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norfolk.gov.uk\nccdfs1\WEBCONTENT_DROP\Third River Crossing\01_FINAL Submitted to DfT\2. Appendices\"/>
    </mc:Choice>
  </mc:AlternateContent>
  <xr:revisionPtr revIDLastSave="0" documentId="13_ncr:1_{A72A052E-3E07-4737-8BE7-535404A1EE95}" xr6:coauthVersionLast="45" xr6:coauthVersionMax="45" xr10:uidLastSave="{00000000-0000-0000-0000-000000000000}"/>
  <bookViews>
    <workbookView xWindow="28680" yWindow="-120" windowWidth="29040" windowHeight="15840" tabRatio="873" activeTab="4" xr2:uid="{00000000-000D-0000-FFFF-FFFF00000000}"/>
  </bookViews>
  <sheets>
    <sheet name="Issue History" sheetId="13" r:id="rId1"/>
    <sheet name="QM" sheetId="14" r:id="rId2"/>
    <sheet name="Exec Summary" sheetId="15" r:id="rId3"/>
    <sheet name="Basis of Estimate" sheetId="16" r:id="rId4"/>
    <sheet name="Summary" sheetId="1" r:id="rId5"/>
    <sheet name="BofQ Build-ups" sheetId="2" r:id="rId6"/>
    <sheet name="Series 2500 Special Struc" sheetId="12" r:id="rId7"/>
    <sheet name="Series 300 Fencing" sheetId="3" state="hidden" r:id="rId8"/>
    <sheet name="Series 500 Drainage" sheetId="4" state="hidden" r:id="rId9"/>
    <sheet name="Series 600 Earthworks" sheetId="5" state="hidden" r:id="rId10"/>
    <sheet name="Road Markings Series 1200" sheetId="6" state="hidden" r:id="rId11"/>
    <sheet name="Series 700 Bypass " sheetId="7" state="hidden" r:id="rId12"/>
    <sheet name="Series 700 Link Road " sheetId="8" state="hidden" r:id="rId13"/>
    <sheet name="Series 1100 Kerbs Footpaths Cyc" sheetId="9" state="hidden" r:id="rId14"/>
    <sheet name="Sheet1" sheetId="10" state="hidden" r:id="rId15"/>
    <sheet name="Cut &amp; Fill Quants" sheetId="11" state="hidden" r:id="rId16"/>
  </sheets>
  <externalReferences>
    <externalReference r:id="rId17"/>
    <externalReference r:id="rId18"/>
  </externalReferences>
  <definedNames>
    <definedName name="_xlnm._FilterDatabase" localSheetId="5" hidden="1">'BofQ Build-ups'!$A$1:$L$598</definedName>
    <definedName name="_xlnm._FilterDatabase" localSheetId="10" hidden="1">'Road Markings Series 1200'!$A$1:$H$5998</definedName>
    <definedName name="_xlnm._FilterDatabase" localSheetId="8" hidden="1">'Series 500 Drainage'!$A$1:$I$6455</definedName>
    <definedName name="AREA_100_Scheme_Length">#REF!</definedName>
    <definedName name="AREA_1100_Proposed_Footway">#REF!</definedName>
    <definedName name="AREA_1100_Proposed_Kerb___Carriageway">#REF!</definedName>
    <definedName name="AREA_1100_Proposed_Kerb___Median">#REF!</definedName>
    <definedName name="AREA_1200_Bus_Lane___Continuous_350mm">#REF!</definedName>
    <definedName name="AREA_1200_Bus_Lane___Entry_Gate">#REF!</definedName>
    <definedName name="AREA_1200_Bus_Lane___Terminal_Gate">#REF!</definedName>
    <definedName name="AREA_1200_WL___Bike_Symbol">#REF!</definedName>
    <definedName name="AREA_1200_WL___Continious___Cycle">#REF!</definedName>
    <definedName name="AREA_1200_WL___Dashed___Carriageway_CL">#REF!</definedName>
    <definedName name="AREA_1200_WL___Dashed___Give_way">#REF!</definedName>
    <definedName name="AREA_200_Remove_Belisha_Beacon">#REF!</definedName>
    <definedName name="AREA_200_Remove_Gulley">#REF!</definedName>
    <definedName name="AREA_200_Remove_Kerb">#REF!</definedName>
    <definedName name="AREA_200_Remove_Road_Stud">#REF!</definedName>
    <definedName name="AREA_200_Remove_Stone_Wall">#REF!</definedName>
    <definedName name="AREA_200_Remove_Traffic_Bollard__lit_">#REF!</definedName>
    <definedName name="AREA_200_Remove_Trees">#REF!</definedName>
    <definedName name="AREA_3000_Landscape_Area">#REF!</definedName>
    <definedName name="AREA_600_Excavate_Carriageway">#REF!</definedName>
    <definedName name="AREA_600_Excavate_Paving">#REF!</definedName>
    <definedName name="AREA_600_Excavate_Topsoil">#REF!</definedName>
    <definedName name="AREA_700_Proposed_Carriageway">#REF!</definedName>
    <definedName name="AREA_700_Proposed_Medians">#REF!</definedName>
    <definedName name="AREA_700_Re_surface_Carriageway">#REF!</definedName>
    <definedName name="AREA_bollard">#REF!</definedName>
    <definedName name="AREA_Bullnosed_kerb_0_6_mm_upstand__raised_table_pedestrain_crossing____BN_">#REF!</definedName>
    <definedName name="AREA_Bullnosed_Kerb_0mm_Upstand__BN0_">#REF!</definedName>
    <definedName name="AREA_Bus_Stop_Entry">#REF!</definedName>
    <definedName name="AREA_Bus_Stop_Exist">#REF!</definedName>
    <definedName name="AREA_Bus_stop_line">#REF!</definedName>
    <definedName name="AREA_Bus_Stop_WHite_Line">#REF!</definedName>
    <definedName name="AREA_Channel_block_0_mm_Upstand__CS_">#REF!</definedName>
    <definedName name="AREA_Conservation_Kerb_125_mm_Upstand__CK_">#REF!</definedName>
    <definedName name="AREA_Dished_Planter_no._1">#REF!</definedName>
    <definedName name="AREA_Dished_Planter_no._2">#REF!</definedName>
    <definedName name="AREA_Dished_planter_no._3">#REF!</definedName>
    <definedName name="AREA_Dished_Planter_no._4">#REF!</definedName>
    <definedName name="AREA_Dropped_bullnosed_kerb_0_25_mm_Upstand__BN25_">#REF!</definedName>
    <definedName name="AREA_Dropped_bullnosed_kerb_0_6mm_Upstand__BN6_">#REF!</definedName>
    <definedName name="AREA_Edging__EF_">#REF!</definedName>
    <definedName name="AREA_Existing_and_removed_tree__Raised_Planter_no._1_">#REF!</definedName>
    <definedName name="AREA_Existing_and_Retained_Tree___Raised_planter_no._8_">#REF!</definedName>
    <definedName name="AREA_Existing_and_retained_tree__Raised_Planter_no._4_">#REF!</definedName>
    <definedName name="AREA_Existing_and_Retained_tree__Raised_planter_no._6_">#REF!</definedName>
    <definedName name="AREA_Existing_areas_of_footway_to_be_removed_to_tip">#REF!</definedName>
    <definedName name="AREA_Existing_bike_rail_to_be_removed">#REF!</definedName>
    <definedName name="AREA_Existing_block_paving_to_be_removed">#REF!</definedName>
    <definedName name="AREA_Existing_Carriageway_to_be_planed">#REF!</definedName>
    <definedName name="AREA_Existing_carriageway_to_be_removed_to_tip">#REF!</definedName>
    <definedName name="AREA_Existing_Carriageway_to_be_scarified">#REF!</definedName>
    <definedName name="AREA_Existing_Channel_blocks_to_be_removed">#REF!</definedName>
    <definedName name="AREA_Existing_concrete_to_be_removed">#REF!</definedName>
    <definedName name="AREA_Existing_Drain_Channel_to_be_removed">#REF!</definedName>
    <definedName name="AREA_Existing_footway_surface_to_be_removed">#REF!</definedName>
    <definedName name="AREA_Existing_guard_rail_to_be_removed">#REF!</definedName>
    <definedName name="AREA_EXISTING_GULLY_TO_BE_REMOVED">#REF!</definedName>
    <definedName name="AREA_Existing_island_to_be_removed">#REF!</definedName>
    <definedName name="AREA_Existing_Kerbs_to_be_removed_to_tip">#REF!</definedName>
    <definedName name="AREA_Existing_road_markings_to_be_removed">#REF!</definedName>
    <definedName name="AREA_EXISTING_SEWER_PIPE">#REF!</definedName>
    <definedName name="AREA_Existing_stud_marking_to_be_removed">#REF!</definedName>
    <definedName name="AREA_Existing_Tactile_Paving_to_be_removed">#REF!</definedName>
    <definedName name="AREA_Existing_tree_stump_roots_to_be_removed_to_tip_off_site">#REF!</definedName>
    <definedName name="AREA_Existing_vegetation_to_be_removed">#REF!</definedName>
    <definedName name="AREA_Exiting_granite_sets_to_be_removed_to_tip">#REF!</definedName>
    <definedName name="AREA_Fearture_shrub__raise_planter_no._5_">#REF!</definedName>
    <definedName name="AREA_Feature_Shrub__Dished_Planter_no._1_">#REF!</definedName>
    <definedName name="AREA_Feature_shrub__Dished_planter_no._2_">#REF!</definedName>
    <definedName name="AREA_Feature_Shrub__Dished_Planter_no._3_">#REF!</definedName>
    <definedName name="AREA_Feature_Shrub__Dished_Planter_no._4__">#REF!</definedName>
    <definedName name="AREA_Feature_Shrub__Raised_Planter_no._1_">#REF!</definedName>
    <definedName name="AREA_Feature_shrub__Raised_Planter_no._2_">#REF!</definedName>
    <definedName name="AREA_Feature_shrub__Raised_Planter_no._4_">#REF!</definedName>
    <definedName name="AREA_Feature_shrub__Raised_Planter_no._7_">#REF!</definedName>
    <definedName name="AREA_Flat_top_edging_0_mm_Upstand__EF_">#REF!</definedName>
    <definedName name="AREA_Grasses___perennials__DP_">#REF!</definedName>
    <definedName name="AREA_Grasses___perennials__RP_">#REF!</definedName>
    <definedName name="AREA_Half_Battered_kerb_125_mm_UPSTAND__HB2_">#REF!</definedName>
    <definedName name="AREA_Hardy_Groundcover__Raised_Planter_no._1__">#REF!</definedName>
    <definedName name="AREA_Hardy_Groundcover__Raised_Planter_no._2_">#REF!</definedName>
    <definedName name="AREA_Hardy_Groundcover__Raised_planter_no._4_">#REF!</definedName>
    <definedName name="AREA_Hardy_GroundCover__Raised_planter_no._5__">#REF!</definedName>
    <definedName name="AREA_Hardy_Groundcover__Raised_planter_no._6__">#REF!</definedName>
    <definedName name="AREA_Hardy_Groundcover__Raised_Planter_no._8_">#REF!</definedName>
    <definedName name="AREA_Hardy_Groundcover_Raised_Planter_no._7_">#REF!</definedName>
    <definedName name="AREA_HB_kerb_0_mm_upstand__to_be_laid_upside_down___HB_">#REF!</definedName>
    <definedName name="AREA_herbaceous___perenials__RP_">#REF!</definedName>
    <definedName name="AREA_Herbacious___Perenials__DP_">#REF!</definedName>
    <definedName name="AREA_Pavement__type_F7___Tactile_paving_buff_colour">#REF!</definedName>
    <definedName name="AREA_Pavement_type_F1___Main_footway">#REF!</definedName>
    <definedName name="AREA_Pavement_Type_F2___row_S_approach">#REF!</definedName>
    <definedName name="AREA_Pavement_type_F3___furniture_zone_and_building_edge">#REF!</definedName>
    <definedName name="AREA_Pavement_Type_F4___Cycle_Track">#REF!</definedName>
    <definedName name="AREA_Pavement_Type_F6__paving_flags">#REF!</definedName>
    <definedName name="AREA_Pavement_Type_F7__tactile_paving_Red_colour">#REF!</definedName>
    <definedName name="AREA_Pavement_Type_P3___Car_Park_Access">#REF!</definedName>
    <definedName name="AREA_PROPOSED_1.2M_DIAMETER_CONCRETE_RING_MANHOLE">#REF!</definedName>
    <definedName name="AREA_PROPOSED_150MM_DIAMETER_CARRIER_DRAIN">#REF!</definedName>
    <definedName name="AREA_Proposed_Carriageway_Channel_with_Kerb">#REF!</definedName>
    <definedName name="AREA_PROPOSED_CHANNEL_DRAIN__MARSHALLS_DREXUS_PAVE_DRAIN">#REF!</definedName>
    <definedName name="AREA_Proposed_footway_widening">#REF!</definedName>
    <definedName name="AREA_Proposed_Traffic_sign_and_bollard_location">#REF!</definedName>
    <definedName name="AREA_PROPOSED_TYPE_P_ROAD_GULLY">#REF!</definedName>
    <definedName name="AREA_Raised_planter_no._1">#REF!</definedName>
    <definedName name="AREA_Raised_planter_no._2">#REF!</definedName>
    <definedName name="AREA_Raised_Planter_no._3">#REF!</definedName>
    <definedName name="AREA_Raised_planter_no._4">#REF!</definedName>
    <definedName name="AREA_Raised_planter_no._5">#REF!</definedName>
    <definedName name="AREA_Raised_Planter_no._6">#REF!</definedName>
    <definedName name="AREA_Raised_Planter_no._7">#REF!</definedName>
    <definedName name="AREA_Raised_Planter_no._8">#REF!</definedName>
    <definedName name="AREA_Raised_Planter_with_integrated_seating">#REF!</definedName>
    <definedName name="AREA_Staggered_Crossing_Signalised">#REF!</definedName>
    <definedName name="AREA_Standard_Crossing">#REF!</definedName>
    <definedName name="AREA_Thicker_construction_for_vehicular_loading">#REF!</definedName>
    <definedName name="AREA_Tree__Raised_planter_no._1_">#REF!</definedName>
    <definedName name="COUNT_100_Scheme_Length">#REF!</definedName>
    <definedName name="COUNT_1100_Proposed_Footway">#REF!</definedName>
    <definedName name="COUNT_1100_Proposed_Kerb___Carriageway">#REF!</definedName>
    <definedName name="COUNT_1100_Proposed_Kerb___Median">#REF!</definedName>
    <definedName name="COUNT_1200_Bus_Lane___Continuous_350mm">#REF!</definedName>
    <definedName name="COUNT_1200_Bus_Lane___Entry_Gate">#REF!</definedName>
    <definedName name="COUNT_1200_Bus_Lane___Terminal_Gate">#REF!</definedName>
    <definedName name="COUNT_1200_WL___Bike_Symbol">#REF!</definedName>
    <definedName name="COUNT_1200_WL___Continious___Cycle">#REF!</definedName>
    <definedName name="COUNT_1200_WL___Dashed___Carriageway_CL">#REF!</definedName>
    <definedName name="COUNT_1200_WL___Dashed___Give_way">#REF!</definedName>
    <definedName name="COUNT_200_Remove_Belisha_Beacon">#REF!</definedName>
    <definedName name="COUNT_200_Remove_Gulley">#REF!</definedName>
    <definedName name="COUNT_200_Remove_Kerb">#REF!</definedName>
    <definedName name="COUNT_200_Remove_Road_Stud">#REF!</definedName>
    <definedName name="COUNT_200_Remove_Stone_Wall">#REF!</definedName>
    <definedName name="COUNT_200_Remove_Traffic_Bollard__lit_">#REF!</definedName>
    <definedName name="COUNT_200_Remove_Trees">#REF!</definedName>
    <definedName name="COUNT_3000_Landscape_Area">#REF!</definedName>
    <definedName name="COUNT_600_Excavate_Carriageway">#REF!</definedName>
    <definedName name="COUNT_600_Excavate_Paving">#REF!</definedName>
    <definedName name="COUNT_600_Excavate_Topsoil">#REF!</definedName>
    <definedName name="COUNT_700_Proposed_Carriageway">#REF!</definedName>
    <definedName name="COUNT_700_Proposed_Medians">#REF!</definedName>
    <definedName name="COUNT_700_Re_surface_Carriageway">#REF!</definedName>
    <definedName name="COUNT_bollard">#REF!</definedName>
    <definedName name="COUNT_Bullnosed_kerb_0_6_mm_upstand__raised_table_pedestrain_crossing____BN_">#REF!</definedName>
    <definedName name="COUNT_Bullnosed_Kerb_0mm_Upstand__BN0_">#REF!</definedName>
    <definedName name="COUNT_Bus_Stop_Entry">#REF!</definedName>
    <definedName name="COUNT_Bus_Stop_Exist">#REF!</definedName>
    <definedName name="COUNT_Bus_stop_line">#REF!</definedName>
    <definedName name="COUNT_Bus_Stop_WHite_Line">#REF!</definedName>
    <definedName name="COUNT_Channel_block_0_mm_Upstand__CS_">#REF!</definedName>
    <definedName name="COUNT_Conservation_Kerb_125_mm_Upstand__CK_">#REF!</definedName>
    <definedName name="COUNT_Dished_Planter_no._1">#REF!</definedName>
    <definedName name="COUNT_Dished_Planter_no._2">#REF!</definedName>
    <definedName name="COUNT_Dished_planter_no._3">#REF!</definedName>
    <definedName name="COUNT_Dished_Planter_no._4">#REF!</definedName>
    <definedName name="COUNT_Dropped_bullnosed_kerb_0_25_mm_Upstand__BN25_">#REF!</definedName>
    <definedName name="COUNT_Dropped_bullnosed_kerb_0_6mm_Upstand__BN6_">#REF!</definedName>
    <definedName name="COUNT_Edging__EF_">#REF!</definedName>
    <definedName name="COUNT_Existing_and_removed_tree__Raised_Planter_no._1_">#REF!</definedName>
    <definedName name="COUNT_Existing_and_Retained_Tree___Raised_planter_no._8_">#REF!</definedName>
    <definedName name="COUNT_Existing_and_retained_tree__Raised_Planter_no._4_">#REF!</definedName>
    <definedName name="COUNT_Existing_and_Retained_tree__Raised_planter_no._6_">#REF!</definedName>
    <definedName name="COUNT_Existing_areas_of_footway_to_be_removed_to_tip">#REF!</definedName>
    <definedName name="COUNT_Existing_bike_rail_to_be_removed">#REF!</definedName>
    <definedName name="COUNT_Existing_block_paving_to_be_removed">#REF!</definedName>
    <definedName name="COUNT_Existing_Carriageway_to_be_planed">#REF!</definedName>
    <definedName name="COUNT_Existing_carriageway_to_be_removed_to_tip">#REF!</definedName>
    <definedName name="COUNT_Existing_Carriageway_to_be_scarified">#REF!</definedName>
    <definedName name="COUNT_Existing_Channel_blocks_to_be_removed">#REF!</definedName>
    <definedName name="COUNT_Existing_concrete_to_be_removed">#REF!</definedName>
    <definedName name="COUNT_Existing_Drain_Channel_to_be_removed">#REF!</definedName>
    <definedName name="COUNT_Existing_footway_surface_to_be_removed">#REF!</definedName>
    <definedName name="COUNT_Existing_guard_rail_to_be_removed">#REF!</definedName>
    <definedName name="COUNT_EXISTING_GULLY_TO_BE_REMOVED">#REF!</definedName>
    <definedName name="COUNT_Existing_island_to_be_removed">#REF!</definedName>
    <definedName name="COUNT_Existing_Kerbs_to_be_removed_to_tip">#REF!</definedName>
    <definedName name="COUNT_Existing_road_markings_to_be_removed">#REF!</definedName>
    <definedName name="COUNT_EXISTING_SEWER_PIPE">#REF!</definedName>
    <definedName name="COUNT_Existing_stud_marking_to_be_removed">#REF!</definedName>
    <definedName name="COUNT_Existing_Tactile_Paving_to_be_removed">#REF!</definedName>
    <definedName name="COUNT_Existing_tree_stump_roots_to_be_removed_to_tip_off_site">#REF!</definedName>
    <definedName name="COUNT_Existing_vegetation_to_be_removed">#REF!</definedName>
    <definedName name="COUNT_Exiting_granite_sets_to_be_removed_to_tip">#REF!</definedName>
    <definedName name="COUNT_Fearture_shrub__raise_planter_no._5_">#REF!</definedName>
    <definedName name="COUNT_Feature_Shrub__Dished_Planter_no._1_">#REF!</definedName>
    <definedName name="COUNT_Feature_shrub__Dished_planter_no._2_">#REF!</definedName>
    <definedName name="COUNT_Feature_Shrub__Dished_Planter_no._3_">#REF!</definedName>
    <definedName name="COUNT_Feature_Shrub__Dished_Planter_no._4__">#REF!</definedName>
    <definedName name="COUNT_Feature_Shrub__Raised_Planter_no._1_">#REF!</definedName>
    <definedName name="COUNT_Feature_shrub__Raised_Planter_no._2_">#REF!</definedName>
    <definedName name="COUNT_Feature_shrub__Raised_Planter_no._4_">#REF!</definedName>
    <definedName name="COUNT_Feature_shrub__Raised_Planter_no._7_">#REF!</definedName>
    <definedName name="COUNT_Flat_top_edging_0_mm_Upstand__EF_">#REF!</definedName>
    <definedName name="COUNT_Grasses___perennials__DP_">#REF!</definedName>
    <definedName name="COUNT_Grasses___perennials__RP_">#REF!</definedName>
    <definedName name="COUNT_Half_Battered_kerb_125_mm_UPSTAND__HB2_">#REF!</definedName>
    <definedName name="COUNT_Hardy_Groundcover__Raised_Planter_no._1__">#REF!</definedName>
    <definedName name="COUNT_Hardy_Groundcover__Raised_Planter_no._2_">#REF!</definedName>
    <definedName name="COUNT_Hardy_Groundcover__Raised_planter_no._4_">#REF!</definedName>
    <definedName name="COUNT_Hardy_GroundCover__Raised_planter_no._5__">#REF!</definedName>
    <definedName name="COUNT_Hardy_Groundcover__Raised_planter_no._6__">#REF!</definedName>
    <definedName name="COUNT_Hardy_Groundcover__Raised_Planter_no._8_">#REF!</definedName>
    <definedName name="COUNT_Hardy_Groundcover_Raised_Planter_no._7_">#REF!</definedName>
    <definedName name="COUNT_HB_kerb_0_mm_upstand__to_be_laid_upside_down___HB_">#REF!</definedName>
    <definedName name="COUNT_herbaceous___perenials__RP_">#REF!</definedName>
    <definedName name="COUNT_Herbacious___Perenials__DP_">#REF!</definedName>
    <definedName name="COUNT_Pavement__type_F7___Tactile_paving_buff_colour">#REF!</definedName>
    <definedName name="COUNT_Pavement_type_F1___Main_footway">#REF!</definedName>
    <definedName name="COUNT_Pavement_Type_F2___row_S_approach">#REF!</definedName>
    <definedName name="COUNT_Pavement_type_F3___furniture_zone_and_building_edge">#REF!</definedName>
    <definedName name="COUNT_Pavement_Type_F4___Cycle_Track">#REF!</definedName>
    <definedName name="COUNT_Pavement_Type_F6__paving_flags">#REF!</definedName>
    <definedName name="COUNT_Pavement_Type_F7__tactile_paving_Red_colour">#REF!</definedName>
    <definedName name="COUNT_Pavement_Type_P3___Car_Park_Access">#REF!</definedName>
    <definedName name="COUNT_PROPOSED_1.2M_DIAMETER_CONCRETE_RING_MANHOLE">#REF!</definedName>
    <definedName name="COUNT_PROPOSED_150MM_DIAMETER_CARRIER_DRAIN">#REF!</definedName>
    <definedName name="COUNT_Proposed_Carriageway_Channel_with_Kerb">#REF!</definedName>
    <definedName name="COUNT_PROPOSED_CHANNEL_DRAIN__MARSHALLS_DREXUS_PAVE_DRAIN">#REF!</definedName>
    <definedName name="COUNT_Proposed_footway_widening">#REF!</definedName>
    <definedName name="COUNT_Proposed_Traffic_sign_and_bollard_location">#REF!</definedName>
    <definedName name="COUNT_PROPOSED_TYPE_P_ROAD_GULLY">#REF!</definedName>
    <definedName name="COUNT_Raised_planter_no._1">#REF!</definedName>
    <definedName name="COUNT_Raised_planter_no._2">#REF!</definedName>
    <definedName name="COUNT_Raised_Planter_no._3">#REF!</definedName>
    <definedName name="COUNT_Raised_planter_no._4">#REF!</definedName>
    <definedName name="COUNT_Raised_planter_no._5">#REF!</definedName>
    <definedName name="COUNT_Raised_Planter_no._6">#REF!</definedName>
    <definedName name="COUNT_Raised_Planter_no._7">#REF!</definedName>
    <definedName name="COUNT_Raised_Planter_no._8">#REF!</definedName>
    <definedName name="COUNT_Raised_Planter_with_integrated_seating">#REF!</definedName>
    <definedName name="COUNT_Staggered_Crossing_Signalised">#REF!</definedName>
    <definedName name="COUNT_Standard_Crossing">#REF!</definedName>
    <definedName name="COUNT_Thicker_construction_for_vehicular_loading">#REF!</definedName>
    <definedName name="COUNT_Tree__Raised_planter_no._1_">#REF!</definedName>
    <definedName name="CUSTOM1_100_Scheme_Length">#REF!</definedName>
    <definedName name="CUSTOM1_1100_Proposed_Footway">#REF!</definedName>
    <definedName name="CUSTOM1_1100_Proposed_Kerb___Carriageway">#REF!</definedName>
    <definedName name="CUSTOM1_1100_Proposed_Kerb___Median">#REF!</definedName>
    <definedName name="CUSTOM1_1200_Bus_Lane___Continuous_350mm">#REF!</definedName>
    <definedName name="CUSTOM1_1200_Bus_Lane___Entry_Gate">#REF!</definedName>
    <definedName name="CUSTOM1_1200_Bus_Lane___Terminal_Gate">#REF!</definedName>
    <definedName name="CUSTOM1_1200_WL___Bike_Symbol">#REF!</definedName>
    <definedName name="CUSTOM1_1200_WL___Continious___Cycle">#REF!</definedName>
    <definedName name="CUSTOM1_1200_WL___Dashed___Carriageway_CL">#REF!</definedName>
    <definedName name="CUSTOM1_1200_WL___Dashed___Give_way">#REF!</definedName>
    <definedName name="CUSTOM1_200_Remove_Belisha_Beacon">#REF!</definedName>
    <definedName name="CUSTOM1_200_Remove_Gulley">#REF!</definedName>
    <definedName name="CUSTOM1_200_Remove_Kerb">#REF!</definedName>
    <definedName name="CUSTOM1_200_Remove_Road_Stud">#REF!</definedName>
    <definedName name="CUSTOM1_200_Remove_Stone_Wall">#REF!</definedName>
    <definedName name="CUSTOM1_200_Remove_Traffic_Bollard__lit_">#REF!</definedName>
    <definedName name="CUSTOM1_200_Remove_Trees">#REF!</definedName>
    <definedName name="CUSTOM1_3000_Landscape_Area">#REF!</definedName>
    <definedName name="CUSTOM1_600_Excavate_Carriageway">#REF!</definedName>
    <definedName name="CUSTOM1_600_Excavate_Paving">#REF!</definedName>
    <definedName name="CUSTOM1_600_Excavate_Topsoil">#REF!</definedName>
    <definedName name="CUSTOM1_700_Proposed_Carriageway">#REF!</definedName>
    <definedName name="CUSTOM1_700_Proposed_Medians">#REF!</definedName>
    <definedName name="CUSTOM1_700_Re_surface_Carriageway">#REF!</definedName>
    <definedName name="CUSTOM1_bollard">#REF!</definedName>
    <definedName name="CUSTOM1_Bullnosed_kerb_0_6_mm_upstand__raised_table_pedestrain_crossing____BN_">#REF!</definedName>
    <definedName name="CUSTOM1_Bullnosed_Kerb_0mm_Upstand__BN0_">#REF!</definedName>
    <definedName name="CUSTOM1_Bus_Stop_Entry">#REF!</definedName>
    <definedName name="CUSTOM1_Bus_Stop_Exist">#REF!</definedName>
    <definedName name="CUSTOM1_Bus_stop_line">#REF!</definedName>
    <definedName name="CUSTOM1_Bus_Stop_WHite_Line">#REF!</definedName>
    <definedName name="CUSTOM1_Channel_block_0_mm_Upstand__CS_">#REF!</definedName>
    <definedName name="CUSTOM1_Conservation_Kerb_125_mm_Upstand__CK_">#REF!</definedName>
    <definedName name="CUSTOM1_Dished_Planter_no._1">#REF!</definedName>
    <definedName name="CUSTOM1_Dished_Planter_no._2">#REF!</definedName>
    <definedName name="CUSTOM1_Dished_planter_no._3">#REF!</definedName>
    <definedName name="CUSTOM1_Dished_Planter_no._4">#REF!</definedName>
    <definedName name="CUSTOM1_Dropped_bullnosed_kerb_0_25_mm_Upstand__BN25_">#REF!</definedName>
    <definedName name="CUSTOM1_Dropped_bullnosed_kerb_0_6mm_Upstand__BN6_">#REF!</definedName>
    <definedName name="CUSTOM1_Edging__EF_">#REF!</definedName>
    <definedName name="CUSTOM1_Existing_and_removed_tree__Raised_Planter_no._1_">#REF!</definedName>
    <definedName name="CUSTOM1_Existing_and_Retained_Tree___Raised_planter_no._8_">#REF!</definedName>
    <definedName name="CUSTOM1_Existing_and_retained_tree__Raised_Planter_no._4_">#REF!</definedName>
    <definedName name="CUSTOM1_Existing_and_Retained_tree__Raised_planter_no._6_">#REF!</definedName>
    <definedName name="CUSTOM1_Existing_areas_of_footway_to_be_removed_to_tip">#REF!</definedName>
    <definedName name="CUSTOM1_Existing_bike_rail_to_be_removed">#REF!</definedName>
    <definedName name="CUSTOM1_Existing_block_paving_to_be_removed">#REF!</definedName>
    <definedName name="CUSTOM1_Existing_Carriageway_to_be_planed">#REF!</definedName>
    <definedName name="CUSTOM1_Existing_carriageway_to_be_removed_to_tip">#REF!</definedName>
    <definedName name="CUSTOM1_Existing_Carriageway_to_be_scarified">#REF!</definedName>
    <definedName name="CUSTOM1_Existing_Channel_blocks_to_be_removed">#REF!</definedName>
    <definedName name="CUSTOM1_Existing_concrete_to_be_removed">#REF!</definedName>
    <definedName name="CUSTOM1_Existing_Drain_Channel_to_be_removed">#REF!</definedName>
    <definedName name="CUSTOM1_Existing_footway_surface_to_be_removed">#REF!</definedName>
    <definedName name="CUSTOM1_Existing_guard_rail_to_be_removed">#REF!</definedName>
    <definedName name="CUSTOM1_EXISTING_GULLY_TO_BE_REMOVED">#REF!</definedName>
    <definedName name="CUSTOM1_Existing_island_to_be_removed">#REF!</definedName>
    <definedName name="CUSTOM1_Existing_Kerbs_to_be_removed_to_tip">#REF!</definedName>
    <definedName name="CUSTOM1_Existing_road_markings_to_be_removed">#REF!</definedName>
    <definedName name="CUSTOM1_EXISTING_SEWER_PIPE">#REF!</definedName>
    <definedName name="CUSTOM1_Existing_stud_marking_to_be_removed">#REF!</definedName>
    <definedName name="CUSTOM1_Existing_Tactile_Paving_to_be_removed">#REF!</definedName>
    <definedName name="CUSTOM1_Existing_tree_stump_roots_to_be_removed_to_tip_off_site">#REF!</definedName>
    <definedName name="CUSTOM1_Existing_vegetation_to_be_removed">#REF!</definedName>
    <definedName name="CUSTOM1_Exiting_granite_sets_to_be_removed_to_tip">#REF!</definedName>
    <definedName name="CUSTOM1_Fearture_shrub__raise_planter_no._5_">#REF!</definedName>
    <definedName name="CUSTOM1_Feature_Shrub__Dished_Planter_no._1_">#REF!</definedName>
    <definedName name="CUSTOM1_Feature_shrub__Dished_planter_no._2_">#REF!</definedName>
    <definedName name="CUSTOM1_Feature_Shrub__Dished_Planter_no._3_">#REF!</definedName>
    <definedName name="CUSTOM1_Feature_Shrub__Dished_Planter_no._4__">#REF!</definedName>
    <definedName name="CUSTOM1_Feature_Shrub__Raised_Planter_no._1_">#REF!</definedName>
    <definedName name="CUSTOM1_Feature_shrub__Raised_Planter_no._2_">#REF!</definedName>
    <definedName name="CUSTOM1_Feature_shrub__Raised_Planter_no._4_">#REF!</definedName>
    <definedName name="CUSTOM1_Feature_shrub__Raised_Planter_no._7_">#REF!</definedName>
    <definedName name="CUSTOM1_Flat_top_edging_0_mm_Upstand__EF_">#REF!</definedName>
    <definedName name="CUSTOM1_Grasses___perennials__DP_">#REF!</definedName>
    <definedName name="CUSTOM1_Grasses___perennials__RP_">#REF!</definedName>
    <definedName name="CUSTOM1_Half_Battered_kerb_125_mm_UPSTAND__HB2_">#REF!</definedName>
    <definedName name="CUSTOM1_Hardy_Groundcover__Raised_Planter_no._1__">#REF!</definedName>
    <definedName name="CUSTOM1_Hardy_Groundcover__Raised_Planter_no._2_">#REF!</definedName>
    <definedName name="CUSTOM1_Hardy_Groundcover__Raised_planter_no._4_">#REF!</definedName>
    <definedName name="CUSTOM1_Hardy_GroundCover__Raised_planter_no._5__">#REF!</definedName>
    <definedName name="CUSTOM1_Hardy_Groundcover__Raised_planter_no._6__">#REF!</definedName>
    <definedName name="CUSTOM1_Hardy_Groundcover__Raised_Planter_no._8_">#REF!</definedName>
    <definedName name="CUSTOM1_Hardy_Groundcover_Raised_Planter_no._7_">#REF!</definedName>
    <definedName name="CUSTOM1_HB_kerb_0_mm_upstand__to_be_laid_upside_down___HB_">#REF!</definedName>
    <definedName name="CUSTOM1_herbaceous___perenials__RP_">#REF!</definedName>
    <definedName name="CUSTOM1_Herbacious___Perenials__DP_">#REF!</definedName>
    <definedName name="CUSTOM1_Pavement__type_F7___Tactile_paving_buff_colour">#REF!</definedName>
    <definedName name="CUSTOM1_Pavement_type_F1___Main_footway">#REF!</definedName>
    <definedName name="CUSTOM1_Pavement_Type_F2___row_S_approach">#REF!</definedName>
    <definedName name="CUSTOM1_Pavement_type_F3___furniture_zone_and_building_edge">#REF!</definedName>
    <definedName name="CUSTOM1_Pavement_Type_F4___Cycle_Track">#REF!</definedName>
    <definedName name="CUSTOM1_Pavement_Type_F6__paving_flags">#REF!</definedName>
    <definedName name="CUSTOM1_Pavement_Type_F7__tactile_paving_Red_colour">#REF!</definedName>
    <definedName name="CUSTOM1_Pavement_Type_P3___Car_Park_Access">#REF!</definedName>
    <definedName name="CUSTOM1_PROPOSED_1.2M_DIAMETER_CONCRETE_RING_MANHOLE">#REF!</definedName>
    <definedName name="CUSTOM1_PROPOSED_150MM_DIAMETER_CARRIER_DRAIN">#REF!</definedName>
    <definedName name="CUSTOM1_Proposed_Carriageway_Channel_with_Kerb">#REF!</definedName>
    <definedName name="CUSTOM1_PROPOSED_CHANNEL_DRAIN__MARSHALLS_DREXUS_PAVE_DRAIN">#REF!</definedName>
    <definedName name="CUSTOM1_Proposed_footway_widening">#REF!</definedName>
    <definedName name="CUSTOM1_Proposed_Traffic_sign_and_bollard_location">#REF!</definedName>
    <definedName name="CUSTOM1_PROPOSED_TYPE_P_ROAD_GULLY">#REF!</definedName>
    <definedName name="CUSTOM1_Raised_planter_no._1">#REF!</definedName>
    <definedName name="CUSTOM1_Raised_planter_no._2">#REF!</definedName>
    <definedName name="CUSTOM1_Raised_Planter_no._3">#REF!</definedName>
    <definedName name="CUSTOM1_Raised_planter_no._4">#REF!</definedName>
    <definedName name="CUSTOM1_Raised_planter_no._5">#REF!</definedName>
    <definedName name="CUSTOM1_Raised_Planter_no._6">#REF!</definedName>
    <definedName name="CUSTOM1_Raised_Planter_no._7">#REF!</definedName>
    <definedName name="CUSTOM1_Raised_Planter_no._8">#REF!</definedName>
    <definedName name="CUSTOM1_Raised_Planter_with_integrated_seating">#REF!</definedName>
    <definedName name="CUSTOM1_Staggered_Crossing_Signalised">#REF!</definedName>
    <definedName name="CUSTOM1_Standard_Crossing">#REF!</definedName>
    <definedName name="CUSTOM1_Thicker_construction_for_vehicular_loading">#REF!</definedName>
    <definedName name="CUSTOM1_Tree__Raised_planter_no._1_">#REF!</definedName>
    <definedName name="CUSTOM2_100_Scheme_Length">#REF!</definedName>
    <definedName name="CUSTOM2_1100_Proposed_Footway">#REF!</definedName>
    <definedName name="CUSTOM2_1100_Proposed_Kerb___Carriageway">#REF!</definedName>
    <definedName name="CUSTOM2_1100_Proposed_Kerb___Median">#REF!</definedName>
    <definedName name="CUSTOM2_1200_Bus_Lane___Continuous_350mm">#REF!</definedName>
    <definedName name="CUSTOM2_1200_Bus_Lane___Entry_Gate">#REF!</definedName>
    <definedName name="CUSTOM2_1200_Bus_Lane___Terminal_Gate">#REF!</definedName>
    <definedName name="CUSTOM2_1200_WL___Bike_Symbol">#REF!</definedName>
    <definedName name="CUSTOM2_1200_WL___Continious___Cycle">#REF!</definedName>
    <definedName name="CUSTOM2_1200_WL___Dashed___Carriageway_CL">#REF!</definedName>
    <definedName name="CUSTOM2_1200_WL___Dashed___Give_way">#REF!</definedName>
    <definedName name="CUSTOM2_200_Remove_Belisha_Beacon">#REF!</definedName>
    <definedName name="CUSTOM2_200_Remove_Gulley">#REF!</definedName>
    <definedName name="CUSTOM2_200_Remove_Kerb">#REF!</definedName>
    <definedName name="CUSTOM2_200_Remove_Road_Stud">#REF!</definedName>
    <definedName name="CUSTOM2_200_Remove_Stone_Wall">#REF!</definedName>
    <definedName name="CUSTOM2_200_Remove_Traffic_Bollard__lit_">#REF!</definedName>
    <definedName name="CUSTOM2_200_Remove_Trees">#REF!</definedName>
    <definedName name="CUSTOM2_3000_Landscape_Area">#REF!</definedName>
    <definedName name="CUSTOM2_600_Excavate_Carriageway">#REF!</definedName>
    <definedName name="CUSTOM2_600_Excavate_Paving">#REF!</definedName>
    <definedName name="CUSTOM2_600_Excavate_Topsoil">#REF!</definedName>
    <definedName name="CUSTOM2_700_Proposed_Carriageway">#REF!</definedName>
    <definedName name="CUSTOM2_700_Proposed_Medians">#REF!</definedName>
    <definedName name="CUSTOM2_700_Re_surface_Carriageway">#REF!</definedName>
    <definedName name="CUSTOM2_bollard">#REF!</definedName>
    <definedName name="CUSTOM2_Bullnosed_kerb_0_6_mm_upstand__raised_table_pedestrain_crossing____BN_">#REF!</definedName>
    <definedName name="CUSTOM2_Bullnosed_Kerb_0mm_Upstand__BN0_">#REF!</definedName>
    <definedName name="CUSTOM2_Bus_Stop_Entry">#REF!</definedName>
    <definedName name="CUSTOM2_Bus_Stop_Exist">#REF!</definedName>
    <definedName name="CUSTOM2_Bus_stop_line">#REF!</definedName>
    <definedName name="CUSTOM2_Bus_Stop_WHite_Line">#REF!</definedName>
    <definedName name="CUSTOM2_Channel_block_0_mm_Upstand__CS_">#REF!</definedName>
    <definedName name="CUSTOM2_Conservation_Kerb_125_mm_Upstand__CK_">#REF!</definedName>
    <definedName name="CUSTOM2_Dished_Planter_no._1">#REF!</definedName>
    <definedName name="CUSTOM2_Dished_Planter_no._2">#REF!</definedName>
    <definedName name="CUSTOM2_Dished_planter_no._3">#REF!</definedName>
    <definedName name="CUSTOM2_Dished_Planter_no._4">#REF!</definedName>
    <definedName name="CUSTOM2_Dropped_bullnosed_kerb_0_25_mm_Upstand__BN25_">#REF!</definedName>
    <definedName name="CUSTOM2_Dropped_bullnosed_kerb_0_6mm_Upstand__BN6_">#REF!</definedName>
    <definedName name="CUSTOM2_Edging__EF_">#REF!</definedName>
    <definedName name="CUSTOM2_Existing_and_removed_tree__Raised_Planter_no._1_">#REF!</definedName>
    <definedName name="CUSTOM2_Existing_and_Retained_Tree___Raised_planter_no._8_">#REF!</definedName>
    <definedName name="CUSTOM2_Existing_and_retained_tree__Raised_Planter_no._4_">#REF!</definedName>
    <definedName name="CUSTOM2_Existing_and_Retained_tree__Raised_planter_no._6_">#REF!</definedName>
    <definedName name="CUSTOM2_Existing_areas_of_footway_to_be_removed_to_tip">#REF!</definedName>
    <definedName name="CUSTOM2_Existing_bike_rail_to_be_removed">#REF!</definedName>
    <definedName name="CUSTOM2_Existing_block_paving_to_be_removed">#REF!</definedName>
    <definedName name="CUSTOM2_Existing_Carriageway_to_be_planed">#REF!</definedName>
    <definedName name="CUSTOM2_Existing_carriageway_to_be_removed_to_tip">#REF!</definedName>
    <definedName name="CUSTOM2_Existing_Carriageway_to_be_scarified">#REF!</definedName>
    <definedName name="CUSTOM2_Existing_Channel_blocks_to_be_removed">#REF!</definedName>
    <definedName name="CUSTOM2_Existing_concrete_to_be_removed">#REF!</definedName>
    <definedName name="CUSTOM2_Existing_Drain_Channel_to_be_removed">#REF!</definedName>
    <definedName name="CUSTOM2_Existing_footway_surface_to_be_removed">#REF!</definedName>
    <definedName name="CUSTOM2_Existing_guard_rail_to_be_removed">#REF!</definedName>
    <definedName name="CUSTOM2_EXISTING_GULLY_TO_BE_REMOVED">#REF!</definedName>
    <definedName name="CUSTOM2_Existing_island_to_be_removed">#REF!</definedName>
    <definedName name="CUSTOM2_Existing_Kerbs_to_be_removed_to_tip">#REF!</definedName>
    <definedName name="CUSTOM2_Existing_road_markings_to_be_removed">#REF!</definedName>
    <definedName name="CUSTOM2_EXISTING_SEWER_PIPE">#REF!</definedName>
    <definedName name="CUSTOM2_Existing_stud_marking_to_be_removed">#REF!</definedName>
    <definedName name="CUSTOM2_Existing_Tactile_Paving_to_be_removed">#REF!</definedName>
    <definedName name="CUSTOM2_Existing_tree_stump_roots_to_be_removed_to_tip_off_site">#REF!</definedName>
    <definedName name="CUSTOM2_Existing_vegetation_to_be_removed">#REF!</definedName>
    <definedName name="CUSTOM2_Exiting_granite_sets_to_be_removed_to_tip">#REF!</definedName>
    <definedName name="CUSTOM2_Fearture_shrub__raise_planter_no._5_">#REF!</definedName>
    <definedName name="CUSTOM2_Feature_Shrub__Dished_Planter_no._1_">#REF!</definedName>
    <definedName name="CUSTOM2_Feature_shrub__Dished_planter_no._2_">#REF!</definedName>
    <definedName name="CUSTOM2_Feature_Shrub__Dished_Planter_no._3_">#REF!</definedName>
    <definedName name="CUSTOM2_Feature_Shrub__Dished_Planter_no._4__">#REF!</definedName>
    <definedName name="CUSTOM2_Feature_Shrub__Raised_Planter_no._1_">#REF!</definedName>
    <definedName name="CUSTOM2_Feature_shrub__Raised_Planter_no._2_">#REF!</definedName>
    <definedName name="CUSTOM2_Feature_shrub__Raised_Planter_no._4_">#REF!</definedName>
    <definedName name="CUSTOM2_Feature_shrub__Raised_Planter_no._7_">#REF!</definedName>
    <definedName name="CUSTOM2_Flat_top_edging_0_mm_Upstand__EF_">#REF!</definedName>
    <definedName name="CUSTOM2_Grasses___perennials__DP_">#REF!</definedName>
    <definedName name="CUSTOM2_Grasses___perennials__RP_">#REF!</definedName>
    <definedName name="CUSTOM2_Half_Battered_kerb_125_mm_UPSTAND__HB2_">#REF!</definedName>
    <definedName name="CUSTOM2_Hardy_Groundcover__Raised_Planter_no._1__">#REF!</definedName>
    <definedName name="CUSTOM2_Hardy_Groundcover__Raised_Planter_no._2_">#REF!</definedName>
    <definedName name="CUSTOM2_Hardy_Groundcover__Raised_planter_no._4_">#REF!</definedName>
    <definedName name="CUSTOM2_Hardy_GroundCover__Raised_planter_no._5__">#REF!</definedName>
    <definedName name="CUSTOM2_Hardy_Groundcover__Raised_planter_no._6__">#REF!</definedName>
    <definedName name="CUSTOM2_Hardy_Groundcover__Raised_Planter_no._8_">#REF!</definedName>
    <definedName name="CUSTOM2_Hardy_Groundcover_Raised_Planter_no._7_">#REF!</definedName>
    <definedName name="CUSTOM2_HB_kerb_0_mm_upstand__to_be_laid_upside_down___HB_">#REF!</definedName>
    <definedName name="CUSTOM2_herbaceous___perenials__RP_">#REF!</definedName>
    <definedName name="CUSTOM2_Herbacious___Perenials__DP_">#REF!</definedName>
    <definedName name="CUSTOM2_Pavement__type_F7___Tactile_paving_buff_colour">#REF!</definedName>
    <definedName name="CUSTOM2_Pavement_type_F1___Main_footway">#REF!</definedName>
    <definedName name="CUSTOM2_Pavement_Type_F2___row_S_approach">#REF!</definedName>
    <definedName name="CUSTOM2_Pavement_type_F3___furniture_zone_and_building_edge">#REF!</definedName>
    <definedName name="CUSTOM2_Pavement_Type_F4___Cycle_Track">#REF!</definedName>
    <definedName name="CUSTOM2_Pavement_Type_F6__paving_flags">#REF!</definedName>
    <definedName name="CUSTOM2_Pavement_Type_F7__tactile_paving_Red_colour">#REF!</definedName>
    <definedName name="CUSTOM2_Pavement_Type_P3___Car_Park_Access">#REF!</definedName>
    <definedName name="CUSTOM2_PROPOSED_1.2M_DIAMETER_CONCRETE_RING_MANHOLE">#REF!</definedName>
    <definedName name="CUSTOM2_PROPOSED_150MM_DIAMETER_CARRIER_DRAIN">#REF!</definedName>
    <definedName name="CUSTOM2_Proposed_Carriageway_Channel_with_Kerb">#REF!</definedName>
    <definedName name="CUSTOM2_PROPOSED_CHANNEL_DRAIN__MARSHALLS_DREXUS_PAVE_DRAIN">#REF!</definedName>
    <definedName name="CUSTOM2_Proposed_footway_widening">#REF!</definedName>
    <definedName name="CUSTOM2_Proposed_Traffic_sign_and_bollard_location">#REF!</definedName>
    <definedName name="CUSTOM2_PROPOSED_TYPE_P_ROAD_GULLY">#REF!</definedName>
    <definedName name="CUSTOM2_Raised_planter_no._1">#REF!</definedName>
    <definedName name="CUSTOM2_Raised_planter_no._2">#REF!</definedName>
    <definedName name="CUSTOM2_Raised_Planter_no._3">#REF!</definedName>
    <definedName name="CUSTOM2_Raised_planter_no._4">#REF!</definedName>
    <definedName name="CUSTOM2_Raised_planter_no._5">#REF!</definedName>
    <definedName name="CUSTOM2_Raised_Planter_no._6">#REF!</definedName>
    <definedName name="CUSTOM2_Raised_Planter_no._7">#REF!</definedName>
    <definedName name="CUSTOM2_Raised_Planter_no._8">#REF!</definedName>
    <definedName name="CUSTOM2_Raised_Planter_with_integrated_seating">#REF!</definedName>
    <definedName name="CUSTOM2_Staggered_Crossing_Signalised">#REF!</definedName>
    <definedName name="CUSTOM2_Standard_Crossing">#REF!</definedName>
    <definedName name="CUSTOM2_Thicker_construction_for_vehicular_loading">#REF!</definedName>
    <definedName name="CUSTOM2_Tree__Raised_planter_no._1_">#REF!</definedName>
    <definedName name="CUSTOM3_100_Scheme_Length">#REF!</definedName>
    <definedName name="CUSTOM3_1100_Proposed_Footway">#REF!</definedName>
    <definedName name="CUSTOM3_1100_Proposed_Kerb___Carriageway">#REF!</definedName>
    <definedName name="CUSTOM3_1100_Proposed_Kerb___Median">#REF!</definedName>
    <definedName name="CUSTOM3_1200_Bus_Lane___Continuous_350mm">#REF!</definedName>
    <definedName name="CUSTOM3_1200_Bus_Lane___Entry_Gate">#REF!</definedName>
    <definedName name="CUSTOM3_1200_Bus_Lane___Terminal_Gate">#REF!</definedName>
    <definedName name="CUSTOM3_1200_WL___Bike_Symbol">#REF!</definedName>
    <definedName name="CUSTOM3_1200_WL___Continious___Cycle">#REF!</definedName>
    <definedName name="CUSTOM3_1200_WL___Dashed___Carriageway_CL">#REF!</definedName>
    <definedName name="CUSTOM3_1200_WL___Dashed___Give_way">#REF!</definedName>
    <definedName name="CUSTOM3_200_Remove_Belisha_Beacon">#REF!</definedName>
    <definedName name="CUSTOM3_200_Remove_Gulley">#REF!</definedName>
    <definedName name="CUSTOM3_200_Remove_Kerb">#REF!</definedName>
    <definedName name="CUSTOM3_200_Remove_Road_Stud">#REF!</definedName>
    <definedName name="CUSTOM3_200_Remove_Stone_Wall">#REF!</definedName>
    <definedName name="CUSTOM3_200_Remove_Traffic_Bollard__lit_">#REF!</definedName>
    <definedName name="CUSTOM3_200_Remove_Trees">#REF!</definedName>
    <definedName name="CUSTOM3_3000_Landscape_Area">#REF!</definedName>
    <definedName name="CUSTOM3_600_Excavate_Carriageway">#REF!</definedName>
    <definedName name="CUSTOM3_600_Excavate_Paving">#REF!</definedName>
    <definedName name="CUSTOM3_600_Excavate_Topsoil">#REF!</definedName>
    <definedName name="CUSTOM3_700_Proposed_Carriageway">#REF!</definedName>
    <definedName name="CUSTOM3_700_Proposed_Medians">#REF!</definedName>
    <definedName name="CUSTOM3_700_Re_surface_Carriageway">#REF!</definedName>
    <definedName name="CUSTOM3_bollard">#REF!</definedName>
    <definedName name="CUSTOM3_Bullnosed_kerb_0_6_mm_upstand__raised_table_pedestrain_crossing____BN_">#REF!</definedName>
    <definedName name="CUSTOM3_Bullnosed_Kerb_0mm_Upstand__BN0_">#REF!</definedName>
    <definedName name="CUSTOM3_Bus_Stop_Entry">#REF!</definedName>
    <definedName name="CUSTOM3_Bus_Stop_Exist">#REF!</definedName>
    <definedName name="CUSTOM3_Bus_stop_line">#REF!</definedName>
    <definedName name="CUSTOM3_Bus_Stop_WHite_Line">#REF!</definedName>
    <definedName name="CUSTOM3_Channel_block_0_mm_Upstand__CS_">#REF!</definedName>
    <definedName name="CUSTOM3_Conservation_Kerb_125_mm_Upstand__CK_">#REF!</definedName>
    <definedName name="CUSTOM3_Dished_Planter_no._1">#REF!</definedName>
    <definedName name="CUSTOM3_Dished_Planter_no._2">#REF!</definedName>
    <definedName name="CUSTOM3_Dished_planter_no._3">#REF!</definedName>
    <definedName name="CUSTOM3_Dished_Planter_no._4">#REF!</definedName>
    <definedName name="CUSTOM3_Dropped_bullnosed_kerb_0_25_mm_Upstand__BN25_">#REF!</definedName>
    <definedName name="CUSTOM3_Dropped_bullnosed_kerb_0_6mm_Upstand__BN6_">#REF!</definedName>
    <definedName name="CUSTOM3_Edging__EF_">#REF!</definedName>
    <definedName name="CUSTOM3_Existing_and_removed_tree__Raised_Planter_no._1_">#REF!</definedName>
    <definedName name="CUSTOM3_Existing_and_Retained_Tree___Raised_planter_no._8_">#REF!</definedName>
    <definedName name="CUSTOM3_Existing_and_retained_tree__Raised_Planter_no._4_">#REF!</definedName>
    <definedName name="CUSTOM3_Existing_and_Retained_tree__Raised_planter_no._6_">#REF!</definedName>
    <definedName name="CUSTOM3_Existing_areas_of_footway_to_be_removed_to_tip">#REF!</definedName>
    <definedName name="CUSTOM3_Existing_bike_rail_to_be_removed">#REF!</definedName>
    <definedName name="CUSTOM3_Existing_block_paving_to_be_removed">#REF!</definedName>
    <definedName name="CUSTOM3_Existing_Carriageway_to_be_planed">#REF!</definedName>
    <definedName name="CUSTOM3_Existing_carriageway_to_be_removed_to_tip">#REF!</definedName>
    <definedName name="CUSTOM3_Existing_Carriageway_to_be_scarified">#REF!</definedName>
    <definedName name="CUSTOM3_Existing_Channel_blocks_to_be_removed">#REF!</definedName>
    <definedName name="CUSTOM3_Existing_concrete_to_be_removed">#REF!</definedName>
    <definedName name="CUSTOM3_Existing_Drain_Channel_to_be_removed">#REF!</definedName>
    <definedName name="CUSTOM3_Existing_footway_surface_to_be_removed">#REF!</definedName>
    <definedName name="CUSTOM3_Existing_guard_rail_to_be_removed">#REF!</definedName>
    <definedName name="CUSTOM3_EXISTING_GULLY_TO_BE_REMOVED">#REF!</definedName>
    <definedName name="CUSTOM3_Existing_island_to_be_removed">#REF!</definedName>
    <definedName name="CUSTOM3_Existing_Kerbs_to_be_removed_to_tip">#REF!</definedName>
    <definedName name="CUSTOM3_Existing_road_markings_to_be_removed">#REF!</definedName>
    <definedName name="CUSTOM3_EXISTING_SEWER_PIPE">#REF!</definedName>
    <definedName name="CUSTOM3_Existing_stud_marking_to_be_removed">#REF!</definedName>
    <definedName name="CUSTOM3_Existing_Tactile_Paving_to_be_removed">#REF!</definedName>
    <definedName name="CUSTOM3_Existing_tree_stump_roots_to_be_removed_to_tip_off_site">#REF!</definedName>
    <definedName name="CUSTOM3_Existing_vegetation_to_be_removed">#REF!</definedName>
    <definedName name="CUSTOM3_Exiting_granite_sets_to_be_removed_to_tip">#REF!</definedName>
    <definedName name="CUSTOM3_Fearture_shrub__raise_planter_no._5_">#REF!</definedName>
    <definedName name="CUSTOM3_Feature_Shrub__Dished_Planter_no._1_">#REF!</definedName>
    <definedName name="CUSTOM3_Feature_shrub__Dished_planter_no._2_">#REF!</definedName>
    <definedName name="CUSTOM3_Feature_Shrub__Dished_Planter_no._3_">#REF!</definedName>
    <definedName name="CUSTOM3_Feature_Shrub__Dished_Planter_no._4__">#REF!</definedName>
    <definedName name="CUSTOM3_Feature_Shrub__Raised_Planter_no._1_">#REF!</definedName>
    <definedName name="CUSTOM3_Feature_shrub__Raised_Planter_no._2_">#REF!</definedName>
    <definedName name="CUSTOM3_Feature_shrub__Raised_Planter_no._4_">#REF!</definedName>
    <definedName name="CUSTOM3_Feature_shrub__Raised_Planter_no._7_">#REF!</definedName>
    <definedName name="CUSTOM3_Flat_top_edging_0_mm_Upstand__EF_">#REF!</definedName>
    <definedName name="CUSTOM3_Grasses___perennials__DP_">#REF!</definedName>
    <definedName name="CUSTOM3_Grasses___perennials__RP_">#REF!</definedName>
    <definedName name="CUSTOM3_Half_Battered_kerb_125_mm_UPSTAND__HB2_">#REF!</definedName>
    <definedName name="CUSTOM3_Hardy_Groundcover__Raised_Planter_no._1__">#REF!</definedName>
    <definedName name="CUSTOM3_Hardy_Groundcover__Raised_Planter_no._2_">#REF!</definedName>
    <definedName name="CUSTOM3_Hardy_Groundcover__Raised_planter_no._4_">#REF!</definedName>
    <definedName name="CUSTOM3_Hardy_GroundCover__Raised_planter_no._5__">#REF!</definedName>
    <definedName name="CUSTOM3_Hardy_Groundcover__Raised_planter_no._6__">#REF!</definedName>
    <definedName name="CUSTOM3_Hardy_Groundcover__Raised_Planter_no._8_">#REF!</definedName>
    <definedName name="CUSTOM3_Hardy_Groundcover_Raised_Planter_no._7_">#REF!</definedName>
    <definedName name="CUSTOM3_HB_kerb_0_mm_upstand__to_be_laid_upside_down___HB_">#REF!</definedName>
    <definedName name="CUSTOM3_herbaceous___perenials__RP_">#REF!</definedName>
    <definedName name="CUSTOM3_Herbacious___Perenials__DP_">#REF!</definedName>
    <definedName name="CUSTOM3_Pavement__type_F7___Tactile_paving_buff_colour">#REF!</definedName>
    <definedName name="CUSTOM3_Pavement_type_F1___Main_footway">#REF!</definedName>
    <definedName name="CUSTOM3_Pavement_Type_F2___row_S_approach">#REF!</definedName>
    <definedName name="CUSTOM3_Pavement_type_F3___furniture_zone_and_building_edge">#REF!</definedName>
    <definedName name="CUSTOM3_Pavement_Type_F4___Cycle_Track">#REF!</definedName>
    <definedName name="CUSTOM3_Pavement_Type_F6__paving_flags">#REF!</definedName>
    <definedName name="CUSTOM3_Pavement_Type_F7__tactile_paving_Red_colour">#REF!</definedName>
    <definedName name="CUSTOM3_Pavement_Type_P3___Car_Park_Access">#REF!</definedName>
    <definedName name="CUSTOM3_PROPOSED_1.2M_DIAMETER_CONCRETE_RING_MANHOLE">#REF!</definedName>
    <definedName name="CUSTOM3_PROPOSED_150MM_DIAMETER_CARRIER_DRAIN">#REF!</definedName>
    <definedName name="CUSTOM3_Proposed_Carriageway_Channel_with_Kerb">#REF!</definedName>
    <definedName name="CUSTOM3_PROPOSED_CHANNEL_DRAIN__MARSHALLS_DREXUS_PAVE_DRAIN">#REF!</definedName>
    <definedName name="CUSTOM3_Proposed_footway_widening">#REF!</definedName>
    <definedName name="CUSTOM3_Proposed_Traffic_sign_and_bollard_location">#REF!</definedName>
    <definedName name="CUSTOM3_PROPOSED_TYPE_P_ROAD_GULLY">#REF!</definedName>
    <definedName name="CUSTOM3_Raised_planter_no._1">#REF!</definedName>
    <definedName name="CUSTOM3_Raised_planter_no._2">#REF!</definedName>
    <definedName name="CUSTOM3_Raised_Planter_no._3">#REF!</definedName>
    <definedName name="CUSTOM3_Raised_planter_no._4">#REF!</definedName>
    <definedName name="CUSTOM3_Raised_planter_no._5">#REF!</definedName>
    <definedName name="CUSTOM3_Raised_Planter_no._6">#REF!</definedName>
    <definedName name="CUSTOM3_Raised_Planter_no._7">#REF!</definedName>
    <definedName name="CUSTOM3_Raised_Planter_no._8">#REF!</definedName>
    <definedName name="CUSTOM3_Raised_Planter_with_integrated_seating">#REF!</definedName>
    <definedName name="CUSTOM3_Staggered_Crossing_Signalised">#REF!</definedName>
    <definedName name="CUSTOM3_Standard_Crossing">#REF!</definedName>
    <definedName name="CUSTOM3_Thicker_construction_for_vehicular_loading">#REF!</definedName>
    <definedName name="CUSTOM3_Tree__Raised_planter_no._1_">#REF!</definedName>
    <definedName name="DwgDocNumbers">[1]!Drawings[[#All],[Dwg/Doc Number]]</definedName>
    <definedName name="HEIGHT_100_Scheme_Length">#REF!</definedName>
    <definedName name="HEIGHT_1100_Proposed_Footway">#REF!</definedName>
    <definedName name="HEIGHT_1100_Proposed_Kerb___Carriageway">#REF!</definedName>
    <definedName name="HEIGHT_1100_Proposed_Kerb___Median">#REF!</definedName>
    <definedName name="HEIGHT_1200_Bus_Lane___Continuous_350mm">#REF!</definedName>
    <definedName name="HEIGHT_1200_Bus_Lane___Entry_Gate">#REF!</definedName>
    <definedName name="HEIGHT_1200_Bus_Lane___Terminal_Gate">#REF!</definedName>
    <definedName name="HEIGHT_1200_WL___Bike_Symbol">#REF!</definedName>
    <definedName name="HEIGHT_1200_WL___Continious___Cycle">#REF!</definedName>
    <definedName name="HEIGHT_1200_WL___Dashed___Carriageway_CL">#REF!</definedName>
    <definedName name="HEIGHT_1200_WL___Dashed___Give_way">#REF!</definedName>
    <definedName name="HEIGHT_200_Remove_Belisha_Beacon">#REF!</definedName>
    <definedName name="HEIGHT_200_Remove_Gulley">#REF!</definedName>
    <definedName name="HEIGHT_200_Remove_Kerb">#REF!</definedName>
    <definedName name="HEIGHT_200_Remove_Road_Stud">#REF!</definedName>
    <definedName name="HEIGHT_200_Remove_Stone_Wall">#REF!</definedName>
    <definedName name="HEIGHT_200_Remove_Traffic_Bollard__lit_">#REF!</definedName>
    <definedName name="HEIGHT_200_Remove_Trees">#REF!</definedName>
    <definedName name="HEIGHT_3000_Landscape_Area">#REF!</definedName>
    <definedName name="HEIGHT_600_Excavate_Carriageway">#REF!</definedName>
    <definedName name="HEIGHT_600_Excavate_Paving">#REF!</definedName>
    <definedName name="HEIGHT_600_Excavate_Topsoil">#REF!</definedName>
    <definedName name="HEIGHT_700_Proposed_Carriageway">#REF!</definedName>
    <definedName name="HEIGHT_700_Proposed_Medians">#REF!</definedName>
    <definedName name="HEIGHT_700_Re_surface_Carriageway">#REF!</definedName>
    <definedName name="HEIGHT_bollard">#REF!</definedName>
    <definedName name="HEIGHT_Bullnosed_kerb_0_6_mm_upstand__raised_table_pedestrain_crossing____BN_">#REF!</definedName>
    <definedName name="HEIGHT_Bullnosed_Kerb_0mm_Upstand__BN0_">#REF!</definedName>
    <definedName name="HEIGHT_Bus_Stop_Entry">#REF!</definedName>
    <definedName name="HEIGHT_Bus_Stop_Exist">#REF!</definedName>
    <definedName name="HEIGHT_Bus_stop_line">#REF!</definedName>
    <definedName name="HEIGHT_Bus_Stop_WHite_Line">#REF!</definedName>
    <definedName name="HEIGHT_Channel_block_0_mm_Upstand__CS_">#REF!</definedName>
    <definedName name="HEIGHT_Conservation_Kerb_125_mm_Upstand__CK_">#REF!</definedName>
    <definedName name="HEIGHT_Dished_Planter_no._1">#REF!</definedName>
    <definedName name="HEIGHT_Dished_Planter_no._2">#REF!</definedName>
    <definedName name="HEIGHT_Dished_planter_no._3">#REF!</definedName>
    <definedName name="HEIGHT_Dished_Planter_no._4">#REF!</definedName>
    <definedName name="HEIGHT_Dropped_bullnosed_kerb_0_25_mm_Upstand__BN25_">#REF!</definedName>
    <definedName name="HEIGHT_Dropped_bullnosed_kerb_0_6mm_Upstand__BN6_">#REF!</definedName>
    <definedName name="HEIGHT_Edging__EF_">#REF!</definedName>
    <definedName name="HEIGHT_Existing_and_removed_tree__Raised_Planter_no._1_">#REF!</definedName>
    <definedName name="HEIGHT_Existing_and_Retained_Tree___Raised_planter_no._8_">#REF!</definedName>
    <definedName name="HEIGHT_Existing_and_retained_tree__Raised_Planter_no._4_">#REF!</definedName>
    <definedName name="HEIGHT_Existing_and_Retained_tree__Raised_planter_no._6_">#REF!</definedName>
    <definedName name="HEIGHT_Existing_areas_of_footway_to_be_removed_to_tip">#REF!</definedName>
    <definedName name="HEIGHT_Existing_bike_rail_to_be_removed">#REF!</definedName>
    <definedName name="HEIGHT_Existing_block_paving_to_be_removed">#REF!</definedName>
    <definedName name="HEIGHT_Existing_Carriageway_to_be_planed">#REF!</definedName>
    <definedName name="HEIGHT_Existing_carriageway_to_be_removed_to_tip">#REF!</definedName>
    <definedName name="HEIGHT_Existing_Carriageway_to_be_scarified">#REF!</definedName>
    <definedName name="HEIGHT_Existing_Channel_blocks_to_be_removed">#REF!</definedName>
    <definedName name="HEIGHT_Existing_concrete_to_be_removed">#REF!</definedName>
    <definedName name="HEIGHT_Existing_Drain_Channel_to_be_removed">#REF!</definedName>
    <definedName name="HEIGHT_Existing_footway_surface_to_be_removed">#REF!</definedName>
    <definedName name="HEIGHT_Existing_guard_rail_to_be_removed">#REF!</definedName>
    <definedName name="HEIGHT_EXISTING_GULLY_TO_BE_REMOVED">#REF!</definedName>
    <definedName name="HEIGHT_Existing_island_to_be_removed">#REF!</definedName>
    <definedName name="HEIGHT_Existing_Kerbs_to_be_removed_to_tip">#REF!</definedName>
    <definedName name="HEIGHT_Existing_road_markings_to_be_removed">#REF!</definedName>
    <definedName name="HEIGHT_EXISTING_SEWER_PIPE">#REF!</definedName>
    <definedName name="HEIGHT_Existing_stud_marking_to_be_removed">#REF!</definedName>
    <definedName name="HEIGHT_Existing_Tactile_Paving_to_be_removed">#REF!</definedName>
    <definedName name="HEIGHT_Existing_tree_stump_roots_to_be_removed_to_tip_off_site">#REF!</definedName>
    <definedName name="HEIGHT_Existing_vegetation_to_be_removed">#REF!</definedName>
    <definedName name="HEIGHT_Exiting_granite_sets_to_be_removed_to_tip">#REF!</definedName>
    <definedName name="HEIGHT_Fearture_shrub__raise_planter_no._5_">#REF!</definedName>
    <definedName name="HEIGHT_Feature_Shrub__Dished_Planter_no._1_">#REF!</definedName>
    <definedName name="HEIGHT_Feature_shrub__Dished_planter_no._2_">#REF!</definedName>
    <definedName name="HEIGHT_Feature_Shrub__Dished_Planter_no._3_">#REF!</definedName>
    <definedName name="HEIGHT_Feature_Shrub__Dished_Planter_no._4__">#REF!</definedName>
    <definedName name="HEIGHT_Feature_Shrub__Raised_Planter_no._1_">#REF!</definedName>
    <definedName name="HEIGHT_Feature_shrub__Raised_Planter_no._2_">#REF!</definedName>
    <definedName name="HEIGHT_Feature_shrub__Raised_Planter_no._4_">#REF!</definedName>
    <definedName name="HEIGHT_Feature_shrub__Raised_Planter_no._7_">#REF!</definedName>
    <definedName name="HEIGHT_Flat_top_edging_0_mm_Upstand__EF_">#REF!</definedName>
    <definedName name="HEIGHT_Grasses___perennials__DP_">#REF!</definedName>
    <definedName name="HEIGHT_Grasses___perennials__RP_">#REF!</definedName>
    <definedName name="HEIGHT_Half_Battered_kerb_125_mm_UPSTAND__HB2_">#REF!</definedName>
    <definedName name="HEIGHT_Hardy_Groundcover__Raised_Planter_no._1__">#REF!</definedName>
    <definedName name="HEIGHT_Hardy_Groundcover__Raised_Planter_no._2_">#REF!</definedName>
    <definedName name="HEIGHT_Hardy_Groundcover__Raised_planter_no._4_">#REF!</definedName>
    <definedName name="HEIGHT_Hardy_GroundCover__Raised_planter_no._5__">#REF!</definedName>
    <definedName name="HEIGHT_Hardy_Groundcover__Raised_planter_no._6__">#REF!</definedName>
    <definedName name="HEIGHT_Hardy_Groundcover__Raised_Planter_no._8_">#REF!</definedName>
    <definedName name="HEIGHT_Hardy_Groundcover_Raised_Planter_no._7_">#REF!</definedName>
    <definedName name="HEIGHT_HB_kerb_0_mm_upstand__to_be_laid_upside_down___HB_">#REF!</definedName>
    <definedName name="HEIGHT_herbaceous___perenials__RP_">#REF!</definedName>
    <definedName name="HEIGHT_Herbacious___Perenials__DP_">#REF!</definedName>
    <definedName name="HEIGHT_Pavement__type_F7___Tactile_paving_buff_colour">#REF!</definedName>
    <definedName name="HEIGHT_Pavement_type_F1___Main_footway">#REF!</definedName>
    <definedName name="HEIGHT_Pavement_Type_F2___row_S_approach">#REF!</definedName>
    <definedName name="HEIGHT_Pavement_type_F3___furniture_zone_and_building_edge">#REF!</definedName>
    <definedName name="HEIGHT_Pavement_Type_F4___Cycle_Track">#REF!</definedName>
    <definedName name="HEIGHT_Pavement_Type_F6__paving_flags">#REF!</definedName>
    <definedName name="HEIGHT_Pavement_Type_F7__tactile_paving_Red_colour">#REF!</definedName>
    <definedName name="HEIGHT_Pavement_Type_P3___Car_Park_Access">#REF!</definedName>
    <definedName name="HEIGHT_PROPOSED_1.2M_DIAMETER_CONCRETE_RING_MANHOLE">#REF!</definedName>
    <definedName name="HEIGHT_PROPOSED_150MM_DIAMETER_CARRIER_DRAIN">#REF!</definedName>
    <definedName name="HEIGHT_Proposed_Carriageway_Channel_with_Kerb">#REF!</definedName>
    <definedName name="HEIGHT_PROPOSED_CHANNEL_DRAIN__MARSHALLS_DREXUS_PAVE_DRAIN">#REF!</definedName>
    <definedName name="HEIGHT_Proposed_footway_widening">#REF!</definedName>
    <definedName name="HEIGHT_Proposed_Traffic_sign_and_bollard_location">#REF!</definedName>
    <definedName name="HEIGHT_PROPOSED_TYPE_P_ROAD_GULLY">#REF!</definedName>
    <definedName name="HEIGHT_Raised_planter_no._1">#REF!</definedName>
    <definedName name="HEIGHT_Raised_planter_no._2">#REF!</definedName>
    <definedName name="HEIGHT_Raised_Planter_no._3">#REF!</definedName>
    <definedName name="HEIGHT_Raised_planter_no._4">#REF!</definedName>
    <definedName name="HEIGHT_Raised_planter_no._5">#REF!</definedName>
    <definedName name="HEIGHT_Raised_Planter_no._6">#REF!</definedName>
    <definedName name="HEIGHT_Raised_Planter_no._7">#REF!</definedName>
    <definedName name="HEIGHT_Raised_Planter_no._8">#REF!</definedName>
    <definedName name="HEIGHT_Raised_Planter_with_integrated_seating">#REF!</definedName>
    <definedName name="HEIGHT_Staggered_Crossing_Signalised">#REF!</definedName>
    <definedName name="HEIGHT_Standard_Crossing">#REF!</definedName>
    <definedName name="HEIGHT_Thicker_construction_for_vehicular_loading">#REF!</definedName>
    <definedName name="HEIGHT_Tree__Raised_planter_no._1_">#REF!</definedName>
    <definedName name="IssueDates">'[1]T460 Register (Input Sheet)'!$I$5:$ALU$5</definedName>
    <definedName name="Issues">'[1]T460 Register (Input Sheet)'!$I$5:$ALU$10</definedName>
    <definedName name="LastIssue">'[1]T460 Register (Input Sheet)'!$G$6</definedName>
    <definedName name="LENGTH_100_Scheme_Length">#REF!</definedName>
    <definedName name="LENGTH_1100_Proposed_Footway">#REF!</definedName>
    <definedName name="LENGTH_1100_Proposed_Kerb___Carriageway">#REF!</definedName>
    <definedName name="LENGTH_1100_Proposed_Kerb___Median">#REF!</definedName>
    <definedName name="LENGTH_1200_Bus_Lane___Continuous_350mm">#REF!</definedName>
    <definedName name="LENGTH_1200_Bus_Lane___Entry_Gate">#REF!</definedName>
    <definedName name="LENGTH_1200_Bus_Lane___Terminal_Gate">#REF!</definedName>
    <definedName name="LENGTH_1200_WL___Bike_Symbol">#REF!</definedName>
    <definedName name="LENGTH_1200_WL___Continious___Cycle">#REF!</definedName>
    <definedName name="LENGTH_1200_WL___Dashed___Carriageway_CL">#REF!</definedName>
    <definedName name="LENGTH_1200_WL___Dashed___Give_way">#REF!</definedName>
    <definedName name="LENGTH_200_Remove_Belisha_Beacon">#REF!</definedName>
    <definedName name="LENGTH_200_Remove_Gulley">#REF!</definedName>
    <definedName name="LENGTH_200_Remove_Kerb">#REF!</definedName>
    <definedName name="LENGTH_200_Remove_Road_Stud">#REF!</definedName>
    <definedName name="LENGTH_200_Remove_Stone_Wall">#REF!</definedName>
    <definedName name="LENGTH_200_Remove_Traffic_Bollard__lit_">#REF!</definedName>
    <definedName name="LENGTH_200_Remove_Trees">#REF!</definedName>
    <definedName name="LENGTH_3000_Landscape_Area">#REF!</definedName>
    <definedName name="LENGTH_600_Excavate_Carriageway">#REF!</definedName>
    <definedName name="LENGTH_600_Excavate_Paving">#REF!</definedName>
    <definedName name="LENGTH_600_Excavate_Topsoil">#REF!</definedName>
    <definedName name="LENGTH_700_Proposed_Carriageway">#REF!</definedName>
    <definedName name="LENGTH_700_Proposed_Medians">#REF!</definedName>
    <definedName name="LENGTH_700_Re_surface_Carriageway">#REF!</definedName>
    <definedName name="LENGTH_bollard">#REF!</definedName>
    <definedName name="LENGTH_Bullnosed_kerb_0_6_mm_upstand__raised_table_pedestrain_crossing____BN_">#REF!</definedName>
    <definedName name="LENGTH_Bullnosed_Kerb_0mm_Upstand__BN0_">#REF!</definedName>
    <definedName name="LENGTH_Bus_Stop_Entry">#REF!</definedName>
    <definedName name="LENGTH_Bus_Stop_Exist">#REF!</definedName>
    <definedName name="LENGTH_Bus_stop_line">#REF!</definedName>
    <definedName name="LENGTH_Bus_Stop_WHite_Line">#REF!</definedName>
    <definedName name="LENGTH_Channel_block_0_mm_Upstand__CS_">#REF!</definedName>
    <definedName name="LENGTH_Conservation_Kerb_125_mm_Upstand__CK_">#REF!</definedName>
    <definedName name="LENGTH_Dished_Planter_no._1">#REF!</definedName>
    <definedName name="LENGTH_Dished_Planter_no._2">#REF!</definedName>
    <definedName name="LENGTH_Dished_planter_no._3">#REF!</definedName>
    <definedName name="LENGTH_Dished_Planter_no._4">#REF!</definedName>
    <definedName name="LENGTH_Dropped_bullnosed_kerb_0_25_mm_Upstand__BN25_">#REF!</definedName>
    <definedName name="LENGTH_Dropped_bullnosed_kerb_0_6mm_Upstand__BN6_">#REF!</definedName>
    <definedName name="LENGTH_Edging__EF_">#REF!</definedName>
    <definedName name="LENGTH_Existing_and_removed_tree__Raised_Planter_no._1_">#REF!</definedName>
    <definedName name="LENGTH_Existing_and_Retained_Tree___Raised_planter_no._8_">#REF!</definedName>
    <definedName name="LENGTH_Existing_and_retained_tree__Raised_Planter_no._4_">#REF!</definedName>
    <definedName name="LENGTH_Existing_and_Retained_tree__Raised_planter_no._6_">#REF!</definedName>
    <definedName name="LENGTH_Existing_areas_of_footway_to_be_removed_to_tip">#REF!</definedName>
    <definedName name="LENGTH_Existing_bike_rail_to_be_removed">#REF!</definedName>
    <definedName name="LENGTH_Existing_block_paving_to_be_removed">#REF!</definedName>
    <definedName name="LENGTH_Existing_Carriageway_to_be_planed">#REF!</definedName>
    <definedName name="LENGTH_Existing_carriageway_to_be_removed_to_tip">#REF!</definedName>
    <definedName name="LENGTH_Existing_Carriageway_to_be_scarified">#REF!</definedName>
    <definedName name="LENGTH_Existing_Channel_blocks_to_be_removed">#REF!</definedName>
    <definedName name="LENGTH_Existing_concrete_to_be_removed">#REF!</definedName>
    <definedName name="LENGTH_Existing_Drain_Channel_to_be_removed">#REF!</definedName>
    <definedName name="LENGTH_Existing_footway_surface_to_be_removed">#REF!</definedName>
    <definedName name="LENGTH_Existing_guard_rail_to_be_removed">#REF!</definedName>
    <definedName name="LENGTH_EXISTING_GULLY_TO_BE_REMOVED">#REF!</definedName>
    <definedName name="LENGTH_Existing_island_to_be_removed">#REF!</definedName>
    <definedName name="LENGTH_Existing_Kerbs_to_be_removed_to_tip">#REF!</definedName>
    <definedName name="LENGTH_Existing_road_markings_to_be_removed">#REF!</definedName>
    <definedName name="LENGTH_EXISTING_SEWER_PIPE">#REF!</definedName>
    <definedName name="LENGTH_Existing_stud_marking_to_be_removed">#REF!</definedName>
    <definedName name="LENGTH_Existing_Tactile_Paving_to_be_removed">#REF!</definedName>
    <definedName name="LENGTH_Existing_tree_stump_roots_to_be_removed_to_tip_off_site">#REF!</definedName>
    <definedName name="LENGTH_Existing_vegetation_to_be_removed">#REF!</definedName>
    <definedName name="LENGTH_Exiting_granite_sets_to_be_removed_to_tip">#REF!</definedName>
    <definedName name="LENGTH_Fearture_shrub__raise_planter_no._5_">#REF!</definedName>
    <definedName name="LENGTH_Feature_Shrub__Dished_Planter_no._1_">#REF!</definedName>
    <definedName name="LENGTH_Feature_shrub__Dished_planter_no._2_">#REF!</definedName>
    <definedName name="LENGTH_Feature_Shrub__Dished_Planter_no._3_">#REF!</definedName>
    <definedName name="LENGTH_Feature_Shrub__Dished_Planter_no._4__">#REF!</definedName>
    <definedName name="LENGTH_Feature_Shrub__Raised_Planter_no._1_">#REF!</definedName>
    <definedName name="LENGTH_Feature_shrub__Raised_Planter_no._2_">#REF!</definedName>
    <definedName name="LENGTH_Feature_shrub__Raised_Planter_no._4_">#REF!</definedName>
    <definedName name="LENGTH_Feature_shrub__Raised_Planter_no._7_">#REF!</definedName>
    <definedName name="LENGTH_Flat_top_edging_0_mm_Upstand__EF_">#REF!</definedName>
    <definedName name="LENGTH_Grasses___perennials__DP_">#REF!</definedName>
    <definedName name="LENGTH_Grasses___perennials__RP_">#REF!</definedName>
    <definedName name="LENGTH_Half_Battered_kerb_125_mm_UPSTAND__HB2_">#REF!</definedName>
    <definedName name="LENGTH_Hardy_Groundcover__Raised_Planter_no._1__">#REF!</definedName>
    <definedName name="LENGTH_Hardy_Groundcover__Raised_Planter_no._2_">#REF!</definedName>
    <definedName name="LENGTH_Hardy_Groundcover__Raised_planter_no._4_">#REF!</definedName>
    <definedName name="LENGTH_Hardy_GroundCover__Raised_planter_no._5__">#REF!</definedName>
    <definedName name="LENGTH_Hardy_Groundcover__Raised_planter_no._6__">#REF!</definedName>
    <definedName name="LENGTH_Hardy_Groundcover__Raised_Planter_no._8_">#REF!</definedName>
    <definedName name="LENGTH_Hardy_Groundcover_Raised_Planter_no._7_">#REF!</definedName>
    <definedName name="LENGTH_HB_kerb_0_mm_upstand__to_be_laid_upside_down___HB_">#REF!</definedName>
    <definedName name="LENGTH_herbaceous___perenials__RP_">#REF!</definedName>
    <definedName name="LENGTH_Herbacious___Perenials__DP_">#REF!</definedName>
    <definedName name="LENGTH_Pavement__type_F7___Tactile_paving_buff_colour">#REF!</definedName>
    <definedName name="LENGTH_Pavement_type_F1___Main_footway">#REF!</definedName>
    <definedName name="LENGTH_Pavement_Type_F2___row_S_approach">#REF!</definedName>
    <definedName name="LENGTH_Pavement_type_F3___furniture_zone_and_building_edge">#REF!</definedName>
    <definedName name="LENGTH_Pavement_Type_F4___Cycle_Track">#REF!</definedName>
    <definedName name="LENGTH_Pavement_Type_F6__paving_flags">#REF!</definedName>
    <definedName name="LENGTH_Pavement_Type_F7__tactile_paving_Red_colour">#REF!</definedName>
    <definedName name="LENGTH_Pavement_Type_P3___Car_Park_Access">#REF!</definedName>
    <definedName name="LENGTH_PROPOSED_1.2M_DIAMETER_CONCRETE_RING_MANHOLE">#REF!</definedName>
    <definedName name="LENGTH_PROPOSED_150MM_DIAMETER_CARRIER_DRAIN">#REF!</definedName>
    <definedName name="LENGTH_Proposed_Carriageway_Channel_with_Kerb">#REF!</definedName>
    <definedName name="LENGTH_PROPOSED_CHANNEL_DRAIN__MARSHALLS_DREXUS_PAVE_DRAIN">#REF!</definedName>
    <definedName name="LENGTH_Proposed_footway_widening">#REF!</definedName>
    <definedName name="LENGTH_Proposed_Traffic_sign_and_bollard_location">#REF!</definedName>
    <definedName name="LENGTH_PROPOSED_TYPE_P_ROAD_GULLY">#REF!</definedName>
    <definedName name="LENGTH_Raised_planter_no._1">#REF!</definedName>
    <definedName name="LENGTH_Raised_planter_no._2">#REF!</definedName>
    <definedName name="LENGTH_Raised_Planter_no._3">#REF!</definedName>
    <definedName name="LENGTH_Raised_planter_no._4">#REF!</definedName>
    <definedName name="LENGTH_Raised_planter_no._5">#REF!</definedName>
    <definedName name="LENGTH_Raised_Planter_no._6">#REF!</definedName>
    <definedName name="LENGTH_Raised_Planter_no._7">#REF!</definedName>
    <definedName name="LENGTH_Raised_Planter_no._8">#REF!</definedName>
    <definedName name="LENGTH_Raised_Planter_with_integrated_seating">#REF!</definedName>
    <definedName name="LENGTH_Staggered_Crossing_Signalised">#REF!</definedName>
    <definedName name="LENGTH_Standard_Crossing">#REF!</definedName>
    <definedName name="LENGTH_Thicker_construction_for_vehicular_loading">#REF!</definedName>
    <definedName name="LENGTH_Tree__Raised_planter_no._1_">#REF!</definedName>
    <definedName name="MainOffice">'[1]T460 Register (Input Sheet)'!$C$7</definedName>
    <definedName name="MethodOfIssueCaptions">[1]!MethodsOfIssue[Caption]</definedName>
    <definedName name="Office_Names">'[1]T693 UK Office List'!$B$7:$B$77</definedName>
    <definedName name="_xlnm.Print_Area" localSheetId="5">'BofQ Build-ups'!$A:$F</definedName>
    <definedName name="_xlnm.Print_Area" localSheetId="10">'Road Markings Series 1200'!$A:$F</definedName>
    <definedName name="_xlnm.Print_Area" localSheetId="13">'Series 1100 Kerbs Footpaths Cyc'!$A:$F</definedName>
    <definedName name="_xlnm.Print_Area" localSheetId="6">'Series 2500 Special Struc'!$A$1:$H$621</definedName>
    <definedName name="_xlnm.Print_Area" localSheetId="8">'Series 500 Drainage'!$A$1146:$F$1250</definedName>
    <definedName name="_xlnm.Print_Area" localSheetId="9">'Series 600 Earthworks'!$A$1:$F$222</definedName>
    <definedName name="_xlnm.Print_Area" localSheetId="11">'Series 700 Bypass '!$A:$F</definedName>
    <definedName name="_xlnm.Print_Area" localSheetId="12">'Series 700 Link Road '!$A$196:$F$222</definedName>
    <definedName name="_xlnm.Print_Area" localSheetId="4">Summary!$A$1:$K$86</definedName>
    <definedName name="ProjectName">'[1]T460 Register (Input Sheet)'!$C$5</definedName>
    <definedName name="ProjectNo">'[1]T460 Register (Input Sheet)'!$C$4</definedName>
    <definedName name="PurposeOfIssueCaptions">[1]!PurposesOfIssue[Caption]</definedName>
    <definedName name="ServiceNames">[1]!Services[Service]</definedName>
    <definedName name="Summary" localSheetId="0">#REF!</definedName>
    <definedName name="Summary">#REF!</definedName>
    <definedName name="VOLUME_100_Scheme_Length">#REF!</definedName>
    <definedName name="VOLUME_1100_Proposed_Footway">#REF!</definedName>
    <definedName name="VOLUME_1100_Proposed_Kerb___Carriageway">#REF!</definedName>
    <definedName name="VOLUME_1100_Proposed_Kerb___Median">#REF!</definedName>
    <definedName name="VOLUME_1200_Bus_Lane___Continuous_350mm">#REF!</definedName>
    <definedName name="VOLUME_1200_Bus_Lane___Entry_Gate">#REF!</definedName>
    <definedName name="VOLUME_1200_Bus_Lane___Terminal_Gate">#REF!</definedName>
    <definedName name="VOLUME_1200_WL___Bike_Symbol">#REF!</definedName>
    <definedName name="VOLUME_1200_WL___Continious___Cycle">#REF!</definedName>
    <definedName name="VOLUME_1200_WL___Dashed___Carriageway_CL">#REF!</definedName>
    <definedName name="VOLUME_1200_WL___Dashed___Give_way">#REF!</definedName>
    <definedName name="VOLUME_200_Remove_Belisha_Beacon">#REF!</definedName>
    <definedName name="VOLUME_200_Remove_Gulley">#REF!</definedName>
    <definedName name="VOLUME_200_Remove_Kerb">#REF!</definedName>
    <definedName name="VOLUME_200_Remove_Road_Stud">#REF!</definedName>
    <definedName name="VOLUME_200_Remove_Stone_Wall">#REF!</definedName>
    <definedName name="VOLUME_200_Remove_Traffic_Bollard__lit_">#REF!</definedName>
    <definedName name="VOLUME_200_Remove_Trees">#REF!</definedName>
    <definedName name="VOLUME_3000_Landscape_Area">#REF!</definedName>
    <definedName name="VOLUME_600_Excavate_Carriageway">#REF!</definedName>
    <definedName name="VOLUME_600_Excavate_Paving">#REF!</definedName>
    <definedName name="VOLUME_600_Excavate_Topsoil">#REF!</definedName>
    <definedName name="VOLUME_700_Proposed_Carriageway">#REF!</definedName>
    <definedName name="VOLUME_700_Proposed_Medians">#REF!</definedName>
    <definedName name="VOLUME_700_Re_surface_Carriageway">#REF!</definedName>
    <definedName name="VOLUME_bollard">#REF!</definedName>
    <definedName name="VOLUME_Bullnosed_kerb_0_6_mm_upstand__raised_table_pedestrain_crossing____BN_">#REF!</definedName>
    <definedName name="VOLUME_Bullnosed_Kerb_0mm_Upstand__BN0_">#REF!</definedName>
    <definedName name="VOLUME_Bus_Stop_Entry">#REF!</definedName>
    <definedName name="VOLUME_Bus_Stop_Exist">#REF!</definedName>
    <definedName name="VOLUME_Bus_stop_line">#REF!</definedName>
    <definedName name="VOLUME_Bus_Stop_WHite_Line">#REF!</definedName>
    <definedName name="VOLUME_Channel_block_0_mm_Upstand__CS_">#REF!</definedName>
    <definedName name="VOLUME_Conservation_Kerb_125_mm_Upstand__CK_">#REF!</definedName>
    <definedName name="VOLUME_Dished_Planter_no._1">#REF!</definedName>
    <definedName name="VOLUME_Dished_Planter_no._2">#REF!</definedName>
    <definedName name="VOLUME_Dished_planter_no._3">#REF!</definedName>
    <definedName name="VOLUME_Dished_Planter_no._4">#REF!</definedName>
    <definedName name="VOLUME_Dropped_bullnosed_kerb_0_25_mm_Upstand__BN25_">#REF!</definedName>
    <definedName name="VOLUME_Dropped_bullnosed_kerb_0_6mm_Upstand__BN6_">#REF!</definedName>
    <definedName name="VOLUME_Edging__EF_">#REF!</definedName>
    <definedName name="VOLUME_Existing_and_removed_tree__Raised_Planter_no._1_">#REF!</definedName>
    <definedName name="VOLUME_Existing_and_Retained_Tree___Raised_planter_no._8_">#REF!</definedName>
    <definedName name="VOLUME_Existing_and_retained_tree__Raised_Planter_no._4_">#REF!</definedName>
    <definedName name="VOLUME_Existing_and_Retained_tree__Raised_planter_no._6_">#REF!</definedName>
    <definedName name="VOLUME_Existing_areas_of_footway_to_be_removed_to_tip">#REF!</definedName>
    <definedName name="VOLUME_Existing_bike_rail_to_be_removed">#REF!</definedName>
    <definedName name="VOLUME_Existing_block_paving_to_be_removed">#REF!</definedName>
    <definedName name="VOLUME_Existing_Carriageway_to_be_planed">#REF!</definedName>
    <definedName name="VOLUME_Existing_carriageway_to_be_removed_to_tip">#REF!</definedName>
    <definedName name="VOLUME_Existing_Carriageway_to_be_scarified">#REF!</definedName>
    <definedName name="VOLUME_Existing_Channel_blocks_to_be_removed">#REF!</definedName>
    <definedName name="VOLUME_Existing_concrete_to_be_removed">#REF!</definedName>
    <definedName name="VOLUME_Existing_Drain_Channel_to_be_removed">#REF!</definedName>
    <definedName name="VOLUME_Existing_footway_surface_to_be_removed">#REF!</definedName>
    <definedName name="VOLUME_Existing_guard_rail_to_be_removed">#REF!</definedName>
    <definedName name="VOLUME_EXISTING_GULLY_TO_BE_REMOVED">#REF!</definedName>
    <definedName name="VOLUME_Existing_island_to_be_removed">#REF!</definedName>
    <definedName name="VOLUME_Existing_Kerbs_to_be_removed_to_tip">#REF!</definedName>
    <definedName name="VOLUME_Existing_road_markings_to_be_removed">#REF!</definedName>
    <definedName name="VOLUME_EXISTING_SEWER_PIPE">#REF!</definedName>
    <definedName name="VOLUME_Existing_stud_marking_to_be_removed">#REF!</definedName>
    <definedName name="VOLUME_Existing_Tactile_Paving_to_be_removed">#REF!</definedName>
    <definedName name="VOLUME_Existing_tree_stump_roots_to_be_removed_to_tip_off_site">#REF!</definedName>
    <definedName name="VOLUME_Existing_vegetation_to_be_removed">#REF!</definedName>
    <definedName name="VOLUME_Exiting_granite_sets_to_be_removed_to_tip">#REF!</definedName>
    <definedName name="VOLUME_Fearture_shrub__raise_planter_no._5_">#REF!</definedName>
    <definedName name="VOLUME_Feature_Shrub__Dished_Planter_no._1_">#REF!</definedName>
    <definedName name="VOLUME_Feature_shrub__Dished_planter_no._2_">#REF!</definedName>
    <definedName name="VOLUME_Feature_Shrub__Dished_Planter_no._3_">#REF!</definedName>
    <definedName name="VOLUME_Feature_Shrub__Dished_Planter_no._4__">#REF!</definedName>
    <definedName name="VOLUME_Feature_Shrub__Raised_Planter_no._1_">#REF!</definedName>
    <definedName name="VOLUME_Feature_shrub__Raised_Planter_no._2_">#REF!</definedName>
    <definedName name="VOLUME_Feature_shrub__Raised_Planter_no._4_">#REF!</definedName>
    <definedName name="VOLUME_Feature_shrub__Raised_Planter_no._7_">#REF!</definedName>
    <definedName name="VOLUME_Flat_top_edging_0_mm_Upstand__EF_">#REF!</definedName>
    <definedName name="VOLUME_Grasses___perennials__DP_">#REF!</definedName>
    <definedName name="VOLUME_Grasses___perennials__RP_">#REF!</definedName>
    <definedName name="VOLUME_Half_Battered_kerb_125_mm_UPSTAND__HB2_">#REF!</definedName>
    <definedName name="VOLUME_Hardy_Groundcover__Raised_Planter_no._1__">#REF!</definedName>
    <definedName name="VOLUME_Hardy_Groundcover__Raised_Planter_no._2_">#REF!</definedName>
    <definedName name="VOLUME_Hardy_Groundcover__Raised_planter_no._4_">#REF!</definedName>
    <definedName name="VOLUME_Hardy_GroundCover__Raised_planter_no._5__">#REF!</definedName>
    <definedName name="VOLUME_Hardy_Groundcover__Raised_planter_no._6__">#REF!</definedName>
    <definedName name="VOLUME_Hardy_Groundcover__Raised_Planter_no._8_">#REF!</definedName>
    <definedName name="VOLUME_Hardy_Groundcover_Raised_Planter_no._7_">#REF!</definedName>
    <definedName name="VOLUME_HB_kerb_0_mm_upstand__to_be_laid_upside_down___HB_">#REF!</definedName>
    <definedName name="VOLUME_herbaceous___perenials__RP_">#REF!</definedName>
    <definedName name="VOLUME_Herbacious___Perenials__DP_">#REF!</definedName>
    <definedName name="VOLUME_Pavement__type_F7___Tactile_paving_buff_colour">#REF!</definedName>
    <definedName name="VOLUME_Pavement_type_F1___Main_footway">#REF!</definedName>
    <definedName name="VOLUME_Pavement_Type_F2___row_S_approach">#REF!</definedName>
    <definedName name="VOLUME_Pavement_type_F3___furniture_zone_and_building_edge">#REF!</definedName>
    <definedName name="VOLUME_Pavement_Type_F4___Cycle_Track">#REF!</definedName>
    <definedName name="VOLUME_Pavement_Type_F6__paving_flags">#REF!</definedName>
    <definedName name="VOLUME_Pavement_Type_F7__tactile_paving_Red_colour">#REF!</definedName>
    <definedName name="VOLUME_Pavement_Type_P3___Car_Park_Access">#REF!</definedName>
    <definedName name="VOLUME_PROPOSED_1.2M_DIAMETER_CONCRETE_RING_MANHOLE">#REF!</definedName>
    <definedName name="VOLUME_PROPOSED_150MM_DIAMETER_CARRIER_DRAIN">#REF!</definedName>
    <definedName name="VOLUME_Proposed_Carriageway_Channel_with_Kerb">#REF!</definedName>
    <definedName name="VOLUME_PROPOSED_CHANNEL_DRAIN__MARSHALLS_DREXUS_PAVE_DRAIN">#REF!</definedName>
    <definedName name="VOLUME_Proposed_footway_widening">#REF!</definedName>
    <definedName name="VOLUME_Proposed_Traffic_sign_and_bollard_location">#REF!</definedName>
    <definedName name="VOLUME_PROPOSED_TYPE_P_ROAD_GULLY">#REF!</definedName>
    <definedName name="VOLUME_Raised_planter_no._1">#REF!</definedName>
    <definedName name="VOLUME_Raised_planter_no._2">#REF!</definedName>
    <definedName name="VOLUME_Raised_Planter_no._3">#REF!</definedName>
    <definedName name="VOLUME_Raised_planter_no._4">#REF!</definedName>
    <definedName name="VOLUME_Raised_planter_no._5">#REF!</definedName>
    <definedName name="VOLUME_Raised_Planter_no._6">#REF!</definedName>
    <definedName name="VOLUME_Raised_Planter_no._7">#REF!</definedName>
    <definedName name="VOLUME_Raised_Planter_no._8">#REF!</definedName>
    <definedName name="VOLUME_Raised_Planter_with_integrated_seating">#REF!</definedName>
    <definedName name="VOLUME_Staggered_Crossing_Signalised">#REF!</definedName>
    <definedName name="VOLUME_Standard_Crossing">#REF!</definedName>
    <definedName name="VOLUME_Thicker_construction_for_vehicular_loading">#REF!</definedName>
    <definedName name="VOLUME_Tree__Raised_planter_no._1_">#REF!</definedName>
    <definedName name="WALLAREA_100_Scheme_Length">#REF!</definedName>
    <definedName name="WALLAREA_1100_Proposed_Footway">#REF!</definedName>
    <definedName name="WALLAREA_1100_Proposed_Kerb___Carriageway">#REF!</definedName>
    <definedName name="WALLAREA_1100_Proposed_Kerb___Median">#REF!</definedName>
    <definedName name="WALLAREA_1200_Bus_Lane___Continuous_350mm">#REF!</definedName>
    <definedName name="WALLAREA_1200_Bus_Lane___Entry_Gate">#REF!</definedName>
    <definedName name="WALLAREA_1200_Bus_Lane___Terminal_Gate">#REF!</definedName>
    <definedName name="WALLAREA_1200_WL___Bike_Symbol">#REF!</definedName>
    <definedName name="WALLAREA_1200_WL___Continious___Cycle">#REF!</definedName>
    <definedName name="WALLAREA_1200_WL___Dashed___Carriageway_CL">#REF!</definedName>
    <definedName name="WALLAREA_1200_WL___Dashed___Give_way">#REF!</definedName>
    <definedName name="WALLAREA_200_Remove_Belisha_Beacon">#REF!</definedName>
    <definedName name="WALLAREA_200_Remove_Gulley">#REF!</definedName>
    <definedName name="WALLAREA_200_Remove_Kerb">#REF!</definedName>
    <definedName name="WALLAREA_200_Remove_Road_Stud">#REF!</definedName>
    <definedName name="WALLAREA_200_Remove_Stone_Wall">#REF!</definedName>
    <definedName name="WALLAREA_200_Remove_Traffic_Bollard__lit_">#REF!</definedName>
    <definedName name="WALLAREA_200_Remove_Trees">#REF!</definedName>
    <definedName name="WALLAREA_3000_Landscape_Area">#REF!</definedName>
    <definedName name="WALLAREA_600_Excavate_Carriageway">#REF!</definedName>
    <definedName name="WALLAREA_600_Excavate_Paving">#REF!</definedName>
    <definedName name="WALLAREA_600_Excavate_Topsoil">#REF!</definedName>
    <definedName name="WALLAREA_700_Proposed_Carriageway">#REF!</definedName>
    <definedName name="WALLAREA_700_Proposed_Medians">#REF!</definedName>
    <definedName name="WALLAREA_700_Re_surface_Carriageway">#REF!</definedName>
    <definedName name="WALLAREA_bollard">#REF!</definedName>
    <definedName name="WALLAREA_Bullnosed_kerb_0_6_mm_upstand__raised_table_pedestrain_crossing____BN_">#REF!</definedName>
    <definedName name="WALLAREA_Bullnosed_Kerb_0mm_Upstand__BN0_">#REF!</definedName>
    <definedName name="WALLAREA_Bus_Stop_Entry">#REF!</definedName>
    <definedName name="WALLAREA_Bus_Stop_Exist">#REF!</definedName>
    <definedName name="WALLAREA_Bus_stop_line">#REF!</definedName>
    <definedName name="WALLAREA_Bus_Stop_WHite_Line">#REF!</definedName>
    <definedName name="WALLAREA_Channel_block_0_mm_Upstand__CS_">#REF!</definedName>
    <definedName name="WALLAREA_Conservation_Kerb_125_mm_Upstand__CK_">#REF!</definedName>
    <definedName name="WALLAREA_Dished_Planter_no._1">#REF!</definedName>
    <definedName name="WALLAREA_Dished_Planter_no._2">#REF!</definedName>
    <definedName name="WALLAREA_Dished_planter_no._3">#REF!</definedName>
    <definedName name="WALLAREA_Dished_Planter_no._4">#REF!</definedName>
    <definedName name="WALLAREA_Dropped_bullnosed_kerb_0_25_mm_Upstand__BN25_">#REF!</definedName>
    <definedName name="WALLAREA_Dropped_bullnosed_kerb_0_6mm_Upstand__BN6_">#REF!</definedName>
    <definedName name="WALLAREA_Edging__EF_">#REF!</definedName>
    <definedName name="WALLAREA_Existing_and_removed_tree__Raised_Planter_no._1_">#REF!</definedName>
    <definedName name="WALLAREA_Existing_and_Retained_Tree___Raised_planter_no._8_">#REF!</definedName>
    <definedName name="WALLAREA_Existing_and_retained_tree__Raised_Planter_no._4_">#REF!</definedName>
    <definedName name="WALLAREA_Existing_and_Retained_tree__Raised_planter_no._6_">#REF!</definedName>
    <definedName name="WALLAREA_Existing_areas_of_footway_to_be_removed_to_tip">#REF!</definedName>
    <definedName name="WALLAREA_Existing_bike_rail_to_be_removed">#REF!</definedName>
    <definedName name="WALLAREA_Existing_block_paving_to_be_removed">#REF!</definedName>
    <definedName name="WALLAREA_Existing_Carriageway_to_be_planed">#REF!</definedName>
    <definedName name="WALLAREA_Existing_carriageway_to_be_removed_to_tip">#REF!</definedName>
    <definedName name="WALLAREA_Existing_Carriageway_to_be_scarified">#REF!</definedName>
    <definedName name="WALLAREA_Existing_Channel_blocks_to_be_removed">#REF!</definedName>
    <definedName name="WALLAREA_Existing_concrete_to_be_removed">#REF!</definedName>
    <definedName name="WALLAREA_Existing_Drain_Channel_to_be_removed">#REF!</definedName>
    <definedName name="WALLAREA_Existing_footway_surface_to_be_removed">#REF!</definedName>
    <definedName name="WALLAREA_Existing_guard_rail_to_be_removed">#REF!</definedName>
    <definedName name="WALLAREA_EXISTING_GULLY_TO_BE_REMOVED">#REF!</definedName>
    <definedName name="WALLAREA_Existing_island_to_be_removed">#REF!</definedName>
    <definedName name="WALLAREA_Existing_Kerbs_to_be_removed_to_tip">#REF!</definedName>
    <definedName name="WALLAREA_Existing_road_markings_to_be_removed">#REF!</definedName>
    <definedName name="WALLAREA_EXISTING_SEWER_PIPE">#REF!</definedName>
    <definedName name="WALLAREA_Existing_stud_marking_to_be_removed">#REF!</definedName>
    <definedName name="WALLAREA_Existing_Tactile_Paving_to_be_removed">#REF!</definedName>
    <definedName name="WALLAREA_Existing_tree_stump_roots_to_be_removed_to_tip_off_site">#REF!</definedName>
    <definedName name="WALLAREA_Existing_vegetation_to_be_removed">#REF!</definedName>
    <definedName name="WALLAREA_Exiting_granite_sets_to_be_removed_to_tip">#REF!</definedName>
    <definedName name="WALLAREA_Fearture_shrub__raise_planter_no._5_">#REF!</definedName>
    <definedName name="WALLAREA_Feature_Shrub__Dished_Planter_no._1_">#REF!</definedName>
    <definedName name="WALLAREA_Feature_shrub__Dished_planter_no._2_">#REF!</definedName>
    <definedName name="WALLAREA_Feature_Shrub__Dished_Planter_no._3_">#REF!</definedName>
    <definedName name="WALLAREA_Feature_Shrub__Dished_Planter_no._4__">#REF!</definedName>
    <definedName name="WALLAREA_Feature_Shrub__Raised_Planter_no._1_">#REF!</definedName>
    <definedName name="WALLAREA_Feature_shrub__Raised_Planter_no._2_">#REF!</definedName>
    <definedName name="WALLAREA_Feature_shrub__Raised_Planter_no._4_">#REF!</definedName>
    <definedName name="WALLAREA_Feature_shrub__Raised_Planter_no._7_">#REF!</definedName>
    <definedName name="WALLAREA_Flat_top_edging_0_mm_Upstand__EF_">#REF!</definedName>
    <definedName name="WALLAREA_Grasses___perennials__DP_">#REF!</definedName>
    <definedName name="WALLAREA_Grasses___perennials__RP_">#REF!</definedName>
    <definedName name="WALLAREA_Half_Battered_kerb_125_mm_UPSTAND__HB2_">#REF!</definedName>
    <definedName name="WALLAREA_Hardy_Groundcover__Raised_Planter_no._1__">#REF!</definedName>
    <definedName name="WALLAREA_Hardy_Groundcover__Raised_Planter_no._2_">#REF!</definedName>
    <definedName name="WALLAREA_Hardy_Groundcover__Raised_planter_no._4_">#REF!</definedName>
    <definedName name="WALLAREA_Hardy_GroundCover__Raised_planter_no._5__">#REF!</definedName>
    <definedName name="WALLAREA_Hardy_Groundcover__Raised_planter_no._6__">#REF!</definedName>
    <definedName name="WALLAREA_Hardy_Groundcover__Raised_Planter_no._8_">#REF!</definedName>
    <definedName name="WALLAREA_Hardy_Groundcover_Raised_Planter_no._7_">#REF!</definedName>
    <definedName name="WALLAREA_HB_kerb_0_mm_upstand__to_be_laid_upside_down___HB_">#REF!</definedName>
    <definedName name="WALLAREA_herbaceous___perenials__RP_">#REF!</definedName>
    <definedName name="WALLAREA_Herbacious___Perenials__DP_">#REF!</definedName>
    <definedName name="WALLAREA_Pavement__type_F7___Tactile_paving_buff_colour">#REF!</definedName>
    <definedName name="WALLAREA_Pavement_type_F1___Main_footway">#REF!</definedName>
    <definedName name="WALLAREA_Pavement_Type_F2___row_S_approach">#REF!</definedName>
    <definedName name="WALLAREA_Pavement_type_F3___furniture_zone_and_building_edge">#REF!</definedName>
    <definedName name="WALLAREA_Pavement_Type_F4___Cycle_Track">#REF!</definedName>
    <definedName name="WALLAREA_Pavement_Type_F6__paving_flags">#REF!</definedName>
    <definedName name="WALLAREA_Pavement_Type_F7__tactile_paving_Red_colour">#REF!</definedName>
    <definedName name="WALLAREA_Pavement_Type_P3___Car_Park_Access">#REF!</definedName>
    <definedName name="WALLAREA_PROPOSED_1.2M_DIAMETER_CONCRETE_RING_MANHOLE">#REF!</definedName>
    <definedName name="WALLAREA_PROPOSED_150MM_DIAMETER_CARRIER_DRAIN">#REF!</definedName>
    <definedName name="WALLAREA_Proposed_Carriageway_Channel_with_Kerb">#REF!</definedName>
    <definedName name="WALLAREA_PROPOSED_CHANNEL_DRAIN__MARSHALLS_DREXUS_PAVE_DRAIN">#REF!</definedName>
    <definedName name="WALLAREA_Proposed_footway_widening">#REF!</definedName>
    <definedName name="WALLAREA_Proposed_Traffic_sign_and_bollard_location">#REF!</definedName>
    <definedName name="WALLAREA_PROPOSED_TYPE_P_ROAD_GULLY">#REF!</definedName>
    <definedName name="WALLAREA_Raised_planter_no._1">#REF!</definedName>
    <definedName name="WALLAREA_Raised_planter_no._2">#REF!</definedName>
    <definedName name="WALLAREA_Raised_Planter_no._3">#REF!</definedName>
    <definedName name="WALLAREA_Raised_planter_no._4">#REF!</definedName>
    <definedName name="WALLAREA_Raised_planter_no._5">#REF!</definedName>
    <definedName name="WALLAREA_Raised_Planter_no._6">#REF!</definedName>
    <definedName name="WALLAREA_Raised_Planter_no._7">#REF!</definedName>
    <definedName name="WALLAREA_Raised_Planter_no._8">#REF!</definedName>
    <definedName name="WALLAREA_Raised_Planter_with_integrated_seating">#REF!</definedName>
    <definedName name="WALLAREA_Staggered_Crossing_Signalised">#REF!</definedName>
    <definedName name="WALLAREA_Standard_Crossing">#REF!</definedName>
    <definedName name="WALLAREA_Thicker_construction_for_vehicular_loading">#REF!</definedName>
    <definedName name="WALLAREA_Tree__Raised_planter_no._1_">#REF!</definedName>
    <definedName name="WEIGHT_100_Scheme_Length">#REF!</definedName>
    <definedName name="WEIGHT_1100_Proposed_Footway">#REF!</definedName>
    <definedName name="WEIGHT_1100_Proposed_Kerb___Carriageway">#REF!</definedName>
    <definedName name="WEIGHT_1100_Proposed_Kerb___Median">#REF!</definedName>
    <definedName name="WEIGHT_1200_Bus_Lane___Continuous_350mm">#REF!</definedName>
    <definedName name="WEIGHT_1200_Bus_Lane___Entry_Gate">#REF!</definedName>
    <definedName name="WEIGHT_1200_Bus_Lane___Terminal_Gate">#REF!</definedName>
    <definedName name="WEIGHT_1200_WL___Bike_Symbol">#REF!</definedName>
    <definedName name="WEIGHT_1200_WL___Continious___Cycle">#REF!</definedName>
    <definedName name="WEIGHT_1200_WL___Dashed___Carriageway_CL">#REF!</definedName>
    <definedName name="WEIGHT_1200_WL___Dashed___Give_way">#REF!</definedName>
    <definedName name="WEIGHT_200_Remove_Belisha_Beacon">#REF!</definedName>
    <definedName name="WEIGHT_200_Remove_Gulley">#REF!</definedName>
    <definedName name="WEIGHT_200_Remove_Kerb">#REF!</definedName>
    <definedName name="WEIGHT_200_Remove_Road_Stud">#REF!</definedName>
    <definedName name="WEIGHT_200_Remove_Stone_Wall">#REF!</definedName>
    <definedName name="WEIGHT_200_Remove_Traffic_Bollard__lit_">#REF!</definedName>
    <definedName name="WEIGHT_200_Remove_Trees">#REF!</definedName>
    <definedName name="WEIGHT_3000_Landscape_Area">#REF!</definedName>
    <definedName name="WEIGHT_600_Excavate_Carriageway">#REF!</definedName>
    <definedName name="WEIGHT_600_Excavate_Paving">#REF!</definedName>
    <definedName name="WEIGHT_600_Excavate_Topsoil">#REF!</definedName>
    <definedName name="WEIGHT_700_Proposed_Carriageway">#REF!</definedName>
    <definedName name="WEIGHT_700_Proposed_Medians">#REF!</definedName>
    <definedName name="WEIGHT_700_Re_surface_Carriageway">#REF!</definedName>
    <definedName name="WEIGHT_bollard">#REF!</definedName>
    <definedName name="WEIGHT_Bullnosed_kerb_0_6_mm_upstand__raised_table_pedestrain_crossing____BN_">#REF!</definedName>
    <definedName name="WEIGHT_Bullnosed_Kerb_0mm_Upstand__BN0_">#REF!</definedName>
    <definedName name="WEIGHT_Bus_Stop_Entry">#REF!</definedName>
    <definedName name="WEIGHT_Bus_Stop_Exist">#REF!</definedName>
    <definedName name="WEIGHT_Bus_stop_line">#REF!</definedName>
    <definedName name="WEIGHT_Bus_Stop_WHite_Line">#REF!</definedName>
    <definedName name="WEIGHT_Channel_block_0_mm_Upstand__CS_">#REF!</definedName>
    <definedName name="WEIGHT_Conservation_Kerb_125_mm_Upstand__CK_">#REF!</definedName>
    <definedName name="WEIGHT_Dished_Planter_no._1">#REF!</definedName>
    <definedName name="WEIGHT_Dished_Planter_no._2">#REF!</definedName>
    <definedName name="WEIGHT_Dished_planter_no._3">#REF!</definedName>
    <definedName name="WEIGHT_Dished_Planter_no._4">#REF!</definedName>
    <definedName name="WEIGHT_Dropped_bullnosed_kerb_0_25_mm_Upstand__BN25_">#REF!</definedName>
    <definedName name="WEIGHT_Dropped_bullnosed_kerb_0_6mm_Upstand__BN6_">#REF!</definedName>
    <definedName name="WEIGHT_Edging__EF_">#REF!</definedName>
    <definedName name="WEIGHT_Existing_and_removed_tree__Raised_Planter_no._1_">#REF!</definedName>
    <definedName name="WEIGHT_Existing_and_Retained_Tree___Raised_planter_no._8_">#REF!</definedName>
    <definedName name="WEIGHT_Existing_and_retained_tree__Raised_Planter_no._4_">#REF!</definedName>
    <definedName name="WEIGHT_Existing_and_Retained_tree__Raised_planter_no._6_">#REF!</definedName>
    <definedName name="WEIGHT_Existing_areas_of_footway_to_be_removed_to_tip">#REF!</definedName>
    <definedName name="WEIGHT_Existing_bike_rail_to_be_removed">#REF!</definedName>
    <definedName name="WEIGHT_Existing_block_paving_to_be_removed">#REF!</definedName>
    <definedName name="WEIGHT_Existing_Carriageway_to_be_planed">#REF!</definedName>
    <definedName name="WEIGHT_Existing_carriageway_to_be_removed_to_tip">#REF!</definedName>
    <definedName name="WEIGHT_Existing_Carriageway_to_be_scarified">#REF!</definedName>
    <definedName name="WEIGHT_Existing_Channel_blocks_to_be_removed">#REF!</definedName>
    <definedName name="WEIGHT_Existing_concrete_to_be_removed">#REF!</definedName>
    <definedName name="WEIGHT_Existing_Drain_Channel_to_be_removed">#REF!</definedName>
    <definedName name="WEIGHT_Existing_footway_surface_to_be_removed">#REF!</definedName>
    <definedName name="WEIGHT_Existing_guard_rail_to_be_removed">#REF!</definedName>
    <definedName name="WEIGHT_EXISTING_GULLY_TO_BE_REMOVED">#REF!</definedName>
    <definedName name="WEIGHT_Existing_island_to_be_removed">#REF!</definedName>
    <definedName name="WEIGHT_Existing_Kerbs_to_be_removed_to_tip">#REF!</definedName>
    <definedName name="WEIGHT_Existing_road_markings_to_be_removed">#REF!</definedName>
    <definedName name="WEIGHT_EXISTING_SEWER_PIPE">#REF!</definedName>
    <definedName name="WEIGHT_Existing_stud_marking_to_be_removed">#REF!</definedName>
    <definedName name="WEIGHT_Existing_Tactile_Paving_to_be_removed">#REF!</definedName>
    <definedName name="WEIGHT_Existing_tree_stump_roots_to_be_removed_to_tip_off_site">#REF!</definedName>
    <definedName name="WEIGHT_Existing_vegetation_to_be_removed">#REF!</definedName>
    <definedName name="WEIGHT_Exiting_granite_sets_to_be_removed_to_tip">#REF!</definedName>
    <definedName name="WEIGHT_Fearture_shrub__raise_planter_no._5_">#REF!</definedName>
    <definedName name="WEIGHT_Feature_Shrub__Dished_Planter_no._1_">#REF!</definedName>
    <definedName name="WEIGHT_Feature_shrub__Dished_planter_no._2_">#REF!</definedName>
    <definedName name="WEIGHT_Feature_Shrub__Dished_Planter_no._3_">#REF!</definedName>
    <definedName name="WEIGHT_Feature_Shrub__Dished_Planter_no._4__">#REF!</definedName>
    <definedName name="WEIGHT_Feature_Shrub__Raised_Planter_no._1_">#REF!</definedName>
    <definedName name="WEIGHT_Feature_shrub__Raised_Planter_no._2_">#REF!</definedName>
    <definedName name="WEIGHT_Feature_shrub__Raised_Planter_no._4_">#REF!</definedName>
    <definedName name="WEIGHT_Feature_shrub__Raised_Planter_no._7_">#REF!</definedName>
    <definedName name="WEIGHT_Flat_top_edging_0_mm_Upstand__EF_">#REF!</definedName>
    <definedName name="WEIGHT_Grasses___perennials__DP_">#REF!</definedName>
    <definedName name="WEIGHT_Grasses___perennials__RP_">#REF!</definedName>
    <definedName name="WEIGHT_Half_Battered_kerb_125_mm_UPSTAND__HB2_">#REF!</definedName>
    <definedName name="WEIGHT_Hardy_Groundcover__Raised_Planter_no._1__">#REF!</definedName>
    <definedName name="WEIGHT_Hardy_Groundcover__Raised_Planter_no._2_">#REF!</definedName>
    <definedName name="WEIGHT_Hardy_Groundcover__Raised_planter_no._4_">#REF!</definedName>
    <definedName name="WEIGHT_Hardy_GroundCover__Raised_planter_no._5__">#REF!</definedName>
    <definedName name="WEIGHT_Hardy_Groundcover__Raised_planter_no._6__">#REF!</definedName>
    <definedName name="WEIGHT_Hardy_Groundcover__Raised_Planter_no._8_">#REF!</definedName>
    <definedName name="WEIGHT_Hardy_Groundcover_Raised_Planter_no._7_">#REF!</definedName>
    <definedName name="WEIGHT_HB_kerb_0_mm_upstand__to_be_laid_upside_down___HB_">#REF!</definedName>
    <definedName name="WEIGHT_herbaceous___perenials__RP_">#REF!</definedName>
    <definedName name="WEIGHT_Herbacious___Perenials__DP_">#REF!</definedName>
    <definedName name="WEIGHT_Pavement__type_F7___Tactile_paving_buff_colour">#REF!</definedName>
    <definedName name="WEIGHT_Pavement_type_F1___Main_footway">#REF!</definedName>
    <definedName name="WEIGHT_Pavement_Type_F2___row_S_approach">#REF!</definedName>
    <definedName name="WEIGHT_Pavement_type_F3___furniture_zone_and_building_edge">#REF!</definedName>
    <definedName name="WEIGHT_Pavement_Type_F4___Cycle_Track">#REF!</definedName>
    <definedName name="WEIGHT_Pavement_Type_F6__paving_flags">#REF!</definedName>
    <definedName name="WEIGHT_Pavement_Type_F7__tactile_paving_Red_colour">#REF!</definedName>
    <definedName name="WEIGHT_Pavement_Type_P3___Car_Park_Access">#REF!</definedName>
    <definedName name="WEIGHT_PROPOSED_1.2M_DIAMETER_CONCRETE_RING_MANHOLE">#REF!</definedName>
    <definedName name="WEIGHT_PROPOSED_150MM_DIAMETER_CARRIER_DRAIN">#REF!</definedName>
    <definedName name="WEIGHT_Proposed_Carriageway_Channel_with_Kerb">#REF!</definedName>
    <definedName name="WEIGHT_PROPOSED_CHANNEL_DRAIN__MARSHALLS_DREXUS_PAVE_DRAIN">#REF!</definedName>
    <definedName name="WEIGHT_Proposed_footway_widening">#REF!</definedName>
    <definedName name="WEIGHT_Proposed_Traffic_sign_and_bollard_location">#REF!</definedName>
    <definedName name="WEIGHT_PROPOSED_TYPE_P_ROAD_GULLY">#REF!</definedName>
    <definedName name="WEIGHT_Raised_planter_no._1">#REF!</definedName>
    <definedName name="WEIGHT_Raised_planter_no._2">#REF!</definedName>
    <definedName name="WEIGHT_Raised_Planter_no._3">#REF!</definedName>
    <definedName name="WEIGHT_Raised_planter_no._4">#REF!</definedName>
    <definedName name="WEIGHT_Raised_planter_no._5">#REF!</definedName>
    <definedName name="WEIGHT_Raised_Planter_no._6">#REF!</definedName>
    <definedName name="WEIGHT_Raised_Planter_no._7">#REF!</definedName>
    <definedName name="WEIGHT_Raised_Planter_no._8">#REF!</definedName>
    <definedName name="WEIGHT_Raised_Planter_with_integrated_seating">#REF!</definedName>
    <definedName name="WEIGHT_Staggered_Crossing_Signalised">#REF!</definedName>
    <definedName name="WEIGHT_Standard_Crossing">#REF!</definedName>
    <definedName name="WEIGHT_Thicker_construction_for_vehicular_loading">#REF!</definedName>
    <definedName name="WEIGHT_Tree__Raised_planter_no._1_">#REF!</definedName>
    <definedName name="Z_9539ECA7_22C4_41C9_A8C4_6E5376FFFC58_.wvu.FilterData" localSheetId="5" hidden="1">'BofQ Build-ups'!$A$1:$L$598</definedName>
    <definedName name="Z_9539ECA7_22C4_41C9_A8C4_6E5376FFFC58_.wvu.FilterData" localSheetId="10" hidden="1">'Road Markings Series 1200'!$A$1:$H$5998</definedName>
    <definedName name="Z_9539ECA7_22C4_41C9_A8C4_6E5376FFFC58_.wvu.FilterData" localSheetId="8" hidden="1">'Series 500 Drainage'!$A$1:$I$6455</definedName>
    <definedName name="Z_9539ECA7_22C4_41C9_A8C4_6E5376FFFC58_.wvu.PrintArea" localSheetId="5" hidden="1">'BofQ Build-ups'!$A:$F</definedName>
    <definedName name="Z_9539ECA7_22C4_41C9_A8C4_6E5376FFFC58_.wvu.PrintArea" localSheetId="10" hidden="1">'Road Markings Series 1200'!$A:$F</definedName>
    <definedName name="Z_9539ECA7_22C4_41C9_A8C4_6E5376FFFC58_.wvu.PrintArea" localSheetId="13" hidden="1">'Series 1100 Kerbs Footpaths Cyc'!$A:$F</definedName>
    <definedName name="Z_9539ECA7_22C4_41C9_A8C4_6E5376FFFC58_.wvu.PrintArea" localSheetId="8" hidden="1">'Series 500 Drainage'!$A$1146:$F$1250</definedName>
    <definedName name="Z_9539ECA7_22C4_41C9_A8C4_6E5376FFFC58_.wvu.PrintArea" localSheetId="9" hidden="1">'Series 600 Earthworks'!$A$1:$F$222</definedName>
    <definedName name="Z_9539ECA7_22C4_41C9_A8C4_6E5376FFFC58_.wvu.PrintArea" localSheetId="11" hidden="1">'Series 700 Bypass '!$A:$F</definedName>
    <definedName name="Z_9539ECA7_22C4_41C9_A8C4_6E5376FFFC58_.wvu.PrintArea" localSheetId="12" hidden="1">'Series 700 Link Road '!$A$196:$F$222</definedName>
    <definedName name="Z_9539ECA7_22C4_41C9_A8C4_6E5376FFFC58_.wvu.PrintArea" localSheetId="4" hidden="1">Summary!$A:$K</definedName>
  </definedNames>
  <calcPr calcId="191029"/>
  <customWorkbookViews>
    <customWorkbookView name="Melvin, David - Personal View" guid="{9539ECA7-22C4-41C9-A8C4-6E5376FFFC58}" mergeInterval="0" personalView="1" maximized="1" xWindow="-8" yWindow="-8" windowWidth="1382" windowHeight="744" tabRatio="873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2" i="1" l="1"/>
  <c r="G2" i="1"/>
  <c r="Z60" i="1" l="1"/>
  <c r="Z64" i="1" l="1"/>
  <c r="Z74" i="1"/>
  <c r="Z67" i="1"/>
  <c r="Z70" i="1" l="1"/>
  <c r="Z72" i="1" s="1"/>
  <c r="Z78" i="1" l="1"/>
  <c r="Z80" i="1"/>
  <c r="Z82" i="1" s="1"/>
  <c r="E593" i="12" l="1"/>
  <c r="B586" i="12"/>
  <c r="B583" i="12"/>
  <c r="C194" i="2" l="1"/>
  <c r="F194" i="2" s="1"/>
  <c r="C231" i="2"/>
  <c r="F237" i="2"/>
  <c r="C180" i="2"/>
  <c r="C178" i="2"/>
  <c r="C189" i="2"/>
  <c r="K422" i="2"/>
  <c r="N422" i="2" s="1"/>
  <c r="N424" i="2" s="1"/>
  <c r="N420" i="2"/>
  <c r="N416" i="2"/>
  <c r="N410" i="2"/>
  <c r="N403" i="2"/>
  <c r="N394" i="2"/>
  <c r="N392" i="2"/>
  <c r="N384" i="2"/>
  <c r="N382" i="2"/>
  <c r="N380" i="2"/>
  <c r="N378" i="2"/>
  <c r="N376" i="2"/>
  <c r="N374" i="2"/>
  <c r="N370" i="2"/>
  <c r="N368" i="2"/>
  <c r="N366" i="2"/>
  <c r="N364" i="2"/>
  <c r="N362" i="2"/>
  <c r="N360" i="2"/>
  <c r="N358" i="2"/>
  <c r="N356" i="2"/>
  <c r="N354" i="2"/>
  <c r="N352" i="2"/>
  <c r="N350" i="2"/>
  <c r="N348" i="2"/>
  <c r="N346" i="2"/>
  <c r="N344" i="2"/>
  <c r="N342" i="2"/>
  <c r="N340" i="2"/>
  <c r="N338" i="2"/>
  <c r="N336" i="2"/>
  <c r="N334" i="2"/>
  <c r="N332" i="2"/>
  <c r="N330" i="2"/>
  <c r="N328" i="2"/>
  <c r="N326" i="2"/>
  <c r="N324" i="2"/>
  <c r="N322" i="2"/>
  <c r="N320" i="2"/>
  <c r="N318" i="2"/>
  <c r="N316" i="2"/>
  <c r="N314" i="2"/>
  <c r="N312" i="2"/>
  <c r="N310" i="2"/>
  <c r="N308" i="2"/>
  <c r="N306" i="2"/>
  <c r="N304" i="2"/>
  <c r="N302" i="2"/>
  <c r="N300" i="2"/>
  <c r="N298" i="2"/>
  <c r="N296" i="2"/>
  <c r="N294" i="2"/>
  <c r="N292" i="2"/>
  <c r="N290" i="2"/>
  <c r="N288" i="2"/>
  <c r="N286" i="2"/>
  <c r="N284" i="2"/>
  <c r="N282" i="2"/>
  <c r="N280" i="2"/>
  <c r="N278" i="2"/>
  <c r="N276" i="2"/>
  <c r="N268" i="2"/>
  <c r="N266" i="2"/>
  <c r="N264" i="2"/>
  <c r="N262" i="2"/>
  <c r="N259" i="2"/>
  <c r="N257" i="2"/>
  <c r="N255" i="2"/>
  <c r="N253" i="2"/>
  <c r="N251" i="2"/>
  <c r="N243" i="2"/>
  <c r="N241" i="2"/>
  <c r="N239" i="2"/>
  <c r="N237" i="2"/>
  <c r="N233" i="2"/>
  <c r="N231" i="2"/>
  <c r="N227" i="2"/>
  <c r="N225" i="2"/>
  <c r="N223" i="2"/>
  <c r="N221" i="2"/>
  <c r="N219" i="2"/>
  <c r="N215" i="2"/>
  <c r="N213" i="2"/>
  <c r="N205" i="2"/>
  <c r="N202" i="2"/>
  <c r="K198" i="2"/>
  <c r="N198" i="2" s="1"/>
  <c r="N196" i="2"/>
  <c r="N194" i="2"/>
  <c r="N192" i="2"/>
  <c r="K189" i="2"/>
  <c r="N189" i="2" s="1"/>
  <c r="N187" i="2"/>
  <c r="K185" i="2"/>
  <c r="N185" i="2" s="1"/>
  <c r="N183" i="2"/>
  <c r="N180" i="2"/>
  <c r="N178" i="2"/>
  <c r="N170" i="2"/>
  <c r="N168" i="2"/>
  <c r="K166" i="2"/>
  <c r="N166" i="2" s="1"/>
  <c r="N164" i="2"/>
  <c r="N160" i="2"/>
  <c r="N158" i="2"/>
  <c r="K156" i="2"/>
  <c r="N156" i="2" s="1"/>
  <c r="N154" i="2"/>
  <c r="K152" i="2"/>
  <c r="N152" i="2" s="1"/>
  <c r="N150" i="2"/>
  <c r="N147" i="2"/>
  <c r="N143" i="2"/>
  <c r="N141" i="2"/>
  <c r="N139" i="2"/>
  <c r="N137" i="2"/>
  <c r="N135" i="2"/>
  <c r="N133" i="2"/>
  <c r="N131" i="2"/>
  <c r="N129" i="2"/>
  <c r="N127" i="2"/>
  <c r="N125" i="2"/>
  <c r="N121" i="2"/>
  <c r="N119" i="2"/>
  <c r="N115" i="2"/>
  <c r="N113" i="2"/>
  <c r="N111" i="2"/>
  <c r="N109" i="2"/>
  <c r="N107" i="2"/>
  <c r="N103" i="2"/>
  <c r="N101" i="2"/>
  <c r="N97" i="2"/>
  <c r="N95" i="2"/>
  <c r="N93" i="2"/>
  <c r="N89" i="2"/>
  <c r="N87" i="2"/>
  <c r="K85" i="2"/>
  <c r="N85" i="2" s="1"/>
  <c r="N83" i="2"/>
  <c r="K83" i="2"/>
  <c r="N79" i="2"/>
  <c r="N77" i="2"/>
  <c r="N75" i="2"/>
  <c r="N73" i="2"/>
  <c r="N71" i="2"/>
  <c r="N69" i="2"/>
  <c r="N67" i="2"/>
  <c r="N65" i="2"/>
  <c r="N63" i="2"/>
  <c r="N61" i="2"/>
  <c r="N59" i="2"/>
  <c r="N57" i="2"/>
  <c r="N55" i="2"/>
  <c r="N53" i="2"/>
  <c r="N51" i="2"/>
  <c r="N49" i="2"/>
  <c r="N39" i="2"/>
  <c r="N37" i="2"/>
  <c r="N35" i="2"/>
  <c r="N33" i="2"/>
  <c r="N30" i="2"/>
  <c r="N27" i="2"/>
  <c r="N21" i="2"/>
  <c r="N19" i="2"/>
  <c r="K18" i="2"/>
  <c r="N18" i="2" s="1"/>
  <c r="N15" i="2"/>
  <c r="N14" i="2"/>
  <c r="N13" i="2"/>
  <c r="C202" i="2" l="1"/>
  <c r="C196" i="2" s="1"/>
  <c r="N396" i="2"/>
  <c r="N270" i="2"/>
  <c r="N41" i="2"/>
  <c r="N245" i="2"/>
  <c r="N23" i="2"/>
  <c r="N207" i="2"/>
  <c r="N172" i="2"/>
  <c r="I17" i="14" l="1"/>
  <c r="C198" i="2" l="1"/>
  <c r="C233" i="2" l="1"/>
  <c r="C253" i="2" l="1"/>
  <c r="C251" i="2" s="1"/>
  <c r="C97" i="2"/>
  <c r="C93" i="2" s="1"/>
  <c r="C95" i="2"/>
  <c r="A357" i="9" l="1"/>
  <c r="C262" i="2" l="1"/>
  <c r="B183" i="7"/>
  <c r="B147" i="7"/>
  <c r="B220" i="7"/>
  <c r="B108" i="8" l="1"/>
  <c r="B103" i="8"/>
  <c r="B99" i="8"/>
  <c r="B87" i="8"/>
  <c r="B82" i="8"/>
  <c r="B78" i="8"/>
  <c r="B65" i="8"/>
  <c r="B60" i="8"/>
  <c r="B56" i="8"/>
  <c r="I78" i="8" l="1"/>
  <c r="B204" i="8"/>
  <c r="C68" i="3" l="1"/>
  <c r="C66" i="3"/>
  <c r="C65" i="3"/>
  <c r="C64" i="3"/>
  <c r="C57" i="3"/>
  <c r="C58" i="3"/>
  <c r="C59" i="3"/>
  <c r="C60" i="3"/>
  <c r="C61" i="3"/>
  <c r="C56" i="3"/>
  <c r="C69" i="3" l="1"/>
  <c r="E64" i="3" s="1"/>
  <c r="C62" i="3"/>
  <c r="E56" i="3" s="1"/>
  <c r="I169" i="7" l="1"/>
  <c r="C281" i="9"/>
  <c r="E614" i="12" l="1"/>
  <c r="H614" i="12" s="1"/>
  <c r="E21" i="12" l="1"/>
  <c r="E9" i="12"/>
  <c r="E19" i="12"/>
  <c r="H173" i="12"/>
  <c r="H171" i="12"/>
  <c r="H359" i="12"/>
  <c r="E357" i="12" l="1"/>
  <c r="H357" i="12" s="1"/>
  <c r="H220" i="12"/>
  <c r="H214" i="12"/>
  <c r="H208" i="12"/>
  <c r="E216" i="12"/>
  <c r="H216" i="12" s="1"/>
  <c r="E210" i="12"/>
  <c r="H210" i="12" s="1"/>
  <c r="H222" i="12"/>
  <c r="H37" i="12"/>
  <c r="E602" i="12"/>
  <c r="H602" i="12" s="1"/>
  <c r="E604" i="12" l="1"/>
  <c r="H604" i="12" s="1"/>
  <c r="E606" i="12"/>
  <c r="H606" i="12" s="1"/>
  <c r="H595" i="12" l="1"/>
  <c r="H593" i="12"/>
  <c r="C588" i="12"/>
  <c r="E589" i="12" s="1"/>
  <c r="H589" i="12" s="1"/>
  <c r="E585" i="12"/>
  <c r="H585" i="12" s="1"/>
  <c r="C580" i="12"/>
  <c r="E580" i="12" s="1"/>
  <c r="H580" i="12" s="1"/>
  <c r="H572" i="12"/>
  <c r="B564" i="12"/>
  <c r="B560" i="12"/>
  <c r="B559" i="12"/>
  <c r="C557" i="12"/>
  <c r="E557" i="12" s="1"/>
  <c r="H557" i="12" s="1"/>
  <c r="B536" i="12"/>
  <c r="H549" i="12"/>
  <c r="B541" i="12"/>
  <c r="B537" i="12"/>
  <c r="C534" i="12"/>
  <c r="E534" i="12" s="1"/>
  <c r="H534" i="12" s="1"/>
  <c r="H526" i="12"/>
  <c r="B518" i="12"/>
  <c r="B514" i="12"/>
  <c r="B517" i="12" s="1"/>
  <c r="C511" i="12"/>
  <c r="E511" i="12" s="1"/>
  <c r="H511" i="12" s="1"/>
  <c r="B495" i="12"/>
  <c r="B491" i="12"/>
  <c r="B494" i="12" s="1"/>
  <c r="H503" i="12"/>
  <c r="C488" i="12"/>
  <c r="E488" i="12" s="1"/>
  <c r="H488" i="12" s="1"/>
  <c r="B472" i="12"/>
  <c r="B468" i="12"/>
  <c r="B471" i="12" s="1"/>
  <c r="H480" i="12"/>
  <c r="H478" i="12"/>
  <c r="C465" i="12"/>
  <c r="E465" i="12" s="1"/>
  <c r="H465" i="12" s="1"/>
  <c r="H457" i="12"/>
  <c r="H455" i="12"/>
  <c r="C450" i="12"/>
  <c r="E451" i="12" s="1"/>
  <c r="H451" i="12" s="1"/>
  <c r="E447" i="12"/>
  <c r="H447" i="12" s="1"/>
  <c r="C442" i="12"/>
  <c r="E442" i="12" s="1"/>
  <c r="H442" i="12" s="1"/>
  <c r="H434" i="12"/>
  <c r="H432" i="12"/>
  <c r="C427" i="12"/>
  <c r="E428" i="12" s="1"/>
  <c r="H428" i="12" s="1"/>
  <c r="E424" i="12"/>
  <c r="H424" i="12" s="1"/>
  <c r="C419" i="12"/>
  <c r="E419" i="12" s="1"/>
  <c r="H419" i="12" s="1"/>
  <c r="H411" i="12"/>
  <c r="H409" i="12"/>
  <c r="C404" i="12"/>
  <c r="E405" i="12" s="1"/>
  <c r="H405" i="12" s="1"/>
  <c r="E401" i="12"/>
  <c r="H401" i="12" s="1"/>
  <c r="C396" i="12"/>
  <c r="E396" i="12" s="1"/>
  <c r="H396" i="12" s="1"/>
  <c r="H21" i="12"/>
  <c r="H19" i="12"/>
  <c r="H9" i="12"/>
  <c r="C473" i="12" l="1"/>
  <c r="E474" i="12" s="1"/>
  <c r="H474" i="12" s="1"/>
  <c r="E539" i="12"/>
  <c r="H539" i="12" s="1"/>
  <c r="E470" i="12"/>
  <c r="H470" i="12" s="1"/>
  <c r="E23" i="12"/>
  <c r="E493" i="12"/>
  <c r="H493" i="12" s="1"/>
  <c r="E524" i="12"/>
  <c r="H524" i="12" s="1"/>
  <c r="C519" i="12"/>
  <c r="E520" i="12" s="1"/>
  <c r="H520" i="12" s="1"/>
  <c r="E501" i="12"/>
  <c r="H501" i="12" s="1"/>
  <c r="C496" i="12"/>
  <c r="E497" i="12" s="1"/>
  <c r="H497" i="12" s="1"/>
  <c r="E516" i="12"/>
  <c r="H516" i="12" s="1"/>
  <c r="E562" i="12"/>
  <c r="H562" i="12" s="1"/>
  <c r="E11" i="12"/>
  <c r="B563" i="12"/>
  <c r="C565" i="12" s="1"/>
  <c r="E566" i="12" s="1"/>
  <c r="H566" i="12" s="1"/>
  <c r="B540" i="12"/>
  <c r="C542" i="12" s="1"/>
  <c r="E543" i="12" s="1"/>
  <c r="H543" i="12" s="1"/>
  <c r="H132" i="12"/>
  <c r="H130" i="12"/>
  <c r="E307" i="12"/>
  <c r="H307" i="12" s="1"/>
  <c r="H319" i="12"/>
  <c r="H317" i="12"/>
  <c r="A349" i="12"/>
  <c r="A345" i="12"/>
  <c r="B340" i="12"/>
  <c r="B345" i="12" s="1"/>
  <c r="C346" i="12" s="1"/>
  <c r="E345" i="12" s="1"/>
  <c r="H345" i="12" s="1"/>
  <c r="B334" i="12"/>
  <c r="B364" i="12" s="1"/>
  <c r="B373" i="12" s="1"/>
  <c r="B382" i="12" s="1"/>
  <c r="C382" i="12" s="1"/>
  <c r="E382" i="12" s="1"/>
  <c r="H382" i="12" s="1"/>
  <c r="B333" i="12"/>
  <c r="B363" i="12" s="1"/>
  <c r="C330" i="12"/>
  <c r="E329" i="12" s="1"/>
  <c r="H329" i="12" s="1"/>
  <c r="C326" i="12"/>
  <c r="E324" i="12" s="1"/>
  <c r="E337" i="12" s="1"/>
  <c r="C312" i="12"/>
  <c r="E311" i="12" s="1"/>
  <c r="H311" i="12" s="1"/>
  <c r="C305" i="12"/>
  <c r="H303" i="12"/>
  <c r="C301" i="12"/>
  <c r="E300" i="12" s="1"/>
  <c r="H300" i="12" s="1"/>
  <c r="C294" i="12"/>
  <c r="E293" i="12" s="1"/>
  <c r="H293" i="12" s="1"/>
  <c r="B289" i="12"/>
  <c r="C291" i="12" s="1"/>
  <c r="E289" i="12" s="1"/>
  <c r="C287" i="12"/>
  <c r="E285" i="12" s="1"/>
  <c r="H285" i="12" s="1"/>
  <c r="H278" i="12"/>
  <c r="H276" i="12"/>
  <c r="E273" i="12"/>
  <c r="H273" i="12" s="1"/>
  <c r="A269" i="12"/>
  <c r="C269" i="12" s="1"/>
  <c r="E269" i="12" s="1"/>
  <c r="H269" i="12" s="1"/>
  <c r="C266" i="12"/>
  <c r="E266" i="12" s="1"/>
  <c r="H266" i="12" s="1"/>
  <c r="H264" i="12"/>
  <c r="H260" i="12"/>
  <c r="B255" i="12"/>
  <c r="C255" i="12" s="1"/>
  <c r="C244" i="12"/>
  <c r="E243" i="12" s="1"/>
  <c r="H243" i="12" s="1"/>
  <c r="H238" i="12"/>
  <c r="C235" i="12"/>
  <c r="E235" i="12" s="1"/>
  <c r="H235" i="12" s="1"/>
  <c r="C229" i="12"/>
  <c r="E229" i="12" s="1"/>
  <c r="H229" i="12" s="1"/>
  <c r="B143" i="12"/>
  <c r="C143" i="12" s="1"/>
  <c r="E142" i="12" s="1"/>
  <c r="H142" i="12" s="1"/>
  <c r="B103" i="12"/>
  <c r="B117" i="12" s="1"/>
  <c r="C118" i="12" s="1"/>
  <c r="A162" i="12"/>
  <c r="A158" i="12"/>
  <c r="B153" i="12"/>
  <c r="B162" i="12" s="1"/>
  <c r="C163" i="12" s="1"/>
  <c r="E162" i="12" s="1"/>
  <c r="H162" i="12" s="1"/>
  <c r="B147" i="12"/>
  <c r="B178" i="12" s="1"/>
  <c r="B187" i="12" s="1"/>
  <c r="B146" i="12"/>
  <c r="C139" i="12"/>
  <c r="E137" i="12" s="1"/>
  <c r="E150" i="12" s="1"/>
  <c r="H150" i="12" s="1"/>
  <c r="C125" i="12"/>
  <c r="E124" i="12" s="1"/>
  <c r="H124" i="12" s="1"/>
  <c r="E120" i="12"/>
  <c r="H120" i="12" s="1"/>
  <c r="H116" i="12"/>
  <c r="C114" i="12"/>
  <c r="E113" i="12" s="1"/>
  <c r="H113" i="12" s="1"/>
  <c r="B102" i="12"/>
  <c r="C100" i="12"/>
  <c r="E98" i="12" s="1"/>
  <c r="H98" i="12" s="1"/>
  <c r="H89" i="12"/>
  <c r="E86" i="12"/>
  <c r="H86" i="12" s="1"/>
  <c r="A82" i="12"/>
  <c r="C82" i="12" s="1"/>
  <c r="E82" i="12" s="1"/>
  <c r="H82" i="12" s="1"/>
  <c r="C79" i="12"/>
  <c r="E79" i="12" s="1"/>
  <c r="H79" i="12" s="1"/>
  <c r="H77" i="12"/>
  <c r="H73" i="12"/>
  <c r="B68" i="12"/>
  <c r="C68" i="12" s="1"/>
  <c r="C57" i="12"/>
  <c r="E56" i="12" s="1"/>
  <c r="H56" i="12" s="1"/>
  <c r="H51" i="12"/>
  <c r="C48" i="12"/>
  <c r="E48" i="12" s="1"/>
  <c r="H48" i="12" s="1"/>
  <c r="C42" i="12"/>
  <c r="E42" i="12" s="1"/>
  <c r="H42" i="12" s="1"/>
  <c r="H23" i="12" l="1"/>
  <c r="E25" i="12"/>
  <c r="H25" i="12" s="1"/>
  <c r="E547" i="12"/>
  <c r="H547" i="12" s="1"/>
  <c r="E63" i="12"/>
  <c r="H63" i="12" s="1"/>
  <c r="E68" i="12"/>
  <c r="H68" i="12" s="1"/>
  <c r="H11" i="12"/>
  <c r="E13" i="12"/>
  <c r="H13" i="12" s="1"/>
  <c r="E570" i="12"/>
  <c r="H570" i="12" s="1"/>
  <c r="C342" i="12"/>
  <c r="E340" i="12" s="1"/>
  <c r="E353" i="12" s="1"/>
  <c r="H353" i="12" s="1"/>
  <c r="C104" i="12"/>
  <c r="E102" i="12" s="1"/>
  <c r="H102" i="12" s="1"/>
  <c r="E91" i="12"/>
  <c r="H91" i="12" s="1"/>
  <c r="C155" i="12"/>
  <c r="E153" i="12" s="1"/>
  <c r="E166" i="12" s="1"/>
  <c r="H166" i="12" s="1"/>
  <c r="B106" i="12"/>
  <c r="C107" i="12" s="1"/>
  <c r="E106" i="12" s="1"/>
  <c r="H106" i="12" s="1"/>
  <c r="B349" i="12"/>
  <c r="C350" i="12" s="1"/>
  <c r="E349" i="12" s="1"/>
  <c r="H349" i="12" s="1"/>
  <c r="E296" i="12"/>
  <c r="H296" i="12" s="1"/>
  <c r="E255" i="12"/>
  <c r="H255" i="12" s="1"/>
  <c r="E250" i="12"/>
  <c r="C364" i="12"/>
  <c r="E363" i="12" s="1"/>
  <c r="H363" i="12" s="1"/>
  <c r="B366" i="12"/>
  <c r="C367" i="12" s="1"/>
  <c r="E366" i="12" s="1"/>
  <c r="H366" i="12" s="1"/>
  <c r="H324" i="12"/>
  <c r="H337" i="12"/>
  <c r="C334" i="12"/>
  <c r="E333" i="12" s="1"/>
  <c r="H333" i="12" s="1"/>
  <c r="H289" i="12"/>
  <c r="C373" i="12"/>
  <c r="E271" i="12"/>
  <c r="H271" i="12" s="1"/>
  <c r="B379" i="12"/>
  <c r="C379" i="12" s="1"/>
  <c r="C147" i="12"/>
  <c r="E146" i="12" s="1"/>
  <c r="H146" i="12" s="1"/>
  <c r="B177" i="12"/>
  <c r="B180" i="12" s="1"/>
  <c r="C181" i="12" s="1"/>
  <c r="E180" i="12" s="1"/>
  <c r="H180" i="12" s="1"/>
  <c r="C187" i="12"/>
  <c r="B196" i="12"/>
  <c r="C196" i="12" s="1"/>
  <c r="E196" i="12" s="1"/>
  <c r="H196" i="12" s="1"/>
  <c r="B193" i="12"/>
  <c r="C193" i="12" s="1"/>
  <c r="E64" i="12"/>
  <c r="H64" i="12" s="1"/>
  <c r="E84" i="12"/>
  <c r="H84" i="12" s="1"/>
  <c r="H137" i="12"/>
  <c r="B158" i="12"/>
  <c r="C159" i="12" s="1"/>
  <c r="E158" i="12" s="1"/>
  <c r="H158" i="12" s="1"/>
  <c r="H153" i="12" l="1"/>
  <c r="H340" i="12"/>
  <c r="E109" i="12"/>
  <c r="H109" i="12" s="1"/>
  <c r="E373" i="12"/>
  <c r="H373" i="12" s="1"/>
  <c r="E375" i="12"/>
  <c r="H375" i="12" s="1"/>
  <c r="E251" i="12"/>
  <c r="H251" i="12" s="1"/>
  <c r="H250" i="12"/>
  <c r="E385" i="12"/>
  <c r="H385" i="12" s="1"/>
  <c r="E379" i="12"/>
  <c r="H379" i="12" s="1"/>
  <c r="C178" i="12"/>
  <c r="E177" i="12" s="1"/>
  <c r="H177" i="12" s="1"/>
  <c r="E189" i="12"/>
  <c r="H189" i="12" s="1"/>
  <c r="E187" i="12"/>
  <c r="H187" i="12" s="1"/>
  <c r="E193" i="12"/>
  <c r="H193" i="12" s="1"/>
  <c r="E199" i="12"/>
  <c r="H199" i="12" s="1"/>
  <c r="H620" i="12" l="1"/>
  <c r="K53" i="1" s="1"/>
  <c r="F384" i="2"/>
  <c r="F382" i="2"/>
  <c r="F380" i="2"/>
  <c r="F378" i="2"/>
  <c r="F376" i="2"/>
  <c r="F374" i="2"/>
  <c r="F205" i="2" l="1"/>
  <c r="F21" i="2" l="1"/>
  <c r="F168" i="2"/>
  <c r="C166" i="2"/>
  <c r="F166" i="2" s="1"/>
  <c r="F164" i="2"/>
  <c r="F189" i="2"/>
  <c r="C185" i="2"/>
  <c r="E214" i="5"/>
  <c r="F180" i="2"/>
  <c r="E219" i="5"/>
  <c r="C422" i="2"/>
  <c r="B49" i="5"/>
  <c r="B46" i="5"/>
  <c r="B43" i="5"/>
  <c r="B40" i="5"/>
  <c r="B37" i="5"/>
  <c r="B34" i="5"/>
  <c r="B29" i="5"/>
  <c r="F185" i="2" l="1"/>
  <c r="F198" i="2"/>
  <c r="F196" i="2"/>
  <c r="F192" i="2" l="1"/>
  <c r="E216" i="5" l="1"/>
  <c r="F158" i="2"/>
  <c r="F154" i="2"/>
  <c r="F150" i="2"/>
  <c r="F160" i="2"/>
  <c r="C156" i="2"/>
  <c r="F156" i="2" s="1"/>
  <c r="C152" i="2"/>
  <c r="F152" i="2" s="1"/>
  <c r="C1242" i="4" l="1"/>
  <c r="E1235" i="4" s="1"/>
  <c r="C1229" i="4"/>
  <c r="E1221" i="4" s="1"/>
  <c r="E1232" i="4" s="1"/>
  <c r="C1210" i="4"/>
  <c r="C1207" i="4"/>
  <c r="C1201" i="4"/>
  <c r="C1204" i="4"/>
  <c r="C1198" i="4"/>
  <c r="C1195" i="4"/>
  <c r="C1192" i="4"/>
  <c r="C1189" i="4"/>
  <c r="C1183" i="4"/>
  <c r="C1175" i="4"/>
  <c r="C1172" i="4"/>
  <c r="C1169" i="4"/>
  <c r="C1166" i="4"/>
  <c r="C1163" i="4"/>
  <c r="C1160" i="4"/>
  <c r="C1157" i="4"/>
  <c r="C80" i="5"/>
  <c r="C83" i="5"/>
  <c r="C86" i="5"/>
  <c r="C89" i="5"/>
  <c r="C92" i="5"/>
  <c r="C95" i="5"/>
  <c r="C98" i="5"/>
  <c r="C52" i="5"/>
  <c r="D49" i="5" l="1"/>
  <c r="C49" i="5"/>
  <c r="C46" i="5"/>
  <c r="C43" i="5"/>
  <c r="C40" i="5"/>
  <c r="C37" i="5"/>
  <c r="C34" i="5"/>
  <c r="C103" i="5" l="1"/>
  <c r="C73" i="5"/>
  <c r="C70" i="5"/>
  <c r="C67" i="5"/>
  <c r="C64" i="5"/>
  <c r="C104" i="5" l="1"/>
  <c r="E64" i="5" s="1"/>
  <c r="E66" i="5" s="1"/>
  <c r="F183" i="2" l="1"/>
  <c r="F178" i="2"/>
  <c r="F202" i="2"/>
  <c r="F207" i="2" l="1"/>
  <c r="G46" i="10"/>
  <c r="H46" i="10" s="1"/>
  <c r="F143" i="2" l="1"/>
  <c r="F119" i="2"/>
  <c r="F141" i="2" l="1"/>
  <c r="F79" i="2"/>
  <c r="F139" i="2" l="1"/>
  <c r="F137" i="2"/>
  <c r="F135" i="2"/>
  <c r="F133" i="2"/>
  <c r="F131" i="2"/>
  <c r="F129" i="2"/>
  <c r="F127" i="2"/>
  <c r="F125" i="2"/>
  <c r="F75" i="2" l="1"/>
  <c r="F71" i="2" l="1"/>
  <c r="F69" i="2"/>
  <c r="F67" i="2"/>
  <c r="F65" i="2"/>
  <c r="F63" i="2"/>
  <c r="F59" i="2"/>
  <c r="F51" i="2"/>
  <c r="F55" i="2"/>
  <c r="C18" i="2" l="1"/>
  <c r="F18" i="2" s="1"/>
  <c r="F19" i="2"/>
  <c r="F15" i="2"/>
  <c r="F14" i="2"/>
  <c r="F13" i="2" l="1"/>
  <c r="B220" i="8"/>
  <c r="C221" i="8" s="1"/>
  <c r="E220" i="8" s="1"/>
  <c r="B213" i="8"/>
  <c r="C214" i="8" s="1"/>
  <c r="E213" i="8" s="1"/>
  <c r="B208" i="8"/>
  <c r="C209" i="8" s="1"/>
  <c r="E208" i="8" s="1"/>
  <c r="C205" i="8"/>
  <c r="E204" i="8" s="1"/>
  <c r="C200" i="8"/>
  <c r="E198" i="8" s="1"/>
  <c r="F23" i="2" l="1"/>
  <c r="K12" i="1" s="1"/>
  <c r="F147" i="2"/>
  <c r="F89" i="2"/>
  <c r="F77" i="2"/>
  <c r="E558" i="4"/>
  <c r="F73" i="2"/>
  <c r="E537" i="4"/>
  <c r="C285" i="6" l="1"/>
  <c r="C286" i="6" s="1"/>
  <c r="E273" i="6" s="1"/>
  <c r="B283" i="6"/>
  <c r="B278" i="6"/>
  <c r="B282" i="6"/>
  <c r="B277" i="6"/>
  <c r="B281" i="6"/>
  <c r="B276" i="6"/>
  <c r="B275" i="6"/>
  <c r="B274" i="6"/>
  <c r="J260" i="6"/>
  <c r="B260" i="6" s="1"/>
  <c r="I267" i="6"/>
  <c r="J267" i="6" s="1"/>
  <c r="B267" i="6" s="1"/>
  <c r="I266" i="6"/>
  <c r="J266" i="6" s="1"/>
  <c r="B266" i="6" s="1"/>
  <c r="I263" i="6"/>
  <c r="J263" i="6" s="1"/>
  <c r="B263" i="6" s="1"/>
  <c r="I262" i="6"/>
  <c r="J262" i="6" s="1"/>
  <c r="B262" i="6" s="1"/>
  <c r="I261" i="6"/>
  <c r="J261" i="6" s="1"/>
  <c r="B261" i="6" s="1"/>
  <c r="B253" i="6"/>
  <c r="C253" i="6" s="1"/>
  <c r="E253" i="6" s="1"/>
  <c r="E996" i="4"/>
  <c r="B900" i="4"/>
  <c r="B386" i="4"/>
  <c r="B454" i="4"/>
  <c r="B437" i="4"/>
  <c r="B420" i="4"/>
  <c r="B403" i="4"/>
  <c r="B271" i="4"/>
  <c r="B156" i="4"/>
  <c r="B325" i="4"/>
  <c r="B308" i="4"/>
  <c r="B234" i="4"/>
  <c r="B217" i="4"/>
  <c r="E278" i="4"/>
  <c r="B280" i="4"/>
  <c r="E280" i="4" s="1"/>
  <c r="C291" i="4"/>
  <c r="E287" i="4" s="1"/>
  <c r="E298" i="4"/>
  <c r="B136" i="4"/>
  <c r="B117" i="4"/>
  <c r="E117" i="4" s="1"/>
  <c r="B101" i="4"/>
  <c r="E101" i="4" s="1"/>
  <c r="B85" i="4"/>
  <c r="E85" i="4" s="1"/>
  <c r="B30" i="4"/>
  <c r="C832" i="4"/>
  <c r="C569" i="4"/>
  <c r="E567" i="4" s="1"/>
  <c r="C115" i="2" s="1"/>
  <c r="F115" i="2" s="1"/>
  <c r="E564" i="4"/>
  <c r="C113" i="2" s="1"/>
  <c r="F113" i="2" s="1"/>
  <c r="C553" i="4"/>
  <c r="E552" i="4" s="1"/>
  <c r="C109" i="2" s="1"/>
  <c r="F109" i="2" s="1"/>
  <c r="C111" i="2"/>
  <c r="F111" i="2" s="1"/>
  <c r="C547" i="4"/>
  <c r="E545" i="4" s="1"/>
  <c r="C107" i="2" s="1"/>
  <c r="F107" i="2" s="1"/>
  <c r="C1140" i="4"/>
  <c r="B33" i="4" l="1"/>
  <c r="B35" i="4" s="1"/>
  <c r="E30" i="4"/>
  <c r="B239" i="4"/>
  <c r="B241" i="4" s="1"/>
  <c r="E234" i="4"/>
  <c r="B459" i="4"/>
  <c r="C460" i="4" s="1"/>
  <c r="E454" i="4"/>
  <c r="B313" i="4"/>
  <c r="C314" i="4" s="1"/>
  <c r="E308" i="4"/>
  <c r="E403" i="4"/>
  <c r="E386" i="4"/>
  <c r="B141" i="4"/>
  <c r="B143" i="4" s="1"/>
  <c r="B148" i="4" s="1"/>
  <c r="E136" i="4"/>
  <c r="B330" i="4"/>
  <c r="C331" i="4" s="1"/>
  <c r="E325" i="4"/>
  <c r="E420" i="4"/>
  <c r="B222" i="4"/>
  <c r="B224" i="4" s="1"/>
  <c r="C225" i="4" s="1"/>
  <c r="E217" i="4"/>
  <c r="E437" i="4"/>
  <c r="B122" i="4"/>
  <c r="C123" i="4" s="1"/>
  <c r="B105" i="4"/>
  <c r="B107" i="4" s="1"/>
  <c r="B112" i="4" s="1"/>
  <c r="B89" i="4"/>
  <c r="C90" i="4" s="1"/>
  <c r="C269" i="6"/>
  <c r="E258" i="6" s="1"/>
  <c r="B391" i="4"/>
  <c r="B408" i="4"/>
  <c r="B425" i="4"/>
  <c r="B442" i="4"/>
  <c r="C142" i="4"/>
  <c r="B534" i="4"/>
  <c r="F103" i="2"/>
  <c r="C83" i="2"/>
  <c r="F83" i="2" s="1"/>
  <c r="F61" i="2"/>
  <c r="C85" i="2"/>
  <c r="F85" i="2" s="1"/>
  <c r="F87" i="2"/>
  <c r="E1118" i="4"/>
  <c r="C1114" i="4"/>
  <c r="C1104" i="4"/>
  <c r="C1103" i="4"/>
  <c r="C199" i="5"/>
  <c r="C200" i="5"/>
  <c r="C201" i="5"/>
  <c r="C202" i="5"/>
  <c r="C203" i="5"/>
  <c r="C204" i="5"/>
  <c r="C198" i="5"/>
  <c r="C512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96" i="4"/>
  <c r="C1095" i="4"/>
  <c r="C1094" i="4"/>
  <c r="C1093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E920" i="4"/>
  <c r="C941" i="4"/>
  <c r="C942" i="4"/>
  <c r="C943" i="4"/>
  <c r="C944" i="4"/>
  <c r="E1002" i="4"/>
  <c r="E999" i="4"/>
  <c r="C950" i="4"/>
  <c r="C949" i="4"/>
  <c r="C948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858" i="4"/>
  <c r="C857" i="4"/>
  <c r="E917" i="4"/>
  <c r="E910" i="4"/>
  <c r="E914" i="4"/>
  <c r="C848" i="4"/>
  <c r="C859" i="4"/>
  <c r="C856" i="4"/>
  <c r="C855" i="4"/>
  <c r="C849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1" i="4"/>
  <c r="C830" i="4"/>
  <c r="C829" i="4"/>
  <c r="C828" i="4"/>
  <c r="B461" i="4" l="1"/>
  <c r="B466" i="4" s="1"/>
  <c r="F101" i="2"/>
  <c r="F53" i="2"/>
  <c r="F57" i="2"/>
  <c r="F49" i="2"/>
  <c r="C34" i="4"/>
  <c r="C223" i="4"/>
  <c r="C226" i="4" s="1"/>
  <c r="E222" i="4" s="1"/>
  <c r="B91" i="4"/>
  <c r="C92" i="4" s="1"/>
  <c r="C93" i="4" s="1"/>
  <c r="E89" i="4" s="1"/>
  <c r="B315" i="4"/>
  <c r="B320" i="4" s="1"/>
  <c r="C322" i="4" s="1"/>
  <c r="E320" i="4" s="1"/>
  <c r="C106" i="4"/>
  <c r="C240" i="4"/>
  <c r="B332" i="4"/>
  <c r="B337" i="4" s="1"/>
  <c r="B124" i="4"/>
  <c r="B129" i="4" s="1"/>
  <c r="C131" i="4" s="1"/>
  <c r="E129" i="4" s="1"/>
  <c r="B229" i="4"/>
  <c r="C231" i="4" s="1"/>
  <c r="E229" i="4" s="1"/>
  <c r="B393" i="4"/>
  <c r="C392" i="4"/>
  <c r="B444" i="4"/>
  <c r="C443" i="4"/>
  <c r="B427" i="4"/>
  <c r="C426" i="4"/>
  <c r="B410" i="4"/>
  <c r="C409" i="4"/>
  <c r="C114" i="4"/>
  <c r="E112" i="4" s="1"/>
  <c r="B154" i="4"/>
  <c r="C150" i="4"/>
  <c r="E148" i="4" s="1"/>
  <c r="B157" i="4"/>
  <c r="C242" i="4"/>
  <c r="B246" i="4"/>
  <c r="C144" i="4"/>
  <c r="C145" i="4" s="1"/>
  <c r="E141" i="4" s="1"/>
  <c r="C108" i="4"/>
  <c r="C36" i="4"/>
  <c r="B40" i="4"/>
  <c r="C1105" i="4"/>
  <c r="E1103" i="4" s="1"/>
  <c r="C1115" i="4"/>
  <c r="E1112" i="4" s="1"/>
  <c r="C205" i="5"/>
  <c r="C1097" i="4"/>
  <c r="E1093" i="4" s="1"/>
  <c r="C1066" i="4"/>
  <c r="C951" i="4"/>
  <c r="C945" i="4"/>
  <c r="B954" i="4" s="1"/>
  <c r="E954" i="4" s="1"/>
  <c r="C850" i="4"/>
  <c r="C860" i="4"/>
  <c r="F392" i="2"/>
  <c r="F370" i="2"/>
  <c r="F368" i="2"/>
  <c r="F366" i="2"/>
  <c r="F364" i="2"/>
  <c r="F362" i="2"/>
  <c r="F360" i="2"/>
  <c r="F358" i="2"/>
  <c r="F356" i="2"/>
  <c r="F354" i="2"/>
  <c r="F352" i="2"/>
  <c r="F350" i="2"/>
  <c r="F348" i="2"/>
  <c r="F346" i="2"/>
  <c r="F344" i="2"/>
  <c r="F342" i="2"/>
  <c r="F340" i="2"/>
  <c r="F338" i="2"/>
  <c r="F336" i="2"/>
  <c r="F334" i="2"/>
  <c r="F332" i="2"/>
  <c r="F330" i="2"/>
  <c r="F328" i="2"/>
  <c r="F326" i="2"/>
  <c r="F324" i="2"/>
  <c r="F322" i="2"/>
  <c r="F320" i="2"/>
  <c r="F318" i="2"/>
  <c r="F316" i="2"/>
  <c r="F314" i="2"/>
  <c r="F312" i="2"/>
  <c r="F310" i="2"/>
  <c r="F296" i="2"/>
  <c r="F294" i="2"/>
  <c r="F292" i="2"/>
  <c r="F308" i="2"/>
  <c r="F306" i="2"/>
  <c r="F304" i="2"/>
  <c r="F302" i="2"/>
  <c r="F300" i="2"/>
  <c r="F298" i="2"/>
  <c r="F290" i="2"/>
  <c r="F288" i="2"/>
  <c r="F286" i="2"/>
  <c r="F284" i="2"/>
  <c r="F282" i="2"/>
  <c r="F280" i="2"/>
  <c r="F278" i="2"/>
  <c r="F276" i="2"/>
  <c r="C462" i="4" l="1"/>
  <c r="C463" i="4" s="1"/>
  <c r="E459" i="4" s="1"/>
  <c r="B155" i="4"/>
  <c r="B96" i="4"/>
  <c r="C98" i="4" s="1"/>
  <c r="E96" i="4" s="1"/>
  <c r="C37" i="4"/>
  <c r="E33" i="4" s="1"/>
  <c r="C125" i="4"/>
  <c r="C126" i="4" s="1"/>
  <c r="E122" i="4" s="1"/>
  <c r="C333" i="4"/>
  <c r="C334" i="4" s="1"/>
  <c r="E330" i="4" s="1"/>
  <c r="C109" i="4"/>
  <c r="E105" i="4" s="1"/>
  <c r="C243" i="4"/>
  <c r="E239" i="4" s="1"/>
  <c r="C42" i="4"/>
  <c r="E40" i="4" s="1"/>
  <c r="E45" i="4"/>
  <c r="B343" i="4"/>
  <c r="C316" i="4"/>
  <c r="C317" i="4" s="1"/>
  <c r="E313" i="4" s="1"/>
  <c r="E1010" i="4"/>
  <c r="B1070" i="4"/>
  <c r="E1070" i="4" s="1"/>
  <c r="B959" i="4"/>
  <c r="C956" i="4"/>
  <c r="E948" i="4"/>
  <c r="B971" i="4"/>
  <c r="E971" i="4" s="1"/>
  <c r="E928" i="4"/>
  <c r="E855" i="4"/>
  <c r="B881" i="4"/>
  <c r="E881" i="4" s="1"/>
  <c r="E828" i="4"/>
  <c r="B864" i="4"/>
  <c r="E864" i="4" s="1"/>
  <c r="B269" i="4"/>
  <c r="C468" i="4"/>
  <c r="E466" i="4" s="1"/>
  <c r="B475" i="4"/>
  <c r="C394" i="4"/>
  <c r="C395" i="4" s="1"/>
  <c r="E391" i="4" s="1"/>
  <c r="B398" i="4"/>
  <c r="B472" i="4" s="1"/>
  <c r="B432" i="4"/>
  <c r="B474" i="4" s="1"/>
  <c r="C428" i="4"/>
  <c r="C429" i="4" s="1"/>
  <c r="E425" i="4" s="1"/>
  <c r="C411" i="4"/>
  <c r="C412" i="4" s="1"/>
  <c r="E408" i="4" s="1"/>
  <c r="B415" i="4"/>
  <c r="B473" i="4" s="1"/>
  <c r="B449" i="4"/>
  <c r="B476" i="4" s="1"/>
  <c r="C445" i="4"/>
  <c r="C446" i="4" s="1"/>
  <c r="E442" i="4" s="1"/>
  <c r="C248" i="4"/>
  <c r="E246" i="4" s="1"/>
  <c r="B270" i="4"/>
  <c r="C339" i="4"/>
  <c r="E337" i="4" s="1"/>
  <c r="B344" i="4"/>
  <c r="B207" i="5"/>
  <c r="C208" i="5" s="1"/>
  <c r="E208" i="5" s="1"/>
  <c r="E198" i="5"/>
  <c r="E222" i="5" s="1"/>
  <c r="F233" i="2"/>
  <c r="B153" i="4" l="1"/>
  <c r="C158" i="4" s="1"/>
  <c r="E152" i="4" s="1"/>
  <c r="C345" i="4"/>
  <c r="E342" i="4" s="1"/>
  <c r="B1075" i="4"/>
  <c r="C1072" i="4"/>
  <c r="B976" i="4"/>
  <c r="C973" i="4"/>
  <c r="B961" i="4"/>
  <c r="C960" i="4"/>
  <c r="C866" i="4"/>
  <c r="B869" i="4"/>
  <c r="B886" i="4"/>
  <c r="C883" i="4"/>
  <c r="C434" i="4"/>
  <c r="E432" i="4" s="1"/>
  <c r="C451" i="4"/>
  <c r="E449" i="4" s="1"/>
  <c r="C400" i="4"/>
  <c r="E398" i="4" s="1"/>
  <c r="C417" i="4"/>
  <c r="E415" i="4" s="1"/>
  <c r="F239" i="2"/>
  <c r="F241" i="2"/>
  <c r="C1076" i="4" l="1"/>
  <c r="B1077" i="4"/>
  <c r="B966" i="4"/>
  <c r="C962" i="4"/>
  <c r="C963" i="4" s="1"/>
  <c r="E959" i="4" s="1"/>
  <c r="B978" i="4"/>
  <c r="C977" i="4"/>
  <c r="B888" i="4"/>
  <c r="C887" i="4"/>
  <c r="C870" i="4"/>
  <c r="B871" i="4"/>
  <c r="C477" i="4"/>
  <c r="E471" i="4" s="1"/>
  <c r="C15" i="3"/>
  <c r="C13" i="3"/>
  <c r="E112" i="3"/>
  <c r="C107" i="3"/>
  <c r="C105" i="3"/>
  <c r="C103" i="3"/>
  <c r="C101" i="3"/>
  <c r="E93" i="3"/>
  <c r="C82" i="3"/>
  <c r="C88" i="3"/>
  <c r="C86" i="3"/>
  <c r="C84" i="3"/>
  <c r="C80" i="3"/>
  <c r="C78" i="3"/>
  <c r="C76" i="3"/>
  <c r="F422" i="2"/>
  <c r="F420" i="2"/>
  <c r="C39" i="2" l="1"/>
  <c r="F39" i="2" s="1"/>
  <c r="C16" i="3"/>
  <c r="E12" i="3" s="1"/>
  <c r="C27" i="2" s="1"/>
  <c r="B1082" i="4"/>
  <c r="C1078" i="4"/>
  <c r="C1079" i="4" s="1"/>
  <c r="E1075" i="4" s="1"/>
  <c r="B983" i="4"/>
  <c r="C979" i="4"/>
  <c r="C980" i="4" s="1"/>
  <c r="E976" i="4" s="1"/>
  <c r="C968" i="4"/>
  <c r="E966" i="4" s="1"/>
  <c r="B989" i="4"/>
  <c r="C872" i="4"/>
  <c r="C873" i="4" s="1"/>
  <c r="E869" i="4" s="1"/>
  <c r="B876" i="4"/>
  <c r="B893" i="4"/>
  <c r="B901" i="4" s="1"/>
  <c r="C889" i="4"/>
  <c r="C890" i="4" s="1"/>
  <c r="E886" i="4" s="1"/>
  <c r="F424" i="2"/>
  <c r="K58" i="1" s="1"/>
  <c r="F416" i="2"/>
  <c r="F410" i="2"/>
  <c r="F403" i="2"/>
  <c r="C108" i="3"/>
  <c r="E99" i="3" s="1"/>
  <c r="C37" i="2" s="1"/>
  <c r="F37" i="2" s="1"/>
  <c r="C89" i="3"/>
  <c r="E74" i="3" s="1"/>
  <c r="C35" i="2" s="1"/>
  <c r="F35" i="2" s="1"/>
  <c r="K20" i="1"/>
  <c r="C1084" i="4" l="1"/>
  <c r="E1082" i="4" s="1"/>
  <c r="B1088" i="4"/>
  <c r="B990" i="4"/>
  <c r="C991" i="4" s="1"/>
  <c r="E988" i="4" s="1"/>
  <c r="C985" i="4"/>
  <c r="E983" i="4" s="1"/>
  <c r="C878" i="4"/>
  <c r="E876" i="4" s="1"/>
  <c r="B899" i="4"/>
  <c r="C904" i="4" s="1"/>
  <c r="E898" i="4" s="1"/>
  <c r="C895" i="4"/>
  <c r="E893" i="4" s="1"/>
  <c r="C793" i="4"/>
  <c r="C791" i="4"/>
  <c r="B782" i="4"/>
  <c r="C784" i="4" s="1"/>
  <c r="B779" i="4"/>
  <c r="C781" i="4" s="1"/>
  <c r="C778" i="4"/>
  <c r="B770" i="4"/>
  <c r="C772" i="4" s="1"/>
  <c r="B767" i="4"/>
  <c r="C769" i="4" s="1"/>
  <c r="C766" i="4"/>
  <c r="B755" i="4"/>
  <c r="C757" i="4" s="1"/>
  <c r="B752" i="4"/>
  <c r="C754" i="4" s="1"/>
  <c r="C751" i="4"/>
  <c r="B743" i="4"/>
  <c r="C745" i="4" s="1"/>
  <c r="B740" i="4"/>
  <c r="C742" i="4" s="1"/>
  <c r="C739" i="4"/>
  <c r="B726" i="4"/>
  <c r="C728" i="4" s="1"/>
  <c r="B723" i="4"/>
  <c r="C725" i="4" s="1"/>
  <c r="C722" i="4"/>
  <c r="B711" i="4"/>
  <c r="C713" i="4" s="1"/>
  <c r="B708" i="4"/>
  <c r="C710" i="4" s="1"/>
  <c r="C707" i="4"/>
  <c r="C701" i="4"/>
  <c r="C698" i="4"/>
  <c r="C695" i="4"/>
  <c r="C685" i="4"/>
  <c r="C682" i="4"/>
  <c r="C679" i="4"/>
  <c r="C672" i="4"/>
  <c r="C669" i="4"/>
  <c r="C666" i="4"/>
  <c r="B189" i="5"/>
  <c r="C191" i="5" s="1"/>
  <c r="B186" i="5"/>
  <c r="C188" i="5" s="1"/>
  <c r="C185" i="5"/>
  <c r="B180" i="5"/>
  <c r="C182" i="5" s="1"/>
  <c r="B177" i="5"/>
  <c r="C179" i="5" s="1"/>
  <c r="C176" i="5"/>
  <c r="B171" i="5"/>
  <c r="C173" i="5" s="1"/>
  <c r="B168" i="5"/>
  <c r="C170" i="5" s="1"/>
  <c r="C167" i="5"/>
  <c r="B162" i="5"/>
  <c r="C164" i="5" s="1"/>
  <c r="B159" i="5"/>
  <c r="C161" i="5" s="1"/>
  <c r="C158" i="5"/>
  <c r="B153" i="5"/>
  <c r="C155" i="5" s="1"/>
  <c r="B150" i="5"/>
  <c r="C152" i="5" s="1"/>
  <c r="C149" i="5"/>
  <c r="B144" i="5"/>
  <c r="C146" i="5" s="1"/>
  <c r="B141" i="5"/>
  <c r="C143" i="5" s="1"/>
  <c r="C140" i="5"/>
  <c r="C137" i="5"/>
  <c r="C134" i="5"/>
  <c r="C131" i="5"/>
  <c r="C128" i="5"/>
  <c r="C125" i="5"/>
  <c r="C122" i="5"/>
  <c r="C119" i="5"/>
  <c r="C116" i="5"/>
  <c r="C113" i="5"/>
  <c r="C1089" i="4" l="1"/>
  <c r="E1087" i="4" s="1"/>
  <c r="C673" i="4"/>
  <c r="E662" i="4" s="1"/>
  <c r="C702" i="4"/>
  <c r="E694" i="4" s="1"/>
  <c r="C773" i="4"/>
  <c r="E764" i="4" s="1"/>
  <c r="C785" i="4"/>
  <c r="E777" i="4" s="1"/>
  <c r="C794" i="4"/>
  <c r="E791" i="4" s="1"/>
  <c r="F95" i="2" s="1"/>
  <c r="C686" i="4"/>
  <c r="E678" i="4" s="1"/>
  <c r="C729" i="4"/>
  <c r="E720" i="4" s="1"/>
  <c r="C758" i="4"/>
  <c r="E750" i="4" s="1"/>
  <c r="C714" i="4"/>
  <c r="E706" i="4" s="1"/>
  <c r="C746" i="4"/>
  <c r="E737" i="4" s="1"/>
  <c r="C192" i="5"/>
  <c r="E111" i="5" s="1"/>
  <c r="F93" i="2" s="1"/>
  <c r="H786" i="4" l="1"/>
  <c r="F97" i="2"/>
  <c r="C29" i="5" l="1"/>
  <c r="C26" i="5"/>
  <c r="C577" i="4"/>
  <c r="C578" i="4"/>
  <c r="C579" i="4"/>
  <c r="C580" i="4"/>
  <c r="C581" i="4"/>
  <c r="C582" i="4"/>
  <c r="C583" i="4"/>
  <c r="C576" i="4"/>
  <c r="C53" i="5" l="1"/>
  <c r="E24" i="5" s="1"/>
  <c r="C590" i="4"/>
  <c r="C586" i="4"/>
  <c r="C1141" i="4"/>
  <c r="C511" i="4"/>
  <c r="C513" i="4"/>
  <c r="C514" i="4"/>
  <c r="C515" i="4"/>
  <c r="C516" i="4"/>
  <c r="C517" i="4"/>
  <c r="C518" i="4"/>
  <c r="C519" i="4"/>
  <c r="C510" i="4"/>
  <c r="C509" i="4"/>
  <c r="C1137" i="4"/>
  <c r="C1138" i="4"/>
  <c r="C1139" i="4"/>
  <c r="C1132" i="4"/>
  <c r="C1133" i="4"/>
  <c r="C1134" i="4"/>
  <c r="C1135" i="4"/>
  <c r="C1136" i="4"/>
  <c r="C1131" i="4"/>
  <c r="C501" i="4"/>
  <c r="E499" i="4" s="1"/>
  <c r="C494" i="4"/>
  <c r="E490" i="4" s="1"/>
  <c r="C360" i="4"/>
  <c r="E356" i="4" s="1"/>
  <c r="C365" i="4"/>
  <c r="E363" i="4" s="1"/>
  <c r="C172" i="4"/>
  <c r="E171" i="4" s="1"/>
  <c r="C178" i="4"/>
  <c r="E176" i="4" s="1"/>
  <c r="C63" i="4"/>
  <c r="E61" i="4" s="1"/>
  <c r="E57" i="4"/>
  <c r="E486" i="4"/>
  <c r="B484" i="4"/>
  <c r="E484" i="4" s="1"/>
  <c r="E482" i="4"/>
  <c r="B352" i="4"/>
  <c r="E352" i="4" s="1"/>
  <c r="E350" i="4"/>
  <c r="B166" i="4"/>
  <c r="E166" i="4" s="1"/>
  <c r="E164" i="4"/>
  <c r="E52" i="4"/>
  <c r="E50" i="4"/>
  <c r="B371" i="4"/>
  <c r="E371" i="4" s="1"/>
  <c r="E380" i="4"/>
  <c r="E384" i="4"/>
  <c r="E382" i="4"/>
  <c r="E378" i="4"/>
  <c r="E376" i="4"/>
  <c r="E374" i="4"/>
  <c r="C188" i="4"/>
  <c r="C195" i="4"/>
  <c r="E183" i="4"/>
  <c r="E304" i="4"/>
  <c r="E301" i="4"/>
  <c r="E197" i="4"/>
  <c r="E192" i="4"/>
  <c r="E190" i="4"/>
  <c r="E22" i="4"/>
  <c r="E69" i="4"/>
  <c r="E26" i="4"/>
  <c r="E83" i="4"/>
  <c r="E73" i="4"/>
  <c r="E76" i="4"/>
  <c r="E78" i="4"/>
  <c r="E80" i="4"/>
  <c r="C234" i="9"/>
  <c r="E234" i="9" s="1"/>
  <c r="C146" i="8"/>
  <c r="C130" i="8"/>
  <c r="E129" i="8" s="1"/>
  <c r="C125" i="8"/>
  <c r="E124" i="8" s="1"/>
  <c r="C121" i="8"/>
  <c r="E120" i="8" s="1"/>
  <c r="C116" i="8"/>
  <c r="E114" i="8" s="1"/>
  <c r="C309" i="6"/>
  <c r="E291" i="6" s="1"/>
  <c r="C394" i="2" s="1"/>
  <c r="F394" i="2" s="1"/>
  <c r="C51" i="3"/>
  <c r="C46" i="3"/>
  <c r="A30" i="3"/>
  <c r="C30" i="3" s="1"/>
  <c r="C26" i="3"/>
  <c r="C41" i="3"/>
  <c r="C24" i="3"/>
  <c r="B132" i="7"/>
  <c r="B55" i="7"/>
  <c r="B51" i="7"/>
  <c r="B47" i="7"/>
  <c r="C358" i="9"/>
  <c r="E357" i="9" s="1"/>
  <c r="C268" i="2" s="1"/>
  <c r="F268" i="2" s="1"/>
  <c r="B348" i="9"/>
  <c r="C348" i="9" s="1"/>
  <c r="B344" i="9"/>
  <c r="C344" i="9" s="1"/>
  <c r="B340" i="9"/>
  <c r="C340" i="9" s="1"/>
  <c r="B336" i="9"/>
  <c r="C336" i="9" s="1"/>
  <c r="B326" i="9"/>
  <c r="C326" i="9" s="1"/>
  <c r="B322" i="9"/>
  <c r="C322" i="9" s="1"/>
  <c r="B318" i="9"/>
  <c r="C318" i="9" s="1"/>
  <c r="B314" i="9"/>
  <c r="C314" i="9" s="1"/>
  <c r="C245" i="6"/>
  <c r="C246" i="6"/>
  <c r="C247" i="6"/>
  <c r="C244" i="6"/>
  <c r="C240" i="6"/>
  <c r="C241" i="6"/>
  <c r="C242" i="6"/>
  <c r="C243" i="6"/>
  <c r="A239" i="6"/>
  <c r="C239" i="6" s="1"/>
  <c r="A232" i="6"/>
  <c r="C232" i="6" s="1"/>
  <c r="A238" i="6"/>
  <c r="C238" i="6" s="1"/>
  <c r="A237" i="6"/>
  <c r="C237" i="6" s="1"/>
  <c r="A236" i="6"/>
  <c r="C236" i="6" s="1"/>
  <c r="A235" i="6"/>
  <c r="C235" i="6" s="1"/>
  <c r="A234" i="6"/>
  <c r="C234" i="6" s="1"/>
  <c r="A233" i="6"/>
  <c r="C233" i="6" s="1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A214" i="6"/>
  <c r="C214" i="6" s="1"/>
  <c r="A213" i="6"/>
  <c r="C213" i="6" s="1"/>
  <c r="A212" i="6"/>
  <c r="C212" i="6" s="1"/>
  <c r="A211" i="6"/>
  <c r="C211" i="6" s="1"/>
  <c r="A210" i="6"/>
  <c r="C210" i="6" s="1"/>
  <c r="A209" i="6"/>
  <c r="C209" i="6" s="1"/>
  <c r="A208" i="6"/>
  <c r="C208" i="6" s="1"/>
  <c r="C206" i="6"/>
  <c r="C205" i="6"/>
  <c r="C204" i="6"/>
  <c r="C203" i="6"/>
  <c r="C202" i="6"/>
  <c r="C201" i="6"/>
  <c r="A200" i="6"/>
  <c r="C200" i="6" s="1"/>
  <c r="A191" i="6"/>
  <c r="C191" i="6" s="1"/>
  <c r="A199" i="6"/>
  <c r="C199" i="6" s="1"/>
  <c r="A198" i="6"/>
  <c r="C198" i="6" s="1"/>
  <c r="A197" i="6"/>
  <c r="C197" i="6" s="1"/>
  <c r="A196" i="6"/>
  <c r="C196" i="6" s="1"/>
  <c r="A195" i="6"/>
  <c r="C195" i="6" s="1"/>
  <c r="A194" i="6"/>
  <c r="C194" i="6" s="1"/>
  <c r="A189" i="6"/>
  <c r="C189" i="6" s="1"/>
  <c r="A188" i="6"/>
  <c r="C188" i="6" s="1"/>
  <c r="A190" i="6"/>
  <c r="C190" i="6" s="1"/>
  <c r="A187" i="6"/>
  <c r="C187" i="6" s="1"/>
  <c r="A186" i="6"/>
  <c r="C186" i="6" s="1"/>
  <c r="A185" i="6"/>
  <c r="C185" i="6" s="1"/>
  <c r="C48" i="3" l="1"/>
  <c r="E46" i="3" s="1"/>
  <c r="E187" i="4"/>
  <c r="B200" i="4"/>
  <c r="E200" i="4" s="1"/>
  <c r="E194" i="4"/>
  <c r="B251" i="4"/>
  <c r="E251" i="4" s="1"/>
  <c r="F170" i="2"/>
  <c r="C43" i="3"/>
  <c r="E41" i="3" s="1"/>
  <c r="C27" i="3"/>
  <c r="C31" i="3" s="1"/>
  <c r="E24" i="3" s="1"/>
  <c r="C591" i="4"/>
  <c r="C587" i="4"/>
  <c r="C584" i="4"/>
  <c r="C1142" i="4"/>
  <c r="E1131" i="4" s="1"/>
  <c r="C520" i="4"/>
  <c r="B533" i="4" s="1"/>
  <c r="C534" i="4" s="1"/>
  <c r="E533" i="4" s="1"/>
  <c r="C121" i="2" s="1"/>
  <c r="F121" i="2" s="1"/>
  <c r="C248" i="6"/>
  <c r="E185" i="6" s="1"/>
  <c r="C53" i="3"/>
  <c r="E51" i="3" s="1"/>
  <c r="C327" i="9"/>
  <c r="E314" i="9" s="1"/>
  <c r="C255" i="2" s="1"/>
  <c r="C349" i="9"/>
  <c r="E336" i="9" s="1"/>
  <c r="C257" i="2" s="1"/>
  <c r="F257" i="2" s="1"/>
  <c r="F255" i="2" l="1"/>
  <c r="C1184" i="4"/>
  <c r="C1211" i="4" s="1"/>
  <c r="E1154" i="4" s="1"/>
  <c r="E1213" i="4" s="1"/>
  <c r="E576" i="4"/>
  <c r="B594" i="4"/>
  <c r="E594" i="4" s="1"/>
  <c r="B628" i="4"/>
  <c r="E628" i="4" s="1"/>
  <c r="E590" i="4"/>
  <c r="E586" i="4"/>
  <c r="B611" i="4"/>
  <c r="E611" i="4" s="1"/>
  <c r="B256" i="4"/>
  <c r="B205" i="4"/>
  <c r="E509" i="4"/>
  <c r="B523" i="4"/>
  <c r="E523" i="4" s="1"/>
  <c r="F30" i="2"/>
  <c r="B633" i="4" l="1"/>
  <c r="B616" i="4"/>
  <c r="B599" i="4"/>
  <c r="C206" i="4"/>
  <c r="B207" i="4"/>
  <c r="B258" i="4"/>
  <c r="C257" i="4"/>
  <c r="B528" i="4"/>
  <c r="C530" i="4" s="1"/>
  <c r="E528" i="4" s="1"/>
  <c r="F33" i="2"/>
  <c r="F172" i="2" l="1"/>
  <c r="K18" i="1" s="1"/>
  <c r="B601" i="4"/>
  <c r="C600" i="4"/>
  <c r="C634" i="4"/>
  <c r="B635" i="4"/>
  <c r="C617" i="4"/>
  <c r="B618" i="4"/>
  <c r="C259" i="4"/>
  <c r="C260" i="4" s="1"/>
  <c r="E256" i="4" s="1"/>
  <c r="B263" i="4"/>
  <c r="B212" i="4"/>
  <c r="C208" i="4"/>
  <c r="C209" i="4" s="1"/>
  <c r="E205" i="4" s="1"/>
  <c r="B606" i="4" l="1"/>
  <c r="C602" i="4"/>
  <c r="C603" i="4" s="1"/>
  <c r="E599" i="4" s="1"/>
  <c r="B640" i="4"/>
  <c r="C636" i="4"/>
  <c r="C637" i="4" s="1"/>
  <c r="E633" i="4" s="1"/>
  <c r="B623" i="4"/>
  <c r="C619" i="4"/>
  <c r="C620" i="4" s="1"/>
  <c r="E616" i="4" s="1"/>
  <c r="C214" i="4"/>
  <c r="E212" i="4" s="1"/>
  <c r="B268" i="4"/>
  <c r="C265" i="4"/>
  <c r="E263" i="4" s="1"/>
  <c r="B272" i="4"/>
  <c r="B226" i="7"/>
  <c r="C227" i="7" s="1"/>
  <c r="E226" i="7" s="1"/>
  <c r="C208" i="7"/>
  <c r="E207" i="7" s="1"/>
  <c r="B189" i="7"/>
  <c r="C190" i="7" s="1"/>
  <c r="E189" i="7" s="1"/>
  <c r="C172" i="7"/>
  <c r="B157" i="7"/>
  <c r="C158" i="7" s="1"/>
  <c r="E157" i="7" s="1"/>
  <c r="B284" i="9"/>
  <c r="C284" i="9" s="1"/>
  <c r="C625" i="4" l="1"/>
  <c r="E623" i="4" s="1"/>
  <c r="B649" i="4"/>
  <c r="C608" i="4"/>
  <c r="E606" i="4" s="1"/>
  <c r="B647" i="4"/>
  <c r="C642" i="4"/>
  <c r="E640" i="4" s="1"/>
  <c r="B648" i="4"/>
  <c r="C273" i="4"/>
  <c r="E267" i="4" s="1"/>
  <c r="C222" i="7"/>
  <c r="E220" i="7" s="1"/>
  <c r="B230" i="7"/>
  <c r="C231" i="7" s="1"/>
  <c r="E230" i="7" s="1"/>
  <c r="C203" i="7"/>
  <c r="E201" i="7" s="1"/>
  <c r="C212" i="7"/>
  <c r="E211" i="7" s="1"/>
  <c r="C185" i="7"/>
  <c r="E183" i="7" s="1"/>
  <c r="B193" i="7"/>
  <c r="C194" i="7" s="1"/>
  <c r="E193" i="7" s="1"/>
  <c r="C227" i="2" s="1"/>
  <c r="C167" i="7"/>
  <c r="C176" i="7"/>
  <c r="B153" i="7"/>
  <c r="C154" i="7" s="1"/>
  <c r="E153" i="7" s="1"/>
  <c r="C223" i="2" s="1"/>
  <c r="C149" i="7"/>
  <c r="E147" i="7" s="1"/>
  <c r="E154" i="6"/>
  <c r="E152" i="6"/>
  <c r="E150" i="6"/>
  <c r="E148" i="6"/>
  <c r="E146" i="6"/>
  <c r="C144" i="6"/>
  <c r="E144" i="6" s="1"/>
  <c r="C141" i="6"/>
  <c r="E141" i="6" s="1"/>
  <c r="E139" i="6"/>
  <c r="E137" i="6"/>
  <c r="E135" i="6"/>
  <c r="E130" i="6"/>
  <c r="E128" i="6"/>
  <c r="E126" i="6"/>
  <c r="E124" i="6"/>
  <c r="E122" i="6"/>
  <c r="E120" i="6"/>
  <c r="E118" i="6"/>
  <c r="E116" i="6"/>
  <c r="E114" i="6"/>
  <c r="E108" i="6"/>
  <c r="E112" i="6"/>
  <c r="E110" i="6"/>
  <c r="E106" i="6"/>
  <c r="C104" i="6"/>
  <c r="E104" i="6" s="1"/>
  <c r="E102" i="6"/>
  <c r="E100" i="6"/>
  <c r="E98" i="6"/>
  <c r="E92" i="6"/>
  <c r="E90" i="6"/>
  <c r="E88" i="6"/>
  <c r="E86" i="6"/>
  <c r="E83" i="6"/>
  <c r="C79" i="6"/>
  <c r="E79" i="6" s="1"/>
  <c r="E77" i="6"/>
  <c r="E75" i="6"/>
  <c r="E73" i="6"/>
  <c r="E71" i="6"/>
  <c r="E61" i="6"/>
  <c r="E58" i="6"/>
  <c r="E55" i="6"/>
  <c r="E48" i="6"/>
  <c r="E45" i="6"/>
  <c r="E43" i="6"/>
  <c r="C64" i="6"/>
  <c r="E64" i="6" s="1"/>
  <c r="C50" i="6"/>
  <c r="E36" i="6"/>
  <c r="E34" i="6"/>
  <c r="C262" i="9"/>
  <c r="B261" i="9"/>
  <c r="C261" i="9" s="1"/>
  <c r="B295" i="9"/>
  <c r="B249" i="9"/>
  <c r="B309" i="9"/>
  <c r="C309" i="9" s="1"/>
  <c r="C308" i="9"/>
  <c r="B307" i="9"/>
  <c r="C307" i="9" s="1"/>
  <c r="C306" i="9"/>
  <c r="C283" i="9"/>
  <c r="C282" i="9"/>
  <c r="D260" i="9"/>
  <c r="C260" i="9"/>
  <c r="C259" i="9"/>
  <c r="C144" i="8"/>
  <c r="C109" i="8"/>
  <c r="E108" i="8" s="1"/>
  <c r="C104" i="8"/>
  <c r="E103" i="8" s="1"/>
  <c r="C100" i="8"/>
  <c r="E99" i="8" s="1"/>
  <c r="C95" i="8"/>
  <c r="E93" i="8" s="1"/>
  <c r="F27" i="2"/>
  <c r="C215" i="2" l="1"/>
  <c r="F227" i="2"/>
  <c r="F223" i="2"/>
  <c r="F215" i="2"/>
  <c r="C651" i="4"/>
  <c r="E645" i="4" s="1"/>
  <c r="F41" i="2"/>
  <c r="K14" i="1" s="1"/>
  <c r="C305" i="9"/>
  <c r="C304" i="9"/>
  <c r="B292" i="9"/>
  <c r="C296" i="9" s="1"/>
  <c r="E291" i="9" s="1"/>
  <c r="B280" i="9"/>
  <c r="C280" i="9" s="1"/>
  <c r="B285" i="9"/>
  <c r="C285" i="9" s="1"/>
  <c r="B279" i="9"/>
  <c r="C279" i="9" s="1"/>
  <c r="D278" i="9"/>
  <c r="D279" i="9" s="1"/>
  <c r="D280" i="9" s="1"/>
  <c r="B278" i="9"/>
  <c r="C278" i="9" s="1"/>
  <c r="B277" i="9"/>
  <c r="C277" i="9" s="1"/>
  <c r="B264" i="9"/>
  <c r="C264" i="9" s="1"/>
  <c r="B258" i="9"/>
  <c r="C258" i="9" s="1"/>
  <c r="B270" i="9"/>
  <c r="C271" i="9" s="1"/>
  <c r="E270" i="9" s="1"/>
  <c r="D257" i="9"/>
  <c r="D258" i="9" s="1"/>
  <c r="B257" i="9"/>
  <c r="C257" i="9" s="1"/>
  <c r="B256" i="9"/>
  <c r="C256" i="9" s="1"/>
  <c r="B248" i="9"/>
  <c r="B246" i="9"/>
  <c r="B240" i="9"/>
  <c r="C230" i="9"/>
  <c r="C223" i="9"/>
  <c r="C229" i="9"/>
  <c r="C222" i="9"/>
  <c r="C176" i="6"/>
  <c r="C178" i="6"/>
  <c r="C174" i="6"/>
  <c r="C175" i="6"/>
  <c r="C177" i="6"/>
  <c r="C173" i="6"/>
  <c r="B172" i="6"/>
  <c r="C172" i="6" s="1"/>
  <c r="B171" i="6"/>
  <c r="C171" i="6" s="1"/>
  <c r="B169" i="6"/>
  <c r="C169" i="6" s="1"/>
  <c r="C170" i="6"/>
  <c r="C168" i="6"/>
  <c r="C167" i="6"/>
  <c r="C164" i="6"/>
  <c r="C165" i="6"/>
  <c r="B166" i="6"/>
  <c r="C166" i="6" s="1"/>
  <c r="B163" i="6"/>
  <c r="C163" i="6" s="1"/>
  <c r="C261" i="8"/>
  <c r="C259" i="8"/>
  <c r="C254" i="8"/>
  <c r="C252" i="8"/>
  <c r="C245" i="8"/>
  <c r="C268" i="8"/>
  <c r="E267" i="8" s="1"/>
  <c r="C243" i="8"/>
  <c r="C238" i="8"/>
  <c r="E236" i="8" s="1"/>
  <c r="C214" i="9"/>
  <c r="C206" i="9"/>
  <c r="C198" i="9"/>
  <c r="B148" i="9"/>
  <c r="C149" i="9" s="1"/>
  <c r="C185" i="9"/>
  <c r="C161" i="9"/>
  <c r="C143" i="9"/>
  <c r="C183" i="9"/>
  <c r="C159" i="9"/>
  <c r="C140" i="9"/>
  <c r="C181" i="9"/>
  <c r="C157" i="9"/>
  <c r="C137" i="9"/>
  <c r="C179" i="9"/>
  <c r="C155" i="9"/>
  <c r="C134" i="9"/>
  <c r="C177" i="9"/>
  <c r="C153" i="9"/>
  <c r="C131" i="9"/>
  <c r="C175" i="9"/>
  <c r="C151" i="9"/>
  <c r="C128" i="9"/>
  <c r="B103" i="9"/>
  <c r="C192" i="8"/>
  <c r="E191" i="8" s="1"/>
  <c r="C183" i="8"/>
  <c r="C179" i="8"/>
  <c r="E178" i="8" s="1"/>
  <c r="C175" i="8"/>
  <c r="E174" i="8" s="1"/>
  <c r="C170" i="8"/>
  <c r="E168" i="8" s="1"/>
  <c r="C246" i="8" l="1"/>
  <c r="E242" i="8" s="1"/>
  <c r="C262" i="8"/>
  <c r="E258" i="8" s="1"/>
  <c r="C310" i="9"/>
  <c r="E302" i="9" s="1"/>
  <c r="C286" i="9"/>
  <c r="E276" i="9" s="1"/>
  <c r="F259" i="2" s="1"/>
  <c r="C265" i="9"/>
  <c r="E255" i="9" s="1"/>
  <c r="C250" i="9"/>
  <c r="E245" i="9" s="1"/>
  <c r="C255" i="8"/>
  <c r="E251" i="8" s="1"/>
  <c r="C231" i="9"/>
  <c r="E229" i="9" s="1"/>
  <c r="F253" i="2" s="1"/>
  <c r="C224" i="9"/>
  <c r="E222" i="9" s="1"/>
  <c r="C240" i="9"/>
  <c r="E240" i="9" s="1"/>
  <c r="C162" i="9"/>
  <c r="E148" i="9" s="1"/>
  <c r="B172" i="9"/>
  <c r="C173" i="9" s="1"/>
  <c r="C186" i="9" s="1"/>
  <c r="E172" i="9" s="1"/>
  <c r="C125" i="9"/>
  <c r="B211" i="9"/>
  <c r="C212" i="9" s="1"/>
  <c r="C215" i="9" s="1"/>
  <c r="B203" i="9"/>
  <c r="C204" i="9" s="1"/>
  <c r="C207" i="9" s="1"/>
  <c r="C195" i="9"/>
  <c r="E193" i="9" s="1"/>
  <c r="E203" i="9" s="1"/>
  <c r="E211" i="9" s="1"/>
  <c r="B109" i="9"/>
  <c r="C110" i="9" s="1"/>
  <c r="E109" i="9" s="1"/>
  <c r="C83" i="9"/>
  <c r="E83" i="9" s="1"/>
  <c r="C142" i="8"/>
  <c r="A134" i="7"/>
  <c r="B135" i="7"/>
  <c r="B134" i="7"/>
  <c r="C140" i="8"/>
  <c r="B137" i="8"/>
  <c r="C138" i="8" s="1"/>
  <c r="C147" i="8" s="1"/>
  <c r="E137" i="8" s="1"/>
  <c r="C133" i="7"/>
  <c r="B70" i="9"/>
  <c r="C71" i="9" s="1"/>
  <c r="E70" i="9" s="1"/>
  <c r="C48" i="9"/>
  <c r="E46" i="9" s="1"/>
  <c r="B52" i="9"/>
  <c r="C53" i="9" s="1"/>
  <c r="E52" i="9" s="1"/>
  <c r="B28" i="9"/>
  <c r="C30" i="9" s="1"/>
  <c r="E28" i="9" s="1"/>
  <c r="F251" i="2" l="1"/>
  <c r="C144" i="9"/>
  <c r="E123" i="9" s="1"/>
  <c r="B34" i="9"/>
  <c r="B38" i="9"/>
  <c r="B113" i="9"/>
  <c r="C114" i="9" s="1"/>
  <c r="E113" i="9" s="1"/>
  <c r="C105" i="9"/>
  <c r="E103" i="9" s="1"/>
  <c r="F262" i="2" s="1"/>
  <c r="C135" i="7"/>
  <c r="C136" i="7" s="1"/>
  <c r="E132" i="7" s="1"/>
  <c r="B74" i="9"/>
  <c r="C75" i="9" s="1"/>
  <c r="E74" i="9" s="1"/>
  <c r="C66" i="9"/>
  <c r="E64" i="9" s="1"/>
  <c r="B56" i="9"/>
  <c r="C57" i="9" s="1"/>
  <c r="E56" i="9" s="1"/>
  <c r="C39" i="9" l="1"/>
  <c r="E38" i="9" s="1"/>
  <c r="C35" i="9"/>
  <c r="E34" i="9" s="1"/>
  <c r="C266" i="2" l="1"/>
  <c r="F266" i="2" s="1"/>
  <c r="F264" i="2"/>
  <c r="C66" i="8"/>
  <c r="E65" i="8" s="1"/>
  <c r="C61" i="8"/>
  <c r="E61" i="8" s="1"/>
  <c r="C43" i="8"/>
  <c r="E42" i="8" s="1"/>
  <c r="C39" i="8"/>
  <c r="E38" i="8" s="1"/>
  <c r="C35" i="8"/>
  <c r="E34" i="8" s="1"/>
  <c r="C30" i="8"/>
  <c r="E28" i="8" s="1"/>
  <c r="C92" i="7"/>
  <c r="E91" i="7" s="1"/>
  <c r="C87" i="7"/>
  <c r="E85" i="7" s="1"/>
  <c r="C123" i="7"/>
  <c r="E122" i="7" s="1"/>
  <c r="C119" i="7"/>
  <c r="E118" i="7" s="1"/>
  <c r="C115" i="7"/>
  <c r="E114" i="7" s="1"/>
  <c r="C110" i="7"/>
  <c r="E108" i="7" s="1"/>
  <c r="C88" i="8"/>
  <c r="E87" i="8" s="1"/>
  <c r="C83" i="8"/>
  <c r="E82" i="8" s="1"/>
  <c r="C79" i="8"/>
  <c r="E78" i="8" s="1"/>
  <c r="C74" i="8"/>
  <c r="E72" i="8" s="1"/>
  <c r="C57" i="8"/>
  <c r="E56" i="8" s="1"/>
  <c r="C52" i="8"/>
  <c r="E50" i="8" s="1"/>
  <c r="C74" i="7"/>
  <c r="E73" i="7" s="1"/>
  <c r="C101" i="7"/>
  <c r="E100" i="7" s="1"/>
  <c r="C96" i="7"/>
  <c r="E95" i="7" s="1"/>
  <c r="C79" i="7"/>
  <c r="E78" i="7" s="1"/>
  <c r="C70" i="7"/>
  <c r="E69" i="7" s="1"/>
  <c r="C65" i="7"/>
  <c r="E63" i="7" s="1"/>
  <c r="B162" i="6"/>
  <c r="C162" i="6" s="1"/>
  <c r="C179" i="6" s="1"/>
  <c r="E162" i="6" s="1"/>
  <c r="C56" i="7"/>
  <c r="E55" i="7" s="1"/>
  <c r="C52" i="7"/>
  <c r="E51" i="7" s="1"/>
  <c r="C48" i="7"/>
  <c r="E47" i="7" s="1"/>
  <c r="C43" i="7"/>
  <c r="E41" i="7" s="1"/>
  <c r="F270" i="2" l="1"/>
  <c r="C219" i="2"/>
  <c r="C213" i="2"/>
  <c r="F213" i="2" s="1"/>
  <c r="F396" i="2"/>
  <c r="K26" i="1" s="1"/>
  <c r="K24" i="1" l="1"/>
  <c r="F219" i="2"/>
  <c r="F231" i="2"/>
  <c r="C225" i="2"/>
  <c r="F225" i="2" s="1"/>
  <c r="C221" i="2"/>
  <c r="F221" i="2" s="1"/>
  <c r="F245" i="2" l="1"/>
  <c r="K22" i="1" l="1"/>
  <c r="K60" i="1" s="1"/>
  <c r="K67" i="1" l="1"/>
  <c r="K64" i="1"/>
  <c r="K74" i="1"/>
  <c r="K70" i="1" l="1"/>
  <c r="K72" i="1" s="1"/>
  <c r="K78" i="1" l="1"/>
  <c r="K80" i="1" s="1"/>
  <c r="K82" i="1" s="1"/>
</calcChain>
</file>

<file path=xl/sharedStrings.xml><?xml version="1.0" encoding="utf-8"?>
<sst xmlns="http://schemas.openxmlformats.org/spreadsheetml/2006/main" count="2952" uniqueCount="705">
  <si>
    <t>Item</t>
  </si>
  <si>
    <t>Unit</t>
  </si>
  <si>
    <t>Qty</t>
  </si>
  <si>
    <t>Rate</t>
  </si>
  <si>
    <t>Amount</t>
  </si>
  <si>
    <t>m2</t>
  </si>
  <si>
    <t>m3</t>
  </si>
  <si>
    <t>m</t>
  </si>
  <si>
    <t>nr</t>
  </si>
  <si>
    <t>DDT</t>
  </si>
  <si>
    <t>Description - Long Stratton Bypass</t>
  </si>
  <si>
    <t>Reference Drawings :</t>
  </si>
  <si>
    <t>1. 1262/BYP/001 Rev B</t>
  </si>
  <si>
    <t>Dated 15/01/18</t>
  </si>
  <si>
    <t>Bypass Horizontal Aliegnment</t>
  </si>
  <si>
    <t>Sheet 1</t>
  </si>
  <si>
    <t>Dated  05/12/17</t>
  </si>
  <si>
    <t>Bypass Constructoin Details</t>
  </si>
  <si>
    <t>Sub-base - Type 1 : 450mnm</t>
  </si>
  <si>
    <t>Geotextile Layer x 2</t>
  </si>
  <si>
    <t>Base Asphalt : 230mm</t>
  </si>
  <si>
    <t>Binder Asphalt : 60mm</t>
  </si>
  <si>
    <t>Surface Coat : 40mm</t>
  </si>
  <si>
    <t>Approach roads</t>
  </si>
  <si>
    <t>1. 1262/BYP/002 Rev C</t>
  </si>
  <si>
    <t>Series 700</t>
  </si>
  <si>
    <t>Pavement</t>
  </si>
  <si>
    <t>1. 1262/BYP/003 Rev B</t>
  </si>
  <si>
    <t>Sheet 4</t>
  </si>
  <si>
    <t>Sheet 3</t>
  </si>
  <si>
    <t>Sheet 2</t>
  </si>
  <si>
    <t>2. 1262/BYP/002 Rev C</t>
  </si>
  <si>
    <t>4. 1262/BYP/004 Rev C</t>
  </si>
  <si>
    <t>5. 1262/BYP/061 Rev D</t>
  </si>
  <si>
    <t>150mm wide edge marking</t>
  </si>
  <si>
    <t>Widening of Bypass Approaching Roundabout</t>
  </si>
  <si>
    <t>Roundabouts (4nr New)</t>
  </si>
  <si>
    <t>2. 1262/BYP/064 Rev A</t>
  </si>
  <si>
    <t>Base Asphalt : 150mm</t>
  </si>
  <si>
    <t>Bellmouth to Park Lane</t>
  </si>
  <si>
    <t>Kerbs</t>
  </si>
  <si>
    <t>125 x 225 HB2 road kerbs: striaght or curved</t>
  </si>
  <si>
    <t>Series 1200 : Traffic Signs and Road Markings</t>
  </si>
  <si>
    <t>Series 1100 : Kerbs, Footways and Paved Areas</t>
  </si>
  <si>
    <t>Geotextile Layer x 1</t>
  </si>
  <si>
    <t>Base Asphalt :  NA</t>
  </si>
  <si>
    <t>Binder Asphalt : 50mm</t>
  </si>
  <si>
    <t>Surface Coat : 20mm</t>
  </si>
  <si>
    <t>Cycly/Footpath 3m wide ( Includwes Cycle path to 1st Roundabout)</t>
  </si>
  <si>
    <t>Footpath 2m wide (New)</t>
  </si>
  <si>
    <t>Footpath 1.6m wide (Ipswick Road)</t>
  </si>
  <si>
    <t>ADD</t>
  </si>
  <si>
    <t>Geotextile layer  to subbase type 1</t>
  </si>
  <si>
    <t>Sub-base - Granular : 100mnm</t>
  </si>
  <si>
    <t>1. 1262/BYP/003 Rev C</t>
  </si>
  <si>
    <t>(Excluding Roundabout)</t>
  </si>
  <si>
    <t>Link Road from New Roundabout to Parker Road</t>
  </si>
  <si>
    <t>Link Road from New Roundabout Replacing Existing Hall Lane</t>
  </si>
  <si>
    <t>Chainage 0:000 to 485.06</t>
  </si>
  <si>
    <t>Chainage 38.21 to 485.06</t>
  </si>
  <si>
    <t>Widening and Entrances to Existing Roads North Side of Road</t>
  </si>
  <si>
    <t>Footpath 2m wide (New) to Hall Lane</t>
  </si>
  <si>
    <t>Cycly/Footpath 3m wide Soth Side of hall lane and to Roundabout)</t>
  </si>
  <si>
    <t>Link Road between Bypass and Church Lane</t>
  </si>
  <si>
    <t xml:space="preserve">Accoustic Fencing </t>
  </si>
  <si>
    <t>125 x 225 HB2 road kerbs: striaght or curved exc 12 m radius</t>
  </si>
  <si>
    <t>125 x 225 HB2 road kerbs: curved not exc 12 m radius</t>
  </si>
  <si>
    <t>Roundabouts in 4nr</t>
  </si>
  <si>
    <t>Central Section</t>
  </si>
  <si>
    <t>Outside Section to Roundabouts</t>
  </si>
  <si>
    <t>Hall Lane Roundabout</t>
  </si>
  <si>
    <t>Rhees Green Roundabout</t>
  </si>
  <si>
    <t>Northend Roundabout</t>
  </si>
  <si>
    <t>Link Road Kerbs</t>
  </si>
  <si>
    <t>Parkers Lane</t>
  </si>
  <si>
    <t>150 X 50 flat top edge kerbs</t>
  </si>
  <si>
    <t>Edge Kerbs to Link Roads</t>
  </si>
  <si>
    <t>Edge Kerbs to Roundabouts</t>
  </si>
  <si>
    <t>Road Kerbs to Islands</t>
  </si>
  <si>
    <t>Southend Roundabout -  Parkers Lane</t>
  </si>
  <si>
    <t>FOOTWAYS &amp; PAVED AREAS</t>
  </si>
  <si>
    <t>KERBS</t>
  </si>
  <si>
    <t>Church LaneTurning Head X 1</t>
  </si>
  <si>
    <t>Hall Lane</t>
  </si>
  <si>
    <t>Leading to Church LAne</t>
  </si>
  <si>
    <t>Northend Roundabout. A140 in both directions and entrance to site</t>
  </si>
  <si>
    <t>Leading to Church Lane</t>
  </si>
  <si>
    <t>Rhees Green incl in outside section of roundabout</t>
  </si>
  <si>
    <t>Road Markings</t>
  </si>
  <si>
    <t>Traffic Signs</t>
  </si>
  <si>
    <t>TSR510 Roundabout ahead 322m to give way line  - single post</t>
  </si>
  <si>
    <t>Advance directional sign 215m to give way line - triple post</t>
  </si>
  <si>
    <t xml:space="preserve">Directionnal flag sign - double post </t>
  </si>
  <si>
    <t>Advance directional sign 70m to give way line - triple post</t>
  </si>
  <si>
    <t>TSR510 Roundabout ahead 105m to give way line  - single post</t>
  </si>
  <si>
    <t>TSR 816 No through road - single post</t>
  </si>
  <si>
    <t>TSR 671  - single post</t>
  </si>
  <si>
    <t>TSR 670  - single post 30mph</t>
  </si>
  <si>
    <t xml:space="preserve">TSR 610 - Illuminsted bollard </t>
  </si>
  <si>
    <t>TSR 606 single post</t>
  </si>
  <si>
    <t>3. 1262/BYP/003 Rev B</t>
  </si>
  <si>
    <t xml:space="preserve">TSR 515 - double post </t>
  </si>
  <si>
    <t>TSR 670  - single post 20mph</t>
  </si>
  <si>
    <t>TSR 670  - single post 50mph</t>
  </si>
  <si>
    <t>Advance directional sign 160m to give way line - triple post</t>
  </si>
  <si>
    <t>Advance directional sign 215m to give way line - double post</t>
  </si>
  <si>
    <t>TSR510 Roundabout ahead 240m to give way line  - single post</t>
  </si>
  <si>
    <t xml:space="preserve">Directionnal sign - single post </t>
  </si>
  <si>
    <t>4. 1262/BYP/009 Rev B</t>
  </si>
  <si>
    <t>Timber bollards</t>
  </si>
  <si>
    <t>Number</t>
  </si>
  <si>
    <t>DDT For Over measure on Bypass Road Through Roundabout</t>
  </si>
  <si>
    <t>Traffic Islands</t>
  </si>
  <si>
    <t>Sub-base - Type 1 : 100mnm</t>
  </si>
  <si>
    <t>Parker's Lane</t>
  </si>
  <si>
    <t xml:space="preserve"> 3. 1262/BYP/003 Rev B</t>
  </si>
  <si>
    <t>Link Road to Church Lane</t>
  </si>
  <si>
    <t>Northern Roundabout</t>
  </si>
  <si>
    <t>Traffic Signs completed</t>
  </si>
  <si>
    <t xml:space="preserve">WSP </t>
  </si>
  <si>
    <t>Ref.Nr</t>
  </si>
  <si>
    <t xml:space="preserve">Total   </t>
  </si>
  <si>
    <t>Description</t>
  </si>
  <si>
    <t xml:space="preserve">Miscellaneous </t>
  </si>
  <si>
    <t>Series 100 : Preliminaries</t>
  </si>
  <si>
    <t>See Below</t>
  </si>
  <si>
    <t>Series 200 : Site Clearance</t>
  </si>
  <si>
    <t>Series 300 : Fencing</t>
  </si>
  <si>
    <t>Series 400 : Road Restraints Systems (Vehicle and Pedestrian)</t>
  </si>
  <si>
    <t>Series 500 : Drainage (only)</t>
  </si>
  <si>
    <t>Series 600 : Earthworks</t>
  </si>
  <si>
    <t>Series 700 Pavements</t>
  </si>
  <si>
    <t>Series 1300 : Road Lighting Columns and Brackets, CCTV Masts and Cantilever Masts</t>
  </si>
  <si>
    <t>Series 1400 : Electrical Work for Road Lighting and Traffic Signs</t>
  </si>
  <si>
    <t>Series 1500 : Motorway Communications</t>
  </si>
  <si>
    <t>Series 1600 : Piling and Embedded Retaining Walls</t>
  </si>
  <si>
    <t>Series 1700 : Structural Concrete</t>
  </si>
  <si>
    <t>Series 1800 : Steelwork for Structures</t>
  </si>
  <si>
    <t>Series 1900 : Protection of Steelwork against Corrosion</t>
  </si>
  <si>
    <t>Series 2000 : Waterproofing for Structures</t>
  </si>
  <si>
    <t>Series 2100 : Bridge Bearings</t>
  </si>
  <si>
    <t xml:space="preserve">Series 2300 : Bridge Expansion Joints and Sealing of gaps </t>
  </si>
  <si>
    <t>Series 2400 : Brickwork, Blockwork and Stonework</t>
  </si>
  <si>
    <t>Series 2500 : Special Structures</t>
  </si>
  <si>
    <t>Series 3000 : Landscaping and Ecology</t>
  </si>
  <si>
    <t>Sub-total : Direct Works</t>
  </si>
  <si>
    <t xml:space="preserve">Estimated Total Cost  = </t>
  </si>
  <si>
    <t>At Roundabouts</t>
  </si>
  <si>
    <t>Dropped Kerbs</t>
  </si>
  <si>
    <t>Tactile Paving Slabs</t>
  </si>
  <si>
    <t>Bullnosed Kerbs</t>
  </si>
  <si>
    <t>450x 450 x 50mm slabs</t>
  </si>
  <si>
    <t>Post &amp; Rail Fencing along length of Bypass</t>
  </si>
  <si>
    <t>Timber fencing to new bypass</t>
  </si>
  <si>
    <t>Bypass</t>
  </si>
  <si>
    <t>Chainage 0:000 to 3904</t>
  </si>
  <si>
    <t>Post &amp; Rail Fencing along length of Link Roads</t>
  </si>
  <si>
    <t>Ditto curved</t>
  </si>
  <si>
    <t>Link Roads</t>
  </si>
  <si>
    <t>Parker's lane</t>
  </si>
  <si>
    <t>Bollards</t>
  </si>
  <si>
    <t>Incl in above</t>
  </si>
  <si>
    <t>Ipswich Road Turning Head X 1</t>
  </si>
  <si>
    <t>Turning Heads</t>
  </si>
  <si>
    <t>125 x 225 HB2 road kerbs: curved not exc 12 m radius - Ipswich road</t>
  </si>
  <si>
    <t>125 x 225 HB2 road kerbs: striaght or curved exc 12 m radius  - Park lane</t>
  </si>
  <si>
    <t>Series 500 : Drainage &amp; Service Ducts</t>
  </si>
  <si>
    <t>1. 1262/BYP/051 Rev A</t>
  </si>
  <si>
    <t>2. 1262/BYP/052 Rev A</t>
  </si>
  <si>
    <t xml:space="preserve"> 3. 1262/BYP/053 Rev B</t>
  </si>
  <si>
    <t>4. 1262/BYP/054 Rev A</t>
  </si>
  <si>
    <t>5. 1262/BYP/055 Rev A</t>
  </si>
  <si>
    <t>Headwalls</t>
  </si>
  <si>
    <t>450mm dia depth to invert nt exc 2m</t>
  </si>
  <si>
    <t>600mm dia depth to invert nt exc 2m</t>
  </si>
  <si>
    <t>300mm dia depth to invert nt exc 2m</t>
  </si>
  <si>
    <t>225mm dia depth to invert nt exc 2m</t>
  </si>
  <si>
    <t>Contaiment ditch</t>
  </si>
  <si>
    <t>525mm dia depth to invert nt exc 2m</t>
  </si>
  <si>
    <t>Drains</t>
  </si>
  <si>
    <t>Depth nt exc 1m</t>
  </si>
  <si>
    <t>Depth 1m to 2m</t>
  </si>
  <si>
    <t>Depth 2m to 3m</t>
  </si>
  <si>
    <t>Chambers: 1200mm int diam to the following depth range</t>
  </si>
  <si>
    <t>450mm</t>
  </si>
  <si>
    <t>300mm</t>
  </si>
  <si>
    <t>Existing Ditches to be Piped beneath proposed Bypass</t>
  </si>
  <si>
    <t>450mm dia pipe</t>
  </si>
  <si>
    <t>5. 1262/BYP/064 Rev A</t>
  </si>
  <si>
    <t>Imported fill ; granular material to clause 505</t>
  </si>
  <si>
    <t>Permeable Geotextile membrane</t>
  </si>
  <si>
    <t xml:space="preserve">Verges </t>
  </si>
  <si>
    <t>Bypass only over filter drains</t>
  </si>
  <si>
    <t>Excavation of acceptable material excluding Class 5A</t>
  </si>
  <si>
    <t>Excavation Filter drain Trench</t>
  </si>
  <si>
    <t>Imported Filter Material to Filter Drains</t>
  </si>
  <si>
    <t>Excavations</t>
  </si>
  <si>
    <t>Excavation of  acceptable material Class 5A - Topsoil</t>
  </si>
  <si>
    <t>Attenuation Ponds</t>
  </si>
  <si>
    <t xml:space="preserve">No.23 </t>
  </si>
  <si>
    <t xml:space="preserve">No.22 </t>
  </si>
  <si>
    <t>No.17a</t>
  </si>
  <si>
    <t>No.17</t>
  </si>
  <si>
    <t>No.14</t>
  </si>
  <si>
    <t>No.4a</t>
  </si>
  <si>
    <t>Quantity</t>
  </si>
  <si>
    <t xml:space="preserve">Site Clearance </t>
  </si>
  <si>
    <t>General Site Clearance</t>
  </si>
  <si>
    <t xml:space="preserve">For Right of Way / Site Boundary : Open Field Site </t>
  </si>
  <si>
    <t>hectare</t>
  </si>
  <si>
    <t>For Right of Way / Site Boundary : Medium Density Wooded</t>
  </si>
  <si>
    <t>Live dual carriageway</t>
  </si>
  <si>
    <t>Take up or down and remove to tip off site</t>
  </si>
  <si>
    <t>Precast Concrete Kerbs and Channels</t>
  </si>
  <si>
    <t>Traffic Sign Including Post</t>
  </si>
  <si>
    <t>Series 500 : Drainage and Service Ducts</t>
  </si>
  <si>
    <t xml:space="preserve">Excavation </t>
  </si>
  <si>
    <t xml:space="preserve">Typical Motorway Cutting generally using motorised scrapers </t>
  </si>
  <si>
    <t>and/or dozers on an average haul of 2000 metres (one way)</t>
  </si>
  <si>
    <t>in Cutting and Other excavation</t>
  </si>
  <si>
    <t xml:space="preserve">Deposition of Fill </t>
  </si>
  <si>
    <t>Disposal Of Material</t>
  </si>
  <si>
    <t>Lorry : On/Off Site : To tip N.Exc. 1.000 km</t>
  </si>
  <si>
    <t>Dense Bitumen Macadam</t>
  </si>
  <si>
    <t xml:space="preserve">m </t>
  </si>
  <si>
    <t>Footways</t>
  </si>
  <si>
    <t xml:space="preserve">100 x 100mm square bi-directional with amber corner cube </t>
  </si>
  <si>
    <t>Reflectors</t>
  </si>
  <si>
    <t>Series 1400 : Electrical Work for Road Lighting &amp;</t>
  </si>
  <si>
    <t>Series 3000 : Landscape and Ecology</t>
  </si>
  <si>
    <r>
      <rPr>
        <u/>
        <sz val="10"/>
        <rFont val="Arial"/>
        <family val="2"/>
      </rPr>
      <t>Permanent</t>
    </r>
    <r>
      <rPr>
        <sz val="10"/>
        <rFont val="Arial"/>
        <family val="2"/>
      </rPr>
      <t xml:space="preserve"> Site Boundary Fencing : Timber Rail Fencing</t>
    </r>
  </si>
  <si>
    <t xml:space="preserve">         )</t>
  </si>
  <si>
    <t>Geotextile Layer to Filter Drains</t>
  </si>
  <si>
    <t xml:space="preserve">Total </t>
  </si>
  <si>
    <t>Filter drains to the following diam</t>
  </si>
  <si>
    <t>Budget Estimate</t>
  </si>
  <si>
    <t>Main Site Works</t>
  </si>
  <si>
    <t>item</t>
  </si>
  <si>
    <t>Access Gates to ponds</t>
  </si>
  <si>
    <t>Excavate to formation and dispose off site</t>
  </si>
  <si>
    <t>Grade ditch to form slopes and base</t>
  </si>
  <si>
    <t>Install Geotextile to line ditch</t>
  </si>
  <si>
    <t>Granular fill</t>
  </si>
  <si>
    <t>Carrier pipe to base of ditch</t>
  </si>
  <si>
    <t>Drainage Ditch from Railway Line to edge of Carpark</t>
  </si>
  <si>
    <t>Drainage to car park areas</t>
  </si>
  <si>
    <t>Includes allowance for drainage under car park &amp; bus areas (no details)</t>
  </si>
  <si>
    <t>Connection pipes from under road and footpath</t>
  </si>
  <si>
    <t>Connection pipes</t>
  </si>
  <si>
    <t>Carrier pipe to collect carpark drainage</t>
  </si>
  <si>
    <t>Junctions / Connection to carrier pipes</t>
  </si>
  <si>
    <t>Connection to Ditch / pond (headwall)</t>
  </si>
  <si>
    <t>Petrol interceptors</t>
  </si>
  <si>
    <t>Pcc pipe culvert under access road for waterway</t>
  </si>
  <si>
    <t>Slab to protect</t>
  </si>
  <si>
    <t>Formation of Ponds ; assumed depth 2m / 45% slope sides )</t>
  </si>
  <si>
    <t>Disposal off-site</t>
  </si>
  <si>
    <t xml:space="preserve">Level &amp; compact formation </t>
  </si>
  <si>
    <t>Pond liner</t>
  </si>
  <si>
    <t>Stone lining ; allow 250mm layer</t>
  </si>
  <si>
    <t>Edge detail</t>
  </si>
  <si>
    <t>Allowance ecology measures</t>
  </si>
  <si>
    <t>Headwall ( pipe accesses )</t>
  </si>
  <si>
    <t>Series 500 : Drainage</t>
  </si>
  <si>
    <t>Sub-base in carriageway, hard shoulder and hardstrip</t>
  </si>
  <si>
    <t>60mm Binder course</t>
  </si>
  <si>
    <t>40mm Surface course</t>
  </si>
  <si>
    <t>20mm  Surface Course</t>
  </si>
  <si>
    <t>Series 2700 : Works for statutory Undertakers</t>
  </si>
  <si>
    <t>Rake and level topsoil</t>
  </si>
  <si>
    <t xml:space="preserve">Grass seeding </t>
  </si>
  <si>
    <t>Post and wire Perimeter Fence to attenuation lagoons</t>
  </si>
  <si>
    <t>Post and wire Perimeter Fence to oil containment ditch</t>
  </si>
  <si>
    <t>Other Fencing</t>
  </si>
  <si>
    <t>No 23</t>
  </si>
  <si>
    <t>No 22</t>
  </si>
  <si>
    <t>No.04a</t>
  </si>
  <si>
    <t>No.04</t>
  </si>
  <si>
    <t xml:space="preserve">Gates </t>
  </si>
  <si>
    <t>Rhees Roundabout</t>
  </si>
  <si>
    <r>
      <rPr>
        <u/>
        <sz val="10"/>
        <rFont val="Arial"/>
        <family val="2"/>
      </rPr>
      <t>Temporary</t>
    </r>
    <r>
      <rPr>
        <sz val="10"/>
        <rFont val="Arial"/>
        <family val="2"/>
      </rPr>
      <t xml:space="preserve"> Site Boundary Fencing; Type 2 1.275high , timber post and two strands of galv barbed wire and four strands of galv plain  wire</t>
    </r>
  </si>
  <si>
    <t>Accoustic Fencing; noise reflective barrier; with accoustic timber planks post support system (2m high)</t>
  </si>
  <si>
    <t xml:space="preserve">450mm deep </t>
  </si>
  <si>
    <t>100mm deep</t>
  </si>
  <si>
    <t>230mm Base course</t>
  </si>
  <si>
    <t>Geotextile to bypass, link roads and filter drains</t>
  </si>
  <si>
    <t>Bypass &amp; Traffic Islands</t>
  </si>
  <si>
    <t>50mm Binder course (Traffic island)</t>
  </si>
  <si>
    <t>20mm Surface course (Traffic Island)</t>
  </si>
  <si>
    <t>150mm Base course</t>
  </si>
  <si>
    <t>50mm  Binder Course</t>
  </si>
  <si>
    <t xml:space="preserve">100 mm Sub-base </t>
  </si>
  <si>
    <t>125 x 225/150 DK dropped road kerbs: striaght or curved exc 12 m radius</t>
  </si>
  <si>
    <t>Link Roads, Footpaths, Cycleways and Roundabouts</t>
  </si>
  <si>
    <t>125 x 225/150 BN bull nosed road kerbs: striaght or curved exc 12 m radius</t>
  </si>
  <si>
    <t>50 x 150 flat top Pcc edging to footpaths</t>
  </si>
  <si>
    <t>450 x 450 tactile paving slab</t>
  </si>
  <si>
    <t>125 x 225 HB2 road kerbs: striaght or curved not exc 12 m radius</t>
  </si>
  <si>
    <t>Bollards to traffic islands</t>
  </si>
  <si>
    <t xml:space="preserve">Timber bollards </t>
  </si>
  <si>
    <t>Drainage to Link Roads</t>
  </si>
  <si>
    <t>Road Gullies</t>
  </si>
  <si>
    <t>450mm dia depth to invert nt exc 2m (main run)</t>
  </si>
  <si>
    <t>headwalls</t>
  </si>
  <si>
    <t>Connection to exisitng sewer</t>
  </si>
  <si>
    <t>150mm dia depth to invert nt exc 2m (branches)</t>
  </si>
  <si>
    <t>Roundabout Secondary Drainage</t>
  </si>
  <si>
    <t>Outfall By Under Road</t>
  </si>
  <si>
    <t>Forming Ditches</t>
  </si>
  <si>
    <t>2.7m wide; av depth 1.00m side slopes 1:2</t>
  </si>
  <si>
    <t>150mm diam pipe between ditches</t>
  </si>
  <si>
    <t>150mm dia drain</t>
  </si>
  <si>
    <t>Miscellaneous Drainage items</t>
  </si>
  <si>
    <t xml:space="preserve">Grading </t>
  </si>
  <si>
    <t>Drainage to Bypass and Link Roads</t>
  </si>
  <si>
    <t>1200mm diam chamber nt exc 1m deep</t>
  </si>
  <si>
    <t>Chambers: 1200mm internal diam to the following depth range:</t>
  </si>
  <si>
    <t>Filter Drains to Road Verge</t>
  </si>
  <si>
    <t>Existing Ditches to be Piped beneath Poposed Bypass</t>
  </si>
  <si>
    <t xml:space="preserve">450mm diam pipe </t>
  </si>
  <si>
    <t xml:space="preserve">Granular bed and surround </t>
  </si>
  <si>
    <t>Granular bed and surround</t>
  </si>
  <si>
    <t>Selected backfill material</t>
  </si>
  <si>
    <t>Concrete bed and surround</t>
  </si>
  <si>
    <t>525mm</t>
  </si>
  <si>
    <t>Stopping/Removal Up Existing Ditches</t>
  </si>
  <si>
    <t>Series 500 or 600</t>
  </si>
  <si>
    <t>Rerouting exisitng Ditch Incl 450mm daim pipe.</t>
  </si>
  <si>
    <t>Backfill with suitable material</t>
  </si>
  <si>
    <t>175mm th concrete slab</t>
  </si>
  <si>
    <t>Geotextile/terram route guard membrane</t>
  </si>
  <si>
    <t>225mm</t>
  </si>
  <si>
    <t>600mm</t>
  </si>
  <si>
    <t>Mesh reinforcement single layer; A142</t>
  </si>
  <si>
    <t>150mm</t>
  </si>
  <si>
    <t>Other drainage pipes and chambers</t>
  </si>
  <si>
    <t>150mm white line</t>
  </si>
  <si>
    <t>To the Actual Roundabout x 4</t>
  </si>
  <si>
    <t>To Bypass and link Roads</t>
  </si>
  <si>
    <t>150mm white line to Bybass</t>
  </si>
  <si>
    <t>Road Studs at 18m Centres</t>
  </si>
  <si>
    <t>175mm thick reinforced concrete slab over drain</t>
  </si>
  <si>
    <t>Geotextile/terram route guard membrane to drain run</t>
  </si>
  <si>
    <t>Excavate to formation and dispose in temporary spoil heaps</t>
  </si>
  <si>
    <t>Road gully</t>
  </si>
  <si>
    <t>Others:</t>
  </si>
  <si>
    <t>Stopping up/removing exisiting ditches</t>
  </si>
  <si>
    <t>Additional studs as approaching roundabouts</t>
  </si>
  <si>
    <t>Road Studs</t>
  </si>
  <si>
    <t>Excluded</t>
  </si>
  <si>
    <t>HSEQ, and other Associated Indirect Costs : 25%</t>
  </si>
  <si>
    <t>150mm dia depth to invert nt exc 2m with Type Z bed and surround in trench depth to invert not exceeding 2 metres average depth to invert 1.250 metres</t>
  </si>
  <si>
    <t>150mm dia depth to invert nt exc 2m with Type S bed and surround in trench depth to invert not exceeding 2 metres average depth to invert 1.250 metres</t>
  </si>
  <si>
    <t>225mm dia depth to invert nt exc 2m with Type Z bed and surround in trench depth to invert not exceeding 2 metres average depth to invert 1.250 metres</t>
  </si>
  <si>
    <t>225mm dia depth to invert nt exc 2m with Type S bed and surround in trench depth to invert not exceeding 2 metres average depth to invert 1.250 metres</t>
  </si>
  <si>
    <t>300mm dia depth to invert nt exc 2m with Type Z bed and surround in trench depth to invert not exceeding 2 metres average depth to invert 1.250 metres</t>
  </si>
  <si>
    <t>300mm dia depth to invert nt exc 2m with Type S bed and surround in trench depth to invert not exceeding 2 metres average depth to invert 1.250 metres</t>
  </si>
  <si>
    <t>450mm dia depth to invert nt exc 2m with Type Z bed and surround in trench depth to invert not exceeding 2 metres average depth to invert 1.250 metres</t>
  </si>
  <si>
    <t>450mm dia depth to invert nt exc 2m with Type S bed and surround in trench depth to invert not exceeding 2 metres average depth to invert 1.250 metres</t>
  </si>
  <si>
    <t>525mm dia depth to invert nt exc 2m with Type Z bed and surround in trench depth to invert not exceeding 2 metres average depth to invert 1.250 metres</t>
  </si>
  <si>
    <t>525mm dia depth to invert nt exc 2m with Type S bed and surround in trench depth to invert not exceeding 2 metres average depth to invert 1.250 metres</t>
  </si>
  <si>
    <t>600mm dia depth to invert nt exc 2m with Type Z bed and surround in trench depth to invert not exceeding 2 metres average depth to invert 1.250 metres</t>
  </si>
  <si>
    <t>600mm dia depth to invert nt exc 2m with Type S bed and surround in trench depth to invert not exceeding 2 metres average depth to invert 1.250 metres</t>
  </si>
  <si>
    <t>Outfall Drain Under Road</t>
  </si>
  <si>
    <t>Geotextile guard membrane to filter drain</t>
  </si>
  <si>
    <t>Excavation of acceptable material excluding Class 5A &amp;  dispose in temporary spoil heaps</t>
  </si>
  <si>
    <t>Formwork Class F2:300mm wide or less at any inclination</t>
  </si>
  <si>
    <t>Excavation of acceptable material Class 5A - Topsoil</t>
  </si>
  <si>
    <t>Concrete Carrier pipe to base of filter drain to the following diam:</t>
  </si>
  <si>
    <t>250mm thick</t>
  </si>
  <si>
    <t>Oil Cotainment Ditches</t>
  </si>
  <si>
    <t>Cut &amp; Fill Quants</t>
  </si>
  <si>
    <t>Bypass, RBs &amp; Link Roads</t>
  </si>
  <si>
    <t>No.4 9 Included in above</t>
  </si>
  <si>
    <t>Link Road Verges and landscaped areas</t>
  </si>
  <si>
    <t>Topsoil Reinstatement - Class 5A</t>
  </si>
  <si>
    <t>Accoustic Bund Earthwalls</t>
  </si>
  <si>
    <t>Excavation &amp; dispose  into spoil heaps</t>
  </si>
  <si>
    <t>Formation of Ponds ; assumed depth 3m / 45% slope sides )</t>
  </si>
  <si>
    <t>No.4</t>
  </si>
  <si>
    <t>Disposal in spoil heaps</t>
  </si>
  <si>
    <t>SEE BULK CUTT AND FILL SPREADSHEET</t>
  </si>
  <si>
    <t>CUT</t>
  </si>
  <si>
    <t>IMPORTED FILL OR FROM SPOIL HEAPS</t>
  </si>
  <si>
    <t>Bund Earthworks mounds</t>
  </si>
  <si>
    <t xml:space="preserve">General </t>
  </si>
  <si>
    <t>Additional imported acceptable material</t>
  </si>
  <si>
    <t>Deposit into temporary spoil heaps</t>
  </si>
  <si>
    <t>Excavation of acceptable material Class 5A - Topsoil (250mm thick)</t>
  </si>
  <si>
    <t>Dispose of acceptable material Class 5A (Topsoil 150mm thick): 10-Tonne tipping</t>
  </si>
  <si>
    <t>Deposition of acceptable material taken from spoil heaps to general areas and earth bund mounds, embankments  and other areas of fill  (Total required  = 117,137m3)</t>
  </si>
  <si>
    <t>Excavation of acceptable material excluding Class 5A - filter drain</t>
  </si>
  <si>
    <t>Grading Slopes</t>
  </si>
  <si>
    <t>Lowering or diversion of exisitng Statutory Services - Excluded</t>
  </si>
  <si>
    <t>Uncontrolled Pedestrain Crossing - 2Nr</t>
  </si>
  <si>
    <t>with 50x50x3mm plastic coated RHS posts Bypass only</t>
  </si>
  <si>
    <t>1.400 metre high : timber posts and Four rails Bypass &amp; Link Roads</t>
  </si>
  <si>
    <t>Remove surplus acceptable material off site</t>
  </si>
  <si>
    <t>Lorry : On/Off Site : To tip N.Exc. 1.000 km to RBs in 4nr</t>
  </si>
  <si>
    <t>Based on attached drawing schedule</t>
  </si>
  <si>
    <t>Remove existing carriageway to accommodate new - o/a thickness 600mm (assume contaminated material)</t>
  </si>
  <si>
    <t>Rate for disposal off site allows for clean inert material only - allowed at £25/m3, unless otherwise advised</t>
  </si>
  <si>
    <t>Sub - Total (B)</t>
  </si>
  <si>
    <t>Rerouting Existing Ditch Incl 450mm diam pipe.</t>
  </si>
  <si>
    <t>exc</t>
  </si>
  <si>
    <t>New Foot Bridge</t>
  </si>
  <si>
    <t>Series 500 Drainage and Service Ducts</t>
  </si>
  <si>
    <t>Cable duct, 1x100mm dia, depth not exceeding 1.5m, in verges and central reserves</t>
  </si>
  <si>
    <t>Series 400 Road Restraint Systems</t>
  </si>
  <si>
    <t/>
  </si>
  <si>
    <t>Metal parapet railings, Group P5; 1.25m</t>
  </si>
  <si>
    <t>Safety fence connectors</t>
  </si>
  <si>
    <t>no</t>
  </si>
  <si>
    <t>Series 700 Pavement</t>
  </si>
  <si>
    <t>Tarmac</t>
  </si>
  <si>
    <t>Series 1100 Kerbs, Footway and Paved Areas</t>
  </si>
  <si>
    <t>Combined kerb and drainage block Beany System</t>
  </si>
  <si>
    <t>Foundation to Kerbs, etc</t>
  </si>
  <si>
    <t>Mass Concrete : 450 x 150mm to kerbs</t>
  </si>
  <si>
    <t>100 x 100 Haunching (Per Side)</t>
  </si>
  <si>
    <t>Kerbs : top block, shallow base unit, stanadard cover plate and frame: laid straight or curved exceedig 12m radius</t>
  </si>
  <si>
    <t>Establishment of piling plant for cast in place</t>
  </si>
  <si>
    <t>concrete piles (CFA)</t>
  </si>
  <si>
    <t>Moving piling plant for 600mm diameter bored piles</t>
  </si>
  <si>
    <t>Vertical 600 mm diameter cast in place piles exceeding 15m in length but not exceeding 20m in length in main piling</t>
  </si>
  <si>
    <t>Vertical 600 mm diameter empty bores in main piling (provisional allowance)</t>
  </si>
  <si>
    <t>Cutting off surplus length of pile (assume 2m)</t>
  </si>
  <si>
    <t>Preparing pile heads</t>
  </si>
  <si>
    <t>Establishment of proof loading equipment</t>
  </si>
  <si>
    <t>Proof loading of vertical 600mm piles - say 10%</t>
  </si>
  <si>
    <t>Series 1700 Structural Concrete</t>
  </si>
  <si>
    <t>Pile Caps</t>
  </si>
  <si>
    <t xml:space="preserve">8 x 5 x  1.2 </t>
  </si>
  <si>
    <t>Insitu concrete, blinding 1(pile cap)</t>
  </si>
  <si>
    <t>Insitu concrete, reinforced concrete, C40/50 (pile cap)</t>
  </si>
  <si>
    <t>Formwork, vertical, more than 300mm wide, class F2</t>
  </si>
  <si>
    <t>Reinforcement, bar reinforcement, 16, 25, 32 &amp; 40mm dia bars (280kg/m3)</t>
  </si>
  <si>
    <t>tn</t>
  </si>
  <si>
    <t>Abutment Walls</t>
  </si>
  <si>
    <t>PCC abutment walls outer skins</t>
  </si>
  <si>
    <t>In-situ concrete, C40/50, infill to PCC walls</t>
  </si>
  <si>
    <t>Reinforcement, bar reinforcement, 16, 25, 32 &amp; 40mm dia bars (200kg/m3)</t>
  </si>
  <si>
    <t>Wing Walls</t>
  </si>
  <si>
    <t>PCC Beams</t>
  </si>
  <si>
    <t>PCC bridge beam, type Y3, 2*20m long</t>
  </si>
  <si>
    <t>PCC bridge beam, type YE3, 2 X 20m long (with integral parapet and pre-installed leading edge protection)</t>
  </si>
  <si>
    <t>Slab</t>
  </si>
  <si>
    <t>Insitu concrete, reinforced concrete, C40/50 (slab)</t>
  </si>
  <si>
    <t>Formwork, horizontal, more than 300mm wide, class F2</t>
  </si>
  <si>
    <t>Reinforcement, bar reinforcement, 16, 25, 32 &amp; 40mm dia bars (400kg/m3)</t>
  </si>
  <si>
    <t>Parapet</t>
  </si>
  <si>
    <t>Insitu concrete, reinforced concrete, C40/50 (parapet edge upstand)</t>
  </si>
  <si>
    <t>Series 2000 Waterproofing for Structures</t>
  </si>
  <si>
    <t>Waterproofing system to deck, spray applied system, two coats, more than 300mm wide, horizontal or up to 30º to the horizontal</t>
  </si>
  <si>
    <t>Waterproofing system to deck, spray applied system, two coats, 300mm wide or less at any inclination</t>
  </si>
  <si>
    <t>Series 2100 Bearings</t>
  </si>
  <si>
    <t>Bearings, mechanical/elastomeric type, fixed or sliding</t>
  </si>
  <si>
    <t>Installation of Bearings, mechanical/elastomeric type, fixed or sliding</t>
  </si>
  <si>
    <t>Series 2300 Bridge Expansion Joints and Sealing of Gaps</t>
  </si>
  <si>
    <t>Bridge deck expansion joint, high modulus asphaltic plug joint (plan length 10m)</t>
  </si>
  <si>
    <t>Sealing of gaps, joint filler, 25mm thick</t>
  </si>
  <si>
    <t>Joint sealant</t>
  </si>
  <si>
    <t>PCC bridge beam, type Y3, 2*25m long</t>
  </si>
  <si>
    <t>PCC bridge beam, type YE3, 2 X 25m long (with integral parapet and pre-installed leading edge protection)</t>
  </si>
  <si>
    <t>New Overbridge</t>
  </si>
  <si>
    <t>Length 22m</t>
  </si>
  <si>
    <t>Reinforcement, bar reinforcement, 16, 25, 32 &amp; 40mm dia bars (300kg/m3)</t>
  </si>
  <si>
    <t>Width 11m</t>
  </si>
  <si>
    <t>Length 30m</t>
  </si>
  <si>
    <t>Width 4m</t>
  </si>
  <si>
    <t>New Footpath to either side of footbridge (120m each side)</t>
  </si>
  <si>
    <t>Culverts</t>
  </si>
  <si>
    <t>concrete slab</t>
  </si>
  <si>
    <t>Box Culvert</t>
  </si>
  <si>
    <t>Bridges, Headwalls and PROW Works</t>
  </si>
  <si>
    <t>Formation of Ponds &amp; Oil Containment Ditches; assumed depth 2m / 45% slope sides )</t>
  </si>
  <si>
    <t>PROW Works</t>
  </si>
  <si>
    <t>PROW Diverisons</t>
  </si>
  <si>
    <t>Fill with suitable material to form ramps to footbridge</t>
  </si>
  <si>
    <t>Barriers</t>
  </si>
  <si>
    <t>N2 W4 Barrier</t>
  </si>
  <si>
    <t>Terminals</t>
  </si>
  <si>
    <t>Headwall - 1500mm insert</t>
  </si>
  <si>
    <t>Fill with suitable imported Material</t>
  </si>
  <si>
    <t>Ground Bearing results do not require an additional capping layer</t>
  </si>
  <si>
    <t>was 14</t>
  </si>
  <si>
    <t>was 15</t>
  </si>
  <si>
    <t>was 149</t>
  </si>
  <si>
    <t>was 3904</t>
  </si>
  <si>
    <t>Prelims: Site Set up, Supervision, Overheads and other Associated Indirect Costs</t>
  </si>
  <si>
    <t>Deposition of acceptable material taken from spoil heaps to general areas and earth bund mounds, embankments  and other areas of fill</t>
  </si>
  <si>
    <t>Sub - Total (A)</t>
  </si>
  <si>
    <t>Risk / Contingency/Optimism Bias/Contingency  :  25%</t>
  </si>
  <si>
    <t xml:space="preserve">Traffic Management: 7% </t>
  </si>
  <si>
    <t>Utilities Cost - (20% of direct works)</t>
  </si>
  <si>
    <t xml:space="preserve">Profit  :  8% </t>
  </si>
  <si>
    <t xml:space="preserve"> 3. 103 P02</t>
  </si>
  <si>
    <t>Dated Dec 18</t>
  </si>
  <si>
    <t>2. 102 P02</t>
  </si>
  <si>
    <t xml:space="preserve"> 4. 104 P02</t>
  </si>
  <si>
    <t xml:space="preserve"> 5. 105 P02</t>
  </si>
  <si>
    <t>Sheet 5</t>
  </si>
  <si>
    <t xml:space="preserve"> 6. 106 P02</t>
  </si>
  <si>
    <t>Sheet 6</t>
  </si>
  <si>
    <t>similar to existing so left as previous measure</t>
  </si>
  <si>
    <t xml:space="preserve">Parkers Lane Turning Head X 2 </t>
  </si>
  <si>
    <t>Edge's Lane Turning Head X 1</t>
  </si>
  <si>
    <t>Not shown</t>
  </si>
  <si>
    <t>Bypass including Roundabouts</t>
  </si>
  <si>
    <t>Adjacent Edge's Lane</t>
  </si>
  <si>
    <t>2. 1262/BYP/102 P02</t>
  </si>
  <si>
    <t>4. 1262/BYP/104 P02</t>
  </si>
  <si>
    <t>4. 1262/BYP/105 P02</t>
  </si>
  <si>
    <t>Drain runs not exceeding 2m deep to the following diameters;</t>
  </si>
  <si>
    <t>300mm - split between pipe sizes estimated</t>
  </si>
  <si>
    <t>roundabouts + islands</t>
  </si>
  <si>
    <t>200 left as previous</t>
  </si>
  <si>
    <t>300 left as previous apart from accoustic</t>
  </si>
  <si>
    <t>150mm wide edge marking in reflectorized white; thermoplastic</t>
  </si>
  <si>
    <t>150mm wide to centre of bypass and link roads marking in reflectorized white; thermoplastic</t>
  </si>
  <si>
    <t>150mm wide to roundabout islands in reflectorized white; thermoplastic</t>
  </si>
  <si>
    <t>150mm wide to roundabouts in reflectorized white; thermoplastic</t>
  </si>
  <si>
    <t>Arrows in reflectorized white; 16m long double headed; thermoplastic</t>
  </si>
  <si>
    <t>Triangles in reflectorized white; thermoplastic</t>
  </si>
  <si>
    <t>General Description of Issue Details</t>
  </si>
  <si>
    <t>Date</t>
  </si>
  <si>
    <t>Via email</t>
  </si>
  <si>
    <t>S Snowdon</t>
  </si>
  <si>
    <t>Issued</t>
  </si>
  <si>
    <t>Transmission</t>
  </si>
  <si>
    <t>Company</t>
  </si>
  <si>
    <t>Issued to</t>
  </si>
  <si>
    <t>Checked by</t>
  </si>
  <si>
    <t>Prepared by</t>
  </si>
  <si>
    <t>Status</t>
  </si>
  <si>
    <t>Rev</t>
  </si>
  <si>
    <t>Estimate Stage</t>
  </si>
  <si>
    <t>Project Title/Location</t>
  </si>
  <si>
    <t>Project No.</t>
  </si>
  <si>
    <t>QUALITY MANAGEMENT</t>
  </si>
  <si>
    <t xml:space="preserve"> - Delay in obtaining project approval / business case approval</t>
  </si>
  <si>
    <t xml:space="preserve"> - Political Changes</t>
  </si>
  <si>
    <t xml:space="preserve"> - Site access / logistics</t>
  </si>
  <si>
    <t xml:space="preserve"> - Severe adverse weather</t>
  </si>
  <si>
    <t xml:space="preserve"> - Asbestos and other contaminants</t>
  </si>
  <si>
    <t xml:space="preserve"> - Unidentified services</t>
  </si>
  <si>
    <t xml:space="preserve"> - H&amp;S issues on site</t>
  </si>
  <si>
    <t xml:space="preserve"> - Discovery of UXO</t>
  </si>
  <si>
    <t xml:space="preserve"> - Changes to Regulations</t>
  </si>
  <si>
    <t xml:space="preserve"> - Delays in obtaining TRO's</t>
  </si>
  <si>
    <t xml:space="preserve"> - 3rd party interface issues including service providers, signalling providers and bus providers</t>
  </si>
  <si>
    <t>Typical risks that would normally be attributed to a project of this nature include;</t>
  </si>
  <si>
    <t>RISKS</t>
  </si>
  <si>
    <t>order of magnitude estimate.</t>
  </si>
  <si>
    <t xml:space="preserve">Based on the level of design information provided, this cost estimate should be seen as an </t>
  </si>
  <si>
    <t>OVERVIEW</t>
  </si>
  <si>
    <t>EXECUTIVE SUMMARY</t>
  </si>
  <si>
    <t>1.</t>
  </si>
  <si>
    <t>No allowance has been included for Optimism Bias</t>
  </si>
  <si>
    <t>Costs associated with the demolition of exisitng structures on the site, it has been assumed that the site has been cleared</t>
  </si>
  <si>
    <t>Costs associated with Consultation Workshops or Seminars</t>
  </si>
  <si>
    <t>Costs associated with all other fees and survey costs</t>
  </si>
  <si>
    <t xml:space="preserve">Costs associated with out-of-hours working, unless otherwise stated </t>
  </si>
  <si>
    <t>Costs associated with the provision of anti-skid surfacing</t>
  </si>
  <si>
    <t>Costs associated with asbestos</t>
  </si>
  <si>
    <t>Costs associated with protected species such as great crested newts, badgers, bats and nesting birds</t>
  </si>
  <si>
    <t>Costs associated with invasive species, Japanese knotweed, Himalayan balsam</t>
  </si>
  <si>
    <t>Costs associated with changes in legislation and any form of applicable standards</t>
  </si>
  <si>
    <t>Costs associated with licences and all associated costs and fees</t>
  </si>
  <si>
    <t>Costs associated with taxes and levies</t>
  </si>
  <si>
    <t>Costs associated with Statutory Fees (e.g. HMRI, Local Authority, etc.) unless confirmed</t>
  </si>
  <si>
    <t>CPO for houses as it is anticipated this will not be required for the scheme</t>
  </si>
  <si>
    <t>Enabling Works Cost</t>
  </si>
  <si>
    <t>EXCLUSIONS</t>
  </si>
  <si>
    <t>Series 1200: Traffic Signs and Road Markings</t>
  </si>
  <si>
    <t>All new paved areas to footpaths finished off in black tarmac, not concrete or stone paving slabs</t>
  </si>
  <si>
    <t>Series 700: Pavements</t>
  </si>
  <si>
    <t>Series 600: Earthworks</t>
  </si>
  <si>
    <t xml:space="preserve">Prior to full drainage requirements being known, an assumption for drainage pipe and gullies </t>
  </si>
  <si>
    <t>Series 500: Drainage</t>
  </si>
  <si>
    <t>Series 200: Site Clearance</t>
  </si>
  <si>
    <t>GENERAL SCOPE OF WORKS</t>
  </si>
  <si>
    <t>Traffic Management</t>
  </si>
  <si>
    <t>Preliminaries</t>
  </si>
  <si>
    <t>It has been assumed that this scheme is to be delivered as a 'stand alone' project.</t>
  </si>
  <si>
    <t>The cost estimate has been prepared without the benefit of a Contractror's programme so a percentage allowance has been included for Preliminaries and Traffic Management</t>
  </si>
  <si>
    <t>For scope of work refer to bils of quantities tabs</t>
  </si>
  <si>
    <t>The budget cost estimate only covers the anticipated works as outlined on the GA drawing identified on the drawing register tab</t>
  </si>
  <si>
    <t>The high level budget cost have been prepared without the benefit of a GIS, Site Levels, Sectional Longitudinal Drawings or Construction Detail Section Through Drawings</t>
  </si>
  <si>
    <t>Work can be carried out during normal working hours, unless otherwise stated</t>
  </si>
  <si>
    <t>General Caveats, Assumptions and Notes</t>
  </si>
  <si>
    <t>ASSUMPTIONS</t>
  </si>
  <si>
    <t>INFLATION</t>
  </si>
  <si>
    <t>PXX values are presented on the Cost Summary</t>
  </si>
  <si>
    <t>The confidence level value risk allowances applied to the base cost estimate to derive the</t>
  </si>
  <si>
    <t xml:space="preserve">the 85% confidence level (otherwise known as the P85). </t>
  </si>
  <si>
    <t xml:space="preserve">with the addition of a risk allowance. At early design stages an allowance is applied to derive </t>
  </si>
  <si>
    <t xml:space="preserve">levels of the anticipated final cost. The anticipated final cost refers to the base cost estimate </t>
  </si>
  <si>
    <t xml:space="preserve">During the early development stages of a project, cost estimates are based on the confidence </t>
  </si>
  <si>
    <t>be seen to reduce in line with the level of detail available.</t>
  </si>
  <si>
    <t xml:space="preserve">and level of assessment detail increases through progression of the project the risks should </t>
  </si>
  <si>
    <t>and should have supporting information to the level of costing. As the amount of information</t>
  </si>
  <si>
    <t>All risk related costs and allowances should be based, wherever possible, on a detailed risk</t>
  </si>
  <si>
    <t>RISK ALLOWANCE</t>
  </si>
  <si>
    <t>To be confirmed</t>
  </si>
  <si>
    <t>PROGRAMME</t>
  </si>
  <si>
    <t>The base date of this cost plan is</t>
  </si>
  <si>
    <t>BASE DATE</t>
  </si>
  <si>
    <t>A percentage wastage allowance has been included in the rates and / or quantities where appropriate</t>
  </si>
  <si>
    <t>upon receipt of supplier quotes (if obtained)</t>
  </si>
  <si>
    <t xml:space="preserve">Allowances for bespoke items are based on historical project data and would be subject to change </t>
  </si>
  <si>
    <t xml:space="preserve">for indicative purposes only. </t>
  </si>
  <si>
    <t xml:space="preserve">Where appropriate rates and prices cannot be applied to bespoke items, allowances have been made </t>
  </si>
  <si>
    <t>All costs are exclusive of VAT, Stamp Duty etc.</t>
  </si>
  <si>
    <t>All rates and prices have been adjusted to current values using BCIS indices</t>
  </si>
  <si>
    <t>All rates and prices are nett of Contractors Fee/OH &amp; P</t>
  </si>
  <si>
    <t>All rates and prices are based on information from our in-house database</t>
  </si>
  <si>
    <t>COST DATA</t>
  </si>
  <si>
    <t>design team.</t>
  </si>
  <si>
    <t xml:space="preserve">The cost plan is based on quantities measured from drawings and information provided by the </t>
  </si>
  <si>
    <t>been structured in accordance with the associated cost categories and group element formats.</t>
  </si>
  <si>
    <t xml:space="preserve">This cost plan has been measured based on the Method of Measurement for Highway Works and has </t>
  </si>
  <si>
    <t>MEASUREMENT AND QUANTIFICATION</t>
  </si>
  <si>
    <t>BASIS OF ESTIMATE</t>
  </si>
  <si>
    <t>2.</t>
  </si>
  <si>
    <t>70039894-CE1</t>
  </si>
  <si>
    <t>Long Stratton Bypass</t>
  </si>
  <si>
    <t>S. Whitaker</t>
  </si>
  <si>
    <t>M Fox</t>
  </si>
  <si>
    <t>Updated estimate based on drawing revisions P02</t>
  </si>
  <si>
    <t>Updated estimate based on design drawing revisions P02</t>
  </si>
  <si>
    <t>LONG STRATTON BYPASS</t>
  </si>
  <si>
    <t>VAT, Stamp Duty, etc.</t>
  </si>
  <si>
    <t>Any impact and restrictions relating to COVID-19</t>
  </si>
  <si>
    <t>Any Ground Abnormalities</t>
  </si>
  <si>
    <t>Planning and Building Control Fees and associated costs</t>
  </si>
  <si>
    <t>Costs associated with ongoing maintenance of Landscaped areas</t>
  </si>
  <si>
    <t>OTHER ASSUMPTIONS/ CAVEATS</t>
  </si>
  <si>
    <t>Surplus topsoil to remain on site for farmer use, deposited in stockpiles adjacent to work areas</t>
  </si>
  <si>
    <t>Costs associated with Design Team fees</t>
  </si>
  <si>
    <t>The following are excluded, but should be included within the overall Project Budget, where appropriate:</t>
  </si>
  <si>
    <t>Costs associated with Land Purchase/Value or compensation costs</t>
  </si>
  <si>
    <t>Diverting and rerouting existing public footpaths or rights of way</t>
  </si>
  <si>
    <t>Inflation</t>
  </si>
  <si>
    <t>An allowance has been included for installing 2nr uncontrolled pedestrian crossings</t>
  </si>
  <si>
    <t>An allowance has been included for a new overbridge and a new footbridge</t>
  </si>
  <si>
    <t>An allowance has been included for topsoil and grass seeding</t>
  </si>
  <si>
    <t>An allowance has been made for road signs required on the site as not yet identified.</t>
  </si>
  <si>
    <t>An allowance has been made for new road markings as not yet identified</t>
  </si>
  <si>
    <t>New kerbs have been included</t>
  </si>
  <si>
    <t>New carriageway assumed to be required across the site and revised road layout</t>
  </si>
  <si>
    <t>Exisitng surface excavated to allow for the construction of revised carriageway and footpath</t>
  </si>
  <si>
    <t>has been made</t>
  </si>
  <si>
    <t>Excavated material will be used as fill on-site or disposed off-site</t>
  </si>
  <si>
    <t>An allowance for general site clearance has been made</t>
  </si>
  <si>
    <t>Series 300: Fencing</t>
  </si>
  <si>
    <t>Accoustic fencing has been included</t>
  </si>
  <si>
    <t>An allowance has been made for temporary and permanent fencing</t>
  </si>
  <si>
    <t>An allownce of 7% has been included for Traffic Management</t>
  </si>
  <si>
    <t>The allowance for Risk is 25% for this project, in lieu of a full risk analysis.</t>
  </si>
  <si>
    <t>An allownce of 20% has been included for Utilities costs, but excludes any cost for the diversion of high voltage cables</t>
  </si>
  <si>
    <t>proposed works at Long Stratton Bypass.</t>
  </si>
  <si>
    <t>WSP P&amp;CS: Cost Planning &amp; Estimating have been instructed to provide a cost plan for the</t>
  </si>
  <si>
    <t xml:space="preserve">There is limited design information available therefore assumptions have been made in the </t>
  </si>
  <si>
    <t>preparation of this cost plan where appropriate.</t>
  </si>
  <si>
    <t>Drain runs not exceeding 2m deeep to the following diameters;</t>
  </si>
  <si>
    <t>150mm wide edge marking in reflectorized white</t>
  </si>
  <si>
    <t>150mm wide to centre of bypass and link roads marking in reflectorized white</t>
  </si>
  <si>
    <t>150mm wide to roundabout islands in reflectorized white</t>
  </si>
  <si>
    <t>150mm wide to roundabouts in reflectorized white</t>
  </si>
  <si>
    <t>Arrows in reflectorized white; 16m long double headed</t>
  </si>
  <si>
    <t xml:space="preserve">Triangles in reflectorized white; </t>
  </si>
  <si>
    <t>included elsewhere</t>
  </si>
  <si>
    <t>as 2018 estimate except this</t>
  </si>
  <si>
    <t>as 2018 estimate</t>
  </si>
  <si>
    <t>An allowance of 25% has been included for Preliminaries at 25% to take into consideration the anticipated reduced productivity as a result of the site conditions e.g. working around pedestrians, working around existing live services, etc.</t>
  </si>
  <si>
    <t>3Q 2020</t>
  </si>
  <si>
    <t>Deposition of acceptable topsoil material taken from spoil heaps to embankment and verge areas only (250mm thick)</t>
  </si>
  <si>
    <t>Box Culvert 1 - 900mm x 1500mm x 30m</t>
  </si>
  <si>
    <t xml:space="preserve">Box Culvert - 900mm x 1500mm </t>
  </si>
  <si>
    <t>Box Culvert 3 - 900mm x 1200mm x 35m</t>
  </si>
  <si>
    <t xml:space="preserve">Box Culvert - 900mm x 1200mm </t>
  </si>
  <si>
    <t>Box Culvert 4 - 900mm x 2400mm x 35m</t>
  </si>
  <si>
    <t xml:space="preserve">Box Culvert - 900mm x 2400mm </t>
  </si>
  <si>
    <t>Box Culvert 5 - 1200mm x 2400mm x 40m</t>
  </si>
  <si>
    <t>Box Culvert 2 - 900mm x 1500mm x 40m</t>
  </si>
  <si>
    <t xml:space="preserve">Box Culvert - 1200mm x 2400mm </t>
  </si>
  <si>
    <t>Box Culvert 6 - 900mm x 1200mm x 40m</t>
  </si>
  <si>
    <t>Box Culvert 7 - 900mm x 1200mm x 40m</t>
  </si>
  <si>
    <t>Box Culvert 8 - 900mm x 1200mm x 30m</t>
  </si>
  <si>
    <t>Box Culvert 9 - 900mm x 1200mm x 20m</t>
  </si>
  <si>
    <t>Headwall - 2400mm insert</t>
  </si>
  <si>
    <t>Costs based on 3Q2020 rates and no allowance has been made for tender price/building cost inflation.</t>
  </si>
  <si>
    <t>3Q2020</t>
  </si>
  <si>
    <t>Budget Cost Estimate Summary 15.08.18</t>
  </si>
  <si>
    <t>3Q2018</t>
  </si>
  <si>
    <t>Budget Cost Estimate Summary - 21 August 2020</t>
  </si>
  <si>
    <t xml:space="preserve">Series 1300 : Road Lighting Columns and Brackets, CCTV Masts </t>
  </si>
  <si>
    <t>and Cantilever Masts</t>
  </si>
  <si>
    <t>Series 1300 : Road Lighting Columns and Brackets, CCTV Masts</t>
  </si>
  <si>
    <t xml:space="preserve">Series 1300 : Road Lighting Columns and Brackets, CCTV </t>
  </si>
  <si>
    <t>Masts and Cantilever Masts</t>
  </si>
  <si>
    <t xml:space="preserve">Series 2700 : Accomodation Works, Works for Statutory </t>
  </si>
  <si>
    <t>Undertakers</t>
  </si>
  <si>
    <t>WSP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</si>
</sst>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[$£-809]* #,##0.00_-;\-[$£-809]* #,##0.00_-;_-[$£-809]* &quot;-&quot;??_-;_-@_-"/>
    <numFmt numFmtId="167" formatCode="_-[$£-809]* #,##0_-;\-[$£-809]* #,##0_-;_-[$£-809]* &quot;-&quot;_-;_-@_-"/>
    <numFmt numFmtId="168" formatCode="[$-409]mmm\-yy;@"/>
    <numFmt numFmtId="169" formatCode="_-[$€-2]* #,##0.00_-;\-[$€-2]* #,##0.00_-;_-[$€-2]* &quot;-&quot;??_-"/>
    <numFmt numFmtId="170" formatCode="_-* #,##0.000_-;\-* #,##0.000_-;_-* &quot;-&quot;??_-;_-@_-"/>
    <numFmt numFmtId="171" formatCode="#,##0.0"/>
    <numFmt numFmtId="172" formatCode="&quot;£&quot;#,##0.00"/>
    <numFmt numFmtId="173" formatCode="#,##0.000"/>
    <numFmt numFmtId="174" formatCode="[$£-809]#,##0.00"/>
    <numFmt numFmtId="175" formatCode="&quot;£&quot;#,##0"/>
    <numFmt numFmtId="176" formatCode="_-* #,##0_-;\-* #,##0_-;_-* &quot;-&quot;??_-;_-@_-"/>
    <numFmt numFmtId="177" formatCode="#,##0.000000000"/>
    <numFmt numFmtId="178" formatCode="0.0"/>
  </numFmts>
  <fonts count="51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u/>
      <sz val="7.5"/>
      <color indexed="12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Calibri"/>
      <family val="2"/>
      <scheme val="minor"/>
    </font>
    <font>
      <u/>
      <sz val="10"/>
      <color theme="1"/>
      <name val="Arial"/>
      <family val="2"/>
    </font>
    <font>
      <b/>
      <u/>
      <sz val="10"/>
      <color indexed="8"/>
      <name val="Arial"/>
      <family val="2"/>
    </font>
    <font>
      <b/>
      <u/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name val="Arial"/>
      <family val="2"/>
    </font>
    <font>
      <u/>
      <sz val="10"/>
      <color indexed="8"/>
      <name val="Arial"/>
      <family val="2"/>
    </font>
    <font>
      <b/>
      <sz val="10"/>
      <color indexed="8"/>
      <name val="Arial"/>
      <family val="2"/>
    </font>
    <font>
      <i/>
      <sz val="16"/>
      <color rgb="FFFF0000"/>
      <name val="Arial"/>
      <family val="2"/>
    </font>
    <font>
      <b/>
      <sz val="12"/>
      <color theme="1"/>
      <name val="Arial"/>
      <family val="2"/>
    </font>
    <font>
      <b/>
      <sz val="11"/>
      <name val="Arial"/>
      <family val="2"/>
    </font>
    <font>
      <u/>
      <sz val="11"/>
      <name val="Arial"/>
      <family val="2"/>
    </font>
    <font>
      <b/>
      <u/>
      <sz val="12"/>
      <name val="Arial"/>
      <family val="2"/>
    </font>
    <font>
      <b/>
      <u/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Symbol"/>
      <family val="1"/>
      <charset val="2"/>
    </font>
    <font>
      <sz val="10"/>
      <color theme="1"/>
      <name val="Symbol"/>
      <family val="1"/>
      <charset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0070C0"/>
      <name val="Arial"/>
      <family val="2"/>
    </font>
    <font>
      <b/>
      <strike/>
      <sz val="10"/>
      <name val="Arial"/>
      <family val="2"/>
    </font>
    <font>
      <strike/>
      <sz val="10"/>
      <name val="Arial"/>
      <family val="2"/>
    </font>
    <font>
      <strike/>
      <sz val="10"/>
      <color rgb="FFFF0000"/>
      <name val="Arial"/>
      <family val="2"/>
    </font>
    <font>
      <strike/>
      <sz val="10"/>
      <color indexed="8"/>
      <name val="Arial"/>
      <family val="2"/>
    </font>
    <font>
      <strike/>
      <sz val="10"/>
      <color theme="1"/>
      <name val="Arial"/>
      <family val="2"/>
    </font>
    <font>
      <strike/>
      <u/>
      <sz val="10"/>
      <name val="Arial"/>
      <family val="2"/>
    </font>
    <font>
      <b/>
      <strike/>
      <u/>
      <sz val="10"/>
      <name val="Arial"/>
      <family val="2"/>
    </font>
    <font>
      <strike/>
      <u/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i/>
      <sz val="11"/>
      <name val="Arial"/>
      <family val="2"/>
    </font>
    <font>
      <b/>
      <sz val="10"/>
      <color indexed="9"/>
      <name val="Arial"/>
      <family val="2"/>
    </font>
    <font>
      <b/>
      <u/>
      <sz val="11"/>
      <name val="Arial"/>
      <family val="2"/>
    </font>
    <font>
      <u/>
      <sz val="12"/>
      <color rgb="FF000000"/>
      <name val="Arial"/>
      <family val="2"/>
    </font>
    <font>
      <b/>
      <u/>
      <sz val="12"/>
      <color rgb="FF000000"/>
      <name val="Arial"/>
      <family val="2"/>
    </font>
    <font>
      <b/>
      <u/>
      <sz val="14"/>
      <color rgb="FF000000"/>
      <name val="Arial"/>
      <family val="2"/>
    </font>
    <font>
      <sz val="11"/>
      <name val="Calibri"/>
      <family val="2"/>
      <scheme val="minor"/>
    </font>
    <font>
      <sz val="10"/>
      <color rgb="FF1E242B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4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353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5" fillId="0" borderId="0"/>
    <xf numFmtId="0" fontId="9" fillId="0" borderId="0"/>
    <xf numFmtId="0" fontId="3" fillId="0" borderId="0"/>
    <xf numFmtId="44" fontId="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167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8" fontId="5" fillId="0" borderId="0"/>
    <xf numFmtId="166" fontId="5" fillId="0" borderId="0"/>
    <xf numFmtId="166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0" fontId="5" fillId="0" borderId="0"/>
    <xf numFmtId="0" fontId="5" fillId="0" borderId="0"/>
    <xf numFmtId="166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/>
    <xf numFmtId="166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9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/>
    <xf numFmtId="0" fontId="5" fillId="0" borderId="0"/>
    <xf numFmtId="0" fontId="5" fillId="0" borderId="0"/>
    <xf numFmtId="166" fontId="5" fillId="0" borderId="0"/>
    <xf numFmtId="0" fontId="5" fillId="0" borderId="0"/>
    <xf numFmtId="0" fontId="5" fillId="0" borderId="0"/>
    <xf numFmtId="166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170" fontId="12" fillId="0" borderId="0" applyNumberFormat="0" applyFill="0" applyBorder="0" applyAlignment="0" applyProtection="0">
      <alignment vertical="top"/>
      <protection locked="0"/>
    </xf>
    <xf numFmtId="170" fontId="12" fillId="0" borderId="0" applyNumberFormat="0" applyFill="0" applyBorder="0" applyAlignment="0" applyProtection="0">
      <alignment vertical="top"/>
      <protection locked="0"/>
    </xf>
    <xf numFmtId="169" fontId="12" fillId="0" borderId="0" applyNumberFormat="0" applyFill="0" applyBorder="0" applyAlignment="0" applyProtection="0">
      <alignment vertical="top"/>
      <protection locked="0"/>
    </xf>
    <xf numFmtId="168" fontId="13" fillId="0" borderId="0"/>
    <xf numFmtId="170" fontId="13" fillId="0" borderId="0"/>
    <xf numFmtId="170" fontId="13" fillId="0" borderId="0"/>
    <xf numFmtId="169" fontId="13" fillId="0" borderId="0"/>
    <xf numFmtId="0" fontId="10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/>
    <xf numFmtId="0" fontId="5" fillId="0" borderId="0"/>
    <xf numFmtId="167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167" fontId="5" fillId="0" borderId="0"/>
    <xf numFmtId="0" fontId="5" fillId="0" borderId="0"/>
    <xf numFmtId="0" fontId="5" fillId="0" borderId="0"/>
    <xf numFmtId="167" fontId="4" fillId="0" borderId="0"/>
    <xf numFmtId="0" fontId="5" fillId="0" borderId="0"/>
    <xf numFmtId="0" fontId="5" fillId="0" borderId="0"/>
    <xf numFmtId="0" fontId="5" fillId="2" borderId="13" applyNumberFormat="0" applyFont="0" applyAlignment="0" applyProtection="0"/>
    <xf numFmtId="0" fontId="5" fillId="2" borderId="13" applyNumberFormat="0" applyFont="0" applyAlignment="0" applyProtection="0"/>
    <xf numFmtId="0" fontId="5" fillId="2" borderId="13" applyNumberFormat="0" applyFont="0" applyAlignment="0" applyProtection="0"/>
    <xf numFmtId="0" fontId="5" fillId="2" borderId="13" applyNumberFormat="0" applyFont="0" applyAlignment="0" applyProtection="0"/>
    <xf numFmtId="0" fontId="5" fillId="2" borderId="13" applyNumberFormat="0" applyFont="0" applyAlignment="0" applyProtection="0"/>
    <xf numFmtId="0" fontId="5" fillId="2" borderId="13" applyNumberFormat="0" applyFont="0" applyAlignment="0" applyProtection="0"/>
    <xf numFmtId="0" fontId="5" fillId="2" borderId="13" applyNumberFormat="0" applyFont="0" applyAlignment="0" applyProtection="0"/>
    <xf numFmtId="0" fontId="5" fillId="2" borderId="13" applyNumberFormat="0" applyFont="0" applyAlignment="0" applyProtection="0"/>
    <xf numFmtId="0" fontId="5" fillId="2" borderId="13" applyNumberFormat="0" applyFont="0" applyAlignment="0" applyProtection="0"/>
    <xf numFmtId="0" fontId="5" fillId="2" borderId="13" applyNumberFormat="0" applyFont="0" applyAlignment="0" applyProtection="0"/>
    <xf numFmtId="0" fontId="5" fillId="2" borderId="13" applyNumberFormat="0" applyFont="0" applyAlignment="0" applyProtection="0"/>
    <xf numFmtId="0" fontId="5" fillId="2" borderId="13" applyNumberFormat="0" applyFont="0" applyAlignment="0" applyProtection="0"/>
    <xf numFmtId="0" fontId="5" fillId="2" borderId="13" applyNumberFormat="0" applyFont="0" applyAlignment="0" applyProtection="0"/>
    <xf numFmtId="0" fontId="5" fillId="2" borderId="13" applyNumberFormat="0" applyFont="0" applyAlignment="0" applyProtection="0"/>
    <xf numFmtId="0" fontId="5" fillId="2" borderId="13" applyNumberFormat="0" applyFont="0" applyAlignment="0" applyProtection="0"/>
    <xf numFmtId="0" fontId="5" fillId="2" borderId="13" applyNumberFormat="0" applyFont="0" applyAlignment="0" applyProtection="0"/>
    <xf numFmtId="0" fontId="5" fillId="2" borderId="13" applyNumberFormat="0" applyFont="0" applyAlignment="0" applyProtection="0"/>
    <xf numFmtId="0" fontId="5" fillId="2" borderId="13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4" fillId="0" borderId="0"/>
    <xf numFmtId="0" fontId="2" fillId="0" borderId="0"/>
    <xf numFmtId="0" fontId="1" fillId="0" borderId="0"/>
    <xf numFmtId="0" fontId="1" fillId="0" borderId="0"/>
    <xf numFmtId="0" fontId="2" fillId="0" borderId="0"/>
  </cellStyleXfs>
  <cellXfs count="911">
    <xf numFmtId="0" fontId="0" fillId="0" borderId="0" xfId="0"/>
    <xf numFmtId="0" fontId="5" fillId="0" borderId="6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left" vertical="top" wrapText="1"/>
    </xf>
    <xf numFmtId="0" fontId="5" fillId="0" borderId="6" xfId="0" applyFont="1" applyFill="1" applyBorder="1" applyAlignment="1">
      <alignment horizontal="left" vertical="top" wrapText="1"/>
    </xf>
    <xf numFmtId="0" fontId="6" fillId="0" borderId="1" xfId="1" applyFont="1" applyBorder="1" applyAlignment="1">
      <alignment horizontal="center" vertical="top"/>
    </xf>
    <xf numFmtId="3" fontId="5" fillId="0" borderId="6" xfId="0" applyNumberFormat="1" applyFont="1" applyBorder="1" applyAlignment="1">
      <alignment horizontal="center" vertical="top"/>
    </xf>
    <xf numFmtId="0" fontId="5" fillId="0" borderId="6" xfId="0" applyFont="1" applyBorder="1" applyAlignment="1">
      <alignment horizontal="center" vertical="top"/>
    </xf>
    <xf numFmtId="0" fontId="5" fillId="0" borderId="0" xfId="0" applyFont="1" applyAlignment="1">
      <alignment horizontal="left" vertical="top"/>
    </xf>
    <xf numFmtId="0" fontId="5" fillId="0" borderId="0" xfId="0" applyFont="1" applyFill="1" applyAlignment="1">
      <alignment horizontal="left" vertical="top"/>
    </xf>
    <xf numFmtId="0" fontId="5" fillId="0" borderId="0" xfId="1" applyFont="1" applyFill="1" applyBorder="1" applyAlignment="1">
      <alignment horizontal="left" vertical="top" wrapText="1"/>
    </xf>
    <xf numFmtId="0" fontId="5" fillId="0" borderId="4" xfId="0" applyFont="1" applyBorder="1" applyAlignment="1">
      <alignment horizontal="left" vertical="top"/>
    </xf>
    <xf numFmtId="3" fontId="5" fillId="0" borderId="1" xfId="1" applyNumberFormat="1" applyFont="1" applyBorder="1" applyAlignment="1">
      <alignment horizontal="center" vertical="top"/>
    </xf>
    <xf numFmtId="0" fontId="5" fillId="0" borderId="6" xfId="1" applyFont="1" applyFill="1" applyBorder="1" applyAlignment="1">
      <alignment horizontal="left" vertical="top" wrapText="1"/>
    </xf>
    <xf numFmtId="0" fontId="7" fillId="0" borderId="6" xfId="1" quotePrefix="1" applyFont="1" applyFill="1" applyBorder="1" applyAlignment="1">
      <alignment horizontal="left" vertical="top" wrapText="1"/>
    </xf>
    <xf numFmtId="3" fontId="5" fillId="0" borderId="6" xfId="1" applyNumberFormat="1" applyFont="1" applyFill="1" applyBorder="1" applyAlignment="1">
      <alignment horizontal="center" vertical="top"/>
    </xf>
    <xf numFmtId="0" fontId="5" fillId="0" borderId="6" xfId="1" applyFont="1" applyBorder="1" applyAlignment="1">
      <alignment horizontal="center" vertical="top"/>
    </xf>
    <xf numFmtId="0" fontId="5" fillId="0" borderId="5" xfId="1" applyFont="1" applyBorder="1" applyAlignment="1">
      <alignment horizontal="center" vertical="top"/>
    </xf>
    <xf numFmtId="3" fontId="5" fillId="0" borderId="6" xfId="1" applyNumberFormat="1" applyFont="1" applyBorder="1" applyAlignment="1">
      <alignment horizontal="center" vertical="top"/>
    </xf>
    <xf numFmtId="0" fontId="5" fillId="0" borderId="6" xfId="0" applyFont="1" applyBorder="1" applyAlignment="1">
      <alignment horizontal="left" vertical="top"/>
    </xf>
    <xf numFmtId="0" fontId="7" fillId="0" borderId="0" xfId="1" quotePrefix="1" applyFont="1" applyFill="1" applyBorder="1" applyAlignment="1">
      <alignment horizontal="left" vertical="top" wrapText="1"/>
    </xf>
    <xf numFmtId="0" fontId="7" fillId="0" borderId="0" xfId="1" applyFont="1" applyFill="1" applyBorder="1" applyAlignment="1">
      <alignment horizontal="left" vertical="top" wrapText="1"/>
    </xf>
    <xf numFmtId="0" fontId="5" fillId="0" borderId="2" xfId="1" applyFont="1" applyFill="1" applyBorder="1" applyAlignment="1">
      <alignment horizontal="left" vertical="top" wrapText="1"/>
    </xf>
    <xf numFmtId="0" fontId="8" fillId="0" borderId="2" xfId="1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7" fillId="0" borderId="2" xfId="1" applyFont="1" applyFill="1" applyBorder="1" applyAlignment="1">
      <alignment horizontal="left" vertical="top" wrapText="1"/>
    </xf>
    <xf numFmtId="172" fontId="6" fillId="0" borderId="1" xfId="4" applyNumberFormat="1" applyFont="1" applyBorder="1" applyAlignment="1">
      <alignment horizontal="left" vertical="top"/>
    </xf>
    <xf numFmtId="172" fontId="14" fillId="0" borderId="5" xfId="4" applyNumberFormat="1" applyFont="1" applyBorder="1" applyAlignment="1">
      <alignment horizontal="left" vertical="top"/>
    </xf>
    <xf numFmtId="172" fontId="5" fillId="0" borderId="6" xfId="4" applyNumberFormat="1" applyFont="1" applyBorder="1" applyAlignment="1">
      <alignment horizontal="left" vertical="top"/>
    </xf>
    <xf numFmtId="172" fontId="6" fillId="0" borderId="1" xfId="1" applyNumberFormat="1" applyFont="1" applyFill="1" applyBorder="1" applyAlignment="1">
      <alignment horizontal="left" vertical="top"/>
    </xf>
    <xf numFmtId="172" fontId="14" fillId="0" borderId="5" xfId="1" applyNumberFormat="1" applyFont="1" applyFill="1" applyBorder="1" applyAlignment="1">
      <alignment horizontal="left" vertical="top"/>
    </xf>
    <xf numFmtId="172" fontId="5" fillId="0" borderId="6" xfId="1" applyNumberFormat="1" applyFont="1" applyFill="1" applyBorder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5" fillId="0" borderId="6" xfId="0" applyFont="1" applyBorder="1" applyAlignment="1">
      <alignment horizontal="right" vertical="top"/>
    </xf>
    <xf numFmtId="0" fontId="5" fillId="0" borderId="0" xfId="0" applyFont="1" applyBorder="1" applyAlignment="1">
      <alignment horizontal="left" vertical="top"/>
    </xf>
    <xf numFmtId="0" fontId="14" fillId="0" borderId="5" xfId="1" applyFont="1" applyFill="1" applyBorder="1" applyAlignment="1">
      <alignment horizontal="left" vertical="top" wrapText="1"/>
    </xf>
    <xf numFmtId="3" fontId="5" fillId="0" borderId="5" xfId="1" applyNumberFormat="1" applyFont="1" applyBorder="1" applyAlignment="1">
      <alignment horizontal="center" vertical="top"/>
    </xf>
    <xf numFmtId="172" fontId="5" fillId="0" borderId="6" xfId="0" applyNumberFormat="1" applyFont="1" applyBorder="1" applyAlignment="1">
      <alignment horizontal="left" vertical="top"/>
    </xf>
    <xf numFmtId="0" fontId="5" fillId="0" borderId="0" xfId="0" applyFont="1" applyAlignment="1">
      <alignment horizontal="right" vertical="top"/>
    </xf>
    <xf numFmtId="0" fontId="18" fillId="0" borderId="1" xfId="0" applyFont="1" applyFill="1" applyBorder="1" applyAlignment="1">
      <alignment horizontal="left" vertical="top" wrapText="1"/>
    </xf>
    <xf numFmtId="172" fontId="5" fillId="0" borderId="4" xfId="0" applyNumberFormat="1" applyFont="1" applyBorder="1" applyAlignment="1">
      <alignment horizontal="left" vertical="top"/>
    </xf>
    <xf numFmtId="0" fontId="5" fillId="0" borderId="2" xfId="1" applyFont="1" applyFill="1" applyBorder="1" applyAlignment="1">
      <alignment horizontal="center" vertical="top"/>
    </xf>
    <xf numFmtId="0" fontId="5" fillId="0" borderId="2" xfId="0" applyFont="1" applyFill="1" applyBorder="1" applyAlignment="1">
      <alignment horizontal="center" vertical="top"/>
    </xf>
    <xf numFmtId="0" fontId="6" fillId="0" borderId="10" xfId="1" applyFont="1" applyFill="1" applyBorder="1" applyAlignment="1">
      <alignment horizontal="center" vertical="top"/>
    </xf>
    <xf numFmtId="0" fontId="14" fillId="0" borderId="12" xfId="1" applyFont="1" applyFill="1" applyBorder="1" applyAlignment="1">
      <alignment horizontal="center" vertical="top"/>
    </xf>
    <xf numFmtId="0" fontId="13" fillId="0" borderId="6" xfId="0" applyFont="1" applyBorder="1"/>
    <xf numFmtId="0" fontId="13" fillId="0" borderId="6" xfId="0" applyFont="1" applyFill="1" applyBorder="1"/>
    <xf numFmtId="0" fontId="0" fillId="0" borderId="6" xfId="0" applyFont="1" applyFill="1" applyBorder="1" applyAlignment="1">
      <alignment vertical="top"/>
    </xf>
    <xf numFmtId="0" fontId="0" fillId="0" borderId="6" xfId="0" applyFont="1" applyBorder="1" applyAlignment="1">
      <alignment vertical="top"/>
    </xf>
    <xf numFmtId="4" fontId="13" fillId="0" borderId="6" xfId="0" applyNumberFormat="1" applyFont="1" applyBorder="1"/>
    <xf numFmtId="171" fontId="13" fillId="0" borderId="6" xfId="0" applyNumberFormat="1" applyFont="1" applyBorder="1"/>
    <xf numFmtId="4" fontId="13" fillId="0" borderId="9" xfId="0" applyNumberFormat="1" applyFont="1" applyBorder="1"/>
    <xf numFmtId="0" fontId="5" fillId="0" borderId="4" xfId="0" applyFont="1" applyBorder="1" applyAlignment="1">
      <alignment horizontal="right" vertical="top"/>
    </xf>
    <xf numFmtId="0" fontId="0" fillId="0" borderId="2" xfId="0" applyFont="1" applyBorder="1" applyAlignment="1">
      <alignment vertical="top"/>
    </xf>
    <xf numFmtId="0" fontId="0" fillId="0" borderId="2" xfId="0" applyFont="1" applyBorder="1"/>
    <xf numFmtId="0" fontId="0" fillId="0" borderId="6" xfId="0" applyFont="1" applyBorder="1" applyAlignment="1"/>
    <xf numFmtId="0" fontId="5" fillId="0" borderId="0" xfId="0" applyFont="1" applyBorder="1" applyAlignment="1">
      <alignment horizontal="right" vertical="top"/>
    </xf>
    <xf numFmtId="0" fontId="15" fillId="0" borderId="6" xfId="0" applyFont="1" applyBorder="1" applyAlignment="1">
      <alignment vertical="top"/>
    </xf>
    <xf numFmtId="0" fontId="8" fillId="0" borderId="6" xfId="1" applyFont="1" applyFill="1" applyBorder="1" applyAlignment="1">
      <alignment horizontal="left" vertical="top" wrapText="1"/>
    </xf>
    <xf numFmtId="0" fontId="6" fillId="0" borderId="1" xfId="1" applyFont="1" applyBorder="1" applyAlignment="1">
      <alignment horizontal="right" vertical="top"/>
    </xf>
    <xf numFmtId="0" fontId="5" fillId="0" borderId="5" xfId="1" applyFont="1" applyBorder="1" applyAlignment="1">
      <alignment horizontal="right" vertical="top"/>
    </xf>
    <xf numFmtId="0" fontId="5" fillId="0" borderId="6" xfId="1" applyFont="1" applyBorder="1" applyAlignment="1">
      <alignment horizontal="right" vertical="top"/>
    </xf>
    <xf numFmtId="4" fontId="13" fillId="0" borderId="9" xfId="0" applyNumberFormat="1" applyFont="1" applyBorder="1" applyAlignment="1">
      <alignment horizontal="right"/>
    </xf>
    <xf numFmtId="0" fontId="21" fillId="0" borderId="6" xfId="0" applyFont="1" applyBorder="1"/>
    <xf numFmtId="0" fontId="15" fillId="0" borderId="6" xfId="0" applyFont="1" applyBorder="1" applyAlignment="1">
      <alignment vertical="top" wrapText="1"/>
    </xf>
    <xf numFmtId="0" fontId="6" fillId="0" borderId="7" xfId="1" applyFont="1" applyBorder="1" applyAlignment="1">
      <alignment horizontal="right" vertical="top"/>
    </xf>
    <xf numFmtId="0" fontId="5" fillId="0" borderId="3" xfId="1" applyFont="1" applyBorder="1" applyAlignment="1">
      <alignment horizontal="right" vertical="top"/>
    </xf>
    <xf numFmtId="0" fontId="5" fillId="0" borderId="4" xfId="1" applyFont="1" applyBorder="1" applyAlignment="1">
      <alignment horizontal="right" vertical="top"/>
    </xf>
    <xf numFmtId="4" fontId="13" fillId="0" borderId="4" xfId="0" applyNumberFormat="1" applyFont="1" applyBorder="1" applyAlignment="1">
      <alignment horizontal="right"/>
    </xf>
    <xf numFmtId="4" fontId="13" fillId="0" borderId="11" xfId="0" applyNumberFormat="1" applyFont="1" applyBorder="1" applyAlignment="1">
      <alignment horizontal="right"/>
    </xf>
    <xf numFmtId="171" fontId="13" fillId="0" borderId="4" xfId="0" applyNumberFormat="1" applyFont="1" applyBorder="1" applyAlignment="1">
      <alignment horizontal="right"/>
    </xf>
    <xf numFmtId="3" fontId="5" fillId="0" borderId="10" xfId="1" applyNumberFormat="1" applyFont="1" applyBorder="1" applyAlignment="1">
      <alignment horizontal="center" vertical="top"/>
    </xf>
    <xf numFmtId="3" fontId="5" fillId="0" borderId="12" xfId="1" applyNumberFormat="1" applyFont="1" applyBorder="1" applyAlignment="1">
      <alignment horizontal="center" vertical="top"/>
    </xf>
    <xf numFmtId="3" fontId="5" fillId="0" borderId="2" xfId="1" applyNumberFormat="1" applyFont="1" applyBorder="1" applyAlignment="1">
      <alignment horizontal="center" vertical="top"/>
    </xf>
    <xf numFmtId="3" fontId="5" fillId="0" borderId="2" xfId="0" applyNumberFormat="1" applyFont="1" applyBorder="1" applyAlignment="1">
      <alignment horizontal="center" vertical="top"/>
    </xf>
    <xf numFmtId="0" fontId="0" fillId="0" borderId="6" xfId="0" applyFont="1" applyBorder="1"/>
    <xf numFmtId="4" fontId="5" fillId="0" borderId="9" xfId="0" applyNumberFormat="1" applyFont="1" applyFill="1" applyBorder="1" applyAlignment="1">
      <alignment horizontal="right" vertical="top"/>
    </xf>
    <xf numFmtId="0" fontId="8" fillId="0" borderId="6" xfId="0" applyFont="1" applyBorder="1" applyAlignment="1">
      <alignment horizontal="left" vertical="top"/>
    </xf>
    <xf numFmtId="4" fontId="13" fillId="0" borderId="16" xfId="0" applyNumberFormat="1" applyFont="1" applyBorder="1" applyAlignment="1">
      <alignment horizontal="right"/>
    </xf>
    <xf numFmtId="172" fontId="6" fillId="0" borderId="7" xfId="1" applyNumberFormat="1" applyFont="1" applyFill="1" applyBorder="1" applyAlignment="1">
      <alignment horizontal="left" vertical="top"/>
    </xf>
    <xf numFmtId="172" fontId="14" fillId="0" borderId="3" xfId="1" applyNumberFormat="1" applyFont="1" applyFill="1" applyBorder="1" applyAlignment="1">
      <alignment horizontal="left" vertical="top"/>
    </xf>
    <xf numFmtId="172" fontId="5" fillId="0" borderId="4" xfId="1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vertical="top" wrapText="1"/>
    </xf>
    <xf numFmtId="0" fontId="14" fillId="0" borderId="12" xfId="1" applyFont="1" applyFill="1" applyBorder="1" applyAlignment="1">
      <alignment horizontal="left" vertical="top" wrapText="1"/>
    </xf>
    <xf numFmtId="0" fontId="7" fillId="0" borderId="2" xfId="1" quotePrefix="1" applyFont="1" applyFill="1" applyBorder="1" applyAlignment="1">
      <alignment horizontal="left" vertical="top" wrapText="1"/>
    </xf>
    <xf numFmtId="0" fontId="13" fillId="0" borderId="2" xfId="0" applyFont="1" applyBorder="1"/>
    <xf numFmtId="4" fontId="5" fillId="0" borderId="11" xfId="0" applyNumberFormat="1" applyFont="1" applyFill="1" applyBorder="1" applyAlignment="1">
      <alignment horizontal="right" vertical="top"/>
    </xf>
    <xf numFmtId="0" fontId="21" fillId="0" borderId="2" xfId="0" applyFont="1" applyBorder="1"/>
    <xf numFmtId="0" fontId="13" fillId="0" borderId="2" xfId="0" applyFont="1" applyFill="1" applyBorder="1"/>
    <xf numFmtId="0" fontId="0" fillId="0" borderId="2" xfId="0" applyFont="1" applyFill="1" applyBorder="1" applyAlignment="1">
      <alignment vertical="top"/>
    </xf>
    <xf numFmtId="0" fontId="15" fillId="0" borderId="2" xfId="0" applyFont="1" applyBorder="1" applyAlignment="1">
      <alignment vertical="top"/>
    </xf>
    <xf numFmtId="0" fontId="8" fillId="0" borderId="2" xfId="0" applyFont="1" applyBorder="1" applyAlignment="1">
      <alignment horizontal="left" vertical="top"/>
    </xf>
    <xf numFmtId="4" fontId="5" fillId="0" borderId="4" xfId="0" applyNumberFormat="1" applyFont="1" applyFill="1" applyBorder="1" applyAlignment="1">
      <alignment horizontal="right" vertical="top"/>
    </xf>
    <xf numFmtId="4" fontId="13" fillId="0" borderId="4" xfId="0" applyNumberFormat="1" applyFont="1" applyFill="1" applyBorder="1" applyAlignment="1">
      <alignment horizontal="right"/>
    </xf>
    <xf numFmtId="4" fontId="13" fillId="0" borderId="11" xfId="0" applyNumberFormat="1" applyFont="1" applyFill="1" applyBorder="1" applyAlignment="1">
      <alignment horizontal="right"/>
    </xf>
    <xf numFmtId="4" fontId="5" fillId="0" borderId="1" xfId="0" applyNumberFormat="1" applyFont="1" applyFill="1" applyBorder="1" applyAlignment="1">
      <alignment horizontal="right" vertical="top"/>
    </xf>
    <xf numFmtId="4" fontId="5" fillId="0" borderId="6" xfId="0" applyNumberFormat="1" applyFont="1" applyFill="1" applyBorder="1" applyAlignment="1">
      <alignment horizontal="right" vertical="top"/>
    </xf>
    <xf numFmtId="4" fontId="13" fillId="0" borderId="6" xfId="0" applyNumberFormat="1" applyFont="1" applyBorder="1" applyAlignment="1">
      <alignment horizontal="right"/>
    </xf>
    <xf numFmtId="4" fontId="5" fillId="0" borderId="6" xfId="1" applyNumberFormat="1" applyFont="1" applyBorder="1" applyAlignment="1">
      <alignment horizontal="right" vertical="top"/>
    </xf>
    <xf numFmtId="0" fontId="5" fillId="0" borderId="9" xfId="1" applyFont="1" applyBorder="1" applyAlignment="1">
      <alignment horizontal="right" vertical="top"/>
    </xf>
    <xf numFmtId="4" fontId="5" fillId="0" borderId="6" xfId="0" applyNumberFormat="1" applyFont="1" applyBorder="1" applyAlignment="1">
      <alignment horizontal="right" vertical="top"/>
    </xf>
    <xf numFmtId="4" fontId="6" fillId="0" borderId="1" xfId="1" applyNumberFormat="1" applyFont="1" applyBorder="1" applyAlignment="1">
      <alignment horizontal="right" vertical="top"/>
    </xf>
    <xf numFmtId="4" fontId="5" fillId="0" borderId="5" xfId="1" applyNumberFormat="1" applyFont="1" applyBorder="1" applyAlignment="1">
      <alignment horizontal="right" vertical="top"/>
    </xf>
    <xf numFmtId="4" fontId="5" fillId="0" borderId="9" xfId="1" applyNumberFormat="1" applyFont="1" applyBorder="1" applyAlignment="1">
      <alignment horizontal="right" vertical="top"/>
    </xf>
    <xf numFmtId="4" fontId="5" fillId="0" borderId="1" xfId="1" applyNumberFormat="1" applyFont="1" applyBorder="1" applyAlignment="1">
      <alignment horizontal="right" vertical="top"/>
    </xf>
    <xf numFmtId="4" fontId="5" fillId="0" borderId="9" xfId="0" applyNumberFormat="1" applyFont="1" applyBorder="1" applyAlignment="1">
      <alignment horizontal="right" vertical="top"/>
    </xf>
    <xf numFmtId="0" fontId="5" fillId="0" borderId="1" xfId="0" applyFont="1" applyFill="1" applyBorder="1" applyAlignment="1">
      <alignment horizontal="right" vertical="top"/>
    </xf>
    <xf numFmtId="2" fontId="5" fillId="0" borderId="1" xfId="0" applyNumberFormat="1" applyFont="1" applyFill="1" applyBorder="1" applyAlignment="1">
      <alignment horizontal="right" vertical="top"/>
    </xf>
    <xf numFmtId="0" fontId="18" fillId="0" borderId="8" xfId="0" applyFont="1" applyFill="1" applyBorder="1" applyAlignment="1">
      <alignment horizontal="left" vertical="top" wrapText="1"/>
    </xf>
    <xf numFmtId="0" fontId="14" fillId="0" borderId="18" xfId="1" applyFont="1" applyFill="1" applyBorder="1" applyAlignment="1">
      <alignment horizontal="left" vertical="top" wrapText="1"/>
    </xf>
    <xf numFmtId="0" fontId="6" fillId="0" borderId="0" xfId="0" applyFont="1" applyBorder="1"/>
    <xf numFmtId="0" fontId="21" fillId="0" borderId="0" xfId="0" applyFont="1" applyBorder="1"/>
    <xf numFmtId="0" fontId="13" fillId="0" borderId="0" xfId="0" applyFont="1" applyFill="1" applyBorder="1"/>
    <xf numFmtId="0" fontId="0" fillId="0" borderId="0" xfId="0" applyFont="1" applyFill="1" applyBorder="1" applyAlignment="1">
      <alignment vertical="top"/>
    </xf>
    <xf numFmtId="0" fontId="0" fillId="0" borderId="0" xfId="0" applyFont="1" applyBorder="1" applyAlignment="1">
      <alignment vertical="top"/>
    </xf>
    <xf numFmtId="0" fontId="15" fillId="0" borderId="0" xfId="0" applyFont="1" applyBorder="1" applyAlignment="1">
      <alignment vertical="top"/>
    </xf>
    <xf numFmtId="0" fontId="8" fillId="0" borderId="0" xfId="1" applyFont="1" applyFill="1" applyBorder="1" applyAlignment="1">
      <alignment horizontal="left" vertical="top" wrapText="1"/>
    </xf>
    <xf numFmtId="0" fontId="0" fillId="0" borderId="0" xfId="0" applyFont="1" applyBorder="1"/>
    <xf numFmtId="0" fontId="13" fillId="0" borderId="0" xfId="0" applyFont="1" applyBorder="1"/>
    <xf numFmtId="0" fontId="8" fillId="0" borderId="0" xfId="0" applyFont="1" applyBorder="1" applyAlignment="1">
      <alignment horizontal="left" vertical="top"/>
    </xf>
    <xf numFmtId="4" fontId="5" fillId="0" borderId="5" xfId="0" applyNumberFormat="1" applyFont="1" applyBorder="1" applyAlignment="1">
      <alignment horizontal="right" vertical="top"/>
    </xf>
    <xf numFmtId="0" fontId="20" fillId="0" borderId="2" xfId="0" applyFont="1" applyBorder="1"/>
    <xf numFmtId="0" fontId="16" fillId="0" borderId="2" xfId="0" applyFont="1" applyBorder="1"/>
    <xf numFmtId="0" fontId="5" fillId="0" borderId="0" xfId="0" applyFont="1" applyFill="1" applyAlignment="1">
      <alignment horizontal="right" vertical="top"/>
    </xf>
    <xf numFmtId="0" fontId="5" fillId="0" borderId="0" xfId="0" applyFont="1" applyFill="1" applyBorder="1" applyAlignment="1">
      <alignment horizontal="left" vertical="top"/>
    </xf>
    <xf numFmtId="0" fontId="5" fillId="0" borderId="6" xfId="0" applyFont="1" applyFill="1" applyBorder="1" applyAlignment="1">
      <alignment horizontal="left" vertical="top"/>
    </xf>
    <xf numFmtId="0" fontId="5" fillId="0" borderId="2" xfId="0" applyFont="1" applyFill="1" applyBorder="1" applyAlignment="1">
      <alignment horizontal="left" vertical="top"/>
    </xf>
    <xf numFmtId="172" fontId="5" fillId="0" borderId="6" xfId="0" applyNumberFormat="1" applyFont="1" applyFill="1" applyBorder="1" applyAlignment="1">
      <alignment horizontal="left" vertical="top"/>
    </xf>
    <xf numFmtId="0" fontId="7" fillId="0" borderId="2" xfId="0" applyFont="1" applyBorder="1" applyAlignment="1">
      <alignment horizontal="left" vertical="top"/>
    </xf>
    <xf numFmtId="172" fontId="5" fillId="0" borderId="2" xfId="0" applyNumberFormat="1" applyFont="1" applyBorder="1" applyAlignment="1">
      <alignment horizontal="left" vertical="top"/>
    </xf>
    <xf numFmtId="0" fontId="0" fillId="0" borderId="2" xfId="0" applyFont="1" applyBorder="1" applyAlignment="1"/>
    <xf numFmtId="0" fontId="22" fillId="0" borderId="2" xfId="1" applyFont="1" applyFill="1" applyBorder="1" applyAlignment="1">
      <alignment horizontal="left" vertical="top" wrapText="1"/>
    </xf>
    <xf numFmtId="0" fontId="24" fillId="0" borderId="6" xfId="0" applyFont="1" applyBorder="1"/>
    <xf numFmtId="1" fontId="24" fillId="0" borderId="33" xfId="0" quotePrefix="1" applyNumberFormat="1" applyFont="1" applyBorder="1" applyAlignment="1">
      <alignment horizontal="center" vertical="top"/>
    </xf>
    <xf numFmtId="1" fontId="24" fillId="0" borderId="6" xfId="0" quotePrefix="1" applyNumberFormat="1" applyFont="1" applyBorder="1" applyAlignment="1">
      <alignment horizontal="center" vertical="top"/>
    </xf>
    <xf numFmtId="1" fontId="9" fillId="0" borderId="6" xfId="0" quotePrefix="1" applyNumberFormat="1" applyFont="1" applyBorder="1" applyAlignment="1">
      <alignment horizontal="center" vertical="top"/>
    </xf>
    <xf numFmtId="1" fontId="24" fillId="0" borderId="33" xfId="0" applyNumberFormat="1" applyFont="1" applyBorder="1" applyAlignment="1">
      <alignment horizontal="center" vertical="top"/>
    </xf>
    <xf numFmtId="1" fontId="24" fillId="0" borderId="6" xfId="0" applyNumberFormat="1" applyFont="1" applyBorder="1" applyAlignment="1">
      <alignment horizontal="center" vertical="top"/>
    </xf>
    <xf numFmtId="1" fontId="9" fillId="0" borderId="6" xfId="0" applyNumberFormat="1" applyFont="1" applyBorder="1" applyAlignment="1">
      <alignment horizontal="center" vertical="top"/>
    </xf>
    <xf numFmtId="0" fontId="24" fillId="0" borderId="6" xfId="0" applyFont="1" applyFill="1" applyBorder="1" applyAlignment="1">
      <alignment vertical="top" wrapText="1"/>
    </xf>
    <xf numFmtId="0" fontId="25" fillId="0" borderId="6" xfId="0" applyFont="1" applyBorder="1" applyAlignment="1">
      <alignment vertical="top" wrapText="1"/>
    </xf>
    <xf numFmtId="0" fontId="9" fillId="0" borderId="6" xfId="0" applyFont="1" applyBorder="1" applyAlignment="1">
      <alignment vertical="top" wrapText="1"/>
    </xf>
    <xf numFmtId="1" fontId="19" fillId="0" borderId="33" xfId="0" applyNumberFormat="1" applyFont="1" applyBorder="1" applyAlignment="1">
      <alignment horizontal="center" vertical="top"/>
    </xf>
    <xf numFmtId="1" fontId="19" fillId="0" borderId="6" xfId="0" applyNumberFormat="1" applyFont="1" applyBorder="1" applyAlignment="1">
      <alignment horizontal="center" vertical="top"/>
    </xf>
    <xf numFmtId="0" fontId="26" fillId="0" borderId="6" xfId="0" applyFont="1" applyBorder="1" applyAlignment="1">
      <alignment vertical="top" wrapText="1"/>
    </xf>
    <xf numFmtId="1" fontId="24" fillId="0" borderId="37" xfId="0" applyNumberFormat="1" applyFont="1" applyBorder="1" applyAlignment="1">
      <alignment horizontal="center" vertical="top"/>
    </xf>
    <xf numFmtId="1" fontId="24" fillId="0" borderId="38" xfId="0" applyNumberFormat="1" applyFont="1" applyBorder="1" applyAlignment="1">
      <alignment horizontal="center" vertical="top"/>
    </xf>
    <xf numFmtId="1" fontId="9" fillId="0" borderId="38" xfId="0" applyNumberFormat="1" applyFont="1" applyBorder="1" applyAlignment="1">
      <alignment horizontal="center" vertical="top"/>
    </xf>
    <xf numFmtId="1" fontId="24" fillId="0" borderId="19" xfId="0" applyNumberFormat="1" applyFont="1" applyBorder="1" applyAlignment="1">
      <alignment horizontal="center" vertical="top"/>
    </xf>
    <xf numFmtId="1" fontId="24" fillId="0" borderId="20" xfId="0" applyNumberFormat="1" applyFont="1" applyBorder="1" applyAlignment="1">
      <alignment horizontal="center" vertical="top"/>
    </xf>
    <xf numFmtId="1" fontId="9" fillId="0" borderId="20" xfId="0" applyNumberFormat="1" applyFont="1" applyBorder="1" applyAlignment="1">
      <alignment horizontal="center" vertical="top"/>
    </xf>
    <xf numFmtId="0" fontId="9" fillId="0" borderId="20" xfId="0" applyFont="1" applyBorder="1" applyAlignment="1">
      <alignment vertical="top" wrapText="1"/>
    </xf>
    <xf numFmtId="1" fontId="24" fillId="0" borderId="25" xfId="0" applyNumberFormat="1" applyFont="1" applyBorder="1" applyAlignment="1">
      <alignment horizontal="center" vertical="top"/>
    </xf>
    <xf numFmtId="1" fontId="24" fillId="0" borderId="26" xfId="0" applyNumberFormat="1" applyFont="1" applyBorder="1" applyAlignment="1">
      <alignment horizontal="center" vertical="top"/>
    </xf>
    <xf numFmtId="1" fontId="9" fillId="0" borderId="26" xfId="0" applyNumberFormat="1" applyFont="1" applyBorder="1" applyAlignment="1">
      <alignment horizontal="center" vertical="top"/>
    </xf>
    <xf numFmtId="0" fontId="5" fillId="0" borderId="15" xfId="1" applyFont="1" applyBorder="1" applyAlignment="1">
      <alignment horizontal="right" vertical="top"/>
    </xf>
    <xf numFmtId="0" fontId="6" fillId="0" borderId="0" xfId="0" applyFont="1" applyAlignment="1">
      <alignment horizontal="right" vertical="top"/>
    </xf>
    <xf numFmtId="4" fontId="6" fillId="0" borderId="4" xfId="0" applyNumberFormat="1" applyFont="1" applyFill="1" applyBorder="1" applyAlignment="1">
      <alignment horizontal="right" vertical="top"/>
    </xf>
    <xf numFmtId="4" fontId="6" fillId="0" borderId="6" xfId="0" applyNumberFormat="1" applyFont="1" applyBorder="1" applyAlignment="1">
      <alignment horizontal="right" vertical="top"/>
    </xf>
    <xf numFmtId="0" fontId="6" fillId="0" borderId="0" xfId="0" applyFont="1" applyBorder="1" applyAlignment="1">
      <alignment horizontal="left" vertical="top"/>
    </xf>
    <xf numFmtId="0" fontId="6" fillId="0" borderId="6" xfId="0" applyFont="1" applyBorder="1" applyAlignment="1">
      <alignment horizontal="left" vertical="top"/>
    </xf>
    <xf numFmtId="0" fontId="6" fillId="0" borderId="2" xfId="0" applyFont="1" applyBorder="1" applyAlignment="1">
      <alignment horizontal="left" vertical="top"/>
    </xf>
    <xf numFmtId="172" fontId="6" fillId="0" borderId="6" xfId="0" applyNumberFormat="1" applyFont="1" applyBorder="1" applyAlignment="1">
      <alignment horizontal="left" vertical="top"/>
    </xf>
    <xf numFmtId="0" fontId="6" fillId="0" borderId="0" xfId="0" applyFont="1" applyAlignment="1">
      <alignment horizontal="left" vertical="top"/>
    </xf>
    <xf numFmtId="0" fontId="7" fillId="0" borderId="0" xfId="0" applyFont="1" applyBorder="1" applyAlignment="1">
      <alignment horizontal="left" vertical="top"/>
    </xf>
    <xf numFmtId="0" fontId="5" fillId="0" borderId="0" xfId="0" applyFont="1" applyAlignment="1">
      <alignment horizontal="right"/>
    </xf>
    <xf numFmtId="4" fontId="5" fillId="0" borderId="9" xfId="0" applyNumberFormat="1" applyFont="1" applyFill="1" applyBorder="1" applyAlignment="1">
      <alignment horizontal="right"/>
    </xf>
    <xf numFmtId="4" fontId="5" fillId="0" borderId="6" xfId="0" applyNumberFormat="1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6" xfId="0" applyFont="1" applyBorder="1" applyAlignment="1">
      <alignment horizontal="left"/>
    </xf>
    <xf numFmtId="0" fontId="5" fillId="0" borderId="2" xfId="0" applyFont="1" applyBorder="1" applyAlignment="1">
      <alignment horizontal="left"/>
    </xf>
    <xf numFmtId="172" fontId="5" fillId="0" borderId="6" xfId="0" applyNumberFormat="1" applyFont="1" applyBorder="1" applyAlignment="1">
      <alignment horizontal="left"/>
    </xf>
    <xf numFmtId="0" fontId="5" fillId="0" borderId="0" xfId="0" applyFont="1" applyAlignment="1">
      <alignment horizontal="left"/>
    </xf>
    <xf numFmtId="2" fontId="5" fillId="0" borderId="18" xfId="1" applyNumberFormat="1" applyFont="1" applyBorder="1" applyAlignment="1">
      <alignment horizontal="right" vertical="top"/>
    </xf>
    <xf numFmtId="172" fontId="6" fillId="0" borderId="4" xfId="1" applyNumberFormat="1" applyFont="1" applyFill="1" applyBorder="1" applyAlignment="1">
      <alignment horizontal="left" vertical="top"/>
    </xf>
    <xf numFmtId="0" fontId="6" fillId="0" borderId="10" xfId="1" applyFont="1" applyBorder="1" applyAlignment="1">
      <alignment horizontal="right" vertical="top"/>
    </xf>
    <xf numFmtId="0" fontId="5" fillId="0" borderId="12" xfId="1" applyFont="1" applyBorder="1" applyAlignment="1">
      <alignment horizontal="right" vertical="top"/>
    </xf>
    <xf numFmtId="0" fontId="5" fillId="0" borderId="2" xfId="1" applyFont="1" applyBorder="1" applyAlignment="1">
      <alignment horizontal="right" vertical="top"/>
    </xf>
    <xf numFmtId="0" fontId="5" fillId="0" borderId="14" xfId="1" applyFont="1" applyBorder="1" applyAlignment="1">
      <alignment horizontal="right" vertical="top"/>
    </xf>
    <xf numFmtId="0" fontId="5" fillId="0" borderId="2" xfId="0" applyFont="1" applyBorder="1" applyAlignment="1">
      <alignment horizontal="right" vertical="top"/>
    </xf>
    <xf numFmtId="2" fontId="5" fillId="0" borderId="2" xfId="0" applyNumberFormat="1" applyFont="1" applyBorder="1" applyAlignment="1">
      <alignment horizontal="right" vertical="top"/>
    </xf>
    <xf numFmtId="2" fontId="5" fillId="0" borderId="2" xfId="1" applyNumberFormat="1" applyFont="1" applyBorder="1" applyAlignment="1">
      <alignment horizontal="right" vertical="top"/>
    </xf>
    <xf numFmtId="2" fontId="5" fillId="0" borderId="14" xfId="1" applyNumberFormat="1" applyFont="1" applyBorder="1" applyAlignment="1">
      <alignment horizontal="right" vertical="top"/>
    </xf>
    <xf numFmtId="2" fontId="5" fillId="0" borderId="9" xfId="0" applyNumberFormat="1" applyFont="1" applyBorder="1" applyAlignment="1">
      <alignment vertical="top"/>
    </xf>
    <xf numFmtId="2" fontId="5" fillId="0" borderId="2" xfId="0" applyNumberFormat="1" applyFont="1" applyBorder="1" applyAlignment="1">
      <alignment vertical="top"/>
    </xf>
    <xf numFmtId="172" fontId="5" fillId="0" borderId="4" xfId="0" applyNumberFormat="1" applyFont="1" applyFill="1" applyBorder="1" applyAlignment="1">
      <alignment horizontal="left" vertical="top"/>
    </xf>
    <xf numFmtId="0" fontId="6" fillId="0" borderId="4" xfId="0" applyFont="1" applyBorder="1" applyAlignment="1">
      <alignment horizontal="left" vertical="top"/>
    </xf>
    <xf numFmtId="4" fontId="5" fillId="0" borderId="2" xfId="0" applyNumberFormat="1" applyFont="1" applyBorder="1" applyAlignment="1">
      <alignment horizontal="right" vertical="top"/>
    </xf>
    <xf numFmtId="165" fontId="5" fillId="0" borderId="41" xfId="4" applyFont="1" applyBorder="1" applyAlignment="1">
      <alignment horizontal="right" vertical="top"/>
    </xf>
    <xf numFmtId="4" fontId="5" fillId="0" borderId="41" xfId="1" applyNumberFormat="1" applyFont="1" applyBorder="1" applyAlignment="1">
      <alignment horizontal="right" vertical="top"/>
    </xf>
    <xf numFmtId="0" fontId="5" fillId="0" borderId="6" xfId="0" applyFont="1" applyFill="1" applyBorder="1"/>
    <xf numFmtId="171" fontId="5" fillId="0" borderId="6" xfId="0" applyNumberFormat="1" applyFont="1" applyFill="1" applyBorder="1" applyAlignment="1">
      <alignment horizontal="center"/>
    </xf>
    <xf numFmtId="0" fontId="5" fillId="0" borderId="6" xfId="0" applyFont="1" applyFill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5" fillId="0" borderId="6" xfId="0" applyFont="1" applyBorder="1" applyAlignment="1">
      <alignment horizontal="left" vertical="top" wrapText="1"/>
    </xf>
    <xf numFmtId="0" fontId="13" fillId="4" borderId="2" xfId="0" applyFont="1" applyFill="1" applyBorder="1"/>
    <xf numFmtId="172" fontId="6" fillId="0" borderId="7" xfId="4" applyNumberFormat="1" applyFont="1" applyBorder="1" applyAlignment="1">
      <alignment horizontal="left" vertical="top"/>
    </xf>
    <xf numFmtId="172" fontId="14" fillId="0" borderId="3" xfId="4" applyNumberFormat="1" applyFont="1" applyBorder="1" applyAlignment="1">
      <alignment horizontal="left" vertical="top"/>
    </xf>
    <xf numFmtId="172" fontId="5" fillId="0" borderId="4" xfId="4" applyNumberFormat="1" applyFont="1" applyBorder="1" applyAlignment="1">
      <alignment horizontal="left" vertical="top"/>
    </xf>
    <xf numFmtId="0" fontId="6" fillId="0" borderId="1" xfId="1" applyFont="1" applyFill="1" applyBorder="1" applyAlignment="1">
      <alignment horizontal="center" vertical="top"/>
    </xf>
    <xf numFmtId="175" fontId="17" fillId="0" borderId="0" xfId="4" applyNumberFormat="1" applyFont="1" applyFill="1" applyBorder="1" applyAlignment="1">
      <alignment horizontal="right" vertical="top" wrapText="1"/>
    </xf>
    <xf numFmtId="1" fontId="5" fillId="0" borderId="33" xfId="0" applyNumberFormat="1" applyFont="1" applyBorder="1" applyAlignment="1">
      <alignment horizontal="center" vertical="top"/>
    </xf>
    <xf numFmtId="1" fontId="5" fillId="0" borderId="33" xfId="0" quotePrefix="1" applyNumberFormat="1" applyFont="1" applyBorder="1" applyAlignment="1">
      <alignment horizontal="center" vertical="top"/>
    </xf>
    <xf numFmtId="0" fontId="6" fillId="0" borderId="6" xfId="0" applyNumberFormat="1" applyFont="1" applyBorder="1" applyAlignment="1">
      <alignment horizontal="left" vertical="top" wrapText="1"/>
    </xf>
    <xf numFmtId="43" fontId="7" fillId="0" borderId="0" xfId="4" applyNumberFormat="1" applyFont="1" applyFill="1" applyBorder="1" applyAlignment="1">
      <alignment horizontal="right" vertical="top" wrapText="1"/>
    </xf>
    <xf numFmtId="0" fontId="6" fillId="0" borderId="2" xfId="0" applyFont="1" applyBorder="1" applyAlignment="1">
      <alignment vertical="top"/>
    </xf>
    <xf numFmtId="0" fontId="13" fillId="0" borderId="2" xfId="0" applyFont="1" applyBorder="1" applyAlignment="1">
      <alignment vertical="top"/>
    </xf>
    <xf numFmtId="0" fontId="5" fillId="0" borderId="2" xfId="0" applyFont="1" applyBorder="1" applyAlignment="1">
      <alignment vertical="top"/>
    </xf>
    <xf numFmtId="173" fontId="13" fillId="0" borderId="2" xfId="0" applyNumberFormat="1" applyFont="1" applyBorder="1" applyAlignment="1">
      <alignment vertical="top"/>
    </xf>
    <xf numFmtId="4" fontId="5" fillId="0" borderId="14" xfId="0" applyNumberFormat="1" applyFont="1" applyFill="1" applyBorder="1" applyAlignment="1">
      <alignment vertical="top"/>
    </xf>
    <xf numFmtId="3" fontId="5" fillId="6" borderId="6" xfId="1" applyNumberFormat="1" applyFont="1" applyFill="1" applyBorder="1" applyAlignment="1">
      <alignment horizontal="center" vertical="top"/>
    </xf>
    <xf numFmtId="3" fontId="5" fillId="3" borderId="6" xfId="1" applyNumberFormat="1" applyFont="1" applyFill="1" applyBorder="1" applyAlignment="1">
      <alignment horizontal="center" vertical="top"/>
    </xf>
    <xf numFmtId="3" fontId="5" fillId="7" borderId="6" xfId="1" applyNumberFormat="1" applyFont="1" applyFill="1" applyBorder="1" applyAlignment="1">
      <alignment horizontal="center" vertical="top"/>
    </xf>
    <xf numFmtId="173" fontId="13" fillId="0" borderId="0" xfId="0" applyNumberFormat="1" applyFont="1" applyBorder="1"/>
    <xf numFmtId="173" fontId="13" fillId="0" borderId="45" xfId="0" applyNumberFormat="1" applyFont="1" applyBorder="1"/>
    <xf numFmtId="4" fontId="13" fillId="0" borderId="0" xfId="0" applyNumberFormat="1" applyFont="1" applyFill="1" applyBorder="1" applyAlignment="1">
      <alignment horizontal="right"/>
    </xf>
    <xf numFmtId="4" fontId="13" fillId="0" borderId="45" xfId="0" applyNumberFormat="1" applyFont="1" applyFill="1" applyBorder="1" applyAlignment="1">
      <alignment horizontal="right"/>
    </xf>
    <xf numFmtId="4" fontId="5" fillId="0" borderId="0" xfId="0" applyNumberFormat="1" applyFont="1" applyFill="1" applyBorder="1" applyAlignment="1">
      <alignment horizontal="right" vertical="top"/>
    </xf>
    <xf numFmtId="0" fontId="2" fillId="0" borderId="0" xfId="0" applyFont="1" applyBorder="1" applyAlignment="1">
      <alignment vertical="top"/>
    </xf>
    <xf numFmtId="43" fontId="6" fillId="0" borderId="43" xfId="4" applyNumberFormat="1" applyFont="1" applyFill="1" applyBorder="1" applyAlignment="1">
      <alignment horizontal="right" vertical="top" wrapText="1"/>
    </xf>
    <xf numFmtId="175" fontId="21" fillId="0" borderId="44" xfId="4" applyNumberFormat="1" applyFont="1" applyFill="1" applyBorder="1" applyAlignment="1">
      <alignment horizontal="right" vertical="top" wrapText="1"/>
    </xf>
    <xf numFmtId="43" fontId="6" fillId="0" borderId="43" xfId="4" applyNumberFormat="1" applyFont="1" applyFill="1" applyBorder="1" applyAlignment="1">
      <alignment horizontal="right" vertical="top"/>
    </xf>
    <xf numFmtId="175" fontId="6" fillId="0" borderId="44" xfId="4" applyNumberFormat="1" applyFont="1" applyBorder="1" applyAlignment="1">
      <alignment horizontal="right" vertical="top"/>
    </xf>
    <xf numFmtId="43" fontId="6" fillId="5" borderId="43" xfId="4" applyNumberFormat="1" applyFont="1" applyFill="1" applyBorder="1" applyAlignment="1">
      <alignment horizontal="right" vertical="top"/>
    </xf>
    <xf numFmtId="175" fontId="6" fillId="5" borderId="44" xfId="4" applyNumberFormat="1" applyFont="1" applyFill="1" applyBorder="1" applyAlignment="1">
      <alignment horizontal="right" vertical="top" wrapText="1"/>
    </xf>
    <xf numFmtId="43" fontId="5" fillId="0" borderId="31" xfId="4" applyNumberFormat="1" applyFont="1" applyFill="1" applyBorder="1" applyAlignment="1">
      <alignment horizontal="right" vertical="top"/>
    </xf>
    <xf numFmtId="175" fontId="31" fillId="0" borderId="32" xfId="4" applyNumberFormat="1" applyFont="1" applyBorder="1" applyAlignment="1">
      <alignment horizontal="right" vertical="top"/>
    </xf>
    <xf numFmtId="171" fontId="31" fillId="0" borderId="0" xfId="0" applyNumberFormat="1" applyFont="1" applyFill="1" applyBorder="1" applyAlignment="1">
      <alignment horizontal="center" vertical="top"/>
    </xf>
    <xf numFmtId="43" fontId="5" fillId="0" borderId="6" xfId="4" applyNumberFormat="1" applyFont="1" applyFill="1" applyBorder="1" applyAlignment="1">
      <alignment horizontal="right" vertical="top"/>
    </xf>
    <xf numFmtId="175" fontId="31" fillId="0" borderId="34" xfId="4" applyNumberFormat="1" applyFont="1" applyBorder="1" applyAlignment="1">
      <alignment horizontal="right" vertical="top"/>
    </xf>
    <xf numFmtId="175" fontId="5" fillId="0" borderId="34" xfId="4" applyNumberFormat="1" applyFont="1" applyBorder="1" applyAlignment="1">
      <alignment horizontal="right" vertical="top"/>
    </xf>
    <xf numFmtId="171" fontId="5" fillId="0" borderId="6" xfId="0" applyNumberFormat="1" applyFont="1" applyFill="1" applyBorder="1" applyAlignment="1">
      <alignment horizontal="right" vertical="top"/>
    </xf>
    <xf numFmtId="174" fontId="5" fillId="0" borderId="34" xfId="0" applyNumberFormat="1" applyFont="1" applyBorder="1" applyAlignment="1">
      <alignment horizontal="right" vertical="top"/>
    </xf>
    <xf numFmtId="174" fontId="5" fillId="0" borderId="34" xfId="0" applyNumberFormat="1" applyFont="1" applyFill="1" applyBorder="1" applyAlignment="1">
      <alignment horizontal="right" vertical="top"/>
    </xf>
    <xf numFmtId="43" fontId="5" fillId="9" borderId="43" xfId="4" applyNumberFormat="1" applyFont="1" applyFill="1" applyBorder="1" applyAlignment="1">
      <alignment horizontal="right" vertical="top"/>
    </xf>
    <xf numFmtId="175" fontId="6" fillId="9" borderId="44" xfId="4" applyNumberFormat="1" applyFont="1" applyFill="1" applyBorder="1" applyAlignment="1">
      <alignment horizontal="right" vertical="top" wrapText="1"/>
    </xf>
    <xf numFmtId="0" fontId="5" fillId="0" borderId="6" xfId="0" applyFont="1" applyBorder="1" applyAlignment="1">
      <alignment vertical="top"/>
    </xf>
    <xf numFmtId="43" fontId="5" fillId="0" borderId="6" xfId="4" applyNumberFormat="1" applyFont="1" applyBorder="1" applyAlignment="1">
      <alignment horizontal="right" vertical="top"/>
    </xf>
    <xf numFmtId="175" fontId="5" fillId="0" borderId="34" xfId="4" applyNumberFormat="1" applyFont="1" applyFill="1" applyBorder="1" applyAlignment="1">
      <alignment horizontal="right" vertical="top"/>
    </xf>
    <xf numFmtId="0" fontId="2" fillId="0" borderId="6" xfId="0" applyFont="1" applyBorder="1" applyAlignment="1">
      <alignment horizontal="left" vertical="top"/>
    </xf>
    <xf numFmtId="43" fontId="5" fillId="0" borderId="0" xfId="4" applyNumberFormat="1" applyFont="1" applyAlignment="1">
      <alignment horizontal="right" vertical="top"/>
    </xf>
    <xf numFmtId="175" fontId="31" fillId="0" borderId="0" xfId="4" applyNumberFormat="1" applyFont="1" applyAlignment="1">
      <alignment horizontal="right" vertical="top"/>
    </xf>
    <xf numFmtId="0" fontId="2" fillId="0" borderId="0" xfId="0" applyFont="1" applyBorder="1" applyAlignment="1">
      <alignment horizontal="right" vertical="top"/>
    </xf>
    <xf numFmtId="173" fontId="13" fillId="0" borderId="14" xfId="0" applyNumberFormat="1" applyFont="1" applyBorder="1"/>
    <xf numFmtId="3" fontId="5" fillId="3" borderId="2" xfId="1" applyNumberFormat="1" applyFont="1" applyFill="1" applyBorder="1" applyAlignment="1">
      <alignment horizontal="center" vertical="top"/>
    </xf>
    <xf numFmtId="176" fontId="5" fillId="0" borderId="6" xfId="4" applyNumberFormat="1" applyFont="1" applyFill="1" applyBorder="1" applyAlignment="1">
      <alignment horizontal="right" vertical="top"/>
    </xf>
    <xf numFmtId="0" fontId="16" fillId="0" borderId="2" xfId="0" applyFont="1" applyFill="1" applyBorder="1"/>
    <xf numFmtId="0" fontId="6" fillId="0" borderId="2" xfId="0" applyFont="1" applyFill="1" applyBorder="1"/>
    <xf numFmtId="0" fontId="7" fillId="0" borderId="2" xfId="0" applyFont="1" applyFill="1" applyBorder="1" applyAlignment="1">
      <alignment horizontal="left" vertical="top"/>
    </xf>
    <xf numFmtId="0" fontId="20" fillId="0" borderId="0" xfId="0" applyFont="1" applyBorder="1"/>
    <xf numFmtId="0" fontId="20" fillId="0" borderId="0" xfId="0" applyFont="1" applyBorder="1" applyAlignment="1">
      <alignment horizontal="left" vertical="top" wrapText="1"/>
    </xf>
    <xf numFmtId="0" fontId="13" fillId="0" borderId="0" xfId="0" applyFont="1" applyBorder="1" applyAlignment="1">
      <alignment horizontal="left" vertical="top" wrapText="1"/>
    </xf>
    <xf numFmtId="0" fontId="16" fillId="0" borderId="0" xfId="0" applyFont="1" applyBorder="1"/>
    <xf numFmtId="0" fontId="16" fillId="0" borderId="0" xfId="0" applyFont="1" applyBorder="1" applyAlignment="1">
      <alignment horizontal="left" wrapText="1"/>
    </xf>
    <xf numFmtId="0" fontId="7" fillId="0" borderId="0" xfId="0" applyFont="1" applyFill="1" applyBorder="1" applyAlignment="1">
      <alignment horizontal="left" vertical="top" wrapText="1"/>
    </xf>
    <xf numFmtId="0" fontId="21" fillId="0" borderId="0" xfId="0" applyFont="1" applyFill="1" applyBorder="1"/>
    <xf numFmtId="0" fontId="16" fillId="0" borderId="0" xfId="0" applyFont="1" applyFill="1" applyBorder="1"/>
    <xf numFmtId="0" fontId="20" fillId="0" borderId="0" xfId="0" applyFont="1" applyFill="1" applyBorder="1"/>
    <xf numFmtId="0" fontId="20" fillId="0" borderId="0" xfId="0" applyFont="1" applyFill="1" applyBorder="1" applyAlignment="1">
      <alignment horizontal="left" vertical="top" wrapText="1"/>
    </xf>
    <xf numFmtId="0" fontId="13" fillId="3" borderId="0" xfId="0" applyFont="1" applyFill="1" applyBorder="1"/>
    <xf numFmtId="172" fontId="5" fillId="3" borderId="4" xfId="1" applyNumberFormat="1" applyFont="1" applyFill="1" applyBorder="1" applyAlignment="1">
      <alignment horizontal="left" vertical="top"/>
    </xf>
    <xf numFmtId="0" fontId="5" fillId="3" borderId="4" xfId="0" applyFont="1" applyFill="1" applyBorder="1" applyAlignment="1">
      <alignment horizontal="left" vertical="top"/>
    </xf>
    <xf numFmtId="0" fontId="5" fillId="3" borderId="6" xfId="0" applyFont="1" applyFill="1" applyBorder="1" applyAlignment="1">
      <alignment horizontal="left" vertical="top"/>
    </xf>
    <xf numFmtId="0" fontId="5" fillId="3" borderId="0" xfId="0" applyFont="1" applyFill="1" applyAlignment="1">
      <alignment horizontal="left" vertical="top"/>
    </xf>
    <xf numFmtId="172" fontId="5" fillId="3" borderId="4" xfId="0" applyNumberFormat="1" applyFont="1" applyFill="1" applyBorder="1" applyAlignment="1">
      <alignment horizontal="left" vertical="top"/>
    </xf>
    <xf numFmtId="0" fontId="16" fillId="7" borderId="0" xfId="0" applyFont="1" applyFill="1" applyBorder="1"/>
    <xf numFmtId="0" fontId="13" fillId="10" borderId="0" xfId="0" applyFont="1" applyFill="1" applyBorder="1"/>
    <xf numFmtId="172" fontId="5" fillId="10" borderId="4" xfId="0" applyNumberFormat="1" applyFont="1" applyFill="1" applyBorder="1" applyAlignment="1">
      <alignment horizontal="left" vertical="top"/>
    </xf>
    <xf numFmtId="0" fontId="5" fillId="10" borderId="6" xfId="0" applyFont="1" applyFill="1" applyBorder="1" applyAlignment="1">
      <alignment horizontal="left" vertical="top"/>
    </xf>
    <xf numFmtId="0" fontId="5" fillId="10" borderId="0" xfId="0" applyFont="1" applyFill="1" applyAlignment="1">
      <alignment horizontal="left" vertical="top"/>
    </xf>
    <xf numFmtId="2" fontId="5" fillId="0" borderId="14" xfId="0" applyNumberFormat="1" applyFont="1" applyBorder="1" applyAlignment="1">
      <alignment horizontal="right" vertical="top"/>
    </xf>
    <xf numFmtId="0" fontId="5" fillId="0" borderId="14" xfId="0" applyFont="1" applyBorder="1" applyAlignment="1">
      <alignment horizontal="right" vertical="top"/>
    </xf>
    <xf numFmtId="1" fontId="5" fillId="0" borderId="6" xfId="0" applyNumberFormat="1" applyFont="1" applyBorder="1" applyAlignment="1">
      <alignment horizontal="right" vertical="top"/>
    </xf>
    <xf numFmtId="0" fontId="5" fillId="0" borderId="0" xfId="0" applyNumberFormat="1" applyFont="1" applyBorder="1" applyAlignment="1">
      <alignment vertical="top" wrapText="1"/>
    </xf>
    <xf numFmtId="0" fontId="5" fillId="3" borderId="4" xfId="0" applyFont="1" applyFill="1" applyBorder="1" applyAlignment="1">
      <alignment horizontal="right" vertical="top"/>
    </xf>
    <xf numFmtId="0" fontId="6" fillId="0" borderId="4" xfId="0" applyFont="1" applyBorder="1" applyAlignment="1">
      <alignment horizontal="right" vertical="top"/>
    </xf>
    <xf numFmtId="0" fontId="5" fillId="10" borderId="4" xfId="0" applyFont="1" applyFill="1" applyBorder="1" applyAlignment="1">
      <alignment horizontal="right" vertical="top"/>
    </xf>
    <xf numFmtId="0" fontId="24" fillId="0" borderId="0" xfId="0" applyFont="1" applyBorder="1"/>
    <xf numFmtId="2" fontId="5" fillId="0" borderId="6" xfId="1" applyNumberFormat="1" applyFont="1" applyBorder="1" applyAlignment="1">
      <alignment vertical="top"/>
    </xf>
    <xf numFmtId="2" fontId="5" fillId="0" borderId="1" xfId="0" applyNumberFormat="1" applyFont="1" applyBorder="1" applyAlignment="1">
      <alignment vertical="top"/>
    </xf>
    <xf numFmtId="2" fontId="5" fillId="0" borderId="9" xfId="1" applyNumberFormat="1" applyFont="1" applyBorder="1" applyAlignment="1">
      <alignment vertical="top"/>
    </xf>
    <xf numFmtId="2" fontId="5" fillId="0" borderId="6" xfId="0" applyNumberFormat="1" applyFont="1" applyBorder="1" applyAlignment="1">
      <alignment vertical="top"/>
    </xf>
    <xf numFmtId="2" fontId="5" fillId="0" borderId="15" xfId="1" applyNumberFormat="1" applyFont="1" applyBorder="1" applyAlignment="1">
      <alignment vertical="top"/>
    </xf>
    <xf numFmtId="2" fontId="5" fillId="0" borderId="9" xfId="0" applyNumberFormat="1" applyFont="1" applyFill="1" applyBorder="1" applyAlignment="1">
      <alignment vertical="top"/>
    </xf>
    <xf numFmtId="2" fontId="5" fillId="0" borderId="6" xfId="0" applyNumberFormat="1" applyFont="1" applyFill="1" applyBorder="1" applyAlignment="1">
      <alignment vertical="top"/>
    </xf>
    <xf numFmtId="2" fontId="5" fillId="0" borderId="15" xfId="1" applyNumberFormat="1" applyFont="1" applyFill="1" applyBorder="1" applyAlignment="1">
      <alignment vertical="top"/>
    </xf>
    <xf numFmtId="4" fontId="5" fillId="0" borderId="6" xfId="0" applyNumberFormat="1" applyFont="1" applyBorder="1" applyAlignment="1">
      <alignment vertical="top"/>
    </xf>
    <xf numFmtId="0" fontId="6" fillId="0" borderId="10" xfId="1" applyFont="1" applyFill="1" applyBorder="1" applyAlignment="1">
      <alignment vertical="top"/>
    </xf>
    <xf numFmtId="0" fontId="14" fillId="0" borderId="12" xfId="1" applyFont="1" applyFill="1" applyBorder="1" applyAlignment="1">
      <alignment vertical="top"/>
    </xf>
    <xf numFmtId="0" fontId="5" fillId="0" borderId="2" xfId="1" applyFont="1" applyFill="1" applyBorder="1" applyAlignment="1">
      <alignment vertical="top"/>
    </xf>
    <xf numFmtId="0" fontId="5" fillId="3" borderId="2" xfId="1" applyFont="1" applyFill="1" applyBorder="1" applyAlignment="1">
      <alignment vertical="top"/>
    </xf>
    <xf numFmtId="0" fontId="6" fillId="0" borderId="2" xfId="1" applyFont="1" applyFill="1" applyBorder="1" applyAlignment="1">
      <alignment vertical="top"/>
    </xf>
    <xf numFmtId="0" fontId="5" fillId="0" borderId="2" xfId="0" applyFont="1" applyFill="1" applyBorder="1" applyAlignment="1">
      <alignment vertical="top"/>
    </xf>
    <xf numFmtId="0" fontId="5" fillId="7" borderId="14" xfId="0" applyFont="1" applyFill="1" applyBorder="1" applyAlignment="1">
      <alignment vertical="top"/>
    </xf>
    <xf numFmtId="0" fontId="5" fillId="0" borderId="0" xfId="0" applyFont="1" applyAlignment="1">
      <alignment vertical="top"/>
    </xf>
    <xf numFmtId="0" fontId="5" fillId="10" borderId="2" xfId="1" applyFont="1" applyFill="1" applyBorder="1" applyAlignment="1">
      <alignment vertical="top"/>
    </xf>
    <xf numFmtId="174" fontId="5" fillId="0" borderId="2" xfId="0" applyNumberFormat="1" applyFont="1" applyBorder="1" applyAlignment="1">
      <alignment vertical="top"/>
    </xf>
    <xf numFmtId="3" fontId="6" fillId="7" borderId="4" xfId="0" applyNumberFormat="1" applyFont="1" applyFill="1" applyBorder="1" applyAlignment="1">
      <alignment horizontal="left" vertical="top"/>
    </xf>
    <xf numFmtId="4" fontId="5" fillId="0" borderId="1" xfId="1" applyNumberFormat="1" applyFont="1" applyBorder="1" applyAlignment="1">
      <alignment vertical="top"/>
    </xf>
    <xf numFmtId="4" fontId="5" fillId="0" borderId="5" xfId="1" applyNumberFormat="1" applyFont="1" applyBorder="1" applyAlignment="1">
      <alignment vertical="top"/>
    </xf>
    <xf numFmtId="4" fontId="5" fillId="0" borderId="6" xfId="1" applyNumberFormat="1" applyFont="1" applyBorder="1" applyAlignment="1">
      <alignment vertical="top"/>
    </xf>
    <xf numFmtId="4" fontId="5" fillId="3" borderId="6" xfId="1" applyNumberFormat="1" applyFont="1" applyFill="1" applyBorder="1" applyAlignment="1">
      <alignment vertical="top"/>
    </xf>
    <xf numFmtId="4" fontId="5" fillId="0" borderId="6" xfId="0" applyNumberFormat="1" applyFont="1" applyFill="1" applyBorder="1" applyAlignment="1">
      <alignment vertical="top"/>
    </xf>
    <xf numFmtId="4" fontId="6" fillId="0" borderId="6" xfId="1" applyNumberFormat="1" applyFont="1" applyBorder="1" applyAlignment="1">
      <alignment vertical="top"/>
    </xf>
    <xf numFmtId="4" fontId="5" fillId="0" borderId="6" xfId="4" applyNumberFormat="1" applyFont="1" applyFill="1" applyBorder="1" applyAlignment="1">
      <alignment vertical="top"/>
    </xf>
    <xf numFmtId="4" fontId="5" fillId="0" borderId="6" xfId="0" applyNumberFormat="1" applyFont="1" applyBorder="1" applyAlignment="1">
      <alignment horizontal="left" vertical="top"/>
    </xf>
    <xf numFmtId="4" fontId="5" fillId="7" borderId="9" xfId="0" applyNumberFormat="1" applyFont="1" applyFill="1" applyBorder="1" applyAlignment="1">
      <alignment vertical="top"/>
    </xf>
    <xf numFmtId="4" fontId="5" fillId="0" borderId="6" xfId="1" applyNumberFormat="1" applyFont="1" applyFill="1" applyBorder="1" applyAlignment="1">
      <alignment vertical="top"/>
    </xf>
    <xf numFmtId="4" fontId="5" fillId="10" borderId="6" xfId="1" applyNumberFormat="1" applyFont="1" applyFill="1" applyBorder="1" applyAlignment="1">
      <alignment vertical="top"/>
    </xf>
    <xf numFmtId="0" fontId="13" fillId="0" borderId="0" xfId="0" applyFont="1" applyBorder="1" applyAlignment="1">
      <alignment horizontal="left"/>
    </xf>
    <xf numFmtId="2" fontId="6" fillId="0" borderId="1" xfId="1" applyNumberFormat="1" applyFont="1" applyBorder="1" applyAlignment="1">
      <alignment vertical="top"/>
    </xf>
    <xf numFmtId="2" fontId="5" fillId="0" borderId="5" xfId="1" applyNumberFormat="1" applyFont="1" applyBorder="1" applyAlignment="1">
      <alignment vertical="top"/>
    </xf>
    <xf numFmtId="2" fontId="5" fillId="3" borderId="6" xfId="1" applyNumberFormat="1" applyFont="1" applyFill="1" applyBorder="1" applyAlignment="1">
      <alignment vertical="top"/>
    </xf>
    <xf numFmtId="2" fontId="6" fillId="0" borderId="6" xfId="1" applyNumberFormat="1" applyFont="1" applyBorder="1" applyAlignment="1">
      <alignment vertical="top"/>
    </xf>
    <xf numFmtId="2" fontId="13" fillId="0" borderId="6" xfId="0" applyNumberFormat="1" applyFont="1" applyBorder="1" applyAlignment="1"/>
    <xf numFmtId="2" fontId="5" fillId="10" borderId="6" xfId="0" applyNumberFormat="1" applyFont="1" applyFill="1" applyBorder="1" applyAlignment="1">
      <alignment vertical="top"/>
    </xf>
    <xf numFmtId="2" fontId="5" fillId="3" borderId="6" xfId="0" applyNumberFormat="1" applyFont="1" applyFill="1" applyBorder="1" applyAlignment="1">
      <alignment vertical="top"/>
    </xf>
    <xf numFmtId="2" fontId="5" fillId="0" borderId="15" xfId="0" applyNumberFormat="1" applyFont="1" applyBorder="1" applyAlignment="1">
      <alignment vertical="top"/>
    </xf>
    <xf numFmtId="2" fontId="5" fillId="10" borderId="6" xfId="1" applyNumberFormat="1" applyFont="1" applyFill="1" applyBorder="1" applyAlignment="1">
      <alignment vertical="top"/>
    </xf>
    <xf numFmtId="2" fontId="6" fillId="0" borderId="6" xfId="0" applyNumberFormat="1" applyFont="1" applyBorder="1" applyAlignment="1">
      <alignment vertical="top"/>
    </xf>
    <xf numFmtId="2" fontId="13" fillId="0" borderId="9" xfId="0" applyNumberFormat="1" applyFont="1" applyBorder="1" applyAlignment="1"/>
    <xf numFmtId="2" fontId="5" fillId="0" borderId="1" xfId="0" applyNumberFormat="1" applyFont="1" applyFill="1" applyBorder="1" applyAlignment="1">
      <alignment vertical="top"/>
    </xf>
    <xf numFmtId="2" fontId="5" fillId="10" borderId="9" xfId="0" applyNumberFormat="1" applyFont="1" applyFill="1" applyBorder="1" applyAlignment="1">
      <alignment vertical="top"/>
    </xf>
    <xf numFmtId="3" fontId="6" fillId="8" borderId="6" xfId="1" applyNumberFormat="1" applyFont="1" applyFill="1" applyBorder="1" applyAlignment="1">
      <alignment horizontal="center" vertical="top"/>
    </xf>
    <xf numFmtId="165" fontId="5" fillId="0" borderId="9" xfId="4" applyFont="1" applyBorder="1" applyAlignment="1">
      <alignment horizontal="center" vertical="top"/>
    </xf>
    <xf numFmtId="165" fontId="5" fillId="0" borderId="15" xfId="1" applyNumberFormat="1" applyFont="1" applyBorder="1" applyAlignment="1">
      <alignment horizontal="right" vertical="top"/>
    </xf>
    <xf numFmtId="165" fontId="5" fillId="0" borderId="6" xfId="1" applyNumberFormat="1" applyFont="1" applyBorder="1" applyAlignment="1">
      <alignment horizontal="right" vertical="top"/>
    </xf>
    <xf numFmtId="43" fontId="5" fillId="0" borderId="0" xfId="0" applyNumberFormat="1" applyFont="1" applyAlignment="1">
      <alignment horizontal="left" vertical="top"/>
    </xf>
    <xf numFmtId="3" fontId="6" fillId="0" borderId="1" xfId="1" applyNumberFormat="1" applyFont="1" applyBorder="1" applyAlignment="1">
      <alignment horizontal="center" vertical="top"/>
    </xf>
    <xf numFmtId="3" fontId="6" fillId="0" borderId="5" xfId="1" applyNumberFormat="1" applyFont="1" applyBorder="1" applyAlignment="1">
      <alignment horizontal="center" vertical="top"/>
    </xf>
    <xf numFmtId="3" fontId="6" fillId="0" borderId="6" xfId="1" applyNumberFormat="1" applyFont="1" applyBorder="1" applyAlignment="1">
      <alignment horizontal="center" vertical="top"/>
    </xf>
    <xf numFmtId="3" fontId="6" fillId="7" borderId="6" xfId="1" applyNumberFormat="1" applyFont="1" applyFill="1" applyBorder="1" applyAlignment="1">
      <alignment horizontal="center" vertical="top"/>
    </xf>
    <xf numFmtId="0" fontId="6" fillId="9" borderId="6" xfId="0" applyFont="1" applyFill="1" applyBorder="1" applyAlignment="1">
      <alignment horizontal="left" vertical="top"/>
    </xf>
    <xf numFmtId="3" fontId="6" fillId="0" borderId="6" xfId="0" applyNumberFormat="1" applyFont="1" applyBorder="1" applyAlignment="1">
      <alignment horizontal="center" vertical="top"/>
    </xf>
    <xf numFmtId="173" fontId="13" fillId="0" borderId="0" xfId="0" applyNumberFormat="1" applyFont="1" applyBorder="1" applyAlignment="1">
      <alignment horizontal="right"/>
    </xf>
    <xf numFmtId="4" fontId="13" fillId="0" borderId="45" xfId="0" applyNumberFormat="1" applyFont="1" applyBorder="1" applyAlignment="1">
      <alignment horizontal="right"/>
    </xf>
    <xf numFmtId="4" fontId="5" fillId="0" borderId="8" xfId="0" applyNumberFormat="1" applyFont="1" applyBorder="1" applyAlignment="1">
      <alignment horizontal="right" vertical="top"/>
    </xf>
    <xf numFmtId="0" fontId="5" fillId="0" borderId="8" xfId="0" applyFont="1" applyBorder="1" applyAlignment="1">
      <alignment horizontal="right" vertical="top"/>
    </xf>
    <xf numFmtId="0" fontId="5" fillId="0" borderId="45" xfId="0" applyFont="1" applyBorder="1" applyAlignment="1">
      <alignment horizontal="right" vertical="top"/>
    </xf>
    <xf numFmtId="2" fontId="5" fillId="0" borderId="8" xfId="0" applyNumberFormat="1" applyFont="1" applyBorder="1" applyAlignment="1">
      <alignment horizontal="right" vertical="top"/>
    </xf>
    <xf numFmtId="2" fontId="5" fillId="0" borderId="45" xfId="0" applyNumberFormat="1" applyFont="1" applyBorder="1" applyAlignment="1">
      <alignment horizontal="right" vertical="top"/>
    </xf>
    <xf numFmtId="165" fontId="5" fillId="0" borderId="45" xfId="4" applyFont="1" applyBorder="1" applyAlignment="1">
      <alignment horizontal="center" vertical="top"/>
    </xf>
    <xf numFmtId="43" fontId="5" fillId="0" borderId="0" xfId="0" applyNumberFormat="1" applyFont="1" applyBorder="1" applyAlignment="1">
      <alignment horizontal="left" vertical="top"/>
    </xf>
    <xf numFmtId="43" fontId="5" fillId="0" borderId="8" xfId="0" applyNumberFormat="1" applyFont="1" applyBorder="1" applyAlignment="1">
      <alignment horizontal="left" vertical="top"/>
    </xf>
    <xf numFmtId="0" fontId="5" fillId="9" borderId="0" xfId="0" applyFont="1" applyFill="1" applyBorder="1" applyAlignment="1">
      <alignment horizontal="right" vertical="top"/>
    </xf>
    <xf numFmtId="0" fontId="2" fillId="0" borderId="38" xfId="0" applyFont="1" applyBorder="1" applyAlignment="1">
      <alignment horizontal="left" vertical="top"/>
    </xf>
    <xf numFmtId="43" fontId="5" fillId="0" borderId="38" xfId="4" applyNumberFormat="1" applyFont="1" applyFill="1" applyBorder="1" applyAlignment="1">
      <alignment horizontal="right" vertical="top"/>
    </xf>
    <xf numFmtId="175" fontId="31" fillId="0" borderId="39" xfId="4" applyNumberFormat="1" applyFont="1" applyBorder="1" applyAlignment="1">
      <alignment horizontal="right" vertical="top"/>
    </xf>
    <xf numFmtId="3" fontId="5" fillId="0" borderId="6" xfId="0" applyNumberFormat="1" applyFont="1" applyFill="1" applyBorder="1" applyAlignment="1">
      <alignment horizontal="right" vertical="top"/>
    </xf>
    <xf numFmtId="3" fontId="5" fillId="0" borderId="6" xfId="4" applyNumberFormat="1" applyFont="1" applyFill="1" applyBorder="1" applyAlignment="1">
      <alignment horizontal="right" vertical="top"/>
    </xf>
    <xf numFmtId="165" fontId="17" fillId="0" borderId="0" xfId="4" applyFont="1" applyFill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/>
    </xf>
    <xf numFmtId="0" fontId="21" fillId="0" borderId="42" xfId="0" applyFont="1" applyFill="1" applyBorder="1" applyAlignment="1">
      <alignment horizontal="left" vertical="top" wrapText="1"/>
    </xf>
    <xf numFmtId="0" fontId="18" fillId="0" borderId="43" xfId="0" applyFont="1" applyFill="1" applyBorder="1" applyAlignment="1">
      <alignment horizontal="left" vertical="top" wrapText="1"/>
    </xf>
    <xf numFmtId="0" fontId="21" fillId="0" borderId="43" xfId="0" applyFont="1" applyFill="1" applyBorder="1" applyAlignment="1">
      <alignment horizontal="left" vertical="top" wrapText="1"/>
    </xf>
    <xf numFmtId="0" fontId="31" fillId="0" borderId="0" xfId="0" applyFont="1" applyBorder="1" applyAlignment="1">
      <alignment horizontal="left" vertical="top"/>
    </xf>
    <xf numFmtId="0" fontId="5" fillId="0" borderId="42" xfId="0" applyFont="1" applyBorder="1" applyAlignment="1">
      <alignment horizontal="left" vertical="top" wrapText="1"/>
    </xf>
    <xf numFmtId="4" fontId="32" fillId="0" borderId="43" xfId="0" applyNumberFormat="1" applyFont="1" applyBorder="1" applyAlignment="1">
      <alignment horizontal="left" vertical="top"/>
    </xf>
    <xf numFmtId="171" fontId="32" fillId="0" borderId="0" xfId="0" applyNumberFormat="1" applyFont="1" applyFill="1" applyBorder="1" applyAlignment="1">
      <alignment horizontal="left" vertical="top"/>
    </xf>
    <xf numFmtId="4" fontId="6" fillId="0" borderId="43" xfId="0" applyNumberFormat="1" applyFont="1" applyBorder="1" applyAlignment="1">
      <alignment horizontal="left" vertical="top"/>
    </xf>
    <xf numFmtId="1" fontId="6" fillId="5" borderId="42" xfId="0" applyNumberFormat="1" applyFont="1" applyFill="1" applyBorder="1" applyAlignment="1">
      <alignment horizontal="left" vertical="top" wrapText="1"/>
    </xf>
    <xf numFmtId="0" fontId="6" fillId="5" borderId="43" xfId="0" applyFont="1" applyFill="1" applyBorder="1" applyAlignment="1">
      <alignment horizontal="left" vertical="top"/>
    </xf>
    <xf numFmtId="4" fontId="6" fillId="5" borderId="43" xfId="0" applyNumberFormat="1" applyFont="1" applyFill="1" applyBorder="1" applyAlignment="1">
      <alignment horizontal="left" vertical="top"/>
    </xf>
    <xf numFmtId="1" fontId="5" fillId="0" borderId="30" xfId="0" quotePrefix="1" applyNumberFormat="1" applyFont="1" applyBorder="1" applyAlignment="1">
      <alignment horizontal="left" vertical="top"/>
    </xf>
    <xf numFmtId="0" fontId="6" fillId="0" borderId="31" xfId="0" applyFont="1" applyBorder="1" applyAlignment="1">
      <alignment horizontal="left" vertical="top" wrapText="1"/>
    </xf>
    <xf numFmtId="174" fontId="31" fillId="0" borderId="31" xfId="0" applyNumberFormat="1" applyFont="1" applyBorder="1" applyAlignment="1">
      <alignment horizontal="left" vertical="top"/>
    </xf>
    <xf numFmtId="171" fontId="31" fillId="0" borderId="0" xfId="0" applyNumberFormat="1" applyFont="1" applyFill="1" applyBorder="1" applyAlignment="1">
      <alignment horizontal="left" vertical="top"/>
    </xf>
    <xf numFmtId="1" fontId="5" fillId="0" borderId="33" xfId="0" applyNumberFormat="1" applyFont="1" applyBorder="1" applyAlignment="1">
      <alignment horizontal="left" vertical="top"/>
    </xf>
    <xf numFmtId="0" fontId="7" fillId="0" borderId="6" xfId="0" applyFont="1" applyBorder="1" applyAlignment="1">
      <alignment horizontal="left" vertical="top" wrapText="1"/>
    </xf>
    <xf numFmtId="0" fontId="31" fillId="0" borderId="6" xfId="0" applyFont="1" applyBorder="1" applyAlignment="1">
      <alignment horizontal="left" vertical="top"/>
    </xf>
    <xf numFmtId="174" fontId="31" fillId="0" borderId="6" xfId="0" applyNumberFormat="1" applyFont="1" applyBorder="1" applyAlignment="1">
      <alignment horizontal="left" vertical="top"/>
    </xf>
    <xf numFmtId="1" fontId="5" fillId="0" borderId="33" xfId="0" quotePrefix="1" applyNumberFormat="1" applyFont="1" applyBorder="1" applyAlignment="1">
      <alignment horizontal="left" vertical="top"/>
    </xf>
    <xf numFmtId="174" fontId="5" fillId="0" borderId="6" xfId="0" applyNumberFormat="1" applyFont="1" applyBorder="1" applyAlignment="1">
      <alignment horizontal="left" vertical="top"/>
    </xf>
    <xf numFmtId="174" fontId="5" fillId="0" borderId="6" xfId="0" applyNumberFormat="1" applyFont="1" applyFill="1" applyBorder="1" applyAlignment="1">
      <alignment horizontal="left" vertical="top"/>
    </xf>
    <xf numFmtId="0" fontId="6" fillId="0" borderId="6" xfId="0" applyFont="1" applyFill="1" applyBorder="1" applyAlignment="1">
      <alignment horizontal="left" vertical="top" wrapText="1"/>
    </xf>
    <xf numFmtId="174" fontId="31" fillId="0" borderId="6" xfId="0" applyNumberFormat="1" applyFont="1" applyFill="1" applyBorder="1" applyAlignment="1">
      <alignment horizontal="left" vertical="top"/>
    </xf>
    <xf numFmtId="0" fontId="8" fillId="0" borderId="6" xfId="0" applyFont="1" applyFill="1" applyBorder="1" applyAlignment="1">
      <alignment horizontal="left" vertical="top" wrapText="1"/>
    </xf>
    <xf numFmtId="1" fontId="5" fillId="0" borderId="33" xfId="0" quotePrefix="1" applyNumberFormat="1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2" fillId="0" borderId="33" xfId="0" applyFont="1" applyBorder="1" applyAlignment="1">
      <alignment horizontal="left" vertical="top"/>
    </xf>
    <xf numFmtId="0" fontId="6" fillId="0" borderId="6" xfId="0" applyFont="1" applyFill="1" applyBorder="1" applyAlignment="1">
      <alignment horizontal="left" vertical="top"/>
    </xf>
    <xf numFmtId="0" fontId="2" fillId="0" borderId="6" xfId="0" applyFont="1" applyFill="1" applyBorder="1" applyAlignment="1">
      <alignment horizontal="left" vertical="top" wrapText="1"/>
    </xf>
    <xf numFmtId="0" fontId="13" fillId="0" borderId="33" xfId="0" applyFont="1" applyBorder="1" applyAlignment="1">
      <alignment horizontal="left" vertical="top"/>
    </xf>
    <xf numFmtId="0" fontId="33" fillId="0" borderId="33" xfId="0" applyFont="1" applyBorder="1" applyAlignment="1">
      <alignment horizontal="left" vertical="top"/>
    </xf>
    <xf numFmtId="0" fontId="18" fillId="9" borderId="43" xfId="0" applyFont="1" applyFill="1" applyBorder="1" applyAlignment="1">
      <alignment horizontal="left" vertical="top"/>
    </xf>
    <xf numFmtId="174" fontId="31" fillId="9" borderId="43" xfId="0" applyNumberFormat="1" applyFont="1" applyFill="1" applyBorder="1" applyAlignment="1">
      <alignment horizontal="left" vertical="top"/>
    </xf>
    <xf numFmtId="1" fontId="33" fillId="0" borderId="33" xfId="0" quotePrefix="1" applyNumberFormat="1" applyFont="1" applyBorder="1" applyAlignment="1">
      <alignment horizontal="left" vertical="top"/>
    </xf>
    <xf numFmtId="0" fontId="17" fillId="0" borderId="6" xfId="0" applyFont="1" applyFill="1" applyBorder="1" applyAlignment="1">
      <alignment horizontal="left" vertical="top" wrapText="1"/>
    </xf>
    <xf numFmtId="0" fontId="33" fillId="0" borderId="6" xfId="0" applyFont="1" applyBorder="1" applyAlignment="1">
      <alignment horizontal="left" vertical="top" wrapText="1"/>
    </xf>
    <xf numFmtId="4" fontId="31" fillId="0" borderId="6" xfId="0" applyNumberFormat="1" applyFont="1" applyBorder="1" applyAlignment="1">
      <alignment horizontal="left" vertical="top"/>
    </xf>
    <xf numFmtId="0" fontId="2" fillId="0" borderId="6" xfId="0" applyNumberFormat="1" applyFont="1" applyFill="1" applyBorder="1" applyAlignment="1">
      <alignment horizontal="left" vertical="top" wrapText="1"/>
    </xf>
    <xf numFmtId="0" fontId="18" fillId="0" borderId="6" xfId="0" applyFont="1" applyBorder="1" applyAlignment="1">
      <alignment horizontal="left" vertical="top" wrapText="1"/>
    </xf>
    <xf numFmtId="1" fontId="8" fillId="0" borderId="33" xfId="0" applyNumberFormat="1" applyFont="1" applyBorder="1" applyAlignment="1">
      <alignment horizontal="left" vertical="top"/>
    </xf>
    <xf numFmtId="1" fontId="5" fillId="0" borderId="37" xfId="0" applyNumberFormat="1" applyFont="1" applyBorder="1" applyAlignment="1">
      <alignment horizontal="left" vertical="top"/>
    </xf>
    <xf numFmtId="174" fontId="31" fillId="0" borderId="38" xfId="0" applyNumberFormat="1" applyFont="1" applyBorder="1" applyAlignment="1">
      <alignment horizontal="left" vertical="top"/>
    </xf>
    <xf numFmtId="0" fontId="2" fillId="0" borderId="0" xfId="0" applyFont="1" applyAlignment="1">
      <alignment horizontal="left" vertical="top"/>
    </xf>
    <xf numFmtId="0" fontId="31" fillId="0" borderId="0" xfId="0" applyFont="1" applyAlignment="1">
      <alignment horizontal="left" vertical="top"/>
    </xf>
    <xf numFmtId="0" fontId="5" fillId="0" borderId="31" xfId="0" applyFont="1" applyBorder="1" applyAlignment="1">
      <alignment horizontal="left" vertical="top" wrapText="1"/>
    </xf>
    <xf numFmtId="1" fontId="5" fillId="0" borderId="37" xfId="0" quotePrefix="1" applyNumberFormat="1" applyFont="1" applyBorder="1" applyAlignment="1">
      <alignment horizontal="left" vertical="top"/>
    </xf>
    <xf numFmtId="0" fontId="2" fillId="0" borderId="38" xfId="0" applyNumberFormat="1" applyFont="1" applyBorder="1" applyAlignment="1">
      <alignment horizontal="left" vertical="top" wrapText="1"/>
    </xf>
    <xf numFmtId="0" fontId="5" fillId="0" borderId="4" xfId="0" applyNumberFormat="1" applyFont="1" applyBorder="1" applyAlignment="1">
      <alignment horizontal="left" vertical="top" wrapText="1"/>
    </xf>
    <xf numFmtId="175" fontId="5" fillId="0" borderId="32" xfId="4" applyNumberFormat="1" applyFont="1" applyBorder="1" applyAlignment="1">
      <alignment horizontal="right" vertical="top"/>
    </xf>
    <xf numFmtId="175" fontId="5" fillId="0" borderId="40" xfId="4" applyNumberFormat="1" applyFont="1" applyBorder="1" applyAlignment="1">
      <alignment horizontal="right" vertical="top"/>
    </xf>
    <xf numFmtId="175" fontId="5" fillId="0" borderId="39" xfId="4" applyNumberFormat="1" applyFont="1" applyBorder="1" applyAlignment="1">
      <alignment horizontal="right" vertical="top"/>
    </xf>
    <xf numFmtId="0" fontId="2" fillId="9" borderId="42" xfId="0" applyFont="1" applyFill="1" applyBorder="1" applyAlignment="1">
      <alignment horizontal="left" vertical="top"/>
    </xf>
    <xf numFmtId="1" fontId="5" fillId="0" borderId="33" xfId="0" applyNumberFormat="1" applyFont="1" applyFill="1" applyBorder="1" applyAlignment="1">
      <alignment horizontal="left" vertical="top"/>
    </xf>
    <xf numFmtId="2" fontId="5" fillId="0" borderId="6" xfId="1" applyNumberFormat="1" applyFont="1" applyFill="1" applyBorder="1" applyAlignment="1">
      <alignment vertical="top"/>
    </xf>
    <xf numFmtId="4" fontId="6" fillId="0" borderId="6" xfId="1" applyNumberFormat="1" applyFont="1" applyFill="1" applyBorder="1" applyAlignment="1">
      <alignment vertical="top"/>
    </xf>
    <xf numFmtId="2" fontId="6" fillId="0" borderId="16" xfId="1" applyNumberFormat="1" applyFont="1" applyBorder="1" applyAlignment="1">
      <alignment horizontal="right" vertical="top"/>
    </xf>
    <xf numFmtId="0" fontId="24" fillId="0" borderId="6" xfId="0" applyFont="1" applyBorder="1" applyAlignment="1">
      <alignment vertical="top" wrapText="1"/>
    </xf>
    <xf numFmtId="0" fontId="6" fillId="0" borderId="6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left" vertical="top" wrapText="1"/>
    </xf>
    <xf numFmtId="43" fontId="5" fillId="0" borderId="6" xfId="4" applyNumberFormat="1" applyFont="1" applyFill="1" applyBorder="1" applyAlignment="1">
      <alignment horizontal="center"/>
    </xf>
    <xf numFmtId="2" fontId="5" fillId="0" borderId="6" xfId="0" applyNumberFormat="1" applyFont="1" applyBorder="1" applyAlignment="1">
      <alignment horizontal="right" vertical="top"/>
    </xf>
    <xf numFmtId="2" fontId="5" fillId="0" borderId="9" xfId="0" applyNumberFormat="1" applyFont="1" applyBorder="1" applyAlignment="1">
      <alignment horizontal="right" vertical="top"/>
    </xf>
    <xf numFmtId="0" fontId="5" fillId="0" borderId="6" xfId="1" applyFont="1" applyFill="1" applyBorder="1" applyAlignment="1">
      <alignment vertical="top"/>
    </xf>
    <xf numFmtId="0" fontId="18" fillId="0" borderId="4" xfId="0" applyNumberFormat="1" applyFont="1" applyBorder="1" applyAlignment="1">
      <alignment vertical="top" wrapText="1"/>
    </xf>
    <xf numFmtId="0" fontId="0" fillId="0" borderId="4" xfId="0" applyNumberFormat="1" applyFont="1" applyBorder="1" applyAlignment="1">
      <alignment vertical="top" wrapText="1"/>
    </xf>
    <xf numFmtId="0" fontId="0" fillId="0" borderId="4" xfId="0" applyNumberFormat="1" applyFont="1" applyFill="1" applyBorder="1" applyAlignment="1">
      <alignment vertical="top" wrapText="1"/>
    </xf>
    <xf numFmtId="0" fontId="5" fillId="0" borderId="4" xfId="0" applyFont="1" applyFill="1" applyBorder="1"/>
    <xf numFmtId="0" fontId="5" fillId="0" borderId="2" xfId="0" applyFont="1" applyBorder="1" applyAlignment="1">
      <alignment horizontal="center"/>
    </xf>
    <xf numFmtId="0" fontId="5" fillId="0" borderId="0" xfId="0" applyNumberFormat="1" applyFont="1" applyBorder="1" applyAlignment="1">
      <alignment horizontal="left" vertical="top" wrapText="1"/>
    </xf>
    <xf numFmtId="2" fontId="5" fillId="0" borderId="1" xfId="0" applyNumberFormat="1" applyFont="1" applyBorder="1" applyAlignment="1">
      <alignment horizontal="right" vertical="top"/>
    </xf>
    <xf numFmtId="2" fontId="5" fillId="0" borderId="6" xfId="0" applyNumberFormat="1" applyFont="1" applyBorder="1" applyAlignment="1">
      <alignment horizontal="left" vertical="top"/>
    </xf>
    <xf numFmtId="4" fontId="2" fillId="0" borderId="6" xfId="0" applyNumberFormat="1" applyFont="1" applyFill="1" applyBorder="1" applyAlignment="1">
      <alignment horizontal="left" vertical="top" wrapText="1"/>
    </xf>
    <xf numFmtId="0" fontId="5" fillId="3" borderId="6" xfId="0" applyFont="1" applyFill="1" applyBorder="1" applyAlignment="1">
      <alignment horizontal="right" vertical="top"/>
    </xf>
    <xf numFmtId="4" fontId="5" fillId="3" borderId="2" xfId="0" applyNumberFormat="1" applyFont="1" applyFill="1" applyBorder="1" applyAlignment="1">
      <alignment horizontal="right" vertical="top"/>
    </xf>
    <xf numFmtId="0" fontId="5" fillId="3" borderId="2" xfId="1" applyFont="1" applyFill="1" applyBorder="1" applyAlignment="1">
      <alignment horizontal="right" vertical="top"/>
    </xf>
    <xf numFmtId="0" fontId="16" fillId="3" borderId="2" xfId="0" applyFont="1" applyFill="1" applyBorder="1"/>
    <xf numFmtId="0" fontId="13" fillId="3" borderId="2" xfId="0" applyFont="1" applyFill="1" applyBorder="1"/>
    <xf numFmtId="0" fontId="5" fillId="3" borderId="2" xfId="0" applyFont="1" applyFill="1" applyBorder="1" applyAlignment="1">
      <alignment horizontal="right" vertical="top"/>
    </xf>
    <xf numFmtId="2" fontId="5" fillId="3" borderId="2" xfId="0" applyNumberFormat="1" applyFont="1" applyFill="1" applyBorder="1" applyAlignment="1">
      <alignment horizontal="right" vertical="top"/>
    </xf>
    <xf numFmtId="2" fontId="5" fillId="3" borderId="2" xfId="1" applyNumberFormat="1" applyFont="1" applyFill="1" applyBorder="1" applyAlignment="1">
      <alignment horizontal="right" vertical="top"/>
    </xf>
    <xf numFmtId="2" fontId="5" fillId="3" borderId="14" xfId="0" applyNumberFormat="1" applyFont="1" applyFill="1" applyBorder="1" applyAlignment="1">
      <alignment horizontal="right" vertical="top"/>
    </xf>
    <xf numFmtId="2" fontId="5" fillId="3" borderId="14" xfId="1" applyNumberFormat="1" applyFont="1" applyFill="1" applyBorder="1" applyAlignment="1">
      <alignment horizontal="right" vertical="top"/>
    </xf>
    <xf numFmtId="0" fontId="16" fillId="3" borderId="2" xfId="0" applyFont="1" applyFill="1" applyBorder="1" applyAlignment="1">
      <alignment horizontal="left" wrapText="1"/>
    </xf>
    <xf numFmtId="0" fontId="5" fillId="3" borderId="9" xfId="0" applyFont="1" applyFill="1" applyBorder="1" applyAlignment="1">
      <alignment horizontal="right" vertical="top"/>
    </xf>
    <xf numFmtId="0" fontId="5" fillId="3" borderId="2" xfId="0" applyFont="1" applyFill="1" applyBorder="1" applyAlignment="1">
      <alignment horizontal="left" vertical="top"/>
    </xf>
    <xf numFmtId="0" fontId="5" fillId="3" borderId="2" xfId="1" applyFont="1" applyFill="1" applyBorder="1" applyAlignment="1">
      <alignment horizontal="center" vertical="top"/>
    </xf>
    <xf numFmtId="177" fontId="5" fillId="0" borderId="6" xfId="0" applyNumberFormat="1" applyFont="1" applyBorder="1" applyAlignment="1">
      <alignment horizontal="left" vertical="top"/>
    </xf>
    <xf numFmtId="43" fontId="5" fillId="0" borderId="6" xfId="4" applyNumberFormat="1" applyFont="1" applyFill="1" applyBorder="1" applyAlignment="1">
      <alignment horizontal="center" vertical="top"/>
    </xf>
    <xf numFmtId="0" fontId="5" fillId="0" borderId="6" xfId="0" applyFont="1" applyFill="1" applyBorder="1" applyAlignment="1">
      <alignment vertical="top"/>
    </xf>
    <xf numFmtId="0" fontId="6" fillId="0" borderId="6" xfId="0" applyFont="1" applyBorder="1" applyAlignment="1">
      <alignment vertical="top"/>
    </xf>
    <xf numFmtId="171" fontId="5" fillId="0" borderId="6" xfId="0" applyNumberFormat="1" applyFont="1" applyFill="1" applyBorder="1" applyAlignment="1">
      <alignment horizontal="center" vertical="top"/>
    </xf>
    <xf numFmtId="0" fontId="6" fillId="0" borderId="6" xfId="0" applyFont="1" applyFill="1" applyBorder="1" applyAlignment="1">
      <alignment vertical="top"/>
    </xf>
    <xf numFmtId="4" fontId="5" fillId="0" borderId="6" xfId="0" applyNumberFormat="1" applyFont="1" applyFill="1" applyBorder="1" applyAlignment="1">
      <alignment horizontal="left" vertical="top"/>
    </xf>
    <xf numFmtId="172" fontId="31" fillId="0" borderId="6" xfId="0" applyNumberFormat="1" applyFont="1" applyFill="1" applyBorder="1" applyAlignment="1">
      <alignment horizontal="left" vertical="top"/>
    </xf>
    <xf numFmtId="14" fontId="6" fillId="5" borderId="44" xfId="4" applyNumberFormat="1" applyFont="1" applyFill="1" applyBorder="1" applyAlignment="1">
      <alignment horizontal="right" vertical="top"/>
    </xf>
    <xf numFmtId="0" fontId="9" fillId="0" borderId="0" xfId="0" applyFont="1" applyBorder="1" applyAlignment="1">
      <alignment vertical="top" wrapText="1"/>
    </xf>
    <xf numFmtId="0" fontId="9" fillId="0" borderId="0" xfId="0" applyFont="1" applyFill="1" applyBorder="1" applyAlignment="1">
      <alignment vertical="top" wrapText="1"/>
    </xf>
    <xf numFmtId="0" fontId="0" fillId="0" borderId="0" xfId="0" applyAlignment="1">
      <alignment vertical="top"/>
    </xf>
    <xf numFmtId="0" fontId="19" fillId="0" borderId="22" xfId="0" applyFont="1" applyBorder="1" applyAlignment="1">
      <alignment horizontal="center" vertical="top"/>
    </xf>
    <xf numFmtId="171" fontId="19" fillId="0" borderId="19" xfId="0" applyNumberFormat="1" applyFont="1" applyFill="1" applyBorder="1" applyAlignment="1">
      <alignment horizontal="center" vertical="top"/>
    </xf>
    <xf numFmtId="0" fontId="19" fillId="0" borderId="23" xfId="0" applyFont="1" applyBorder="1" applyAlignment="1">
      <alignment horizontal="center" vertical="top"/>
    </xf>
    <xf numFmtId="4" fontId="19" fillId="0" borderId="23" xfId="0" applyNumberFormat="1" applyFont="1" applyBorder="1" applyAlignment="1">
      <alignment horizontal="center" vertical="top"/>
    </xf>
    <xf numFmtId="174" fontId="19" fillId="0" borderId="24" xfId="0" applyNumberFormat="1" applyFont="1" applyBorder="1" applyAlignment="1">
      <alignment horizontal="center" vertical="top"/>
    </xf>
    <xf numFmtId="0" fontId="19" fillId="0" borderId="28" xfId="0" applyFont="1" applyBorder="1" applyAlignment="1">
      <alignment horizontal="center" vertical="top"/>
    </xf>
    <xf numFmtId="171" fontId="19" fillId="0" borderId="22" xfId="0" applyNumberFormat="1" applyFont="1" applyFill="1" applyBorder="1" applyAlignment="1">
      <alignment horizontal="center" vertical="top"/>
    </xf>
    <xf numFmtId="0" fontId="19" fillId="0" borderId="21" xfId="0" applyFont="1" applyBorder="1" applyAlignment="1">
      <alignment horizontal="center" vertical="top"/>
    </xf>
    <xf numFmtId="4" fontId="19" fillId="0" borderId="22" xfId="0" applyNumberFormat="1" applyFont="1" applyBorder="1" applyAlignment="1">
      <alignment horizontal="center" vertical="top"/>
    </xf>
    <xf numFmtId="174" fontId="19" fillId="0" borderId="22" xfId="0" applyNumberFormat="1" applyFont="1" applyBorder="1" applyAlignment="1">
      <alignment horizontal="center" vertical="top"/>
    </xf>
    <xf numFmtId="1" fontId="19" fillId="0" borderId="17" xfId="0" applyNumberFormat="1" applyFont="1" applyBorder="1" applyAlignment="1">
      <alignment horizontal="center" vertical="top" wrapText="1"/>
    </xf>
    <xf numFmtId="0" fontId="19" fillId="0" borderId="29" xfId="0" applyFont="1" applyBorder="1" applyAlignment="1">
      <alignment horizontal="center" vertical="top"/>
    </xf>
    <xf numFmtId="171" fontId="19" fillId="0" borderId="29" xfId="0" applyNumberFormat="1" applyFont="1" applyFill="1" applyBorder="1" applyAlignment="1">
      <alignment horizontal="center" vertical="top"/>
    </xf>
    <xf numFmtId="0" fontId="19" fillId="0" borderId="27" xfId="0" applyFont="1" applyBorder="1" applyAlignment="1">
      <alignment horizontal="center" vertical="top"/>
    </xf>
    <xf numFmtId="4" fontId="19" fillId="0" borderId="29" xfId="0" applyNumberFormat="1" applyFont="1" applyBorder="1" applyAlignment="1">
      <alignment horizontal="center" vertical="top"/>
    </xf>
    <xf numFmtId="174" fontId="19" fillId="0" borderId="29" xfId="0" applyNumberFormat="1" applyFont="1" applyBorder="1" applyAlignment="1">
      <alignment horizontal="center" vertical="top" wrapText="1"/>
    </xf>
    <xf numFmtId="1" fontId="24" fillId="0" borderId="30" xfId="0" applyNumberFormat="1" applyFont="1" applyBorder="1" applyAlignment="1">
      <alignment horizontal="center" vertical="top"/>
    </xf>
    <xf numFmtId="1" fontId="24" fillId="0" borderId="31" xfId="0" applyNumberFormat="1" applyFont="1" applyBorder="1" applyAlignment="1">
      <alignment horizontal="center" vertical="top"/>
    </xf>
    <xf numFmtId="1" fontId="9" fillId="0" borderId="31" xfId="0" applyNumberFormat="1" applyFont="1" applyBorder="1" applyAlignment="1">
      <alignment horizontal="center" vertical="top"/>
    </xf>
    <xf numFmtId="0" fontId="9" fillId="0" borderId="31" xfId="0" applyFont="1" applyBorder="1" applyAlignment="1">
      <alignment vertical="top"/>
    </xf>
    <xf numFmtId="171" fontId="9" fillId="0" borderId="31" xfId="0" applyNumberFormat="1" applyFont="1" applyFill="1" applyBorder="1" applyAlignment="1">
      <alignment horizontal="center" vertical="top"/>
    </xf>
    <xf numFmtId="0" fontId="9" fillId="0" borderId="31" xfId="0" applyFont="1" applyBorder="1" applyAlignment="1">
      <alignment horizontal="center" vertical="top"/>
    </xf>
    <xf numFmtId="4" fontId="9" fillId="0" borderId="31" xfId="0" applyNumberFormat="1" applyFont="1" applyBorder="1" applyAlignment="1">
      <alignment horizontal="center" vertical="top"/>
    </xf>
    <xf numFmtId="174" fontId="9" fillId="0" borderId="32" xfId="0" applyNumberFormat="1" applyFont="1" applyBorder="1" applyAlignment="1">
      <alignment horizontal="center" vertical="top"/>
    </xf>
    <xf numFmtId="0" fontId="24" fillId="0" borderId="6" xfId="0" applyFont="1" applyBorder="1" applyAlignment="1">
      <alignment vertical="top"/>
    </xf>
    <xf numFmtId="171" fontId="9" fillId="0" borderId="6" xfId="0" applyNumberFormat="1" applyFont="1" applyFill="1" applyBorder="1" applyAlignment="1">
      <alignment horizontal="center" vertical="top"/>
    </xf>
    <xf numFmtId="0" fontId="9" fillId="0" borderId="6" xfId="0" applyFont="1" applyBorder="1" applyAlignment="1">
      <alignment horizontal="center" vertical="top"/>
    </xf>
    <xf numFmtId="4" fontId="9" fillId="0" borderId="6" xfId="0" applyNumberFormat="1" applyFont="1" applyBorder="1" applyAlignment="1">
      <alignment horizontal="center" vertical="top"/>
    </xf>
    <xf numFmtId="174" fontId="9" fillId="0" borderId="34" xfId="0" applyNumberFormat="1" applyFont="1" applyBorder="1" applyAlignment="1">
      <alignment horizontal="center" vertical="top"/>
    </xf>
    <xf numFmtId="0" fontId="9" fillId="0" borderId="6" xfId="0" applyFont="1" applyBorder="1" applyAlignment="1">
      <alignment vertical="top"/>
    </xf>
    <xf numFmtId="1" fontId="9" fillId="0" borderId="6" xfId="0" quotePrefix="1" applyNumberFormat="1" applyFont="1" applyFill="1" applyBorder="1" applyAlignment="1">
      <alignment horizontal="center" vertical="top"/>
    </xf>
    <xf numFmtId="0" fontId="9" fillId="0" borderId="6" xfId="0" applyFont="1" applyFill="1" applyBorder="1" applyAlignment="1">
      <alignment horizontal="center" vertical="top"/>
    </xf>
    <xf numFmtId="174" fontId="9" fillId="0" borderId="34" xfId="0" applyNumberFormat="1" applyFont="1" applyFill="1" applyBorder="1" applyAlignment="1">
      <alignment horizontal="center" vertical="top"/>
    </xf>
    <xf numFmtId="174" fontId="0" fillId="0" borderId="0" xfId="0" applyNumberFormat="1" applyAlignment="1">
      <alignment vertical="top"/>
    </xf>
    <xf numFmtId="1" fontId="9" fillId="0" borderId="2" xfId="0" applyNumberFormat="1" applyFont="1" applyBorder="1" applyAlignment="1">
      <alignment horizontal="center" vertical="top"/>
    </xf>
    <xf numFmtId="1" fontId="9" fillId="0" borderId="2" xfId="0" quotePrefix="1" applyNumberFormat="1" applyFont="1" applyBorder="1" applyAlignment="1">
      <alignment horizontal="center" vertical="top"/>
    </xf>
    <xf numFmtId="0" fontId="19" fillId="0" borderId="6" xfId="0" applyFont="1" applyBorder="1" applyAlignment="1">
      <alignment vertical="top" wrapText="1"/>
    </xf>
    <xf numFmtId="171" fontId="10" fillId="0" borderId="6" xfId="0" applyNumberFormat="1" applyFont="1" applyFill="1" applyBorder="1" applyAlignment="1">
      <alignment horizontal="center" vertical="top"/>
    </xf>
    <xf numFmtId="0" fontId="10" fillId="0" borderId="6" xfId="0" applyFont="1" applyBorder="1" applyAlignment="1">
      <alignment horizontal="center" vertical="top"/>
    </xf>
    <xf numFmtId="4" fontId="10" fillId="0" borderId="6" xfId="0" applyNumberFormat="1" applyFont="1" applyBorder="1" applyAlignment="1">
      <alignment horizontal="center" vertical="top"/>
    </xf>
    <xf numFmtId="172" fontId="19" fillId="0" borderId="35" xfId="0" applyNumberFormat="1" applyFont="1" applyBorder="1" applyAlignment="1">
      <alignment horizontal="center" vertical="top"/>
    </xf>
    <xf numFmtId="172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4" fontId="0" fillId="0" borderId="0" xfId="4" applyNumberFormat="1" applyFont="1" applyAlignment="1">
      <alignment vertical="top"/>
    </xf>
    <xf numFmtId="174" fontId="9" fillId="0" borderId="36" xfId="0" applyNumberFormat="1" applyFont="1" applyBorder="1" applyAlignment="1">
      <alignment horizontal="center" vertical="top"/>
    </xf>
    <xf numFmtId="4" fontId="9" fillId="0" borderId="4" xfId="0" applyNumberFormat="1" applyFont="1" applyBorder="1" applyAlignment="1">
      <alignment horizontal="center" vertical="top"/>
    </xf>
    <xf numFmtId="1" fontId="19" fillId="0" borderId="6" xfId="0" quotePrefix="1" applyNumberFormat="1" applyFont="1" applyBorder="1" applyAlignment="1">
      <alignment horizontal="center" vertical="top"/>
    </xf>
    <xf numFmtId="171" fontId="19" fillId="0" borderId="6" xfId="0" applyNumberFormat="1" applyFont="1" applyFill="1" applyBorder="1" applyAlignment="1">
      <alignment horizontal="center" vertical="top"/>
    </xf>
    <xf numFmtId="0" fontId="19" fillId="0" borderId="6" xfId="0" applyFont="1" applyBorder="1" applyAlignment="1">
      <alignment horizontal="center" vertical="top"/>
    </xf>
    <xf numFmtId="4" fontId="19" fillId="0" borderId="6" xfId="0" applyNumberFormat="1" applyFont="1" applyBorder="1" applyAlignment="1">
      <alignment horizontal="center" vertical="top"/>
    </xf>
    <xf numFmtId="174" fontId="19" fillId="0" borderId="35" xfId="0" applyNumberFormat="1" applyFont="1" applyBorder="1" applyAlignment="1">
      <alignment horizontal="center" vertical="top"/>
    </xf>
    <xf numFmtId="0" fontId="23" fillId="0" borderId="0" xfId="0" applyFont="1" applyAlignment="1">
      <alignment vertical="top"/>
    </xf>
    <xf numFmtId="1" fontId="9" fillId="0" borderId="38" xfId="0" quotePrefix="1" applyNumberFormat="1" applyFont="1" applyBorder="1" applyAlignment="1">
      <alignment horizontal="center" vertical="top"/>
    </xf>
    <xf numFmtId="0" fontId="9" fillId="0" borderId="38" xfId="0" applyFont="1" applyBorder="1" applyAlignment="1">
      <alignment vertical="top" wrapText="1"/>
    </xf>
    <xf numFmtId="171" fontId="9" fillId="0" borderId="38" xfId="0" applyNumberFormat="1" applyFont="1" applyFill="1" applyBorder="1" applyAlignment="1">
      <alignment horizontal="center" vertical="top"/>
    </xf>
    <xf numFmtId="0" fontId="9" fillId="0" borderId="38" xfId="0" applyFont="1" applyBorder="1" applyAlignment="1">
      <alignment horizontal="center" vertical="top"/>
    </xf>
    <xf numFmtId="4" fontId="9" fillId="0" borderId="38" xfId="0" applyNumberFormat="1" applyFont="1" applyBorder="1" applyAlignment="1">
      <alignment horizontal="center" vertical="top"/>
    </xf>
    <xf numFmtId="174" fontId="9" fillId="0" borderId="39" xfId="0" applyNumberFormat="1" applyFont="1" applyBorder="1" applyAlignment="1">
      <alignment horizontal="center" vertical="top"/>
    </xf>
    <xf numFmtId="171" fontId="9" fillId="0" borderId="20" xfId="0" applyNumberFormat="1" applyFont="1" applyFill="1" applyBorder="1" applyAlignment="1">
      <alignment horizontal="center" vertical="top"/>
    </xf>
    <xf numFmtId="0" fontId="9" fillId="0" borderId="20" xfId="0" applyFont="1" applyBorder="1" applyAlignment="1">
      <alignment horizontal="center" vertical="top"/>
    </xf>
    <xf numFmtId="4" fontId="9" fillId="0" borderId="20" xfId="0" applyNumberFormat="1" applyFont="1" applyBorder="1" applyAlignment="1">
      <alignment horizontal="center" vertical="top"/>
    </xf>
    <xf numFmtId="174" fontId="9" fillId="0" borderId="21" xfId="0" applyNumberFormat="1" applyFont="1" applyBorder="1" applyAlignment="1">
      <alignment horizontal="center" vertical="top"/>
    </xf>
    <xf numFmtId="0" fontId="9" fillId="0" borderId="26" xfId="0" applyFont="1" applyBorder="1" applyAlignment="1">
      <alignment vertical="top"/>
    </xf>
    <xf numFmtId="171" fontId="9" fillId="0" borderId="26" xfId="0" applyNumberFormat="1" applyFont="1" applyFill="1" applyBorder="1" applyAlignment="1">
      <alignment horizontal="center" vertical="top"/>
    </xf>
    <xf numFmtId="0" fontId="9" fillId="0" borderId="26" xfId="0" applyFont="1" applyBorder="1" applyAlignment="1">
      <alignment horizontal="center" vertical="top"/>
    </xf>
    <xf numFmtId="4" fontId="9" fillId="0" borderId="26" xfId="0" applyNumberFormat="1" applyFont="1" applyBorder="1" applyAlignment="1">
      <alignment horizontal="center" vertical="top"/>
    </xf>
    <xf numFmtId="174" fontId="9" fillId="0" borderId="27" xfId="0" applyNumberFormat="1" applyFont="1" applyBorder="1" applyAlignment="1">
      <alignment horizontal="center" vertical="top"/>
    </xf>
    <xf numFmtId="0" fontId="27" fillId="0" borderId="0" xfId="0" applyFont="1" applyAlignment="1">
      <alignment vertical="top"/>
    </xf>
    <xf numFmtId="0" fontId="0" fillId="0" borderId="0" xfId="0" applyAlignment="1">
      <alignment horizontal="center" vertical="top"/>
    </xf>
    <xf numFmtId="0" fontId="28" fillId="0" borderId="0" xfId="0" applyFont="1" applyAlignment="1">
      <alignment vertical="top"/>
    </xf>
    <xf numFmtId="0" fontId="9" fillId="0" borderId="0" xfId="0" applyFont="1" applyBorder="1" applyAlignment="1">
      <alignment vertical="top"/>
    </xf>
    <xf numFmtId="0" fontId="29" fillId="0" borderId="0" xfId="0" applyFont="1" applyAlignment="1">
      <alignment vertical="top"/>
    </xf>
    <xf numFmtId="0" fontId="30" fillId="0" borderId="0" xfId="0" applyFont="1" applyAlignment="1">
      <alignment vertical="top"/>
    </xf>
    <xf numFmtId="0" fontId="0" fillId="0" borderId="0" xfId="0" applyBorder="1" applyAlignment="1">
      <alignment vertical="top"/>
    </xf>
    <xf numFmtId="174" fontId="2" fillId="0" borderId="40" xfId="0" applyNumberFormat="1" applyFont="1" applyFill="1" applyBorder="1" applyAlignment="1">
      <alignment horizontal="right" vertical="top"/>
    </xf>
    <xf numFmtId="0" fontId="2" fillId="0" borderId="40" xfId="0" applyFont="1" applyFill="1" applyBorder="1" applyAlignment="1">
      <alignment horizontal="right" vertical="top"/>
    </xf>
    <xf numFmtId="0" fontId="2" fillId="0" borderId="0" xfId="0" applyFont="1" applyFill="1" applyAlignment="1">
      <alignment vertical="top"/>
    </xf>
    <xf numFmtId="43" fontId="2" fillId="0" borderId="40" xfId="0" applyNumberFormat="1" applyFont="1" applyFill="1" applyBorder="1" applyAlignment="1">
      <alignment horizontal="right" vertical="top"/>
    </xf>
    <xf numFmtId="0" fontId="5" fillId="0" borderId="0" xfId="0" applyFont="1" applyBorder="1" applyAlignment="1">
      <alignment vertical="top"/>
    </xf>
    <xf numFmtId="165" fontId="17" fillId="0" borderId="0" xfId="4" applyFont="1" applyFill="1" applyBorder="1" applyAlignment="1">
      <alignment vertical="top" wrapText="1"/>
    </xf>
    <xf numFmtId="0" fontId="21" fillId="0" borderId="43" xfId="0" applyFont="1" applyFill="1" applyBorder="1" applyAlignment="1">
      <alignment vertical="top" wrapText="1"/>
    </xf>
    <xf numFmtId="174" fontId="5" fillId="0" borderId="6" xfId="0" applyNumberFormat="1" applyFont="1" applyFill="1" applyBorder="1" applyAlignment="1">
      <alignment vertical="top"/>
    </xf>
    <xf numFmtId="0" fontId="31" fillId="0" borderId="6" xfId="0" applyFont="1" applyBorder="1" applyAlignment="1">
      <alignment vertical="top"/>
    </xf>
    <xf numFmtId="0" fontId="31" fillId="0" borderId="0" xfId="0" applyFont="1" applyAlignment="1">
      <alignment vertical="top"/>
    </xf>
    <xf numFmtId="0" fontId="32" fillId="0" borderId="43" xfId="0" applyFont="1" applyBorder="1" applyAlignment="1">
      <alignment vertical="top"/>
    </xf>
    <xf numFmtId="0" fontId="6" fillId="0" borderId="43" xfId="0" applyFont="1" applyBorder="1" applyAlignment="1">
      <alignment vertical="top"/>
    </xf>
    <xf numFmtId="0" fontId="6" fillId="5" borderId="43" xfId="0" applyFont="1" applyFill="1" applyBorder="1" applyAlignment="1">
      <alignment vertical="top"/>
    </xf>
    <xf numFmtId="0" fontId="31" fillId="0" borderId="31" xfId="0" applyFont="1" applyBorder="1" applyAlignment="1">
      <alignment vertical="top"/>
    </xf>
    <xf numFmtId="0" fontId="31" fillId="9" borderId="43" xfId="0" applyFont="1" applyFill="1" applyBorder="1" applyAlignment="1">
      <alignment vertical="top"/>
    </xf>
    <xf numFmtId="0" fontId="31" fillId="0" borderId="6" xfId="0" applyFont="1" applyFill="1" applyBorder="1" applyAlignment="1">
      <alignment vertical="top"/>
    </xf>
    <xf numFmtId="174" fontId="5" fillId="0" borderId="2" xfId="0" applyNumberFormat="1" applyFont="1" applyFill="1" applyBorder="1" applyAlignment="1">
      <alignment vertical="top"/>
    </xf>
    <xf numFmtId="0" fontId="31" fillId="0" borderId="2" xfId="0" applyFont="1" applyBorder="1" applyAlignment="1">
      <alignment vertical="top"/>
    </xf>
    <xf numFmtId="0" fontId="31" fillId="0" borderId="0" xfId="0" applyFont="1" applyBorder="1" applyAlignment="1">
      <alignment vertical="top"/>
    </xf>
    <xf numFmtId="0" fontId="31" fillId="0" borderId="38" xfId="0" applyFont="1" applyBorder="1" applyAlignment="1">
      <alignment vertical="top"/>
    </xf>
    <xf numFmtId="49" fontId="5" fillId="0" borderId="6" xfId="0" applyNumberFormat="1" applyFont="1" applyBorder="1" applyAlignment="1">
      <alignment vertical="top"/>
    </xf>
    <xf numFmtId="0" fontId="9" fillId="0" borderId="0" xfId="0" applyFont="1" applyBorder="1" applyAlignment="1">
      <alignment vertical="top" wrapText="1"/>
    </xf>
    <xf numFmtId="43" fontId="35" fillId="0" borderId="6" xfId="4" applyNumberFormat="1" applyFont="1" applyFill="1" applyBorder="1" applyAlignment="1">
      <alignment horizontal="right" vertical="top"/>
    </xf>
    <xf numFmtId="0" fontId="35" fillId="0" borderId="6" xfId="0" applyFont="1" applyBorder="1" applyAlignment="1">
      <alignment vertical="top"/>
    </xf>
    <xf numFmtId="172" fontId="35" fillId="0" borderId="6" xfId="0" applyNumberFormat="1" applyFont="1" applyFill="1" applyBorder="1" applyAlignment="1">
      <alignment horizontal="left" vertical="top"/>
    </xf>
    <xf numFmtId="175" fontId="35" fillId="0" borderId="34" xfId="4" applyNumberFormat="1" applyFont="1" applyBorder="1" applyAlignment="1">
      <alignment horizontal="right" vertical="top"/>
    </xf>
    <xf numFmtId="172" fontId="36" fillId="0" borderId="6" xfId="0" applyNumberFormat="1" applyFont="1" applyFill="1" applyBorder="1" applyAlignment="1">
      <alignment horizontal="left" vertical="top"/>
    </xf>
    <xf numFmtId="176" fontId="35" fillId="0" borderId="6" xfId="4" applyNumberFormat="1" applyFont="1" applyFill="1" applyBorder="1" applyAlignment="1">
      <alignment horizontal="right" vertical="top"/>
    </xf>
    <xf numFmtId="0" fontId="36" fillId="0" borderId="6" xfId="0" applyFont="1" applyBorder="1" applyAlignment="1">
      <alignment vertical="top"/>
    </xf>
    <xf numFmtId="0" fontId="38" fillId="0" borderId="6" xfId="0" applyFont="1" applyFill="1" applyBorder="1" applyAlignment="1">
      <alignment horizontal="left" vertical="top"/>
    </xf>
    <xf numFmtId="0" fontId="35" fillId="0" borderId="0" xfId="0" applyFont="1" applyBorder="1" applyAlignment="1">
      <alignment horizontal="right" vertical="top"/>
    </xf>
    <xf numFmtId="0" fontId="35" fillId="0" borderId="6" xfId="1" applyFont="1" applyBorder="1" applyAlignment="1">
      <alignment horizontal="right" vertical="top"/>
    </xf>
    <xf numFmtId="0" fontId="40" fillId="0" borderId="2" xfId="0" applyFont="1" applyFill="1" applyBorder="1" applyAlignment="1">
      <alignment horizontal="left" vertical="top"/>
    </xf>
    <xf numFmtId="0" fontId="34" fillId="0" borderId="6" xfId="0" applyFont="1" applyBorder="1" applyAlignment="1">
      <alignment horizontal="left" vertical="top"/>
    </xf>
    <xf numFmtId="0" fontId="35" fillId="0" borderId="2" xfId="0" applyFont="1" applyBorder="1" applyAlignment="1">
      <alignment horizontal="left" vertical="top"/>
    </xf>
    <xf numFmtId="0" fontId="35" fillId="0" borderId="2" xfId="0" applyFont="1" applyFill="1" applyBorder="1" applyAlignment="1">
      <alignment horizontal="left" vertical="top"/>
    </xf>
    <xf numFmtId="3" fontId="34" fillId="0" borderId="6" xfId="1" applyNumberFormat="1" applyFont="1" applyBorder="1" applyAlignment="1">
      <alignment horizontal="center" vertical="top"/>
    </xf>
    <xf numFmtId="0" fontId="35" fillId="0" borderId="2" xfId="1" applyFont="1" applyFill="1" applyBorder="1" applyAlignment="1">
      <alignment horizontal="center" vertical="top"/>
    </xf>
    <xf numFmtId="0" fontId="37" fillId="0" borderId="2" xfId="0" applyFont="1" applyFill="1" applyBorder="1"/>
    <xf numFmtId="0" fontId="35" fillId="0" borderId="8" xfId="0" applyFont="1" applyBorder="1" applyAlignment="1">
      <alignment horizontal="right" vertical="top"/>
    </xf>
    <xf numFmtId="1" fontId="35" fillId="0" borderId="6" xfId="1" applyNumberFormat="1" applyFont="1" applyBorder="1" applyAlignment="1">
      <alignment horizontal="right" vertical="top"/>
    </xf>
    <xf numFmtId="0" fontId="35" fillId="0" borderId="45" xfId="0" applyFont="1" applyBorder="1" applyAlignment="1">
      <alignment horizontal="right" vertical="top"/>
    </xf>
    <xf numFmtId="0" fontId="35" fillId="0" borderId="9" xfId="1" applyFont="1" applyBorder="1" applyAlignment="1">
      <alignment horizontal="right" vertical="top"/>
    </xf>
    <xf numFmtId="0" fontId="35" fillId="0" borderId="6" xfId="0" applyFont="1" applyBorder="1" applyAlignment="1">
      <alignment horizontal="left" vertical="top"/>
    </xf>
    <xf numFmtId="0" fontId="35" fillId="0" borderId="0" xfId="0" applyFont="1" applyBorder="1" applyAlignment="1">
      <alignment horizontal="left" vertical="top"/>
    </xf>
    <xf numFmtId="0" fontId="35" fillId="0" borderId="6" xfId="1" applyFont="1" applyBorder="1" applyAlignment="1">
      <alignment horizontal="center" vertical="top"/>
    </xf>
    <xf numFmtId="0" fontId="41" fillId="0" borderId="2" xfId="0" applyFont="1" applyFill="1" applyBorder="1"/>
    <xf numFmtId="0" fontId="35" fillId="0" borderId="6" xfId="0" applyFont="1" applyBorder="1" applyAlignment="1">
      <alignment horizontal="right" vertical="top"/>
    </xf>
    <xf numFmtId="173" fontId="37" fillId="0" borderId="0" xfId="0" applyNumberFormat="1" applyFont="1" applyBorder="1"/>
    <xf numFmtId="4" fontId="37" fillId="0" borderId="6" xfId="0" applyNumberFormat="1" applyFont="1" applyBorder="1"/>
    <xf numFmtId="3" fontId="35" fillId="0" borderId="6" xfId="1" applyNumberFormat="1" applyFont="1" applyBorder="1" applyAlignment="1">
      <alignment horizontal="center" vertical="top"/>
    </xf>
    <xf numFmtId="173" fontId="37" fillId="0" borderId="45" xfId="0" applyNumberFormat="1" applyFont="1" applyBorder="1"/>
    <xf numFmtId="0" fontId="38" fillId="0" borderId="2" xfId="0" applyFont="1" applyBorder="1" applyAlignment="1">
      <alignment vertical="top"/>
    </xf>
    <xf numFmtId="4" fontId="35" fillId="0" borderId="15" xfId="1" applyNumberFormat="1" applyFont="1" applyBorder="1" applyAlignment="1">
      <alignment horizontal="center" vertical="top"/>
    </xf>
    <xf numFmtId="0" fontId="35" fillId="0" borderId="4" xfId="1" applyFont="1" applyBorder="1" applyAlignment="1">
      <alignment horizontal="center" vertical="top"/>
    </xf>
    <xf numFmtId="0" fontId="41" fillId="0" borderId="6" xfId="0" applyFont="1" applyFill="1" applyBorder="1"/>
    <xf numFmtId="4" fontId="37" fillId="0" borderId="4" xfId="0" applyNumberFormat="1" applyFont="1" applyBorder="1" applyAlignment="1">
      <alignment horizontal="right"/>
    </xf>
    <xf numFmtId="0" fontId="37" fillId="0" borderId="6" xfId="0" applyFont="1" applyFill="1" applyBorder="1"/>
    <xf numFmtId="3" fontId="35" fillId="0" borderId="2" xfId="1" applyNumberFormat="1" applyFont="1" applyBorder="1" applyAlignment="1">
      <alignment horizontal="center" vertical="top"/>
    </xf>
    <xf numFmtId="4" fontId="37" fillId="0" borderId="11" xfId="0" applyNumberFormat="1" applyFont="1" applyBorder="1" applyAlignment="1">
      <alignment horizontal="right"/>
    </xf>
    <xf numFmtId="0" fontId="38" fillId="0" borderId="6" xfId="0" applyFont="1" applyBorder="1" applyAlignment="1">
      <alignment vertical="top"/>
    </xf>
    <xf numFmtId="0" fontId="35" fillId="0" borderId="4" xfId="1" applyFont="1" applyBorder="1" applyAlignment="1">
      <alignment horizontal="right" vertical="top"/>
    </xf>
    <xf numFmtId="0" fontId="37" fillId="0" borderId="0" xfId="0" applyFont="1" applyFill="1" applyBorder="1"/>
    <xf numFmtId="173" fontId="37" fillId="0" borderId="14" xfId="0" applyNumberFormat="1" applyFont="1" applyBorder="1"/>
    <xf numFmtId="0" fontId="35" fillId="0" borderId="6" xfId="1" applyFont="1" applyFill="1" applyBorder="1" applyAlignment="1">
      <alignment horizontal="left" vertical="top" wrapText="1"/>
    </xf>
    <xf numFmtId="4" fontId="35" fillId="0" borderId="15" xfId="1" applyNumberFormat="1" applyFont="1" applyBorder="1" applyAlignment="1">
      <alignment horizontal="right" vertical="top"/>
    </xf>
    <xf numFmtId="0" fontId="21" fillId="0" borderId="4" xfId="1272" applyNumberFormat="1" applyFont="1" applyFill="1" applyBorder="1" applyAlignment="1">
      <alignment vertical="top" wrapText="1"/>
    </xf>
    <xf numFmtId="0" fontId="5" fillId="0" borderId="6" xfId="1" applyFont="1" applyFill="1" applyBorder="1" applyAlignment="1">
      <alignment horizontal="center" vertical="top"/>
    </xf>
    <xf numFmtId="172" fontId="5" fillId="0" borderId="6" xfId="1" applyNumberFormat="1" applyFont="1" applyFill="1" applyBorder="1" applyAlignment="1">
      <alignment horizontal="center" vertical="top"/>
    </xf>
    <xf numFmtId="172" fontId="5" fillId="0" borderId="6" xfId="4" applyNumberFormat="1" applyFont="1" applyBorder="1" applyAlignment="1">
      <alignment horizontal="center" vertical="top"/>
    </xf>
    <xf numFmtId="0" fontId="5" fillId="0" borderId="0" xfId="1" quotePrefix="1" applyFont="1" applyFill="1" applyBorder="1" applyAlignment="1">
      <alignment horizontal="center" vertical="top"/>
    </xf>
    <xf numFmtId="0" fontId="5" fillId="0" borderId="4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center" vertical="top"/>
    </xf>
    <xf numFmtId="49" fontId="21" fillId="0" borderId="6" xfId="1272" applyNumberFormat="1" applyFont="1" applyFill="1" applyBorder="1" applyAlignment="1">
      <alignment horizontal="center" vertical="top" wrapText="1"/>
    </xf>
    <xf numFmtId="0" fontId="5" fillId="0" borderId="4" xfId="1347" applyNumberFormat="1" applyFont="1" applyFill="1" applyBorder="1" applyAlignment="1">
      <alignment horizontal="left" vertical="top" wrapText="1"/>
    </xf>
    <xf numFmtId="49" fontId="5" fillId="0" borderId="6" xfId="1347" applyNumberFormat="1" applyFont="1" applyFill="1" applyBorder="1" applyAlignment="1">
      <alignment horizontal="center" vertical="top"/>
    </xf>
    <xf numFmtId="4" fontId="5" fillId="0" borderId="0" xfId="4" applyNumberFormat="1" applyFont="1" applyFill="1" applyBorder="1" applyAlignment="1">
      <alignment horizontal="center" vertical="top"/>
    </xf>
    <xf numFmtId="44" fontId="5" fillId="0" borderId="6" xfId="4" applyNumberFormat="1" applyFont="1" applyFill="1" applyBorder="1" applyAlignment="1">
      <alignment horizontal="center" vertical="top"/>
    </xf>
    <xf numFmtId="0" fontId="13" fillId="0" borderId="4" xfId="1272" applyNumberFormat="1" applyFont="1" applyFill="1" applyBorder="1" applyAlignment="1">
      <alignment vertical="top" wrapText="1"/>
    </xf>
    <xf numFmtId="4" fontId="13" fillId="0" borderId="6" xfId="1272" applyNumberFormat="1" applyFont="1" applyFill="1" applyBorder="1" applyAlignment="1">
      <alignment horizontal="center" vertical="top"/>
    </xf>
    <xf numFmtId="49" fontId="13" fillId="0" borderId="0" xfId="1272" applyNumberFormat="1" applyFont="1" applyFill="1" applyBorder="1" applyAlignment="1">
      <alignment horizontal="center" vertical="top"/>
    </xf>
    <xf numFmtId="0" fontId="5" fillId="0" borderId="0" xfId="1" applyFont="1" applyFill="1" applyBorder="1" applyAlignment="1">
      <alignment horizontal="center" vertical="top"/>
    </xf>
    <xf numFmtId="0" fontId="13" fillId="0" borderId="4" xfId="0" applyNumberFormat="1" applyFont="1" applyFill="1" applyBorder="1" applyAlignment="1">
      <alignment vertical="top" wrapText="1"/>
    </xf>
    <xf numFmtId="0" fontId="13" fillId="0" borderId="6" xfId="1272" applyNumberFormat="1" applyFill="1" applyBorder="1" applyAlignment="1">
      <alignment horizontal="center" vertical="top"/>
    </xf>
    <xf numFmtId="49" fontId="13" fillId="0" borderId="0" xfId="1272" applyNumberFormat="1" applyFill="1" applyBorder="1" applyAlignment="1">
      <alignment horizontal="center" vertical="top"/>
    </xf>
    <xf numFmtId="0" fontId="21" fillId="0" borderId="4" xfId="1272" applyNumberFormat="1" applyFont="1" applyFill="1" applyBorder="1" applyAlignment="1">
      <alignment vertical="top"/>
    </xf>
    <xf numFmtId="43" fontId="5" fillId="0" borderId="6" xfId="4" applyNumberFormat="1" applyFont="1" applyBorder="1" applyAlignment="1">
      <alignment horizontal="center" vertical="top"/>
    </xf>
    <xf numFmtId="174" fontId="5" fillId="0" borderId="6" xfId="0" applyNumberFormat="1" applyFont="1" applyFill="1" applyBorder="1" applyAlignment="1">
      <alignment horizontal="center" vertical="top"/>
    </xf>
    <xf numFmtId="2" fontId="5" fillId="0" borderId="6" xfId="1" applyNumberFormat="1" applyFont="1" applyFill="1" applyBorder="1" applyAlignment="1">
      <alignment horizontal="center" vertical="top"/>
    </xf>
    <xf numFmtId="0" fontId="5" fillId="0" borderId="4" xfId="0" applyNumberFormat="1" applyFont="1" applyFill="1" applyBorder="1" applyAlignment="1">
      <alignment vertical="top" wrapText="1"/>
    </xf>
    <xf numFmtId="0" fontId="13" fillId="0" borderId="4" xfId="1272" applyNumberFormat="1" applyFill="1" applyBorder="1" applyAlignment="1">
      <alignment vertical="top" wrapText="1"/>
    </xf>
    <xf numFmtId="0" fontId="5" fillId="0" borderId="6" xfId="0" applyFont="1" applyFill="1" applyBorder="1" applyAlignment="1">
      <alignment horizontal="center" vertical="top"/>
    </xf>
    <xf numFmtId="49" fontId="21" fillId="0" borderId="0" xfId="1272" applyNumberFormat="1" applyFont="1" applyFill="1" applyBorder="1" applyAlignment="1">
      <alignment horizontal="center" vertical="top" wrapText="1"/>
    </xf>
    <xf numFmtId="49" fontId="5" fillId="0" borderId="0" xfId="1347" applyNumberFormat="1" applyFont="1" applyFill="1" applyBorder="1" applyAlignment="1">
      <alignment horizontal="center" vertical="top"/>
    </xf>
    <xf numFmtId="172" fontId="13" fillId="0" borderId="6" xfId="1276" applyNumberFormat="1" applyFont="1" applyFill="1" applyBorder="1" applyAlignment="1">
      <alignment horizontal="center" vertical="top"/>
    </xf>
    <xf numFmtId="172" fontId="5" fillId="0" borderId="6" xfId="4" applyNumberFormat="1" applyFont="1" applyFill="1" applyBorder="1" applyAlignment="1">
      <alignment horizontal="center" vertical="top"/>
    </xf>
    <xf numFmtId="0" fontId="5" fillId="0" borderId="4" xfId="0" applyFont="1" applyFill="1" applyBorder="1" applyAlignment="1">
      <alignment horizontal="right" vertical="top"/>
    </xf>
    <xf numFmtId="2" fontId="5" fillId="0" borderId="4" xfId="0" applyNumberFormat="1" applyFont="1" applyFill="1" applyBorder="1" applyAlignment="1">
      <alignment horizontal="left" vertical="top"/>
    </xf>
    <xf numFmtId="4" fontId="5" fillId="0" borderId="6" xfId="1" applyNumberFormat="1" applyFont="1" applyFill="1" applyBorder="1" applyAlignment="1">
      <alignment horizontal="center" vertical="top"/>
    </xf>
    <xf numFmtId="49" fontId="21" fillId="0" borderId="6" xfId="1272" applyNumberFormat="1" applyFont="1" applyFill="1" applyBorder="1" applyAlignment="1">
      <alignment horizontal="center" vertical="top"/>
    </xf>
    <xf numFmtId="0" fontId="14" fillId="0" borderId="2" xfId="1" applyFont="1" applyFill="1" applyBorder="1" applyAlignment="1">
      <alignment horizontal="left" vertical="top" wrapText="1"/>
    </xf>
    <xf numFmtId="0" fontId="14" fillId="0" borderId="2" xfId="1" applyFont="1" applyFill="1" applyBorder="1" applyAlignment="1">
      <alignment horizontal="center" vertical="top"/>
    </xf>
    <xf numFmtId="0" fontId="31" fillId="0" borderId="6" xfId="0" applyFont="1" applyFill="1" applyBorder="1" applyAlignment="1">
      <alignment horizontal="center" vertical="top"/>
    </xf>
    <xf numFmtId="4" fontId="21" fillId="0" borderId="0" xfId="1272" applyNumberFormat="1" applyFont="1" applyFill="1" applyBorder="1" applyAlignment="1">
      <alignment horizontal="center" vertical="top" wrapText="1"/>
    </xf>
    <xf numFmtId="4" fontId="21" fillId="0" borderId="0" xfId="1272" applyNumberFormat="1" applyFont="1" applyFill="1" applyBorder="1" applyAlignment="1">
      <alignment horizontal="center" vertical="top"/>
    </xf>
    <xf numFmtId="0" fontId="5" fillId="0" borderId="2" xfId="0" applyFont="1" applyBorder="1" applyAlignment="1">
      <alignment horizontal="center" vertical="top"/>
    </xf>
    <xf numFmtId="0" fontId="5" fillId="0" borderId="0" xfId="0" applyFont="1" applyAlignment="1">
      <alignment horizontal="center" vertical="top"/>
    </xf>
    <xf numFmtId="172" fontId="5" fillId="0" borderId="6" xfId="0" applyNumberFormat="1" applyFont="1" applyBorder="1" applyAlignment="1">
      <alignment horizontal="center" vertical="top"/>
    </xf>
    <xf numFmtId="4" fontId="13" fillId="0" borderId="6" xfId="1272" applyNumberFormat="1" applyFill="1" applyBorder="1" applyAlignment="1">
      <alignment horizontal="center" vertical="top"/>
    </xf>
    <xf numFmtId="172" fontId="6" fillId="0" borderId="7" xfId="1" applyNumberFormat="1" applyFont="1" applyFill="1" applyBorder="1" applyAlignment="1">
      <alignment horizontal="center" vertical="top"/>
    </xf>
    <xf numFmtId="172" fontId="14" fillId="0" borderId="3" xfId="1" applyNumberFormat="1" applyFont="1" applyFill="1" applyBorder="1" applyAlignment="1">
      <alignment horizontal="center" vertical="top"/>
    </xf>
    <xf numFmtId="172" fontId="14" fillId="0" borderId="4" xfId="1" applyNumberFormat="1" applyFont="1" applyFill="1" applyBorder="1" applyAlignment="1">
      <alignment horizontal="center" vertical="top"/>
    </xf>
    <xf numFmtId="174" fontId="31" fillId="0" borderId="6" xfId="0" applyNumberFormat="1" applyFont="1" applyFill="1" applyBorder="1" applyAlignment="1">
      <alignment horizontal="center" vertical="top"/>
    </xf>
    <xf numFmtId="172" fontId="5" fillId="0" borderId="6" xfId="0" applyNumberFormat="1" applyFont="1" applyFill="1" applyBorder="1" applyAlignment="1">
      <alignment horizontal="center" vertical="top"/>
    </xf>
    <xf numFmtId="172" fontId="5" fillId="0" borderId="4" xfId="1" applyNumberFormat="1" applyFont="1" applyFill="1" applyBorder="1" applyAlignment="1">
      <alignment horizontal="center" vertical="top"/>
    </xf>
    <xf numFmtId="4" fontId="21" fillId="0" borderId="6" xfId="1272" applyNumberFormat="1" applyFont="1" applyFill="1" applyBorder="1" applyAlignment="1">
      <alignment horizontal="center" vertical="top" wrapText="1"/>
    </xf>
    <xf numFmtId="4" fontId="21" fillId="0" borderId="6" xfId="1272" applyNumberFormat="1" applyFont="1" applyFill="1" applyBorder="1" applyAlignment="1">
      <alignment horizontal="center" vertical="top"/>
    </xf>
    <xf numFmtId="172" fontId="5" fillId="0" borderId="4" xfId="0" applyNumberFormat="1" applyFont="1" applyBorder="1" applyAlignment="1">
      <alignment horizontal="center" vertical="top"/>
    </xf>
    <xf numFmtId="0" fontId="14" fillId="0" borderId="46" xfId="1" applyFont="1" applyFill="1" applyBorder="1" applyAlignment="1">
      <alignment horizontal="left" vertical="top" wrapText="1"/>
    </xf>
    <xf numFmtId="0" fontId="14" fillId="0" borderId="46" xfId="1" applyFont="1" applyFill="1" applyBorder="1" applyAlignment="1">
      <alignment horizontal="center" vertical="top"/>
    </xf>
    <xf numFmtId="172" fontId="14" fillId="0" borderId="47" xfId="1" applyNumberFormat="1" applyFont="1" applyFill="1" applyBorder="1" applyAlignment="1">
      <alignment horizontal="center" vertical="top"/>
    </xf>
    <xf numFmtId="0" fontId="16" fillId="0" borderId="4" xfId="1272" applyNumberFormat="1" applyFont="1" applyFill="1" applyBorder="1" applyAlignment="1">
      <alignment vertical="top" wrapText="1"/>
    </xf>
    <xf numFmtId="0" fontId="5" fillId="0" borderId="4" xfId="0" applyFont="1" applyFill="1" applyBorder="1" applyAlignment="1">
      <alignment vertical="top" wrapText="1"/>
    </xf>
    <xf numFmtId="172" fontId="5" fillId="0" borderId="4" xfId="0" applyNumberFormat="1" applyFont="1" applyFill="1" applyBorder="1" applyAlignment="1">
      <alignment horizontal="center" vertical="top"/>
    </xf>
    <xf numFmtId="0" fontId="8" fillId="6" borderId="2" xfId="1" applyFont="1" applyFill="1" applyBorder="1" applyAlignment="1">
      <alignment horizontal="left" vertical="top" wrapText="1"/>
    </xf>
    <xf numFmtId="0" fontId="8" fillId="6" borderId="0" xfId="0" applyFont="1" applyFill="1" applyBorder="1" applyAlignment="1">
      <alignment horizontal="left" vertical="top"/>
    </xf>
    <xf numFmtId="0" fontId="5" fillId="6" borderId="0" xfId="1" applyFont="1" applyFill="1" applyBorder="1" applyAlignment="1">
      <alignment horizontal="left" vertical="top" wrapText="1"/>
    </xf>
    <xf numFmtId="0" fontId="5" fillId="6" borderId="0" xfId="0" applyFont="1" applyFill="1" applyBorder="1" applyAlignment="1">
      <alignment horizontal="left" vertical="top"/>
    </xf>
    <xf numFmtId="0" fontId="5" fillId="6" borderId="0" xfId="0" applyFont="1" applyFill="1" applyBorder="1" applyAlignment="1">
      <alignment horizontal="left" vertical="top" wrapText="1"/>
    </xf>
    <xf numFmtId="4" fontId="5" fillId="6" borderId="4" xfId="0" applyNumberFormat="1" applyFont="1" applyFill="1" applyBorder="1" applyAlignment="1">
      <alignment horizontal="right" vertical="top"/>
    </xf>
    <xf numFmtId="0" fontId="5" fillId="7" borderId="4" xfId="0" applyFont="1" applyFill="1" applyBorder="1" applyAlignment="1">
      <alignment horizontal="right" vertical="top"/>
    </xf>
    <xf numFmtId="4" fontId="5" fillId="7" borderId="4" xfId="0" applyNumberFormat="1" applyFont="1" applyFill="1" applyBorder="1" applyAlignment="1">
      <alignment horizontal="right" vertical="top"/>
    </xf>
    <xf numFmtId="0" fontId="5" fillId="7" borderId="0" xfId="0" applyFont="1" applyFill="1" applyAlignment="1">
      <alignment horizontal="right" vertical="top"/>
    </xf>
    <xf numFmtId="4" fontId="5" fillId="7" borderId="1" xfId="0" applyNumberFormat="1" applyFont="1" applyFill="1" applyBorder="1" applyAlignment="1">
      <alignment horizontal="right" vertical="top"/>
    </xf>
    <xf numFmtId="4" fontId="13" fillId="7" borderId="6" xfId="0" applyNumberFormat="1" applyFont="1" applyFill="1" applyBorder="1" applyAlignment="1">
      <alignment horizontal="right"/>
    </xf>
    <xf numFmtId="0" fontId="5" fillId="7" borderId="6" xfId="0" applyFont="1" applyFill="1" applyBorder="1" applyAlignment="1">
      <alignment horizontal="right" vertical="top"/>
    </xf>
    <xf numFmtId="0" fontId="24" fillId="0" borderId="6" xfId="0" applyFont="1" applyBorder="1" applyAlignment="1">
      <alignment vertical="top" wrapText="1"/>
    </xf>
    <xf numFmtId="174" fontId="24" fillId="0" borderId="34" xfId="0" applyNumberFormat="1" applyFont="1" applyBorder="1" applyAlignment="1">
      <alignment horizontal="center" vertical="top"/>
    </xf>
    <xf numFmtId="171" fontId="24" fillId="0" borderId="6" xfId="0" applyNumberFormat="1" applyFont="1" applyFill="1" applyBorder="1" applyAlignment="1">
      <alignment horizontal="center" vertical="top"/>
    </xf>
    <xf numFmtId="0" fontId="24" fillId="0" borderId="6" xfId="0" applyFont="1" applyBorder="1" applyAlignment="1">
      <alignment horizontal="center" vertical="top"/>
    </xf>
    <xf numFmtId="4" fontId="24" fillId="0" borderId="4" xfId="0" applyNumberFormat="1" applyFont="1" applyBorder="1" applyAlignment="1">
      <alignment horizontal="center" vertical="top"/>
    </xf>
    <xf numFmtId="4" fontId="24" fillId="0" borderId="6" xfId="0" applyNumberFormat="1" applyFont="1" applyBorder="1" applyAlignment="1">
      <alignment horizontal="center" vertical="top"/>
    </xf>
    <xf numFmtId="1" fontId="9" fillId="0" borderId="4" xfId="0" quotePrefix="1" applyNumberFormat="1" applyFont="1" applyBorder="1" applyAlignment="1">
      <alignment horizontal="center" vertical="top"/>
    </xf>
    <xf numFmtId="171" fontId="9" fillId="0" borderId="2" xfId="0" applyNumberFormat="1" applyFont="1" applyFill="1" applyBorder="1" applyAlignment="1">
      <alignment horizontal="center" vertical="top"/>
    </xf>
    <xf numFmtId="0" fontId="43" fillId="0" borderId="6" xfId="0" applyFont="1" applyBorder="1" applyAlignment="1">
      <alignment vertical="top" wrapText="1"/>
    </xf>
    <xf numFmtId="0" fontId="9" fillId="0" borderId="6" xfId="0" applyFont="1" applyFill="1" applyBorder="1" applyAlignment="1">
      <alignment vertical="top" wrapText="1"/>
    </xf>
    <xf numFmtId="4" fontId="9" fillId="0" borderId="6" xfId="0" applyNumberFormat="1" applyFont="1" applyFill="1" applyBorder="1" applyAlignment="1">
      <alignment horizontal="center" vertical="top"/>
    </xf>
    <xf numFmtId="4" fontId="9" fillId="0" borderId="4" xfId="0" applyNumberFormat="1" applyFont="1" applyFill="1" applyBorder="1" applyAlignment="1">
      <alignment horizontal="center" vertical="top"/>
    </xf>
    <xf numFmtId="0" fontId="5" fillId="11" borderId="0" xfId="0" applyFont="1" applyFill="1" applyAlignment="1">
      <alignment horizontal="left" vertical="top"/>
    </xf>
    <xf numFmtId="0" fontId="5" fillId="12" borderId="0" xfId="0" applyFont="1" applyFill="1" applyAlignment="1">
      <alignment horizontal="left" vertical="top"/>
    </xf>
    <xf numFmtId="175" fontId="31" fillId="0" borderId="34" xfId="4" applyNumberFormat="1" applyFont="1" applyFill="1" applyBorder="1" applyAlignment="1">
      <alignment horizontal="right" vertical="top"/>
    </xf>
    <xf numFmtId="0" fontId="20" fillId="0" borderId="2" xfId="0" applyFont="1" applyFill="1" applyBorder="1"/>
    <xf numFmtId="4" fontId="13" fillId="0" borderId="6" xfId="0" applyNumberFormat="1" applyFont="1" applyFill="1" applyBorder="1" applyAlignment="1">
      <alignment horizontal="right"/>
    </xf>
    <xf numFmtId="4" fontId="13" fillId="0" borderId="9" xfId="0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2" xfId="0" applyFont="1" applyFill="1" applyBorder="1" applyAlignment="1">
      <alignment horizontal="left" vertical="top"/>
    </xf>
    <xf numFmtId="0" fontId="5" fillId="0" borderId="6" xfId="0" applyNumberFormat="1" applyFont="1" applyFill="1" applyBorder="1" applyAlignment="1">
      <alignment horizontal="left" vertical="top" wrapText="1"/>
    </xf>
    <xf numFmtId="0" fontId="33" fillId="0" borderId="6" xfId="0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vertical="top"/>
    </xf>
    <xf numFmtId="0" fontId="13" fillId="0" borderId="0" xfId="0" applyFont="1" applyFill="1" applyBorder="1" applyAlignment="1">
      <alignment horizontal="left" vertical="top"/>
    </xf>
    <xf numFmtId="0" fontId="8" fillId="0" borderId="6" xfId="0" applyNumberFormat="1" applyFont="1" applyFill="1" applyBorder="1" applyAlignment="1">
      <alignment horizontal="left" vertical="top" wrapText="1"/>
    </xf>
    <xf numFmtId="0" fontId="18" fillId="0" borderId="6" xfId="0" applyNumberFormat="1" applyFont="1" applyFill="1" applyBorder="1" applyAlignment="1">
      <alignment horizontal="left" vertical="top" wrapText="1"/>
    </xf>
    <xf numFmtId="0" fontId="5" fillId="0" borderId="0" xfId="0" applyNumberFormat="1" applyFont="1" applyFill="1" applyBorder="1" applyAlignment="1">
      <alignment horizontal="left" vertical="top" wrapText="1"/>
    </xf>
    <xf numFmtId="0" fontId="7" fillId="0" borderId="6" xfId="0" applyFont="1" applyFill="1" applyBorder="1" applyAlignment="1">
      <alignment horizontal="left" vertical="top" wrapText="1"/>
    </xf>
    <xf numFmtId="0" fontId="2" fillId="0" borderId="6" xfId="0" applyFont="1" applyFill="1" applyBorder="1" applyAlignment="1">
      <alignment horizontal="left" vertical="top"/>
    </xf>
    <xf numFmtId="0" fontId="6" fillId="0" borderId="6" xfId="0" applyFont="1" applyFill="1" applyBorder="1" applyAlignment="1">
      <alignment vertical="top" wrapText="1"/>
    </xf>
    <xf numFmtId="0" fontId="13" fillId="0" borderId="2" xfId="0" applyFont="1" applyFill="1" applyBorder="1" applyAlignment="1">
      <alignment horizontal="left" vertical="top"/>
    </xf>
    <xf numFmtId="0" fontId="0" fillId="0" borderId="6" xfId="0" applyNumberFormat="1" applyFont="1" applyFill="1" applyBorder="1" applyAlignment="1">
      <alignment horizontal="left" vertical="top" wrapText="1"/>
    </xf>
    <xf numFmtId="0" fontId="13" fillId="0" borderId="2" xfId="0" applyFont="1" applyFill="1" applyBorder="1" applyAlignment="1">
      <alignment horizontal="left" vertical="top" wrapText="1"/>
    </xf>
    <xf numFmtId="0" fontId="0" fillId="0" borderId="2" xfId="0" applyNumberFormat="1" applyFont="1" applyFill="1" applyBorder="1" applyAlignment="1">
      <alignment horizontal="left" vertical="top" wrapText="1"/>
    </xf>
    <xf numFmtId="0" fontId="38" fillId="0" borderId="6" xfId="0" applyNumberFormat="1" applyFont="1" applyFill="1" applyBorder="1" applyAlignment="1">
      <alignment horizontal="left" vertical="top" wrapText="1"/>
    </xf>
    <xf numFmtId="0" fontId="39" fillId="0" borderId="6" xfId="0" applyNumberFormat="1" applyFont="1" applyFill="1" applyBorder="1" applyAlignment="1">
      <alignment horizontal="left" vertical="top" wrapText="1"/>
    </xf>
    <xf numFmtId="0" fontId="35" fillId="0" borderId="6" xfId="0" applyFont="1" applyFill="1" applyBorder="1" applyAlignment="1">
      <alignment horizontal="left" vertical="top" wrapText="1"/>
    </xf>
    <xf numFmtId="0" fontId="6" fillId="0" borderId="6" xfId="0" applyNumberFormat="1" applyFont="1" applyFill="1" applyBorder="1" applyAlignment="1">
      <alignment horizontal="left" vertical="top" wrapText="1"/>
    </xf>
    <xf numFmtId="0" fontId="13" fillId="0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horizontal="left" vertical="top" wrapText="1"/>
    </xf>
    <xf numFmtId="0" fontId="0" fillId="0" borderId="4" xfId="0" applyNumberFormat="1" applyFont="1" applyFill="1" applyBorder="1" applyAlignment="1">
      <alignment horizontal="left" vertical="top" wrapText="1"/>
    </xf>
    <xf numFmtId="0" fontId="7" fillId="0" borderId="4" xfId="0" applyNumberFormat="1" applyFont="1" applyFill="1" applyBorder="1" applyAlignment="1">
      <alignment horizontal="left" vertical="top" wrapText="1"/>
    </xf>
    <xf numFmtId="0" fontId="5" fillId="0" borderId="4" xfId="0" applyNumberFormat="1" applyFont="1" applyFill="1" applyBorder="1" applyAlignment="1">
      <alignment horizontal="left" vertical="top" wrapText="1"/>
    </xf>
    <xf numFmtId="0" fontId="18" fillId="0" borderId="6" xfId="0" applyNumberFormat="1" applyFont="1" applyFill="1" applyBorder="1" applyAlignment="1">
      <alignment vertical="top" wrapText="1"/>
    </xf>
    <xf numFmtId="0" fontId="2" fillId="0" borderId="6" xfId="0" applyNumberFormat="1" applyFont="1" applyFill="1" applyBorder="1" applyAlignment="1">
      <alignment vertical="top" wrapText="1"/>
    </xf>
    <xf numFmtId="0" fontId="6" fillId="0" borderId="6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left" vertical="top" wrapText="1"/>
    </xf>
    <xf numFmtId="0" fontId="28" fillId="0" borderId="0" xfId="5" applyFont="1" applyAlignment="1">
      <alignment vertical="top"/>
    </xf>
    <xf numFmtId="0" fontId="28" fillId="0" borderId="0" xfId="5" applyFont="1" applyAlignment="1">
      <alignment horizontal="left" vertical="top"/>
    </xf>
    <xf numFmtId="0" fontId="28" fillId="0" borderId="1" xfId="5" applyFont="1" applyBorder="1" applyAlignment="1">
      <alignment vertical="top"/>
    </xf>
    <xf numFmtId="0" fontId="28" fillId="0" borderId="1" xfId="5" applyFont="1" applyBorder="1" applyAlignment="1">
      <alignment horizontal="left" vertical="top"/>
    </xf>
    <xf numFmtId="0" fontId="9" fillId="0" borderId="1" xfId="5" applyFont="1" applyBorder="1" applyAlignment="1">
      <alignment vertical="top"/>
    </xf>
    <xf numFmtId="0" fontId="9" fillId="0" borderId="1" xfId="5" applyFont="1" applyBorder="1" applyAlignment="1">
      <alignment horizontal="left" vertical="top"/>
    </xf>
    <xf numFmtId="14" fontId="28" fillId="0" borderId="1" xfId="5" applyNumberFormat="1" applyFont="1" applyBorder="1" applyAlignment="1">
      <alignment horizontal="left" vertical="top"/>
    </xf>
    <xf numFmtId="0" fontId="9" fillId="0" borderId="1" xfId="5" applyFont="1" applyBorder="1" applyAlignment="1">
      <alignment vertical="top" wrapText="1"/>
    </xf>
    <xf numFmtId="0" fontId="28" fillId="0" borderId="1" xfId="5" applyFont="1" applyBorder="1" applyAlignment="1">
      <alignment vertical="top" wrapText="1"/>
    </xf>
    <xf numFmtId="14" fontId="28" fillId="0" borderId="1" xfId="5" quotePrefix="1" applyNumberFormat="1" applyFont="1" applyBorder="1" applyAlignment="1">
      <alignment horizontal="left" vertical="top"/>
    </xf>
    <xf numFmtId="0" fontId="9" fillId="0" borderId="1" xfId="1348" applyFont="1" applyBorder="1" applyAlignment="1">
      <alignment horizontal="left" vertical="top" wrapText="1"/>
    </xf>
    <xf numFmtId="14" fontId="9" fillId="0" borderId="1" xfId="1348" applyNumberFormat="1" applyFont="1" applyBorder="1" applyAlignment="1">
      <alignment horizontal="left" vertical="top" wrapText="1"/>
    </xf>
    <xf numFmtId="0" fontId="45" fillId="13" borderId="1" xfId="1348" applyFont="1" applyFill="1" applyBorder="1" applyAlignment="1">
      <alignment horizontal="center" vertical="top" wrapText="1"/>
    </xf>
    <xf numFmtId="0" fontId="45" fillId="13" borderId="1" xfId="1348" applyFont="1" applyFill="1" applyBorder="1" applyAlignment="1">
      <alignment horizontal="left" vertical="top" wrapText="1"/>
    </xf>
    <xf numFmtId="0" fontId="46" fillId="0" borderId="0" xfId="5" applyFont="1" applyAlignment="1">
      <alignment horizontal="left" vertical="top"/>
    </xf>
    <xf numFmtId="174" fontId="46" fillId="0" borderId="0" xfId="5" applyNumberFormat="1" applyFont="1" applyAlignment="1">
      <alignment horizontal="left" vertical="top"/>
    </xf>
    <xf numFmtId="0" fontId="47" fillId="0" borderId="0" xfId="5" applyFont="1" applyAlignment="1">
      <alignment horizontal="left" vertical="top"/>
    </xf>
    <xf numFmtId="174" fontId="28" fillId="0" borderId="0" xfId="5" applyNumberFormat="1" applyFont="1" applyAlignment="1">
      <alignment horizontal="left" vertical="top"/>
    </xf>
    <xf numFmtId="0" fontId="48" fillId="0" borderId="0" xfId="5" applyFont="1" applyAlignment="1">
      <alignment horizontal="left" vertical="top"/>
    </xf>
    <xf numFmtId="174" fontId="48" fillId="0" borderId="0" xfId="5" applyNumberFormat="1" applyFont="1" applyAlignment="1">
      <alignment horizontal="left" vertical="top"/>
    </xf>
    <xf numFmtId="0" fontId="2" fillId="0" borderId="0" xfId="1349"/>
    <xf numFmtId="0" fontId="2" fillId="0" borderId="48" xfId="1349" applyBorder="1" applyAlignment="1">
      <alignment horizontal="center" vertical="top"/>
    </xf>
    <xf numFmtId="0" fontId="2" fillId="0" borderId="49" xfId="1349" applyBorder="1" applyAlignment="1">
      <alignment horizontal="center" vertical="top"/>
    </xf>
    <xf numFmtId="0" fontId="42" fillId="0" borderId="48" xfId="1349" applyFont="1" applyBorder="1" applyAlignment="1">
      <alignment horizontal="center" vertical="top" wrapText="1"/>
    </xf>
    <xf numFmtId="0" fontId="2" fillId="0" borderId="0" xfId="1349" applyAlignment="1">
      <alignment horizontal="center" vertical="top"/>
    </xf>
    <xf numFmtId="0" fontId="2" fillId="0" borderId="0" xfId="1349" applyAlignment="1">
      <alignment vertical="top"/>
    </xf>
    <xf numFmtId="0" fontId="2" fillId="0" borderId="0" xfId="1350" applyFont="1"/>
    <xf numFmtId="0" fontId="5" fillId="0" borderId="0" xfId="1350" applyFont="1"/>
    <xf numFmtId="0" fontId="6" fillId="0" borderId="0" xfId="1350" applyFont="1"/>
    <xf numFmtId="0" fontId="6" fillId="0" borderId="0" xfId="1350" quotePrefix="1" applyFont="1" applyAlignment="1">
      <alignment horizontal="left"/>
    </xf>
    <xf numFmtId="0" fontId="18" fillId="0" borderId="0" xfId="1350" applyFont="1"/>
    <xf numFmtId="0" fontId="18" fillId="0" borderId="0" xfId="1350" quotePrefix="1" applyFont="1" applyAlignment="1">
      <alignment horizontal="left"/>
    </xf>
    <xf numFmtId="0" fontId="5" fillId="0" borderId="0" xfId="1350" applyFont="1" applyAlignment="1">
      <alignment horizontal="left" indent="1"/>
    </xf>
    <xf numFmtId="0" fontId="2" fillId="0" borderId="0" xfId="1352" applyAlignment="1">
      <alignment horizontal="left" vertical="top" indent="1"/>
    </xf>
    <xf numFmtId="0" fontId="2" fillId="0" borderId="0" xfId="1351" applyFont="1" applyAlignment="1">
      <alignment horizontal="left" vertical="top" indent="1"/>
    </xf>
    <xf numFmtId="0" fontId="6" fillId="0" borderId="0" xfId="1350" applyFont="1" applyAlignment="1">
      <alignment horizontal="left"/>
    </xf>
    <xf numFmtId="178" fontId="2" fillId="0" borderId="48" xfId="1349" applyNumberFormat="1" applyBorder="1" applyAlignment="1">
      <alignment horizontal="center" vertical="center"/>
    </xf>
    <xf numFmtId="14" fontId="2" fillId="0" borderId="48" xfId="1349" applyNumberFormat="1" applyBorder="1" applyAlignment="1">
      <alignment horizontal="center" vertical="center"/>
    </xf>
    <xf numFmtId="0" fontId="0" fillId="0" borderId="48" xfId="1349" applyFont="1" applyBorder="1" applyAlignment="1">
      <alignment horizontal="center" vertical="center"/>
    </xf>
    <xf numFmtId="0" fontId="2" fillId="0" borderId="0" xfId="1349" applyAlignment="1">
      <alignment horizontal="center" vertical="center"/>
    </xf>
    <xf numFmtId="0" fontId="50" fillId="0" borderId="0" xfId="1350" applyFont="1" applyAlignment="1">
      <alignment horizontal="center" vertical="center"/>
    </xf>
    <xf numFmtId="0" fontId="2" fillId="0" borderId="48" xfId="1349" applyBorder="1" applyAlignment="1">
      <alignment horizontal="center" vertical="center"/>
    </xf>
    <xf numFmtId="0" fontId="49" fillId="0" borderId="48" xfId="1349" applyFont="1" applyBorder="1" applyAlignment="1">
      <alignment horizontal="center" vertical="center" wrapText="1"/>
    </xf>
    <xf numFmtId="0" fontId="0" fillId="0" borderId="0" xfId="1351" applyFont="1" applyAlignment="1">
      <alignment vertical="top"/>
    </xf>
    <xf numFmtId="0" fontId="0" fillId="0" borderId="0" xfId="1351" applyFont="1" applyAlignment="1">
      <alignment horizontal="left" vertical="top" indent="1"/>
    </xf>
    <xf numFmtId="2" fontId="6" fillId="0" borderId="0" xfId="1350" applyNumberFormat="1" applyFont="1" applyAlignment="1">
      <alignment horizontal="left"/>
    </xf>
    <xf numFmtId="0" fontId="0" fillId="0" borderId="0" xfId="1351" applyFont="1" applyAlignment="1">
      <alignment horizontal="left" indent="1"/>
    </xf>
    <xf numFmtId="0" fontId="0" fillId="0" borderId="0" xfId="1352" applyFont="1" applyAlignment="1">
      <alignment horizontal="left" vertical="top" indent="1"/>
    </xf>
    <xf numFmtId="0" fontId="5" fillId="0" borderId="0" xfId="0" applyFont="1" applyBorder="1" applyAlignment="1">
      <alignment horizontal="left" vertical="top" indent="1"/>
    </xf>
    <xf numFmtId="165" fontId="17" fillId="0" borderId="0" xfId="4" applyFont="1" applyAlignment="1">
      <alignment horizontal="left" vertical="top" wrapText="1"/>
    </xf>
    <xf numFmtId="43" fontId="7" fillId="0" borderId="0" xfId="4" applyNumberFormat="1" applyFont="1" applyAlignment="1">
      <alignment horizontal="right" vertical="top" wrapText="1"/>
    </xf>
    <xf numFmtId="165" fontId="17" fillId="0" borderId="0" xfId="4" applyFont="1" applyAlignment="1">
      <alignment vertical="top" wrapText="1"/>
    </xf>
    <xf numFmtId="175" fontId="17" fillId="0" borderId="0" xfId="4" applyNumberFormat="1" applyFont="1" applyAlignment="1">
      <alignment horizontal="right" vertical="top" wrapText="1"/>
    </xf>
    <xf numFmtId="0" fontId="21" fillId="0" borderId="42" xfId="0" applyFont="1" applyBorder="1" applyAlignment="1">
      <alignment horizontal="left" vertical="top" wrapText="1"/>
    </xf>
    <xf numFmtId="0" fontId="18" fillId="0" borderId="43" xfId="0" applyFont="1" applyBorder="1" applyAlignment="1">
      <alignment horizontal="left" vertical="top" wrapText="1"/>
    </xf>
    <xf numFmtId="43" fontId="6" fillId="0" borderId="43" xfId="4" applyNumberFormat="1" applyFont="1" applyBorder="1" applyAlignment="1">
      <alignment horizontal="right" vertical="top" wrapText="1"/>
    </xf>
    <xf numFmtId="0" fontId="21" fillId="0" borderId="43" xfId="0" applyFont="1" applyBorder="1" applyAlignment="1">
      <alignment vertical="top" wrapText="1"/>
    </xf>
    <xf numFmtId="0" fontId="21" fillId="0" borderId="43" xfId="0" applyFont="1" applyBorder="1" applyAlignment="1">
      <alignment horizontal="left" vertical="top" wrapText="1"/>
    </xf>
    <xf numFmtId="175" fontId="21" fillId="0" borderId="44" xfId="4" applyNumberFormat="1" applyFont="1" applyBorder="1" applyAlignment="1">
      <alignment horizontal="right" vertical="top" wrapText="1"/>
    </xf>
    <xf numFmtId="0" fontId="32" fillId="0" borderId="0" xfId="0" applyFont="1" applyAlignment="1">
      <alignment horizontal="left" vertical="top"/>
    </xf>
    <xf numFmtId="0" fontId="18" fillId="0" borderId="10" xfId="0" applyFont="1" applyBorder="1" applyAlignment="1">
      <alignment horizontal="left" vertical="top" wrapText="1"/>
    </xf>
    <xf numFmtId="43" fontId="6" fillId="0" borderId="43" xfId="4" applyNumberFormat="1" applyFont="1" applyBorder="1" applyAlignment="1">
      <alignment horizontal="right" vertical="top"/>
    </xf>
    <xf numFmtId="43" fontId="5" fillId="0" borderId="31" xfId="4" applyNumberFormat="1" applyFont="1" applyBorder="1" applyAlignment="1">
      <alignment horizontal="right" vertical="top"/>
    </xf>
    <xf numFmtId="171" fontId="5" fillId="0" borderId="6" xfId="0" applyNumberFormat="1" applyFont="1" applyBorder="1" applyAlignment="1">
      <alignment horizontal="right" vertical="top"/>
    </xf>
    <xf numFmtId="0" fontId="8" fillId="0" borderId="6" xfId="0" applyFont="1" applyBorder="1" applyAlignment="1">
      <alignment horizontal="left" vertical="top" wrapText="1"/>
    </xf>
    <xf numFmtId="174" fontId="2" fillId="0" borderId="40" xfId="0" applyNumberFormat="1" applyFont="1" applyBorder="1" applyAlignment="1">
      <alignment horizontal="right" vertical="top"/>
    </xf>
    <xf numFmtId="0" fontId="13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top"/>
    </xf>
    <xf numFmtId="0" fontId="6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174" fontId="5" fillId="0" borderId="6" xfId="0" applyNumberFormat="1" applyFont="1" applyBorder="1" applyAlignment="1">
      <alignment vertical="top"/>
    </xf>
    <xf numFmtId="0" fontId="5" fillId="0" borderId="0" xfId="0" applyFont="1" applyAlignment="1">
      <alignment horizontal="left" vertical="top" wrapText="1"/>
    </xf>
    <xf numFmtId="0" fontId="20" fillId="0" borderId="0" xfId="0" applyFont="1" applyAlignment="1">
      <alignment horizontal="left" vertical="top" wrapText="1"/>
    </xf>
    <xf numFmtId="3" fontId="5" fillId="0" borderId="6" xfId="0" applyNumberFormat="1" applyFont="1" applyBorder="1" applyAlignment="1">
      <alignment horizontal="right" vertical="top"/>
    </xf>
    <xf numFmtId="0" fontId="5" fillId="0" borderId="2" xfId="1" applyFont="1" applyBorder="1" applyAlignment="1">
      <alignment vertical="top"/>
    </xf>
    <xf numFmtId="3" fontId="5" fillId="0" borderId="6" xfId="4" applyNumberFormat="1" applyFont="1" applyBorder="1" applyAlignment="1">
      <alignment horizontal="right" vertical="top"/>
    </xf>
    <xf numFmtId="0" fontId="7" fillId="0" borderId="0" xfId="0" applyFont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21" fillId="0" borderId="0" xfId="0" applyFont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left" vertical="top" wrapText="1"/>
    </xf>
    <xf numFmtId="0" fontId="2" fillId="0" borderId="0" xfId="0" applyFont="1" applyAlignment="1">
      <alignment vertical="top"/>
    </xf>
    <xf numFmtId="0" fontId="18" fillId="0" borderId="6" xfId="0" applyFont="1" applyBorder="1" applyAlignment="1">
      <alignment vertical="top" wrapText="1"/>
    </xf>
    <xf numFmtId="0" fontId="2" fillId="0" borderId="40" xfId="0" applyFont="1" applyBorder="1" applyAlignment="1">
      <alignment horizontal="right" vertical="top"/>
    </xf>
    <xf numFmtId="0" fontId="2" fillId="0" borderId="6" xfId="0" applyFont="1" applyBorder="1" applyAlignment="1">
      <alignment vertical="top" wrapText="1"/>
    </xf>
    <xf numFmtId="43" fontId="2" fillId="0" borderId="40" xfId="0" applyNumberFormat="1" applyFont="1" applyBorder="1" applyAlignment="1">
      <alignment horizontal="right" vertical="top"/>
    </xf>
    <xf numFmtId="176" fontId="5" fillId="0" borderId="6" xfId="4" applyNumberFormat="1" applyFont="1" applyBorder="1" applyAlignment="1">
      <alignment horizontal="right" vertical="top"/>
    </xf>
    <xf numFmtId="0" fontId="2" fillId="0" borderId="38" xfId="0" applyFont="1" applyBorder="1" applyAlignment="1">
      <alignment horizontal="left" vertical="top" wrapText="1"/>
    </xf>
    <xf numFmtId="43" fontId="5" fillId="0" borderId="38" xfId="4" applyNumberFormat="1" applyFont="1" applyBorder="1" applyAlignment="1">
      <alignment horizontal="right" vertical="top"/>
    </xf>
    <xf numFmtId="171" fontId="5" fillId="0" borderId="6" xfId="0" applyNumberFormat="1" applyFont="1" applyBorder="1" applyAlignment="1">
      <alignment horizontal="center" vertical="top"/>
    </xf>
    <xf numFmtId="0" fontId="38" fillId="0" borderId="6" xfId="0" applyFont="1" applyBorder="1" applyAlignment="1">
      <alignment horizontal="left" vertical="top"/>
    </xf>
    <xf numFmtId="0" fontId="5" fillId="0" borderId="0" xfId="1" applyFont="1" applyAlignment="1">
      <alignment horizontal="left" vertical="top" wrapText="1"/>
    </xf>
    <xf numFmtId="0" fontId="17" fillId="0" borderId="6" xfId="0" applyFont="1" applyBorder="1" applyAlignment="1">
      <alignment horizontal="left" vertical="top" wrapText="1"/>
    </xf>
    <xf numFmtId="0" fontId="31" fillId="0" borderId="0" xfId="0" applyFont="1" applyAlignment="1">
      <alignment horizontal="center" vertical="top"/>
    </xf>
    <xf numFmtId="0" fontId="6" fillId="0" borderId="6" xfId="0" applyFont="1" applyBorder="1" applyAlignment="1">
      <alignment vertical="top" wrapText="1"/>
    </xf>
    <xf numFmtId="43" fontId="35" fillId="0" borderId="6" xfId="4" applyNumberFormat="1" applyFont="1" applyBorder="1" applyAlignment="1">
      <alignment horizontal="right" vertical="top"/>
    </xf>
    <xf numFmtId="172" fontId="35" fillId="0" borderId="6" xfId="0" applyNumberFormat="1" applyFont="1" applyBorder="1" applyAlignment="1">
      <alignment horizontal="left" vertical="top"/>
    </xf>
    <xf numFmtId="172" fontId="31" fillId="0" borderId="6" xfId="0" applyNumberFormat="1" applyFont="1" applyBorder="1" applyAlignment="1">
      <alignment horizontal="left" vertical="top"/>
    </xf>
    <xf numFmtId="0" fontId="13" fillId="0" borderId="2" xfId="0" applyFont="1" applyBorder="1" applyAlignment="1">
      <alignment horizontal="left" vertical="top"/>
    </xf>
    <xf numFmtId="0" fontId="0" fillId="0" borderId="2" xfId="0" applyBorder="1" applyAlignment="1">
      <alignment horizontal="left" vertical="top" wrapText="1"/>
    </xf>
    <xf numFmtId="0" fontId="38" fillId="0" borderId="6" xfId="0" applyFont="1" applyBorder="1" applyAlignment="1">
      <alignment horizontal="left" vertical="top" wrapText="1"/>
    </xf>
    <xf numFmtId="176" fontId="35" fillId="0" borderId="6" xfId="4" applyNumberFormat="1" applyFont="1" applyBorder="1" applyAlignment="1">
      <alignment horizontal="right" vertical="top"/>
    </xf>
    <xf numFmtId="0" fontId="39" fillId="0" borderId="6" xfId="0" applyFont="1" applyBorder="1" applyAlignment="1">
      <alignment horizontal="left" vertical="top" wrapText="1"/>
    </xf>
    <xf numFmtId="0" fontId="35" fillId="0" borderId="6" xfId="0" applyFont="1" applyBorder="1" applyAlignment="1">
      <alignment horizontal="left" vertical="top" wrapText="1"/>
    </xf>
    <xf numFmtId="172" fontId="36" fillId="0" borderId="6" xfId="0" applyNumberFormat="1" applyFont="1" applyBorder="1" applyAlignment="1">
      <alignment horizontal="left" vertical="top"/>
    </xf>
    <xf numFmtId="4" fontId="2" fillId="0" borderId="6" xfId="0" applyNumberFormat="1" applyFont="1" applyBorder="1" applyAlignment="1">
      <alignment horizontal="left" vertical="top" wrapText="1"/>
    </xf>
    <xf numFmtId="0" fontId="2" fillId="0" borderId="0" xfId="0" applyFont="1" applyAlignment="1">
      <alignment horizontal="right" vertical="top"/>
    </xf>
    <xf numFmtId="175" fontId="2" fillId="0" borderId="0" xfId="0" applyNumberFormat="1" applyFont="1" applyAlignment="1">
      <alignment horizontal="right" vertical="top"/>
    </xf>
    <xf numFmtId="172" fontId="2" fillId="0" borderId="0" xfId="0" applyNumberFormat="1" applyFont="1" applyAlignment="1">
      <alignment horizontal="right" vertical="top"/>
    </xf>
    <xf numFmtId="0" fontId="17" fillId="0" borderId="0" xfId="0" applyFont="1" applyAlignment="1">
      <alignment vertical="top"/>
    </xf>
    <xf numFmtId="171" fontId="5" fillId="0" borderId="6" xfId="0" applyNumberFormat="1" applyFont="1" applyFill="1" applyBorder="1" applyAlignment="1">
      <alignment horizontal="left" vertical="top"/>
    </xf>
    <xf numFmtId="0" fontId="24" fillId="0" borderId="6" xfId="0" applyFont="1" applyBorder="1" applyAlignment="1">
      <alignment vertical="top" wrapText="1"/>
    </xf>
    <xf numFmtId="0" fontId="5" fillId="0" borderId="8" xfId="0" applyFont="1" applyFill="1" applyBorder="1" applyAlignment="1">
      <alignment horizontal="center" vertical="top" wrapText="1"/>
    </xf>
    <xf numFmtId="0" fontId="6" fillId="0" borderId="10" xfId="1" applyFont="1" applyFill="1" applyBorder="1" applyAlignment="1">
      <alignment horizontal="right" vertical="top"/>
    </xf>
    <xf numFmtId="3" fontId="5" fillId="0" borderId="1" xfId="1" applyNumberFormat="1" applyFont="1" applyFill="1" applyBorder="1" applyAlignment="1">
      <alignment horizontal="center" vertical="top"/>
    </xf>
    <xf numFmtId="172" fontId="6" fillId="0" borderId="1" xfId="4" applyNumberFormat="1" applyFont="1" applyFill="1" applyBorder="1" applyAlignment="1">
      <alignment horizontal="center" vertical="top"/>
    </xf>
    <xf numFmtId="0" fontId="5" fillId="0" borderId="12" xfId="1" applyFont="1" applyFill="1" applyBorder="1" applyAlignment="1">
      <alignment horizontal="right" vertical="top"/>
    </xf>
    <xf numFmtId="3" fontId="5" fillId="0" borderId="5" xfId="1" applyNumberFormat="1" applyFont="1" applyFill="1" applyBorder="1" applyAlignment="1">
      <alignment horizontal="center" vertical="top"/>
    </xf>
    <xf numFmtId="172" fontId="14" fillId="0" borderId="5" xfId="4" applyNumberFormat="1" applyFont="1" applyFill="1" applyBorder="1" applyAlignment="1">
      <alignment horizontal="center" vertical="top"/>
    </xf>
    <xf numFmtId="0" fontId="5" fillId="0" borderId="2" xfId="1" applyFont="1" applyFill="1" applyBorder="1" applyAlignment="1">
      <alignment horizontal="right" vertical="top"/>
    </xf>
    <xf numFmtId="172" fontId="14" fillId="0" borderId="6" xfId="4" applyNumberFormat="1" applyFont="1" applyFill="1" applyBorder="1" applyAlignment="1">
      <alignment horizontal="center" vertical="top"/>
    </xf>
    <xf numFmtId="49" fontId="5" fillId="0" borderId="6" xfId="0" applyNumberFormat="1" applyFont="1" applyFill="1" applyBorder="1" applyAlignment="1">
      <alignment horizontal="center" vertical="top"/>
    </xf>
    <xf numFmtId="49" fontId="5" fillId="0" borderId="2" xfId="0" applyNumberFormat="1" applyFont="1" applyFill="1" applyBorder="1" applyAlignment="1">
      <alignment horizontal="center" vertical="top"/>
    </xf>
    <xf numFmtId="0" fontId="5" fillId="0" borderId="38" xfId="0" applyFont="1" applyFill="1" applyBorder="1" applyAlignment="1">
      <alignment horizontal="left" vertical="top"/>
    </xf>
    <xf numFmtId="0" fontId="5" fillId="0" borderId="46" xfId="0" applyFont="1" applyFill="1" applyBorder="1" applyAlignment="1">
      <alignment vertical="top"/>
    </xf>
    <xf numFmtId="0" fontId="5" fillId="0" borderId="46" xfId="1" applyFont="1" applyFill="1" applyBorder="1" applyAlignment="1">
      <alignment horizontal="right" vertical="top"/>
    </xf>
    <xf numFmtId="3" fontId="5" fillId="0" borderId="38" xfId="1" applyNumberFormat="1" applyFont="1" applyFill="1" applyBorder="1" applyAlignment="1">
      <alignment horizontal="center" vertical="top"/>
    </xf>
    <xf numFmtId="172" fontId="5" fillId="0" borderId="38" xfId="0" applyNumberFormat="1" applyFont="1" applyFill="1" applyBorder="1" applyAlignment="1">
      <alignment horizontal="center" vertical="top"/>
    </xf>
    <xf numFmtId="0" fontId="6" fillId="0" borderId="2" xfId="0" applyFont="1" applyFill="1" applyBorder="1" applyAlignment="1">
      <alignment vertical="top"/>
    </xf>
    <xf numFmtId="172" fontId="5" fillId="0" borderId="0" xfId="0" applyNumberFormat="1" applyFont="1" applyFill="1" applyAlignment="1">
      <alignment horizontal="left" vertical="top"/>
    </xf>
    <xf numFmtId="0" fontId="5" fillId="0" borderId="4" xfId="0" applyFont="1" applyFill="1" applyBorder="1" applyAlignment="1">
      <alignment horizontal="left" vertical="top"/>
    </xf>
    <xf numFmtId="0" fontId="42" fillId="0" borderId="7" xfId="0" applyFont="1" applyFill="1" applyBorder="1" applyAlignment="1"/>
    <xf numFmtId="0" fontId="42" fillId="0" borderId="4" xfId="0" applyFont="1" applyFill="1" applyBorder="1" applyAlignment="1">
      <alignment vertical="top" wrapText="1"/>
    </xf>
    <xf numFmtId="0" fontId="8" fillId="0" borderId="4" xfId="0" applyFont="1" applyFill="1" applyBorder="1" applyAlignment="1">
      <alignment horizontal="left" vertical="top"/>
    </xf>
    <xf numFmtId="4" fontId="5" fillId="0" borderId="0" xfId="1" applyNumberFormat="1" applyFont="1" applyFill="1" applyBorder="1" applyAlignment="1">
      <alignment horizontal="center" vertical="top"/>
    </xf>
    <xf numFmtId="0" fontId="5" fillId="0" borderId="9" xfId="0" applyFont="1" applyFill="1" applyBorder="1" applyAlignment="1">
      <alignment horizontal="left" vertical="top"/>
    </xf>
    <xf numFmtId="2" fontId="5" fillId="0" borderId="11" xfId="0" applyNumberFormat="1" applyFont="1" applyFill="1" applyBorder="1" applyAlignment="1">
      <alignment horizontal="left" vertical="top"/>
    </xf>
    <xf numFmtId="3" fontId="5" fillId="0" borderId="6" xfId="0" applyNumberFormat="1" applyFont="1" applyFill="1" applyBorder="1" applyAlignment="1">
      <alignment horizontal="center" vertical="top"/>
    </xf>
    <xf numFmtId="0" fontId="6" fillId="0" borderId="4" xfId="0" applyNumberFormat="1" applyFont="1" applyFill="1" applyBorder="1" applyAlignment="1">
      <alignment horizontal="left" vertical="top" wrapText="1"/>
    </xf>
    <xf numFmtId="0" fontId="6" fillId="0" borderId="4" xfId="0" applyFont="1" applyFill="1" applyBorder="1" applyAlignment="1">
      <alignment horizontal="left" vertical="top"/>
    </xf>
    <xf numFmtId="0" fontId="6" fillId="0" borderId="4" xfId="0" applyFont="1" applyFill="1" applyBorder="1" applyAlignment="1">
      <alignment vertical="top" wrapText="1"/>
    </xf>
    <xf numFmtId="3" fontId="5" fillId="0" borderId="0" xfId="0" applyNumberFormat="1" applyFont="1" applyFill="1" applyBorder="1" applyAlignment="1">
      <alignment horizontal="center" vertical="top"/>
    </xf>
    <xf numFmtId="2" fontId="5" fillId="0" borderId="9" xfId="0" applyNumberFormat="1" applyFont="1" applyFill="1" applyBorder="1" applyAlignment="1">
      <alignment horizontal="left" vertical="top"/>
    </xf>
    <xf numFmtId="0" fontId="5" fillId="0" borderId="6" xfId="0" applyFont="1" applyFill="1" applyBorder="1" applyAlignment="1">
      <alignment horizontal="right" vertical="top"/>
    </xf>
    <xf numFmtId="0" fontId="5" fillId="0" borderId="46" xfId="0" applyFont="1" applyFill="1" applyBorder="1" applyAlignment="1">
      <alignment horizontal="left" vertical="top"/>
    </xf>
    <xf numFmtId="0" fontId="5" fillId="0" borderId="38" xfId="0" applyFont="1" applyFill="1" applyBorder="1" applyAlignment="1">
      <alignment horizontal="center" vertical="top"/>
    </xf>
    <xf numFmtId="0" fontId="5" fillId="0" borderId="46" xfId="0" applyFont="1" applyFill="1" applyBorder="1" applyAlignment="1">
      <alignment horizontal="center" vertical="top"/>
    </xf>
    <xf numFmtId="172" fontId="5" fillId="0" borderId="47" xfId="0" applyNumberFormat="1" applyFont="1" applyFill="1" applyBorder="1" applyAlignment="1">
      <alignment horizontal="center" vertical="top"/>
    </xf>
    <xf numFmtId="0" fontId="42" fillId="0" borderId="7" xfId="0" applyFont="1" applyFill="1" applyBorder="1" applyAlignment="1">
      <alignment wrapText="1"/>
    </xf>
    <xf numFmtId="0" fontId="6" fillId="0" borderId="2" xfId="0" applyFont="1" applyFill="1" applyBorder="1" applyAlignment="1">
      <alignment horizontal="left" vertical="top"/>
    </xf>
    <xf numFmtId="171" fontId="19" fillId="0" borderId="19" xfId="0" applyNumberFormat="1" applyFont="1" applyBorder="1" applyAlignment="1">
      <alignment horizontal="center" vertical="top"/>
    </xf>
    <xf numFmtId="171" fontId="19" fillId="0" borderId="22" xfId="0" applyNumberFormat="1" applyFont="1" applyBorder="1" applyAlignment="1">
      <alignment horizontal="center" vertical="top"/>
    </xf>
    <xf numFmtId="171" fontId="19" fillId="0" borderId="29" xfId="0" applyNumberFormat="1" applyFont="1" applyBorder="1" applyAlignment="1">
      <alignment horizontal="center" vertical="top"/>
    </xf>
    <xf numFmtId="171" fontId="9" fillId="0" borderId="31" xfId="0" applyNumberFormat="1" applyFont="1" applyBorder="1" applyAlignment="1">
      <alignment horizontal="center" vertical="top"/>
    </xf>
    <xf numFmtId="171" fontId="9" fillId="0" borderId="6" xfId="0" applyNumberFormat="1" applyFont="1" applyBorder="1" applyAlignment="1">
      <alignment horizontal="center" vertical="top"/>
    </xf>
    <xf numFmtId="171" fontId="10" fillId="0" borderId="6" xfId="0" applyNumberFormat="1" applyFont="1" applyBorder="1" applyAlignment="1">
      <alignment horizontal="center" vertical="top"/>
    </xf>
    <xf numFmtId="171" fontId="9" fillId="0" borderId="2" xfId="0" applyNumberFormat="1" applyFont="1" applyBorder="1" applyAlignment="1">
      <alignment horizontal="center" vertical="top"/>
    </xf>
    <xf numFmtId="171" fontId="24" fillId="0" borderId="6" xfId="0" applyNumberFormat="1" applyFont="1" applyBorder="1" applyAlignment="1">
      <alignment horizontal="center" vertical="top"/>
    </xf>
    <xf numFmtId="171" fontId="19" fillId="0" borderId="6" xfId="0" applyNumberFormat="1" applyFont="1" applyBorder="1" applyAlignment="1">
      <alignment horizontal="center" vertical="top"/>
    </xf>
    <xf numFmtId="172" fontId="23" fillId="0" borderId="0" xfId="0" applyNumberFormat="1" applyFont="1" applyAlignment="1">
      <alignment vertical="top"/>
    </xf>
    <xf numFmtId="171" fontId="9" fillId="0" borderId="38" xfId="0" applyNumberFormat="1" applyFont="1" applyBorder="1" applyAlignment="1">
      <alignment horizontal="center" vertical="top"/>
    </xf>
    <xf numFmtId="171" fontId="9" fillId="0" borderId="20" xfId="0" applyNumberFormat="1" applyFont="1" applyBorder="1" applyAlignment="1">
      <alignment horizontal="center" vertical="top"/>
    </xf>
    <xf numFmtId="171" fontId="9" fillId="0" borderId="26" xfId="0" applyNumberFormat="1" applyFont="1" applyBorder="1" applyAlignment="1">
      <alignment horizontal="center" vertical="top"/>
    </xf>
    <xf numFmtId="0" fontId="0" fillId="0" borderId="45" xfId="0" applyFill="1" applyBorder="1"/>
    <xf numFmtId="0" fontId="5" fillId="0" borderId="54" xfId="0" applyFont="1" applyFill="1" applyBorder="1" applyAlignment="1">
      <alignment vertical="top"/>
    </xf>
    <xf numFmtId="0" fontId="42" fillId="0" borderId="52" xfId="1349" applyFont="1" applyBorder="1" applyAlignment="1">
      <alignment horizontal="right" vertical="top"/>
    </xf>
    <xf numFmtId="0" fontId="42" fillId="0" borderId="50" xfId="1349" applyFont="1" applyBorder="1" applyAlignment="1">
      <alignment horizontal="right" vertical="top"/>
    </xf>
    <xf numFmtId="0" fontId="0" fillId="0" borderId="52" xfId="1349" applyFont="1" applyBorder="1" applyAlignment="1">
      <alignment horizontal="left" vertical="top"/>
    </xf>
    <xf numFmtId="0" fontId="2" fillId="0" borderId="51" xfId="1349" applyBorder="1" applyAlignment="1">
      <alignment horizontal="left" vertical="top"/>
    </xf>
    <xf numFmtId="0" fontId="2" fillId="0" borderId="50" xfId="1349" applyBorder="1" applyAlignment="1">
      <alignment horizontal="left" vertical="top"/>
    </xf>
    <xf numFmtId="0" fontId="2" fillId="0" borderId="0" xfId="1349" applyAlignment="1">
      <alignment horizontal="right" vertical="top"/>
    </xf>
    <xf numFmtId="0" fontId="2" fillId="0" borderId="53" xfId="1349" applyBorder="1" applyAlignment="1">
      <alignment horizontal="right" vertical="top"/>
    </xf>
    <xf numFmtId="0" fontId="42" fillId="0" borderId="52" xfId="1349" applyFont="1" applyBorder="1" applyAlignment="1">
      <alignment horizontal="center" vertical="top"/>
    </xf>
    <xf numFmtId="0" fontId="42" fillId="0" borderId="51" xfId="1349" applyFont="1" applyBorder="1" applyAlignment="1">
      <alignment horizontal="center" vertical="top"/>
    </xf>
    <xf numFmtId="0" fontId="42" fillId="0" borderId="50" xfId="1349" applyFont="1" applyBorder="1" applyAlignment="1">
      <alignment horizontal="center" vertical="top"/>
    </xf>
    <xf numFmtId="0" fontId="24" fillId="0" borderId="6" xfId="0" applyFont="1" applyBorder="1" applyAlignment="1">
      <alignment vertical="top" wrapText="1"/>
    </xf>
    <xf numFmtId="0" fontId="23" fillId="3" borderId="19" xfId="0" applyFont="1" applyFill="1" applyBorder="1" applyAlignment="1">
      <alignment horizontal="center" vertical="top" wrapText="1"/>
    </xf>
    <xf numFmtId="1" fontId="19" fillId="0" borderId="19" xfId="0" applyNumberFormat="1" applyFont="1" applyBorder="1" applyAlignment="1">
      <alignment horizontal="center" vertical="top" wrapText="1"/>
    </xf>
    <xf numFmtId="0" fontId="10" fillId="0" borderId="20" xfId="0" applyFont="1" applyBorder="1" applyAlignment="1">
      <alignment horizontal="center" vertical="top" wrapText="1"/>
    </xf>
    <xf numFmtId="0" fontId="10" fillId="0" borderId="21" xfId="0" applyFont="1" applyBorder="1" applyAlignment="1">
      <alignment horizontal="center" vertical="top" wrapText="1"/>
    </xf>
    <xf numFmtId="0" fontId="10" fillId="0" borderId="25" xfId="0" applyFont="1" applyBorder="1" applyAlignment="1">
      <alignment horizontal="center" vertical="top" wrapText="1"/>
    </xf>
    <xf numFmtId="0" fontId="10" fillId="0" borderId="26" xfId="0" applyFont="1" applyBorder="1" applyAlignment="1">
      <alignment horizontal="center" vertical="top" wrapText="1"/>
    </xf>
    <xf numFmtId="0" fontId="10" fillId="0" borderId="27" xfId="0" applyFont="1" applyBorder="1" applyAlignment="1">
      <alignment horizontal="center" vertical="top" wrapText="1"/>
    </xf>
    <xf numFmtId="0" fontId="9" fillId="0" borderId="0" xfId="0" applyFont="1" applyBorder="1" applyAlignment="1">
      <alignment vertical="top" wrapText="1"/>
    </xf>
    <xf numFmtId="0" fontId="28" fillId="0" borderId="0" xfId="0" applyFont="1" applyBorder="1" applyAlignment="1">
      <alignment vertical="top" wrapText="1"/>
    </xf>
    <xf numFmtId="0" fontId="6" fillId="0" borderId="6" xfId="0" applyFont="1" applyBorder="1" applyAlignment="1">
      <alignment horizontal="left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right" vertical="top" wrapText="1"/>
    </xf>
    <xf numFmtId="0" fontId="5" fillId="0" borderId="10" xfId="0" applyFont="1" applyBorder="1" applyAlignment="1">
      <alignment horizontal="right" vertical="top" wrapText="1"/>
    </xf>
    <xf numFmtId="171" fontId="5" fillId="0" borderId="0" xfId="0" applyNumberFormat="1" applyFont="1" applyFill="1" applyBorder="1" applyAlignment="1">
      <alignment horizontal="left" vertical="top"/>
    </xf>
    <xf numFmtId="0" fontId="0" fillId="0" borderId="0" xfId="0" applyFont="1" applyBorder="1" applyAlignment="1">
      <alignment horizontal="left" vertical="top" indent="1"/>
    </xf>
    <xf numFmtId="0" fontId="5" fillId="0" borderId="0" xfId="1350" applyFont="1" applyAlignment="1">
      <alignment horizontal="left" vertical="top" indent="1"/>
    </xf>
    <xf numFmtId="0" fontId="23" fillId="3" borderId="20" xfId="0" applyFont="1" applyFill="1" applyBorder="1" applyAlignment="1">
      <alignment horizontal="center" vertical="top" wrapText="1"/>
    </xf>
    <xf numFmtId="0" fontId="23" fillId="3" borderId="21" xfId="0" applyFont="1" applyFill="1" applyBorder="1" applyAlignment="1">
      <alignment horizontal="center" vertical="top" wrapText="1"/>
    </xf>
    <xf numFmtId="0" fontId="23" fillId="3" borderId="23" xfId="0" applyFont="1" applyFill="1" applyBorder="1" applyAlignment="1">
      <alignment horizontal="center" vertical="top" wrapText="1"/>
    </xf>
    <xf numFmtId="0" fontId="23" fillId="3" borderId="55" xfId="0" applyFont="1" applyFill="1" applyBorder="1" applyAlignment="1">
      <alignment vertical="top" wrapText="1"/>
    </xf>
    <xf numFmtId="0" fontId="23" fillId="3" borderId="23" xfId="0" applyFont="1" applyFill="1" applyBorder="1" applyAlignment="1">
      <alignment vertical="top" wrapText="1"/>
    </xf>
    <xf numFmtId="0" fontId="23" fillId="3" borderId="24" xfId="0" applyFont="1" applyFill="1" applyBorder="1" applyAlignment="1">
      <alignment vertical="top" wrapText="1"/>
    </xf>
    <xf numFmtId="0" fontId="10" fillId="0" borderId="20" xfId="0" applyFont="1" applyBorder="1" applyAlignment="1">
      <alignment horizontal="center" vertical="top"/>
    </xf>
    <xf numFmtId="0" fontId="19" fillId="0" borderId="20" xfId="0" applyFont="1" applyBorder="1" applyAlignment="1">
      <alignment horizontal="center" vertical="top"/>
    </xf>
    <xf numFmtId="1" fontId="23" fillId="3" borderId="20" xfId="0" applyNumberFormat="1" applyFont="1" applyFill="1" applyBorder="1" applyAlignment="1">
      <alignment horizontal="center" vertical="top" wrapText="1"/>
    </xf>
  </cellXfs>
  <cellStyles count="1353">
    <cellStyle name="%" xfId="9" xr:uid="{00000000-0005-0000-0000-000000000000}"/>
    <cellStyle name="% 10" xfId="10" xr:uid="{00000000-0005-0000-0000-000001000000}"/>
    <cellStyle name="% 11" xfId="11" xr:uid="{00000000-0005-0000-0000-000002000000}"/>
    <cellStyle name="% 2" xfId="12" xr:uid="{00000000-0005-0000-0000-000003000000}"/>
    <cellStyle name="% 2 2" xfId="13" xr:uid="{00000000-0005-0000-0000-000004000000}"/>
    <cellStyle name="% 2_A23 HANDCROSS TO WARNG  DTC RE RET Option 3 Q411 Inflat Dev Prog Risk EXTRACT" xfId="14" xr:uid="{00000000-0005-0000-0000-000005000000}"/>
    <cellStyle name="% 3" xfId="15" xr:uid="{00000000-0005-0000-0000-000006000000}"/>
    <cellStyle name="% 4" xfId="16" xr:uid="{00000000-0005-0000-0000-000007000000}"/>
    <cellStyle name="% 5" xfId="17" xr:uid="{00000000-0005-0000-0000-000008000000}"/>
    <cellStyle name="% 5 2" xfId="18" xr:uid="{00000000-0005-0000-0000-000009000000}"/>
    <cellStyle name="% 5_AGREED_M4 M5_Inflation Calculation" xfId="19" xr:uid="{00000000-0005-0000-0000-00000A000000}"/>
    <cellStyle name="% 6" xfId="20" xr:uid="{00000000-0005-0000-0000-00000B000000}"/>
    <cellStyle name="% 6 2" xfId="21" xr:uid="{00000000-0005-0000-0000-00000C000000}"/>
    <cellStyle name="% 6_S1(a) - Structures Gantry" xfId="22" xr:uid="{00000000-0005-0000-0000-00000D000000}"/>
    <cellStyle name="% 7" xfId="23" xr:uid="{00000000-0005-0000-0000-00000E000000}"/>
    <cellStyle name="% 8" xfId="24" xr:uid="{00000000-0005-0000-0000-00000F000000}"/>
    <cellStyle name="% 9" xfId="25" xr:uid="{00000000-0005-0000-0000-000010000000}"/>
    <cellStyle name="%_5 Auxiliary Prices with Risk Allowances and comments 081210" xfId="26" xr:uid="{00000000-0005-0000-0000-000011000000}"/>
    <cellStyle name="%_514446" xfId="27" xr:uid="{00000000-0005-0000-0000-000012000000}"/>
    <cellStyle name="%_514455" xfId="28" xr:uid="{00000000-0005-0000-0000-000013000000}"/>
    <cellStyle name="%_A63 Castle Street Summary analysis 191109 (2)" xfId="29" xr:uid="{00000000-0005-0000-0000-000014000000}"/>
    <cellStyle name="%_AGREED_M4 M5_Inflation Calculation" xfId="30" xr:uid="{00000000-0005-0000-0000-000015000000}"/>
    <cellStyle name="%_Amended for CM segment Range Estimate M62 J25 - J30" xfId="31" xr:uid="{00000000-0005-0000-0000-000016000000}"/>
    <cellStyle name="%_Amended for CM segment Range Estimate M62 J25 - J30 REV1" xfId="32" xr:uid="{00000000-0005-0000-0000-000017000000}"/>
    <cellStyle name="%_Amended for CM segment Range Estimate M62 J25 - J30 REV1_A23 HANDCROSS TO WARNG  DTC RE RET Option 3 Q411 Inflat Dev Prog Risk EXTRACT" xfId="33" xr:uid="{00000000-0005-0000-0000-000018000000}"/>
    <cellStyle name="%_Amended for CM segment Range Estimate M62 J25 - J30_A23 HANDCROSS TO WARNG  DTC RE RET Option 3 Q411 Inflat Dev Prog Risk EXTRACT" xfId="34" xr:uid="{00000000-0005-0000-0000-000019000000}"/>
    <cellStyle name="%_Annex 5 - CESS Converter v6" xfId="35" xr:uid="{00000000-0005-0000-0000-00001A000000}"/>
    <cellStyle name="%_Annex N Activity Schedule" xfId="36" xr:uid="{00000000-0005-0000-0000-00001B000000}"/>
    <cellStyle name="%_Auxiliary Prices and Risk Register Preliminary Issue REV B" xfId="37" xr:uid="{00000000-0005-0000-0000-00001C000000}"/>
    <cellStyle name="%_Auxiliary Prices and Risk Register Preliminary Issue REV B 2" xfId="38" xr:uid="{00000000-0005-0000-0000-00001D000000}"/>
    <cellStyle name="%_Auxiliary Prices and Risk Register Preliminary Issue REV B 3" xfId="39" xr:uid="{00000000-0005-0000-0000-00001E000000}"/>
    <cellStyle name="%_Auxiliary Prices and Risk Register Preliminary Issue REV B 3 2" xfId="40" xr:uid="{00000000-0005-0000-0000-00001F000000}"/>
    <cellStyle name="%_Auxiliary Prices and Risk Register Preliminary Issue REV B_Book2" xfId="41" xr:uid="{00000000-0005-0000-0000-000020000000}"/>
    <cellStyle name="%_Auxiliary Prices and Risk Register Preliminary Issue REV B_S1(a) - Structures Gantry" xfId="42" xr:uid="{00000000-0005-0000-0000-000021000000}"/>
    <cellStyle name="%_Auxiliary Prices and Risk Register Preliminary Issue REV B_S1(b) - Structures Gantry" xfId="43" xr:uid="{00000000-0005-0000-0000-000022000000}"/>
    <cellStyle name="%_Auxiliary Prices and Risk Register Preliminary Issue REV B_S1(c) - Structures Gantry" xfId="44" xr:uid="{00000000-0005-0000-0000-000023000000}"/>
    <cellStyle name="%_Auxiliary Prices and Risk Register Preliminary Issue REV B_S1(d) - Structures Gantry" xfId="45" xr:uid="{00000000-0005-0000-0000-000024000000}"/>
    <cellStyle name="%_Auxiliary Prices and Risk Register Preliminary Issue REV B_S11 - North Centre Soil Nailing" xfId="46" xr:uid="{00000000-0005-0000-0000-000025000000}"/>
    <cellStyle name="%_Auxiliary Prices and Risk Register Preliminary Issue REV B_S1100 Kerbs" xfId="47" xr:uid="{00000000-0005-0000-0000-000026000000}"/>
    <cellStyle name="%_Auxiliary Prices and Risk Register Preliminary Issue REV B_S12 - Sth Centre East Soil Nail" xfId="48" xr:uid="{00000000-0005-0000-0000-000027000000}"/>
    <cellStyle name="%_Auxiliary Prices and Risk Register Preliminary Issue REV B_S13 - SE Soil Nailing" xfId="49" xr:uid="{00000000-0005-0000-0000-000028000000}"/>
    <cellStyle name="%_Auxiliary Prices and Risk Register Preliminary Issue REV B_S15 - North East Soil Nailing" xfId="50" xr:uid="{00000000-0005-0000-0000-000029000000}"/>
    <cellStyle name="%_Auxiliary Prices and Risk Register Preliminary Issue REV B_S2 - Sherbourne River Bridge" xfId="51" xr:uid="{00000000-0005-0000-0000-00002A000000}"/>
    <cellStyle name="%_Auxiliary Prices and Risk Register Preliminary Issue REV B_S200 Site Clearance" xfId="52" xr:uid="{00000000-0005-0000-0000-00002B000000}"/>
    <cellStyle name="%_Auxiliary Prices and Risk Register Preliminary Issue REV B_S300 Fencing" xfId="53" xr:uid="{00000000-0005-0000-0000-00002C000000}"/>
    <cellStyle name="%_Auxiliary Prices and Risk Register Preliminary Issue REV B_S4(a) - River Sowe (N) Strength" xfId="54" xr:uid="{00000000-0005-0000-0000-00002D000000}"/>
    <cellStyle name="%_Auxiliary Prices and Risk Register Preliminary Issue REV B_S400 Vehicle Restraint" xfId="55" xr:uid="{00000000-0005-0000-0000-00002E000000}"/>
    <cellStyle name="%_Auxiliary Prices and Risk Register Preliminary Issue REV B_S500 Drainage" xfId="56" xr:uid="{00000000-0005-0000-0000-00002F000000}"/>
    <cellStyle name="%_Auxiliary Prices and Risk Register Preliminary Issue REV B_S600 Earthworks" xfId="57" xr:uid="{00000000-0005-0000-0000-000030000000}"/>
    <cellStyle name="%_Auxiliary Prices and Risk Register Preliminary Issue REV B_S7 - NW Soil Nailing" xfId="58" xr:uid="{00000000-0005-0000-0000-000031000000}"/>
    <cellStyle name="%_Auxiliary Prices and Risk Register Preliminary Issue REV B_S700 Pavement" xfId="59" xr:uid="{00000000-0005-0000-0000-000032000000}"/>
    <cellStyle name="%_Auxiliary Prices and Risk Register Preliminary Issue REV B_S8 - SW Soil Nailing" xfId="60" xr:uid="{00000000-0005-0000-0000-000033000000}"/>
    <cellStyle name="%_Auxiliary Prices and Risk Register Preliminary Issue REV B_S9 - Sth Centre West Soil Nail" xfId="61" xr:uid="{00000000-0005-0000-0000-000034000000}"/>
    <cellStyle name="%_Auxiliary Prices and Risk_Rev A_11-7-11" xfId="62" xr:uid="{00000000-0005-0000-0000-000035000000}"/>
    <cellStyle name="%_Auxiliary Prices and Risk_Rev A_11-7-11 2" xfId="63" xr:uid="{00000000-0005-0000-0000-000036000000}"/>
    <cellStyle name="%_Auxiliary Prices and Risk_Rev A_11-7-11 3" xfId="64" xr:uid="{00000000-0005-0000-0000-000037000000}"/>
    <cellStyle name="%_Auxiliary Prices and Risk_Rev A_11-7-11 3 2" xfId="65" xr:uid="{00000000-0005-0000-0000-000038000000}"/>
    <cellStyle name="%_Auxiliary Prices and Risk_Rev A_11-7-11_Book2" xfId="66" xr:uid="{00000000-0005-0000-0000-000039000000}"/>
    <cellStyle name="%_Auxiliary Prices and Risk_Rev A_11-7-11_S1(a) - Structures Gantry" xfId="67" xr:uid="{00000000-0005-0000-0000-00003A000000}"/>
    <cellStyle name="%_Auxiliary Prices and Risk_Rev A_11-7-11_S1(b) - Structures Gantry" xfId="68" xr:uid="{00000000-0005-0000-0000-00003B000000}"/>
    <cellStyle name="%_Auxiliary Prices and Risk_Rev A_11-7-11_S1(c) - Structures Gantry" xfId="69" xr:uid="{00000000-0005-0000-0000-00003C000000}"/>
    <cellStyle name="%_Auxiliary Prices and Risk_Rev A_11-7-11_S1(d) - Structures Gantry" xfId="70" xr:uid="{00000000-0005-0000-0000-00003D000000}"/>
    <cellStyle name="%_Auxiliary Prices and Risk_Rev A_11-7-11_S11 - North Centre Soil Nailing" xfId="71" xr:uid="{00000000-0005-0000-0000-00003E000000}"/>
    <cellStyle name="%_Auxiliary Prices and Risk_Rev A_11-7-11_S1100 Kerbs" xfId="72" xr:uid="{00000000-0005-0000-0000-00003F000000}"/>
    <cellStyle name="%_Auxiliary Prices and Risk_Rev A_11-7-11_S12 - Sth Centre East Soil Nail" xfId="73" xr:uid="{00000000-0005-0000-0000-000040000000}"/>
    <cellStyle name="%_Auxiliary Prices and Risk_Rev A_11-7-11_S13 - SE Soil Nailing" xfId="74" xr:uid="{00000000-0005-0000-0000-000041000000}"/>
    <cellStyle name="%_Auxiliary Prices and Risk_Rev A_11-7-11_S15 - North East Soil Nailing" xfId="75" xr:uid="{00000000-0005-0000-0000-000042000000}"/>
    <cellStyle name="%_Auxiliary Prices and Risk_Rev A_11-7-11_S2 - Sherbourne River Bridge" xfId="76" xr:uid="{00000000-0005-0000-0000-000043000000}"/>
    <cellStyle name="%_Auxiliary Prices and Risk_Rev A_11-7-11_S200 Site Clearance" xfId="77" xr:uid="{00000000-0005-0000-0000-000044000000}"/>
    <cellStyle name="%_Auxiliary Prices and Risk_Rev A_11-7-11_S300 Fencing" xfId="78" xr:uid="{00000000-0005-0000-0000-000045000000}"/>
    <cellStyle name="%_Auxiliary Prices and Risk_Rev A_11-7-11_S4(a) - River Sowe (N) Strength" xfId="79" xr:uid="{00000000-0005-0000-0000-000046000000}"/>
    <cellStyle name="%_Auxiliary Prices and Risk_Rev A_11-7-11_S400 Vehicle Restraint" xfId="80" xr:uid="{00000000-0005-0000-0000-000047000000}"/>
    <cellStyle name="%_Auxiliary Prices and Risk_Rev A_11-7-11_S500 Drainage" xfId="81" xr:uid="{00000000-0005-0000-0000-000048000000}"/>
    <cellStyle name="%_Auxiliary Prices and Risk_Rev A_11-7-11_S600 Earthworks" xfId="82" xr:uid="{00000000-0005-0000-0000-000049000000}"/>
    <cellStyle name="%_Auxiliary Prices and Risk_Rev A_11-7-11_S7 - NW Soil Nailing" xfId="83" xr:uid="{00000000-0005-0000-0000-00004A000000}"/>
    <cellStyle name="%_Auxiliary Prices and Risk_Rev A_11-7-11_S700 Pavement" xfId="84" xr:uid="{00000000-0005-0000-0000-00004B000000}"/>
    <cellStyle name="%_Auxiliary Prices and Risk_Rev A_11-7-11_S8 - SW Soil Nailing" xfId="85" xr:uid="{00000000-0005-0000-0000-00004C000000}"/>
    <cellStyle name="%_Auxiliary Prices and Risk_Rev A_11-7-11_S9 - Sth Centre West Soil Nail" xfId="86" xr:uid="{00000000-0005-0000-0000-00004D000000}"/>
    <cellStyle name="%_Auxillary Cost Schedule" xfId="87" xr:uid="{00000000-0005-0000-0000-00004E000000}"/>
    <cellStyle name="%_Book1" xfId="88" xr:uid="{00000000-0005-0000-0000-00004F000000}"/>
    <cellStyle name="%_Book1 (3)" xfId="89" xr:uid="{00000000-0005-0000-0000-000050000000}"/>
    <cellStyle name="%_Book1 (4)" xfId="90" xr:uid="{00000000-0005-0000-0000-000051000000}"/>
    <cellStyle name="%_Book2" xfId="91" xr:uid="{00000000-0005-0000-0000-000052000000}"/>
    <cellStyle name="%_Book2 (7)" xfId="92" xr:uid="{00000000-0005-0000-0000-000053000000}"/>
    <cellStyle name="%_BoQ 11 - HA Historic Costs (WBS Version 3-2 (Z)) Outturn" xfId="93" xr:uid="{00000000-0005-0000-0000-000054000000}"/>
    <cellStyle name="%_BoQ 22.01- CPS Pre-Options (WBS Version 3-2 (C))Estimate" xfId="94" xr:uid="{00000000-0005-0000-0000-000055000000}"/>
    <cellStyle name="%_BoQ 33.01- Contractor Options (WBS Version 3-2 (A))Estimate" xfId="95" xr:uid="{00000000-0005-0000-0000-000056000000}"/>
    <cellStyle name="%_BoQ 43.01- Contractor Dev't (WBS Version 3-2 (B))Estimate" xfId="96" xr:uid="{00000000-0005-0000-0000-000057000000}"/>
    <cellStyle name="%_C-B  Range Estimate M1 J10 - J13    REV 3" xfId="97" xr:uid="{00000000-0005-0000-0000-000058000000}"/>
    <cellStyle name="%_C-B  Range Estimate M1 J10 - J13    REV 3_A23 HANDCROSS TO WARNG  DTC RE RET Option 3 Q411 Inflat Dev Prog Risk EXTRACT" xfId="98" xr:uid="{00000000-0005-0000-0000-000059000000}"/>
    <cellStyle name="%_C-B  Range Estimate M1 J15 - J19 REV 3" xfId="99" xr:uid="{00000000-0005-0000-0000-00005A000000}"/>
    <cellStyle name="%_C-B  Range Estimate M1 J15 - J19 REV 3_A23 HANDCROSS TO WARNG  DTC RE RET Option 3 Q411 Inflat Dev Prog Risk EXTRACT" xfId="100" xr:uid="{00000000-0005-0000-0000-00005B000000}"/>
    <cellStyle name="%_C-B  Range Estimate M20  J3 - J5    REV 3" xfId="101" xr:uid="{00000000-0005-0000-0000-00005C000000}"/>
    <cellStyle name="%_C-B  Range Estimate M20  J3 - J5    REV 3_A23 HANDCROSS TO WARNG  DTC RE RET Option 3 Q411 Inflat Dev Prog Risk EXTRACT" xfId="102" xr:uid="{00000000-0005-0000-0000-00005D000000}"/>
    <cellStyle name="%_C-B  Range Estimate M23  J8 - J10    REV 3" xfId="103" xr:uid="{00000000-0005-0000-0000-00005E000000}"/>
    <cellStyle name="%_C-B  Range Estimate M23  J8 - J10    REV 3_A23 HANDCROSS TO WARNG  DTC RE RET Option 3 Q411 Inflat Dev Prog Risk EXTRACT" xfId="104" xr:uid="{00000000-0005-0000-0000-00005F000000}"/>
    <cellStyle name="%_C-B  Range Estimate M25   J5 - J7    REV 3" xfId="105" xr:uid="{00000000-0005-0000-0000-000060000000}"/>
    <cellStyle name="%_C-B  Range Estimate M25   J5 - J7    REV 3_A23 HANDCROSS TO WARNG  DTC RE RET Option 3 Q411 Inflat Dev Prog Risk EXTRACT" xfId="106" xr:uid="{00000000-0005-0000-0000-000061000000}"/>
    <cellStyle name="%_C-B  Range Estimate M3  J2 - J4a    REV 3" xfId="107" xr:uid="{00000000-0005-0000-0000-000062000000}"/>
    <cellStyle name="%_C-B  Range Estimate M3  J2 - J4a    REV 3_A23 HANDCROSS TO WARNG  DTC RE RET Option 3 Q411 Inflat Dev Prog Risk EXTRACT" xfId="108" xr:uid="{00000000-0005-0000-0000-000063000000}"/>
    <cellStyle name="%_C-B  Range Estimate M6  J2 - J4    REV 3" xfId="109" xr:uid="{00000000-0005-0000-0000-000064000000}"/>
    <cellStyle name="%_C-B  Range Estimate M6  J2 - J4    REV 3_A23 HANDCROSS TO WARNG  DTC RE RET Option 3 Q411 Inflat Dev Prog Risk EXTRACT" xfId="110" xr:uid="{00000000-0005-0000-0000-000065000000}"/>
    <cellStyle name="%_C-B  Range Estimate M62  J25 - J30    REV 3" xfId="111" xr:uid="{00000000-0005-0000-0000-000066000000}"/>
    <cellStyle name="%_C-B  Range Estimate M62  J25 - J30    REV 3_A23 HANDCROSS TO WARNG  DTC RE RET Option 3 Q411 Inflat Dev Prog Risk EXTRACT" xfId="112" xr:uid="{00000000-0005-0000-0000-000067000000}"/>
    <cellStyle name="%_C-B  Range Estimate M62 J25 - J30 REV 2" xfId="113" xr:uid="{00000000-0005-0000-0000-000068000000}"/>
    <cellStyle name="%_C-B  Range Estimate M62 J25 - J30 REV 2_A23 HANDCROSS TO WARNG  DTC RE RET Option 3 Q411 Inflat Dev Prog Risk EXTRACT" xfId="114" xr:uid="{00000000-0005-0000-0000-000069000000}"/>
    <cellStyle name="%_CESS" xfId="115" xr:uid="{00000000-0005-0000-0000-00006A000000}"/>
    <cellStyle name="%_CESS (v 1) (2)" xfId="116" xr:uid="{00000000-0005-0000-0000-00006B000000}"/>
    <cellStyle name="%_CESS (v 1) (2)_Opportunities Register" xfId="117" xr:uid="{00000000-0005-0000-0000-00006C000000}"/>
    <cellStyle name="%_CESS (v 1) (2)_Risk back up examples (3)" xfId="118" xr:uid="{00000000-0005-0000-0000-00006D000000}"/>
    <cellStyle name="%_CESS (v 1) (2)_Risk Register Current" xfId="119" xr:uid="{00000000-0005-0000-0000-00006E000000}"/>
    <cellStyle name="%_CESS (v 1) (2)_Risk Register Template V11 04-10-11 - Carillion risk" xfId="120" xr:uid="{00000000-0005-0000-0000-00006F000000}"/>
    <cellStyle name="%_CESS (v 1) (2)_Risk Register Template V11 04-10-11 - Combined Rev1" xfId="121" xr:uid="{00000000-0005-0000-0000-000070000000}"/>
    <cellStyle name="%_CESS (v 1) (2)_Risk Register Template V11 04-10-11 - FTC Submission -  Combined" xfId="122" xr:uid="{00000000-0005-0000-0000-000071000000}"/>
    <cellStyle name="%_CESS (v 1) (2)_Risk Register Template V11 04-10-11 - FTC Submission - HA risk" xfId="123" xr:uid="{00000000-0005-0000-0000-000072000000}"/>
    <cellStyle name="%_CESS (v 1) (2)_Risk Register Template V11 04-10-11 - HA risk" xfId="124" xr:uid="{00000000-0005-0000-0000-000073000000}"/>
    <cellStyle name="%_CESS (v 1) (2)_Risk Register Template V11 04-10-11 - with workshets" xfId="125" xr:uid="{00000000-0005-0000-0000-000074000000}"/>
    <cellStyle name="%_CESS (v 1) (2)_Risk Register Template V11 04-10-11 - with workshets AH" xfId="126" xr:uid="{00000000-0005-0000-0000-000075000000}"/>
    <cellStyle name="%_CESS (v 1) (2)_Risk Register Template V11 04-10-11 - with workshets GBC 02.11" xfId="127" xr:uid="{00000000-0005-0000-0000-000076000000}"/>
    <cellStyle name="%_CESS (v 1) (2)_RR Carillion3" xfId="128" xr:uid="{00000000-0005-0000-0000-000077000000}"/>
    <cellStyle name="%_CESS (v 1) (2)_RR HA2" xfId="129" xr:uid="{00000000-0005-0000-0000-000078000000}"/>
    <cellStyle name="%_Change Orders - Contractor Options (WBS Version 3-2 (CE))Outturn" xfId="130" xr:uid="{00000000-0005-0000-0000-000079000000}"/>
    <cellStyle name="%_Change Orders - CPS Options (WBS Version 3-2 (CE))Outturn" xfId="131" xr:uid="{00000000-0005-0000-0000-00007A000000}"/>
    <cellStyle name="%_CMDAL 20 11 09" xfId="132" xr:uid="{00000000-0005-0000-0000-00007B000000}"/>
    <cellStyle name="%_Construction Scheme Analysis Workbook" xfId="133" xr:uid="{00000000-0005-0000-0000-00007C000000}"/>
    <cellStyle name="%_Contractor Inflation Allowance Template v1(1).1" xfId="134" xr:uid="{00000000-0005-0000-0000-00007D000000}"/>
    <cellStyle name="%_Contractor Inflation Allowance Template v1(1).1 2" xfId="135" xr:uid="{00000000-0005-0000-0000-00007E000000}"/>
    <cellStyle name="%_Contractor Inflation Allowance Template v1(1).1 3" xfId="136" xr:uid="{00000000-0005-0000-0000-00007F000000}"/>
    <cellStyle name="%_Contractor Inflation Allowance Template v1(1).1 3 2" xfId="137" xr:uid="{00000000-0005-0000-0000-000080000000}"/>
    <cellStyle name="%_Contractor Inflation Allowance Template v1(1).1_Book2" xfId="138" xr:uid="{00000000-0005-0000-0000-000081000000}"/>
    <cellStyle name="%_Contractor Inflation Allowance Template v1(1).1_S1(a) - Structures Gantry" xfId="139" xr:uid="{00000000-0005-0000-0000-000082000000}"/>
    <cellStyle name="%_Contractor Inflation Allowance Template v1(1).1_S1(b) - Structures Gantry" xfId="140" xr:uid="{00000000-0005-0000-0000-000083000000}"/>
    <cellStyle name="%_Contractor Inflation Allowance Template v1(1).1_S1(c) - Structures Gantry" xfId="141" xr:uid="{00000000-0005-0000-0000-000084000000}"/>
    <cellStyle name="%_Contractor Inflation Allowance Template v1(1).1_S1(d) - Structures Gantry" xfId="142" xr:uid="{00000000-0005-0000-0000-000085000000}"/>
    <cellStyle name="%_Contractor Inflation Allowance Template v1(1).1_S11 - North Centre Soil Nailing" xfId="143" xr:uid="{00000000-0005-0000-0000-000086000000}"/>
    <cellStyle name="%_Contractor Inflation Allowance Template v1(1).1_S1100 Kerbs" xfId="144" xr:uid="{00000000-0005-0000-0000-000087000000}"/>
    <cellStyle name="%_Contractor Inflation Allowance Template v1(1).1_S12 - Sth Centre East Soil Nail" xfId="145" xr:uid="{00000000-0005-0000-0000-000088000000}"/>
    <cellStyle name="%_Contractor Inflation Allowance Template v1(1).1_S13 - SE Soil Nailing" xfId="146" xr:uid="{00000000-0005-0000-0000-000089000000}"/>
    <cellStyle name="%_Contractor Inflation Allowance Template v1(1).1_S15 - North East Soil Nailing" xfId="147" xr:uid="{00000000-0005-0000-0000-00008A000000}"/>
    <cellStyle name="%_Contractor Inflation Allowance Template v1(1).1_S2 - Sherbourne River Bridge" xfId="148" xr:uid="{00000000-0005-0000-0000-00008B000000}"/>
    <cellStyle name="%_Contractor Inflation Allowance Template v1(1).1_S200 Site Clearance" xfId="149" xr:uid="{00000000-0005-0000-0000-00008C000000}"/>
    <cellStyle name="%_Contractor Inflation Allowance Template v1(1).1_S300 Fencing" xfId="150" xr:uid="{00000000-0005-0000-0000-00008D000000}"/>
    <cellStyle name="%_Contractor Inflation Allowance Template v1(1).1_S4(a) - River Sowe (N) Strength" xfId="151" xr:uid="{00000000-0005-0000-0000-00008E000000}"/>
    <cellStyle name="%_Contractor Inflation Allowance Template v1(1).1_S400 Vehicle Restraint" xfId="152" xr:uid="{00000000-0005-0000-0000-00008F000000}"/>
    <cellStyle name="%_Contractor Inflation Allowance Template v1(1).1_S500 Drainage" xfId="153" xr:uid="{00000000-0005-0000-0000-000090000000}"/>
    <cellStyle name="%_Contractor Inflation Allowance Template v1(1).1_S600 Earthworks" xfId="154" xr:uid="{00000000-0005-0000-0000-000091000000}"/>
    <cellStyle name="%_Contractor Inflation Allowance Template v1(1).1_S7 - NW Soil Nailing" xfId="155" xr:uid="{00000000-0005-0000-0000-000092000000}"/>
    <cellStyle name="%_Contractor Inflation Allowance Template v1(1).1_S700 Pavement" xfId="156" xr:uid="{00000000-0005-0000-0000-000093000000}"/>
    <cellStyle name="%_Contractor Inflation Allowance Template v1(1).1_S8 - SW Soil Nailing" xfId="157" xr:uid="{00000000-0005-0000-0000-000094000000}"/>
    <cellStyle name="%_Contractor Inflation Allowance Template v1(1).1_S9 - Sth Centre West Soil Nail" xfId="158" xr:uid="{00000000-0005-0000-0000-000095000000}"/>
    <cellStyle name="%_Copy of Copy of Master Copy of 09 - Direct Works Price Build - Rev K 13 12 12 recent - PW comments" xfId="159" xr:uid="{00000000-0005-0000-0000-000096000000}"/>
    <cellStyle name="%_Copy of Copy of Master Copy of 09 - Direct Works Price Build - Rev K 13 12 12 recent - PW comments 2" xfId="160" xr:uid="{00000000-0005-0000-0000-000097000000}"/>
    <cellStyle name="%_Copy of Cost Estimate Report Template (current) (2)" xfId="161" xr:uid="{00000000-0005-0000-0000-000098000000}"/>
    <cellStyle name="%_Copy of Cost Estimate Report Template (current) (3)" xfId="162" xr:uid="{00000000-0005-0000-0000-000099000000}"/>
    <cellStyle name="%_Copy of DVE phase costs with deflation BE 081209 (2)" xfId="163" xr:uid="{00000000-0005-0000-0000-00009A000000}"/>
    <cellStyle name="%_Copy of DVE phase costs with deflation BE 081209 (2) 2" xfId="164" xr:uid="{00000000-0005-0000-0000-00009B000000}"/>
    <cellStyle name="%_Copy of DVE phase costs with deflation BE 081209 (2)_09 - Direct Works Price Build - GT 12-10-12" xfId="165" xr:uid="{00000000-0005-0000-0000-00009C000000}"/>
    <cellStyle name="%_Copy of DVE phase costs with deflation BE 081209 (2)_09 - Direct Works Price Build - Rev K" xfId="166" xr:uid="{00000000-0005-0000-0000-00009D000000}"/>
    <cellStyle name="%_Copy of DVE phase costs with deflation BE 081209 (2)_09 - Direct Works Price Build - Rev K Draft" xfId="167" xr:uid="{00000000-0005-0000-0000-00009E000000}"/>
    <cellStyle name="%_Copy of DVE phase costs with deflation BE 081209 (2)_09 - Direct Works Price Build Template_v1" xfId="168" xr:uid="{00000000-0005-0000-0000-00009F000000}"/>
    <cellStyle name="%_Copy of DVE phase costs with deflation BE 081209 (2)_09 - Direct Works Price Build Wetlands" xfId="169" xr:uid="{00000000-0005-0000-0000-0000A0000000}"/>
    <cellStyle name="%_Copy of DVE phase costs with deflation BE 081209 (2)_S1(a) - Structures Gantry" xfId="170" xr:uid="{00000000-0005-0000-0000-0000A1000000}"/>
    <cellStyle name="%_Copy of DVE phase costs with deflation BE 081209 (2)_S1(b) - Structures Gantry" xfId="171" xr:uid="{00000000-0005-0000-0000-0000A2000000}"/>
    <cellStyle name="%_Copy of DVE phase costs with deflation BE 081209 (2)_S1(c) - Structures Gantry" xfId="172" xr:uid="{00000000-0005-0000-0000-0000A3000000}"/>
    <cellStyle name="%_Copy of DVE phase costs with deflation BE 081209 (2)_S1(d) - Structures Gantry" xfId="173" xr:uid="{00000000-0005-0000-0000-0000A4000000}"/>
    <cellStyle name="%_Copy of DVE phase costs with deflation BE 081209 (2)_S10 - Tollbar West OB" xfId="174" xr:uid="{00000000-0005-0000-0000-0000A5000000}"/>
    <cellStyle name="%_Copy of DVE phase costs with deflation BE 081209 (2)_S11 - North Centre Soil Nailing" xfId="175" xr:uid="{00000000-0005-0000-0000-0000A6000000}"/>
    <cellStyle name="%_Copy of DVE phase costs with deflation BE 081209 (2)_S1100 Kerbs" xfId="176" xr:uid="{00000000-0005-0000-0000-0000A7000000}"/>
    <cellStyle name="%_Copy of DVE phase costs with deflation BE 081209 (2)_S12 - Sth Centre East Soil Nail" xfId="177" xr:uid="{00000000-0005-0000-0000-0000A8000000}"/>
    <cellStyle name="%_Copy of DVE phase costs with deflation BE 081209 (2)_S13 - SE Soil Nailing" xfId="178" xr:uid="{00000000-0005-0000-0000-0000A9000000}"/>
    <cellStyle name="%_Copy of DVE phase costs with deflation BE 081209 (2)_S15 - North East Soil Nailing" xfId="179" xr:uid="{00000000-0005-0000-0000-0000AA000000}"/>
    <cellStyle name="%_Copy of DVE phase costs with deflation BE 081209 (2)_S2 - Sherbourne River Bridge" xfId="180" xr:uid="{00000000-0005-0000-0000-0000AB000000}"/>
    <cellStyle name="%_Copy of DVE phase costs with deflation BE 081209 (2)_S200 Site Clearance" xfId="181" xr:uid="{00000000-0005-0000-0000-0000AC000000}"/>
    <cellStyle name="%_Copy of DVE phase costs with deflation BE 081209 (2)_S300 Fencing" xfId="182" xr:uid="{00000000-0005-0000-0000-0000AD000000}"/>
    <cellStyle name="%_Copy of DVE phase costs with deflation BE 081209 (2)_S4(a) - River Sowe (N) Strength" xfId="183" xr:uid="{00000000-0005-0000-0000-0000AE000000}"/>
    <cellStyle name="%_Copy of DVE phase costs with deflation BE 081209 (2)_S400 Vehicle Restraint" xfId="184" xr:uid="{00000000-0005-0000-0000-0000AF000000}"/>
    <cellStyle name="%_Copy of DVE phase costs with deflation BE 081209 (2)_S500 Drainage" xfId="185" xr:uid="{00000000-0005-0000-0000-0000B0000000}"/>
    <cellStyle name="%_Copy of DVE phase costs with deflation BE 081209 (2)_S6 - Optilan Car Park Retain" xfId="186" xr:uid="{00000000-0005-0000-0000-0000B1000000}"/>
    <cellStyle name="%_Copy of DVE phase costs with deflation BE 081209 (2)_S600 Earthworks" xfId="187" xr:uid="{00000000-0005-0000-0000-0000B2000000}"/>
    <cellStyle name="%_Copy of DVE phase costs with deflation BE 081209 (2)_S7 - NW Soil Nailing" xfId="188" xr:uid="{00000000-0005-0000-0000-0000B3000000}"/>
    <cellStyle name="%_Copy of DVE phase costs with deflation BE 081209 (2)_S700 Pavement" xfId="189" xr:uid="{00000000-0005-0000-0000-0000B4000000}"/>
    <cellStyle name="%_Copy of DVE phase costs with deflation BE 081209 (2)_S8 - SW Soil Nailing" xfId="190" xr:uid="{00000000-0005-0000-0000-0000B5000000}"/>
    <cellStyle name="%_Copy of DVE phase costs with deflation BE 081209 (2)_S9 - Sth Centre West Soil Nail" xfId="191" xr:uid="{00000000-0005-0000-0000-0000B6000000}"/>
    <cellStyle name="%_Copy of DVE phase costs with deflation BE 081209 (2)_SD1 - Drainage Pumping Stn" xfId="192" xr:uid="{00000000-0005-0000-0000-0000B7000000}"/>
    <cellStyle name="%_Copy of Range Estimate Template (CESS 9 49TH1) 2010 unchecked s1" xfId="193" xr:uid="{00000000-0005-0000-0000-0000B8000000}"/>
    <cellStyle name="%_Copy of Range Estimate Template (CESS 9 49TH1) 2010 unchecked s1 2" xfId="194" xr:uid="{00000000-0005-0000-0000-0000B9000000}"/>
    <cellStyle name="%_Copy of Range Estimate Template (CESS 9 49TH1) 2010 unchecked s1 3" xfId="195" xr:uid="{00000000-0005-0000-0000-0000BA000000}"/>
    <cellStyle name="%_Copy of Range Estimate Template (CESS 9 49TH1) 2010 unchecked s1 3 2" xfId="196" xr:uid="{00000000-0005-0000-0000-0000BB000000}"/>
    <cellStyle name="%_Copy of Range Estimate Template (CESS 9 49TH1) 2010 unchecked s1_S1(a) - Structures Gantry" xfId="197" xr:uid="{00000000-0005-0000-0000-0000BC000000}"/>
    <cellStyle name="%_Copy of Range Estimate Template (CESS 9 49TH1) 2010 unchecked s1_S1(b) - Structures Gantry" xfId="198" xr:uid="{00000000-0005-0000-0000-0000BD000000}"/>
    <cellStyle name="%_Copy of Range Estimate Template (CESS 9 49TH1) 2010 unchecked s1_S1(c) - Structures Gantry" xfId="199" xr:uid="{00000000-0005-0000-0000-0000BE000000}"/>
    <cellStyle name="%_Copy of Range Estimate Template (CESS 9 49TH1) 2010 unchecked s1_S1(d) - Structures Gantry" xfId="200" xr:uid="{00000000-0005-0000-0000-0000BF000000}"/>
    <cellStyle name="%_Copy of Range Estimate Template (CESS 9 49TH1) 2010 unchecked s1_S11 - North Centre Soil Nailing" xfId="201" xr:uid="{00000000-0005-0000-0000-0000C0000000}"/>
    <cellStyle name="%_Copy of Range Estimate Template (CESS 9 49TH1) 2010 unchecked s1_S1100 Kerbs" xfId="202" xr:uid="{00000000-0005-0000-0000-0000C1000000}"/>
    <cellStyle name="%_Copy of Range Estimate Template (CESS 9 49TH1) 2010 unchecked s1_S12 - Sth Centre East Soil Nail" xfId="203" xr:uid="{00000000-0005-0000-0000-0000C2000000}"/>
    <cellStyle name="%_Copy of Range Estimate Template (CESS 9 49TH1) 2010 unchecked s1_S13 - SE Soil Nailing" xfId="204" xr:uid="{00000000-0005-0000-0000-0000C3000000}"/>
    <cellStyle name="%_Copy of Range Estimate Template (CESS 9 49TH1) 2010 unchecked s1_S15 - North East Soil Nailing" xfId="205" xr:uid="{00000000-0005-0000-0000-0000C4000000}"/>
    <cellStyle name="%_Copy of Range Estimate Template (CESS 9 49TH1) 2010 unchecked s1_S2 - Sherbourne River Bridge" xfId="206" xr:uid="{00000000-0005-0000-0000-0000C5000000}"/>
    <cellStyle name="%_Copy of Range Estimate Template (CESS 9 49TH1) 2010 unchecked s1_S200 Site Clearance" xfId="207" xr:uid="{00000000-0005-0000-0000-0000C6000000}"/>
    <cellStyle name="%_Copy of Range Estimate Template (CESS 9 49TH1) 2010 unchecked s1_S300 Fencing" xfId="208" xr:uid="{00000000-0005-0000-0000-0000C7000000}"/>
    <cellStyle name="%_Copy of Range Estimate Template (CESS 9 49TH1) 2010 unchecked s1_S4(a) - River Sowe (N) Strength" xfId="209" xr:uid="{00000000-0005-0000-0000-0000C8000000}"/>
    <cellStyle name="%_Copy of Range Estimate Template (CESS 9 49TH1) 2010 unchecked s1_S400 Vehicle Restraint" xfId="210" xr:uid="{00000000-0005-0000-0000-0000C9000000}"/>
    <cellStyle name="%_Copy of Range Estimate Template (CESS 9 49TH1) 2010 unchecked s1_S500 Drainage" xfId="211" xr:uid="{00000000-0005-0000-0000-0000CA000000}"/>
    <cellStyle name="%_Copy of Range Estimate Template (CESS 9 49TH1) 2010 unchecked s1_S600 Earthworks" xfId="212" xr:uid="{00000000-0005-0000-0000-0000CB000000}"/>
    <cellStyle name="%_Copy of Range Estimate Template (CESS 9 49TH1) 2010 unchecked s1_S7 - NW Soil Nailing" xfId="213" xr:uid="{00000000-0005-0000-0000-0000CC000000}"/>
    <cellStyle name="%_Copy of Range Estimate Template (CESS 9 49TH1) 2010 unchecked s1_S700 Pavement" xfId="214" xr:uid="{00000000-0005-0000-0000-0000CD000000}"/>
    <cellStyle name="%_Copy of Range Estimate Template (CESS 9 49TH1) 2010 unchecked s1_S8 - SW Soil Nailing" xfId="215" xr:uid="{00000000-0005-0000-0000-0000CE000000}"/>
    <cellStyle name="%_Copy of Range Estimate Template (CESS 9 49TH1) 2010 unchecked s1_S9 - Sth Centre West Soil Nail" xfId="216" xr:uid="{00000000-0005-0000-0000-0000CF000000}"/>
    <cellStyle name="%_Copy of Risk Register Template V11 04-10-11 - FTC Submission -  Combined Register with WBS Allocation rev 2 - HA Review 20.01.12" xfId="217" xr:uid="{00000000-0005-0000-0000-0000D0000000}"/>
    <cellStyle name="%_Copy of Tej Bahia 180311 M4-M5 - Auxillary Costs" xfId="218" xr:uid="{00000000-0005-0000-0000-0000D1000000}"/>
    <cellStyle name="%_Copy of Tej Bahia 180311 M4-M5 - Auxillary Costs 10" xfId="219" xr:uid="{00000000-0005-0000-0000-0000D2000000}"/>
    <cellStyle name="%_Copy of Tej Bahia 180311 M4-M5 - Auxillary Costs 11" xfId="220" xr:uid="{00000000-0005-0000-0000-0000D3000000}"/>
    <cellStyle name="%_Copy of Tej Bahia 180311 M4-M5 - Auxillary Costs 11 2" xfId="221" xr:uid="{00000000-0005-0000-0000-0000D4000000}"/>
    <cellStyle name="%_Copy of Tej Bahia 180311 M4-M5 - Auxillary Costs 2" xfId="222" xr:uid="{00000000-0005-0000-0000-0000D5000000}"/>
    <cellStyle name="%_Copy of Tej Bahia 180311 M4-M5 - Auxillary Costs 2 2" xfId="223" xr:uid="{00000000-0005-0000-0000-0000D6000000}"/>
    <cellStyle name="%_Copy of Tej Bahia 180311 M4-M5 - Auxillary Costs 2_09 - Direct Works Price Build - GT 12-10-12" xfId="224" xr:uid="{00000000-0005-0000-0000-0000D7000000}"/>
    <cellStyle name="%_Copy of Tej Bahia 180311 M4-M5 - Auxillary Costs 2_09 - Direct Works Price Build - Rev K" xfId="225" xr:uid="{00000000-0005-0000-0000-0000D8000000}"/>
    <cellStyle name="%_Copy of Tej Bahia 180311 M4-M5 - Auxillary Costs 2_09 - Direct Works Price Build - Rev K Draft" xfId="226" xr:uid="{00000000-0005-0000-0000-0000D9000000}"/>
    <cellStyle name="%_Copy of Tej Bahia 180311 M4-M5 - Auxillary Costs 2_09 - Direct Works Price Build Template_v1" xfId="227" xr:uid="{00000000-0005-0000-0000-0000DA000000}"/>
    <cellStyle name="%_Copy of Tej Bahia 180311 M4-M5 - Auxillary Costs 2_09 - Direct Works Price Build Wetlands" xfId="228" xr:uid="{00000000-0005-0000-0000-0000DB000000}"/>
    <cellStyle name="%_Copy of Tej Bahia 180311 M4-M5 - Auxillary Costs 2_Book2" xfId="229" xr:uid="{00000000-0005-0000-0000-0000DC000000}"/>
    <cellStyle name="%_Copy of Tej Bahia 180311 M4-M5 - Auxillary Costs 2_Cost Build FTC A23 Handcross to warninglid - TB 18 01 12" xfId="230" xr:uid="{00000000-0005-0000-0000-0000DD000000}"/>
    <cellStyle name="%_Copy of Tej Bahia 180311 M4-M5 - Auxillary Costs 2_Cost Build FTC A23 Handcross to warninglid - TB 18 01 12 (2)" xfId="231" xr:uid="{00000000-0005-0000-0000-0000DE000000}"/>
    <cellStyle name="%_Copy of Tej Bahia 180311 M4-M5 - Auxillary Costs 2_Cost Build FTC A23 Handcross to warninglid - TB 18.01.12" xfId="232" xr:uid="{00000000-0005-0000-0000-0000DF000000}"/>
    <cellStyle name="%_Copy of Tej Bahia 180311 M4-M5 - Auxillary Costs 2_FTC A23 Handcross to warninglid" xfId="233" xr:uid="{00000000-0005-0000-0000-0000E0000000}"/>
    <cellStyle name="%_Copy of Tej Bahia 180311 M4-M5 - Auxillary Costs 2_FTC Submission Summary M6 BB Phase 3 rev A" xfId="234" xr:uid="{00000000-0005-0000-0000-0000E1000000}"/>
    <cellStyle name="%_Copy of Tej Bahia 180311 M4-M5 - Auxillary Costs 2_FTC Submission Summary M6 BB Phase 3 rev A 2" xfId="235" xr:uid="{00000000-0005-0000-0000-0000E2000000}"/>
    <cellStyle name="%_Copy of Tej Bahia 180311 M4-M5 - Auxillary Costs 2_FTC Submission Summary M6 BB Phase 3 rev A 3" xfId="236" xr:uid="{00000000-0005-0000-0000-0000E3000000}"/>
    <cellStyle name="%_Copy of Tej Bahia 180311 M4-M5 - Auxillary Costs 2_FTC Submission Summary M6 BB Phase 3 rev A 3 2" xfId="237" xr:uid="{00000000-0005-0000-0000-0000E4000000}"/>
    <cellStyle name="%_Copy of Tej Bahia 180311 M4-M5 - Auxillary Costs 2_FTC Submission Summary M6 BB Phase 3 rev A_Book2" xfId="238" xr:uid="{00000000-0005-0000-0000-0000E5000000}"/>
    <cellStyle name="%_Copy of Tej Bahia 180311 M4-M5 - Auxillary Costs 2_FTC Submission Summary M6 BB Phase 3 rev A_S1(a) - Structures Gantry" xfId="239" xr:uid="{00000000-0005-0000-0000-0000E6000000}"/>
    <cellStyle name="%_Copy of Tej Bahia 180311 M4-M5 - Auxillary Costs 2_FTC Submission Summary M6 BB Phase 3 rev A_S1(b) - Structures Gantry" xfId="240" xr:uid="{00000000-0005-0000-0000-0000E7000000}"/>
    <cellStyle name="%_Copy of Tej Bahia 180311 M4-M5 - Auxillary Costs 2_FTC Submission Summary M6 BB Phase 3 rev A_S1(c) - Structures Gantry" xfId="241" xr:uid="{00000000-0005-0000-0000-0000E8000000}"/>
    <cellStyle name="%_Copy of Tej Bahia 180311 M4-M5 - Auxillary Costs 2_FTC Submission Summary M6 BB Phase 3 rev A_S1(d) - Structures Gantry" xfId="242" xr:uid="{00000000-0005-0000-0000-0000E9000000}"/>
    <cellStyle name="%_Copy of Tej Bahia 180311 M4-M5 - Auxillary Costs 2_FTC Submission Summary M6 BB Phase 3 rev A_S11 - North Centre Soil Nailing" xfId="243" xr:uid="{00000000-0005-0000-0000-0000EA000000}"/>
    <cellStyle name="%_Copy of Tej Bahia 180311 M4-M5 - Auxillary Costs 2_FTC Submission Summary M6 BB Phase 3 rev A_S1100 Kerbs" xfId="244" xr:uid="{00000000-0005-0000-0000-0000EB000000}"/>
    <cellStyle name="%_Copy of Tej Bahia 180311 M4-M5 - Auxillary Costs 2_FTC Submission Summary M6 BB Phase 3 rev A_S12 - Sth Centre East Soil Nail" xfId="245" xr:uid="{00000000-0005-0000-0000-0000EC000000}"/>
    <cellStyle name="%_Copy of Tej Bahia 180311 M4-M5 - Auxillary Costs 2_FTC Submission Summary M6 BB Phase 3 rev A_S13 - SE Soil Nailing" xfId="246" xr:uid="{00000000-0005-0000-0000-0000ED000000}"/>
    <cellStyle name="%_Copy of Tej Bahia 180311 M4-M5 - Auxillary Costs 2_FTC Submission Summary M6 BB Phase 3 rev A_S15 - North East Soil Nailing" xfId="247" xr:uid="{00000000-0005-0000-0000-0000EE000000}"/>
    <cellStyle name="%_Copy of Tej Bahia 180311 M4-M5 - Auxillary Costs 2_FTC Submission Summary M6 BB Phase 3 rev A_S2 - Sherbourne River Bridge" xfId="248" xr:uid="{00000000-0005-0000-0000-0000EF000000}"/>
    <cellStyle name="%_Copy of Tej Bahia 180311 M4-M5 - Auxillary Costs 2_FTC Submission Summary M6 BB Phase 3 rev A_S200 Site Clearance" xfId="249" xr:uid="{00000000-0005-0000-0000-0000F0000000}"/>
    <cellStyle name="%_Copy of Tej Bahia 180311 M4-M5 - Auxillary Costs 2_FTC Submission Summary M6 BB Phase 3 rev A_S300 Fencing" xfId="250" xr:uid="{00000000-0005-0000-0000-0000F1000000}"/>
    <cellStyle name="%_Copy of Tej Bahia 180311 M4-M5 - Auxillary Costs 2_FTC Submission Summary M6 BB Phase 3 rev A_S4(a) - River Sowe (N) Strength" xfId="251" xr:uid="{00000000-0005-0000-0000-0000F2000000}"/>
    <cellStyle name="%_Copy of Tej Bahia 180311 M4-M5 - Auxillary Costs 2_FTC Submission Summary M6 BB Phase 3 rev A_S400 Vehicle Restraint" xfId="252" xr:uid="{00000000-0005-0000-0000-0000F3000000}"/>
    <cellStyle name="%_Copy of Tej Bahia 180311 M4-M5 - Auxillary Costs 2_FTC Submission Summary M6 BB Phase 3 rev A_S500 Drainage" xfId="253" xr:uid="{00000000-0005-0000-0000-0000F4000000}"/>
    <cellStyle name="%_Copy of Tej Bahia 180311 M4-M5 - Auxillary Costs 2_FTC Submission Summary M6 BB Phase 3 rev A_S600 Earthworks" xfId="254" xr:uid="{00000000-0005-0000-0000-0000F5000000}"/>
    <cellStyle name="%_Copy of Tej Bahia 180311 M4-M5 - Auxillary Costs 2_FTC Submission Summary M6 BB Phase 3 rev A_S7 - NW Soil Nailing" xfId="255" xr:uid="{00000000-0005-0000-0000-0000F6000000}"/>
    <cellStyle name="%_Copy of Tej Bahia 180311 M4-M5 - Auxillary Costs 2_FTC Submission Summary M6 BB Phase 3 rev A_S700 Pavement" xfId="256" xr:uid="{00000000-0005-0000-0000-0000F7000000}"/>
    <cellStyle name="%_Copy of Tej Bahia 180311 M4-M5 - Auxillary Costs 2_FTC Submission Summary M6 BB Phase 3 rev A_S8 - SW Soil Nailing" xfId="257" xr:uid="{00000000-0005-0000-0000-0000F8000000}"/>
    <cellStyle name="%_Copy of Tej Bahia 180311 M4-M5 - Auxillary Costs 2_FTC Submission Summary M6 BB Phase 3 rev A_S9 - Sth Centre West Soil Nail" xfId="258" xr:uid="{00000000-0005-0000-0000-0000F9000000}"/>
    <cellStyle name="%_Copy of Tej Bahia 180311 M4-M5 - Auxillary Costs 2_risk wed" xfId="259" xr:uid="{00000000-0005-0000-0000-0000FA000000}"/>
    <cellStyle name="%_Copy of Tej Bahia 180311 M4-M5 - Auxillary Costs 2_S1(a) - Structures Gantry" xfId="260" xr:uid="{00000000-0005-0000-0000-0000FB000000}"/>
    <cellStyle name="%_Copy of Tej Bahia 180311 M4-M5 - Auxillary Costs 2_S1(b) - Structures Gantry" xfId="261" xr:uid="{00000000-0005-0000-0000-0000FC000000}"/>
    <cellStyle name="%_Copy of Tej Bahia 180311 M4-M5 - Auxillary Costs 2_S1(c) - Structures Gantry" xfId="262" xr:uid="{00000000-0005-0000-0000-0000FD000000}"/>
    <cellStyle name="%_Copy of Tej Bahia 180311 M4-M5 - Auxillary Costs 2_S1(d) - Structures Gantry" xfId="263" xr:uid="{00000000-0005-0000-0000-0000FE000000}"/>
    <cellStyle name="%_Copy of Tej Bahia 180311 M4-M5 - Auxillary Costs 2_S10 - Tollbar West OB" xfId="264" xr:uid="{00000000-0005-0000-0000-0000FF000000}"/>
    <cellStyle name="%_Copy of Tej Bahia 180311 M4-M5 - Auxillary Costs 2_S11 - North Centre Soil Nailing" xfId="265" xr:uid="{00000000-0005-0000-0000-000000010000}"/>
    <cellStyle name="%_Copy of Tej Bahia 180311 M4-M5 - Auxillary Costs 2_S1100 Kerbs" xfId="266" xr:uid="{00000000-0005-0000-0000-000001010000}"/>
    <cellStyle name="%_Copy of Tej Bahia 180311 M4-M5 - Auxillary Costs 2_S12 - Sth Centre East Soil Nail" xfId="267" xr:uid="{00000000-0005-0000-0000-000002010000}"/>
    <cellStyle name="%_Copy of Tej Bahia 180311 M4-M5 - Auxillary Costs 2_S13 - SE Soil Nailing" xfId="268" xr:uid="{00000000-0005-0000-0000-000003010000}"/>
    <cellStyle name="%_Copy of Tej Bahia 180311 M4-M5 - Auxillary Costs 2_S15 - North East Soil Nailing" xfId="269" xr:uid="{00000000-0005-0000-0000-000004010000}"/>
    <cellStyle name="%_Copy of Tej Bahia 180311 M4-M5 - Auxillary Costs 2_S2 - Sherbourne River Bridge" xfId="270" xr:uid="{00000000-0005-0000-0000-000005010000}"/>
    <cellStyle name="%_Copy of Tej Bahia 180311 M4-M5 - Auxillary Costs 2_S200 Site Clearance" xfId="271" xr:uid="{00000000-0005-0000-0000-000006010000}"/>
    <cellStyle name="%_Copy of Tej Bahia 180311 M4-M5 - Auxillary Costs 2_S300 Fencing" xfId="272" xr:uid="{00000000-0005-0000-0000-000007010000}"/>
    <cellStyle name="%_Copy of Tej Bahia 180311 M4-M5 - Auxillary Costs 2_S4(a) - River Sowe (N) Strength" xfId="273" xr:uid="{00000000-0005-0000-0000-000008010000}"/>
    <cellStyle name="%_Copy of Tej Bahia 180311 M4-M5 - Auxillary Costs 2_S400 Vehicle Restraint" xfId="274" xr:uid="{00000000-0005-0000-0000-000009010000}"/>
    <cellStyle name="%_Copy of Tej Bahia 180311 M4-M5 - Auxillary Costs 2_S500 Drainage" xfId="275" xr:uid="{00000000-0005-0000-0000-00000A010000}"/>
    <cellStyle name="%_Copy of Tej Bahia 180311 M4-M5 - Auxillary Costs 2_S6 - Optilan Car Park Retain" xfId="276" xr:uid="{00000000-0005-0000-0000-00000B010000}"/>
    <cellStyle name="%_Copy of Tej Bahia 180311 M4-M5 - Auxillary Costs 2_S600 Earthworks" xfId="277" xr:uid="{00000000-0005-0000-0000-00000C010000}"/>
    <cellStyle name="%_Copy of Tej Bahia 180311 M4-M5 - Auxillary Costs 2_S7 - NW Soil Nailing" xfId="278" xr:uid="{00000000-0005-0000-0000-00000D010000}"/>
    <cellStyle name="%_Copy of Tej Bahia 180311 M4-M5 - Auxillary Costs 2_S700 Pavement" xfId="279" xr:uid="{00000000-0005-0000-0000-00000E010000}"/>
    <cellStyle name="%_Copy of Tej Bahia 180311 M4-M5 - Auxillary Costs 2_S8 - SW Soil Nailing" xfId="280" xr:uid="{00000000-0005-0000-0000-00000F010000}"/>
    <cellStyle name="%_Copy of Tej Bahia 180311 M4-M5 - Auxillary Costs 2_S9 - Sth Centre West Soil Nail" xfId="281" xr:uid="{00000000-0005-0000-0000-000010010000}"/>
    <cellStyle name="%_Copy of Tej Bahia 180311 M4-M5 - Auxillary Costs 2_SD1 - Drainage Pumping Stn" xfId="282" xr:uid="{00000000-0005-0000-0000-000011010000}"/>
    <cellStyle name="%_Copy of Tej Bahia 180311 M4-M5 - Auxillary Costs 2_Structures - Annes Wood Culvert" xfId="283" xr:uid="{00000000-0005-0000-0000-000012010000}"/>
    <cellStyle name="%_Copy of Tej Bahia 180311 M4-M5 - Auxillary Costs 2_Structures - Culvert" xfId="284" xr:uid="{00000000-0005-0000-0000-000013010000}"/>
    <cellStyle name="%_Copy of Tej Bahia 180311 M4-M5 - Auxillary Costs 2_Structures - Pittshead Culvert" xfId="285" xr:uid="{00000000-0005-0000-0000-000014010000}"/>
    <cellStyle name="%_Copy of Tej Bahia 180311 M4-M5 - Auxillary Costs 2_Structures - Stanbridge Culvert" xfId="286" xr:uid="{00000000-0005-0000-0000-000015010000}"/>
    <cellStyle name="%_Copy of Tej Bahia 180311 M4-M5 - Auxillary Costs 3" xfId="287" xr:uid="{00000000-0005-0000-0000-000016010000}"/>
    <cellStyle name="%_Copy of Tej Bahia 180311 M4-M5 - Auxillary Costs 4" xfId="288" xr:uid="{00000000-0005-0000-0000-000017010000}"/>
    <cellStyle name="%_Copy of Tej Bahia 180311 M4-M5 - Auxillary Costs 5" xfId="289" xr:uid="{00000000-0005-0000-0000-000018010000}"/>
    <cellStyle name="%_Copy of Tej Bahia 180311 M4-M5 - Auxillary Costs 6" xfId="290" xr:uid="{00000000-0005-0000-0000-000019010000}"/>
    <cellStyle name="%_Copy of Tej Bahia 180311 M4-M5 - Auxillary Costs 7" xfId="291" xr:uid="{00000000-0005-0000-0000-00001A010000}"/>
    <cellStyle name="%_Copy of Tej Bahia 180311 M4-M5 - Auxillary Costs 8" xfId="292" xr:uid="{00000000-0005-0000-0000-00001B010000}"/>
    <cellStyle name="%_Copy of Tej Bahia 180311 M4-M5 - Auxillary Costs 9" xfId="293" xr:uid="{00000000-0005-0000-0000-00001C010000}"/>
    <cellStyle name="%_Copy of Tej Bahia 180311 M4-M5 - Auxillary Costs_Annex D" xfId="294" xr:uid="{00000000-0005-0000-0000-00001D010000}"/>
    <cellStyle name="%_Copy of Tej Bahia 180311 M4-M5 - Auxillary Costs_Book2" xfId="295" xr:uid="{00000000-0005-0000-0000-00001E010000}"/>
    <cellStyle name="%_Copy of Tej Bahia 180311 M4-M5 - Auxillary Costs_M4M5 Risk Register Interim Target Submission 110816f" xfId="296" xr:uid="{00000000-0005-0000-0000-00001F010000}"/>
    <cellStyle name="%_Copy of Tej Bahia 180311 M4-M5 - Auxillary Costs_S1(a) - Structures Gantry" xfId="297" xr:uid="{00000000-0005-0000-0000-000020010000}"/>
    <cellStyle name="%_Copy of Tej Bahia 180311 M4-M5 - Auxillary Costs_S1(b) - Structures Gantry" xfId="298" xr:uid="{00000000-0005-0000-0000-000021010000}"/>
    <cellStyle name="%_Copy of Tej Bahia 180311 M4-M5 - Auxillary Costs_S1(c) - Structures Gantry" xfId="299" xr:uid="{00000000-0005-0000-0000-000022010000}"/>
    <cellStyle name="%_Copy of Tej Bahia 180311 M4-M5 - Auxillary Costs_S1(d) - Structures Gantry" xfId="300" xr:uid="{00000000-0005-0000-0000-000023010000}"/>
    <cellStyle name="%_Copy of Tej Bahia 180311 M4-M5 - Auxillary Costs_S11 - North Centre Soil Nailing" xfId="301" xr:uid="{00000000-0005-0000-0000-000024010000}"/>
    <cellStyle name="%_Copy of Tej Bahia 180311 M4-M5 - Auxillary Costs_S1100 Kerbs" xfId="302" xr:uid="{00000000-0005-0000-0000-000025010000}"/>
    <cellStyle name="%_Copy of Tej Bahia 180311 M4-M5 - Auxillary Costs_S12 - Sth Centre East Soil Nail" xfId="303" xr:uid="{00000000-0005-0000-0000-000026010000}"/>
    <cellStyle name="%_Copy of Tej Bahia 180311 M4-M5 - Auxillary Costs_S13 - SE Soil Nailing" xfId="304" xr:uid="{00000000-0005-0000-0000-000027010000}"/>
    <cellStyle name="%_Copy of Tej Bahia 180311 M4-M5 - Auxillary Costs_S15 - North East Soil Nailing" xfId="305" xr:uid="{00000000-0005-0000-0000-000028010000}"/>
    <cellStyle name="%_Copy of Tej Bahia 180311 M4-M5 - Auxillary Costs_S2 - Sherbourne River Bridge" xfId="306" xr:uid="{00000000-0005-0000-0000-000029010000}"/>
    <cellStyle name="%_Copy of Tej Bahia 180311 M4-M5 - Auxillary Costs_S200 Site Clearance" xfId="307" xr:uid="{00000000-0005-0000-0000-00002A010000}"/>
    <cellStyle name="%_Copy of Tej Bahia 180311 M4-M5 - Auxillary Costs_S300 Fencing" xfId="308" xr:uid="{00000000-0005-0000-0000-00002B010000}"/>
    <cellStyle name="%_Copy of Tej Bahia 180311 M4-M5 - Auxillary Costs_S4(a) - River Sowe (N) Strength" xfId="309" xr:uid="{00000000-0005-0000-0000-00002C010000}"/>
    <cellStyle name="%_Copy of Tej Bahia 180311 M4-M5 - Auxillary Costs_S400 Vehicle Restraint" xfId="310" xr:uid="{00000000-0005-0000-0000-00002D010000}"/>
    <cellStyle name="%_Copy of Tej Bahia 180311 M4-M5 - Auxillary Costs_S500 Drainage" xfId="311" xr:uid="{00000000-0005-0000-0000-00002E010000}"/>
    <cellStyle name="%_Copy of Tej Bahia 180311 M4-M5 - Auxillary Costs_S600 Earthworks" xfId="312" xr:uid="{00000000-0005-0000-0000-00002F010000}"/>
    <cellStyle name="%_Copy of Tej Bahia 180311 M4-M5 - Auxillary Costs_S7 - NW Soil Nailing" xfId="313" xr:uid="{00000000-0005-0000-0000-000030010000}"/>
    <cellStyle name="%_Copy of Tej Bahia 180311 M4-M5 - Auxillary Costs_S700 Pavement" xfId="314" xr:uid="{00000000-0005-0000-0000-000031010000}"/>
    <cellStyle name="%_Copy of Tej Bahia 180311 M4-M5 - Auxillary Costs_S8 - SW Soil Nailing" xfId="315" xr:uid="{00000000-0005-0000-0000-000032010000}"/>
    <cellStyle name="%_Copy of Tej Bahia 180311 M4-M5 - Auxillary Costs_S9 - Sth Centre West Soil Nail" xfId="316" xr:uid="{00000000-0005-0000-0000-000033010000}"/>
    <cellStyle name="%_Cost Estiamte Report Template rev 07" xfId="317" xr:uid="{00000000-0005-0000-0000-000034010000}"/>
    <cellStyle name="%_Cost Estimate Report Template" xfId="318" xr:uid="{00000000-0005-0000-0000-000035010000}"/>
    <cellStyle name="%_Cost Estimate Report Template (2)" xfId="319" xr:uid="{00000000-0005-0000-0000-000036010000}"/>
    <cellStyle name="%_Cost Estimate Report Template (CERT V1) 27.01.10" xfId="320" xr:uid="{00000000-0005-0000-0000-000037010000}"/>
    <cellStyle name="%_Cost Estimate Report Template (Current)" xfId="321" xr:uid="{00000000-0005-0000-0000-000038010000}"/>
    <cellStyle name="%_Cost Estimate Report Template (current) (3)" xfId="322" xr:uid="{00000000-0005-0000-0000-000039010000}"/>
    <cellStyle name="%_Cost Estimate Report Template (Current) 1" xfId="323" xr:uid="{00000000-0005-0000-0000-00003A010000}"/>
    <cellStyle name="%_Cost Estimate Report Template Amended rev 14mbj(CESS VERSION)" xfId="324" xr:uid="{00000000-0005-0000-0000-00003B010000}"/>
    <cellStyle name="%_Cost Estimate Report Template1 14.12.09" xfId="325" xr:uid="{00000000-0005-0000-0000-00003C010000}"/>
    <cellStyle name="%_Cost Estimate Report Template2 15.12.09" xfId="326" xr:uid="{00000000-0005-0000-0000-00003D010000}"/>
    <cellStyle name="%_DS Programme Risk template based on M25 DRAFT UPDATED II" xfId="327" xr:uid="{00000000-0005-0000-0000-00003E010000}"/>
    <cellStyle name="%_DS Programme Risk template based on M25 DRAFT UPDATED II 2" xfId="328" xr:uid="{00000000-0005-0000-0000-00003F010000}"/>
    <cellStyle name="%_DS Programme Risk template based on M25 DRAFT UPDATED II 3" xfId="329" xr:uid="{00000000-0005-0000-0000-000040010000}"/>
    <cellStyle name="%_DS Programme Risk template based on M25 DRAFT UPDATED II 3 2" xfId="330" xr:uid="{00000000-0005-0000-0000-000041010000}"/>
    <cellStyle name="%_DS Programme Risk template based on M25 DRAFT UPDATED II_S1(a) - Structures Gantry" xfId="331" xr:uid="{00000000-0005-0000-0000-000042010000}"/>
    <cellStyle name="%_DS Programme Risk template based on M25 DRAFT UPDATED II_S1(b) - Structures Gantry" xfId="332" xr:uid="{00000000-0005-0000-0000-000043010000}"/>
    <cellStyle name="%_DS Programme Risk template based on M25 DRAFT UPDATED II_S1(c) - Structures Gantry" xfId="333" xr:uid="{00000000-0005-0000-0000-000044010000}"/>
    <cellStyle name="%_DS Programme Risk template based on M25 DRAFT UPDATED II_S1(d) - Structures Gantry" xfId="334" xr:uid="{00000000-0005-0000-0000-000045010000}"/>
    <cellStyle name="%_DS Programme Risk template based on M25 DRAFT UPDATED II_S11 - North Centre Soil Nailing" xfId="335" xr:uid="{00000000-0005-0000-0000-000046010000}"/>
    <cellStyle name="%_DS Programme Risk template based on M25 DRAFT UPDATED II_S1100 Kerbs" xfId="336" xr:uid="{00000000-0005-0000-0000-000047010000}"/>
    <cellStyle name="%_DS Programme Risk template based on M25 DRAFT UPDATED II_S12 - Sth Centre East Soil Nail" xfId="337" xr:uid="{00000000-0005-0000-0000-000048010000}"/>
    <cellStyle name="%_DS Programme Risk template based on M25 DRAFT UPDATED II_S13 - SE Soil Nailing" xfId="338" xr:uid="{00000000-0005-0000-0000-000049010000}"/>
    <cellStyle name="%_DS Programme Risk template based on M25 DRAFT UPDATED II_S15 - North East Soil Nailing" xfId="339" xr:uid="{00000000-0005-0000-0000-00004A010000}"/>
    <cellStyle name="%_DS Programme Risk template based on M25 DRAFT UPDATED II_S2 - Sherbourne River Bridge" xfId="340" xr:uid="{00000000-0005-0000-0000-00004B010000}"/>
    <cellStyle name="%_DS Programme Risk template based on M25 DRAFT UPDATED II_S200 Site Clearance" xfId="341" xr:uid="{00000000-0005-0000-0000-00004C010000}"/>
    <cellStyle name="%_DS Programme Risk template based on M25 DRAFT UPDATED II_S300 Fencing" xfId="342" xr:uid="{00000000-0005-0000-0000-00004D010000}"/>
    <cellStyle name="%_DS Programme Risk template based on M25 DRAFT UPDATED II_S4(a) - River Sowe (N) Strength" xfId="343" xr:uid="{00000000-0005-0000-0000-00004E010000}"/>
    <cellStyle name="%_DS Programme Risk template based on M25 DRAFT UPDATED II_S400 Vehicle Restraint" xfId="344" xr:uid="{00000000-0005-0000-0000-00004F010000}"/>
    <cellStyle name="%_DS Programme Risk template based on M25 DRAFT UPDATED II_S500 Drainage" xfId="345" xr:uid="{00000000-0005-0000-0000-000050010000}"/>
    <cellStyle name="%_DS Programme Risk template based on M25 DRAFT UPDATED II_S600 Earthworks" xfId="346" xr:uid="{00000000-0005-0000-0000-000051010000}"/>
    <cellStyle name="%_DS Programme Risk template based on M25 DRAFT UPDATED II_S7 - NW Soil Nailing" xfId="347" xr:uid="{00000000-0005-0000-0000-000052010000}"/>
    <cellStyle name="%_DS Programme Risk template based on M25 DRAFT UPDATED II_S700 Pavement" xfId="348" xr:uid="{00000000-0005-0000-0000-000053010000}"/>
    <cellStyle name="%_DS Programme Risk template based on M25 DRAFT UPDATED II_S8 - SW Soil Nailing" xfId="349" xr:uid="{00000000-0005-0000-0000-000054010000}"/>
    <cellStyle name="%_DS Programme Risk template based on M25 DRAFT UPDATED II_S9 - Sth Centre West Soil Nail" xfId="350" xr:uid="{00000000-0005-0000-0000-000055010000}"/>
    <cellStyle name="%_E.Works Forecast 29.03.11" xfId="351" xr:uid="{00000000-0005-0000-0000-000056010000}"/>
    <cellStyle name="%_Final Scheme Analysis" xfId="352" xr:uid="{00000000-0005-0000-0000-000057010000}"/>
    <cellStyle name="%_FTC Structures WBSCBS VersionRK 16-02-10" xfId="353" xr:uid="{00000000-0005-0000-0000-000058010000}"/>
    <cellStyle name="%_FTC Structures WBSCBS VersionRK 16-02-10 10" xfId="354" xr:uid="{00000000-0005-0000-0000-000059010000}"/>
    <cellStyle name="%_FTC Structures WBSCBS VersionRK 16-02-10 11" xfId="355" xr:uid="{00000000-0005-0000-0000-00005A010000}"/>
    <cellStyle name="%_FTC Structures WBSCBS VersionRK 16-02-10 11 2" xfId="356" xr:uid="{00000000-0005-0000-0000-00005B010000}"/>
    <cellStyle name="%_FTC Structures WBSCBS VersionRK 16-02-10 2" xfId="357" xr:uid="{00000000-0005-0000-0000-00005C010000}"/>
    <cellStyle name="%_FTC Structures WBSCBS VersionRK 16-02-10 2 2" xfId="358" xr:uid="{00000000-0005-0000-0000-00005D010000}"/>
    <cellStyle name="%_FTC Structures WBSCBS VersionRK 16-02-10 2_09 - Direct Works Price Build - GT 12-10-12" xfId="359" xr:uid="{00000000-0005-0000-0000-00005E010000}"/>
    <cellStyle name="%_FTC Structures WBSCBS VersionRK 16-02-10 2_09 - Direct Works Price Build - Rev K" xfId="360" xr:uid="{00000000-0005-0000-0000-00005F010000}"/>
    <cellStyle name="%_FTC Structures WBSCBS VersionRK 16-02-10 2_09 - Direct Works Price Build - Rev K Draft" xfId="361" xr:uid="{00000000-0005-0000-0000-000060010000}"/>
    <cellStyle name="%_FTC Structures WBSCBS VersionRK 16-02-10 2_09 - Direct Works Price Build Template_v1" xfId="362" xr:uid="{00000000-0005-0000-0000-000061010000}"/>
    <cellStyle name="%_FTC Structures WBSCBS VersionRK 16-02-10 2_09 - Direct Works Price Build Wetlands" xfId="363" xr:uid="{00000000-0005-0000-0000-000062010000}"/>
    <cellStyle name="%_FTC Structures WBSCBS VersionRK 16-02-10 2_Book2" xfId="364" xr:uid="{00000000-0005-0000-0000-000063010000}"/>
    <cellStyle name="%_FTC Structures WBSCBS VersionRK 16-02-10 2_Cost Build FTC A23 Handcross to warninglid - TB 18 01 12" xfId="365" xr:uid="{00000000-0005-0000-0000-000064010000}"/>
    <cellStyle name="%_FTC Structures WBSCBS VersionRK 16-02-10 2_Cost Build FTC A23 Handcross to warninglid - TB 18 01 12 (2)" xfId="366" xr:uid="{00000000-0005-0000-0000-000065010000}"/>
    <cellStyle name="%_FTC Structures WBSCBS VersionRK 16-02-10 2_Cost Build FTC A23 Handcross to warninglid - TB 18.01.12" xfId="367" xr:uid="{00000000-0005-0000-0000-000066010000}"/>
    <cellStyle name="%_FTC Structures WBSCBS VersionRK 16-02-10 2_FTC A23 Handcross to warninglid" xfId="368" xr:uid="{00000000-0005-0000-0000-000067010000}"/>
    <cellStyle name="%_FTC Structures WBSCBS VersionRK 16-02-10 2_FTC Submission Summary M6 BB Phase 3 rev A" xfId="369" xr:uid="{00000000-0005-0000-0000-000068010000}"/>
    <cellStyle name="%_FTC Structures WBSCBS VersionRK 16-02-10 2_FTC Submission Summary M6 BB Phase 3 rev A 2" xfId="370" xr:uid="{00000000-0005-0000-0000-000069010000}"/>
    <cellStyle name="%_FTC Structures WBSCBS VersionRK 16-02-10 2_FTC Submission Summary M6 BB Phase 3 rev A 3" xfId="371" xr:uid="{00000000-0005-0000-0000-00006A010000}"/>
    <cellStyle name="%_FTC Structures WBSCBS VersionRK 16-02-10 2_FTC Submission Summary M6 BB Phase 3 rev A 3 2" xfId="372" xr:uid="{00000000-0005-0000-0000-00006B010000}"/>
    <cellStyle name="%_FTC Structures WBSCBS VersionRK 16-02-10 2_FTC Submission Summary M6 BB Phase 3 rev A_Book2" xfId="373" xr:uid="{00000000-0005-0000-0000-00006C010000}"/>
    <cellStyle name="%_FTC Structures WBSCBS VersionRK 16-02-10 2_FTC Submission Summary M6 BB Phase 3 rev A_S1(a) - Structures Gantry" xfId="374" xr:uid="{00000000-0005-0000-0000-00006D010000}"/>
    <cellStyle name="%_FTC Structures WBSCBS VersionRK 16-02-10 2_FTC Submission Summary M6 BB Phase 3 rev A_S1(b) - Structures Gantry" xfId="375" xr:uid="{00000000-0005-0000-0000-00006E010000}"/>
    <cellStyle name="%_FTC Structures WBSCBS VersionRK 16-02-10 2_FTC Submission Summary M6 BB Phase 3 rev A_S1(c) - Structures Gantry" xfId="376" xr:uid="{00000000-0005-0000-0000-00006F010000}"/>
    <cellStyle name="%_FTC Structures WBSCBS VersionRK 16-02-10 2_FTC Submission Summary M6 BB Phase 3 rev A_S1(d) - Structures Gantry" xfId="377" xr:uid="{00000000-0005-0000-0000-000070010000}"/>
    <cellStyle name="%_FTC Structures WBSCBS VersionRK 16-02-10 2_FTC Submission Summary M6 BB Phase 3 rev A_S11 - North Centre Soil Nailing" xfId="378" xr:uid="{00000000-0005-0000-0000-000071010000}"/>
    <cellStyle name="%_FTC Structures WBSCBS VersionRK 16-02-10 2_FTC Submission Summary M6 BB Phase 3 rev A_S1100 Kerbs" xfId="379" xr:uid="{00000000-0005-0000-0000-000072010000}"/>
    <cellStyle name="%_FTC Structures WBSCBS VersionRK 16-02-10 2_FTC Submission Summary M6 BB Phase 3 rev A_S12 - Sth Centre East Soil Nail" xfId="380" xr:uid="{00000000-0005-0000-0000-000073010000}"/>
    <cellStyle name="%_FTC Structures WBSCBS VersionRK 16-02-10 2_FTC Submission Summary M6 BB Phase 3 rev A_S13 - SE Soil Nailing" xfId="381" xr:uid="{00000000-0005-0000-0000-000074010000}"/>
    <cellStyle name="%_FTC Structures WBSCBS VersionRK 16-02-10 2_FTC Submission Summary M6 BB Phase 3 rev A_S15 - North East Soil Nailing" xfId="382" xr:uid="{00000000-0005-0000-0000-000075010000}"/>
    <cellStyle name="%_FTC Structures WBSCBS VersionRK 16-02-10 2_FTC Submission Summary M6 BB Phase 3 rev A_S2 - Sherbourne River Bridge" xfId="383" xr:uid="{00000000-0005-0000-0000-000076010000}"/>
    <cellStyle name="%_FTC Structures WBSCBS VersionRK 16-02-10 2_FTC Submission Summary M6 BB Phase 3 rev A_S200 Site Clearance" xfId="384" xr:uid="{00000000-0005-0000-0000-000077010000}"/>
    <cellStyle name="%_FTC Structures WBSCBS VersionRK 16-02-10 2_FTC Submission Summary M6 BB Phase 3 rev A_S300 Fencing" xfId="385" xr:uid="{00000000-0005-0000-0000-000078010000}"/>
    <cellStyle name="%_FTC Structures WBSCBS VersionRK 16-02-10 2_FTC Submission Summary M6 BB Phase 3 rev A_S4(a) - River Sowe (N) Strength" xfId="386" xr:uid="{00000000-0005-0000-0000-000079010000}"/>
    <cellStyle name="%_FTC Structures WBSCBS VersionRK 16-02-10 2_FTC Submission Summary M6 BB Phase 3 rev A_S400 Vehicle Restraint" xfId="387" xr:uid="{00000000-0005-0000-0000-00007A010000}"/>
    <cellStyle name="%_FTC Structures WBSCBS VersionRK 16-02-10 2_FTC Submission Summary M6 BB Phase 3 rev A_S500 Drainage" xfId="388" xr:uid="{00000000-0005-0000-0000-00007B010000}"/>
    <cellStyle name="%_FTC Structures WBSCBS VersionRK 16-02-10 2_FTC Submission Summary M6 BB Phase 3 rev A_S600 Earthworks" xfId="389" xr:uid="{00000000-0005-0000-0000-00007C010000}"/>
    <cellStyle name="%_FTC Structures WBSCBS VersionRK 16-02-10 2_FTC Submission Summary M6 BB Phase 3 rev A_S7 - NW Soil Nailing" xfId="390" xr:uid="{00000000-0005-0000-0000-00007D010000}"/>
    <cellStyle name="%_FTC Structures WBSCBS VersionRK 16-02-10 2_FTC Submission Summary M6 BB Phase 3 rev A_S700 Pavement" xfId="391" xr:uid="{00000000-0005-0000-0000-00007E010000}"/>
    <cellStyle name="%_FTC Structures WBSCBS VersionRK 16-02-10 2_FTC Submission Summary M6 BB Phase 3 rev A_S8 - SW Soil Nailing" xfId="392" xr:uid="{00000000-0005-0000-0000-00007F010000}"/>
    <cellStyle name="%_FTC Structures WBSCBS VersionRK 16-02-10 2_FTC Submission Summary M6 BB Phase 3 rev A_S9 - Sth Centre West Soil Nail" xfId="393" xr:uid="{00000000-0005-0000-0000-000080010000}"/>
    <cellStyle name="%_FTC Structures WBSCBS VersionRK 16-02-10 2_risk wed" xfId="394" xr:uid="{00000000-0005-0000-0000-000081010000}"/>
    <cellStyle name="%_FTC Structures WBSCBS VersionRK 16-02-10 2_S1(a) - Structures Gantry" xfId="395" xr:uid="{00000000-0005-0000-0000-000082010000}"/>
    <cellStyle name="%_FTC Structures WBSCBS VersionRK 16-02-10 2_S1(b) - Structures Gantry" xfId="396" xr:uid="{00000000-0005-0000-0000-000083010000}"/>
    <cellStyle name="%_FTC Structures WBSCBS VersionRK 16-02-10 2_S1(c) - Structures Gantry" xfId="397" xr:uid="{00000000-0005-0000-0000-000084010000}"/>
    <cellStyle name="%_FTC Structures WBSCBS VersionRK 16-02-10 2_S1(d) - Structures Gantry" xfId="398" xr:uid="{00000000-0005-0000-0000-000085010000}"/>
    <cellStyle name="%_FTC Structures WBSCBS VersionRK 16-02-10 2_S10 - Tollbar West OB" xfId="399" xr:uid="{00000000-0005-0000-0000-000086010000}"/>
    <cellStyle name="%_FTC Structures WBSCBS VersionRK 16-02-10 2_S11 - North Centre Soil Nailing" xfId="400" xr:uid="{00000000-0005-0000-0000-000087010000}"/>
    <cellStyle name="%_FTC Structures WBSCBS VersionRK 16-02-10 2_S1100 Kerbs" xfId="401" xr:uid="{00000000-0005-0000-0000-000088010000}"/>
    <cellStyle name="%_FTC Structures WBSCBS VersionRK 16-02-10 2_S12 - Sth Centre East Soil Nail" xfId="402" xr:uid="{00000000-0005-0000-0000-000089010000}"/>
    <cellStyle name="%_FTC Structures WBSCBS VersionRK 16-02-10 2_S13 - SE Soil Nailing" xfId="403" xr:uid="{00000000-0005-0000-0000-00008A010000}"/>
    <cellStyle name="%_FTC Structures WBSCBS VersionRK 16-02-10 2_S15 - North East Soil Nailing" xfId="404" xr:uid="{00000000-0005-0000-0000-00008B010000}"/>
    <cellStyle name="%_FTC Structures WBSCBS VersionRK 16-02-10 2_S2 - Sherbourne River Bridge" xfId="405" xr:uid="{00000000-0005-0000-0000-00008C010000}"/>
    <cellStyle name="%_FTC Structures WBSCBS VersionRK 16-02-10 2_S200 Site Clearance" xfId="406" xr:uid="{00000000-0005-0000-0000-00008D010000}"/>
    <cellStyle name="%_FTC Structures WBSCBS VersionRK 16-02-10 2_S300 Fencing" xfId="407" xr:uid="{00000000-0005-0000-0000-00008E010000}"/>
    <cellStyle name="%_FTC Structures WBSCBS VersionRK 16-02-10 2_S4(a) - River Sowe (N) Strength" xfId="408" xr:uid="{00000000-0005-0000-0000-00008F010000}"/>
    <cellStyle name="%_FTC Structures WBSCBS VersionRK 16-02-10 2_S400 Vehicle Restraint" xfId="409" xr:uid="{00000000-0005-0000-0000-000090010000}"/>
    <cellStyle name="%_FTC Structures WBSCBS VersionRK 16-02-10 2_S500 Drainage" xfId="410" xr:uid="{00000000-0005-0000-0000-000091010000}"/>
    <cellStyle name="%_FTC Structures WBSCBS VersionRK 16-02-10 2_S6 - Optilan Car Park Retain" xfId="411" xr:uid="{00000000-0005-0000-0000-000092010000}"/>
    <cellStyle name="%_FTC Structures WBSCBS VersionRK 16-02-10 2_S600 Earthworks" xfId="412" xr:uid="{00000000-0005-0000-0000-000093010000}"/>
    <cellStyle name="%_FTC Structures WBSCBS VersionRK 16-02-10 2_S7 - NW Soil Nailing" xfId="413" xr:uid="{00000000-0005-0000-0000-000094010000}"/>
    <cellStyle name="%_FTC Structures WBSCBS VersionRK 16-02-10 2_S700 Pavement" xfId="414" xr:uid="{00000000-0005-0000-0000-000095010000}"/>
    <cellStyle name="%_FTC Structures WBSCBS VersionRK 16-02-10 2_S8 - SW Soil Nailing" xfId="415" xr:uid="{00000000-0005-0000-0000-000096010000}"/>
    <cellStyle name="%_FTC Structures WBSCBS VersionRK 16-02-10 2_S9 - Sth Centre West Soil Nail" xfId="416" xr:uid="{00000000-0005-0000-0000-000097010000}"/>
    <cellStyle name="%_FTC Structures WBSCBS VersionRK 16-02-10 2_SD1 - Drainage Pumping Stn" xfId="417" xr:uid="{00000000-0005-0000-0000-000098010000}"/>
    <cellStyle name="%_FTC Structures WBSCBS VersionRK 16-02-10 2_Structures - Annes Wood Culvert" xfId="418" xr:uid="{00000000-0005-0000-0000-000099010000}"/>
    <cellStyle name="%_FTC Structures WBSCBS VersionRK 16-02-10 2_Structures - Culvert" xfId="419" xr:uid="{00000000-0005-0000-0000-00009A010000}"/>
    <cellStyle name="%_FTC Structures WBSCBS VersionRK 16-02-10 2_Structures - Pittshead Culvert" xfId="420" xr:uid="{00000000-0005-0000-0000-00009B010000}"/>
    <cellStyle name="%_FTC Structures WBSCBS VersionRK 16-02-10 2_Structures - Stanbridge Culvert" xfId="421" xr:uid="{00000000-0005-0000-0000-00009C010000}"/>
    <cellStyle name="%_FTC Structures WBSCBS VersionRK 16-02-10 3" xfId="422" xr:uid="{00000000-0005-0000-0000-00009D010000}"/>
    <cellStyle name="%_FTC Structures WBSCBS VersionRK 16-02-10 4" xfId="423" xr:uid="{00000000-0005-0000-0000-00009E010000}"/>
    <cellStyle name="%_FTC Structures WBSCBS VersionRK 16-02-10 5" xfId="424" xr:uid="{00000000-0005-0000-0000-00009F010000}"/>
    <cellStyle name="%_FTC Structures WBSCBS VersionRK 16-02-10 6" xfId="425" xr:uid="{00000000-0005-0000-0000-0000A0010000}"/>
    <cellStyle name="%_FTC Structures WBSCBS VersionRK 16-02-10 7" xfId="426" xr:uid="{00000000-0005-0000-0000-0000A1010000}"/>
    <cellStyle name="%_FTC Structures WBSCBS VersionRK 16-02-10 8" xfId="427" xr:uid="{00000000-0005-0000-0000-0000A2010000}"/>
    <cellStyle name="%_FTC Structures WBSCBS VersionRK 16-02-10 9" xfId="428" xr:uid="{00000000-0005-0000-0000-0000A3010000}"/>
    <cellStyle name="%_FTC Structures WBSCBS VersionRK 16-02-10_Book2" xfId="429" xr:uid="{00000000-0005-0000-0000-0000A4010000}"/>
    <cellStyle name="%_FTC Structures WBSCBS VersionRK 16-02-10_S1(a) - Structures Gantry" xfId="430" xr:uid="{00000000-0005-0000-0000-0000A5010000}"/>
    <cellStyle name="%_FTC Structures WBSCBS VersionRK 16-02-10_S1(b) - Structures Gantry" xfId="431" xr:uid="{00000000-0005-0000-0000-0000A6010000}"/>
    <cellStyle name="%_FTC Structures WBSCBS VersionRK 16-02-10_S1(c) - Structures Gantry" xfId="432" xr:uid="{00000000-0005-0000-0000-0000A7010000}"/>
    <cellStyle name="%_FTC Structures WBSCBS VersionRK 16-02-10_S1(d) - Structures Gantry" xfId="433" xr:uid="{00000000-0005-0000-0000-0000A8010000}"/>
    <cellStyle name="%_FTC Structures WBSCBS VersionRK 16-02-10_S11 - North Centre Soil Nailing" xfId="434" xr:uid="{00000000-0005-0000-0000-0000A9010000}"/>
    <cellStyle name="%_FTC Structures WBSCBS VersionRK 16-02-10_S1100 Kerbs" xfId="435" xr:uid="{00000000-0005-0000-0000-0000AA010000}"/>
    <cellStyle name="%_FTC Structures WBSCBS VersionRK 16-02-10_S12 - Sth Centre East Soil Nail" xfId="436" xr:uid="{00000000-0005-0000-0000-0000AB010000}"/>
    <cellStyle name="%_FTC Structures WBSCBS VersionRK 16-02-10_S13 - SE Soil Nailing" xfId="437" xr:uid="{00000000-0005-0000-0000-0000AC010000}"/>
    <cellStyle name="%_FTC Structures WBSCBS VersionRK 16-02-10_S15 - North East Soil Nailing" xfId="438" xr:uid="{00000000-0005-0000-0000-0000AD010000}"/>
    <cellStyle name="%_FTC Structures WBSCBS VersionRK 16-02-10_S2 - Sherbourne River Bridge" xfId="439" xr:uid="{00000000-0005-0000-0000-0000AE010000}"/>
    <cellStyle name="%_FTC Structures WBSCBS VersionRK 16-02-10_S200 Site Clearance" xfId="440" xr:uid="{00000000-0005-0000-0000-0000AF010000}"/>
    <cellStyle name="%_FTC Structures WBSCBS VersionRK 16-02-10_S300 Fencing" xfId="441" xr:uid="{00000000-0005-0000-0000-0000B0010000}"/>
    <cellStyle name="%_FTC Structures WBSCBS VersionRK 16-02-10_S4(a) - River Sowe (N) Strength" xfId="442" xr:uid="{00000000-0005-0000-0000-0000B1010000}"/>
    <cellStyle name="%_FTC Structures WBSCBS VersionRK 16-02-10_S400 Vehicle Restraint" xfId="443" xr:uid="{00000000-0005-0000-0000-0000B2010000}"/>
    <cellStyle name="%_FTC Structures WBSCBS VersionRK 16-02-10_S500 Drainage" xfId="444" xr:uid="{00000000-0005-0000-0000-0000B3010000}"/>
    <cellStyle name="%_FTC Structures WBSCBS VersionRK 16-02-10_S600 Earthworks" xfId="445" xr:uid="{00000000-0005-0000-0000-0000B4010000}"/>
    <cellStyle name="%_FTC Structures WBSCBS VersionRK 16-02-10_S7 - NW Soil Nailing" xfId="446" xr:uid="{00000000-0005-0000-0000-0000B5010000}"/>
    <cellStyle name="%_FTC Structures WBSCBS VersionRK 16-02-10_S700 Pavement" xfId="447" xr:uid="{00000000-0005-0000-0000-0000B6010000}"/>
    <cellStyle name="%_FTC Structures WBSCBS VersionRK 16-02-10_S8 - SW Soil Nailing" xfId="448" xr:uid="{00000000-0005-0000-0000-0000B7010000}"/>
    <cellStyle name="%_FTC Structures WBSCBS VersionRK 16-02-10_S9 - Sth Centre West Soil Nail" xfId="449" xr:uid="{00000000-0005-0000-0000-0000B8010000}"/>
    <cellStyle name="%_FTC WBS&amp;CBS Version 3.2b (Issued 5th February 2010) " xfId="450" xr:uid="{00000000-0005-0000-0000-0000B9010000}"/>
    <cellStyle name="%_FTC WBS&amp;CBS Version 3.2b (Issued 5th February 2010)  10" xfId="451" xr:uid="{00000000-0005-0000-0000-0000BA010000}"/>
    <cellStyle name="%_FTC WBS&amp;CBS Version 3.2b (Issued 5th February 2010)  11" xfId="452" xr:uid="{00000000-0005-0000-0000-0000BB010000}"/>
    <cellStyle name="%_FTC WBS&amp;CBS Version 3.2b (Issued 5th February 2010)  11 2" xfId="453" xr:uid="{00000000-0005-0000-0000-0000BC010000}"/>
    <cellStyle name="%_FTC WBS&amp;CBS Version 3.2b (Issued 5th February 2010)  2" xfId="454" xr:uid="{00000000-0005-0000-0000-0000BD010000}"/>
    <cellStyle name="%_FTC WBS&amp;CBS Version 3.2b (Issued 5th February 2010)  2 2" xfId="455" xr:uid="{00000000-0005-0000-0000-0000BE010000}"/>
    <cellStyle name="%_FTC WBS&amp;CBS Version 3.2b (Issued 5th February 2010)  2_09 - Direct Works Price Build - GT 12-10-12" xfId="456" xr:uid="{00000000-0005-0000-0000-0000BF010000}"/>
    <cellStyle name="%_FTC WBS&amp;CBS Version 3.2b (Issued 5th February 2010)  2_09 - Direct Works Price Build - Rev K" xfId="457" xr:uid="{00000000-0005-0000-0000-0000C0010000}"/>
    <cellStyle name="%_FTC WBS&amp;CBS Version 3.2b (Issued 5th February 2010)  2_09 - Direct Works Price Build - Rev K Draft" xfId="458" xr:uid="{00000000-0005-0000-0000-0000C1010000}"/>
    <cellStyle name="%_FTC WBS&amp;CBS Version 3.2b (Issued 5th February 2010)  2_09 - Direct Works Price Build Template_v1" xfId="459" xr:uid="{00000000-0005-0000-0000-0000C2010000}"/>
    <cellStyle name="%_FTC WBS&amp;CBS Version 3.2b (Issued 5th February 2010)  2_09 - Direct Works Price Build Wetlands" xfId="460" xr:uid="{00000000-0005-0000-0000-0000C3010000}"/>
    <cellStyle name="%_FTC WBS&amp;CBS Version 3.2b (Issued 5th February 2010)  2_Book2" xfId="461" xr:uid="{00000000-0005-0000-0000-0000C4010000}"/>
    <cellStyle name="%_FTC WBS&amp;CBS Version 3.2b (Issued 5th February 2010)  2_Cost Build FTC A23 Handcross to warninglid - TB 18 01 12" xfId="462" xr:uid="{00000000-0005-0000-0000-0000C5010000}"/>
    <cellStyle name="%_FTC WBS&amp;CBS Version 3.2b (Issued 5th February 2010)  2_Cost Build FTC A23 Handcross to warninglid - TB 18 01 12 (2)" xfId="463" xr:uid="{00000000-0005-0000-0000-0000C6010000}"/>
    <cellStyle name="%_FTC WBS&amp;CBS Version 3.2b (Issued 5th February 2010)  2_Cost Build FTC A23 Handcross to warninglid - TB 18.01.12" xfId="464" xr:uid="{00000000-0005-0000-0000-0000C7010000}"/>
    <cellStyle name="%_FTC WBS&amp;CBS Version 3.2b (Issued 5th February 2010)  2_FTC A23 Handcross to warninglid" xfId="465" xr:uid="{00000000-0005-0000-0000-0000C8010000}"/>
    <cellStyle name="%_FTC WBS&amp;CBS Version 3.2b (Issued 5th February 2010)  2_FTC Submission Summary M6 BB Phase 3 rev A" xfId="466" xr:uid="{00000000-0005-0000-0000-0000C9010000}"/>
    <cellStyle name="%_FTC WBS&amp;CBS Version 3.2b (Issued 5th February 2010)  2_FTC Submission Summary M6 BB Phase 3 rev A 2" xfId="467" xr:uid="{00000000-0005-0000-0000-0000CA010000}"/>
    <cellStyle name="%_FTC WBS&amp;CBS Version 3.2b (Issued 5th February 2010)  2_FTC Submission Summary M6 BB Phase 3 rev A 3" xfId="468" xr:uid="{00000000-0005-0000-0000-0000CB010000}"/>
    <cellStyle name="%_FTC WBS&amp;CBS Version 3.2b (Issued 5th February 2010)  2_FTC Submission Summary M6 BB Phase 3 rev A 3 2" xfId="469" xr:uid="{00000000-0005-0000-0000-0000CC010000}"/>
    <cellStyle name="%_FTC WBS&amp;CBS Version 3.2b (Issued 5th February 2010)  2_FTC Submission Summary M6 BB Phase 3 rev A_Book2" xfId="470" xr:uid="{00000000-0005-0000-0000-0000CD010000}"/>
    <cellStyle name="%_FTC WBS&amp;CBS Version 3.2b (Issued 5th February 2010)  2_FTC Submission Summary M6 BB Phase 3 rev A_S1(a) - Structures Gantry" xfId="471" xr:uid="{00000000-0005-0000-0000-0000CE010000}"/>
    <cellStyle name="%_FTC WBS&amp;CBS Version 3.2b (Issued 5th February 2010)  2_FTC Submission Summary M6 BB Phase 3 rev A_S1(b) - Structures Gantry" xfId="472" xr:uid="{00000000-0005-0000-0000-0000CF010000}"/>
    <cellStyle name="%_FTC WBS&amp;CBS Version 3.2b (Issued 5th February 2010)  2_FTC Submission Summary M6 BB Phase 3 rev A_S1(c) - Structures Gantry" xfId="473" xr:uid="{00000000-0005-0000-0000-0000D0010000}"/>
    <cellStyle name="%_FTC WBS&amp;CBS Version 3.2b (Issued 5th February 2010)  2_FTC Submission Summary M6 BB Phase 3 rev A_S1(d) - Structures Gantry" xfId="474" xr:uid="{00000000-0005-0000-0000-0000D1010000}"/>
    <cellStyle name="%_FTC WBS&amp;CBS Version 3.2b (Issued 5th February 2010)  2_FTC Submission Summary M6 BB Phase 3 rev A_S11 - North Centre Soil Nailing" xfId="475" xr:uid="{00000000-0005-0000-0000-0000D2010000}"/>
    <cellStyle name="%_FTC WBS&amp;CBS Version 3.2b (Issued 5th February 2010)  2_FTC Submission Summary M6 BB Phase 3 rev A_S1100 Kerbs" xfId="476" xr:uid="{00000000-0005-0000-0000-0000D3010000}"/>
    <cellStyle name="%_FTC WBS&amp;CBS Version 3.2b (Issued 5th February 2010)  2_FTC Submission Summary M6 BB Phase 3 rev A_S12 - Sth Centre East Soil Nail" xfId="477" xr:uid="{00000000-0005-0000-0000-0000D4010000}"/>
    <cellStyle name="%_FTC WBS&amp;CBS Version 3.2b (Issued 5th February 2010)  2_FTC Submission Summary M6 BB Phase 3 rev A_S13 - SE Soil Nailing" xfId="478" xr:uid="{00000000-0005-0000-0000-0000D5010000}"/>
    <cellStyle name="%_FTC WBS&amp;CBS Version 3.2b (Issued 5th February 2010)  2_FTC Submission Summary M6 BB Phase 3 rev A_S15 - North East Soil Nailing" xfId="479" xr:uid="{00000000-0005-0000-0000-0000D6010000}"/>
    <cellStyle name="%_FTC WBS&amp;CBS Version 3.2b (Issued 5th February 2010)  2_FTC Submission Summary M6 BB Phase 3 rev A_S2 - Sherbourne River Bridge" xfId="480" xr:uid="{00000000-0005-0000-0000-0000D7010000}"/>
    <cellStyle name="%_FTC WBS&amp;CBS Version 3.2b (Issued 5th February 2010)  2_FTC Submission Summary M6 BB Phase 3 rev A_S200 Site Clearance" xfId="481" xr:uid="{00000000-0005-0000-0000-0000D8010000}"/>
    <cellStyle name="%_FTC WBS&amp;CBS Version 3.2b (Issued 5th February 2010)  2_FTC Submission Summary M6 BB Phase 3 rev A_S300 Fencing" xfId="482" xr:uid="{00000000-0005-0000-0000-0000D9010000}"/>
    <cellStyle name="%_FTC WBS&amp;CBS Version 3.2b (Issued 5th February 2010)  2_FTC Submission Summary M6 BB Phase 3 rev A_S4(a) - River Sowe (N) Strength" xfId="483" xr:uid="{00000000-0005-0000-0000-0000DA010000}"/>
    <cellStyle name="%_FTC WBS&amp;CBS Version 3.2b (Issued 5th February 2010)  2_FTC Submission Summary M6 BB Phase 3 rev A_S400 Vehicle Restraint" xfId="484" xr:uid="{00000000-0005-0000-0000-0000DB010000}"/>
    <cellStyle name="%_FTC WBS&amp;CBS Version 3.2b (Issued 5th February 2010)  2_FTC Submission Summary M6 BB Phase 3 rev A_S500 Drainage" xfId="485" xr:uid="{00000000-0005-0000-0000-0000DC010000}"/>
    <cellStyle name="%_FTC WBS&amp;CBS Version 3.2b (Issued 5th February 2010)  2_FTC Submission Summary M6 BB Phase 3 rev A_S600 Earthworks" xfId="486" xr:uid="{00000000-0005-0000-0000-0000DD010000}"/>
    <cellStyle name="%_FTC WBS&amp;CBS Version 3.2b (Issued 5th February 2010)  2_FTC Submission Summary M6 BB Phase 3 rev A_S7 - NW Soil Nailing" xfId="487" xr:uid="{00000000-0005-0000-0000-0000DE010000}"/>
    <cellStyle name="%_FTC WBS&amp;CBS Version 3.2b (Issued 5th February 2010)  2_FTC Submission Summary M6 BB Phase 3 rev A_S700 Pavement" xfId="488" xr:uid="{00000000-0005-0000-0000-0000DF010000}"/>
    <cellStyle name="%_FTC WBS&amp;CBS Version 3.2b (Issued 5th February 2010)  2_FTC Submission Summary M6 BB Phase 3 rev A_S8 - SW Soil Nailing" xfId="489" xr:uid="{00000000-0005-0000-0000-0000E0010000}"/>
    <cellStyle name="%_FTC WBS&amp;CBS Version 3.2b (Issued 5th February 2010)  2_FTC Submission Summary M6 BB Phase 3 rev A_S9 - Sth Centre West Soil Nail" xfId="490" xr:uid="{00000000-0005-0000-0000-0000E1010000}"/>
    <cellStyle name="%_FTC WBS&amp;CBS Version 3.2b (Issued 5th February 2010)  2_risk wed" xfId="491" xr:uid="{00000000-0005-0000-0000-0000E2010000}"/>
    <cellStyle name="%_FTC WBS&amp;CBS Version 3.2b (Issued 5th February 2010)  2_S1(a) - Structures Gantry" xfId="492" xr:uid="{00000000-0005-0000-0000-0000E3010000}"/>
    <cellStyle name="%_FTC WBS&amp;CBS Version 3.2b (Issued 5th February 2010)  2_S1(b) - Structures Gantry" xfId="493" xr:uid="{00000000-0005-0000-0000-0000E4010000}"/>
    <cellStyle name="%_FTC WBS&amp;CBS Version 3.2b (Issued 5th February 2010)  2_S1(c) - Structures Gantry" xfId="494" xr:uid="{00000000-0005-0000-0000-0000E5010000}"/>
    <cellStyle name="%_FTC WBS&amp;CBS Version 3.2b (Issued 5th February 2010)  2_S1(d) - Structures Gantry" xfId="495" xr:uid="{00000000-0005-0000-0000-0000E6010000}"/>
    <cellStyle name="%_FTC WBS&amp;CBS Version 3.2b (Issued 5th February 2010)  2_S10 - Tollbar West OB" xfId="496" xr:uid="{00000000-0005-0000-0000-0000E7010000}"/>
    <cellStyle name="%_FTC WBS&amp;CBS Version 3.2b (Issued 5th February 2010)  2_S11 - North Centre Soil Nailing" xfId="497" xr:uid="{00000000-0005-0000-0000-0000E8010000}"/>
    <cellStyle name="%_FTC WBS&amp;CBS Version 3.2b (Issued 5th February 2010)  2_S1100 Kerbs" xfId="498" xr:uid="{00000000-0005-0000-0000-0000E9010000}"/>
    <cellStyle name="%_FTC WBS&amp;CBS Version 3.2b (Issued 5th February 2010)  2_S12 - Sth Centre East Soil Nail" xfId="499" xr:uid="{00000000-0005-0000-0000-0000EA010000}"/>
    <cellStyle name="%_FTC WBS&amp;CBS Version 3.2b (Issued 5th February 2010)  2_S13 - SE Soil Nailing" xfId="500" xr:uid="{00000000-0005-0000-0000-0000EB010000}"/>
    <cellStyle name="%_FTC WBS&amp;CBS Version 3.2b (Issued 5th February 2010)  2_S15 - North East Soil Nailing" xfId="501" xr:uid="{00000000-0005-0000-0000-0000EC010000}"/>
    <cellStyle name="%_FTC WBS&amp;CBS Version 3.2b (Issued 5th February 2010)  2_S2 - Sherbourne River Bridge" xfId="502" xr:uid="{00000000-0005-0000-0000-0000ED010000}"/>
    <cellStyle name="%_FTC WBS&amp;CBS Version 3.2b (Issued 5th February 2010)  2_S200 Site Clearance" xfId="503" xr:uid="{00000000-0005-0000-0000-0000EE010000}"/>
    <cellStyle name="%_FTC WBS&amp;CBS Version 3.2b (Issued 5th February 2010)  2_S300 Fencing" xfId="504" xr:uid="{00000000-0005-0000-0000-0000EF010000}"/>
    <cellStyle name="%_FTC WBS&amp;CBS Version 3.2b (Issued 5th February 2010)  2_S4(a) - River Sowe (N) Strength" xfId="505" xr:uid="{00000000-0005-0000-0000-0000F0010000}"/>
    <cellStyle name="%_FTC WBS&amp;CBS Version 3.2b (Issued 5th February 2010)  2_S400 Vehicle Restraint" xfId="506" xr:uid="{00000000-0005-0000-0000-0000F1010000}"/>
    <cellStyle name="%_FTC WBS&amp;CBS Version 3.2b (Issued 5th February 2010)  2_S500 Drainage" xfId="507" xr:uid="{00000000-0005-0000-0000-0000F2010000}"/>
    <cellStyle name="%_FTC WBS&amp;CBS Version 3.2b (Issued 5th February 2010)  2_S6 - Optilan Car Park Retain" xfId="508" xr:uid="{00000000-0005-0000-0000-0000F3010000}"/>
    <cellStyle name="%_FTC WBS&amp;CBS Version 3.2b (Issued 5th February 2010)  2_S600 Earthworks" xfId="509" xr:uid="{00000000-0005-0000-0000-0000F4010000}"/>
    <cellStyle name="%_FTC WBS&amp;CBS Version 3.2b (Issued 5th February 2010)  2_S7 - NW Soil Nailing" xfId="510" xr:uid="{00000000-0005-0000-0000-0000F5010000}"/>
    <cellStyle name="%_FTC WBS&amp;CBS Version 3.2b (Issued 5th February 2010)  2_S700 Pavement" xfId="511" xr:uid="{00000000-0005-0000-0000-0000F6010000}"/>
    <cellStyle name="%_FTC WBS&amp;CBS Version 3.2b (Issued 5th February 2010)  2_S8 - SW Soil Nailing" xfId="512" xr:uid="{00000000-0005-0000-0000-0000F7010000}"/>
    <cellStyle name="%_FTC WBS&amp;CBS Version 3.2b (Issued 5th February 2010)  2_S9 - Sth Centre West Soil Nail" xfId="513" xr:uid="{00000000-0005-0000-0000-0000F8010000}"/>
    <cellStyle name="%_FTC WBS&amp;CBS Version 3.2b (Issued 5th February 2010)  2_SD1 - Drainage Pumping Stn" xfId="514" xr:uid="{00000000-0005-0000-0000-0000F9010000}"/>
    <cellStyle name="%_FTC WBS&amp;CBS Version 3.2b (Issued 5th February 2010)  2_Structures - Annes Wood Culvert" xfId="515" xr:uid="{00000000-0005-0000-0000-0000FA010000}"/>
    <cellStyle name="%_FTC WBS&amp;CBS Version 3.2b (Issued 5th February 2010)  2_Structures - Culvert" xfId="516" xr:uid="{00000000-0005-0000-0000-0000FB010000}"/>
    <cellStyle name="%_FTC WBS&amp;CBS Version 3.2b (Issued 5th February 2010)  2_Structures - Pittshead Culvert" xfId="517" xr:uid="{00000000-0005-0000-0000-0000FC010000}"/>
    <cellStyle name="%_FTC WBS&amp;CBS Version 3.2b (Issued 5th February 2010)  2_Structures - Stanbridge Culvert" xfId="518" xr:uid="{00000000-0005-0000-0000-0000FD010000}"/>
    <cellStyle name="%_FTC WBS&amp;CBS Version 3.2b (Issued 5th February 2010)  3" xfId="519" xr:uid="{00000000-0005-0000-0000-0000FE010000}"/>
    <cellStyle name="%_FTC WBS&amp;CBS Version 3.2b (Issued 5th February 2010)  4" xfId="520" xr:uid="{00000000-0005-0000-0000-0000FF010000}"/>
    <cellStyle name="%_FTC WBS&amp;CBS Version 3.2b (Issued 5th February 2010)  5" xfId="521" xr:uid="{00000000-0005-0000-0000-000000020000}"/>
    <cellStyle name="%_FTC WBS&amp;CBS Version 3.2b (Issued 5th February 2010)  6" xfId="522" xr:uid="{00000000-0005-0000-0000-000001020000}"/>
    <cellStyle name="%_FTC WBS&amp;CBS Version 3.2b (Issued 5th February 2010)  7" xfId="523" xr:uid="{00000000-0005-0000-0000-000002020000}"/>
    <cellStyle name="%_FTC WBS&amp;CBS Version 3.2b (Issued 5th February 2010)  8" xfId="524" xr:uid="{00000000-0005-0000-0000-000003020000}"/>
    <cellStyle name="%_FTC WBS&amp;CBS Version 3.2b (Issued 5th February 2010)  9" xfId="525" xr:uid="{00000000-0005-0000-0000-000004020000}"/>
    <cellStyle name="%_FTC WBS&amp;CBS Version 3.2b (Issued 5th February 2010) _Book2" xfId="526" xr:uid="{00000000-0005-0000-0000-000005020000}"/>
    <cellStyle name="%_FTC WBS&amp;CBS Version 3.2b (Issued 5th February 2010) _S1(a) - Structures Gantry" xfId="527" xr:uid="{00000000-0005-0000-0000-000006020000}"/>
    <cellStyle name="%_FTC WBS&amp;CBS Version 3.2b (Issued 5th February 2010) _S1(b) - Structures Gantry" xfId="528" xr:uid="{00000000-0005-0000-0000-000007020000}"/>
    <cellStyle name="%_FTC WBS&amp;CBS Version 3.2b (Issued 5th February 2010) _S1(c) - Structures Gantry" xfId="529" xr:uid="{00000000-0005-0000-0000-000008020000}"/>
    <cellStyle name="%_FTC WBS&amp;CBS Version 3.2b (Issued 5th February 2010) _S1(d) - Structures Gantry" xfId="530" xr:uid="{00000000-0005-0000-0000-000009020000}"/>
    <cellStyle name="%_FTC WBS&amp;CBS Version 3.2b (Issued 5th February 2010) _S11 - North Centre Soil Nailing" xfId="531" xr:uid="{00000000-0005-0000-0000-00000A020000}"/>
    <cellStyle name="%_FTC WBS&amp;CBS Version 3.2b (Issued 5th February 2010) _S1100 Kerbs" xfId="532" xr:uid="{00000000-0005-0000-0000-00000B020000}"/>
    <cellStyle name="%_FTC WBS&amp;CBS Version 3.2b (Issued 5th February 2010) _S12 - Sth Centre East Soil Nail" xfId="533" xr:uid="{00000000-0005-0000-0000-00000C020000}"/>
    <cellStyle name="%_FTC WBS&amp;CBS Version 3.2b (Issued 5th February 2010) _S13 - SE Soil Nailing" xfId="534" xr:uid="{00000000-0005-0000-0000-00000D020000}"/>
    <cellStyle name="%_FTC WBS&amp;CBS Version 3.2b (Issued 5th February 2010) _S15 - North East Soil Nailing" xfId="535" xr:uid="{00000000-0005-0000-0000-00000E020000}"/>
    <cellStyle name="%_FTC WBS&amp;CBS Version 3.2b (Issued 5th February 2010) _S2 - Sherbourne River Bridge" xfId="536" xr:uid="{00000000-0005-0000-0000-00000F020000}"/>
    <cellStyle name="%_FTC WBS&amp;CBS Version 3.2b (Issued 5th February 2010) _S200 Site Clearance" xfId="537" xr:uid="{00000000-0005-0000-0000-000010020000}"/>
    <cellStyle name="%_FTC WBS&amp;CBS Version 3.2b (Issued 5th February 2010) _S300 Fencing" xfId="538" xr:uid="{00000000-0005-0000-0000-000011020000}"/>
    <cellStyle name="%_FTC WBS&amp;CBS Version 3.2b (Issued 5th February 2010) _S4(a) - River Sowe (N) Strength" xfId="539" xr:uid="{00000000-0005-0000-0000-000012020000}"/>
    <cellStyle name="%_FTC WBS&amp;CBS Version 3.2b (Issued 5th February 2010) _S400 Vehicle Restraint" xfId="540" xr:uid="{00000000-0005-0000-0000-000013020000}"/>
    <cellStyle name="%_FTC WBS&amp;CBS Version 3.2b (Issued 5th February 2010) _S500 Drainage" xfId="541" xr:uid="{00000000-0005-0000-0000-000014020000}"/>
    <cellStyle name="%_FTC WBS&amp;CBS Version 3.2b (Issued 5th February 2010) _S600 Earthworks" xfId="542" xr:uid="{00000000-0005-0000-0000-000015020000}"/>
    <cellStyle name="%_FTC WBS&amp;CBS Version 3.2b (Issued 5th February 2010) _S7 - NW Soil Nailing" xfId="543" xr:uid="{00000000-0005-0000-0000-000016020000}"/>
    <cellStyle name="%_FTC WBS&amp;CBS Version 3.2b (Issued 5th February 2010) _S700 Pavement" xfId="544" xr:uid="{00000000-0005-0000-0000-000017020000}"/>
    <cellStyle name="%_FTC WBS&amp;CBS Version 3.2b (Issued 5th February 2010) _S8 - SW Soil Nailing" xfId="545" xr:uid="{00000000-0005-0000-0000-000018020000}"/>
    <cellStyle name="%_FTC WBS&amp;CBS Version 3.2b (Issued 5th February 2010) _S9 - Sth Centre West Soil Nail" xfId="546" xr:uid="{00000000-0005-0000-0000-000019020000}"/>
    <cellStyle name="%_FTC WBSCBS Version 3 2b risk template only" xfId="547" xr:uid="{00000000-0005-0000-0000-00001A020000}"/>
    <cellStyle name="%_FTC WBSCBS Version 3 2b risk template only 10" xfId="548" xr:uid="{00000000-0005-0000-0000-00001B020000}"/>
    <cellStyle name="%_FTC WBSCBS Version 3 2b risk template only 11" xfId="549" xr:uid="{00000000-0005-0000-0000-00001C020000}"/>
    <cellStyle name="%_FTC WBSCBS Version 3 2b risk template only 11 2" xfId="550" xr:uid="{00000000-0005-0000-0000-00001D020000}"/>
    <cellStyle name="%_FTC WBSCBS Version 3 2b risk template only 2" xfId="551" xr:uid="{00000000-0005-0000-0000-00001E020000}"/>
    <cellStyle name="%_FTC WBSCBS Version 3 2b risk template only 2 2" xfId="552" xr:uid="{00000000-0005-0000-0000-00001F020000}"/>
    <cellStyle name="%_FTC WBSCBS Version 3 2b risk template only 2_09 - Direct Works Price Build - GT 12-10-12" xfId="553" xr:uid="{00000000-0005-0000-0000-000020020000}"/>
    <cellStyle name="%_FTC WBSCBS Version 3 2b risk template only 2_09 - Direct Works Price Build - Rev K" xfId="554" xr:uid="{00000000-0005-0000-0000-000021020000}"/>
    <cellStyle name="%_FTC WBSCBS Version 3 2b risk template only 2_09 - Direct Works Price Build - Rev K Draft" xfId="555" xr:uid="{00000000-0005-0000-0000-000022020000}"/>
    <cellStyle name="%_FTC WBSCBS Version 3 2b risk template only 2_09 - Direct Works Price Build Template_v1" xfId="556" xr:uid="{00000000-0005-0000-0000-000023020000}"/>
    <cellStyle name="%_FTC WBSCBS Version 3 2b risk template only 2_09 - Direct Works Price Build Wetlands" xfId="557" xr:uid="{00000000-0005-0000-0000-000024020000}"/>
    <cellStyle name="%_FTC WBSCBS Version 3 2b risk template only 2_Book2" xfId="558" xr:uid="{00000000-0005-0000-0000-000025020000}"/>
    <cellStyle name="%_FTC WBSCBS Version 3 2b risk template only 2_Cost Build FTC A23 Handcross to warninglid - TB 18 01 12" xfId="559" xr:uid="{00000000-0005-0000-0000-000026020000}"/>
    <cellStyle name="%_FTC WBSCBS Version 3 2b risk template only 2_Cost Build FTC A23 Handcross to warninglid - TB 18 01 12 (2)" xfId="560" xr:uid="{00000000-0005-0000-0000-000027020000}"/>
    <cellStyle name="%_FTC WBSCBS Version 3 2b risk template only 2_Cost Build FTC A23 Handcross to warninglid - TB 18.01.12" xfId="561" xr:uid="{00000000-0005-0000-0000-000028020000}"/>
    <cellStyle name="%_FTC WBSCBS Version 3 2b risk template only 2_FTC A23 Handcross to warninglid" xfId="562" xr:uid="{00000000-0005-0000-0000-000029020000}"/>
    <cellStyle name="%_FTC WBSCBS Version 3 2b risk template only 2_FTC Submission Summary M6 BB Phase 3 rev A" xfId="563" xr:uid="{00000000-0005-0000-0000-00002A020000}"/>
    <cellStyle name="%_FTC WBSCBS Version 3 2b risk template only 2_FTC Submission Summary M6 BB Phase 3 rev A 2" xfId="564" xr:uid="{00000000-0005-0000-0000-00002B020000}"/>
    <cellStyle name="%_FTC WBSCBS Version 3 2b risk template only 2_FTC Submission Summary M6 BB Phase 3 rev A 3" xfId="565" xr:uid="{00000000-0005-0000-0000-00002C020000}"/>
    <cellStyle name="%_FTC WBSCBS Version 3 2b risk template only 2_FTC Submission Summary M6 BB Phase 3 rev A 3 2" xfId="566" xr:uid="{00000000-0005-0000-0000-00002D020000}"/>
    <cellStyle name="%_FTC WBSCBS Version 3 2b risk template only 2_FTC Submission Summary M6 BB Phase 3 rev A_Book2" xfId="567" xr:uid="{00000000-0005-0000-0000-00002E020000}"/>
    <cellStyle name="%_FTC WBSCBS Version 3 2b risk template only 2_FTC Submission Summary M6 BB Phase 3 rev A_S1(a) - Structures Gantry" xfId="568" xr:uid="{00000000-0005-0000-0000-00002F020000}"/>
    <cellStyle name="%_FTC WBSCBS Version 3 2b risk template only 2_FTC Submission Summary M6 BB Phase 3 rev A_S1(b) - Structures Gantry" xfId="569" xr:uid="{00000000-0005-0000-0000-000030020000}"/>
    <cellStyle name="%_FTC WBSCBS Version 3 2b risk template only 2_FTC Submission Summary M6 BB Phase 3 rev A_S1(c) - Structures Gantry" xfId="570" xr:uid="{00000000-0005-0000-0000-000031020000}"/>
    <cellStyle name="%_FTC WBSCBS Version 3 2b risk template only 2_FTC Submission Summary M6 BB Phase 3 rev A_S1(d) - Structures Gantry" xfId="571" xr:uid="{00000000-0005-0000-0000-000032020000}"/>
    <cellStyle name="%_FTC WBSCBS Version 3 2b risk template only 2_FTC Submission Summary M6 BB Phase 3 rev A_S11 - North Centre Soil Nailing" xfId="572" xr:uid="{00000000-0005-0000-0000-000033020000}"/>
    <cellStyle name="%_FTC WBSCBS Version 3 2b risk template only 2_FTC Submission Summary M6 BB Phase 3 rev A_S1100 Kerbs" xfId="573" xr:uid="{00000000-0005-0000-0000-000034020000}"/>
    <cellStyle name="%_FTC WBSCBS Version 3 2b risk template only 2_FTC Submission Summary M6 BB Phase 3 rev A_S12 - Sth Centre East Soil Nail" xfId="574" xr:uid="{00000000-0005-0000-0000-000035020000}"/>
    <cellStyle name="%_FTC WBSCBS Version 3 2b risk template only 2_FTC Submission Summary M6 BB Phase 3 rev A_S13 - SE Soil Nailing" xfId="575" xr:uid="{00000000-0005-0000-0000-000036020000}"/>
    <cellStyle name="%_FTC WBSCBS Version 3 2b risk template only 2_FTC Submission Summary M6 BB Phase 3 rev A_S15 - North East Soil Nailing" xfId="576" xr:uid="{00000000-0005-0000-0000-000037020000}"/>
    <cellStyle name="%_FTC WBSCBS Version 3 2b risk template only 2_FTC Submission Summary M6 BB Phase 3 rev A_S2 - Sherbourne River Bridge" xfId="577" xr:uid="{00000000-0005-0000-0000-000038020000}"/>
    <cellStyle name="%_FTC WBSCBS Version 3 2b risk template only 2_FTC Submission Summary M6 BB Phase 3 rev A_S200 Site Clearance" xfId="578" xr:uid="{00000000-0005-0000-0000-000039020000}"/>
    <cellStyle name="%_FTC WBSCBS Version 3 2b risk template only 2_FTC Submission Summary M6 BB Phase 3 rev A_S300 Fencing" xfId="579" xr:uid="{00000000-0005-0000-0000-00003A020000}"/>
    <cellStyle name="%_FTC WBSCBS Version 3 2b risk template only 2_FTC Submission Summary M6 BB Phase 3 rev A_S4(a) - River Sowe (N) Strength" xfId="580" xr:uid="{00000000-0005-0000-0000-00003B020000}"/>
    <cellStyle name="%_FTC WBSCBS Version 3 2b risk template only 2_FTC Submission Summary M6 BB Phase 3 rev A_S400 Vehicle Restraint" xfId="581" xr:uid="{00000000-0005-0000-0000-00003C020000}"/>
    <cellStyle name="%_FTC WBSCBS Version 3 2b risk template only 2_FTC Submission Summary M6 BB Phase 3 rev A_S500 Drainage" xfId="582" xr:uid="{00000000-0005-0000-0000-00003D020000}"/>
    <cellStyle name="%_FTC WBSCBS Version 3 2b risk template only 2_FTC Submission Summary M6 BB Phase 3 rev A_S600 Earthworks" xfId="583" xr:uid="{00000000-0005-0000-0000-00003E020000}"/>
    <cellStyle name="%_FTC WBSCBS Version 3 2b risk template only 2_FTC Submission Summary M6 BB Phase 3 rev A_S7 - NW Soil Nailing" xfId="584" xr:uid="{00000000-0005-0000-0000-00003F020000}"/>
    <cellStyle name="%_FTC WBSCBS Version 3 2b risk template only 2_FTC Submission Summary M6 BB Phase 3 rev A_S700 Pavement" xfId="585" xr:uid="{00000000-0005-0000-0000-000040020000}"/>
    <cellStyle name="%_FTC WBSCBS Version 3 2b risk template only 2_FTC Submission Summary M6 BB Phase 3 rev A_S8 - SW Soil Nailing" xfId="586" xr:uid="{00000000-0005-0000-0000-000041020000}"/>
    <cellStyle name="%_FTC WBSCBS Version 3 2b risk template only 2_FTC Submission Summary M6 BB Phase 3 rev A_S9 - Sth Centre West Soil Nail" xfId="587" xr:uid="{00000000-0005-0000-0000-000042020000}"/>
    <cellStyle name="%_FTC WBSCBS Version 3 2b risk template only 2_risk wed" xfId="588" xr:uid="{00000000-0005-0000-0000-000043020000}"/>
    <cellStyle name="%_FTC WBSCBS Version 3 2b risk template only 2_S1(a) - Structures Gantry" xfId="589" xr:uid="{00000000-0005-0000-0000-000044020000}"/>
    <cellStyle name="%_FTC WBSCBS Version 3 2b risk template only 2_S1(b) - Structures Gantry" xfId="590" xr:uid="{00000000-0005-0000-0000-000045020000}"/>
    <cellStyle name="%_FTC WBSCBS Version 3 2b risk template only 2_S1(c) - Structures Gantry" xfId="591" xr:uid="{00000000-0005-0000-0000-000046020000}"/>
    <cellStyle name="%_FTC WBSCBS Version 3 2b risk template only 2_S1(d) - Structures Gantry" xfId="592" xr:uid="{00000000-0005-0000-0000-000047020000}"/>
    <cellStyle name="%_FTC WBSCBS Version 3 2b risk template only 2_S10 - Tollbar West OB" xfId="593" xr:uid="{00000000-0005-0000-0000-000048020000}"/>
    <cellStyle name="%_FTC WBSCBS Version 3 2b risk template only 2_S11 - North Centre Soil Nailing" xfId="594" xr:uid="{00000000-0005-0000-0000-000049020000}"/>
    <cellStyle name="%_FTC WBSCBS Version 3 2b risk template only 2_S1100 Kerbs" xfId="595" xr:uid="{00000000-0005-0000-0000-00004A020000}"/>
    <cellStyle name="%_FTC WBSCBS Version 3 2b risk template only 2_S12 - Sth Centre East Soil Nail" xfId="596" xr:uid="{00000000-0005-0000-0000-00004B020000}"/>
    <cellStyle name="%_FTC WBSCBS Version 3 2b risk template only 2_S13 - SE Soil Nailing" xfId="597" xr:uid="{00000000-0005-0000-0000-00004C020000}"/>
    <cellStyle name="%_FTC WBSCBS Version 3 2b risk template only 2_S15 - North East Soil Nailing" xfId="598" xr:uid="{00000000-0005-0000-0000-00004D020000}"/>
    <cellStyle name="%_FTC WBSCBS Version 3 2b risk template only 2_S2 - Sherbourne River Bridge" xfId="599" xr:uid="{00000000-0005-0000-0000-00004E020000}"/>
    <cellStyle name="%_FTC WBSCBS Version 3 2b risk template only 2_S200 Site Clearance" xfId="600" xr:uid="{00000000-0005-0000-0000-00004F020000}"/>
    <cellStyle name="%_FTC WBSCBS Version 3 2b risk template only 2_S300 Fencing" xfId="601" xr:uid="{00000000-0005-0000-0000-000050020000}"/>
    <cellStyle name="%_FTC WBSCBS Version 3 2b risk template only 2_S4(a) - River Sowe (N) Strength" xfId="602" xr:uid="{00000000-0005-0000-0000-000051020000}"/>
    <cellStyle name="%_FTC WBSCBS Version 3 2b risk template only 2_S400 Vehicle Restraint" xfId="603" xr:uid="{00000000-0005-0000-0000-000052020000}"/>
    <cellStyle name="%_FTC WBSCBS Version 3 2b risk template only 2_S500 Drainage" xfId="604" xr:uid="{00000000-0005-0000-0000-000053020000}"/>
    <cellStyle name="%_FTC WBSCBS Version 3 2b risk template only 2_S6 - Optilan Car Park Retain" xfId="605" xr:uid="{00000000-0005-0000-0000-000054020000}"/>
    <cellStyle name="%_FTC WBSCBS Version 3 2b risk template only 2_S600 Earthworks" xfId="606" xr:uid="{00000000-0005-0000-0000-000055020000}"/>
    <cellStyle name="%_FTC WBSCBS Version 3 2b risk template only 2_S7 - NW Soil Nailing" xfId="607" xr:uid="{00000000-0005-0000-0000-000056020000}"/>
    <cellStyle name="%_FTC WBSCBS Version 3 2b risk template only 2_S700 Pavement" xfId="608" xr:uid="{00000000-0005-0000-0000-000057020000}"/>
    <cellStyle name="%_FTC WBSCBS Version 3 2b risk template only 2_S8 - SW Soil Nailing" xfId="609" xr:uid="{00000000-0005-0000-0000-000058020000}"/>
    <cellStyle name="%_FTC WBSCBS Version 3 2b risk template only 2_S9 - Sth Centre West Soil Nail" xfId="610" xr:uid="{00000000-0005-0000-0000-000059020000}"/>
    <cellStyle name="%_FTC WBSCBS Version 3 2b risk template only 2_SD1 - Drainage Pumping Stn" xfId="611" xr:uid="{00000000-0005-0000-0000-00005A020000}"/>
    <cellStyle name="%_FTC WBSCBS Version 3 2b risk template only 2_Structures - Annes Wood Culvert" xfId="612" xr:uid="{00000000-0005-0000-0000-00005B020000}"/>
    <cellStyle name="%_FTC WBSCBS Version 3 2b risk template only 2_Structures - Culvert" xfId="613" xr:uid="{00000000-0005-0000-0000-00005C020000}"/>
    <cellStyle name="%_FTC WBSCBS Version 3 2b risk template only 2_Structures - Pittshead Culvert" xfId="614" xr:uid="{00000000-0005-0000-0000-00005D020000}"/>
    <cellStyle name="%_FTC WBSCBS Version 3 2b risk template only 2_Structures - Stanbridge Culvert" xfId="615" xr:uid="{00000000-0005-0000-0000-00005E020000}"/>
    <cellStyle name="%_FTC WBSCBS Version 3 2b risk template only 3" xfId="616" xr:uid="{00000000-0005-0000-0000-00005F020000}"/>
    <cellStyle name="%_FTC WBSCBS Version 3 2b risk template only 4" xfId="617" xr:uid="{00000000-0005-0000-0000-000060020000}"/>
    <cellStyle name="%_FTC WBSCBS Version 3 2b risk template only 5" xfId="618" xr:uid="{00000000-0005-0000-0000-000061020000}"/>
    <cellStyle name="%_FTC WBSCBS Version 3 2b risk template only 6" xfId="619" xr:uid="{00000000-0005-0000-0000-000062020000}"/>
    <cellStyle name="%_FTC WBSCBS Version 3 2b risk template only 7" xfId="620" xr:uid="{00000000-0005-0000-0000-000063020000}"/>
    <cellStyle name="%_FTC WBSCBS Version 3 2b risk template only 8" xfId="621" xr:uid="{00000000-0005-0000-0000-000064020000}"/>
    <cellStyle name="%_FTC WBSCBS Version 3 2b risk template only 9" xfId="622" xr:uid="{00000000-0005-0000-0000-000065020000}"/>
    <cellStyle name="%_FTC WBSCBS Version 3 2b risk template only_Book2" xfId="623" xr:uid="{00000000-0005-0000-0000-000066020000}"/>
    <cellStyle name="%_FTC WBSCBS Version 3 2b risk template only_S1(a) - Structures Gantry" xfId="624" xr:uid="{00000000-0005-0000-0000-000067020000}"/>
    <cellStyle name="%_FTC WBSCBS Version 3 2b risk template only_S1(b) - Structures Gantry" xfId="625" xr:uid="{00000000-0005-0000-0000-000068020000}"/>
    <cellStyle name="%_FTC WBSCBS Version 3 2b risk template only_S1(c) - Structures Gantry" xfId="626" xr:uid="{00000000-0005-0000-0000-000069020000}"/>
    <cellStyle name="%_FTC WBSCBS Version 3 2b risk template only_S1(d) - Structures Gantry" xfId="627" xr:uid="{00000000-0005-0000-0000-00006A020000}"/>
    <cellStyle name="%_FTC WBSCBS Version 3 2b risk template only_S11 - North Centre Soil Nailing" xfId="628" xr:uid="{00000000-0005-0000-0000-00006B020000}"/>
    <cellStyle name="%_FTC WBSCBS Version 3 2b risk template only_S1100 Kerbs" xfId="629" xr:uid="{00000000-0005-0000-0000-00006C020000}"/>
    <cellStyle name="%_FTC WBSCBS Version 3 2b risk template only_S12 - Sth Centre East Soil Nail" xfId="630" xr:uid="{00000000-0005-0000-0000-00006D020000}"/>
    <cellStyle name="%_FTC WBSCBS Version 3 2b risk template only_S13 - SE Soil Nailing" xfId="631" xr:uid="{00000000-0005-0000-0000-00006E020000}"/>
    <cellStyle name="%_FTC WBSCBS Version 3 2b risk template only_S15 - North East Soil Nailing" xfId="632" xr:uid="{00000000-0005-0000-0000-00006F020000}"/>
    <cellStyle name="%_FTC WBSCBS Version 3 2b risk template only_S2 - Sherbourne River Bridge" xfId="633" xr:uid="{00000000-0005-0000-0000-000070020000}"/>
    <cellStyle name="%_FTC WBSCBS Version 3 2b risk template only_S200 Site Clearance" xfId="634" xr:uid="{00000000-0005-0000-0000-000071020000}"/>
    <cellStyle name="%_FTC WBSCBS Version 3 2b risk template only_S300 Fencing" xfId="635" xr:uid="{00000000-0005-0000-0000-000072020000}"/>
    <cellStyle name="%_FTC WBSCBS Version 3 2b risk template only_S4(a) - River Sowe (N) Strength" xfId="636" xr:uid="{00000000-0005-0000-0000-000073020000}"/>
    <cellStyle name="%_FTC WBSCBS Version 3 2b risk template only_S400 Vehicle Restraint" xfId="637" xr:uid="{00000000-0005-0000-0000-000074020000}"/>
    <cellStyle name="%_FTC WBSCBS Version 3 2b risk template only_S500 Drainage" xfId="638" xr:uid="{00000000-0005-0000-0000-000075020000}"/>
    <cellStyle name="%_FTC WBSCBS Version 3 2b risk template only_S600 Earthworks" xfId="639" xr:uid="{00000000-0005-0000-0000-000076020000}"/>
    <cellStyle name="%_FTC WBSCBS Version 3 2b risk template only_S7 - NW Soil Nailing" xfId="640" xr:uid="{00000000-0005-0000-0000-000077020000}"/>
    <cellStyle name="%_FTC WBSCBS Version 3 2b risk template only_S700 Pavement" xfId="641" xr:uid="{00000000-0005-0000-0000-000078020000}"/>
    <cellStyle name="%_FTC WBSCBS Version 3 2b risk template only_S8 - SW Soil Nailing" xfId="642" xr:uid="{00000000-0005-0000-0000-000079020000}"/>
    <cellStyle name="%_FTC WBSCBS Version 3 2b risk template only_S9 - Sth Centre West Soil Nail" xfId="643" xr:uid="{00000000-0005-0000-0000-00007A020000}"/>
    <cellStyle name="%_HA Prelim analysis 10-13 140 weeks rev1" xfId="644" xr:uid="{00000000-0005-0000-0000-00007B020000}"/>
    <cellStyle name="%_HA Risk- Construction (WBS Version 3-2 (X2))Estimate" xfId="645" xr:uid="{00000000-0005-0000-0000-00007C020000}"/>
    <cellStyle name="%_Ia -Inflation -  RCTPI  - Construction (WBS Version 3-2(Ia))FTC" xfId="646" xr:uid="{00000000-0005-0000-0000-00007D020000}"/>
    <cellStyle name="%_Ib -Inflation - Add' Contractors% - Con (WBS Version 3-2 (Ib))FTC" xfId="647" xr:uid="{00000000-0005-0000-0000-00007E020000}"/>
    <cellStyle name="%_Interim Price Summary_Pre Negotiation Update 17-8-11" xfId="648" xr:uid="{00000000-0005-0000-0000-00007F020000}"/>
    <cellStyle name="%_Interim Price Summary_Pre Negotiation Update 17-8-11a (3)" xfId="649" xr:uid="{00000000-0005-0000-0000-000080020000}"/>
    <cellStyle name="%_ITC Submission Summary - Defined Cost Works pre Add Omits" xfId="650" xr:uid="{00000000-0005-0000-0000-000081020000}"/>
    <cellStyle name="%_ITC Submission Summary - Defined Cost Works pre Add Omits 2" xfId="651" xr:uid="{00000000-0005-0000-0000-000082020000}"/>
    <cellStyle name="%_ITC Submission Summary - Defined Cost Works pre Add Omits 3" xfId="652" xr:uid="{00000000-0005-0000-0000-000083020000}"/>
    <cellStyle name="%_ITC Submission Summary - Defined Cost Works pre Add Omits 3 2" xfId="653" xr:uid="{00000000-0005-0000-0000-000084020000}"/>
    <cellStyle name="%_ITC Submission Summary - Defined Cost Works pre Add Omits_Book2" xfId="654" xr:uid="{00000000-0005-0000-0000-000085020000}"/>
    <cellStyle name="%_ITC Submission Summary - Defined Cost Works pre Add Omits_S1(a) - Structures Gantry" xfId="655" xr:uid="{00000000-0005-0000-0000-000086020000}"/>
    <cellStyle name="%_ITC Submission Summary - Defined Cost Works pre Add Omits_S1(b) - Structures Gantry" xfId="656" xr:uid="{00000000-0005-0000-0000-000087020000}"/>
    <cellStyle name="%_ITC Submission Summary - Defined Cost Works pre Add Omits_S1(c) - Structures Gantry" xfId="657" xr:uid="{00000000-0005-0000-0000-000088020000}"/>
    <cellStyle name="%_ITC Submission Summary - Defined Cost Works pre Add Omits_S1(d) - Structures Gantry" xfId="658" xr:uid="{00000000-0005-0000-0000-000089020000}"/>
    <cellStyle name="%_ITC Submission Summary - Defined Cost Works pre Add Omits_S11 - North Centre Soil Nailing" xfId="659" xr:uid="{00000000-0005-0000-0000-00008A020000}"/>
    <cellStyle name="%_ITC Submission Summary - Defined Cost Works pre Add Omits_S1100 Kerbs" xfId="660" xr:uid="{00000000-0005-0000-0000-00008B020000}"/>
    <cellStyle name="%_ITC Submission Summary - Defined Cost Works pre Add Omits_S12 - Sth Centre East Soil Nail" xfId="661" xr:uid="{00000000-0005-0000-0000-00008C020000}"/>
    <cellStyle name="%_ITC Submission Summary - Defined Cost Works pre Add Omits_S13 - SE Soil Nailing" xfId="662" xr:uid="{00000000-0005-0000-0000-00008D020000}"/>
    <cellStyle name="%_ITC Submission Summary - Defined Cost Works pre Add Omits_S15 - North East Soil Nailing" xfId="663" xr:uid="{00000000-0005-0000-0000-00008E020000}"/>
    <cellStyle name="%_ITC Submission Summary - Defined Cost Works pre Add Omits_S2 - Sherbourne River Bridge" xfId="664" xr:uid="{00000000-0005-0000-0000-00008F020000}"/>
    <cellStyle name="%_ITC Submission Summary - Defined Cost Works pre Add Omits_S200 Site Clearance" xfId="665" xr:uid="{00000000-0005-0000-0000-000090020000}"/>
    <cellStyle name="%_ITC Submission Summary - Defined Cost Works pre Add Omits_S300 Fencing" xfId="666" xr:uid="{00000000-0005-0000-0000-000091020000}"/>
    <cellStyle name="%_ITC Submission Summary - Defined Cost Works pre Add Omits_S4(a) - River Sowe (N) Strength" xfId="667" xr:uid="{00000000-0005-0000-0000-000092020000}"/>
    <cellStyle name="%_ITC Submission Summary - Defined Cost Works pre Add Omits_S400 Vehicle Restraint" xfId="668" xr:uid="{00000000-0005-0000-0000-000093020000}"/>
    <cellStyle name="%_ITC Submission Summary - Defined Cost Works pre Add Omits_S500 Drainage" xfId="669" xr:uid="{00000000-0005-0000-0000-000094020000}"/>
    <cellStyle name="%_ITC Submission Summary - Defined Cost Works pre Add Omits_S600 Earthworks" xfId="670" xr:uid="{00000000-0005-0000-0000-000095020000}"/>
    <cellStyle name="%_ITC Submission Summary - Defined Cost Works pre Add Omits_S7 - NW Soil Nailing" xfId="671" xr:uid="{00000000-0005-0000-0000-000096020000}"/>
    <cellStyle name="%_ITC Submission Summary - Defined Cost Works pre Add Omits_S700 Pavement" xfId="672" xr:uid="{00000000-0005-0000-0000-000097020000}"/>
    <cellStyle name="%_ITC Submission Summary - Defined Cost Works pre Add Omits_S8 - SW Soil Nailing" xfId="673" xr:uid="{00000000-0005-0000-0000-000098020000}"/>
    <cellStyle name="%_ITC Submission Summary - Defined Cost Works pre Add Omits_S9 - Sth Centre West Soil Nail" xfId="674" xr:uid="{00000000-0005-0000-0000-000099020000}"/>
    <cellStyle name="%_ITC Submission Summary - LIVE JR" xfId="675" xr:uid="{00000000-0005-0000-0000-00009A020000}"/>
    <cellStyle name="%_ITC Submission Summary - LIVE JR 2" xfId="676" xr:uid="{00000000-0005-0000-0000-00009B020000}"/>
    <cellStyle name="%_ITC Submission Summary - LIVE JR 3" xfId="677" xr:uid="{00000000-0005-0000-0000-00009C020000}"/>
    <cellStyle name="%_ITC Submission Summary - LIVE JR 3 2" xfId="678" xr:uid="{00000000-0005-0000-0000-00009D020000}"/>
    <cellStyle name="%_ITC Submission Summary - LIVE JR_Book2" xfId="679" xr:uid="{00000000-0005-0000-0000-00009E020000}"/>
    <cellStyle name="%_ITC Submission Summary - LIVE JR_S1(a) - Structures Gantry" xfId="680" xr:uid="{00000000-0005-0000-0000-00009F020000}"/>
    <cellStyle name="%_ITC Submission Summary - LIVE JR_S1(b) - Structures Gantry" xfId="681" xr:uid="{00000000-0005-0000-0000-0000A0020000}"/>
    <cellStyle name="%_ITC Submission Summary - LIVE JR_S1(c) - Structures Gantry" xfId="682" xr:uid="{00000000-0005-0000-0000-0000A1020000}"/>
    <cellStyle name="%_ITC Submission Summary - LIVE JR_S1(d) - Structures Gantry" xfId="683" xr:uid="{00000000-0005-0000-0000-0000A2020000}"/>
    <cellStyle name="%_ITC Submission Summary - LIVE JR_S11 - North Centre Soil Nailing" xfId="684" xr:uid="{00000000-0005-0000-0000-0000A3020000}"/>
    <cellStyle name="%_ITC Submission Summary - LIVE JR_S1100 Kerbs" xfId="685" xr:uid="{00000000-0005-0000-0000-0000A4020000}"/>
    <cellStyle name="%_ITC Submission Summary - LIVE JR_S12 - Sth Centre East Soil Nail" xfId="686" xr:uid="{00000000-0005-0000-0000-0000A5020000}"/>
    <cellStyle name="%_ITC Submission Summary - LIVE JR_S13 - SE Soil Nailing" xfId="687" xr:uid="{00000000-0005-0000-0000-0000A6020000}"/>
    <cellStyle name="%_ITC Submission Summary - LIVE JR_S15 - North East Soil Nailing" xfId="688" xr:uid="{00000000-0005-0000-0000-0000A7020000}"/>
    <cellStyle name="%_ITC Submission Summary - LIVE JR_S2 - Sherbourne River Bridge" xfId="689" xr:uid="{00000000-0005-0000-0000-0000A8020000}"/>
    <cellStyle name="%_ITC Submission Summary - LIVE JR_S200 Site Clearance" xfId="690" xr:uid="{00000000-0005-0000-0000-0000A9020000}"/>
    <cellStyle name="%_ITC Submission Summary - LIVE JR_S300 Fencing" xfId="691" xr:uid="{00000000-0005-0000-0000-0000AA020000}"/>
    <cellStyle name="%_ITC Submission Summary - LIVE JR_S4(a) - River Sowe (N) Strength" xfId="692" xr:uid="{00000000-0005-0000-0000-0000AB020000}"/>
    <cellStyle name="%_ITC Submission Summary - LIVE JR_S400 Vehicle Restraint" xfId="693" xr:uid="{00000000-0005-0000-0000-0000AC020000}"/>
    <cellStyle name="%_ITC Submission Summary - LIVE JR_S500 Drainage" xfId="694" xr:uid="{00000000-0005-0000-0000-0000AD020000}"/>
    <cellStyle name="%_ITC Submission Summary - LIVE JR_S600 Earthworks" xfId="695" xr:uid="{00000000-0005-0000-0000-0000AE020000}"/>
    <cellStyle name="%_ITC Submission Summary - LIVE JR_S7 - NW Soil Nailing" xfId="696" xr:uid="{00000000-0005-0000-0000-0000AF020000}"/>
    <cellStyle name="%_ITC Submission Summary - LIVE JR_S700 Pavement" xfId="697" xr:uid="{00000000-0005-0000-0000-0000B0020000}"/>
    <cellStyle name="%_ITC Submission Summary - LIVE JR_S8 - SW Soil Nailing" xfId="698" xr:uid="{00000000-0005-0000-0000-0000B1020000}"/>
    <cellStyle name="%_ITC Submission Summary - LIVE JR_S9 - Sth Centre West Soil Nail" xfId="699" xr:uid="{00000000-0005-0000-0000-0000B2020000}"/>
    <cellStyle name="%_ITC Submission Summary - LIVE JR23.08.2011" xfId="700" xr:uid="{00000000-0005-0000-0000-0000B3020000}"/>
    <cellStyle name="%_ITC Submission Summary - LIVE JR23.08.2011 2" xfId="701" xr:uid="{00000000-0005-0000-0000-0000B4020000}"/>
    <cellStyle name="%_ITC Submission Summary - LIVE JR23.08.2011_09 - Direct Works Price Build - GT 12-10-12" xfId="702" xr:uid="{00000000-0005-0000-0000-0000B5020000}"/>
    <cellStyle name="%_ITC Submission Summary - LIVE JR23.08.2011_09 - Direct Works Price Build - Rev K" xfId="703" xr:uid="{00000000-0005-0000-0000-0000B6020000}"/>
    <cellStyle name="%_ITC Submission Summary - LIVE JR23.08.2011_09 - Direct Works Price Build - Rev K Draft" xfId="704" xr:uid="{00000000-0005-0000-0000-0000B7020000}"/>
    <cellStyle name="%_ITC Submission Summary - LIVE JR23.08.2011_09 - Direct Works Price Build Template_v1" xfId="705" xr:uid="{00000000-0005-0000-0000-0000B8020000}"/>
    <cellStyle name="%_ITC Submission Summary - LIVE JR23.08.2011_09 - Direct Works Price Build Wetlands" xfId="706" xr:uid="{00000000-0005-0000-0000-0000B9020000}"/>
    <cellStyle name="%_ITC Submission Summary - LIVE JR23.08.2011_Book2" xfId="707" xr:uid="{00000000-0005-0000-0000-0000BA020000}"/>
    <cellStyle name="%_ITC Submission Summary - LIVE JR23.08.2011_Cost Build FTC A23 Handcross to warninglid - TB 18 01 12" xfId="708" xr:uid="{00000000-0005-0000-0000-0000BB020000}"/>
    <cellStyle name="%_ITC Submission Summary - LIVE JR23.08.2011_Cost Build FTC A23 Handcross to warninglid - TB 18 01 12 (2)" xfId="709" xr:uid="{00000000-0005-0000-0000-0000BC020000}"/>
    <cellStyle name="%_ITC Submission Summary - LIVE JR23.08.2011_Cost Build FTC A23 Handcross to warninglid - TB 18.01.12" xfId="710" xr:uid="{00000000-0005-0000-0000-0000BD020000}"/>
    <cellStyle name="%_ITC Submission Summary - LIVE JR23.08.2011_FTC A23 Handcross to warninglid" xfId="711" xr:uid="{00000000-0005-0000-0000-0000BE020000}"/>
    <cellStyle name="%_ITC Submission Summary - LIVE JR23.08.2011_risk wed" xfId="712" xr:uid="{00000000-0005-0000-0000-0000BF020000}"/>
    <cellStyle name="%_ITC Submission Summary - LIVE JR23.08.2011_S1(a) - Structures Gantry" xfId="713" xr:uid="{00000000-0005-0000-0000-0000C0020000}"/>
    <cellStyle name="%_ITC Submission Summary - LIVE JR23.08.2011_S1(b) - Structures Gantry" xfId="714" xr:uid="{00000000-0005-0000-0000-0000C1020000}"/>
    <cellStyle name="%_ITC Submission Summary - LIVE JR23.08.2011_S1(c) - Structures Gantry" xfId="715" xr:uid="{00000000-0005-0000-0000-0000C2020000}"/>
    <cellStyle name="%_ITC Submission Summary - LIVE JR23.08.2011_S1(d) - Structures Gantry" xfId="716" xr:uid="{00000000-0005-0000-0000-0000C3020000}"/>
    <cellStyle name="%_ITC Submission Summary - LIVE JR23.08.2011_S10 - Tollbar West OB" xfId="717" xr:uid="{00000000-0005-0000-0000-0000C4020000}"/>
    <cellStyle name="%_ITC Submission Summary - LIVE JR23.08.2011_S11 - North Centre Soil Nailing" xfId="718" xr:uid="{00000000-0005-0000-0000-0000C5020000}"/>
    <cellStyle name="%_ITC Submission Summary - LIVE JR23.08.2011_S1100 Kerbs" xfId="719" xr:uid="{00000000-0005-0000-0000-0000C6020000}"/>
    <cellStyle name="%_ITC Submission Summary - LIVE JR23.08.2011_S12 - Sth Centre East Soil Nail" xfId="720" xr:uid="{00000000-0005-0000-0000-0000C7020000}"/>
    <cellStyle name="%_ITC Submission Summary - LIVE JR23.08.2011_S13 - SE Soil Nailing" xfId="721" xr:uid="{00000000-0005-0000-0000-0000C8020000}"/>
    <cellStyle name="%_ITC Submission Summary - LIVE JR23.08.2011_S15 - North East Soil Nailing" xfId="722" xr:uid="{00000000-0005-0000-0000-0000C9020000}"/>
    <cellStyle name="%_ITC Submission Summary - LIVE JR23.08.2011_S2 - Sherbourne River Bridge" xfId="723" xr:uid="{00000000-0005-0000-0000-0000CA020000}"/>
    <cellStyle name="%_ITC Submission Summary - LIVE JR23.08.2011_S200 Site Clearance" xfId="724" xr:uid="{00000000-0005-0000-0000-0000CB020000}"/>
    <cellStyle name="%_ITC Submission Summary - LIVE JR23.08.2011_S300 Fencing" xfId="725" xr:uid="{00000000-0005-0000-0000-0000CC020000}"/>
    <cellStyle name="%_ITC Submission Summary - LIVE JR23.08.2011_S4(a) - River Sowe (N) Strength" xfId="726" xr:uid="{00000000-0005-0000-0000-0000CD020000}"/>
    <cellStyle name="%_ITC Submission Summary - LIVE JR23.08.2011_S400 Vehicle Restraint" xfId="727" xr:uid="{00000000-0005-0000-0000-0000CE020000}"/>
    <cellStyle name="%_ITC Submission Summary - LIVE JR23.08.2011_S500 Drainage" xfId="728" xr:uid="{00000000-0005-0000-0000-0000CF020000}"/>
    <cellStyle name="%_ITC Submission Summary - LIVE JR23.08.2011_S6 - Optilan Car Park Retain" xfId="729" xr:uid="{00000000-0005-0000-0000-0000D0020000}"/>
    <cellStyle name="%_ITC Submission Summary - LIVE JR23.08.2011_S600 Earthworks" xfId="730" xr:uid="{00000000-0005-0000-0000-0000D1020000}"/>
    <cellStyle name="%_ITC Submission Summary - LIVE JR23.08.2011_S7 - NW Soil Nailing" xfId="731" xr:uid="{00000000-0005-0000-0000-0000D2020000}"/>
    <cellStyle name="%_ITC Submission Summary - LIVE JR23.08.2011_S700 Pavement" xfId="732" xr:uid="{00000000-0005-0000-0000-0000D3020000}"/>
    <cellStyle name="%_ITC Submission Summary - LIVE JR23.08.2011_S8 - SW Soil Nailing" xfId="733" xr:uid="{00000000-0005-0000-0000-0000D4020000}"/>
    <cellStyle name="%_ITC Submission Summary - LIVE JR23.08.2011_S9 - Sth Centre West Soil Nail" xfId="734" xr:uid="{00000000-0005-0000-0000-0000D5020000}"/>
    <cellStyle name="%_ITC Submission Summary - LIVE JR23.08.2011_SD1 - Drainage Pumping Stn" xfId="735" xr:uid="{00000000-0005-0000-0000-0000D6020000}"/>
    <cellStyle name="%_ITC Submission Summary - LIVE JR23.08.2011_Structures - Annes Wood Culvert" xfId="736" xr:uid="{00000000-0005-0000-0000-0000D7020000}"/>
    <cellStyle name="%_ITC Submission Summary - LIVE JR23.08.2011_Structures - Culvert" xfId="737" xr:uid="{00000000-0005-0000-0000-0000D8020000}"/>
    <cellStyle name="%_ITC Submission Summary - LIVE JR23.08.2011_Structures - Pittshead Culvert" xfId="738" xr:uid="{00000000-0005-0000-0000-0000D9020000}"/>
    <cellStyle name="%_ITC Submission Summary - LIVE JR23.08.2011_Structures - Stanbridge Culvert" xfId="739" xr:uid="{00000000-0005-0000-0000-0000DA020000}"/>
    <cellStyle name="%_M1 J25-28 RE Const pr risk applied 200910 DRAFT" xfId="740" xr:uid="{00000000-0005-0000-0000-0000DB020000}"/>
    <cellStyle name="%_M1 J25-28 RE Const pr risk applied 200910 DRAFT 2" xfId="741" xr:uid="{00000000-0005-0000-0000-0000DC020000}"/>
    <cellStyle name="%_M1 J25-28 RE Const pr risk applied 200910 DRAFT 3" xfId="742" xr:uid="{00000000-0005-0000-0000-0000DD020000}"/>
    <cellStyle name="%_M1 J25-28 RE Const pr risk applied 200910 DRAFT 3 2" xfId="743" xr:uid="{00000000-0005-0000-0000-0000DE020000}"/>
    <cellStyle name="%_M1 J25-28 RE Const pr risk applied 200910 DRAFT_S1(a) - Structures Gantry" xfId="744" xr:uid="{00000000-0005-0000-0000-0000DF020000}"/>
    <cellStyle name="%_M1 J25-28 RE Const pr risk applied 200910 DRAFT_S1(b) - Structures Gantry" xfId="745" xr:uid="{00000000-0005-0000-0000-0000E0020000}"/>
    <cellStyle name="%_M1 J25-28 RE Const pr risk applied 200910 DRAFT_S1(c) - Structures Gantry" xfId="746" xr:uid="{00000000-0005-0000-0000-0000E1020000}"/>
    <cellStyle name="%_M1 J25-28 RE Const pr risk applied 200910 DRAFT_S1(d) - Structures Gantry" xfId="747" xr:uid="{00000000-0005-0000-0000-0000E2020000}"/>
    <cellStyle name="%_M1 J25-28 RE Const pr risk applied 200910 DRAFT_S11 - North Centre Soil Nailing" xfId="748" xr:uid="{00000000-0005-0000-0000-0000E3020000}"/>
    <cellStyle name="%_M1 J25-28 RE Const pr risk applied 200910 DRAFT_S1100 Kerbs" xfId="749" xr:uid="{00000000-0005-0000-0000-0000E4020000}"/>
    <cellStyle name="%_M1 J25-28 RE Const pr risk applied 200910 DRAFT_S12 - Sth Centre East Soil Nail" xfId="750" xr:uid="{00000000-0005-0000-0000-0000E5020000}"/>
    <cellStyle name="%_M1 J25-28 RE Const pr risk applied 200910 DRAFT_S13 - SE Soil Nailing" xfId="751" xr:uid="{00000000-0005-0000-0000-0000E6020000}"/>
    <cellStyle name="%_M1 J25-28 RE Const pr risk applied 200910 DRAFT_S15 - North East Soil Nailing" xfId="752" xr:uid="{00000000-0005-0000-0000-0000E7020000}"/>
    <cellStyle name="%_M1 J25-28 RE Const pr risk applied 200910 DRAFT_S2 - Sherbourne River Bridge" xfId="753" xr:uid="{00000000-0005-0000-0000-0000E8020000}"/>
    <cellStyle name="%_M1 J25-28 RE Const pr risk applied 200910 DRAFT_S200 Site Clearance" xfId="754" xr:uid="{00000000-0005-0000-0000-0000E9020000}"/>
    <cellStyle name="%_M1 J25-28 RE Const pr risk applied 200910 DRAFT_S300 Fencing" xfId="755" xr:uid="{00000000-0005-0000-0000-0000EA020000}"/>
    <cellStyle name="%_M1 J25-28 RE Const pr risk applied 200910 DRAFT_S4(a) - River Sowe (N) Strength" xfId="756" xr:uid="{00000000-0005-0000-0000-0000EB020000}"/>
    <cellStyle name="%_M1 J25-28 RE Const pr risk applied 200910 DRAFT_S400 Vehicle Restraint" xfId="757" xr:uid="{00000000-0005-0000-0000-0000EC020000}"/>
    <cellStyle name="%_M1 J25-28 RE Const pr risk applied 200910 DRAFT_S500 Drainage" xfId="758" xr:uid="{00000000-0005-0000-0000-0000ED020000}"/>
    <cellStyle name="%_M1 J25-28 RE Const pr risk applied 200910 DRAFT_S600 Earthworks" xfId="759" xr:uid="{00000000-0005-0000-0000-0000EE020000}"/>
    <cellStyle name="%_M1 J25-28 RE Const pr risk applied 200910 DRAFT_S7 - NW Soil Nailing" xfId="760" xr:uid="{00000000-0005-0000-0000-0000EF020000}"/>
    <cellStyle name="%_M1 J25-28 RE Const pr risk applied 200910 DRAFT_S700 Pavement" xfId="761" xr:uid="{00000000-0005-0000-0000-0000F0020000}"/>
    <cellStyle name="%_M1 J25-28 RE Const pr risk applied 200910 DRAFT_S8 - SW Soil Nailing" xfId="762" xr:uid="{00000000-0005-0000-0000-0000F1020000}"/>
    <cellStyle name="%_M1 J25-28 RE Const pr risk applied 200910 DRAFT_S9 - Sth Centre West Soil Nail" xfId="763" xr:uid="{00000000-0005-0000-0000-0000F2020000}"/>
    <cellStyle name="%_M25 (S2) J5-7 RE 111110 v1 DRAFT (2)" xfId="764" xr:uid="{00000000-0005-0000-0000-0000F3020000}"/>
    <cellStyle name="%_M25 (S2) J5-7 RE 111110 v1 DRAFT (2) 2" xfId="765" xr:uid="{00000000-0005-0000-0000-0000F4020000}"/>
    <cellStyle name="%_M25 (S2) J5-7 RE 111110 v1 DRAFT (2) 3" xfId="766" xr:uid="{00000000-0005-0000-0000-0000F5020000}"/>
    <cellStyle name="%_M25 (S2) J5-7 RE 111110 v1 DRAFT (2) 3 2" xfId="767" xr:uid="{00000000-0005-0000-0000-0000F6020000}"/>
    <cellStyle name="%_M25 (S2) J5-7 RE 111110 v1 DRAFT (2)_S1(a) - Structures Gantry" xfId="768" xr:uid="{00000000-0005-0000-0000-0000F7020000}"/>
    <cellStyle name="%_M25 (S2) J5-7 RE 111110 v1 DRAFT (2)_S1(b) - Structures Gantry" xfId="769" xr:uid="{00000000-0005-0000-0000-0000F8020000}"/>
    <cellStyle name="%_M25 (S2) J5-7 RE 111110 v1 DRAFT (2)_S1(c) - Structures Gantry" xfId="770" xr:uid="{00000000-0005-0000-0000-0000F9020000}"/>
    <cellStyle name="%_M25 (S2) J5-7 RE 111110 v1 DRAFT (2)_S1(d) - Structures Gantry" xfId="771" xr:uid="{00000000-0005-0000-0000-0000FA020000}"/>
    <cellStyle name="%_M25 (S2) J5-7 RE 111110 v1 DRAFT (2)_S11 - North Centre Soil Nailing" xfId="772" xr:uid="{00000000-0005-0000-0000-0000FB020000}"/>
    <cellStyle name="%_M25 (S2) J5-7 RE 111110 v1 DRAFT (2)_S1100 Kerbs" xfId="773" xr:uid="{00000000-0005-0000-0000-0000FC020000}"/>
    <cellStyle name="%_M25 (S2) J5-7 RE 111110 v1 DRAFT (2)_S12 - Sth Centre East Soil Nail" xfId="774" xr:uid="{00000000-0005-0000-0000-0000FD020000}"/>
    <cellStyle name="%_M25 (S2) J5-7 RE 111110 v1 DRAFT (2)_S13 - SE Soil Nailing" xfId="775" xr:uid="{00000000-0005-0000-0000-0000FE020000}"/>
    <cellStyle name="%_M25 (S2) J5-7 RE 111110 v1 DRAFT (2)_S15 - North East Soil Nailing" xfId="776" xr:uid="{00000000-0005-0000-0000-0000FF020000}"/>
    <cellStyle name="%_M25 (S2) J5-7 RE 111110 v1 DRAFT (2)_S2 - Sherbourne River Bridge" xfId="777" xr:uid="{00000000-0005-0000-0000-000000030000}"/>
    <cellStyle name="%_M25 (S2) J5-7 RE 111110 v1 DRAFT (2)_S200 Site Clearance" xfId="778" xr:uid="{00000000-0005-0000-0000-000001030000}"/>
    <cellStyle name="%_M25 (S2) J5-7 RE 111110 v1 DRAFT (2)_S300 Fencing" xfId="779" xr:uid="{00000000-0005-0000-0000-000002030000}"/>
    <cellStyle name="%_M25 (S2) J5-7 RE 111110 v1 DRAFT (2)_S4(a) - River Sowe (N) Strength" xfId="780" xr:uid="{00000000-0005-0000-0000-000003030000}"/>
    <cellStyle name="%_M25 (S2) J5-7 RE 111110 v1 DRAFT (2)_S400 Vehicle Restraint" xfId="781" xr:uid="{00000000-0005-0000-0000-000004030000}"/>
    <cellStyle name="%_M25 (S2) J5-7 RE 111110 v1 DRAFT (2)_S500 Drainage" xfId="782" xr:uid="{00000000-0005-0000-0000-000005030000}"/>
    <cellStyle name="%_M25 (S2) J5-7 RE 111110 v1 DRAFT (2)_S600 Earthworks" xfId="783" xr:uid="{00000000-0005-0000-0000-000006030000}"/>
    <cellStyle name="%_M25 (S2) J5-7 RE 111110 v1 DRAFT (2)_S7 - NW Soil Nailing" xfId="784" xr:uid="{00000000-0005-0000-0000-000007030000}"/>
    <cellStyle name="%_M25 (S2) J5-7 RE 111110 v1 DRAFT (2)_S700 Pavement" xfId="785" xr:uid="{00000000-0005-0000-0000-000008030000}"/>
    <cellStyle name="%_M25 (S2) J5-7 RE 111110 v1 DRAFT (2)_S8 - SW Soil Nailing" xfId="786" xr:uid="{00000000-0005-0000-0000-000009030000}"/>
    <cellStyle name="%_M25 (S2) J5-7 RE 111110 v1 DRAFT (2)_S9 - Sth Centre West Soil Nail" xfId="787" xr:uid="{00000000-0005-0000-0000-00000A030000}"/>
    <cellStyle name="%_M25 Section 2 MM J5-7 RE 121010 excersise" xfId="788" xr:uid="{00000000-0005-0000-0000-00000B030000}"/>
    <cellStyle name="%_M4 M5_Inflation Calculation" xfId="789" xr:uid="{00000000-0005-0000-0000-00000C030000}"/>
    <cellStyle name="%_Micks template with comments" xfId="790" xr:uid="{00000000-0005-0000-0000-00000D030000}"/>
    <cellStyle name="%_O- Project Overhead (WBS Version 3-2(O))FTC" xfId="791" xr:uid="{00000000-0005-0000-0000-00000E030000}"/>
    <cellStyle name="%_O- Project Overhead (WBS Version 3-2(O))ITC" xfId="792" xr:uid="{00000000-0005-0000-0000-00000F030000}"/>
    <cellStyle name="%_OPT &amp; DEV Workbook" xfId="793" xr:uid="{00000000-0005-0000-0000-000010030000}"/>
    <cellStyle name="%_Opts &amp; Dev Scheme Analysis Workbook" xfId="794" xr:uid="{00000000-0005-0000-0000-000011030000}"/>
    <cellStyle name="%_Output Assurance" xfId="795" xr:uid="{00000000-0005-0000-0000-000012030000}"/>
    <cellStyle name="%_P- Method Related (WBS Version 3-2(P))FTC" xfId="796" xr:uid="{00000000-0005-0000-0000-000013030000}"/>
    <cellStyle name="%_Process" xfId="797" xr:uid="{00000000-0005-0000-0000-000014030000}"/>
    <cellStyle name="%_Quantities  and Rates Risk on SMS Summary JRDF Update" xfId="798" xr:uid="{00000000-0005-0000-0000-000015030000}"/>
    <cellStyle name="%_R1- Roadworks General (WBS Version 3-2(R1))FTC" xfId="799" xr:uid="{00000000-0005-0000-0000-000016030000}"/>
    <cellStyle name="%_R2-Roadworks Main Carriageway(WBS Version 3-2(R2))FTC" xfId="800" xr:uid="{00000000-0005-0000-0000-000017030000}"/>
    <cellStyle name="%_R3-Roadworks Inetrchanges(WBS Version 3-2(R3))FTC" xfId="801" xr:uid="{00000000-0005-0000-0000-000018030000}"/>
    <cellStyle name="%_R4-Roadworks Side Roads(WBS Version 3-2(R4))FTC" xfId="802" xr:uid="{00000000-0005-0000-0000-000019030000}"/>
    <cellStyle name="%_Range Estimate Template (CESS 9.4.9) 1" xfId="803" xr:uid="{00000000-0005-0000-0000-00001A030000}"/>
    <cellStyle name="%_Range Estimate Template (CESS 9.4.9) 1 2" xfId="804" xr:uid="{00000000-0005-0000-0000-00001B030000}"/>
    <cellStyle name="%_Range Estimate Template (CESS 9.4.9) 1 3" xfId="805" xr:uid="{00000000-0005-0000-0000-00001C030000}"/>
    <cellStyle name="%_Range Estimate Template (CESS 9.4.9) 1 3 2" xfId="806" xr:uid="{00000000-0005-0000-0000-00001D030000}"/>
    <cellStyle name="%_Range Estimate Template (CESS 9.4.9) 1_S1(a) - Structures Gantry" xfId="807" xr:uid="{00000000-0005-0000-0000-00001E030000}"/>
    <cellStyle name="%_Range Estimate Template (CESS 9.4.9) 1_S1(b) - Structures Gantry" xfId="808" xr:uid="{00000000-0005-0000-0000-00001F030000}"/>
    <cellStyle name="%_Range Estimate Template (CESS 9.4.9) 1_S1(c) - Structures Gantry" xfId="809" xr:uid="{00000000-0005-0000-0000-000020030000}"/>
    <cellStyle name="%_Range Estimate Template (CESS 9.4.9) 1_S1(d) - Structures Gantry" xfId="810" xr:uid="{00000000-0005-0000-0000-000021030000}"/>
    <cellStyle name="%_Range Estimate Template (CESS 9.4.9) 1_S11 - North Centre Soil Nailing" xfId="811" xr:uid="{00000000-0005-0000-0000-000022030000}"/>
    <cellStyle name="%_Range Estimate Template (CESS 9.4.9) 1_S1100 Kerbs" xfId="812" xr:uid="{00000000-0005-0000-0000-000023030000}"/>
    <cellStyle name="%_Range Estimate Template (CESS 9.4.9) 1_S12 - Sth Centre East Soil Nail" xfId="813" xr:uid="{00000000-0005-0000-0000-000024030000}"/>
    <cellStyle name="%_Range Estimate Template (CESS 9.4.9) 1_S13 - SE Soil Nailing" xfId="814" xr:uid="{00000000-0005-0000-0000-000025030000}"/>
    <cellStyle name="%_Range Estimate Template (CESS 9.4.9) 1_S15 - North East Soil Nailing" xfId="815" xr:uid="{00000000-0005-0000-0000-000026030000}"/>
    <cellStyle name="%_Range Estimate Template (CESS 9.4.9) 1_S2 - Sherbourne River Bridge" xfId="816" xr:uid="{00000000-0005-0000-0000-000027030000}"/>
    <cellStyle name="%_Range Estimate Template (CESS 9.4.9) 1_S200 Site Clearance" xfId="817" xr:uid="{00000000-0005-0000-0000-000028030000}"/>
    <cellStyle name="%_Range Estimate Template (CESS 9.4.9) 1_S300 Fencing" xfId="818" xr:uid="{00000000-0005-0000-0000-000029030000}"/>
    <cellStyle name="%_Range Estimate Template (CESS 9.4.9) 1_S4(a) - River Sowe (N) Strength" xfId="819" xr:uid="{00000000-0005-0000-0000-00002A030000}"/>
    <cellStyle name="%_Range Estimate Template (CESS 9.4.9) 1_S400 Vehicle Restraint" xfId="820" xr:uid="{00000000-0005-0000-0000-00002B030000}"/>
    <cellStyle name="%_Range Estimate Template (CESS 9.4.9) 1_S500 Drainage" xfId="821" xr:uid="{00000000-0005-0000-0000-00002C030000}"/>
    <cellStyle name="%_Range Estimate Template (CESS 9.4.9) 1_S600 Earthworks" xfId="822" xr:uid="{00000000-0005-0000-0000-00002D030000}"/>
    <cellStyle name="%_Range Estimate Template (CESS 9.4.9) 1_S7 - NW Soil Nailing" xfId="823" xr:uid="{00000000-0005-0000-0000-00002E030000}"/>
    <cellStyle name="%_Range Estimate Template (CESS 9.4.9) 1_S700 Pavement" xfId="824" xr:uid="{00000000-0005-0000-0000-00002F030000}"/>
    <cellStyle name="%_Range Estimate Template (CESS 9.4.9) 1_S8 - SW Soil Nailing" xfId="825" xr:uid="{00000000-0005-0000-0000-000030030000}"/>
    <cellStyle name="%_Range Estimate Template (CESS 9.4.9) 1_S9 - Sth Centre West Soil Nail" xfId="826" xr:uid="{00000000-0005-0000-0000-000031030000}"/>
    <cellStyle name="%_Range Estimate Template (CESS 9.4.9) 5" xfId="827" xr:uid="{00000000-0005-0000-0000-000032030000}"/>
    <cellStyle name="%_Range Estimate Template (CESS 9.4.9) 5 2" xfId="828" xr:uid="{00000000-0005-0000-0000-000033030000}"/>
    <cellStyle name="%_Range Estimate Template (CESS 9.4.9) 5 3" xfId="829" xr:uid="{00000000-0005-0000-0000-000034030000}"/>
    <cellStyle name="%_Range Estimate Template (CESS 9.4.9) 5 3 2" xfId="830" xr:uid="{00000000-0005-0000-0000-000035030000}"/>
    <cellStyle name="%_Range Estimate Template (CESS 9.4.9) 5_S1(a) - Structures Gantry" xfId="831" xr:uid="{00000000-0005-0000-0000-000036030000}"/>
    <cellStyle name="%_Range Estimate Template (CESS 9.4.9) 5_S1(b) - Structures Gantry" xfId="832" xr:uid="{00000000-0005-0000-0000-000037030000}"/>
    <cellStyle name="%_Range Estimate Template (CESS 9.4.9) 5_S1(c) - Structures Gantry" xfId="833" xr:uid="{00000000-0005-0000-0000-000038030000}"/>
    <cellStyle name="%_Range Estimate Template (CESS 9.4.9) 5_S1(d) - Structures Gantry" xfId="834" xr:uid="{00000000-0005-0000-0000-000039030000}"/>
    <cellStyle name="%_Range Estimate Template (CESS 9.4.9) 5_S11 - North Centre Soil Nailing" xfId="835" xr:uid="{00000000-0005-0000-0000-00003A030000}"/>
    <cellStyle name="%_Range Estimate Template (CESS 9.4.9) 5_S1100 Kerbs" xfId="836" xr:uid="{00000000-0005-0000-0000-00003B030000}"/>
    <cellStyle name="%_Range Estimate Template (CESS 9.4.9) 5_S12 - Sth Centre East Soil Nail" xfId="837" xr:uid="{00000000-0005-0000-0000-00003C030000}"/>
    <cellStyle name="%_Range Estimate Template (CESS 9.4.9) 5_S13 - SE Soil Nailing" xfId="838" xr:uid="{00000000-0005-0000-0000-00003D030000}"/>
    <cellStyle name="%_Range Estimate Template (CESS 9.4.9) 5_S15 - North East Soil Nailing" xfId="839" xr:uid="{00000000-0005-0000-0000-00003E030000}"/>
    <cellStyle name="%_Range Estimate Template (CESS 9.4.9) 5_S2 - Sherbourne River Bridge" xfId="840" xr:uid="{00000000-0005-0000-0000-00003F030000}"/>
    <cellStyle name="%_Range Estimate Template (CESS 9.4.9) 5_S200 Site Clearance" xfId="841" xr:uid="{00000000-0005-0000-0000-000040030000}"/>
    <cellStyle name="%_Range Estimate Template (CESS 9.4.9) 5_S300 Fencing" xfId="842" xr:uid="{00000000-0005-0000-0000-000041030000}"/>
    <cellStyle name="%_Range Estimate Template (CESS 9.4.9) 5_S4(a) - River Sowe (N) Strength" xfId="843" xr:uid="{00000000-0005-0000-0000-000042030000}"/>
    <cellStyle name="%_Range Estimate Template (CESS 9.4.9) 5_S400 Vehicle Restraint" xfId="844" xr:uid="{00000000-0005-0000-0000-000043030000}"/>
    <cellStyle name="%_Range Estimate Template (CESS 9.4.9) 5_S500 Drainage" xfId="845" xr:uid="{00000000-0005-0000-0000-000044030000}"/>
    <cellStyle name="%_Range Estimate Template (CESS 9.4.9) 5_S600 Earthworks" xfId="846" xr:uid="{00000000-0005-0000-0000-000045030000}"/>
    <cellStyle name="%_Range Estimate Template (CESS 9.4.9) 5_S7 - NW Soil Nailing" xfId="847" xr:uid="{00000000-0005-0000-0000-000046030000}"/>
    <cellStyle name="%_Range Estimate Template (CESS 9.4.9) 5_S700 Pavement" xfId="848" xr:uid="{00000000-0005-0000-0000-000047030000}"/>
    <cellStyle name="%_Range Estimate Template (CESS 9.4.9) 5_S8 - SW Soil Nailing" xfId="849" xr:uid="{00000000-0005-0000-0000-000048030000}"/>
    <cellStyle name="%_Range Estimate Template (CESS 9.4.9) 5_S9 - Sth Centre West Soil Nail" xfId="850" xr:uid="{00000000-0005-0000-0000-000049030000}"/>
    <cellStyle name="%_Range Estimate Template (CESS 9.5 0) 14" xfId="851" xr:uid="{00000000-0005-0000-0000-00004A030000}"/>
    <cellStyle name="%_Range Estimate Template (CESS 9.5 0) 14 2" xfId="852" xr:uid="{00000000-0005-0000-0000-00004B030000}"/>
    <cellStyle name="%_Range Estimate Template (CESS 9.5 0) 14 3" xfId="853" xr:uid="{00000000-0005-0000-0000-00004C030000}"/>
    <cellStyle name="%_Range Estimate Template (CESS 9.5 0) 14 3 2" xfId="854" xr:uid="{00000000-0005-0000-0000-00004D030000}"/>
    <cellStyle name="%_Range Estimate Template (CESS 9.5 0) 14_S1(a) - Structures Gantry" xfId="855" xr:uid="{00000000-0005-0000-0000-00004E030000}"/>
    <cellStyle name="%_Range Estimate Template (CESS 9.5 0) 14_S1(b) - Structures Gantry" xfId="856" xr:uid="{00000000-0005-0000-0000-00004F030000}"/>
    <cellStyle name="%_Range Estimate Template (CESS 9.5 0) 14_S1(c) - Structures Gantry" xfId="857" xr:uid="{00000000-0005-0000-0000-000050030000}"/>
    <cellStyle name="%_Range Estimate Template (CESS 9.5 0) 14_S1(d) - Structures Gantry" xfId="858" xr:uid="{00000000-0005-0000-0000-000051030000}"/>
    <cellStyle name="%_Range Estimate Template (CESS 9.5 0) 14_S11 - North Centre Soil Nailing" xfId="859" xr:uid="{00000000-0005-0000-0000-000052030000}"/>
    <cellStyle name="%_Range Estimate Template (CESS 9.5 0) 14_S1100 Kerbs" xfId="860" xr:uid="{00000000-0005-0000-0000-000053030000}"/>
    <cellStyle name="%_Range Estimate Template (CESS 9.5 0) 14_S12 - Sth Centre East Soil Nail" xfId="861" xr:uid="{00000000-0005-0000-0000-000054030000}"/>
    <cellStyle name="%_Range Estimate Template (CESS 9.5 0) 14_S13 - SE Soil Nailing" xfId="862" xr:uid="{00000000-0005-0000-0000-000055030000}"/>
    <cellStyle name="%_Range Estimate Template (CESS 9.5 0) 14_S15 - North East Soil Nailing" xfId="863" xr:uid="{00000000-0005-0000-0000-000056030000}"/>
    <cellStyle name="%_Range Estimate Template (CESS 9.5 0) 14_S2 - Sherbourne River Bridge" xfId="864" xr:uid="{00000000-0005-0000-0000-000057030000}"/>
    <cellStyle name="%_Range Estimate Template (CESS 9.5 0) 14_S200 Site Clearance" xfId="865" xr:uid="{00000000-0005-0000-0000-000058030000}"/>
    <cellStyle name="%_Range Estimate Template (CESS 9.5 0) 14_S300 Fencing" xfId="866" xr:uid="{00000000-0005-0000-0000-000059030000}"/>
    <cellStyle name="%_Range Estimate Template (CESS 9.5 0) 14_S4(a) - River Sowe (N) Strength" xfId="867" xr:uid="{00000000-0005-0000-0000-00005A030000}"/>
    <cellStyle name="%_Range Estimate Template (CESS 9.5 0) 14_S400 Vehicle Restraint" xfId="868" xr:uid="{00000000-0005-0000-0000-00005B030000}"/>
    <cellStyle name="%_Range Estimate Template (CESS 9.5 0) 14_S500 Drainage" xfId="869" xr:uid="{00000000-0005-0000-0000-00005C030000}"/>
    <cellStyle name="%_Range Estimate Template (CESS 9.5 0) 14_S600 Earthworks" xfId="870" xr:uid="{00000000-0005-0000-0000-00005D030000}"/>
    <cellStyle name="%_Range Estimate Template (CESS 9.5 0) 14_S7 - NW Soil Nailing" xfId="871" xr:uid="{00000000-0005-0000-0000-00005E030000}"/>
    <cellStyle name="%_Range Estimate Template (CESS 9.5 0) 14_S700 Pavement" xfId="872" xr:uid="{00000000-0005-0000-0000-00005F030000}"/>
    <cellStyle name="%_Range Estimate Template (CESS 9.5 0) 14_S8 - SW Soil Nailing" xfId="873" xr:uid="{00000000-0005-0000-0000-000060030000}"/>
    <cellStyle name="%_Range Estimate Template (CESS 9.5 0) 14_S9 - Sth Centre West Soil Nail" xfId="874" xr:uid="{00000000-0005-0000-0000-000061030000}"/>
    <cellStyle name="%_Range Estimate Template (CESS 9.5 0) 19" xfId="875" xr:uid="{00000000-0005-0000-0000-000062030000}"/>
    <cellStyle name="%_Range Estimate Template (CESS 9.5 0) 19 2" xfId="876" xr:uid="{00000000-0005-0000-0000-000063030000}"/>
    <cellStyle name="%_Range Estimate Template (CESS 9.5 0) 19 3" xfId="877" xr:uid="{00000000-0005-0000-0000-000064030000}"/>
    <cellStyle name="%_Range Estimate Template (CESS 9.5 0) 19 3 2" xfId="878" xr:uid="{00000000-0005-0000-0000-000065030000}"/>
    <cellStyle name="%_Range Estimate Template (CESS 9.5 0) 19_S1(a) - Structures Gantry" xfId="879" xr:uid="{00000000-0005-0000-0000-000066030000}"/>
    <cellStyle name="%_Range Estimate Template (CESS 9.5 0) 19_S1(b) - Structures Gantry" xfId="880" xr:uid="{00000000-0005-0000-0000-000067030000}"/>
    <cellStyle name="%_Range Estimate Template (CESS 9.5 0) 19_S1(c) - Structures Gantry" xfId="881" xr:uid="{00000000-0005-0000-0000-000068030000}"/>
    <cellStyle name="%_Range Estimate Template (CESS 9.5 0) 19_S1(d) - Structures Gantry" xfId="882" xr:uid="{00000000-0005-0000-0000-000069030000}"/>
    <cellStyle name="%_Range Estimate Template (CESS 9.5 0) 19_S11 - North Centre Soil Nailing" xfId="883" xr:uid="{00000000-0005-0000-0000-00006A030000}"/>
    <cellStyle name="%_Range Estimate Template (CESS 9.5 0) 19_S1100 Kerbs" xfId="884" xr:uid="{00000000-0005-0000-0000-00006B030000}"/>
    <cellStyle name="%_Range Estimate Template (CESS 9.5 0) 19_S12 - Sth Centre East Soil Nail" xfId="885" xr:uid="{00000000-0005-0000-0000-00006C030000}"/>
    <cellStyle name="%_Range Estimate Template (CESS 9.5 0) 19_S13 - SE Soil Nailing" xfId="886" xr:uid="{00000000-0005-0000-0000-00006D030000}"/>
    <cellStyle name="%_Range Estimate Template (CESS 9.5 0) 19_S15 - North East Soil Nailing" xfId="887" xr:uid="{00000000-0005-0000-0000-00006E030000}"/>
    <cellStyle name="%_Range Estimate Template (CESS 9.5 0) 19_S2 - Sherbourne River Bridge" xfId="888" xr:uid="{00000000-0005-0000-0000-00006F030000}"/>
    <cellStyle name="%_Range Estimate Template (CESS 9.5 0) 19_S200 Site Clearance" xfId="889" xr:uid="{00000000-0005-0000-0000-000070030000}"/>
    <cellStyle name="%_Range Estimate Template (CESS 9.5 0) 19_S300 Fencing" xfId="890" xr:uid="{00000000-0005-0000-0000-000071030000}"/>
    <cellStyle name="%_Range Estimate Template (CESS 9.5 0) 19_S4(a) - River Sowe (N) Strength" xfId="891" xr:uid="{00000000-0005-0000-0000-000072030000}"/>
    <cellStyle name="%_Range Estimate Template (CESS 9.5 0) 19_S400 Vehicle Restraint" xfId="892" xr:uid="{00000000-0005-0000-0000-000073030000}"/>
    <cellStyle name="%_Range Estimate Template (CESS 9.5 0) 19_S500 Drainage" xfId="893" xr:uid="{00000000-0005-0000-0000-000074030000}"/>
    <cellStyle name="%_Range Estimate Template (CESS 9.5 0) 19_S600 Earthworks" xfId="894" xr:uid="{00000000-0005-0000-0000-000075030000}"/>
    <cellStyle name="%_Range Estimate Template (CESS 9.5 0) 19_S7 - NW Soil Nailing" xfId="895" xr:uid="{00000000-0005-0000-0000-000076030000}"/>
    <cellStyle name="%_Range Estimate Template (CESS 9.5 0) 19_S700 Pavement" xfId="896" xr:uid="{00000000-0005-0000-0000-000077030000}"/>
    <cellStyle name="%_Range Estimate Template (CESS 9.5 0) 19_S8 - SW Soil Nailing" xfId="897" xr:uid="{00000000-0005-0000-0000-000078030000}"/>
    <cellStyle name="%_Range Estimate Template (CESS 9.5 0) 19_S9 - Sth Centre West Soil Nail" xfId="898" xr:uid="{00000000-0005-0000-0000-000079030000}"/>
    <cellStyle name="%_Range Estimate Template (CESS 9.5 0) 28 DS" xfId="899" xr:uid="{00000000-0005-0000-0000-00007A030000}"/>
    <cellStyle name="%_Range Estimate Template (CESS 9.5 0) 28 DS 2" xfId="900" xr:uid="{00000000-0005-0000-0000-00007B030000}"/>
    <cellStyle name="%_Range Estimate Template (CESS 9.5 0) 28 DS 3" xfId="901" xr:uid="{00000000-0005-0000-0000-00007C030000}"/>
    <cellStyle name="%_Range Estimate Template (CESS 9.5 0) 28 DS 3 2" xfId="902" xr:uid="{00000000-0005-0000-0000-00007D030000}"/>
    <cellStyle name="%_Range Estimate Template (CESS 9.5 0) 28 DS_S1(a) - Structures Gantry" xfId="903" xr:uid="{00000000-0005-0000-0000-00007E030000}"/>
    <cellStyle name="%_Range Estimate Template (CESS 9.5 0) 28 DS_S1(b) - Structures Gantry" xfId="904" xr:uid="{00000000-0005-0000-0000-00007F030000}"/>
    <cellStyle name="%_Range Estimate Template (CESS 9.5 0) 28 DS_S1(c) - Structures Gantry" xfId="905" xr:uid="{00000000-0005-0000-0000-000080030000}"/>
    <cellStyle name="%_Range Estimate Template (CESS 9.5 0) 28 DS_S1(d) - Structures Gantry" xfId="906" xr:uid="{00000000-0005-0000-0000-000081030000}"/>
    <cellStyle name="%_Range Estimate Template (CESS 9.5 0) 28 DS_S11 - North Centre Soil Nailing" xfId="907" xr:uid="{00000000-0005-0000-0000-000082030000}"/>
    <cellStyle name="%_Range Estimate Template (CESS 9.5 0) 28 DS_S1100 Kerbs" xfId="908" xr:uid="{00000000-0005-0000-0000-000083030000}"/>
    <cellStyle name="%_Range Estimate Template (CESS 9.5 0) 28 DS_S12 - Sth Centre East Soil Nail" xfId="909" xr:uid="{00000000-0005-0000-0000-000084030000}"/>
    <cellStyle name="%_Range Estimate Template (CESS 9.5 0) 28 DS_S13 - SE Soil Nailing" xfId="910" xr:uid="{00000000-0005-0000-0000-000085030000}"/>
    <cellStyle name="%_Range Estimate Template (CESS 9.5 0) 28 DS_S15 - North East Soil Nailing" xfId="911" xr:uid="{00000000-0005-0000-0000-000086030000}"/>
    <cellStyle name="%_Range Estimate Template (CESS 9.5 0) 28 DS_S2 - Sherbourne River Bridge" xfId="912" xr:uid="{00000000-0005-0000-0000-000087030000}"/>
    <cellStyle name="%_Range Estimate Template (CESS 9.5 0) 28 DS_S200 Site Clearance" xfId="913" xr:uid="{00000000-0005-0000-0000-000088030000}"/>
    <cellStyle name="%_Range Estimate Template (CESS 9.5 0) 28 DS_S300 Fencing" xfId="914" xr:uid="{00000000-0005-0000-0000-000089030000}"/>
    <cellStyle name="%_Range Estimate Template (CESS 9.5 0) 28 DS_S4(a) - River Sowe (N) Strength" xfId="915" xr:uid="{00000000-0005-0000-0000-00008A030000}"/>
    <cellStyle name="%_Range Estimate Template (CESS 9.5 0) 28 DS_S400 Vehicle Restraint" xfId="916" xr:uid="{00000000-0005-0000-0000-00008B030000}"/>
    <cellStyle name="%_Range Estimate Template (CESS 9.5 0) 28 DS_S500 Drainage" xfId="917" xr:uid="{00000000-0005-0000-0000-00008C030000}"/>
    <cellStyle name="%_Range Estimate Template (CESS 9.5 0) 28 DS_S600 Earthworks" xfId="918" xr:uid="{00000000-0005-0000-0000-00008D030000}"/>
    <cellStyle name="%_Range Estimate Template (CESS 9.5 0) 28 DS_S7 - NW Soil Nailing" xfId="919" xr:uid="{00000000-0005-0000-0000-00008E030000}"/>
    <cellStyle name="%_Range Estimate Template (CESS 9.5 0) 28 DS_S700 Pavement" xfId="920" xr:uid="{00000000-0005-0000-0000-00008F030000}"/>
    <cellStyle name="%_Range Estimate Template (CESS 9.5 0) 28 DS_S8 - SW Soil Nailing" xfId="921" xr:uid="{00000000-0005-0000-0000-000090030000}"/>
    <cellStyle name="%_Range Estimate Template (CESS 9.5 0) 28 DS_S9 - Sth Centre West Soil Nail" xfId="922" xr:uid="{00000000-0005-0000-0000-000091030000}"/>
    <cellStyle name="%_Range Estimate Template (CESS 9.5 0) V10 Draft new port risk" xfId="923" xr:uid="{00000000-0005-0000-0000-000092030000}"/>
    <cellStyle name="%_Range Estimate Template (CESS 9.5 0) V10 Draft new port risk 2" xfId="924" xr:uid="{00000000-0005-0000-0000-000093030000}"/>
    <cellStyle name="%_Range Estimate Template (CESS 9.5 0) V10 Draft new port risk 3" xfId="925" xr:uid="{00000000-0005-0000-0000-000094030000}"/>
    <cellStyle name="%_Range Estimate Template (CESS 9.5 0) V10 Draft new port risk 3 2" xfId="926" xr:uid="{00000000-0005-0000-0000-000095030000}"/>
    <cellStyle name="%_Range Estimate Template (CESS 9.5 0) V10 Draft new port risk_S1(a) - Structures Gantry" xfId="927" xr:uid="{00000000-0005-0000-0000-000096030000}"/>
    <cellStyle name="%_Range Estimate Template (CESS 9.5 0) V10 Draft new port risk_S1(b) - Structures Gantry" xfId="928" xr:uid="{00000000-0005-0000-0000-000097030000}"/>
    <cellStyle name="%_Range Estimate Template (CESS 9.5 0) V10 Draft new port risk_S1(c) - Structures Gantry" xfId="929" xr:uid="{00000000-0005-0000-0000-000098030000}"/>
    <cellStyle name="%_Range Estimate Template (CESS 9.5 0) V10 Draft new port risk_S1(d) - Structures Gantry" xfId="930" xr:uid="{00000000-0005-0000-0000-000099030000}"/>
    <cellStyle name="%_Range Estimate Template (CESS 9.5 0) V10 Draft new port risk_S11 - North Centre Soil Nailing" xfId="931" xr:uid="{00000000-0005-0000-0000-00009A030000}"/>
    <cellStyle name="%_Range Estimate Template (CESS 9.5 0) V10 Draft new port risk_S1100 Kerbs" xfId="932" xr:uid="{00000000-0005-0000-0000-00009B030000}"/>
    <cellStyle name="%_Range Estimate Template (CESS 9.5 0) V10 Draft new port risk_S12 - Sth Centre East Soil Nail" xfId="933" xr:uid="{00000000-0005-0000-0000-00009C030000}"/>
    <cellStyle name="%_Range Estimate Template (CESS 9.5 0) V10 Draft new port risk_S13 - SE Soil Nailing" xfId="934" xr:uid="{00000000-0005-0000-0000-00009D030000}"/>
    <cellStyle name="%_Range Estimate Template (CESS 9.5 0) V10 Draft new port risk_S15 - North East Soil Nailing" xfId="935" xr:uid="{00000000-0005-0000-0000-00009E030000}"/>
    <cellStyle name="%_Range Estimate Template (CESS 9.5 0) V10 Draft new port risk_S2 - Sherbourne River Bridge" xfId="936" xr:uid="{00000000-0005-0000-0000-00009F030000}"/>
    <cellStyle name="%_Range Estimate Template (CESS 9.5 0) V10 Draft new port risk_S200 Site Clearance" xfId="937" xr:uid="{00000000-0005-0000-0000-0000A0030000}"/>
    <cellStyle name="%_Range Estimate Template (CESS 9.5 0) V10 Draft new port risk_S300 Fencing" xfId="938" xr:uid="{00000000-0005-0000-0000-0000A1030000}"/>
    <cellStyle name="%_Range Estimate Template (CESS 9.5 0) V10 Draft new port risk_S4(a) - River Sowe (N) Strength" xfId="939" xr:uid="{00000000-0005-0000-0000-0000A2030000}"/>
    <cellStyle name="%_Range Estimate Template (CESS 9.5 0) V10 Draft new port risk_S400 Vehicle Restraint" xfId="940" xr:uid="{00000000-0005-0000-0000-0000A3030000}"/>
    <cellStyle name="%_Range Estimate Template (CESS 9.5 0) V10 Draft new port risk_S500 Drainage" xfId="941" xr:uid="{00000000-0005-0000-0000-0000A4030000}"/>
    <cellStyle name="%_Range Estimate Template (CESS 9.5 0) V10 Draft new port risk_S600 Earthworks" xfId="942" xr:uid="{00000000-0005-0000-0000-0000A5030000}"/>
    <cellStyle name="%_Range Estimate Template (CESS 9.5 0) V10 Draft new port risk_S7 - NW Soil Nailing" xfId="943" xr:uid="{00000000-0005-0000-0000-0000A6030000}"/>
    <cellStyle name="%_Range Estimate Template (CESS 9.5 0) V10 Draft new port risk_S700 Pavement" xfId="944" xr:uid="{00000000-0005-0000-0000-0000A7030000}"/>
    <cellStyle name="%_Range Estimate Template (CESS 9.5 0) V10 Draft new port risk_S8 - SW Soil Nailing" xfId="945" xr:uid="{00000000-0005-0000-0000-0000A8030000}"/>
    <cellStyle name="%_Range Estimate Template (CESS 9.5 0) V10 Draft new port risk_S9 - Sth Centre West Soil Nail" xfId="946" xr:uid="{00000000-0005-0000-0000-0000A9030000}"/>
    <cellStyle name="%_Range Estimate Template (v8.4)" xfId="947" xr:uid="{00000000-0005-0000-0000-0000AA030000}"/>
    <cellStyle name="%_Range Estimate Template V10 120411" xfId="948" xr:uid="{00000000-0005-0000-0000-0000AB030000}"/>
    <cellStyle name="%_Range Estimate Template V10 120411 2" xfId="949" xr:uid="{00000000-0005-0000-0000-0000AC030000}"/>
    <cellStyle name="%_Range Estimate Template V10 120411 3" xfId="950" xr:uid="{00000000-0005-0000-0000-0000AD030000}"/>
    <cellStyle name="%_Range Estimate Template V10 120411 3 2" xfId="951" xr:uid="{00000000-0005-0000-0000-0000AE030000}"/>
    <cellStyle name="%_Range Estimate Template V10 120411_S1(a) - Structures Gantry" xfId="952" xr:uid="{00000000-0005-0000-0000-0000AF030000}"/>
    <cellStyle name="%_Range Estimate Template V10 120411_S1(b) - Structures Gantry" xfId="953" xr:uid="{00000000-0005-0000-0000-0000B0030000}"/>
    <cellStyle name="%_Range Estimate Template V10 120411_S1(c) - Structures Gantry" xfId="954" xr:uid="{00000000-0005-0000-0000-0000B1030000}"/>
    <cellStyle name="%_Range Estimate Template V10 120411_S1(d) - Structures Gantry" xfId="955" xr:uid="{00000000-0005-0000-0000-0000B2030000}"/>
    <cellStyle name="%_Range Estimate Template V10 120411_S11 - North Centre Soil Nailing" xfId="956" xr:uid="{00000000-0005-0000-0000-0000B3030000}"/>
    <cellStyle name="%_Range Estimate Template V10 120411_S1100 Kerbs" xfId="957" xr:uid="{00000000-0005-0000-0000-0000B4030000}"/>
    <cellStyle name="%_Range Estimate Template V10 120411_S12 - Sth Centre East Soil Nail" xfId="958" xr:uid="{00000000-0005-0000-0000-0000B5030000}"/>
    <cellStyle name="%_Range Estimate Template V10 120411_S13 - SE Soil Nailing" xfId="959" xr:uid="{00000000-0005-0000-0000-0000B6030000}"/>
    <cellStyle name="%_Range Estimate Template V10 120411_S15 - North East Soil Nailing" xfId="960" xr:uid="{00000000-0005-0000-0000-0000B7030000}"/>
    <cellStyle name="%_Range Estimate Template V10 120411_S2 - Sherbourne River Bridge" xfId="961" xr:uid="{00000000-0005-0000-0000-0000B8030000}"/>
    <cellStyle name="%_Range Estimate Template V10 120411_S200 Site Clearance" xfId="962" xr:uid="{00000000-0005-0000-0000-0000B9030000}"/>
    <cellStyle name="%_Range Estimate Template V10 120411_S300 Fencing" xfId="963" xr:uid="{00000000-0005-0000-0000-0000BA030000}"/>
    <cellStyle name="%_Range Estimate Template V10 120411_S4(a) - River Sowe (N) Strength" xfId="964" xr:uid="{00000000-0005-0000-0000-0000BB030000}"/>
    <cellStyle name="%_Range Estimate Template V10 120411_S400 Vehicle Restraint" xfId="965" xr:uid="{00000000-0005-0000-0000-0000BC030000}"/>
    <cellStyle name="%_Range Estimate Template V10 120411_S500 Drainage" xfId="966" xr:uid="{00000000-0005-0000-0000-0000BD030000}"/>
    <cellStyle name="%_Range Estimate Template V10 120411_S600 Earthworks" xfId="967" xr:uid="{00000000-0005-0000-0000-0000BE030000}"/>
    <cellStyle name="%_Range Estimate Template V10 120411_S7 - NW Soil Nailing" xfId="968" xr:uid="{00000000-0005-0000-0000-0000BF030000}"/>
    <cellStyle name="%_Range Estimate Template V10 120411_S700 Pavement" xfId="969" xr:uid="{00000000-0005-0000-0000-0000C0030000}"/>
    <cellStyle name="%_Range Estimate Template V10 120411_S8 - SW Soil Nailing" xfId="970" xr:uid="{00000000-0005-0000-0000-0000C1030000}"/>
    <cellStyle name="%_Range Estimate Template V10 120411_S9 - Sth Centre West Soil Nail" xfId="971" xr:uid="{00000000-0005-0000-0000-0000C2030000}"/>
    <cellStyle name="%_RCC Risk Register" xfId="972" xr:uid="{00000000-0005-0000-0000-0000C3030000}"/>
    <cellStyle name="%_RET port" xfId="973" xr:uid="{00000000-0005-0000-0000-0000C4030000}"/>
    <cellStyle name="%_RET port 2" xfId="974" xr:uid="{00000000-0005-0000-0000-0000C5030000}"/>
    <cellStyle name="%_RET port 3" xfId="975" xr:uid="{00000000-0005-0000-0000-0000C6030000}"/>
    <cellStyle name="%_RET port 3 2" xfId="976" xr:uid="{00000000-0005-0000-0000-0000C7030000}"/>
    <cellStyle name="%_RET port_S1(a) - Structures Gantry" xfId="977" xr:uid="{00000000-0005-0000-0000-0000C8030000}"/>
    <cellStyle name="%_RET port_S1(b) - Structures Gantry" xfId="978" xr:uid="{00000000-0005-0000-0000-0000C9030000}"/>
    <cellStyle name="%_RET port_S1(c) - Structures Gantry" xfId="979" xr:uid="{00000000-0005-0000-0000-0000CA030000}"/>
    <cellStyle name="%_RET port_S1(d) - Structures Gantry" xfId="980" xr:uid="{00000000-0005-0000-0000-0000CB030000}"/>
    <cellStyle name="%_RET port_S11 - North Centre Soil Nailing" xfId="981" xr:uid="{00000000-0005-0000-0000-0000CC030000}"/>
    <cellStyle name="%_RET port_S1100 Kerbs" xfId="982" xr:uid="{00000000-0005-0000-0000-0000CD030000}"/>
    <cellStyle name="%_RET port_S12 - Sth Centre East Soil Nail" xfId="983" xr:uid="{00000000-0005-0000-0000-0000CE030000}"/>
    <cellStyle name="%_RET port_S13 - SE Soil Nailing" xfId="984" xr:uid="{00000000-0005-0000-0000-0000CF030000}"/>
    <cellStyle name="%_RET port_S15 - North East Soil Nailing" xfId="985" xr:uid="{00000000-0005-0000-0000-0000D0030000}"/>
    <cellStyle name="%_RET port_S2 - Sherbourne River Bridge" xfId="986" xr:uid="{00000000-0005-0000-0000-0000D1030000}"/>
    <cellStyle name="%_RET port_S200 Site Clearance" xfId="987" xr:uid="{00000000-0005-0000-0000-0000D2030000}"/>
    <cellStyle name="%_RET port_S300 Fencing" xfId="988" xr:uid="{00000000-0005-0000-0000-0000D3030000}"/>
    <cellStyle name="%_RET port_S4(a) - River Sowe (N) Strength" xfId="989" xr:uid="{00000000-0005-0000-0000-0000D4030000}"/>
    <cellStyle name="%_RET port_S400 Vehicle Restraint" xfId="990" xr:uid="{00000000-0005-0000-0000-0000D5030000}"/>
    <cellStyle name="%_RET port_S500 Drainage" xfId="991" xr:uid="{00000000-0005-0000-0000-0000D6030000}"/>
    <cellStyle name="%_RET port_S600 Earthworks" xfId="992" xr:uid="{00000000-0005-0000-0000-0000D7030000}"/>
    <cellStyle name="%_RET port_S7 - NW Soil Nailing" xfId="993" xr:uid="{00000000-0005-0000-0000-0000D8030000}"/>
    <cellStyle name="%_RET port_S700 Pavement" xfId="994" xr:uid="{00000000-0005-0000-0000-0000D9030000}"/>
    <cellStyle name="%_RET port_S8 - SW Soil Nailing" xfId="995" xr:uid="{00000000-0005-0000-0000-0000DA030000}"/>
    <cellStyle name="%_RET port_S9 - Sth Centre West Soil Nail" xfId="996" xr:uid="{00000000-0005-0000-0000-0000DB030000}"/>
    <cellStyle name="%_Risk &amp; Issues" xfId="997" xr:uid="{00000000-0005-0000-0000-0000DC030000}"/>
    <cellStyle name="%_Risk 1" xfId="998" xr:uid="{00000000-0005-0000-0000-0000DD030000}"/>
    <cellStyle name="%_Risk Position internal 18.08.11" xfId="999" xr:uid="{00000000-0005-0000-0000-0000DE030000}"/>
    <cellStyle name="%_Risk Reg template V2" xfId="1000" xr:uid="{00000000-0005-0000-0000-0000DF030000}"/>
    <cellStyle name="%_S- Structures(WBS Version 3-2(S))FTC" xfId="1001" xr:uid="{00000000-0005-0000-0000-0000E0030000}"/>
    <cellStyle name="%_S1(a) - Structures Gantry" xfId="1002" xr:uid="{00000000-0005-0000-0000-0000E1030000}"/>
    <cellStyle name="%_S1(b) - Structures Gantry" xfId="1003" xr:uid="{00000000-0005-0000-0000-0000E2030000}"/>
    <cellStyle name="%_S1(c) - Structures Gantry" xfId="1004" xr:uid="{00000000-0005-0000-0000-0000E3030000}"/>
    <cellStyle name="%_S1(d) - Structures Gantry" xfId="1005" xr:uid="{00000000-0005-0000-0000-0000E4030000}"/>
    <cellStyle name="%_S11 - North Centre Soil Nailing" xfId="1006" xr:uid="{00000000-0005-0000-0000-0000E5030000}"/>
    <cellStyle name="%_S1100 Kerbs" xfId="1007" xr:uid="{00000000-0005-0000-0000-0000E6030000}"/>
    <cellStyle name="%_S12 - Sth Centre East Soil Nail" xfId="1008" xr:uid="{00000000-0005-0000-0000-0000E7030000}"/>
    <cellStyle name="%_S13 - SE Soil Nailing" xfId="1009" xr:uid="{00000000-0005-0000-0000-0000E8030000}"/>
    <cellStyle name="%_S15 - North East Soil Nailing" xfId="1010" xr:uid="{00000000-0005-0000-0000-0000E9030000}"/>
    <cellStyle name="%_S2 - Sherbourne River Bridge" xfId="1011" xr:uid="{00000000-0005-0000-0000-0000EA030000}"/>
    <cellStyle name="%_S200 Site Clearance" xfId="1012" xr:uid="{00000000-0005-0000-0000-0000EB030000}"/>
    <cellStyle name="%_S300 Fencing" xfId="1013" xr:uid="{00000000-0005-0000-0000-0000EC030000}"/>
    <cellStyle name="%_S300 RGEN" xfId="1014" xr:uid="{00000000-0005-0000-0000-0000ED030000}"/>
    <cellStyle name="%_S300 RGEN 10" xfId="1015" xr:uid="{00000000-0005-0000-0000-0000EE030000}"/>
    <cellStyle name="%_S300 RGEN 11" xfId="1016" xr:uid="{00000000-0005-0000-0000-0000EF030000}"/>
    <cellStyle name="%_S300 RGEN 11 2" xfId="1017" xr:uid="{00000000-0005-0000-0000-0000F0030000}"/>
    <cellStyle name="%_S300 RGEN 2" xfId="1018" xr:uid="{00000000-0005-0000-0000-0000F1030000}"/>
    <cellStyle name="%_S300 RGEN 2 2" xfId="1019" xr:uid="{00000000-0005-0000-0000-0000F2030000}"/>
    <cellStyle name="%_S300 RGEN 2_09 - Direct Works Price Build - GT 12-10-12" xfId="1020" xr:uid="{00000000-0005-0000-0000-0000F3030000}"/>
    <cellStyle name="%_S300 RGEN 2_09 - Direct Works Price Build - Rev K" xfId="1021" xr:uid="{00000000-0005-0000-0000-0000F4030000}"/>
    <cellStyle name="%_S300 RGEN 2_09 - Direct Works Price Build - Rev K Draft" xfId="1022" xr:uid="{00000000-0005-0000-0000-0000F5030000}"/>
    <cellStyle name="%_S300 RGEN 2_09 - Direct Works Price Build Template_v1" xfId="1023" xr:uid="{00000000-0005-0000-0000-0000F6030000}"/>
    <cellStyle name="%_S300 RGEN 2_09 - Direct Works Price Build Wetlands" xfId="1024" xr:uid="{00000000-0005-0000-0000-0000F7030000}"/>
    <cellStyle name="%_S300 RGEN 2_Book2" xfId="1025" xr:uid="{00000000-0005-0000-0000-0000F8030000}"/>
    <cellStyle name="%_S300 RGEN 2_Cost Build FTC A23 Handcross to warninglid - TB 18 01 12" xfId="1026" xr:uid="{00000000-0005-0000-0000-0000F9030000}"/>
    <cellStyle name="%_S300 RGEN 2_Cost Build FTC A23 Handcross to warninglid - TB 18 01 12 (2)" xfId="1027" xr:uid="{00000000-0005-0000-0000-0000FA030000}"/>
    <cellStyle name="%_S300 RGEN 2_Cost Build FTC A23 Handcross to warninglid - TB 18.01.12" xfId="1028" xr:uid="{00000000-0005-0000-0000-0000FB030000}"/>
    <cellStyle name="%_S300 RGEN 2_FTC A23 Handcross to warninglid" xfId="1029" xr:uid="{00000000-0005-0000-0000-0000FC030000}"/>
    <cellStyle name="%_S300 RGEN 2_FTC Submission Summary M6 BB Phase 3 rev A" xfId="1030" xr:uid="{00000000-0005-0000-0000-0000FD030000}"/>
    <cellStyle name="%_S300 RGEN 2_FTC Submission Summary M6 BB Phase 3 rev A 2" xfId="1031" xr:uid="{00000000-0005-0000-0000-0000FE030000}"/>
    <cellStyle name="%_S300 RGEN 2_FTC Submission Summary M6 BB Phase 3 rev A 3" xfId="1032" xr:uid="{00000000-0005-0000-0000-0000FF030000}"/>
    <cellStyle name="%_S300 RGEN 2_FTC Submission Summary M6 BB Phase 3 rev A 3 2" xfId="1033" xr:uid="{00000000-0005-0000-0000-000000040000}"/>
    <cellStyle name="%_S300 RGEN 2_FTC Submission Summary M6 BB Phase 3 rev A_Book2" xfId="1034" xr:uid="{00000000-0005-0000-0000-000001040000}"/>
    <cellStyle name="%_S300 RGEN 2_FTC Submission Summary M6 BB Phase 3 rev A_S1(a) - Structures Gantry" xfId="1035" xr:uid="{00000000-0005-0000-0000-000002040000}"/>
    <cellStyle name="%_S300 RGEN 2_FTC Submission Summary M6 BB Phase 3 rev A_S1(b) - Structures Gantry" xfId="1036" xr:uid="{00000000-0005-0000-0000-000003040000}"/>
    <cellStyle name="%_S300 RGEN 2_FTC Submission Summary M6 BB Phase 3 rev A_S1(c) - Structures Gantry" xfId="1037" xr:uid="{00000000-0005-0000-0000-000004040000}"/>
    <cellStyle name="%_S300 RGEN 2_FTC Submission Summary M6 BB Phase 3 rev A_S1(d) - Structures Gantry" xfId="1038" xr:uid="{00000000-0005-0000-0000-000005040000}"/>
    <cellStyle name="%_S300 RGEN 2_FTC Submission Summary M6 BB Phase 3 rev A_S11 - North Centre Soil Nailing" xfId="1039" xr:uid="{00000000-0005-0000-0000-000006040000}"/>
    <cellStyle name="%_S300 RGEN 2_FTC Submission Summary M6 BB Phase 3 rev A_S1100 Kerbs" xfId="1040" xr:uid="{00000000-0005-0000-0000-000007040000}"/>
    <cellStyle name="%_S300 RGEN 2_FTC Submission Summary M6 BB Phase 3 rev A_S12 - Sth Centre East Soil Nail" xfId="1041" xr:uid="{00000000-0005-0000-0000-000008040000}"/>
    <cellStyle name="%_S300 RGEN 2_FTC Submission Summary M6 BB Phase 3 rev A_S13 - SE Soil Nailing" xfId="1042" xr:uid="{00000000-0005-0000-0000-000009040000}"/>
    <cellStyle name="%_S300 RGEN 2_FTC Submission Summary M6 BB Phase 3 rev A_S15 - North East Soil Nailing" xfId="1043" xr:uid="{00000000-0005-0000-0000-00000A040000}"/>
    <cellStyle name="%_S300 RGEN 2_FTC Submission Summary M6 BB Phase 3 rev A_S2 - Sherbourne River Bridge" xfId="1044" xr:uid="{00000000-0005-0000-0000-00000B040000}"/>
    <cellStyle name="%_S300 RGEN 2_FTC Submission Summary M6 BB Phase 3 rev A_S200 Site Clearance" xfId="1045" xr:uid="{00000000-0005-0000-0000-00000C040000}"/>
    <cellStyle name="%_S300 RGEN 2_FTC Submission Summary M6 BB Phase 3 rev A_S300 Fencing" xfId="1046" xr:uid="{00000000-0005-0000-0000-00000D040000}"/>
    <cellStyle name="%_S300 RGEN 2_FTC Submission Summary M6 BB Phase 3 rev A_S4(a) - River Sowe (N) Strength" xfId="1047" xr:uid="{00000000-0005-0000-0000-00000E040000}"/>
    <cellStyle name="%_S300 RGEN 2_FTC Submission Summary M6 BB Phase 3 rev A_S400 Vehicle Restraint" xfId="1048" xr:uid="{00000000-0005-0000-0000-00000F040000}"/>
    <cellStyle name="%_S300 RGEN 2_FTC Submission Summary M6 BB Phase 3 rev A_S500 Drainage" xfId="1049" xr:uid="{00000000-0005-0000-0000-000010040000}"/>
    <cellStyle name="%_S300 RGEN 2_FTC Submission Summary M6 BB Phase 3 rev A_S600 Earthworks" xfId="1050" xr:uid="{00000000-0005-0000-0000-000011040000}"/>
    <cellStyle name="%_S300 RGEN 2_FTC Submission Summary M6 BB Phase 3 rev A_S7 - NW Soil Nailing" xfId="1051" xr:uid="{00000000-0005-0000-0000-000012040000}"/>
    <cellStyle name="%_S300 RGEN 2_FTC Submission Summary M6 BB Phase 3 rev A_S700 Pavement" xfId="1052" xr:uid="{00000000-0005-0000-0000-000013040000}"/>
    <cellStyle name="%_S300 RGEN 2_FTC Submission Summary M6 BB Phase 3 rev A_S8 - SW Soil Nailing" xfId="1053" xr:uid="{00000000-0005-0000-0000-000014040000}"/>
    <cellStyle name="%_S300 RGEN 2_FTC Submission Summary M6 BB Phase 3 rev A_S9 - Sth Centre West Soil Nail" xfId="1054" xr:uid="{00000000-0005-0000-0000-000015040000}"/>
    <cellStyle name="%_S300 RGEN 2_risk wed" xfId="1055" xr:uid="{00000000-0005-0000-0000-000016040000}"/>
    <cellStyle name="%_S300 RGEN 2_S1(a) - Structures Gantry" xfId="1056" xr:uid="{00000000-0005-0000-0000-000017040000}"/>
    <cellStyle name="%_S300 RGEN 2_S1(b) - Structures Gantry" xfId="1057" xr:uid="{00000000-0005-0000-0000-000018040000}"/>
    <cellStyle name="%_S300 RGEN 2_S1(c) - Structures Gantry" xfId="1058" xr:uid="{00000000-0005-0000-0000-000019040000}"/>
    <cellStyle name="%_S300 RGEN 2_S1(d) - Structures Gantry" xfId="1059" xr:uid="{00000000-0005-0000-0000-00001A040000}"/>
    <cellStyle name="%_S300 RGEN 2_S10 - Tollbar West OB" xfId="1060" xr:uid="{00000000-0005-0000-0000-00001B040000}"/>
    <cellStyle name="%_S300 RGEN 2_S11 - North Centre Soil Nailing" xfId="1061" xr:uid="{00000000-0005-0000-0000-00001C040000}"/>
    <cellStyle name="%_S300 RGEN 2_S1100 Kerbs" xfId="1062" xr:uid="{00000000-0005-0000-0000-00001D040000}"/>
    <cellStyle name="%_S300 RGEN 2_S12 - Sth Centre East Soil Nail" xfId="1063" xr:uid="{00000000-0005-0000-0000-00001E040000}"/>
    <cellStyle name="%_S300 RGEN 2_S13 - SE Soil Nailing" xfId="1064" xr:uid="{00000000-0005-0000-0000-00001F040000}"/>
    <cellStyle name="%_S300 RGEN 2_S15 - North East Soil Nailing" xfId="1065" xr:uid="{00000000-0005-0000-0000-000020040000}"/>
    <cellStyle name="%_S300 RGEN 2_S2 - Sherbourne River Bridge" xfId="1066" xr:uid="{00000000-0005-0000-0000-000021040000}"/>
    <cellStyle name="%_S300 RGEN 2_S200 Site Clearance" xfId="1067" xr:uid="{00000000-0005-0000-0000-000022040000}"/>
    <cellStyle name="%_S300 RGEN 2_S300 Fencing" xfId="1068" xr:uid="{00000000-0005-0000-0000-000023040000}"/>
    <cellStyle name="%_S300 RGEN 2_S4(a) - River Sowe (N) Strength" xfId="1069" xr:uid="{00000000-0005-0000-0000-000024040000}"/>
    <cellStyle name="%_S300 RGEN 2_S400 Vehicle Restraint" xfId="1070" xr:uid="{00000000-0005-0000-0000-000025040000}"/>
    <cellStyle name="%_S300 RGEN 2_S500 Drainage" xfId="1071" xr:uid="{00000000-0005-0000-0000-000026040000}"/>
    <cellStyle name="%_S300 RGEN 2_S6 - Optilan Car Park Retain" xfId="1072" xr:uid="{00000000-0005-0000-0000-000027040000}"/>
    <cellStyle name="%_S300 RGEN 2_S600 Earthworks" xfId="1073" xr:uid="{00000000-0005-0000-0000-000028040000}"/>
    <cellStyle name="%_S300 RGEN 2_S7 - NW Soil Nailing" xfId="1074" xr:uid="{00000000-0005-0000-0000-000029040000}"/>
    <cellStyle name="%_S300 RGEN 2_S700 Pavement" xfId="1075" xr:uid="{00000000-0005-0000-0000-00002A040000}"/>
    <cellStyle name="%_S300 RGEN 2_S8 - SW Soil Nailing" xfId="1076" xr:uid="{00000000-0005-0000-0000-00002B040000}"/>
    <cellStyle name="%_S300 RGEN 2_S9 - Sth Centre West Soil Nail" xfId="1077" xr:uid="{00000000-0005-0000-0000-00002C040000}"/>
    <cellStyle name="%_S300 RGEN 2_SD1 - Drainage Pumping Stn" xfId="1078" xr:uid="{00000000-0005-0000-0000-00002D040000}"/>
    <cellStyle name="%_S300 RGEN 2_Structures - Annes Wood Culvert" xfId="1079" xr:uid="{00000000-0005-0000-0000-00002E040000}"/>
    <cellStyle name="%_S300 RGEN 2_Structures - Culvert" xfId="1080" xr:uid="{00000000-0005-0000-0000-00002F040000}"/>
    <cellStyle name="%_S300 RGEN 2_Structures - Pittshead Culvert" xfId="1081" xr:uid="{00000000-0005-0000-0000-000030040000}"/>
    <cellStyle name="%_S300 RGEN 2_Structures - Stanbridge Culvert" xfId="1082" xr:uid="{00000000-0005-0000-0000-000031040000}"/>
    <cellStyle name="%_S300 RGEN 3" xfId="1083" xr:uid="{00000000-0005-0000-0000-000032040000}"/>
    <cellStyle name="%_S300 RGEN 4" xfId="1084" xr:uid="{00000000-0005-0000-0000-000033040000}"/>
    <cellStyle name="%_S300 RGEN 5" xfId="1085" xr:uid="{00000000-0005-0000-0000-000034040000}"/>
    <cellStyle name="%_S300 RGEN 6" xfId="1086" xr:uid="{00000000-0005-0000-0000-000035040000}"/>
    <cellStyle name="%_S300 RGEN 7" xfId="1087" xr:uid="{00000000-0005-0000-0000-000036040000}"/>
    <cellStyle name="%_S300 RGEN 8" xfId="1088" xr:uid="{00000000-0005-0000-0000-000037040000}"/>
    <cellStyle name="%_S300 RGEN 9" xfId="1089" xr:uid="{00000000-0005-0000-0000-000038040000}"/>
    <cellStyle name="%_S300 RGEN_Book2" xfId="1090" xr:uid="{00000000-0005-0000-0000-000039040000}"/>
    <cellStyle name="%_S300 RGEN_S1(a) - Structures Gantry" xfId="1091" xr:uid="{00000000-0005-0000-0000-00003A040000}"/>
    <cellStyle name="%_S300 RGEN_S1(b) - Structures Gantry" xfId="1092" xr:uid="{00000000-0005-0000-0000-00003B040000}"/>
    <cellStyle name="%_S300 RGEN_S1(c) - Structures Gantry" xfId="1093" xr:uid="{00000000-0005-0000-0000-00003C040000}"/>
    <cellStyle name="%_S300 RGEN_S1(d) - Structures Gantry" xfId="1094" xr:uid="{00000000-0005-0000-0000-00003D040000}"/>
    <cellStyle name="%_S300 RGEN_S11 - North Centre Soil Nailing" xfId="1095" xr:uid="{00000000-0005-0000-0000-00003E040000}"/>
    <cellStyle name="%_S300 RGEN_S1100 Kerbs" xfId="1096" xr:uid="{00000000-0005-0000-0000-00003F040000}"/>
    <cellStyle name="%_S300 RGEN_S12 - Sth Centre East Soil Nail" xfId="1097" xr:uid="{00000000-0005-0000-0000-000040040000}"/>
    <cellStyle name="%_S300 RGEN_S13 - SE Soil Nailing" xfId="1098" xr:uid="{00000000-0005-0000-0000-000041040000}"/>
    <cellStyle name="%_S300 RGEN_S15 - North East Soil Nailing" xfId="1099" xr:uid="{00000000-0005-0000-0000-000042040000}"/>
    <cellStyle name="%_S300 RGEN_S2 - Sherbourne River Bridge" xfId="1100" xr:uid="{00000000-0005-0000-0000-000043040000}"/>
    <cellStyle name="%_S300 RGEN_S200 Site Clearance" xfId="1101" xr:uid="{00000000-0005-0000-0000-000044040000}"/>
    <cellStyle name="%_S300 RGEN_S300 Fencing" xfId="1102" xr:uid="{00000000-0005-0000-0000-000045040000}"/>
    <cellStyle name="%_S300 RGEN_S4(a) - River Sowe (N) Strength" xfId="1103" xr:uid="{00000000-0005-0000-0000-000046040000}"/>
    <cellStyle name="%_S300 RGEN_S400 Vehicle Restraint" xfId="1104" xr:uid="{00000000-0005-0000-0000-000047040000}"/>
    <cellStyle name="%_S300 RGEN_S500 Drainage" xfId="1105" xr:uid="{00000000-0005-0000-0000-000048040000}"/>
    <cellStyle name="%_S300 RGEN_S600 Earthworks" xfId="1106" xr:uid="{00000000-0005-0000-0000-000049040000}"/>
    <cellStyle name="%_S300 RGEN_S7 - NW Soil Nailing" xfId="1107" xr:uid="{00000000-0005-0000-0000-00004A040000}"/>
    <cellStyle name="%_S300 RGEN_S700 Pavement" xfId="1108" xr:uid="{00000000-0005-0000-0000-00004B040000}"/>
    <cellStyle name="%_S300 RGEN_S8 - SW Soil Nailing" xfId="1109" xr:uid="{00000000-0005-0000-0000-00004C040000}"/>
    <cellStyle name="%_S300 RGEN_S9 - Sth Centre West Soil Nail" xfId="1110" xr:uid="{00000000-0005-0000-0000-00004D040000}"/>
    <cellStyle name="%_S4(a) - River Sowe (N) Strength" xfId="1111" xr:uid="{00000000-0005-0000-0000-00004E040000}"/>
    <cellStyle name="%_S400 RGEN" xfId="1112" xr:uid="{00000000-0005-0000-0000-00004F040000}"/>
    <cellStyle name="%_S400 RGEN 10" xfId="1113" xr:uid="{00000000-0005-0000-0000-000050040000}"/>
    <cellStyle name="%_S400 RGEN 11" xfId="1114" xr:uid="{00000000-0005-0000-0000-000051040000}"/>
    <cellStyle name="%_S400 RGEN 11 2" xfId="1115" xr:uid="{00000000-0005-0000-0000-000052040000}"/>
    <cellStyle name="%_S400 RGEN 2" xfId="1116" xr:uid="{00000000-0005-0000-0000-000053040000}"/>
    <cellStyle name="%_S400 RGEN 2 2" xfId="1117" xr:uid="{00000000-0005-0000-0000-000054040000}"/>
    <cellStyle name="%_S400 RGEN 2_09 - Direct Works Price Build - GT 12-10-12" xfId="1118" xr:uid="{00000000-0005-0000-0000-000055040000}"/>
    <cellStyle name="%_S400 RGEN 2_09 - Direct Works Price Build - Rev K" xfId="1119" xr:uid="{00000000-0005-0000-0000-000056040000}"/>
    <cellStyle name="%_S400 RGEN 2_09 - Direct Works Price Build - Rev K Draft" xfId="1120" xr:uid="{00000000-0005-0000-0000-000057040000}"/>
    <cellStyle name="%_S400 RGEN 2_09 - Direct Works Price Build Template_v1" xfId="1121" xr:uid="{00000000-0005-0000-0000-000058040000}"/>
    <cellStyle name="%_S400 RGEN 2_09 - Direct Works Price Build Wetlands" xfId="1122" xr:uid="{00000000-0005-0000-0000-000059040000}"/>
    <cellStyle name="%_S400 RGEN 2_Book2" xfId="1123" xr:uid="{00000000-0005-0000-0000-00005A040000}"/>
    <cellStyle name="%_S400 RGEN 2_Cost Build FTC A23 Handcross to warninglid - TB 18 01 12" xfId="1124" xr:uid="{00000000-0005-0000-0000-00005B040000}"/>
    <cellStyle name="%_S400 RGEN 2_Cost Build FTC A23 Handcross to warninglid - TB 18 01 12 (2)" xfId="1125" xr:uid="{00000000-0005-0000-0000-00005C040000}"/>
    <cellStyle name="%_S400 RGEN 2_Cost Build FTC A23 Handcross to warninglid - TB 18.01.12" xfId="1126" xr:uid="{00000000-0005-0000-0000-00005D040000}"/>
    <cellStyle name="%_S400 RGEN 2_FTC A23 Handcross to warninglid" xfId="1127" xr:uid="{00000000-0005-0000-0000-00005E040000}"/>
    <cellStyle name="%_S400 RGEN 2_FTC Submission Summary M6 BB Phase 3 rev A" xfId="1128" xr:uid="{00000000-0005-0000-0000-00005F040000}"/>
    <cellStyle name="%_S400 RGEN 2_FTC Submission Summary M6 BB Phase 3 rev A 2" xfId="1129" xr:uid="{00000000-0005-0000-0000-000060040000}"/>
    <cellStyle name="%_S400 RGEN 2_FTC Submission Summary M6 BB Phase 3 rev A 3" xfId="1130" xr:uid="{00000000-0005-0000-0000-000061040000}"/>
    <cellStyle name="%_S400 RGEN 2_FTC Submission Summary M6 BB Phase 3 rev A 3 2" xfId="1131" xr:uid="{00000000-0005-0000-0000-000062040000}"/>
    <cellStyle name="%_S400 RGEN 2_FTC Submission Summary M6 BB Phase 3 rev A_Book2" xfId="1132" xr:uid="{00000000-0005-0000-0000-000063040000}"/>
    <cellStyle name="%_S400 RGEN 2_FTC Submission Summary M6 BB Phase 3 rev A_S1(a) - Structures Gantry" xfId="1133" xr:uid="{00000000-0005-0000-0000-000064040000}"/>
    <cellStyle name="%_S400 RGEN 2_FTC Submission Summary M6 BB Phase 3 rev A_S1(b) - Structures Gantry" xfId="1134" xr:uid="{00000000-0005-0000-0000-000065040000}"/>
    <cellStyle name="%_S400 RGEN 2_FTC Submission Summary M6 BB Phase 3 rev A_S1(c) - Structures Gantry" xfId="1135" xr:uid="{00000000-0005-0000-0000-000066040000}"/>
    <cellStyle name="%_S400 RGEN 2_FTC Submission Summary M6 BB Phase 3 rev A_S1(d) - Structures Gantry" xfId="1136" xr:uid="{00000000-0005-0000-0000-000067040000}"/>
    <cellStyle name="%_S400 RGEN 2_FTC Submission Summary M6 BB Phase 3 rev A_S11 - North Centre Soil Nailing" xfId="1137" xr:uid="{00000000-0005-0000-0000-000068040000}"/>
    <cellStyle name="%_S400 RGEN 2_FTC Submission Summary M6 BB Phase 3 rev A_S1100 Kerbs" xfId="1138" xr:uid="{00000000-0005-0000-0000-000069040000}"/>
    <cellStyle name="%_S400 RGEN 2_FTC Submission Summary M6 BB Phase 3 rev A_S12 - Sth Centre East Soil Nail" xfId="1139" xr:uid="{00000000-0005-0000-0000-00006A040000}"/>
    <cellStyle name="%_S400 RGEN 2_FTC Submission Summary M6 BB Phase 3 rev A_S13 - SE Soil Nailing" xfId="1140" xr:uid="{00000000-0005-0000-0000-00006B040000}"/>
    <cellStyle name="%_S400 RGEN 2_FTC Submission Summary M6 BB Phase 3 rev A_S15 - North East Soil Nailing" xfId="1141" xr:uid="{00000000-0005-0000-0000-00006C040000}"/>
    <cellStyle name="%_S400 RGEN 2_FTC Submission Summary M6 BB Phase 3 rev A_S2 - Sherbourne River Bridge" xfId="1142" xr:uid="{00000000-0005-0000-0000-00006D040000}"/>
    <cellStyle name="%_S400 RGEN 2_FTC Submission Summary M6 BB Phase 3 rev A_S200 Site Clearance" xfId="1143" xr:uid="{00000000-0005-0000-0000-00006E040000}"/>
    <cellStyle name="%_S400 RGEN 2_FTC Submission Summary M6 BB Phase 3 rev A_S300 Fencing" xfId="1144" xr:uid="{00000000-0005-0000-0000-00006F040000}"/>
    <cellStyle name="%_S400 RGEN 2_FTC Submission Summary M6 BB Phase 3 rev A_S4(a) - River Sowe (N) Strength" xfId="1145" xr:uid="{00000000-0005-0000-0000-000070040000}"/>
    <cellStyle name="%_S400 RGEN 2_FTC Submission Summary M6 BB Phase 3 rev A_S400 Vehicle Restraint" xfId="1146" xr:uid="{00000000-0005-0000-0000-000071040000}"/>
    <cellStyle name="%_S400 RGEN 2_FTC Submission Summary M6 BB Phase 3 rev A_S500 Drainage" xfId="1147" xr:uid="{00000000-0005-0000-0000-000072040000}"/>
    <cellStyle name="%_S400 RGEN 2_FTC Submission Summary M6 BB Phase 3 rev A_S600 Earthworks" xfId="1148" xr:uid="{00000000-0005-0000-0000-000073040000}"/>
    <cellStyle name="%_S400 RGEN 2_FTC Submission Summary M6 BB Phase 3 rev A_S7 - NW Soil Nailing" xfId="1149" xr:uid="{00000000-0005-0000-0000-000074040000}"/>
    <cellStyle name="%_S400 RGEN 2_FTC Submission Summary M6 BB Phase 3 rev A_S700 Pavement" xfId="1150" xr:uid="{00000000-0005-0000-0000-000075040000}"/>
    <cellStyle name="%_S400 RGEN 2_FTC Submission Summary M6 BB Phase 3 rev A_S8 - SW Soil Nailing" xfId="1151" xr:uid="{00000000-0005-0000-0000-000076040000}"/>
    <cellStyle name="%_S400 RGEN 2_FTC Submission Summary M6 BB Phase 3 rev A_S9 - Sth Centre West Soil Nail" xfId="1152" xr:uid="{00000000-0005-0000-0000-000077040000}"/>
    <cellStyle name="%_S400 RGEN 2_risk wed" xfId="1153" xr:uid="{00000000-0005-0000-0000-000078040000}"/>
    <cellStyle name="%_S400 RGEN 2_S1(a) - Structures Gantry" xfId="1154" xr:uid="{00000000-0005-0000-0000-000079040000}"/>
    <cellStyle name="%_S400 RGEN 2_S1(b) - Structures Gantry" xfId="1155" xr:uid="{00000000-0005-0000-0000-00007A040000}"/>
    <cellStyle name="%_S400 RGEN 2_S1(c) - Structures Gantry" xfId="1156" xr:uid="{00000000-0005-0000-0000-00007B040000}"/>
    <cellStyle name="%_S400 RGEN 2_S1(d) - Structures Gantry" xfId="1157" xr:uid="{00000000-0005-0000-0000-00007C040000}"/>
    <cellStyle name="%_S400 RGEN 2_S10 - Tollbar West OB" xfId="1158" xr:uid="{00000000-0005-0000-0000-00007D040000}"/>
    <cellStyle name="%_S400 RGEN 2_S11 - North Centre Soil Nailing" xfId="1159" xr:uid="{00000000-0005-0000-0000-00007E040000}"/>
    <cellStyle name="%_S400 RGEN 2_S1100 Kerbs" xfId="1160" xr:uid="{00000000-0005-0000-0000-00007F040000}"/>
    <cellStyle name="%_S400 RGEN 2_S12 - Sth Centre East Soil Nail" xfId="1161" xr:uid="{00000000-0005-0000-0000-000080040000}"/>
    <cellStyle name="%_S400 RGEN 2_S13 - SE Soil Nailing" xfId="1162" xr:uid="{00000000-0005-0000-0000-000081040000}"/>
    <cellStyle name="%_S400 RGEN 2_S15 - North East Soil Nailing" xfId="1163" xr:uid="{00000000-0005-0000-0000-000082040000}"/>
    <cellStyle name="%_S400 RGEN 2_S2 - Sherbourne River Bridge" xfId="1164" xr:uid="{00000000-0005-0000-0000-000083040000}"/>
    <cellStyle name="%_S400 RGEN 2_S200 Site Clearance" xfId="1165" xr:uid="{00000000-0005-0000-0000-000084040000}"/>
    <cellStyle name="%_S400 RGEN 2_S300 Fencing" xfId="1166" xr:uid="{00000000-0005-0000-0000-000085040000}"/>
    <cellStyle name="%_S400 RGEN 2_S4(a) - River Sowe (N) Strength" xfId="1167" xr:uid="{00000000-0005-0000-0000-000086040000}"/>
    <cellStyle name="%_S400 RGEN 2_S400 Vehicle Restraint" xfId="1168" xr:uid="{00000000-0005-0000-0000-000087040000}"/>
    <cellStyle name="%_S400 RGEN 2_S500 Drainage" xfId="1169" xr:uid="{00000000-0005-0000-0000-000088040000}"/>
    <cellStyle name="%_S400 RGEN 2_S6 - Optilan Car Park Retain" xfId="1170" xr:uid="{00000000-0005-0000-0000-000089040000}"/>
    <cellStyle name="%_S400 RGEN 2_S600 Earthworks" xfId="1171" xr:uid="{00000000-0005-0000-0000-00008A040000}"/>
    <cellStyle name="%_S400 RGEN 2_S7 - NW Soil Nailing" xfId="1172" xr:uid="{00000000-0005-0000-0000-00008B040000}"/>
    <cellStyle name="%_S400 RGEN 2_S700 Pavement" xfId="1173" xr:uid="{00000000-0005-0000-0000-00008C040000}"/>
    <cellStyle name="%_S400 RGEN 2_S8 - SW Soil Nailing" xfId="1174" xr:uid="{00000000-0005-0000-0000-00008D040000}"/>
    <cellStyle name="%_S400 RGEN 2_S9 - Sth Centre West Soil Nail" xfId="1175" xr:uid="{00000000-0005-0000-0000-00008E040000}"/>
    <cellStyle name="%_S400 RGEN 2_SD1 - Drainage Pumping Stn" xfId="1176" xr:uid="{00000000-0005-0000-0000-00008F040000}"/>
    <cellStyle name="%_S400 RGEN 2_Structures - Annes Wood Culvert" xfId="1177" xr:uid="{00000000-0005-0000-0000-000090040000}"/>
    <cellStyle name="%_S400 RGEN 2_Structures - Culvert" xfId="1178" xr:uid="{00000000-0005-0000-0000-000091040000}"/>
    <cellStyle name="%_S400 RGEN 2_Structures - Pittshead Culvert" xfId="1179" xr:uid="{00000000-0005-0000-0000-000092040000}"/>
    <cellStyle name="%_S400 RGEN 2_Structures - Stanbridge Culvert" xfId="1180" xr:uid="{00000000-0005-0000-0000-000093040000}"/>
    <cellStyle name="%_S400 RGEN 3" xfId="1181" xr:uid="{00000000-0005-0000-0000-000094040000}"/>
    <cellStyle name="%_S400 RGEN 4" xfId="1182" xr:uid="{00000000-0005-0000-0000-000095040000}"/>
    <cellStyle name="%_S400 RGEN 5" xfId="1183" xr:uid="{00000000-0005-0000-0000-000096040000}"/>
    <cellStyle name="%_S400 RGEN 6" xfId="1184" xr:uid="{00000000-0005-0000-0000-000097040000}"/>
    <cellStyle name="%_S400 RGEN 7" xfId="1185" xr:uid="{00000000-0005-0000-0000-000098040000}"/>
    <cellStyle name="%_S400 RGEN 8" xfId="1186" xr:uid="{00000000-0005-0000-0000-000099040000}"/>
    <cellStyle name="%_S400 RGEN 9" xfId="1187" xr:uid="{00000000-0005-0000-0000-00009A040000}"/>
    <cellStyle name="%_S400 RGEN_Book2" xfId="1188" xr:uid="{00000000-0005-0000-0000-00009B040000}"/>
    <cellStyle name="%_S400 RGEN_S1(a) - Structures Gantry" xfId="1189" xr:uid="{00000000-0005-0000-0000-00009C040000}"/>
    <cellStyle name="%_S400 RGEN_S1(b) - Structures Gantry" xfId="1190" xr:uid="{00000000-0005-0000-0000-00009D040000}"/>
    <cellStyle name="%_S400 RGEN_S1(c) - Structures Gantry" xfId="1191" xr:uid="{00000000-0005-0000-0000-00009E040000}"/>
    <cellStyle name="%_S400 RGEN_S1(d) - Structures Gantry" xfId="1192" xr:uid="{00000000-0005-0000-0000-00009F040000}"/>
    <cellStyle name="%_S400 RGEN_S11 - North Centre Soil Nailing" xfId="1193" xr:uid="{00000000-0005-0000-0000-0000A0040000}"/>
    <cellStyle name="%_S400 RGEN_S1100 Kerbs" xfId="1194" xr:uid="{00000000-0005-0000-0000-0000A1040000}"/>
    <cellStyle name="%_S400 RGEN_S12 - Sth Centre East Soil Nail" xfId="1195" xr:uid="{00000000-0005-0000-0000-0000A2040000}"/>
    <cellStyle name="%_S400 RGEN_S13 - SE Soil Nailing" xfId="1196" xr:uid="{00000000-0005-0000-0000-0000A3040000}"/>
    <cellStyle name="%_S400 RGEN_S15 - North East Soil Nailing" xfId="1197" xr:uid="{00000000-0005-0000-0000-0000A4040000}"/>
    <cellStyle name="%_S400 RGEN_S2 - Sherbourne River Bridge" xfId="1198" xr:uid="{00000000-0005-0000-0000-0000A5040000}"/>
    <cellStyle name="%_S400 RGEN_S200 Site Clearance" xfId="1199" xr:uid="{00000000-0005-0000-0000-0000A6040000}"/>
    <cellStyle name="%_S400 RGEN_S300 Fencing" xfId="1200" xr:uid="{00000000-0005-0000-0000-0000A7040000}"/>
    <cellStyle name="%_S400 RGEN_S4(a) - River Sowe (N) Strength" xfId="1201" xr:uid="{00000000-0005-0000-0000-0000A8040000}"/>
    <cellStyle name="%_S400 RGEN_S400 Vehicle Restraint" xfId="1202" xr:uid="{00000000-0005-0000-0000-0000A9040000}"/>
    <cellStyle name="%_S400 RGEN_S500 Drainage" xfId="1203" xr:uid="{00000000-0005-0000-0000-0000AA040000}"/>
    <cellStyle name="%_S400 RGEN_S600 Earthworks" xfId="1204" xr:uid="{00000000-0005-0000-0000-0000AB040000}"/>
    <cellStyle name="%_S400 RGEN_S7 - NW Soil Nailing" xfId="1205" xr:uid="{00000000-0005-0000-0000-0000AC040000}"/>
    <cellStyle name="%_S400 RGEN_S700 Pavement" xfId="1206" xr:uid="{00000000-0005-0000-0000-0000AD040000}"/>
    <cellStyle name="%_S400 RGEN_S8 - SW Soil Nailing" xfId="1207" xr:uid="{00000000-0005-0000-0000-0000AE040000}"/>
    <cellStyle name="%_S400 RGEN_S9 - Sth Centre West Soil Nail" xfId="1208" xr:uid="{00000000-0005-0000-0000-0000AF040000}"/>
    <cellStyle name="%_S400 Vehicle Restraint" xfId="1209" xr:uid="{00000000-0005-0000-0000-0000B0040000}"/>
    <cellStyle name="%_S500 Drainage" xfId="1210" xr:uid="{00000000-0005-0000-0000-0000B1040000}"/>
    <cellStyle name="%_S600 Earthworks" xfId="1211" xr:uid="{00000000-0005-0000-0000-0000B2040000}"/>
    <cellStyle name="%_S7 - NW Soil Nailing" xfId="1212" xr:uid="{00000000-0005-0000-0000-0000B3040000}"/>
    <cellStyle name="%_S700 Pavement" xfId="1213" xr:uid="{00000000-0005-0000-0000-0000B4040000}"/>
    <cellStyle name="%_S8 - SW Soil Nailing" xfId="1214" xr:uid="{00000000-0005-0000-0000-0000B5040000}"/>
    <cellStyle name="%_S9 - Sth Centre West Soil Nail" xfId="1215" xr:uid="{00000000-0005-0000-0000-0000B6040000}"/>
    <cellStyle name="%_Segment C-B Cost Compararison" xfId="1216" xr:uid="{00000000-0005-0000-0000-0000B7040000}"/>
    <cellStyle name="%_Segment C-B Cost Compararison_A23 HANDCROSS TO WARNG  DTC RE RET Option 3 Q411 Inflat Dev Prog Risk EXTRACT" xfId="1217" xr:uid="{00000000-0005-0000-0000-0000B8040000}"/>
    <cellStyle name="%_SSSR" xfId="1218" xr:uid="{00000000-0005-0000-0000-0000B9040000}"/>
    <cellStyle name="%_Summary C - B" xfId="1219" xr:uid="{00000000-0005-0000-0000-0000BA040000}"/>
    <cellStyle name="%_Summary C - B_A23 HANDCROSS TO WARNG  DTC RE RET Option 3 Q411 Inflat Dev Prog Risk EXTRACT" xfId="1220" xr:uid="{00000000-0005-0000-0000-0000BB040000}"/>
    <cellStyle name="%_T- Tunnels(WBS Version 3-2(T))FTC" xfId="1221" xr:uid="{00000000-0005-0000-0000-0000BC040000}"/>
    <cellStyle name="%_Template C-B  Range Estimate M    J   - J    REV 3" xfId="1222" xr:uid="{00000000-0005-0000-0000-0000BD040000}"/>
    <cellStyle name="%_Template C-B  Range Estimate M    J   - J    REV 3_A23 HANDCROSS TO WARNG  DTC RE RET Option 3 Q411 Inflat Dev Prog Risk EXTRACT" xfId="1223" xr:uid="{00000000-0005-0000-0000-0000BE040000}"/>
    <cellStyle name="%_TEST OPT &amp; DEV" xfId="1224" xr:uid="{00000000-0005-0000-0000-0000BF040000}"/>
    <cellStyle name="%_TEST Scheme Analysis" xfId="1225" xr:uid="{00000000-0005-0000-0000-0000C0040000}"/>
    <cellStyle name="%_TEST Workbook" xfId="1226" xr:uid="{00000000-0005-0000-0000-0000C1040000}"/>
    <cellStyle name="%_W - Acc works and SUs(WBS Version 3-2(W))FTC" xfId="1227" xr:uid="{00000000-0005-0000-0000-0000C2040000}"/>
    <cellStyle name="%_X1-Contractors Risk- Construction (WBS Version 3-2(X1))FTC" xfId="1228" xr:uid="{00000000-0005-0000-0000-0000C3040000}"/>
    <cellStyle name="Comma" xfId="4" builtinId="3"/>
    <cellStyle name="Comma 2" xfId="2" xr:uid="{00000000-0005-0000-0000-0000C5040000}"/>
    <cellStyle name="Comma 2 10" xfId="1230" xr:uid="{00000000-0005-0000-0000-0000C6040000}"/>
    <cellStyle name="Comma 2 11" xfId="1231" xr:uid="{00000000-0005-0000-0000-0000C7040000}"/>
    <cellStyle name="Comma 2 12" xfId="1232" xr:uid="{00000000-0005-0000-0000-0000C8040000}"/>
    <cellStyle name="Comma 2 13" xfId="1233" xr:uid="{00000000-0005-0000-0000-0000C9040000}"/>
    <cellStyle name="Comma 2 14" xfId="1229" xr:uid="{00000000-0005-0000-0000-0000CA040000}"/>
    <cellStyle name="Comma 2 2" xfId="1234" xr:uid="{00000000-0005-0000-0000-0000CB040000}"/>
    <cellStyle name="Comma 2 3" xfId="1235" xr:uid="{00000000-0005-0000-0000-0000CC040000}"/>
    <cellStyle name="Comma 2 4" xfId="1236" xr:uid="{00000000-0005-0000-0000-0000CD040000}"/>
    <cellStyle name="Comma 2 5" xfId="1237" xr:uid="{00000000-0005-0000-0000-0000CE040000}"/>
    <cellStyle name="Comma 2 6" xfId="1238" xr:uid="{00000000-0005-0000-0000-0000CF040000}"/>
    <cellStyle name="Comma 2 7" xfId="1239" xr:uid="{00000000-0005-0000-0000-0000D0040000}"/>
    <cellStyle name="Comma 2 8" xfId="1240" xr:uid="{00000000-0005-0000-0000-0000D1040000}"/>
    <cellStyle name="Comma 2 9" xfId="1241" xr:uid="{00000000-0005-0000-0000-0000D2040000}"/>
    <cellStyle name="Comma 3" xfId="3" xr:uid="{00000000-0005-0000-0000-0000D3040000}"/>
    <cellStyle name="Comma 3 2" xfId="1242" xr:uid="{00000000-0005-0000-0000-0000D4040000}"/>
    <cellStyle name="Comma 4" xfId="1243" xr:uid="{00000000-0005-0000-0000-0000D5040000}"/>
    <cellStyle name="Comma 4 2" xfId="1244" xr:uid="{00000000-0005-0000-0000-0000D6040000}"/>
    <cellStyle name="Comma 5" xfId="1245" xr:uid="{00000000-0005-0000-0000-0000D7040000}"/>
    <cellStyle name="Comma 5 2" xfId="1246" xr:uid="{00000000-0005-0000-0000-0000D8040000}"/>
    <cellStyle name="Comma 6" xfId="1247" xr:uid="{00000000-0005-0000-0000-0000D9040000}"/>
    <cellStyle name="Comma 6 2" xfId="1248" xr:uid="{00000000-0005-0000-0000-0000DA040000}"/>
    <cellStyle name="Comma 7" xfId="1249" xr:uid="{00000000-0005-0000-0000-0000DB040000}"/>
    <cellStyle name="Comma 8" xfId="1250" xr:uid="{00000000-0005-0000-0000-0000DC040000}"/>
    <cellStyle name="Comma 8 2" xfId="1251" xr:uid="{00000000-0005-0000-0000-0000DD040000}"/>
    <cellStyle name="Currency 2" xfId="8" xr:uid="{00000000-0005-0000-0000-0000DE040000}"/>
    <cellStyle name="Currency 3" xfId="1252" xr:uid="{00000000-0005-0000-0000-0000DF040000}"/>
    <cellStyle name="Currency 4" xfId="1253" xr:uid="{00000000-0005-0000-0000-0000E0040000}"/>
    <cellStyle name="Currency 4 2" xfId="1254" xr:uid="{00000000-0005-0000-0000-0000E1040000}"/>
    <cellStyle name="Currency 5" xfId="1255" xr:uid="{00000000-0005-0000-0000-0000E2040000}"/>
    <cellStyle name="Currency 5 2" xfId="1256" xr:uid="{00000000-0005-0000-0000-0000E3040000}"/>
    <cellStyle name="Currency 6" xfId="1257" xr:uid="{00000000-0005-0000-0000-0000E4040000}"/>
    <cellStyle name="Currency 6 2" xfId="1258" xr:uid="{00000000-0005-0000-0000-0000E5040000}"/>
    <cellStyle name="Currency 7" xfId="1259" xr:uid="{00000000-0005-0000-0000-0000E6040000}"/>
    <cellStyle name="Currency 7 2" xfId="1260" xr:uid="{00000000-0005-0000-0000-0000E7040000}"/>
    <cellStyle name="Currency 8" xfId="1261" xr:uid="{00000000-0005-0000-0000-0000E8040000}"/>
    <cellStyle name="Currency 8 2" xfId="1262" xr:uid="{00000000-0005-0000-0000-0000E9040000}"/>
    <cellStyle name="Euro" xfId="1263" xr:uid="{00000000-0005-0000-0000-0000EA040000}"/>
    <cellStyle name="Hyperlink 2" xfId="1264" xr:uid="{00000000-0005-0000-0000-0000EB040000}"/>
    <cellStyle name="Hyperlink 3" xfId="1265" xr:uid="{00000000-0005-0000-0000-0000EC040000}"/>
    <cellStyle name="Hyperlink 3 2" xfId="1266" xr:uid="{00000000-0005-0000-0000-0000ED040000}"/>
    <cellStyle name="Hyperlink 3_S1(a) - Structures Gantry" xfId="1267" xr:uid="{00000000-0005-0000-0000-0000EE040000}"/>
    <cellStyle name="Hyperlink 4" xfId="1268" xr:uid="{00000000-0005-0000-0000-0000EF040000}"/>
    <cellStyle name="Hyperlink 5" xfId="1269" xr:uid="{00000000-0005-0000-0000-0000F0040000}"/>
    <cellStyle name="Hyperlink 6" xfId="1270" xr:uid="{00000000-0005-0000-0000-0000F1040000}"/>
    <cellStyle name="Normal" xfId="0" builtinId="0"/>
    <cellStyle name="Normal 10" xfId="1271" xr:uid="{00000000-0005-0000-0000-0000F3040000}"/>
    <cellStyle name="Normal 11" xfId="1272" xr:uid="{00000000-0005-0000-0000-0000F4040000}"/>
    <cellStyle name="Normal 12" xfId="1273" xr:uid="{00000000-0005-0000-0000-0000F5040000}"/>
    <cellStyle name="Normal 13" xfId="1274" xr:uid="{00000000-0005-0000-0000-0000F6040000}"/>
    <cellStyle name="Normal 14" xfId="1275" xr:uid="{00000000-0005-0000-0000-0000F7040000}"/>
    <cellStyle name="Normal 15" xfId="1276" xr:uid="{00000000-0005-0000-0000-0000F8040000}"/>
    <cellStyle name="Normal 15 2" xfId="1277" xr:uid="{00000000-0005-0000-0000-0000F9040000}"/>
    <cellStyle name="Normal 16" xfId="5" xr:uid="{00000000-0005-0000-0000-0000FA040000}"/>
    <cellStyle name="Normal 17" xfId="1350" xr:uid="{993C8763-AE08-479A-AC84-EC339E766ABE}"/>
    <cellStyle name="Normal 2" xfId="1" xr:uid="{00000000-0005-0000-0000-0000FB040000}"/>
    <cellStyle name="Normal 2 10" xfId="1279" xr:uid="{00000000-0005-0000-0000-0000FC040000}"/>
    <cellStyle name="Normal 2 11" xfId="1280" xr:uid="{00000000-0005-0000-0000-0000FD040000}"/>
    <cellStyle name="Normal 2 12" xfId="1281" xr:uid="{00000000-0005-0000-0000-0000FE040000}"/>
    <cellStyle name="Normal 2 13" xfId="1282" xr:uid="{00000000-0005-0000-0000-0000FF040000}"/>
    <cellStyle name="Normal 2 14" xfId="1278" xr:uid="{00000000-0005-0000-0000-000000050000}"/>
    <cellStyle name="Normal 2 15" xfId="1349" xr:uid="{36883AE0-2F12-4226-9215-99B6481C0DC9}"/>
    <cellStyle name="Normal 2 2" xfId="6" xr:uid="{00000000-0005-0000-0000-000001050000}"/>
    <cellStyle name="Normal 2 2 11" xfId="1352" xr:uid="{ECC25BDA-459D-4049-99BD-B42C24752189}"/>
    <cellStyle name="Normal 2 3" xfId="1283" xr:uid="{00000000-0005-0000-0000-000002050000}"/>
    <cellStyle name="Normal 2 4" xfId="1284" xr:uid="{00000000-0005-0000-0000-000003050000}"/>
    <cellStyle name="Normal 2 5" xfId="1285" xr:uid="{00000000-0005-0000-0000-000004050000}"/>
    <cellStyle name="Normal 2 6" xfId="1286" xr:uid="{00000000-0005-0000-0000-000005050000}"/>
    <cellStyle name="Normal 2 7" xfId="1287" xr:uid="{00000000-0005-0000-0000-000006050000}"/>
    <cellStyle name="Normal 2 8" xfId="1288" xr:uid="{00000000-0005-0000-0000-000007050000}"/>
    <cellStyle name="Normal 2 9" xfId="1289" xr:uid="{00000000-0005-0000-0000-000008050000}"/>
    <cellStyle name="Normal 2_A23 HANDCROSS TO WARNG  DTC RE RET Option 3 Q411 Inflat Dev Prog Risk EXTRACT" xfId="1290" xr:uid="{00000000-0005-0000-0000-000009050000}"/>
    <cellStyle name="Normal 3" xfId="7" xr:uid="{00000000-0005-0000-0000-00000A050000}"/>
    <cellStyle name="Normal 3 10" xfId="1351" xr:uid="{CC731545-7AE5-4160-9737-1D0EC5B2D0EA}"/>
    <cellStyle name="Normal 3 2" xfId="1291" xr:uid="{00000000-0005-0000-0000-00000B050000}"/>
    <cellStyle name="Normal 3 2 2" xfId="1292" xr:uid="{00000000-0005-0000-0000-00000C050000}"/>
    <cellStyle name="Normal 3 2 3" xfId="1293" xr:uid="{00000000-0005-0000-0000-00000D050000}"/>
    <cellStyle name="Normal 3 2_Opportunities Register" xfId="1294" xr:uid="{00000000-0005-0000-0000-00000E050000}"/>
    <cellStyle name="Normal 3 3" xfId="1295" xr:uid="{00000000-0005-0000-0000-00000F050000}"/>
    <cellStyle name="Normal 3 4" xfId="1296" xr:uid="{00000000-0005-0000-0000-000010050000}"/>
    <cellStyle name="Normal 3_03 - TC agreement BQ" xfId="1297" xr:uid="{00000000-0005-0000-0000-000011050000}"/>
    <cellStyle name="Normal 37 2" xfId="1298" xr:uid="{00000000-0005-0000-0000-000012050000}"/>
    <cellStyle name="Normal 4" xfId="1299" xr:uid="{00000000-0005-0000-0000-000013050000}"/>
    <cellStyle name="Normal 4 2" xfId="1300" xr:uid="{00000000-0005-0000-0000-000014050000}"/>
    <cellStyle name="Normal 4_03 - TC agreement BQ" xfId="1301" xr:uid="{00000000-0005-0000-0000-000015050000}"/>
    <cellStyle name="Normal 5" xfId="1302" xr:uid="{00000000-0005-0000-0000-000016050000}"/>
    <cellStyle name="Normal 5 2" xfId="1303" xr:uid="{00000000-0005-0000-0000-000017050000}"/>
    <cellStyle name="Normal 5_Opportunities Register" xfId="1304" xr:uid="{00000000-0005-0000-0000-000018050000}"/>
    <cellStyle name="Normal 6" xfId="1305" xr:uid="{00000000-0005-0000-0000-000019050000}"/>
    <cellStyle name="Normal 7" xfId="1306" xr:uid="{00000000-0005-0000-0000-00001A050000}"/>
    <cellStyle name="Normal 8" xfId="1307" xr:uid="{00000000-0005-0000-0000-00001B050000}"/>
    <cellStyle name="Normal 9" xfId="1308" xr:uid="{00000000-0005-0000-0000-00001C050000}"/>
    <cellStyle name="Normal_Master Copy - Target Cost Reconciliation - PB Queries - A45 - A46 Tollbar end Improvements-Master Copy" xfId="1348" xr:uid="{4A3F0986-822F-45BB-AD9D-43A25406B2FE}"/>
    <cellStyle name="Normal_Priced Bills split across WBS 1 Oct 09" xfId="1347" xr:uid="{00000000-0005-0000-0000-00001D050000}"/>
    <cellStyle name="Note 10" xfId="1309" xr:uid="{00000000-0005-0000-0000-00001E050000}"/>
    <cellStyle name="Note 10 2" xfId="1310" xr:uid="{00000000-0005-0000-0000-00001F050000}"/>
    <cellStyle name="Note 2" xfId="1311" xr:uid="{00000000-0005-0000-0000-000020050000}"/>
    <cellStyle name="Note 2 2" xfId="1312" xr:uid="{00000000-0005-0000-0000-000021050000}"/>
    <cellStyle name="Note 2_S1(a) - Structures Gantry" xfId="1313" xr:uid="{00000000-0005-0000-0000-000022050000}"/>
    <cellStyle name="Note 3" xfId="1314" xr:uid="{00000000-0005-0000-0000-000023050000}"/>
    <cellStyle name="Note 4" xfId="1315" xr:uid="{00000000-0005-0000-0000-000024050000}"/>
    <cellStyle name="Note 4 2" xfId="1316" xr:uid="{00000000-0005-0000-0000-000025050000}"/>
    <cellStyle name="Note 5" xfId="1317" xr:uid="{00000000-0005-0000-0000-000026050000}"/>
    <cellStyle name="Note 5 2" xfId="1318" xr:uid="{00000000-0005-0000-0000-000027050000}"/>
    <cellStyle name="Note 6" xfId="1319" xr:uid="{00000000-0005-0000-0000-000028050000}"/>
    <cellStyle name="Note 6 2" xfId="1320" xr:uid="{00000000-0005-0000-0000-000029050000}"/>
    <cellStyle name="Note 7" xfId="1321" xr:uid="{00000000-0005-0000-0000-00002A050000}"/>
    <cellStyle name="Note 7 2" xfId="1322" xr:uid="{00000000-0005-0000-0000-00002B050000}"/>
    <cellStyle name="Note 8" xfId="1323" xr:uid="{00000000-0005-0000-0000-00002C050000}"/>
    <cellStyle name="Note 8 2" xfId="1324" xr:uid="{00000000-0005-0000-0000-00002D050000}"/>
    <cellStyle name="Note 9" xfId="1325" xr:uid="{00000000-0005-0000-0000-00002E050000}"/>
    <cellStyle name="Note 9 2" xfId="1326" xr:uid="{00000000-0005-0000-0000-00002F050000}"/>
    <cellStyle name="Percent 2" xfId="1327" xr:uid="{00000000-0005-0000-0000-000030050000}"/>
    <cellStyle name="Percent 2 10" xfId="1328" xr:uid="{00000000-0005-0000-0000-000031050000}"/>
    <cellStyle name="Percent 2 11" xfId="1329" xr:uid="{00000000-0005-0000-0000-000032050000}"/>
    <cellStyle name="Percent 2 12" xfId="1330" xr:uid="{00000000-0005-0000-0000-000033050000}"/>
    <cellStyle name="Percent 2 13" xfId="1331" xr:uid="{00000000-0005-0000-0000-000034050000}"/>
    <cellStyle name="Percent 2 2" xfId="1332" xr:uid="{00000000-0005-0000-0000-000035050000}"/>
    <cellStyle name="Percent 2 3" xfId="1333" xr:uid="{00000000-0005-0000-0000-000036050000}"/>
    <cellStyle name="Percent 2 4" xfId="1334" xr:uid="{00000000-0005-0000-0000-000037050000}"/>
    <cellStyle name="Percent 2 5" xfId="1335" xr:uid="{00000000-0005-0000-0000-000038050000}"/>
    <cellStyle name="Percent 2 6" xfId="1336" xr:uid="{00000000-0005-0000-0000-000039050000}"/>
    <cellStyle name="Percent 2 7" xfId="1337" xr:uid="{00000000-0005-0000-0000-00003A050000}"/>
    <cellStyle name="Percent 2 8" xfId="1338" xr:uid="{00000000-0005-0000-0000-00003B050000}"/>
    <cellStyle name="Percent 2 9" xfId="1339" xr:uid="{00000000-0005-0000-0000-00003C050000}"/>
    <cellStyle name="Percent 3" xfId="1340" xr:uid="{00000000-0005-0000-0000-00003D050000}"/>
    <cellStyle name="Percent 3 2" xfId="1341" xr:uid="{00000000-0005-0000-0000-00003E050000}"/>
    <cellStyle name="Percent 4" xfId="1342" xr:uid="{00000000-0005-0000-0000-00003F050000}"/>
    <cellStyle name="Percent 4 2" xfId="1343" xr:uid="{00000000-0005-0000-0000-000040050000}"/>
    <cellStyle name="Percent 5" xfId="1344" xr:uid="{00000000-0005-0000-0000-000041050000}"/>
    <cellStyle name="Percent 5 2" xfId="1345" xr:uid="{00000000-0005-0000-0000-000042050000}"/>
    <cellStyle name="Percent 6" xfId="1346" xr:uid="{00000000-0005-0000-0000-000043050000}"/>
  </cellStyles>
  <dxfs count="0"/>
  <tableStyles count="0" defaultTableStyle="TableStyleMedium2" defaultPivotStyle="PivotStyleLight16"/>
  <colors>
    <mruColors>
      <color rgb="FFFCD5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273050</xdr:colOff>
      <xdr:row>1</xdr:row>
      <xdr:rowOff>0</xdr:rowOff>
    </xdr:from>
    <xdr:ext cx="1822450" cy="1037702"/>
    <xdr:pic>
      <xdr:nvPicPr>
        <xdr:cNvPr id="2" name="Picture 1">
          <a:extLst>
            <a:ext uri="{FF2B5EF4-FFF2-40B4-BE49-F238E27FC236}">
              <a16:creationId xmlns:a16="http://schemas.microsoft.com/office/drawing/2014/main" id="{85B34F71-7618-409C-883A-ECF2CF3CA3A3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5800" y="166688"/>
          <a:ext cx="1822450" cy="103770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MD02023\Desktop\ICRC%20UK\Hall%20Quay%20Great%20Yarmouth\T460-%20Doc-Dwg%20Register-123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imon.snowdon\Desktop\2018\Long%20Stratton%20Bypass%20-%20L%20Martelli%20WSP\Cut%20&amp;%20Fill%20Measure\Long%20Sratton%20Cut%20&amp;%20Fill%20Measu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693 UK Office List"/>
      <sheetName val="T460 Register (Input Sheet)"/>
      <sheetName val="T460a Schedule"/>
      <sheetName val="Issue Sheet"/>
      <sheetName val="Lists"/>
      <sheetName val="T460 Instructions for Use"/>
      <sheetName val="T460- Doc-Dwg Register-123"/>
    </sheetNames>
    <sheetDataSet>
      <sheetData sheetId="0">
        <row r="7">
          <cell r="B7" t="str">
            <v>Select Office - full details can be viewed by unhiding the T693 UK Office List tab</v>
          </cell>
        </row>
        <row r="8">
          <cell r="B8" t="str">
            <v xml:space="preserve">Ayr </v>
          </cell>
        </row>
        <row r="9">
          <cell r="B9" t="str">
            <v>Basingstoke</v>
          </cell>
        </row>
        <row r="10">
          <cell r="B10" t="str">
            <v>Bath (Wessex Water)</v>
          </cell>
        </row>
        <row r="11">
          <cell r="B11" t="str">
            <v>Belfast (Holywood)</v>
          </cell>
        </row>
        <row r="12">
          <cell r="B12" t="str">
            <v>Belfast (Omagh)</v>
          </cell>
        </row>
        <row r="13">
          <cell r="B13" t="str">
            <v>Birmingham (Colmore Gate)</v>
          </cell>
        </row>
        <row r="14">
          <cell r="B14" t="str">
            <v>Birmingham (The Mailbox)</v>
          </cell>
        </row>
        <row r="15">
          <cell r="B15" t="str">
            <v>Bournemouth</v>
          </cell>
        </row>
        <row r="16">
          <cell r="B16" t="str">
            <v>Brighton</v>
          </cell>
        </row>
        <row r="17">
          <cell r="B17" t="str">
            <v>Bristol (Kings Orchard)</v>
          </cell>
        </row>
        <row r="18">
          <cell r="B18" t="str">
            <v>Bristol (Severn House)</v>
          </cell>
        </row>
        <row r="19">
          <cell r="B19" t="str">
            <v>Bristol (Willow House)</v>
          </cell>
        </row>
        <row r="20">
          <cell r="B20" t="str">
            <v>Brixworth (MGWSP)</v>
          </cell>
        </row>
        <row r="21">
          <cell r="B21" t="str">
            <v>Bromley</v>
          </cell>
        </row>
        <row r="22">
          <cell r="B22" t="str">
            <v>Cambridge</v>
          </cell>
        </row>
        <row r="23">
          <cell r="B23" t="str">
            <v>Cardiff</v>
          </cell>
        </row>
        <row r="24">
          <cell r="B24" t="str">
            <v>Cirencester</v>
          </cell>
        </row>
        <row r="25">
          <cell r="B25" t="str">
            <v>Croydon</v>
          </cell>
        </row>
        <row r="26">
          <cell r="B26" t="str">
            <v>Derby</v>
          </cell>
        </row>
        <row r="27">
          <cell r="B27" t="str">
            <v>Dublin</v>
          </cell>
        </row>
        <row r="28">
          <cell r="B28" t="str">
            <v>Edinburgh</v>
          </cell>
        </row>
        <row r="29">
          <cell r="B29" t="str">
            <v>Exeter (Clyst Works)</v>
          </cell>
        </row>
        <row r="30">
          <cell r="B30" t="str">
            <v>Exeter (Keble House)</v>
          </cell>
        </row>
        <row r="31">
          <cell r="B31" t="str">
            <v>Exeter (Sowton Depot)</v>
          </cell>
        </row>
        <row r="32">
          <cell r="B32" t="str">
            <v>Exeter (The Forum)</v>
          </cell>
        </row>
        <row r="33">
          <cell r="B33" t="str">
            <v>Glasgow (Polmadie)</v>
          </cell>
        </row>
        <row r="34">
          <cell r="B34" t="str">
            <v>Glasgow (Queen Street)</v>
          </cell>
        </row>
        <row r="35">
          <cell r="B35" t="str">
            <v>Glasgow (George Square)</v>
          </cell>
        </row>
        <row r="36">
          <cell r="B36" t="str">
            <v>Guildford</v>
          </cell>
        </row>
        <row r="37">
          <cell r="B37" t="str">
            <v>Hellaby</v>
          </cell>
        </row>
        <row r="38">
          <cell r="B38" t="str">
            <v>Hertford</v>
          </cell>
        </row>
        <row r="39">
          <cell r="B39" t="str">
            <v>Leeds (Headrow)</v>
          </cell>
        </row>
        <row r="40">
          <cell r="B40" t="str">
            <v>Leeds (Kirkstall Road)</v>
          </cell>
        </row>
        <row r="41">
          <cell r="B41" t="str">
            <v>Leeds (White Rose Office Park)</v>
          </cell>
        </row>
        <row r="42">
          <cell r="B42" t="str">
            <v>Liverpool</v>
          </cell>
        </row>
        <row r="43">
          <cell r="B43" t="str">
            <v>London (Aldermary House)</v>
          </cell>
        </row>
        <row r="44">
          <cell r="B44" t="str">
            <v>London (Canning Town)</v>
          </cell>
        </row>
        <row r="45">
          <cell r="B45" t="str">
            <v>London (Chancery Lane)</v>
          </cell>
        </row>
        <row r="46">
          <cell r="B46" t="str">
            <v>London (Devonshire Square)</v>
          </cell>
        </row>
        <row r="47">
          <cell r="B47" t="str">
            <v>London (Heathrow)</v>
          </cell>
        </row>
        <row r="48">
          <cell r="B48" t="str">
            <v>London (Mandela Way)</v>
          </cell>
        </row>
        <row r="49">
          <cell r="B49" t="str">
            <v>London (Newham)</v>
          </cell>
        </row>
        <row r="50">
          <cell r="B50" t="str">
            <v>London (Portland House)</v>
          </cell>
        </row>
        <row r="51">
          <cell r="B51" t="str">
            <v>London (Shoreditch)</v>
          </cell>
        </row>
        <row r="52">
          <cell r="B52" t="str">
            <v>London (Stratford)</v>
          </cell>
        </row>
        <row r="53">
          <cell r="B53" t="str">
            <v>Manchester (First Street)</v>
          </cell>
        </row>
        <row r="54">
          <cell r="B54" t="str">
            <v>Middlesbrough</v>
          </cell>
        </row>
        <row r="55">
          <cell r="B55" t="str">
            <v>Motherwell</v>
          </cell>
        </row>
        <row r="56">
          <cell r="B56" t="str">
            <v>Newcastle</v>
          </cell>
        </row>
        <row r="57">
          <cell r="B57" t="str">
            <v>Northallerton</v>
          </cell>
        </row>
        <row r="58">
          <cell r="B58" t="str">
            <v>Northampton (MGWSP)</v>
          </cell>
        </row>
        <row r="59">
          <cell r="B59" t="str">
            <v>Norwich (Carrow House)</v>
          </cell>
        </row>
        <row r="60">
          <cell r="B60" t="str">
            <v>Norwich (Mason Road)</v>
          </cell>
        </row>
        <row r="61">
          <cell r="B61" t="str">
            <v>Oldham</v>
          </cell>
        </row>
        <row r="62">
          <cell r="B62" t="str">
            <v>Perth</v>
          </cell>
        </row>
        <row r="63">
          <cell r="B63" t="str">
            <v>Quinton (NIS)</v>
          </cell>
        </row>
        <row r="64">
          <cell r="B64" t="str">
            <v>Reading (Clearwater Court)</v>
          </cell>
        </row>
        <row r="65">
          <cell r="B65" t="str">
            <v>Reading (Island Road)</v>
          </cell>
        </row>
        <row r="66">
          <cell r="B66" t="str">
            <v>Reading (Rose Kiln Court)</v>
          </cell>
        </row>
        <row r="67">
          <cell r="B67" t="str">
            <v>Shrewsbury (Longden Road)</v>
          </cell>
        </row>
        <row r="68">
          <cell r="B68" t="str">
            <v>Shrewsbury (Pump House)</v>
          </cell>
        </row>
        <row r="69">
          <cell r="B69" t="str">
            <v>Shrewsbury (Shirehall)</v>
          </cell>
        </row>
        <row r="70">
          <cell r="B70" t="str">
            <v>Southampton</v>
          </cell>
        </row>
        <row r="71">
          <cell r="B71" t="str">
            <v xml:space="preserve">Stilton </v>
          </cell>
        </row>
        <row r="72">
          <cell r="B72" t="str">
            <v>Tewkesbury</v>
          </cell>
        </row>
        <row r="73">
          <cell r="B73" t="str">
            <v>Towcester (MGWSP)</v>
          </cell>
        </row>
        <row r="74">
          <cell r="B74" t="str">
            <v>Truro</v>
          </cell>
        </row>
        <row r="75">
          <cell r="B75" t="str">
            <v>Wrexham</v>
          </cell>
        </row>
      </sheetData>
      <sheetData sheetId="1">
        <row r="4">
          <cell r="C4">
            <v>70055218</v>
          </cell>
        </row>
        <row r="5">
          <cell r="C5" t="str">
            <v>Great Yarmouth Hall Quay Improvements</v>
          </cell>
          <cell r="J5">
            <v>43717.320833333331</v>
          </cell>
          <cell r="K5">
            <v>43721.333333333336</v>
          </cell>
          <cell r="L5">
            <v>43727.322916666664</v>
          </cell>
        </row>
        <row r="6">
          <cell r="G6">
            <v>43727.322916666664</v>
          </cell>
        </row>
        <row r="7">
          <cell r="C7" t="str">
            <v>Cambridge</v>
          </cell>
          <cell r="I7"/>
          <cell r="J7" t="str">
            <v>12</v>
          </cell>
          <cell r="K7" t="str">
            <v>12</v>
          </cell>
          <cell r="L7" t="str">
            <v>12</v>
          </cell>
          <cell r="M7"/>
          <cell r="N7"/>
        </row>
        <row r="8">
          <cell r="J8" t="str">
            <v>W</v>
          </cell>
          <cell r="K8" t="str">
            <v>W</v>
          </cell>
          <cell r="L8" t="str">
            <v>W</v>
          </cell>
        </row>
        <row r="10">
          <cell r="J10" t="str">
            <v>MO</v>
          </cell>
          <cell r="K10" t="str">
            <v>MO</v>
          </cell>
          <cell r="L10" t="str">
            <v>MO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ng Stratton "/>
      <sheetName val="OPTION-5A"/>
      <sheetName val="Sheet1"/>
    </sheetNames>
    <sheetDataSet>
      <sheetData sheetId="0">
        <row r="2">
          <cell r="S2">
            <v>992.82500000000459</v>
          </cell>
        </row>
        <row r="129">
          <cell r="R129">
            <v>-101309.09254615394</v>
          </cell>
        </row>
        <row r="167">
          <cell r="S167">
            <v>117137.20000000001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E2F28-3CE8-4544-A08E-594B97AE5462}">
  <dimension ref="A1:F30"/>
  <sheetViews>
    <sheetView zoomScale="80" zoomScaleNormal="80" workbookViewId="0">
      <selection activeCell="G50" sqref="G50"/>
    </sheetView>
  </sheetViews>
  <sheetFormatPr defaultColWidth="8.81640625" defaultRowHeight="14" x14ac:dyDescent="0.25"/>
  <cols>
    <col min="1" max="1" width="11.453125" style="709" customWidth="1"/>
    <col min="2" max="2" width="77.7265625" style="708" customWidth="1"/>
    <col min="3" max="16384" width="8.81640625" style="708"/>
  </cols>
  <sheetData>
    <row r="1" spans="1:6" s="726" customFormat="1" ht="18" x14ac:dyDescent="0.25">
      <c r="A1" s="726" t="s">
        <v>631</v>
      </c>
      <c r="F1" s="727"/>
    </row>
    <row r="2" spans="1:6" s="709" customFormat="1" x14ac:dyDescent="0.25">
      <c r="F2" s="725"/>
    </row>
    <row r="3" spans="1:6" s="722" customFormat="1" ht="15.5" x14ac:dyDescent="0.25">
      <c r="A3" s="724"/>
      <c r="F3" s="723"/>
    </row>
    <row r="6" spans="1:6" x14ac:dyDescent="0.25">
      <c r="A6" s="721" t="s">
        <v>525</v>
      </c>
      <c r="B6" s="720" t="s">
        <v>524</v>
      </c>
    </row>
    <row r="7" spans="1:6" x14ac:dyDescent="0.25">
      <c r="A7" s="719">
        <v>43962</v>
      </c>
      <c r="B7" s="718" t="s">
        <v>629</v>
      </c>
    </row>
    <row r="8" spans="1:6" x14ac:dyDescent="0.25">
      <c r="A8" s="717"/>
      <c r="B8" s="715"/>
    </row>
    <row r="9" spans="1:6" x14ac:dyDescent="0.25">
      <c r="A9" s="714"/>
      <c r="B9" s="710"/>
    </row>
    <row r="10" spans="1:6" x14ac:dyDescent="0.25">
      <c r="A10" s="714"/>
      <c r="B10" s="716"/>
    </row>
    <row r="11" spans="1:6" x14ac:dyDescent="0.25">
      <c r="A11" s="714"/>
      <c r="B11" s="716"/>
    </row>
    <row r="12" spans="1:6" x14ac:dyDescent="0.25">
      <c r="A12" s="714"/>
      <c r="B12" s="716"/>
    </row>
    <row r="13" spans="1:6" x14ac:dyDescent="0.25">
      <c r="A13" s="714"/>
      <c r="B13" s="716"/>
    </row>
    <row r="14" spans="1:6" x14ac:dyDescent="0.25">
      <c r="A14" s="714"/>
      <c r="B14" s="710"/>
    </row>
    <row r="15" spans="1:6" x14ac:dyDescent="0.25">
      <c r="A15" s="714"/>
      <c r="B15" s="715"/>
    </row>
    <row r="16" spans="1:6" x14ac:dyDescent="0.25">
      <c r="A16" s="714"/>
      <c r="B16" s="715"/>
    </row>
    <row r="17" spans="1:2" x14ac:dyDescent="0.25">
      <c r="A17" s="714"/>
      <c r="B17" s="712"/>
    </row>
    <row r="18" spans="1:2" x14ac:dyDescent="0.25">
      <c r="A18" s="714"/>
      <c r="B18" s="712"/>
    </row>
    <row r="19" spans="1:2" x14ac:dyDescent="0.25">
      <c r="A19" s="714"/>
      <c r="B19" s="710"/>
    </row>
    <row r="20" spans="1:2" x14ac:dyDescent="0.25">
      <c r="A20" s="714"/>
      <c r="B20" s="712"/>
    </row>
    <row r="21" spans="1:2" x14ac:dyDescent="0.25">
      <c r="A21" s="714"/>
      <c r="B21" s="712"/>
    </row>
    <row r="22" spans="1:2" x14ac:dyDescent="0.25">
      <c r="A22" s="714"/>
      <c r="B22" s="715"/>
    </row>
    <row r="23" spans="1:2" x14ac:dyDescent="0.25">
      <c r="A23" s="714"/>
      <c r="B23" s="710"/>
    </row>
    <row r="24" spans="1:2" x14ac:dyDescent="0.25">
      <c r="A24" s="713"/>
      <c r="B24" s="712"/>
    </row>
    <row r="25" spans="1:2" x14ac:dyDescent="0.25">
      <c r="A25" s="711"/>
      <c r="B25" s="710"/>
    </row>
    <row r="26" spans="1:2" x14ac:dyDescent="0.25">
      <c r="A26" s="711"/>
      <c r="B26" s="710"/>
    </row>
    <row r="27" spans="1:2" x14ac:dyDescent="0.25">
      <c r="A27" s="711"/>
      <c r="B27" s="710"/>
    </row>
    <row r="28" spans="1:2" x14ac:dyDescent="0.25">
      <c r="A28" s="711"/>
      <c r="B28" s="710"/>
    </row>
    <row r="29" spans="1:2" x14ac:dyDescent="0.25">
      <c r="A29" s="711"/>
      <c r="B29" s="710"/>
    </row>
    <row r="30" spans="1:2" x14ac:dyDescent="0.25">
      <c r="A30" s="711"/>
      <c r="B30" s="710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5696"/>
  <sheetViews>
    <sheetView topLeftCell="A176" zoomScale="70" zoomScaleNormal="70" workbookViewId="0">
      <selection activeCell="D19" sqref="D19"/>
    </sheetView>
  </sheetViews>
  <sheetFormatPr defaultColWidth="8.81640625" defaultRowHeight="12.5" x14ac:dyDescent="0.25"/>
  <cols>
    <col min="1" max="1" width="5.54296875" style="32" customWidth="1"/>
    <col min="2" max="2" width="9.7265625" style="178" customWidth="1"/>
    <col min="3" max="3" width="25.453125" style="178" customWidth="1"/>
    <col min="4" max="4" width="52" style="2" customWidth="1"/>
    <col min="5" max="5" width="18.81640625" style="5" bestFit="1" customWidth="1"/>
    <col min="6" max="6" width="11.453125" style="41" customWidth="1"/>
    <col min="7" max="7" width="10.1796875" style="39" customWidth="1"/>
    <col min="8" max="8" width="12" style="27" customWidth="1"/>
    <col min="9" max="9" width="14.1796875" style="7" bestFit="1" customWidth="1"/>
    <col min="10" max="16384" width="8.81640625" style="7"/>
  </cols>
  <sheetData>
    <row r="1" spans="1:8" ht="13" x14ac:dyDescent="0.25">
      <c r="A1" s="897"/>
      <c r="B1" s="898"/>
      <c r="C1" s="174" t="s">
        <v>0</v>
      </c>
      <c r="D1" s="81" t="s">
        <v>10</v>
      </c>
      <c r="E1" s="11" t="s">
        <v>2</v>
      </c>
      <c r="F1" s="42" t="s">
        <v>1</v>
      </c>
      <c r="G1" s="78" t="s">
        <v>3</v>
      </c>
      <c r="H1" s="25" t="s">
        <v>4</v>
      </c>
    </row>
    <row r="2" spans="1:8" ht="13" x14ac:dyDescent="0.25">
      <c r="C2" s="175"/>
      <c r="D2" s="82"/>
      <c r="E2" s="35"/>
      <c r="F2" s="43"/>
      <c r="G2" s="79"/>
      <c r="H2" s="26"/>
    </row>
    <row r="3" spans="1:8" ht="14" x14ac:dyDescent="0.3">
      <c r="C3" s="176"/>
      <c r="D3" s="131" t="s">
        <v>130</v>
      </c>
      <c r="E3" s="17"/>
      <c r="F3" s="40"/>
      <c r="G3" s="80"/>
    </row>
    <row r="4" spans="1:8" ht="13" x14ac:dyDescent="0.25">
      <c r="C4" s="176"/>
      <c r="D4" s="83"/>
      <c r="E4" s="17"/>
      <c r="F4" s="40"/>
      <c r="G4" s="80"/>
    </row>
    <row r="5" spans="1:8" x14ac:dyDescent="0.25">
      <c r="C5" s="176"/>
      <c r="D5" s="84"/>
      <c r="E5" s="17"/>
      <c r="F5" s="40"/>
      <c r="G5" s="80"/>
    </row>
    <row r="6" spans="1:8" x14ac:dyDescent="0.25">
      <c r="C6" s="176"/>
      <c r="D6" s="84" t="s">
        <v>11</v>
      </c>
      <c r="E6" s="17"/>
      <c r="F6" s="40"/>
      <c r="G6" s="80"/>
      <c r="H6" s="18"/>
    </row>
    <row r="7" spans="1:8" x14ac:dyDescent="0.25">
      <c r="C7" s="176"/>
      <c r="D7" s="84" t="s">
        <v>167</v>
      </c>
      <c r="E7" s="17"/>
      <c r="F7" s="40"/>
      <c r="G7" s="80"/>
      <c r="H7" s="18"/>
    </row>
    <row r="8" spans="1:8" x14ac:dyDescent="0.25">
      <c r="C8" s="176"/>
      <c r="D8" s="84" t="s">
        <v>13</v>
      </c>
      <c r="E8" s="17"/>
      <c r="F8" s="40"/>
      <c r="G8" s="80"/>
      <c r="H8" s="18"/>
    </row>
    <row r="9" spans="1:8" x14ac:dyDescent="0.25">
      <c r="C9" s="176"/>
      <c r="D9" s="84" t="s">
        <v>168</v>
      </c>
      <c r="E9" s="17"/>
      <c r="F9" s="40"/>
      <c r="G9" s="80"/>
      <c r="H9" s="18"/>
    </row>
    <row r="10" spans="1:8" x14ac:dyDescent="0.25">
      <c r="C10" s="176"/>
      <c r="D10" s="84" t="s">
        <v>13</v>
      </c>
      <c r="E10" s="17"/>
      <c r="F10" s="40"/>
      <c r="G10" s="80"/>
      <c r="H10" s="18"/>
    </row>
    <row r="11" spans="1:8" x14ac:dyDescent="0.25">
      <c r="C11" s="176"/>
      <c r="D11" s="84" t="s">
        <v>169</v>
      </c>
      <c r="E11" s="17"/>
      <c r="F11" s="40"/>
      <c r="G11" s="80"/>
      <c r="H11" s="18"/>
    </row>
    <row r="12" spans="1:8" x14ac:dyDescent="0.25">
      <c r="C12" s="176"/>
      <c r="D12" s="84" t="s">
        <v>13</v>
      </c>
      <c r="E12" s="17"/>
      <c r="F12" s="40"/>
      <c r="G12" s="80"/>
      <c r="H12" s="18"/>
    </row>
    <row r="13" spans="1:8" x14ac:dyDescent="0.25">
      <c r="C13" s="176"/>
      <c r="D13" s="84" t="s">
        <v>170</v>
      </c>
      <c r="E13" s="17"/>
      <c r="F13" s="40"/>
      <c r="G13" s="80"/>
      <c r="H13" s="18"/>
    </row>
    <row r="14" spans="1:8" x14ac:dyDescent="0.25">
      <c r="C14" s="176"/>
      <c r="D14" s="84" t="s">
        <v>13</v>
      </c>
      <c r="E14" s="17"/>
      <c r="F14" s="40"/>
      <c r="G14" s="80"/>
      <c r="H14" s="18"/>
    </row>
    <row r="15" spans="1:8" x14ac:dyDescent="0.25">
      <c r="C15" s="176"/>
      <c r="D15" s="84" t="s">
        <v>171</v>
      </c>
      <c r="E15" s="17"/>
      <c r="F15" s="40"/>
      <c r="G15" s="80"/>
      <c r="H15" s="18"/>
    </row>
    <row r="16" spans="1:8" x14ac:dyDescent="0.25">
      <c r="C16" s="176"/>
      <c r="D16" s="84" t="s">
        <v>16</v>
      </c>
      <c r="E16" s="17"/>
      <c r="F16" s="40"/>
      <c r="G16" s="80"/>
      <c r="H16" s="18"/>
    </row>
    <row r="17" spans="1:8" x14ac:dyDescent="0.25">
      <c r="C17" s="176"/>
      <c r="D17" s="84" t="s">
        <v>188</v>
      </c>
      <c r="E17" s="17"/>
      <c r="F17" s="40"/>
      <c r="G17" s="80"/>
      <c r="H17" s="18"/>
    </row>
    <row r="18" spans="1:8" x14ac:dyDescent="0.25">
      <c r="C18" s="176"/>
      <c r="D18" s="84" t="s">
        <v>16</v>
      </c>
      <c r="E18" s="17"/>
      <c r="F18" s="40"/>
      <c r="G18" s="80"/>
      <c r="H18" s="18"/>
    </row>
    <row r="19" spans="1:8" x14ac:dyDescent="0.25">
      <c r="B19" s="186"/>
      <c r="C19" s="176"/>
      <c r="D19" s="84"/>
      <c r="E19" s="18"/>
      <c r="F19" s="31"/>
      <c r="H19" s="36"/>
    </row>
    <row r="20" spans="1:8" ht="13" x14ac:dyDescent="0.3">
      <c r="A20" s="424"/>
      <c r="B20" s="425"/>
      <c r="C20" s="426"/>
      <c r="D20" s="427" t="s">
        <v>375</v>
      </c>
      <c r="E20" s="261"/>
      <c r="F20" s="436"/>
      <c r="H20" s="36"/>
    </row>
    <row r="21" spans="1:8" x14ac:dyDescent="0.25">
      <c r="A21" s="424"/>
      <c r="B21" s="425"/>
      <c r="C21" s="426"/>
      <c r="D21" s="428"/>
      <c r="E21" s="261"/>
      <c r="F21" s="436"/>
      <c r="H21" s="36"/>
    </row>
    <row r="22" spans="1:8" x14ac:dyDescent="0.25">
      <c r="A22" s="424"/>
      <c r="B22" s="425"/>
      <c r="C22" s="426"/>
      <c r="D22" s="428" t="s">
        <v>191</v>
      </c>
      <c r="E22" s="261"/>
      <c r="F22" s="436"/>
      <c r="H22" s="36"/>
    </row>
    <row r="23" spans="1:8" x14ac:dyDescent="0.25">
      <c r="A23" s="424"/>
      <c r="B23" s="429"/>
      <c r="C23" s="426"/>
      <c r="D23" s="428"/>
      <c r="E23" s="261"/>
      <c r="F23" s="436"/>
      <c r="H23" s="36"/>
    </row>
    <row r="24" spans="1:8" x14ac:dyDescent="0.25">
      <c r="A24" s="424"/>
      <c r="B24" s="430">
        <v>2906.43</v>
      </c>
      <c r="C24" s="431"/>
      <c r="D24" s="428" t="s">
        <v>192</v>
      </c>
      <c r="E24" s="210">
        <f>C53</f>
        <v>18864.27375</v>
      </c>
      <c r="F24" s="437" t="s">
        <v>6</v>
      </c>
      <c r="H24" s="36"/>
    </row>
    <row r="25" spans="1:8" x14ac:dyDescent="0.25">
      <c r="A25" s="424"/>
      <c r="B25" s="430">
        <v>2.5</v>
      </c>
      <c r="C25" s="431"/>
      <c r="D25" s="428"/>
      <c r="E25" s="261"/>
      <c r="F25" s="436"/>
      <c r="H25" s="36"/>
    </row>
    <row r="26" spans="1:8" x14ac:dyDescent="0.25">
      <c r="A26" s="424"/>
      <c r="B26" s="432">
        <v>0.15</v>
      </c>
      <c r="C26" s="433">
        <f>B24*B25*B26</f>
        <v>1089.9112499999999</v>
      </c>
      <c r="D26" s="428"/>
      <c r="E26" s="261"/>
      <c r="F26" s="436"/>
      <c r="H26" s="36"/>
    </row>
    <row r="27" spans="1:8" x14ac:dyDescent="0.25">
      <c r="A27" s="424"/>
      <c r="B27" s="430">
        <v>2643.9</v>
      </c>
      <c r="C27" s="431"/>
      <c r="D27" s="428"/>
      <c r="E27" s="261"/>
      <c r="F27" s="436"/>
      <c r="H27" s="36"/>
    </row>
    <row r="28" spans="1:8" ht="13" x14ac:dyDescent="0.3">
      <c r="A28" s="424"/>
      <c r="B28" s="430">
        <v>2.5</v>
      </c>
      <c r="C28" s="431"/>
      <c r="D28" s="434"/>
      <c r="E28" s="261"/>
      <c r="F28" s="436"/>
      <c r="H28" s="36"/>
    </row>
    <row r="29" spans="1:8" x14ac:dyDescent="0.25">
      <c r="A29" s="424"/>
      <c r="B29" s="432">
        <f>B26</f>
        <v>0.15</v>
      </c>
      <c r="C29" s="433">
        <f>B27*B28*B29</f>
        <v>991.46249999999998</v>
      </c>
      <c r="D29" s="428"/>
      <c r="E29" s="261"/>
      <c r="F29" s="436"/>
      <c r="H29" s="36"/>
    </row>
    <row r="30" spans="1:8" x14ac:dyDescent="0.25">
      <c r="A30" s="424"/>
      <c r="B30" s="429"/>
      <c r="C30" s="431"/>
      <c r="D30" s="428"/>
      <c r="E30" s="261"/>
      <c r="F30" s="436"/>
      <c r="H30" s="36"/>
    </row>
    <row r="31" spans="1:8" x14ac:dyDescent="0.25">
      <c r="A31" s="424"/>
      <c r="B31" s="429"/>
      <c r="C31" s="426"/>
      <c r="D31" s="428"/>
      <c r="E31" s="210"/>
      <c r="F31" s="437"/>
      <c r="H31" s="36"/>
    </row>
    <row r="32" spans="1:8" x14ac:dyDescent="0.25">
      <c r="A32" s="424">
        <v>2</v>
      </c>
      <c r="B32" s="430">
        <v>370</v>
      </c>
      <c r="C32" s="431"/>
      <c r="D32" s="428" t="s">
        <v>374</v>
      </c>
      <c r="E32" s="210"/>
      <c r="F32" s="437"/>
      <c r="H32" s="36"/>
    </row>
    <row r="33" spans="1:8" x14ac:dyDescent="0.25">
      <c r="A33" s="424"/>
      <c r="B33" s="430">
        <v>1.2</v>
      </c>
      <c r="C33" s="431"/>
      <c r="D33" s="428"/>
      <c r="E33" s="210"/>
      <c r="F33" s="437"/>
      <c r="H33" s="36"/>
    </row>
    <row r="34" spans="1:8" x14ac:dyDescent="0.25">
      <c r="A34" s="424"/>
      <c r="B34" s="432">
        <f>B26</f>
        <v>0.15</v>
      </c>
      <c r="C34" s="433">
        <f>A32*B32*B33*B34</f>
        <v>133.19999999999999</v>
      </c>
      <c r="D34" s="428" t="s">
        <v>168</v>
      </c>
      <c r="E34" s="210"/>
      <c r="F34" s="437"/>
      <c r="H34" s="36"/>
    </row>
    <row r="35" spans="1:8" x14ac:dyDescent="0.25">
      <c r="A35" s="424"/>
      <c r="B35" s="430">
        <v>540</v>
      </c>
      <c r="C35" s="426"/>
      <c r="D35" s="428"/>
      <c r="E35" s="210"/>
      <c r="F35" s="437"/>
      <c r="H35" s="36"/>
    </row>
    <row r="36" spans="1:8" x14ac:dyDescent="0.25">
      <c r="A36" s="424"/>
      <c r="B36" s="430">
        <v>1</v>
      </c>
      <c r="C36" s="426"/>
      <c r="D36" s="428"/>
      <c r="E36" s="210"/>
      <c r="F36" s="437"/>
      <c r="H36" s="36"/>
    </row>
    <row r="37" spans="1:8" x14ac:dyDescent="0.25">
      <c r="A37" s="424"/>
      <c r="B37" s="432">
        <f>B26</f>
        <v>0.15</v>
      </c>
      <c r="C37" s="433">
        <f>B35*B36*B37</f>
        <v>81</v>
      </c>
      <c r="D37" s="428" t="s">
        <v>168</v>
      </c>
      <c r="E37" s="210"/>
      <c r="F37" s="437"/>
      <c r="H37" s="36"/>
    </row>
    <row r="38" spans="1:8" x14ac:dyDescent="0.25">
      <c r="A38" s="424"/>
      <c r="B38" s="430">
        <v>288</v>
      </c>
      <c r="C38" s="426"/>
      <c r="D38" s="428"/>
      <c r="E38" s="210"/>
      <c r="F38" s="437"/>
      <c r="H38" s="36"/>
    </row>
    <row r="39" spans="1:8" x14ac:dyDescent="0.25">
      <c r="A39" s="424"/>
      <c r="B39" s="430">
        <v>1</v>
      </c>
      <c r="C39" s="426"/>
      <c r="D39" s="428"/>
      <c r="E39" s="210"/>
      <c r="F39" s="437"/>
      <c r="H39" s="36"/>
    </row>
    <row r="40" spans="1:8" x14ac:dyDescent="0.25">
      <c r="A40" s="424"/>
      <c r="B40" s="432">
        <f>B26</f>
        <v>0.15</v>
      </c>
      <c r="C40" s="433">
        <f>B38*B39*B40</f>
        <v>43.199999999999996</v>
      </c>
      <c r="D40" s="428" t="s">
        <v>168</v>
      </c>
      <c r="E40" s="210"/>
      <c r="F40" s="437"/>
      <c r="H40" s="36"/>
    </row>
    <row r="41" spans="1:8" x14ac:dyDescent="0.25">
      <c r="A41" s="424">
        <v>2</v>
      </c>
      <c r="B41" s="430">
        <v>485</v>
      </c>
      <c r="C41" s="431"/>
      <c r="D41" s="428"/>
      <c r="E41" s="210"/>
      <c r="F41" s="437"/>
      <c r="H41" s="36"/>
    </row>
    <row r="42" spans="1:8" x14ac:dyDescent="0.25">
      <c r="A42" s="424"/>
      <c r="B42" s="430">
        <v>1.2</v>
      </c>
      <c r="C42" s="431"/>
      <c r="D42" s="428"/>
      <c r="E42" s="210"/>
      <c r="F42" s="437"/>
      <c r="H42" s="36"/>
    </row>
    <row r="43" spans="1:8" x14ac:dyDescent="0.25">
      <c r="A43" s="424"/>
      <c r="B43" s="432">
        <f>B26</f>
        <v>0.15</v>
      </c>
      <c r="C43" s="433">
        <f>A41*B41*B42*B43</f>
        <v>174.6</v>
      </c>
      <c r="D43" s="428" t="s">
        <v>169</v>
      </c>
      <c r="E43" s="210"/>
      <c r="F43" s="437"/>
      <c r="H43" s="36"/>
    </row>
    <row r="44" spans="1:8" x14ac:dyDescent="0.25">
      <c r="A44" s="424">
        <v>2</v>
      </c>
      <c r="B44" s="430">
        <v>140</v>
      </c>
      <c r="C44" s="431"/>
      <c r="D44" s="428"/>
      <c r="E44" s="210"/>
      <c r="F44" s="437"/>
      <c r="H44" s="36"/>
    </row>
    <row r="45" spans="1:8" x14ac:dyDescent="0.25">
      <c r="A45" s="424"/>
      <c r="B45" s="430">
        <v>1.2</v>
      </c>
      <c r="C45" s="431"/>
      <c r="D45" s="428"/>
      <c r="E45" s="210"/>
      <c r="F45" s="437"/>
      <c r="H45" s="36"/>
    </row>
    <row r="46" spans="1:8" x14ac:dyDescent="0.25">
      <c r="A46" s="424"/>
      <c r="B46" s="432">
        <f>B26</f>
        <v>0.15</v>
      </c>
      <c r="C46" s="433">
        <f>A44*B44*B45*B46</f>
        <v>50.4</v>
      </c>
      <c r="D46" s="428" t="s">
        <v>170</v>
      </c>
      <c r="E46" s="210"/>
      <c r="F46" s="437"/>
      <c r="H46" s="36"/>
    </row>
    <row r="47" spans="1:8" x14ac:dyDescent="0.25">
      <c r="A47" s="424"/>
      <c r="B47" s="430">
        <v>170</v>
      </c>
      <c r="C47" s="426"/>
      <c r="D47" s="428"/>
      <c r="E47" s="210"/>
      <c r="F47" s="437"/>
      <c r="H47" s="36"/>
    </row>
    <row r="48" spans="1:8" x14ac:dyDescent="0.25">
      <c r="A48" s="424"/>
      <c r="B48" s="430">
        <v>1</v>
      </c>
      <c r="C48" s="426"/>
      <c r="D48" s="428"/>
      <c r="E48" s="210"/>
      <c r="F48" s="437"/>
      <c r="H48" s="36"/>
    </row>
    <row r="49" spans="1:8" x14ac:dyDescent="0.25">
      <c r="A49" s="424"/>
      <c r="B49" s="432">
        <f>B26</f>
        <v>0.15</v>
      </c>
      <c r="C49" s="433">
        <f>B47*B48*B49</f>
        <v>25.5</v>
      </c>
      <c r="D49" s="428" t="str">
        <f>D46</f>
        <v>4. 1262/BYP/054 Rev A</v>
      </c>
      <c r="E49" s="210"/>
      <c r="F49" s="437"/>
      <c r="H49" s="36"/>
    </row>
    <row r="50" spans="1:8" x14ac:dyDescent="0.25">
      <c r="A50" s="424"/>
      <c r="B50" s="426">
        <v>16275</v>
      </c>
      <c r="C50" s="429"/>
      <c r="D50" s="428" t="s">
        <v>376</v>
      </c>
      <c r="E50" s="210"/>
      <c r="F50" s="437"/>
      <c r="H50" s="36"/>
    </row>
    <row r="51" spans="1:8" x14ac:dyDescent="0.25">
      <c r="A51" s="424"/>
      <c r="B51" s="429">
        <v>1</v>
      </c>
      <c r="C51" s="426"/>
      <c r="D51" s="428"/>
      <c r="E51" s="210"/>
      <c r="F51" s="437"/>
      <c r="H51" s="36"/>
    </row>
    <row r="52" spans="1:8" x14ac:dyDescent="0.25">
      <c r="A52" s="424"/>
      <c r="B52" s="435">
        <v>1</v>
      </c>
      <c r="C52" s="433">
        <f>B50*B51*B52</f>
        <v>16275</v>
      </c>
      <c r="D52" s="428"/>
      <c r="E52" s="210"/>
      <c r="F52" s="437"/>
      <c r="H52" s="36"/>
    </row>
    <row r="53" spans="1:8" x14ac:dyDescent="0.25">
      <c r="A53" s="424"/>
      <c r="B53" s="429"/>
      <c r="C53" s="431">
        <f>SUM(C26:C52)</f>
        <v>18864.27375</v>
      </c>
      <c r="D53" s="428"/>
      <c r="E53" s="210"/>
      <c r="F53" s="437"/>
      <c r="H53" s="36"/>
    </row>
    <row r="54" spans="1:8" x14ac:dyDescent="0.25">
      <c r="A54" s="424"/>
      <c r="B54" s="429"/>
      <c r="C54" s="431"/>
      <c r="D54" s="428"/>
      <c r="E54" s="210"/>
      <c r="F54" s="437"/>
      <c r="H54" s="36"/>
    </row>
    <row r="55" spans="1:8" x14ac:dyDescent="0.25">
      <c r="C55" s="180"/>
      <c r="D55" s="84"/>
      <c r="E55" s="17"/>
      <c r="F55" s="40"/>
      <c r="H55" s="36"/>
    </row>
    <row r="56" spans="1:8" x14ac:dyDescent="0.25">
      <c r="C56" s="176"/>
      <c r="D56" s="84"/>
      <c r="E56" s="17"/>
      <c r="F56" s="40"/>
      <c r="H56" s="36"/>
    </row>
    <row r="57" spans="1:8" ht="13" x14ac:dyDescent="0.3">
      <c r="C57" s="176"/>
      <c r="D57" s="121" t="s">
        <v>196</v>
      </c>
      <c r="E57" s="17"/>
      <c r="F57" s="40"/>
      <c r="H57" s="36"/>
    </row>
    <row r="58" spans="1:8" ht="13" x14ac:dyDescent="0.3">
      <c r="C58" s="176"/>
      <c r="D58" s="121"/>
      <c r="E58" s="17"/>
      <c r="F58" s="40"/>
      <c r="H58" s="36"/>
    </row>
    <row r="59" spans="1:8" ht="13" x14ac:dyDescent="0.3">
      <c r="C59" s="176"/>
      <c r="D59" s="121"/>
      <c r="E59" s="17"/>
      <c r="F59" s="40"/>
      <c r="H59" s="36"/>
    </row>
    <row r="60" spans="1:8" ht="13" x14ac:dyDescent="0.3">
      <c r="C60" s="176"/>
      <c r="D60" s="121" t="s">
        <v>372</v>
      </c>
      <c r="E60" s="17"/>
      <c r="F60" s="40"/>
      <c r="H60" s="36"/>
    </row>
    <row r="61" spans="1:8" ht="13" x14ac:dyDescent="0.3">
      <c r="C61" s="176"/>
      <c r="D61" s="121"/>
      <c r="E61" s="17"/>
      <c r="F61" s="40"/>
      <c r="H61" s="36"/>
    </row>
    <row r="62" spans="1:8" x14ac:dyDescent="0.25">
      <c r="B62" s="179">
        <v>20845</v>
      </c>
      <c r="C62" s="180"/>
      <c r="D62" s="189" t="s">
        <v>217</v>
      </c>
      <c r="E62" s="190"/>
      <c r="F62" s="1"/>
      <c r="H62" s="36"/>
    </row>
    <row r="63" spans="1:8" x14ac:dyDescent="0.25">
      <c r="B63" s="179">
        <v>1</v>
      </c>
      <c r="C63" s="180"/>
      <c r="D63" s="189" t="s">
        <v>218</v>
      </c>
      <c r="E63" s="190"/>
      <c r="F63" s="1"/>
      <c r="H63" s="36"/>
    </row>
    <row r="64" spans="1:8" x14ac:dyDescent="0.25">
      <c r="B64" s="269">
        <v>0.25</v>
      </c>
      <c r="C64" s="181">
        <f>B62*B63*B64</f>
        <v>5211.25</v>
      </c>
      <c r="D64" s="189" t="s">
        <v>367</v>
      </c>
      <c r="E64" s="190">
        <f>C104</f>
        <v>37153.75</v>
      </c>
      <c r="F64" s="1" t="s">
        <v>6</v>
      </c>
      <c r="H64" s="36"/>
    </row>
    <row r="65" spans="2:8" x14ac:dyDescent="0.25">
      <c r="B65" s="179">
        <v>32982</v>
      </c>
      <c r="C65" s="180"/>
      <c r="D65" s="189" t="s">
        <v>369</v>
      </c>
      <c r="E65" s="190"/>
      <c r="F65" s="1"/>
      <c r="H65" s="36"/>
    </row>
    <row r="66" spans="2:8" x14ac:dyDescent="0.25">
      <c r="B66" s="179">
        <v>1</v>
      </c>
      <c r="C66" s="180"/>
      <c r="D66" s="189"/>
      <c r="E66" s="422">
        <f>E64/0.15</f>
        <v>247691.66666666669</v>
      </c>
      <c r="F66" s="31" t="s">
        <v>5</v>
      </c>
      <c r="H66" s="36"/>
    </row>
    <row r="67" spans="2:8" x14ac:dyDescent="0.25">
      <c r="B67" s="269">
        <v>0.25</v>
      </c>
      <c r="C67" s="181">
        <f>B65*B66*B67</f>
        <v>8245.5</v>
      </c>
      <c r="D67" s="189"/>
      <c r="E67" s="190"/>
      <c r="F67" s="1"/>
      <c r="H67" s="36"/>
    </row>
    <row r="68" spans="2:8" x14ac:dyDescent="0.25">
      <c r="B68" s="179">
        <v>36315</v>
      </c>
      <c r="C68" s="180"/>
      <c r="D68" s="189"/>
      <c r="E68" s="190"/>
      <c r="F68" s="1"/>
      <c r="H68" s="36"/>
    </row>
    <row r="69" spans="2:8" x14ac:dyDescent="0.25">
      <c r="B69" s="179">
        <v>1</v>
      </c>
      <c r="C69" s="180"/>
      <c r="D69" s="189"/>
      <c r="E69" s="190"/>
      <c r="F69" s="1"/>
      <c r="H69" s="36"/>
    </row>
    <row r="70" spans="2:8" x14ac:dyDescent="0.25">
      <c r="B70" s="269">
        <v>0.25</v>
      </c>
      <c r="C70" s="181">
        <f>B68*B69*B70</f>
        <v>9078.75</v>
      </c>
      <c r="D70" s="189"/>
      <c r="E70" s="190"/>
      <c r="F70" s="1"/>
      <c r="H70" s="36"/>
    </row>
    <row r="71" spans="2:8" x14ac:dyDescent="0.25">
      <c r="B71" s="179">
        <v>50217</v>
      </c>
      <c r="C71" s="180"/>
      <c r="D71" s="189"/>
      <c r="E71" s="190"/>
      <c r="F71" s="1"/>
      <c r="H71" s="36"/>
    </row>
    <row r="72" spans="2:8" x14ac:dyDescent="0.25">
      <c r="B72" s="179">
        <v>1</v>
      </c>
      <c r="C72" s="180"/>
      <c r="D72" s="189"/>
      <c r="E72" s="190"/>
      <c r="F72" s="1"/>
      <c r="H72" s="36"/>
    </row>
    <row r="73" spans="2:8" x14ac:dyDescent="0.25">
      <c r="B73" s="269">
        <v>0.25</v>
      </c>
      <c r="C73" s="181">
        <f>B71*B72*B73</f>
        <v>12554.25</v>
      </c>
      <c r="D73" s="189"/>
      <c r="E73" s="190"/>
      <c r="F73" s="1"/>
      <c r="H73" s="36"/>
    </row>
    <row r="74" spans="2:8" x14ac:dyDescent="0.25">
      <c r="C74" s="180"/>
      <c r="D74" s="189"/>
      <c r="E74" s="190"/>
      <c r="F74" s="1"/>
      <c r="H74" s="36"/>
    </row>
    <row r="75" spans="2:8" ht="13" x14ac:dyDescent="0.3">
      <c r="C75" s="176"/>
      <c r="D75" s="86" t="s">
        <v>198</v>
      </c>
      <c r="E75" s="17"/>
      <c r="F75" s="40"/>
      <c r="H75" s="36"/>
    </row>
    <row r="76" spans="2:8" x14ac:dyDescent="0.25">
      <c r="C76" s="176"/>
      <c r="D76" s="189" t="s">
        <v>197</v>
      </c>
      <c r="E76" s="17"/>
      <c r="F76" s="40"/>
      <c r="H76" s="36"/>
    </row>
    <row r="77" spans="2:8" x14ac:dyDescent="0.25">
      <c r="C77" s="176"/>
      <c r="D77" s="84"/>
      <c r="E77" s="17"/>
      <c r="F77" s="40"/>
      <c r="H77" s="36"/>
    </row>
    <row r="78" spans="2:8" x14ac:dyDescent="0.25">
      <c r="B78" s="179">
        <v>1071</v>
      </c>
      <c r="C78" s="180"/>
      <c r="D78" s="84" t="s">
        <v>199</v>
      </c>
      <c r="E78" s="17"/>
      <c r="F78" s="40"/>
      <c r="H78" s="36"/>
    </row>
    <row r="79" spans="2:8" x14ac:dyDescent="0.25">
      <c r="B79" s="179">
        <v>1</v>
      </c>
      <c r="C79" s="180"/>
      <c r="D79" s="84"/>
      <c r="E79" s="17"/>
      <c r="F79" s="40"/>
      <c r="H79" s="36"/>
    </row>
    <row r="80" spans="2:8" x14ac:dyDescent="0.25">
      <c r="B80" s="269">
        <v>0.25</v>
      </c>
      <c r="C80" s="181">
        <f>B78*B79*B80</f>
        <v>267.75</v>
      </c>
      <c r="D80" s="84"/>
      <c r="E80" s="17"/>
      <c r="F80" s="40"/>
      <c r="H80" s="36"/>
    </row>
    <row r="81" spans="2:8" x14ac:dyDescent="0.25">
      <c r="B81" s="179">
        <v>1410</v>
      </c>
      <c r="C81" s="180"/>
      <c r="D81" s="84"/>
      <c r="E81" s="17"/>
      <c r="F81" s="40"/>
      <c r="H81" s="36"/>
    </row>
    <row r="82" spans="2:8" x14ac:dyDescent="0.25">
      <c r="B82" s="179">
        <v>1</v>
      </c>
      <c r="C82" s="180"/>
      <c r="D82" s="84"/>
      <c r="E82" s="17"/>
      <c r="F82" s="40"/>
      <c r="H82" s="36"/>
    </row>
    <row r="83" spans="2:8" x14ac:dyDescent="0.25">
      <c r="B83" s="269">
        <v>0.25</v>
      </c>
      <c r="C83" s="181">
        <f>B81*B82*B83</f>
        <v>352.5</v>
      </c>
      <c r="D83" s="84" t="s">
        <v>200</v>
      </c>
      <c r="E83" s="17"/>
      <c r="F83" s="40"/>
      <c r="H83" s="36"/>
    </row>
    <row r="84" spans="2:8" x14ac:dyDescent="0.25">
      <c r="B84" s="179">
        <v>1746</v>
      </c>
      <c r="C84" s="180"/>
      <c r="D84" s="84"/>
      <c r="E84" s="17"/>
      <c r="F84" s="40"/>
      <c r="H84" s="36"/>
    </row>
    <row r="85" spans="2:8" x14ac:dyDescent="0.25">
      <c r="B85" s="179">
        <v>1</v>
      </c>
      <c r="C85" s="180"/>
      <c r="D85" s="84"/>
      <c r="E85" s="17"/>
      <c r="F85" s="40"/>
      <c r="H85" s="36"/>
    </row>
    <row r="86" spans="2:8" x14ac:dyDescent="0.25">
      <c r="B86" s="269">
        <v>0.25</v>
      </c>
      <c r="C86" s="181">
        <f>B84*B85*B86</f>
        <v>436.5</v>
      </c>
      <c r="D86" s="84" t="s">
        <v>201</v>
      </c>
      <c r="E86" s="17"/>
      <c r="F86" s="40"/>
      <c r="H86" s="36"/>
    </row>
    <row r="87" spans="2:8" x14ac:dyDescent="0.25">
      <c r="B87" s="179">
        <v>1311</v>
      </c>
      <c r="C87" s="180"/>
      <c r="D87" s="84"/>
      <c r="E87" s="17"/>
      <c r="F87" s="40"/>
      <c r="H87" s="36"/>
    </row>
    <row r="88" spans="2:8" x14ac:dyDescent="0.25">
      <c r="B88" s="179">
        <v>1</v>
      </c>
      <c r="C88" s="180"/>
      <c r="D88" s="84"/>
      <c r="E88" s="17"/>
      <c r="F88" s="40"/>
      <c r="H88" s="36"/>
    </row>
    <row r="89" spans="2:8" x14ac:dyDescent="0.25">
      <c r="B89" s="269">
        <v>0.25</v>
      </c>
      <c r="C89" s="181">
        <f>B87*B88*B89</f>
        <v>327.75</v>
      </c>
      <c r="D89" s="84" t="s">
        <v>202</v>
      </c>
      <c r="E89" s="17"/>
      <c r="F89" s="40"/>
      <c r="H89" s="36"/>
    </row>
    <row r="90" spans="2:8" x14ac:dyDescent="0.25">
      <c r="B90" s="179">
        <v>1641</v>
      </c>
      <c r="C90" s="180"/>
      <c r="D90" s="84"/>
      <c r="E90" s="17"/>
      <c r="F90" s="40"/>
      <c r="H90" s="36"/>
    </row>
    <row r="91" spans="2:8" x14ac:dyDescent="0.25">
      <c r="B91" s="179">
        <v>1</v>
      </c>
      <c r="C91" s="180"/>
      <c r="D91" s="84"/>
      <c r="E91" s="17"/>
      <c r="F91" s="40"/>
      <c r="H91" s="36"/>
    </row>
    <row r="92" spans="2:8" x14ac:dyDescent="0.25">
      <c r="B92" s="269">
        <v>0.25</v>
      </c>
      <c r="C92" s="181">
        <f>B90*B91*B92</f>
        <v>410.25</v>
      </c>
      <c r="D92" s="84" t="s">
        <v>203</v>
      </c>
      <c r="E92" s="17"/>
      <c r="F92" s="40"/>
      <c r="H92" s="36"/>
    </row>
    <row r="93" spans="2:8" x14ac:dyDescent="0.25">
      <c r="B93" s="179">
        <v>864</v>
      </c>
      <c r="C93" s="180"/>
      <c r="D93" s="84"/>
      <c r="E93" s="17"/>
      <c r="F93" s="40"/>
      <c r="H93" s="36"/>
    </row>
    <row r="94" spans="2:8" x14ac:dyDescent="0.25">
      <c r="B94" s="179">
        <v>1</v>
      </c>
      <c r="C94" s="180"/>
      <c r="D94" s="84"/>
      <c r="E94" s="17"/>
      <c r="F94" s="40"/>
      <c r="H94" s="36"/>
    </row>
    <row r="95" spans="2:8" x14ac:dyDescent="0.25">
      <c r="B95" s="269">
        <v>0.25</v>
      </c>
      <c r="C95" s="181">
        <f>B93*B94*B95</f>
        <v>216</v>
      </c>
      <c r="D95" s="84" t="s">
        <v>204</v>
      </c>
      <c r="E95" s="17"/>
      <c r="F95" s="40"/>
      <c r="H95" s="36"/>
    </row>
    <row r="96" spans="2:8" x14ac:dyDescent="0.25">
      <c r="B96" s="179">
        <v>0</v>
      </c>
      <c r="C96" s="180"/>
      <c r="D96" s="84"/>
      <c r="E96" s="17"/>
      <c r="F96" s="40"/>
      <c r="H96" s="36"/>
    </row>
    <row r="97" spans="1:8" x14ac:dyDescent="0.25">
      <c r="B97" s="179">
        <v>1</v>
      </c>
      <c r="C97" s="180"/>
      <c r="D97" s="84"/>
      <c r="E97" s="17"/>
      <c r="F97" s="40"/>
      <c r="H97" s="36"/>
    </row>
    <row r="98" spans="1:8" x14ac:dyDescent="0.25">
      <c r="B98" s="269">
        <v>0.25</v>
      </c>
      <c r="C98" s="181">
        <f>B96*B97*B98</f>
        <v>0</v>
      </c>
      <c r="D98" s="84" t="s">
        <v>373</v>
      </c>
      <c r="E98" s="17"/>
      <c r="F98" s="40"/>
      <c r="H98" s="36"/>
    </row>
    <row r="99" spans="1:8" x14ac:dyDescent="0.25">
      <c r="C99" s="180"/>
      <c r="D99" s="84"/>
      <c r="E99" s="17"/>
      <c r="F99" s="40"/>
      <c r="H99" s="36"/>
    </row>
    <row r="100" spans="1:8" x14ac:dyDescent="0.25">
      <c r="C100" s="180"/>
      <c r="D100" s="84"/>
      <c r="E100" s="17"/>
      <c r="F100" s="40"/>
      <c r="H100" s="36"/>
    </row>
    <row r="101" spans="1:8" x14ac:dyDescent="0.25">
      <c r="A101" s="32">
        <v>3</v>
      </c>
      <c r="B101" s="179">
        <v>71</v>
      </c>
      <c r="C101" s="180"/>
      <c r="D101" s="84" t="s">
        <v>370</v>
      </c>
      <c r="E101" s="17"/>
      <c r="F101" s="40"/>
      <c r="H101" s="36"/>
    </row>
    <row r="102" spans="1:8" x14ac:dyDescent="0.25">
      <c r="B102" s="179">
        <v>1</v>
      </c>
      <c r="C102" s="180"/>
      <c r="D102" s="84"/>
      <c r="E102" s="17"/>
      <c r="F102" s="40"/>
      <c r="H102" s="36"/>
    </row>
    <row r="103" spans="1:8" x14ac:dyDescent="0.25">
      <c r="B103" s="269">
        <v>0.25</v>
      </c>
      <c r="C103" s="181">
        <f>A101*B101*B102*B103</f>
        <v>53.25</v>
      </c>
      <c r="D103" s="84"/>
      <c r="E103" s="17"/>
      <c r="F103" s="40"/>
      <c r="H103" s="36"/>
    </row>
    <row r="104" spans="1:8" ht="13.5" thickBot="1" x14ac:dyDescent="0.3">
      <c r="C104" s="407">
        <f>SUM(C64:C103)</f>
        <v>37153.75</v>
      </c>
      <c r="D104" s="84"/>
      <c r="E104" s="17"/>
      <c r="F104" s="40"/>
      <c r="H104" s="36"/>
    </row>
    <row r="105" spans="1:8" x14ac:dyDescent="0.25">
      <c r="C105" s="180"/>
      <c r="D105" s="84"/>
      <c r="E105" s="17"/>
      <c r="F105" s="40"/>
      <c r="H105" s="36"/>
    </row>
    <row r="106" spans="1:8" x14ac:dyDescent="0.25">
      <c r="C106" s="180"/>
      <c r="D106" s="84"/>
      <c r="E106" s="17"/>
      <c r="F106" s="40"/>
      <c r="H106" s="36"/>
    </row>
    <row r="107" spans="1:8" x14ac:dyDescent="0.25">
      <c r="C107" s="180"/>
      <c r="D107" s="84"/>
      <c r="E107" s="17"/>
      <c r="F107" s="40"/>
      <c r="H107" s="36"/>
    </row>
    <row r="108" spans="1:8" x14ac:dyDescent="0.25">
      <c r="C108" s="180"/>
      <c r="D108" s="84"/>
      <c r="E108" s="17"/>
      <c r="F108" s="40"/>
      <c r="H108" s="36"/>
    </row>
    <row r="109" spans="1:8" ht="13" x14ac:dyDescent="0.3">
      <c r="C109" s="176"/>
      <c r="D109" s="86" t="s">
        <v>194</v>
      </c>
      <c r="E109" s="17"/>
      <c r="F109" s="40"/>
      <c r="H109" s="36"/>
    </row>
    <row r="110" spans="1:8" x14ac:dyDescent="0.25">
      <c r="C110" s="176"/>
      <c r="D110" s="84"/>
      <c r="E110" s="18"/>
      <c r="F110" s="31"/>
      <c r="H110" s="36"/>
    </row>
    <row r="111" spans="1:8" x14ac:dyDescent="0.25">
      <c r="B111" s="179">
        <v>150</v>
      </c>
      <c r="C111" s="176"/>
      <c r="D111" s="189" t="s">
        <v>193</v>
      </c>
      <c r="E111" s="17">
        <f>C192</f>
        <v>5550.3307500000019</v>
      </c>
      <c r="F111" s="40" t="s">
        <v>6</v>
      </c>
      <c r="H111" s="36"/>
    </row>
    <row r="112" spans="1:8" x14ac:dyDescent="0.25">
      <c r="B112" s="179">
        <v>0.75</v>
      </c>
      <c r="C112" s="176"/>
      <c r="D112" s="84"/>
      <c r="E112" s="17"/>
      <c r="F112" s="40"/>
      <c r="H112" s="36"/>
    </row>
    <row r="113" spans="2:8" x14ac:dyDescent="0.25">
      <c r="B113" s="269">
        <v>1.35</v>
      </c>
      <c r="C113" s="177">
        <f>B111*B112*B113</f>
        <v>151.875</v>
      </c>
      <c r="D113" s="84"/>
    </row>
    <row r="114" spans="2:8" x14ac:dyDescent="0.25">
      <c r="B114" s="179">
        <v>150</v>
      </c>
      <c r="C114" s="176"/>
      <c r="D114" s="84"/>
      <c r="E114" s="18"/>
      <c r="F114" s="31"/>
      <c r="H114" s="36"/>
    </row>
    <row r="115" spans="2:8" x14ac:dyDescent="0.25">
      <c r="B115" s="179">
        <v>0.5</v>
      </c>
      <c r="C115" s="176"/>
      <c r="D115" s="84"/>
      <c r="E115" s="18"/>
      <c r="F115" s="31"/>
      <c r="H115" s="36"/>
    </row>
    <row r="116" spans="2:8" x14ac:dyDescent="0.25">
      <c r="B116" s="269">
        <v>0.16</v>
      </c>
      <c r="C116" s="181">
        <f>B114*B115*B116</f>
        <v>12</v>
      </c>
      <c r="D116" s="84"/>
      <c r="E116" s="18"/>
      <c r="F116" s="31"/>
      <c r="H116" s="36"/>
    </row>
    <row r="117" spans="2:8" x14ac:dyDescent="0.25">
      <c r="B117" s="179">
        <v>150</v>
      </c>
      <c r="C117" s="176"/>
      <c r="D117" s="84"/>
      <c r="E117" s="18"/>
      <c r="F117" s="31"/>
      <c r="H117" s="36"/>
    </row>
    <row r="118" spans="2:8" x14ac:dyDescent="0.25">
      <c r="B118" s="179">
        <v>0.25</v>
      </c>
      <c r="C118" s="176"/>
      <c r="D118" s="84"/>
      <c r="E118" s="18"/>
      <c r="F118" s="31"/>
      <c r="H118" s="36"/>
    </row>
    <row r="119" spans="2:8" x14ac:dyDescent="0.25">
      <c r="B119" s="269">
        <v>0.19</v>
      </c>
      <c r="C119" s="177">
        <f>B117*B118*B119</f>
        <v>7.125</v>
      </c>
      <c r="E119" s="18"/>
      <c r="F119" s="31"/>
      <c r="H119" s="36"/>
    </row>
    <row r="120" spans="2:8" x14ac:dyDescent="0.25">
      <c r="B120" s="179">
        <v>510</v>
      </c>
      <c r="C120" s="176"/>
      <c r="D120" s="87"/>
      <c r="E120" s="14"/>
      <c r="F120" s="40"/>
      <c r="G120" s="184"/>
      <c r="H120" s="36"/>
    </row>
    <row r="121" spans="2:8" x14ac:dyDescent="0.25">
      <c r="B121" s="179">
        <v>0.75</v>
      </c>
      <c r="C121" s="176"/>
      <c r="E121" s="124"/>
      <c r="F121" s="125"/>
      <c r="G121" s="184"/>
      <c r="H121" s="36"/>
    </row>
    <row r="122" spans="2:8" x14ac:dyDescent="0.25">
      <c r="B122" s="269">
        <v>1.45</v>
      </c>
      <c r="C122" s="177">
        <f>B120*B121*B122</f>
        <v>554.625</v>
      </c>
      <c r="E122" s="124"/>
      <c r="F122" s="125"/>
      <c r="G122" s="184"/>
      <c r="H122" s="36"/>
    </row>
    <row r="123" spans="2:8" x14ac:dyDescent="0.25">
      <c r="B123" s="179">
        <v>510</v>
      </c>
      <c r="C123" s="176"/>
      <c r="E123" s="124"/>
      <c r="F123" s="125"/>
      <c r="G123" s="184"/>
      <c r="H123" s="36"/>
    </row>
    <row r="124" spans="2:8" x14ac:dyDescent="0.25">
      <c r="B124" s="179">
        <v>0.5</v>
      </c>
      <c r="C124" s="176"/>
      <c r="D124" s="87"/>
      <c r="E124" s="124"/>
      <c r="F124" s="125"/>
      <c r="G124" s="184"/>
      <c r="H124" s="36"/>
    </row>
    <row r="125" spans="2:8" x14ac:dyDescent="0.25">
      <c r="B125" s="269">
        <v>0.16</v>
      </c>
      <c r="C125" s="181">
        <f>B123*B124*B125</f>
        <v>40.800000000000004</v>
      </c>
      <c r="D125" s="87"/>
      <c r="E125" s="124"/>
      <c r="F125" s="125"/>
      <c r="G125" s="184"/>
      <c r="H125" s="36"/>
    </row>
    <row r="126" spans="2:8" x14ac:dyDescent="0.25">
      <c r="B126" s="179">
        <v>510</v>
      </c>
      <c r="C126" s="176"/>
      <c r="D126" s="87"/>
      <c r="E126" s="124"/>
      <c r="F126" s="125"/>
      <c r="G126" s="184"/>
      <c r="H126" s="36"/>
    </row>
    <row r="127" spans="2:8" x14ac:dyDescent="0.25">
      <c r="B127" s="179">
        <v>0.25</v>
      </c>
      <c r="C127" s="176"/>
      <c r="D127" s="87"/>
      <c r="E127" s="124"/>
      <c r="F127" s="125"/>
      <c r="G127" s="184"/>
      <c r="H127" s="36"/>
    </row>
    <row r="128" spans="2:8" x14ac:dyDescent="0.25">
      <c r="B128" s="269">
        <v>0.19</v>
      </c>
      <c r="C128" s="177">
        <f>B126*B127*B128</f>
        <v>24.225000000000001</v>
      </c>
      <c r="D128" s="87"/>
      <c r="E128" s="124"/>
      <c r="F128" s="125"/>
      <c r="G128" s="184"/>
      <c r="H128" s="36"/>
    </row>
    <row r="129" spans="2:8" x14ac:dyDescent="0.25">
      <c r="B129" s="179">
        <v>270</v>
      </c>
      <c r="C129" s="176"/>
      <c r="D129" s="87"/>
      <c r="E129" s="124"/>
      <c r="F129" s="125"/>
      <c r="G129" s="184"/>
      <c r="H129" s="36"/>
    </row>
    <row r="130" spans="2:8" x14ac:dyDescent="0.25">
      <c r="B130" s="179">
        <v>0.75</v>
      </c>
      <c r="C130" s="176"/>
      <c r="D130" s="87"/>
      <c r="E130" s="14"/>
      <c r="F130" s="40"/>
      <c r="G130" s="184"/>
      <c r="H130" s="36"/>
    </row>
    <row r="131" spans="2:8" x14ac:dyDescent="0.25">
      <c r="B131" s="269">
        <v>1.35</v>
      </c>
      <c r="C131" s="177">
        <f>B129*B130*B131</f>
        <v>273.375</v>
      </c>
      <c r="D131" s="87"/>
      <c r="E131" s="124"/>
      <c r="F131" s="125"/>
      <c r="G131" s="184"/>
      <c r="H131" s="36"/>
    </row>
    <row r="132" spans="2:8" x14ac:dyDescent="0.25">
      <c r="B132" s="179">
        <v>270</v>
      </c>
      <c r="C132" s="176"/>
      <c r="D132" s="87"/>
      <c r="E132" s="124"/>
      <c r="F132" s="125"/>
      <c r="G132" s="184"/>
      <c r="H132" s="36"/>
    </row>
    <row r="133" spans="2:8" x14ac:dyDescent="0.25">
      <c r="B133" s="179">
        <v>0.5</v>
      </c>
      <c r="C133" s="176"/>
      <c r="D133" s="87"/>
      <c r="E133" s="124"/>
      <c r="F133" s="125"/>
      <c r="G133" s="184"/>
      <c r="H133" s="36"/>
    </row>
    <row r="134" spans="2:8" x14ac:dyDescent="0.25">
      <c r="B134" s="269">
        <v>0.16</v>
      </c>
      <c r="C134" s="181">
        <f>B132*B133*B134</f>
        <v>21.6</v>
      </c>
      <c r="D134" s="87"/>
      <c r="E134" s="14"/>
      <c r="F134" s="40"/>
      <c r="G134" s="184"/>
      <c r="H134" s="36"/>
    </row>
    <row r="135" spans="2:8" x14ac:dyDescent="0.25">
      <c r="B135" s="179">
        <v>270</v>
      </c>
      <c r="C135" s="176"/>
      <c r="D135" s="87"/>
      <c r="E135" s="124"/>
      <c r="F135" s="125"/>
      <c r="G135" s="184"/>
      <c r="H135" s="36"/>
    </row>
    <row r="136" spans="2:8" x14ac:dyDescent="0.25">
      <c r="B136" s="179">
        <v>0.25</v>
      </c>
      <c r="C136" s="176"/>
      <c r="D136" s="87"/>
      <c r="E136" s="124"/>
      <c r="F136" s="125"/>
      <c r="G136" s="184"/>
      <c r="H136" s="36"/>
    </row>
    <row r="137" spans="2:8" x14ac:dyDescent="0.25">
      <c r="B137" s="269">
        <v>0.19</v>
      </c>
      <c r="C137" s="177">
        <f>B135*B136*B137</f>
        <v>12.824999999999999</v>
      </c>
      <c r="D137" s="87"/>
      <c r="E137" s="124"/>
      <c r="F137" s="125"/>
      <c r="G137" s="184"/>
      <c r="H137" s="36"/>
    </row>
    <row r="138" spans="2:8" x14ac:dyDescent="0.25">
      <c r="B138" s="179">
        <v>536.04999999999995</v>
      </c>
      <c r="C138" s="176"/>
      <c r="D138" s="87"/>
      <c r="E138" s="124"/>
      <c r="F138" s="125"/>
      <c r="G138" s="184"/>
      <c r="H138" s="36"/>
    </row>
    <row r="139" spans="2:8" x14ac:dyDescent="0.25">
      <c r="B139" s="179">
        <v>0.75</v>
      </c>
      <c r="C139" s="176"/>
      <c r="D139" s="87"/>
      <c r="E139" s="124"/>
      <c r="F139" s="125"/>
      <c r="G139" s="184"/>
      <c r="H139" s="36"/>
    </row>
    <row r="140" spans="2:8" x14ac:dyDescent="0.25">
      <c r="B140" s="269">
        <v>1.45</v>
      </c>
      <c r="C140" s="181">
        <f>B138*B139*B140</f>
        <v>582.95437499999991</v>
      </c>
      <c r="D140" s="87"/>
      <c r="E140" s="124"/>
      <c r="F140" s="125"/>
      <c r="G140" s="184"/>
      <c r="H140" s="36"/>
    </row>
    <row r="141" spans="2:8" x14ac:dyDescent="0.25">
      <c r="B141" s="179">
        <f>B138</f>
        <v>536.04999999999995</v>
      </c>
      <c r="C141" s="180"/>
      <c r="D141" s="87"/>
      <c r="E141" s="124"/>
      <c r="F141" s="125"/>
      <c r="G141" s="184"/>
      <c r="H141" s="36"/>
    </row>
    <row r="142" spans="2:8" x14ac:dyDescent="0.25">
      <c r="B142" s="179">
        <v>0.5</v>
      </c>
      <c r="C142" s="180"/>
      <c r="D142" s="87"/>
      <c r="E142" s="124"/>
      <c r="F142" s="125"/>
      <c r="G142" s="184"/>
      <c r="H142" s="36"/>
    </row>
    <row r="143" spans="2:8" x14ac:dyDescent="0.25">
      <c r="B143" s="269">
        <v>0.16</v>
      </c>
      <c r="C143" s="181">
        <f>B141*B142*B143</f>
        <v>42.884</v>
      </c>
      <c r="D143" s="87"/>
      <c r="E143" s="124"/>
      <c r="F143" s="125"/>
      <c r="G143" s="184"/>
      <c r="H143" s="36"/>
    </row>
    <row r="144" spans="2:8" x14ac:dyDescent="0.25">
      <c r="B144" s="179">
        <f>B138</f>
        <v>536.04999999999995</v>
      </c>
      <c r="C144" s="180"/>
      <c r="D144" s="87"/>
      <c r="E144" s="124"/>
      <c r="F144" s="125"/>
      <c r="G144" s="184"/>
      <c r="H144" s="36"/>
    </row>
    <row r="145" spans="2:8" x14ac:dyDescent="0.25">
      <c r="B145" s="179">
        <v>0.25</v>
      </c>
      <c r="C145" s="180"/>
      <c r="D145" s="87"/>
      <c r="E145" s="124"/>
      <c r="F145" s="125"/>
      <c r="G145" s="184"/>
      <c r="H145" s="36"/>
    </row>
    <row r="146" spans="2:8" x14ac:dyDescent="0.25">
      <c r="B146" s="269">
        <v>0.19</v>
      </c>
      <c r="C146" s="181">
        <f>B144*B145*B146</f>
        <v>25.462374999999998</v>
      </c>
      <c r="D146" s="87"/>
      <c r="E146" s="124"/>
      <c r="F146" s="125"/>
      <c r="G146" s="184"/>
      <c r="H146" s="36"/>
    </row>
    <row r="147" spans="2:8" x14ac:dyDescent="0.25">
      <c r="B147" s="179">
        <v>1251.5</v>
      </c>
      <c r="C147" s="176"/>
      <c r="D147" s="84"/>
      <c r="E147" s="18"/>
      <c r="F147" s="31"/>
      <c r="H147" s="36"/>
    </row>
    <row r="148" spans="2:8" x14ac:dyDescent="0.25">
      <c r="B148" s="179">
        <v>0.75</v>
      </c>
      <c r="C148" s="176"/>
      <c r="D148" s="84"/>
      <c r="E148" s="18"/>
      <c r="F148" s="31"/>
      <c r="H148" s="36"/>
    </row>
    <row r="149" spans="2:8" x14ac:dyDescent="0.25">
      <c r="B149" s="269">
        <v>1.35</v>
      </c>
      <c r="C149" s="181">
        <f>B147*B148*B149</f>
        <v>1267.1437500000002</v>
      </c>
      <c r="D149" s="84"/>
      <c r="E149" s="18"/>
      <c r="F149" s="31"/>
      <c r="H149" s="36"/>
    </row>
    <row r="150" spans="2:8" x14ac:dyDescent="0.25">
      <c r="B150" s="179">
        <f>B147</f>
        <v>1251.5</v>
      </c>
      <c r="C150" s="180"/>
      <c r="D150" s="84"/>
      <c r="E150" s="18"/>
      <c r="F150" s="31"/>
      <c r="H150" s="36"/>
    </row>
    <row r="151" spans="2:8" x14ac:dyDescent="0.25">
      <c r="B151" s="179">
        <v>0.5</v>
      </c>
      <c r="C151" s="180"/>
      <c r="D151" s="84"/>
      <c r="E151" s="18"/>
      <c r="F151" s="31"/>
      <c r="H151" s="36"/>
    </row>
    <row r="152" spans="2:8" x14ac:dyDescent="0.25">
      <c r="B152" s="269">
        <v>0.16</v>
      </c>
      <c r="C152" s="181">
        <f>B150*B151*B152</f>
        <v>100.12</v>
      </c>
      <c r="D152" s="84"/>
      <c r="E152" s="18"/>
      <c r="F152" s="31"/>
      <c r="H152" s="36"/>
    </row>
    <row r="153" spans="2:8" x14ac:dyDescent="0.25">
      <c r="B153" s="179">
        <f>B147</f>
        <v>1251.5</v>
      </c>
      <c r="C153" s="180"/>
      <c r="D153" s="84"/>
      <c r="E153" s="18"/>
      <c r="F153" s="31"/>
      <c r="H153" s="36"/>
    </row>
    <row r="154" spans="2:8" x14ac:dyDescent="0.25">
      <c r="B154" s="179">
        <v>0.25</v>
      </c>
      <c r="C154" s="180"/>
      <c r="D154" s="84"/>
      <c r="E154" s="18"/>
      <c r="F154" s="31"/>
      <c r="H154" s="36"/>
    </row>
    <row r="155" spans="2:8" x14ac:dyDescent="0.25">
      <c r="B155" s="269">
        <v>0.19</v>
      </c>
      <c r="C155" s="181">
        <f>B153*B154*B155</f>
        <v>59.446249999999999</v>
      </c>
      <c r="D155" s="84"/>
      <c r="E155" s="18"/>
      <c r="F155" s="31"/>
      <c r="H155" s="36"/>
    </row>
    <row r="156" spans="2:8" x14ac:dyDescent="0.25">
      <c r="B156" s="179">
        <v>490</v>
      </c>
      <c r="C156" s="176"/>
      <c r="D156" s="84"/>
      <c r="E156" s="18"/>
      <c r="F156" s="31"/>
      <c r="H156" s="36"/>
    </row>
    <row r="157" spans="2:8" x14ac:dyDescent="0.25">
      <c r="B157" s="179">
        <v>0.75</v>
      </c>
      <c r="C157" s="176"/>
      <c r="D157" s="84"/>
      <c r="E157" s="18"/>
      <c r="F157" s="31"/>
      <c r="H157" s="36"/>
    </row>
    <row r="158" spans="2:8" x14ac:dyDescent="0.25">
      <c r="B158" s="269">
        <v>1.35</v>
      </c>
      <c r="C158" s="181">
        <f>B156*B157*B158</f>
        <v>496.12500000000006</v>
      </c>
      <c r="D158" s="84"/>
      <c r="E158" s="18"/>
      <c r="F158" s="31"/>
      <c r="H158" s="36"/>
    </row>
    <row r="159" spans="2:8" x14ac:dyDescent="0.25">
      <c r="B159" s="179">
        <f>B156</f>
        <v>490</v>
      </c>
      <c r="C159" s="180"/>
      <c r="D159" s="84"/>
      <c r="E159" s="18"/>
      <c r="F159" s="31"/>
      <c r="H159" s="36"/>
    </row>
    <row r="160" spans="2:8" x14ac:dyDescent="0.25">
      <c r="B160" s="179">
        <v>0.5</v>
      </c>
      <c r="C160" s="180"/>
      <c r="D160" s="84"/>
      <c r="E160" s="18"/>
      <c r="F160" s="31"/>
      <c r="H160" s="36"/>
    </row>
    <row r="161" spans="2:8" x14ac:dyDescent="0.25">
      <c r="B161" s="269">
        <v>0.16</v>
      </c>
      <c r="C161" s="181">
        <f>B159*B160*B161</f>
        <v>39.200000000000003</v>
      </c>
      <c r="D161" s="84"/>
      <c r="E161" s="18"/>
      <c r="F161" s="31"/>
      <c r="H161" s="36"/>
    </row>
    <row r="162" spans="2:8" x14ac:dyDescent="0.25">
      <c r="B162" s="179">
        <f>B156</f>
        <v>490</v>
      </c>
      <c r="C162" s="180"/>
      <c r="D162" s="84"/>
      <c r="E162" s="18"/>
      <c r="F162" s="31"/>
      <c r="H162" s="36"/>
    </row>
    <row r="163" spans="2:8" x14ac:dyDescent="0.25">
      <c r="B163" s="179">
        <v>0.25</v>
      </c>
      <c r="C163" s="180"/>
      <c r="D163" s="84"/>
      <c r="E163" s="18"/>
      <c r="F163" s="31"/>
      <c r="H163" s="36"/>
    </row>
    <row r="164" spans="2:8" x14ac:dyDescent="0.25">
      <c r="B164" s="269">
        <v>0.19</v>
      </c>
      <c r="C164" s="181">
        <f>B162*B163*B164</f>
        <v>23.274999999999999</v>
      </c>
      <c r="D164" s="84"/>
      <c r="E164" s="18"/>
      <c r="F164" s="31"/>
      <c r="H164" s="36"/>
    </row>
    <row r="165" spans="2:8" x14ac:dyDescent="0.25">
      <c r="B165" s="179">
        <v>510</v>
      </c>
      <c r="C165" s="176"/>
      <c r="D165" s="84"/>
      <c r="E165" s="18"/>
      <c r="F165" s="31"/>
      <c r="H165" s="36"/>
    </row>
    <row r="166" spans="2:8" x14ac:dyDescent="0.25">
      <c r="B166" s="179">
        <v>0.75</v>
      </c>
      <c r="C166" s="176"/>
      <c r="D166" s="84"/>
      <c r="E166" s="18"/>
      <c r="F166" s="31"/>
      <c r="H166" s="36"/>
    </row>
    <row r="167" spans="2:8" x14ac:dyDescent="0.25">
      <c r="B167" s="269">
        <v>1.45</v>
      </c>
      <c r="C167" s="181">
        <f>B165*B166*B167</f>
        <v>554.625</v>
      </c>
      <c r="D167" s="84"/>
      <c r="E167" s="18"/>
      <c r="F167" s="31"/>
      <c r="H167" s="36"/>
    </row>
    <row r="168" spans="2:8" x14ac:dyDescent="0.25">
      <c r="B168" s="179">
        <f>B165</f>
        <v>510</v>
      </c>
      <c r="C168" s="180"/>
      <c r="D168" s="84"/>
      <c r="E168" s="18"/>
      <c r="F168" s="31"/>
      <c r="H168" s="36"/>
    </row>
    <row r="169" spans="2:8" x14ac:dyDescent="0.25">
      <c r="B169" s="179">
        <v>0.5</v>
      </c>
      <c r="C169" s="180"/>
      <c r="D169" s="84"/>
      <c r="E169" s="18"/>
      <c r="F169" s="31"/>
      <c r="H169" s="36"/>
    </row>
    <row r="170" spans="2:8" x14ac:dyDescent="0.25">
      <c r="B170" s="269">
        <v>0.16</v>
      </c>
      <c r="C170" s="181">
        <f>B168*B169*B170</f>
        <v>40.800000000000004</v>
      </c>
      <c r="D170" s="84"/>
      <c r="E170" s="18"/>
      <c r="F170" s="31"/>
      <c r="H170" s="36"/>
    </row>
    <row r="171" spans="2:8" x14ac:dyDescent="0.25">
      <c r="B171" s="179">
        <f>B165</f>
        <v>510</v>
      </c>
      <c r="C171" s="180"/>
      <c r="D171" s="84"/>
      <c r="E171" s="18"/>
      <c r="F171" s="31"/>
      <c r="H171" s="36"/>
    </row>
    <row r="172" spans="2:8" x14ac:dyDescent="0.25">
      <c r="B172" s="179">
        <v>0.25</v>
      </c>
      <c r="C172" s="180"/>
      <c r="D172" s="84"/>
      <c r="E172" s="18"/>
      <c r="F172" s="31"/>
      <c r="H172" s="36"/>
    </row>
    <row r="173" spans="2:8" x14ac:dyDescent="0.25">
      <c r="B173" s="269">
        <v>0.19</v>
      </c>
      <c r="C173" s="181">
        <f>B171*B172*B173</f>
        <v>24.225000000000001</v>
      </c>
      <c r="D173" s="84"/>
      <c r="E173" s="18"/>
      <c r="F173" s="31"/>
      <c r="H173" s="36"/>
    </row>
    <row r="174" spans="2:8" x14ac:dyDescent="0.25">
      <c r="B174" s="179">
        <v>388</v>
      </c>
      <c r="C174" s="176"/>
      <c r="D174" s="84"/>
      <c r="E174" s="18"/>
      <c r="F174" s="31"/>
      <c r="H174" s="36"/>
    </row>
    <row r="175" spans="2:8" x14ac:dyDescent="0.25">
      <c r="B175" s="179">
        <v>0.75</v>
      </c>
      <c r="C175" s="176"/>
      <c r="D175" s="84"/>
      <c r="E175" s="18"/>
      <c r="F175" s="31"/>
      <c r="H175" s="36"/>
    </row>
    <row r="176" spans="2:8" x14ac:dyDescent="0.25">
      <c r="B176" s="269">
        <v>1.35</v>
      </c>
      <c r="C176" s="181">
        <f>B174*B175*B176</f>
        <v>392.85</v>
      </c>
      <c r="D176" s="84"/>
      <c r="E176" s="18"/>
      <c r="F176" s="31"/>
      <c r="H176" s="36"/>
    </row>
    <row r="177" spans="2:8" x14ac:dyDescent="0.25">
      <c r="B177" s="179">
        <f>B174</f>
        <v>388</v>
      </c>
      <c r="C177" s="180"/>
      <c r="D177" s="84"/>
      <c r="E177" s="18"/>
      <c r="F177" s="31"/>
      <c r="H177" s="36"/>
    </row>
    <row r="178" spans="2:8" x14ac:dyDescent="0.25">
      <c r="B178" s="179">
        <v>0.5</v>
      </c>
      <c r="C178" s="180"/>
      <c r="D178" s="84"/>
      <c r="E178" s="18"/>
      <c r="F178" s="31"/>
      <c r="H178" s="36"/>
    </row>
    <row r="179" spans="2:8" x14ac:dyDescent="0.25">
      <c r="B179" s="269">
        <v>0.16</v>
      </c>
      <c r="C179" s="181">
        <f>B177*B178*B179</f>
        <v>31.04</v>
      </c>
      <c r="D179" s="84"/>
      <c r="E179" s="18"/>
      <c r="F179" s="31"/>
      <c r="H179" s="36"/>
    </row>
    <row r="180" spans="2:8" x14ac:dyDescent="0.25">
      <c r="B180" s="179">
        <f>B174</f>
        <v>388</v>
      </c>
      <c r="C180" s="180"/>
      <c r="D180" s="84"/>
      <c r="E180" s="18"/>
      <c r="F180" s="31"/>
      <c r="H180" s="36"/>
    </row>
    <row r="181" spans="2:8" x14ac:dyDescent="0.25">
      <c r="B181" s="179">
        <v>0.25</v>
      </c>
      <c r="C181" s="180"/>
      <c r="D181" s="84"/>
      <c r="E181" s="18"/>
      <c r="F181" s="31"/>
      <c r="H181" s="36"/>
    </row>
    <row r="182" spans="2:8" x14ac:dyDescent="0.25">
      <c r="B182" s="269">
        <v>0.19</v>
      </c>
      <c r="C182" s="181">
        <f>B180*B181*B182</f>
        <v>18.43</v>
      </c>
      <c r="D182" s="84"/>
      <c r="E182" s="18"/>
      <c r="F182" s="31"/>
      <c r="H182" s="36"/>
    </row>
    <row r="183" spans="2:8" x14ac:dyDescent="0.25">
      <c r="B183" s="179">
        <v>620</v>
      </c>
      <c r="C183" s="176"/>
      <c r="D183" s="84"/>
      <c r="E183" s="18"/>
      <c r="F183" s="31"/>
      <c r="H183" s="36"/>
    </row>
    <row r="184" spans="2:8" x14ac:dyDescent="0.25">
      <c r="B184" s="179">
        <v>0.75</v>
      </c>
      <c r="C184" s="176"/>
      <c r="D184" s="84"/>
      <c r="E184" s="18"/>
      <c r="F184" s="31"/>
      <c r="H184" s="36"/>
    </row>
    <row r="185" spans="2:8" x14ac:dyDescent="0.25">
      <c r="B185" s="269">
        <v>1.45</v>
      </c>
      <c r="C185" s="181">
        <f>B183*B184*B185</f>
        <v>674.25</v>
      </c>
      <c r="D185" s="84"/>
      <c r="E185" s="18"/>
      <c r="F185" s="31"/>
      <c r="H185" s="36"/>
    </row>
    <row r="186" spans="2:8" x14ac:dyDescent="0.25">
      <c r="B186" s="179">
        <f>B183</f>
        <v>620</v>
      </c>
      <c r="C186" s="180"/>
      <c r="D186" s="84"/>
      <c r="E186" s="18"/>
      <c r="F186" s="31"/>
      <c r="H186" s="36"/>
    </row>
    <row r="187" spans="2:8" x14ac:dyDescent="0.25">
      <c r="B187" s="179">
        <v>0.5</v>
      </c>
      <c r="C187" s="180"/>
      <c r="D187" s="84"/>
      <c r="E187" s="18"/>
      <c r="F187" s="31"/>
      <c r="H187" s="36"/>
    </row>
    <row r="188" spans="2:8" x14ac:dyDescent="0.25">
      <c r="B188" s="269">
        <v>0.16</v>
      </c>
      <c r="C188" s="181">
        <f>B186*B187*B188</f>
        <v>49.6</v>
      </c>
      <c r="D188" s="84"/>
      <c r="E188" s="18"/>
      <c r="F188" s="31"/>
      <c r="H188" s="36"/>
    </row>
    <row r="189" spans="2:8" x14ac:dyDescent="0.25">
      <c r="B189" s="179">
        <f>B183</f>
        <v>620</v>
      </c>
      <c r="C189" s="180"/>
      <c r="D189" s="84"/>
      <c r="E189" s="18"/>
      <c r="F189" s="31"/>
      <c r="H189" s="36"/>
    </row>
    <row r="190" spans="2:8" x14ac:dyDescent="0.25">
      <c r="B190" s="179">
        <v>0.25</v>
      </c>
      <c r="C190" s="180"/>
      <c r="D190" s="84"/>
      <c r="E190" s="18"/>
      <c r="F190" s="31"/>
      <c r="H190" s="36"/>
    </row>
    <row r="191" spans="2:8" x14ac:dyDescent="0.25">
      <c r="B191" s="269">
        <v>0.19</v>
      </c>
      <c r="C191" s="181">
        <f>B189*B190*B191</f>
        <v>29.45</v>
      </c>
      <c r="D191" s="84"/>
      <c r="E191" s="18"/>
      <c r="F191" s="31"/>
      <c r="H191" s="36"/>
    </row>
    <row r="192" spans="2:8" x14ac:dyDescent="0.25">
      <c r="C192" s="180">
        <f>SUM(C113:C191)</f>
        <v>5550.3307500000019</v>
      </c>
      <c r="D192" s="84"/>
      <c r="E192" s="18"/>
      <c r="F192" s="31"/>
      <c r="H192" s="36"/>
    </row>
    <row r="193" spans="1:8" x14ac:dyDescent="0.25">
      <c r="C193" s="176"/>
      <c r="D193" s="84"/>
      <c r="E193" s="18"/>
      <c r="F193" s="31"/>
      <c r="H193" s="36"/>
    </row>
    <row r="194" spans="1:8" x14ac:dyDescent="0.25">
      <c r="C194" s="176"/>
      <c r="D194" s="84"/>
      <c r="E194" s="18"/>
      <c r="F194" s="31"/>
      <c r="H194" s="36"/>
    </row>
    <row r="195" spans="1:8" x14ac:dyDescent="0.25">
      <c r="C195" s="176"/>
      <c r="D195" s="84"/>
      <c r="E195" s="18"/>
      <c r="F195" s="31"/>
      <c r="H195" s="36"/>
    </row>
    <row r="196" spans="1:8" ht="13" x14ac:dyDescent="0.3">
      <c r="C196" s="176"/>
      <c r="D196" s="121" t="s">
        <v>308</v>
      </c>
      <c r="E196" s="18"/>
      <c r="F196" s="31"/>
      <c r="H196" s="36"/>
    </row>
    <row r="197" spans="1:8" x14ac:dyDescent="0.25">
      <c r="C197" s="176"/>
      <c r="D197" s="84"/>
      <c r="E197" s="18"/>
      <c r="F197" s="31"/>
      <c r="H197" s="36"/>
    </row>
    <row r="198" spans="1:8" x14ac:dyDescent="0.25">
      <c r="A198" s="32">
        <v>1</v>
      </c>
      <c r="B198" s="270">
        <v>117.5</v>
      </c>
      <c r="C198" s="176">
        <f>A198*B198</f>
        <v>117.5</v>
      </c>
      <c r="D198" s="84" t="s">
        <v>309</v>
      </c>
      <c r="E198" s="271">
        <f>C205*0.5*2.7*1</f>
        <v>491.2650000000001</v>
      </c>
      <c r="F198" s="31" t="s">
        <v>6</v>
      </c>
      <c r="H198" s="36"/>
    </row>
    <row r="199" spans="1:8" x14ac:dyDescent="0.25">
      <c r="A199" s="32">
        <v>1</v>
      </c>
      <c r="B199" s="270">
        <v>53.8</v>
      </c>
      <c r="C199" s="176">
        <f t="shared" ref="C199:C204" si="0">A199*B199</f>
        <v>53.8</v>
      </c>
      <c r="D199" s="84"/>
      <c r="E199" s="18"/>
      <c r="F199" s="31"/>
      <c r="H199" s="36"/>
    </row>
    <row r="200" spans="1:8" x14ac:dyDescent="0.25">
      <c r="A200" s="32">
        <v>1</v>
      </c>
      <c r="B200" s="270">
        <v>46.7</v>
      </c>
      <c r="C200" s="176">
        <f t="shared" si="0"/>
        <v>46.7</v>
      </c>
      <c r="D200" s="84"/>
      <c r="E200" s="18"/>
      <c r="F200" s="31"/>
      <c r="H200" s="36"/>
    </row>
    <row r="201" spans="1:8" x14ac:dyDescent="0.25">
      <c r="A201" s="32">
        <v>1</v>
      </c>
      <c r="B201" s="270">
        <v>68.599999999999994</v>
      </c>
      <c r="C201" s="176">
        <f t="shared" si="0"/>
        <v>68.599999999999994</v>
      </c>
      <c r="D201" s="84"/>
      <c r="E201" s="18"/>
      <c r="F201" s="31"/>
      <c r="H201" s="36"/>
    </row>
    <row r="202" spans="1:8" x14ac:dyDescent="0.25">
      <c r="A202" s="32">
        <v>1</v>
      </c>
      <c r="B202" s="270">
        <v>77.3</v>
      </c>
      <c r="C202" s="176">
        <f t="shared" si="0"/>
        <v>77.3</v>
      </c>
      <c r="D202" s="84"/>
      <c r="E202" s="18"/>
      <c r="F202" s="31"/>
      <c r="H202" s="36"/>
    </row>
    <row r="203" spans="1:8" x14ac:dyDescent="0.25">
      <c r="A203" s="32">
        <v>1</v>
      </c>
      <c r="B203" s="270"/>
      <c r="C203" s="176">
        <f t="shared" si="0"/>
        <v>0</v>
      </c>
      <c r="D203" s="84"/>
      <c r="E203" s="18"/>
      <c r="F203" s="31"/>
      <c r="H203" s="36"/>
    </row>
    <row r="204" spans="1:8" x14ac:dyDescent="0.25">
      <c r="A204" s="32">
        <v>1</v>
      </c>
      <c r="B204" s="270"/>
      <c r="C204" s="176">
        <f t="shared" si="0"/>
        <v>0</v>
      </c>
      <c r="D204" s="84"/>
      <c r="E204" s="18"/>
      <c r="F204" s="31"/>
      <c r="H204" s="36"/>
    </row>
    <row r="205" spans="1:8" ht="13" thickBot="1" x14ac:dyDescent="0.3">
      <c r="C205" s="154">
        <f>SUM(C198:C204)</f>
        <v>363.90000000000003</v>
      </c>
      <c r="D205" s="84"/>
      <c r="E205" s="18"/>
      <c r="F205" s="31"/>
      <c r="H205" s="36"/>
    </row>
    <row r="206" spans="1:8" ht="13" thickTop="1" x14ac:dyDescent="0.25">
      <c r="C206" s="176"/>
      <c r="D206" s="84"/>
      <c r="E206" s="18"/>
      <c r="F206" s="31"/>
      <c r="H206" s="36"/>
    </row>
    <row r="207" spans="1:8" x14ac:dyDescent="0.25">
      <c r="A207" s="32">
        <v>2</v>
      </c>
      <c r="B207" s="178">
        <f>C205</f>
        <v>363.90000000000003</v>
      </c>
      <c r="C207" s="176"/>
      <c r="D207" s="84" t="s">
        <v>313</v>
      </c>
      <c r="E207" s="18"/>
      <c r="F207" s="31"/>
      <c r="H207" s="36"/>
    </row>
    <row r="208" spans="1:8" x14ac:dyDescent="0.25">
      <c r="B208" s="270">
        <v>2</v>
      </c>
      <c r="C208" s="177">
        <f>A207*B207*B208</f>
        <v>1455.6000000000001</v>
      </c>
      <c r="D208" s="84"/>
      <c r="E208" s="271">
        <f>C208</f>
        <v>1455.6000000000001</v>
      </c>
      <c r="F208" s="31" t="s">
        <v>5</v>
      </c>
      <c r="H208" s="36"/>
    </row>
    <row r="209" spans="4:8" x14ac:dyDescent="0.25">
      <c r="D209" s="84"/>
      <c r="E209" s="18"/>
      <c r="F209" s="31"/>
      <c r="H209" s="36"/>
    </row>
    <row r="210" spans="4:8" x14ac:dyDescent="0.25">
      <c r="D210" s="84"/>
      <c r="E210" s="18"/>
      <c r="F210" s="31"/>
      <c r="H210" s="36"/>
    </row>
    <row r="211" spans="4:8" x14ac:dyDescent="0.25">
      <c r="D211" s="84"/>
      <c r="E211" s="18"/>
      <c r="F211" s="31"/>
      <c r="H211" s="36"/>
    </row>
    <row r="212" spans="4:8" x14ac:dyDescent="0.25">
      <c r="D212" s="84" t="s">
        <v>381</v>
      </c>
      <c r="E212" s="18"/>
      <c r="F212" s="31"/>
      <c r="H212" s="36"/>
    </row>
    <row r="213" spans="4:8" x14ac:dyDescent="0.25">
      <c r="D213" s="84"/>
      <c r="E213" s="18"/>
      <c r="F213" s="31"/>
      <c r="H213" s="36"/>
    </row>
    <row r="214" spans="4:8" x14ac:dyDescent="0.25">
      <c r="D214" s="84" t="s">
        <v>382</v>
      </c>
      <c r="E214" s="304">
        <f>-'[2]Long Stratton '!$R$129</f>
        <v>101309.09254615394</v>
      </c>
      <c r="F214" s="31" t="s">
        <v>6</v>
      </c>
      <c r="H214" s="36"/>
    </row>
    <row r="215" spans="4:8" x14ac:dyDescent="0.25">
      <c r="D215" s="84"/>
      <c r="E215" s="18"/>
      <c r="F215" s="31"/>
      <c r="H215" s="36"/>
    </row>
    <row r="216" spans="4:8" x14ac:dyDescent="0.25">
      <c r="D216" s="84" t="s">
        <v>383</v>
      </c>
      <c r="E216" s="304">
        <f>'[2]Long Stratton '!$S$2</f>
        <v>992.82500000000459</v>
      </c>
      <c r="F216" s="31" t="s">
        <v>6</v>
      </c>
      <c r="H216" s="36"/>
    </row>
    <row r="217" spans="4:8" x14ac:dyDescent="0.25">
      <c r="D217" s="84" t="s">
        <v>385</v>
      </c>
      <c r="E217" s="304"/>
      <c r="F217" s="31"/>
      <c r="H217" s="36"/>
    </row>
    <row r="218" spans="4:8" x14ac:dyDescent="0.25">
      <c r="D218" s="84"/>
      <c r="E218" s="304"/>
      <c r="F218" s="31"/>
      <c r="H218" s="36"/>
    </row>
    <row r="219" spans="4:8" x14ac:dyDescent="0.25">
      <c r="D219" s="84" t="s">
        <v>384</v>
      </c>
      <c r="E219" s="304">
        <f>'[2]Long Stratton '!$S$167</f>
        <v>117137.20000000001</v>
      </c>
      <c r="F219" s="31" t="s">
        <v>6</v>
      </c>
      <c r="H219" s="36"/>
    </row>
    <row r="220" spans="4:8" x14ac:dyDescent="0.25">
      <c r="D220" s="84"/>
      <c r="E220" s="18"/>
      <c r="F220" s="31"/>
      <c r="H220" s="36"/>
    </row>
    <row r="221" spans="4:8" x14ac:dyDescent="0.25">
      <c r="D221" s="84"/>
      <c r="E221" s="18"/>
      <c r="F221" s="31"/>
      <c r="H221" s="36"/>
    </row>
    <row r="222" spans="4:8" x14ac:dyDescent="0.25">
      <c r="D222" s="84" t="s">
        <v>386</v>
      </c>
      <c r="E222" s="438">
        <f>E198+E214</f>
        <v>101800.35754615394</v>
      </c>
      <c r="F222" s="31" t="s">
        <v>6</v>
      </c>
      <c r="H222" s="36"/>
    </row>
    <row r="223" spans="4:8" x14ac:dyDescent="0.25">
      <c r="D223" s="84"/>
      <c r="E223" s="18"/>
      <c r="F223" s="31"/>
      <c r="H223" s="36"/>
    </row>
    <row r="224" spans="4:8" x14ac:dyDescent="0.25">
      <c r="D224" s="84"/>
      <c r="E224" s="18"/>
      <c r="F224" s="31"/>
      <c r="H224" s="36"/>
    </row>
    <row r="225" spans="4:8" x14ac:dyDescent="0.25">
      <c r="D225" s="84"/>
      <c r="E225" s="18"/>
      <c r="F225" s="31"/>
      <c r="H225" s="36"/>
    </row>
    <row r="226" spans="4:8" x14ac:dyDescent="0.25">
      <c r="D226" s="84"/>
      <c r="E226" s="18"/>
      <c r="F226" s="31"/>
      <c r="H226" s="36"/>
    </row>
    <row r="227" spans="4:8" x14ac:dyDescent="0.25">
      <c r="D227" s="84"/>
      <c r="E227" s="18"/>
      <c r="F227" s="31"/>
      <c r="H227" s="36"/>
    </row>
    <row r="228" spans="4:8" x14ac:dyDescent="0.25">
      <c r="D228" s="84"/>
      <c r="E228" s="18"/>
      <c r="F228" s="31"/>
      <c r="H228" s="36"/>
    </row>
    <row r="229" spans="4:8" x14ac:dyDescent="0.25">
      <c r="D229" s="84"/>
      <c r="E229" s="18"/>
      <c r="F229" s="31"/>
      <c r="H229" s="36"/>
    </row>
    <row r="230" spans="4:8" x14ac:dyDescent="0.25">
      <c r="D230" s="84"/>
      <c r="E230" s="18"/>
      <c r="F230" s="31"/>
      <c r="H230" s="36"/>
    </row>
    <row r="231" spans="4:8" x14ac:dyDescent="0.25">
      <c r="D231" s="84"/>
      <c r="E231" s="18"/>
      <c r="F231" s="31"/>
      <c r="H231" s="36"/>
    </row>
    <row r="232" spans="4:8" x14ac:dyDescent="0.25">
      <c r="D232" s="84"/>
      <c r="E232" s="18"/>
      <c r="F232" s="31"/>
      <c r="H232" s="36"/>
    </row>
    <row r="233" spans="4:8" x14ac:dyDescent="0.25">
      <c r="D233" s="84"/>
      <c r="E233" s="18"/>
      <c r="F233" s="31"/>
      <c r="H233" s="36"/>
    </row>
    <row r="234" spans="4:8" x14ac:dyDescent="0.25">
      <c r="D234" s="84"/>
      <c r="E234" s="18"/>
      <c r="F234" s="31"/>
      <c r="H234" s="36"/>
    </row>
    <row r="235" spans="4:8" x14ac:dyDescent="0.25">
      <c r="D235" s="84"/>
      <c r="E235" s="18"/>
      <c r="F235" s="31"/>
      <c r="H235" s="36"/>
    </row>
    <row r="236" spans="4:8" x14ac:dyDescent="0.25">
      <c r="D236" s="84"/>
      <c r="E236" s="18"/>
      <c r="F236" s="31"/>
      <c r="H236" s="36"/>
    </row>
    <row r="237" spans="4:8" x14ac:dyDescent="0.25">
      <c r="D237" s="84"/>
      <c r="E237" s="18"/>
      <c r="F237" s="31"/>
      <c r="H237" s="36"/>
    </row>
    <row r="238" spans="4:8" x14ac:dyDescent="0.25">
      <c r="D238" s="84"/>
      <c r="E238" s="18"/>
      <c r="F238" s="31"/>
      <c r="H238" s="36"/>
    </row>
    <row r="239" spans="4:8" x14ac:dyDescent="0.25">
      <c r="D239" s="84"/>
      <c r="E239" s="18"/>
      <c r="F239" s="31"/>
      <c r="H239" s="36"/>
    </row>
    <row r="240" spans="4:8" x14ac:dyDescent="0.25">
      <c r="D240" s="84"/>
      <c r="E240" s="18"/>
      <c r="F240" s="31"/>
      <c r="H240" s="36"/>
    </row>
    <row r="241" spans="4:8" x14ac:dyDescent="0.25">
      <c r="D241" s="84"/>
      <c r="E241" s="18"/>
      <c r="F241" s="31"/>
      <c r="H241" s="36"/>
    </row>
    <row r="242" spans="4:8" x14ac:dyDescent="0.25">
      <c r="D242" s="84"/>
      <c r="E242" s="18"/>
      <c r="F242" s="31"/>
      <c r="H242" s="36"/>
    </row>
    <row r="243" spans="4:8" x14ac:dyDescent="0.25">
      <c r="D243" s="84"/>
      <c r="E243" s="18"/>
      <c r="F243" s="31"/>
      <c r="H243" s="36"/>
    </row>
    <row r="244" spans="4:8" x14ac:dyDescent="0.25">
      <c r="D244" s="84"/>
      <c r="E244" s="18"/>
      <c r="F244" s="31"/>
      <c r="H244" s="36"/>
    </row>
    <row r="245" spans="4:8" x14ac:dyDescent="0.25">
      <c r="D245" s="84"/>
      <c r="E245" s="18"/>
      <c r="F245" s="31"/>
      <c r="H245" s="36"/>
    </row>
    <row r="246" spans="4:8" x14ac:dyDescent="0.25">
      <c r="D246" s="84"/>
      <c r="E246" s="18"/>
      <c r="F246" s="31"/>
      <c r="H246" s="36"/>
    </row>
    <row r="247" spans="4:8" x14ac:dyDescent="0.25">
      <c r="D247" s="84"/>
      <c r="E247" s="18"/>
      <c r="F247" s="31"/>
      <c r="H247" s="36"/>
    </row>
    <row r="248" spans="4:8" x14ac:dyDescent="0.25">
      <c r="D248" s="84"/>
      <c r="E248" s="18"/>
      <c r="F248" s="31"/>
      <c r="H248" s="36"/>
    </row>
    <row r="249" spans="4:8" x14ac:dyDescent="0.25">
      <c r="D249" s="84"/>
      <c r="E249" s="18"/>
      <c r="F249" s="31"/>
      <c r="H249" s="36"/>
    </row>
    <row r="250" spans="4:8" x14ac:dyDescent="0.25">
      <c r="D250" s="84"/>
      <c r="E250" s="18"/>
      <c r="F250" s="31"/>
      <c r="H250" s="36"/>
    </row>
    <row r="251" spans="4:8" x14ac:dyDescent="0.25">
      <c r="D251" s="84"/>
      <c r="E251" s="18"/>
      <c r="F251" s="31"/>
      <c r="H251" s="36"/>
    </row>
    <row r="252" spans="4:8" x14ac:dyDescent="0.25">
      <c r="D252" s="84"/>
      <c r="E252" s="18"/>
      <c r="F252" s="31"/>
      <c r="H252" s="36"/>
    </row>
    <row r="253" spans="4:8" x14ac:dyDescent="0.25">
      <c r="D253" s="84"/>
      <c r="E253" s="18"/>
      <c r="F253" s="31"/>
      <c r="H253" s="36"/>
    </row>
    <row r="254" spans="4:8" x14ac:dyDescent="0.25">
      <c r="D254" s="84"/>
      <c r="E254" s="18"/>
      <c r="F254" s="31"/>
      <c r="H254" s="36"/>
    </row>
    <row r="255" spans="4:8" x14ac:dyDescent="0.25">
      <c r="D255" s="84"/>
      <c r="E255" s="18"/>
      <c r="F255" s="31"/>
      <c r="H255" s="36"/>
    </row>
    <row r="256" spans="4:8" x14ac:dyDescent="0.25">
      <c r="D256" s="84"/>
      <c r="E256" s="18"/>
      <c r="F256" s="31"/>
      <c r="H256" s="36"/>
    </row>
    <row r="257" spans="4:8" x14ac:dyDescent="0.25">
      <c r="D257" s="84"/>
      <c r="E257" s="18"/>
      <c r="F257" s="31"/>
      <c r="H257" s="36"/>
    </row>
    <row r="258" spans="4:8" x14ac:dyDescent="0.25">
      <c r="D258" s="84"/>
      <c r="E258" s="18"/>
      <c r="F258" s="31"/>
      <c r="H258" s="36"/>
    </row>
    <row r="259" spans="4:8" x14ac:dyDescent="0.25">
      <c r="D259" s="84"/>
      <c r="E259" s="18"/>
      <c r="F259" s="31"/>
      <c r="H259" s="36"/>
    </row>
    <row r="260" spans="4:8" x14ac:dyDescent="0.25">
      <c r="D260" s="84"/>
      <c r="E260" s="18"/>
      <c r="F260" s="31"/>
      <c r="H260" s="36"/>
    </row>
    <row r="261" spans="4:8" x14ac:dyDescent="0.25">
      <c r="D261" s="84"/>
      <c r="E261" s="18"/>
      <c r="F261" s="31"/>
      <c r="H261" s="36"/>
    </row>
    <row r="262" spans="4:8" x14ac:dyDescent="0.25">
      <c r="D262" s="84"/>
      <c r="E262" s="18"/>
      <c r="F262" s="31"/>
      <c r="H262" s="36"/>
    </row>
    <row r="263" spans="4:8" x14ac:dyDescent="0.25">
      <c r="D263" s="84"/>
      <c r="E263" s="18"/>
      <c r="F263" s="31"/>
      <c r="H263" s="36"/>
    </row>
    <row r="264" spans="4:8" x14ac:dyDescent="0.25">
      <c r="D264" s="84"/>
      <c r="E264" s="18"/>
      <c r="F264" s="31"/>
      <c r="H264" s="36"/>
    </row>
    <row r="265" spans="4:8" x14ac:dyDescent="0.25">
      <c r="D265" s="84"/>
      <c r="E265" s="18"/>
      <c r="F265" s="31"/>
      <c r="H265" s="36"/>
    </row>
    <row r="266" spans="4:8" x14ac:dyDescent="0.25">
      <c r="D266" s="84"/>
      <c r="E266" s="18"/>
      <c r="F266" s="31"/>
      <c r="H266" s="36"/>
    </row>
    <row r="267" spans="4:8" x14ac:dyDescent="0.25">
      <c r="D267" s="84"/>
      <c r="E267" s="18"/>
      <c r="F267" s="31"/>
      <c r="H267" s="36"/>
    </row>
    <row r="268" spans="4:8" x14ac:dyDescent="0.25">
      <c r="D268" s="84"/>
      <c r="E268" s="18"/>
      <c r="F268" s="31"/>
      <c r="H268" s="36"/>
    </row>
    <row r="269" spans="4:8" x14ac:dyDescent="0.25">
      <c r="D269" s="84"/>
      <c r="E269" s="18"/>
      <c r="F269" s="31"/>
      <c r="H269" s="36"/>
    </row>
    <row r="270" spans="4:8" x14ac:dyDescent="0.25">
      <c r="D270" s="84"/>
      <c r="E270" s="18"/>
      <c r="F270" s="31"/>
      <c r="H270" s="36"/>
    </row>
    <row r="271" spans="4:8" x14ac:dyDescent="0.25">
      <c r="D271" s="84"/>
      <c r="E271" s="18"/>
      <c r="F271" s="31"/>
      <c r="H271" s="36"/>
    </row>
    <row r="272" spans="4:8" x14ac:dyDescent="0.25">
      <c r="D272" s="84"/>
      <c r="E272" s="18"/>
      <c r="F272" s="31"/>
      <c r="H272" s="36"/>
    </row>
    <row r="273" spans="4:8" x14ac:dyDescent="0.25">
      <c r="D273" s="84"/>
      <c r="E273" s="18"/>
      <c r="F273" s="31"/>
      <c r="H273" s="36"/>
    </row>
    <row r="274" spans="4:8" x14ac:dyDescent="0.25">
      <c r="D274" s="84"/>
      <c r="E274" s="18"/>
      <c r="F274" s="31"/>
      <c r="H274" s="36"/>
    </row>
    <row r="275" spans="4:8" x14ac:dyDescent="0.25">
      <c r="D275" s="84"/>
      <c r="E275" s="18"/>
      <c r="F275" s="31"/>
      <c r="H275" s="36"/>
    </row>
    <row r="276" spans="4:8" x14ac:dyDescent="0.25">
      <c r="D276" s="84"/>
      <c r="E276" s="18"/>
      <c r="F276" s="31"/>
      <c r="H276" s="36"/>
    </row>
    <row r="277" spans="4:8" x14ac:dyDescent="0.25">
      <c r="D277" s="84"/>
      <c r="E277" s="18"/>
      <c r="F277" s="31"/>
      <c r="H277" s="36"/>
    </row>
    <row r="278" spans="4:8" x14ac:dyDescent="0.25">
      <c r="D278" s="84"/>
      <c r="E278" s="18"/>
      <c r="F278" s="31"/>
      <c r="H278" s="36"/>
    </row>
    <row r="279" spans="4:8" x14ac:dyDescent="0.25">
      <c r="D279" s="84"/>
      <c r="E279" s="18"/>
      <c r="F279" s="31"/>
      <c r="H279" s="36"/>
    </row>
    <row r="280" spans="4:8" x14ac:dyDescent="0.25">
      <c r="D280" s="84"/>
      <c r="E280" s="18"/>
      <c r="F280" s="31"/>
      <c r="H280" s="36"/>
    </row>
    <row r="281" spans="4:8" x14ac:dyDescent="0.25">
      <c r="D281" s="84"/>
      <c r="E281" s="18"/>
      <c r="F281" s="31"/>
      <c r="H281" s="36"/>
    </row>
    <row r="282" spans="4:8" x14ac:dyDescent="0.25">
      <c r="D282" s="84"/>
      <c r="E282" s="18"/>
      <c r="F282" s="31"/>
      <c r="H282" s="36"/>
    </row>
    <row r="283" spans="4:8" x14ac:dyDescent="0.25">
      <c r="D283" s="84"/>
      <c r="E283" s="18"/>
      <c r="F283" s="31"/>
      <c r="H283" s="36"/>
    </row>
    <row r="284" spans="4:8" x14ac:dyDescent="0.25">
      <c r="D284" s="84"/>
      <c r="E284" s="18"/>
      <c r="F284" s="31"/>
      <c r="H284" s="36"/>
    </row>
    <row r="285" spans="4:8" x14ac:dyDescent="0.25">
      <c r="D285" s="31"/>
      <c r="E285" s="18"/>
      <c r="F285" s="31"/>
      <c r="H285" s="36"/>
    </row>
    <row r="286" spans="4:8" x14ac:dyDescent="0.25">
      <c r="D286" s="31"/>
      <c r="E286" s="18"/>
      <c r="F286" s="31"/>
      <c r="H286" s="36"/>
    </row>
    <row r="287" spans="4:8" x14ac:dyDescent="0.25">
      <c r="D287" s="31"/>
      <c r="E287" s="18"/>
      <c r="F287" s="31"/>
      <c r="H287" s="36"/>
    </row>
    <row r="288" spans="4:8" x14ac:dyDescent="0.25">
      <c r="D288" s="31"/>
      <c r="E288" s="18"/>
      <c r="F288" s="31"/>
      <c r="H288" s="36"/>
    </row>
    <row r="289" spans="4:8" x14ac:dyDescent="0.25">
      <c r="D289" s="31"/>
      <c r="E289" s="18"/>
      <c r="F289" s="31"/>
      <c r="H289" s="36"/>
    </row>
    <row r="290" spans="4:8" x14ac:dyDescent="0.25">
      <c r="D290" s="31"/>
      <c r="E290" s="18"/>
      <c r="F290" s="31"/>
      <c r="H290" s="36"/>
    </row>
    <row r="291" spans="4:8" x14ac:dyDescent="0.25">
      <c r="D291" s="31"/>
      <c r="E291" s="18"/>
      <c r="F291" s="31"/>
      <c r="H291" s="36"/>
    </row>
    <row r="292" spans="4:8" x14ac:dyDescent="0.25">
      <c r="D292" s="31"/>
      <c r="E292" s="18"/>
      <c r="F292" s="31"/>
      <c r="H292" s="36"/>
    </row>
    <row r="293" spans="4:8" x14ac:dyDescent="0.25">
      <c r="D293" s="31"/>
      <c r="E293" s="18"/>
      <c r="F293" s="31"/>
      <c r="H293" s="36"/>
    </row>
    <row r="294" spans="4:8" x14ac:dyDescent="0.25">
      <c r="D294" s="31"/>
      <c r="E294" s="18"/>
      <c r="F294" s="31"/>
      <c r="H294" s="36"/>
    </row>
    <row r="295" spans="4:8" x14ac:dyDescent="0.25">
      <c r="D295" s="31"/>
      <c r="E295" s="18"/>
      <c r="F295" s="31"/>
      <c r="H295" s="36"/>
    </row>
    <row r="296" spans="4:8" x14ac:dyDescent="0.25">
      <c r="D296" s="31"/>
      <c r="E296" s="18"/>
      <c r="F296" s="31"/>
      <c r="H296" s="36"/>
    </row>
    <row r="297" spans="4:8" x14ac:dyDescent="0.25">
      <c r="D297" s="31"/>
      <c r="E297" s="18"/>
      <c r="F297" s="31"/>
      <c r="H297" s="36"/>
    </row>
    <row r="298" spans="4:8" x14ac:dyDescent="0.25">
      <c r="D298" s="31"/>
      <c r="E298" s="18"/>
      <c r="F298" s="31"/>
      <c r="H298" s="36"/>
    </row>
    <row r="299" spans="4:8" x14ac:dyDescent="0.25">
      <c r="D299" s="31"/>
      <c r="E299" s="18"/>
      <c r="F299" s="31"/>
      <c r="H299" s="36"/>
    </row>
    <row r="300" spans="4:8" x14ac:dyDescent="0.25">
      <c r="D300" s="31"/>
      <c r="E300" s="18"/>
      <c r="F300" s="31"/>
      <c r="H300" s="36"/>
    </row>
    <row r="301" spans="4:8" x14ac:dyDescent="0.25">
      <c r="D301" s="31"/>
      <c r="E301" s="18"/>
      <c r="F301" s="31"/>
      <c r="H301" s="36"/>
    </row>
    <row r="302" spans="4:8" x14ac:dyDescent="0.25">
      <c r="D302" s="31"/>
      <c r="E302" s="18"/>
      <c r="F302" s="31"/>
      <c r="H302" s="36"/>
    </row>
    <row r="303" spans="4:8" x14ac:dyDescent="0.25">
      <c r="D303" s="31"/>
      <c r="E303" s="18"/>
      <c r="F303" s="31"/>
      <c r="H303" s="36"/>
    </row>
    <row r="304" spans="4:8" x14ac:dyDescent="0.25">
      <c r="D304" s="31"/>
      <c r="E304" s="18"/>
      <c r="F304" s="31"/>
      <c r="H304" s="36"/>
    </row>
    <row r="305" spans="4:8" x14ac:dyDescent="0.25">
      <c r="D305" s="31"/>
      <c r="E305" s="18"/>
      <c r="F305" s="31"/>
      <c r="H305" s="36"/>
    </row>
    <row r="306" spans="4:8" x14ac:dyDescent="0.25">
      <c r="D306" s="31"/>
      <c r="E306" s="18"/>
      <c r="F306" s="31"/>
      <c r="H306" s="36"/>
    </row>
    <row r="307" spans="4:8" x14ac:dyDescent="0.25">
      <c r="D307" s="31"/>
      <c r="E307" s="18"/>
      <c r="F307" s="31"/>
      <c r="H307" s="36"/>
    </row>
    <row r="308" spans="4:8" x14ac:dyDescent="0.25">
      <c r="D308" s="31"/>
      <c r="E308" s="18"/>
      <c r="F308" s="31"/>
      <c r="H308" s="36"/>
    </row>
    <row r="309" spans="4:8" x14ac:dyDescent="0.25">
      <c r="D309" s="31"/>
      <c r="E309" s="18"/>
      <c r="F309" s="31"/>
      <c r="H309" s="36"/>
    </row>
    <row r="310" spans="4:8" x14ac:dyDescent="0.25">
      <c r="D310" s="31"/>
      <c r="E310" s="18"/>
      <c r="F310" s="31"/>
      <c r="H310" s="36"/>
    </row>
    <row r="311" spans="4:8" x14ac:dyDescent="0.25">
      <c r="D311" s="31"/>
      <c r="E311" s="18"/>
      <c r="F311" s="31"/>
      <c r="H311" s="36"/>
    </row>
    <row r="312" spans="4:8" x14ac:dyDescent="0.25">
      <c r="D312" s="31"/>
      <c r="E312" s="18"/>
      <c r="F312" s="31"/>
      <c r="H312" s="36"/>
    </row>
    <row r="313" spans="4:8" x14ac:dyDescent="0.25">
      <c r="D313" s="31"/>
      <c r="E313" s="18"/>
      <c r="F313" s="31"/>
      <c r="H313" s="36"/>
    </row>
    <row r="314" spans="4:8" x14ac:dyDescent="0.25">
      <c r="D314" s="31"/>
      <c r="E314" s="18"/>
      <c r="F314" s="31"/>
      <c r="H314" s="36"/>
    </row>
    <row r="315" spans="4:8" x14ac:dyDescent="0.25">
      <c r="D315" s="31"/>
      <c r="E315" s="18"/>
      <c r="F315" s="31"/>
      <c r="H315" s="36"/>
    </row>
    <row r="316" spans="4:8" x14ac:dyDescent="0.25">
      <c r="D316" s="31"/>
      <c r="E316" s="18"/>
      <c r="F316" s="31"/>
      <c r="H316" s="36"/>
    </row>
    <row r="317" spans="4:8" x14ac:dyDescent="0.25">
      <c r="D317" s="31"/>
      <c r="E317" s="18"/>
      <c r="F317" s="31"/>
      <c r="H317" s="36"/>
    </row>
    <row r="318" spans="4:8" x14ac:dyDescent="0.25">
      <c r="D318" s="31"/>
      <c r="E318" s="18"/>
      <c r="F318" s="31"/>
      <c r="H318" s="36"/>
    </row>
    <row r="319" spans="4:8" x14ac:dyDescent="0.25">
      <c r="D319" s="31"/>
      <c r="E319" s="18"/>
      <c r="F319" s="31"/>
      <c r="H319" s="36"/>
    </row>
    <row r="320" spans="4:8" x14ac:dyDescent="0.25">
      <c r="D320" s="31"/>
      <c r="E320" s="18"/>
      <c r="F320" s="31"/>
      <c r="H320" s="36"/>
    </row>
    <row r="321" spans="4:8" x14ac:dyDescent="0.25">
      <c r="D321" s="31"/>
      <c r="E321" s="18"/>
      <c r="F321" s="31"/>
      <c r="H321" s="36"/>
    </row>
    <row r="322" spans="4:8" x14ac:dyDescent="0.25">
      <c r="D322" s="31"/>
      <c r="E322" s="18"/>
      <c r="F322" s="31"/>
      <c r="H322" s="36"/>
    </row>
    <row r="323" spans="4:8" x14ac:dyDescent="0.25">
      <c r="D323" s="31"/>
      <c r="E323" s="18"/>
      <c r="F323" s="31"/>
      <c r="H323" s="36"/>
    </row>
    <row r="324" spans="4:8" x14ac:dyDescent="0.25">
      <c r="D324" s="31"/>
      <c r="E324" s="18"/>
      <c r="F324" s="31"/>
      <c r="H324" s="36"/>
    </row>
    <row r="325" spans="4:8" x14ac:dyDescent="0.25">
      <c r="D325" s="31"/>
      <c r="E325" s="18"/>
      <c r="F325" s="31"/>
      <c r="H325" s="36"/>
    </row>
    <row r="326" spans="4:8" x14ac:dyDescent="0.25">
      <c r="D326" s="31"/>
      <c r="E326" s="18"/>
      <c r="F326" s="31"/>
      <c r="H326" s="36"/>
    </row>
    <row r="327" spans="4:8" x14ac:dyDescent="0.25">
      <c r="D327" s="31"/>
      <c r="E327" s="18"/>
      <c r="F327" s="31"/>
      <c r="H327" s="36"/>
    </row>
    <row r="328" spans="4:8" x14ac:dyDescent="0.25">
      <c r="D328" s="31"/>
      <c r="E328" s="18"/>
      <c r="F328" s="31"/>
      <c r="H328" s="36"/>
    </row>
    <row r="329" spans="4:8" x14ac:dyDescent="0.25">
      <c r="D329" s="31"/>
      <c r="E329" s="18"/>
      <c r="F329" s="31"/>
      <c r="H329" s="36"/>
    </row>
    <row r="330" spans="4:8" x14ac:dyDescent="0.25">
      <c r="D330" s="31"/>
      <c r="E330" s="18"/>
      <c r="F330" s="31"/>
      <c r="H330" s="36"/>
    </row>
    <row r="331" spans="4:8" x14ac:dyDescent="0.25">
      <c r="D331" s="31"/>
      <c r="E331" s="18"/>
      <c r="F331" s="31"/>
      <c r="H331" s="36"/>
    </row>
    <row r="332" spans="4:8" x14ac:dyDescent="0.25">
      <c r="D332" s="31"/>
      <c r="E332" s="18"/>
      <c r="F332" s="31"/>
      <c r="H332" s="36"/>
    </row>
    <row r="333" spans="4:8" x14ac:dyDescent="0.25">
      <c r="D333" s="31"/>
      <c r="E333" s="18"/>
      <c r="F333" s="31"/>
      <c r="H333" s="36"/>
    </row>
    <row r="334" spans="4:8" x14ac:dyDescent="0.25">
      <c r="D334" s="31"/>
      <c r="E334" s="18"/>
      <c r="F334" s="31"/>
      <c r="H334" s="36"/>
    </row>
    <row r="335" spans="4:8" x14ac:dyDescent="0.25">
      <c r="D335" s="31"/>
      <c r="E335" s="18"/>
      <c r="F335" s="31"/>
      <c r="H335" s="36"/>
    </row>
    <row r="336" spans="4:8" x14ac:dyDescent="0.25">
      <c r="D336" s="31"/>
      <c r="E336" s="18"/>
      <c r="F336" s="31"/>
      <c r="H336" s="36"/>
    </row>
    <row r="337" spans="4:8" x14ac:dyDescent="0.25">
      <c r="D337" s="31"/>
      <c r="E337" s="18"/>
      <c r="F337" s="31"/>
      <c r="H337" s="36"/>
    </row>
    <row r="338" spans="4:8" x14ac:dyDescent="0.25">
      <c r="D338" s="31"/>
      <c r="E338" s="18"/>
      <c r="F338" s="31"/>
      <c r="H338" s="36"/>
    </row>
    <row r="339" spans="4:8" x14ac:dyDescent="0.25">
      <c r="D339" s="31"/>
      <c r="E339" s="18"/>
      <c r="F339" s="31"/>
      <c r="H339" s="36"/>
    </row>
    <row r="340" spans="4:8" x14ac:dyDescent="0.25">
      <c r="D340" s="31"/>
      <c r="E340" s="18"/>
      <c r="F340" s="31"/>
      <c r="H340" s="36"/>
    </row>
    <row r="341" spans="4:8" x14ac:dyDescent="0.25">
      <c r="D341" s="31"/>
      <c r="E341" s="18"/>
      <c r="F341" s="31"/>
      <c r="H341" s="36"/>
    </row>
    <row r="342" spans="4:8" x14ac:dyDescent="0.25">
      <c r="D342" s="31"/>
      <c r="E342" s="18"/>
      <c r="F342" s="31"/>
      <c r="H342" s="36"/>
    </row>
    <row r="343" spans="4:8" x14ac:dyDescent="0.25">
      <c r="D343" s="31"/>
      <c r="E343" s="18"/>
      <c r="F343" s="31"/>
      <c r="H343" s="36"/>
    </row>
    <row r="344" spans="4:8" x14ac:dyDescent="0.25">
      <c r="D344" s="31"/>
      <c r="E344" s="18"/>
      <c r="F344" s="31"/>
      <c r="H344" s="36"/>
    </row>
    <row r="345" spans="4:8" x14ac:dyDescent="0.25">
      <c r="D345" s="31"/>
      <c r="E345" s="18"/>
      <c r="F345" s="31"/>
      <c r="H345" s="36"/>
    </row>
    <row r="346" spans="4:8" x14ac:dyDescent="0.25">
      <c r="D346" s="31"/>
      <c r="E346" s="18"/>
      <c r="F346" s="31"/>
      <c r="H346" s="36"/>
    </row>
    <row r="347" spans="4:8" x14ac:dyDescent="0.25">
      <c r="D347" s="31"/>
      <c r="E347" s="18"/>
      <c r="F347" s="31"/>
      <c r="H347" s="36"/>
    </row>
    <row r="348" spans="4:8" x14ac:dyDescent="0.25">
      <c r="D348" s="31"/>
      <c r="E348" s="18"/>
      <c r="F348" s="31"/>
      <c r="H348" s="36"/>
    </row>
    <row r="349" spans="4:8" x14ac:dyDescent="0.25">
      <c r="D349" s="31"/>
      <c r="E349" s="18"/>
      <c r="F349" s="31"/>
      <c r="H349" s="36"/>
    </row>
    <row r="350" spans="4:8" x14ac:dyDescent="0.25">
      <c r="D350" s="31"/>
      <c r="E350" s="18"/>
      <c r="F350" s="31"/>
      <c r="H350" s="36"/>
    </row>
    <row r="351" spans="4:8" x14ac:dyDescent="0.25">
      <c r="D351" s="31"/>
      <c r="E351" s="18"/>
      <c r="F351" s="31"/>
      <c r="H351" s="36"/>
    </row>
    <row r="352" spans="4:8" x14ac:dyDescent="0.25">
      <c r="D352" s="31"/>
      <c r="E352" s="18"/>
      <c r="F352" s="31"/>
      <c r="H352" s="36"/>
    </row>
    <row r="353" spans="4:8" x14ac:dyDescent="0.25">
      <c r="D353" s="31"/>
      <c r="E353" s="18"/>
      <c r="F353" s="31"/>
      <c r="H353" s="36"/>
    </row>
    <row r="354" spans="4:8" x14ac:dyDescent="0.25">
      <c r="D354" s="31"/>
      <c r="E354" s="18"/>
      <c r="F354" s="31"/>
      <c r="H354" s="36"/>
    </row>
    <row r="355" spans="4:8" x14ac:dyDescent="0.25">
      <c r="D355" s="31"/>
      <c r="E355" s="18"/>
      <c r="F355" s="31"/>
      <c r="H355" s="36"/>
    </row>
    <row r="356" spans="4:8" x14ac:dyDescent="0.25">
      <c r="D356" s="31"/>
      <c r="E356" s="18"/>
      <c r="F356" s="31"/>
      <c r="H356" s="36"/>
    </row>
    <row r="357" spans="4:8" x14ac:dyDescent="0.25">
      <c r="D357" s="31"/>
      <c r="E357" s="18"/>
      <c r="F357" s="31"/>
      <c r="H357" s="36"/>
    </row>
    <row r="358" spans="4:8" x14ac:dyDescent="0.25">
      <c r="D358" s="31"/>
      <c r="E358" s="18"/>
      <c r="F358" s="31"/>
      <c r="H358" s="36"/>
    </row>
    <row r="359" spans="4:8" x14ac:dyDescent="0.25">
      <c r="D359" s="31"/>
      <c r="E359" s="18"/>
      <c r="F359" s="31"/>
      <c r="H359" s="36"/>
    </row>
    <row r="360" spans="4:8" x14ac:dyDescent="0.25">
      <c r="D360" s="31"/>
      <c r="E360" s="18"/>
      <c r="F360" s="31"/>
      <c r="H360" s="36"/>
    </row>
    <row r="361" spans="4:8" x14ac:dyDescent="0.25">
      <c r="D361" s="31"/>
      <c r="E361" s="18"/>
      <c r="F361" s="31"/>
      <c r="H361" s="36"/>
    </row>
    <row r="362" spans="4:8" x14ac:dyDescent="0.25">
      <c r="D362" s="31"/>
      <c r="E362" s="18"/>
      <c r="F362" s="31"/>
      <c r="H362" s="36"/>
    </row>
    <row r="363" spans="4:8" x14ac:dyDescent="0.25">
      <c r="D363" s="31"/>
      <c r="E363" s="18"/>
      <c r="F363" s="31"/>
      <c r="H363" s="36"/>
    </row>
    <row r="364" spans="4:8" x14ac:dyDescent="0.25">
      <c r="D364" s="31"/>
      <c r="E364" s="18"/>
      <c r="F364" s="31"/>
      <c r="H364" s="36"/>
    </row>
    <row r="365" spans="4:8" x14ac:dyDescent="0.25">
      <c r="D365" s="31"/>
      <c r="E365" s="18"/>
      <c r="F365" s="31"/>
      <c r="H365" s="36"/>
    </row>
    <row r="366" spans="4:8" x14ac:dyDescent="0.25">
      <c r="D366" s="31"/>
      <c r="E366" s="18"/>
      <c r="F366" s="31"/>
      <c r="H366" s="36"/>
    </row>
    <row r="367" spans="4:8" x14ac:dyDescent="0.25">
      <c r="D367" s="31"/>
      <c r="E367" s="18"/>
      <c r="F367" s="31"/>
      <c r="H367" s="36"/>
    </row>
    <row r="368" spans="4:8" x14ac:dyDescent="0.25">
      <c r="D368" s="31"/>
      <c r="E368" s="18"/>
      <c r="F368" s="31"/>
      <c r="H368" s="36"/>
    </row>
    <row r="369" spans="4:8" x14ac:dyDescent="0.25">
      <c r="D369" s="31"/>
      <c r="E369" s="18"/>
      <c r="F369" s="31"/>
      <c r="H369" s="36"/>
    </row>
    <row r="370" spans="4:8" x14ac:dyDescent="0.25">
      <c r="D370" s="31"/>
      <c r="E370" s="18"/>
      <c r="F370" s="31"/>
      <c r="H370" s="36"/>
    </row>
    <row r="371" spans="4:8" x14ac:dyDescent="0.25">
      <c r="D371" s="31"/>
      <c r="E371" s="18"/>
      <c r="F371" s="31"/>
      <c r="H371" s="36"/>
    </row>
    <row r="372" spans="4:8" x14ac:dyDescent="0.25">
      <c r="D372" s="31"/>
      <c r="E372" s="18"/>
      <c r="F372" s="31"/>
      <c r="H372" s="36"/>
    </row>
    <row r="373" spans="4:8" x14ac:dyDescent="0.25">
      <c r="D373" s="31"/>
      <c r="E373" s="18"/>
      <c r="F373" s="31"/>
      <c r="H373" s="36"/>
    </row>
    <row r="374" spans="4:8" x14ac:dyDescent="0.25">
      <c r="D374" s="31"/>
      <c r="E374" s="18"/>
      <c r="F374" s="31"/>
      <c r="H374" s="36"/>
    </row>
    <row r="375" spans="4:8" x14ac:dyDescent="0.25">
      <c r="D375" s="31"/>
      <c r="E375" s="18"/>
      <c r="F375" s="31"/>
      <c r="H375" s="36"/>
    </row>
    <row r="376" spans="4:8" x14ac:dyDescent="0.25">
      <c r="D376" s="31"/>
      <c r="E376" s="18"/>
      <c r="F376" s="31"/>
      <c r="H376" s="36"/>
    </row>
    <row r="377" spans="4:8" x14ac:dyDescent="0.25">
      <c r="D377" s="31"/>
      <c r="E377" s="18"/>
      <c r="F377" s="31"/>
      <c r="H377" s="36"/>
    </row>
    <row r="378" spans="4:8" x14ac:dyDescent="0.25">
      <c r="D378" s="31"/>
      <c r="E378" s="18"/>
      <c r="F378" s="31"/>
      <c r="H378" s="36"/>
    </row>
    <row r="379" spans="4:8" x14ac:dyDescent="0.25">
      <c r="D379" s="31"/>
      <c r="E379" s="18"/>
      <c r="F379" s="31"/>
      <c r="H379" s="36"/>
    </row>
    <row r="380" spans="4:8" x14ac:dyDescent="0.25">
      <c r="D380" s="31"/>
      <c r="E380" s="18"/>
      <c r="F380" s="31"/>
      <c r="H380" s="36"/>
    </row>
    <row r="381" spans="4:8" x14ac:dyDescent="0.25">
      <c r="D381" s="31"/>
      <c r="E381" s="18"/>
      <c r="F381" s="31"/>
      <c r="H381" s="36"/>
    </row>
    <row r="382" spans="4:8" x14ac:dyDescent="0.25">
      <c r="D382" s="31"/>
      <c r="E382" s="18"/>
      <c r="F382" s="31"/>
      <c r="H382" s="36"/>
    </row>
    <row r="383" spans="4:8" x14ac:dyDescent="0.25">
      <c r="D383" s="31"/>
      <c r="E383" s="18"/>
      <c r="F383" s="31"/>
      <c r="H383" s="36"/>
    </row>
    <row r="384" spans="4:8" x14ac:dyDescent="0.25">
      <c r="D384" s="31"/>
      <c r="E384" s="18"/>
      <c r="F384" s="31"/>
      <c r="H384" s="36"/>
    </row>
    <row r="385" spans="4:8" x14ac:dyDescent="0.25">
      <c r="D385" s="31"/>
      <c r="E385" s="18"/>
      <c r="F385" s="31"/>
      <c r="H385" s="36"/>
    </row>
    <row r="386" spans="4:8" x14ac:dyDescent="0.25">
      <c r="D386" s="31"/>
      <c r="E386" s="18"/>
      <c r="F386" s="31"/>
      <c r="H386" s="36"/>
    </row>
    <row r="387" spans="4:8" x14ac:dyDescent="0.25">
      <c r="D387" s="31"/>
      <c r="E387" s="18"/>
      <c r="F387" s="31"/>
      <c r="H387" s="36"/>
    </row>
    <row r="388" spans="4:8" x14ac:dyDescent="0.25">
      <c r="D388" s="31"/>
      <c r="E388" s="18"/>
      <c r="F388" s="31"/>
      <c r="H388" s="36"/>
    </row>
    <row r="389" spans="4:8" x14ac:dyDescent="0.25">
      <c r="D389" s="31"/>
      <c r="E389" s="18"/>
      <c r="F389" s="31"/>
      <c r="H389" s="36"/>
    </row>
    <row r="390" spans="4:8" x14ac:dyDescent="0.25">
      <c r="D390" s="31"/>
      <c r="E390" s="18"/>
      <c r="F390" s="31"/>
      <c r="H390" s="36"/>
    </row>
    <row r="391" spans="4:8" x14ac:dyDescent="0.25">
      <c r="D391" s="31"/>
      <c r="E391" s="18"/>
      <c r="F391" s="31"/>
      <c r="H391" s="36"/>
    </row>
    <row r="392" spans="4:8" x14ac:dyDescent="0.25">
      <c r="D392" s="31"/>
      <c r="E392" s="18"/>
      <c r="F392" s="31"/>
      <c r="H392" s="36"/>
    </row>
    <row r="393" spans="4:8" x14ac:dyDescent="0.25">
      <c r="D393" s="31"/>
      <c r="E393" s="18"/>
      <c r="F393" s="31"/>
      <c r="H393" s="36"/>
    </row>
    <row r="394" spans="4:8" x14ac:dyDescent="0.25">
      <c r="D394" s="31"/>
      <c r="E394" s="18"/>
      <c r="F394" s="31"/>
      <c r="H394" s="36"/>
    </row>
    <row r="395" spans="4:8" x14ac:dyDescent="0.25">
      <c r="D395" s="31"/>
      <c r="E395" s="18"/>
      <c r="F395" s="31"/>
      <c r="H395" s="36"/>
    </row>
    <row r="396" spans="4:8" x14ac:dyDescent="0.25">
      <c r="D396" s="31"/>
      <c r="E396" s="18"/>
      <c r="F396" s="31"/>
      <c r="H396" s="36"/>
    </row>
    <row r="397" spans="4:8" x14ac:dyDescent="0.25">
      <c r="D397" s="31"/>
      <c r="E397" s="18"/>
      <c r="F397" s="31"/>
      <c r="H397" s="36"/>
    </row>
    <row r="398" spans="4:8" x14ac:dyDescent="0.25">
      <c r="D398" s="31"/>
      <c r="E398" s="18"/>
      <c r="F398" s="31"/>
      <c r="H398" s="36"/>
    </row>
    <row r="399" spans="4:8" x14ac:dyDescent="0.25">
      <c r="D399" s="31"/>
      <c r="E399" s="18"/>
      <c r="F399" s="31"/>
      <c r="H399" s="36"/>
    </row>
    <row r="400" spans="4:8" x14ac:dyDescent="0.25">
      <c r="D400" s="31"/>
      <c r="E400" s="18"/>
      <c r="F400" s="31"/>
      <c r="H400" s="36"/>
    </row>
    <row r="401" spans="4:8" x14ac:dyDescent="0.25">
      <c r="D401" s="31"/>
      <c r="E401" s="18"/>
      <c r="F401" s="31"/>
      <c r="H401" s="36"/>
    </row>
    <row r="402" spans="4:8" x14ac:dyDescent="0.25">
      <c r="D402" s="31"/>
      <c r="E402" s="18"/>
      <c r="F402" s="31"/>
      <c r="H402" s="36"/>
    </row>
    <row r="403" spans="4:8" x14ac:dyDescent="0.25">
      <c r="D403" s="31"/>
      <c r="E403" s="18"/>
      <c r="F403" s="31"/>
      <c r="H403" s="36"/>
    </row>
    <row r="404" spans="4:8" x14ac:dyDescent="0.25">
      <c r="D404" s="31"/>
      <c r="E404" s="18"/>
      <c r="F404" s="31"/>
      <c r="H404" s="36"/>
    </row>
    <row r="405" spans="4:8" x14ac:dyDescent="0.25">
      <c r="D405" s="31"/>
      <c r="E405" s="18"/>
      <c r="F405" s="31"/>
      <c r="H405" s="36"/>
    </row>
    <row r="406" spans="4:8" x14ac:dyDescent="0.25">
      <c r="D406" s="31"/>
      <c r="E406" s="18"/>
      <c r="F406" s="31"/>
      <c r="H406" s="36"/>
    </row>
    <row r="407" spans="4:8" x14ac:dyDescent="0.25">
      <c r="D407" s="31"/>
      <c r="E407" s="18"/>
      <c r="F407" s="31"/>
      <c r="H407" s="36"/>
    </row>
    <row r="408" spans="4:8" x14ac:dyDescent="0.25">
      <c r="D408" s="31"/>
      <c r="E408" s="18"/>
      <c r="F408" s="31"/>
      <c r="H408" s="36"/>
    </row>
    <row r="409" spans="4:8" x14ac:dyDescent="0.25">
      <c r="D409" s="31"/>
      <c r="E409" s="18"/>
      <c r="F409" s="31"/>
      <c r="H409" s="36"/>
    </row>
    <row r="410" spans="4:8" x14ac:dyDescent="0.25">
      <c r="D410" s="31"/>
      <c r="E410" s="18"/>
      <c r="F410" s="31"/>
      <c r="H410" s="36"/>
    </row>
    <row r="411" spans="4:8" x14ac:dyDescent="0.25">
      <c r="D411" s="31"/>
      <c r="E411" s="18"/>
      <c r="F411" s="31"/>
      <c r="H411" s="36"/>
    </row>
    <row r="412" spans="4:8" x14ac:dyDescent="0.25">
      <c r="D412" s="31"/>
      <c r="E412" s="18"/>
      <c r="F412" s="31"/>
      <c r="H412" s="36"/>
    </row>
    <row r="413" spans="4:8" x14ac:dyDescent="0.25">
      <c r="D413" s="31"/>
      <c r="E413" s="18"/>
      <c r="F413" s="31"/>
      <c r="H413" s="36"/>
    </row>
    <row r="414" spans="4:8" x14ac:dyDescent="0.25">
      <c r="D414" s="31"/>
      <c r="E414" s="18"/>
      <c r="F414" s="31"/>
      <c r="H414" s="36"/>
    </row>
    <row r="415" spans="4:8" x14ac:dyDescent="0.25">
      <c r="D415" s="31"/>
      <c r="E415" s="18"/>
      <c r="F415" s="31"/>
      <c r="H415" s="36"/>
    </row>
    <row r="416" spans="4:8" x14ac:dyDescent="0.25">
      <c r="D416" s="31"/>
      <c r="E416" s="18"/>
      <c r="F416" s="31"/>
      <c r="H416" s="36"/>
    </row>
    <row r="417" spans="4:8" x14ac:dyDescent="0.25">
      <c r="D417" s="31"/>
      <c r="E417" s="18"/>
      <c r="F417" s="31"/>
      <c r="H417" s="36"/>
    </row>
    <row r="418" spans="4:8" x14ac:dyDescent="0.25">
      <c r="D418" s="31"/>
      <c r="E418" s="18"/>
      <c r="F418" s="31"/>
      <c r="H418" s="36"/>
    </row>
    <row r="419" spans="4:8" x14ac:dyDescent="0.25">
      <c r="D419" s="31"/>
      <c r="E419" s="18"/>
      <c r="F419" s="31"/>
      <c r="H419" s="36"/>
    </row>
    <row r="420" spans="4:8" x14ac:dyDescent="0.25">
      <c r="D420" s="31"/>
      <c r="E420" s="18"/>
      <c r="F420" s="31"/>
      <c r="H420" s="36"/>
    </row>
    <row r="421" spans="4:8" x14ac:dyDescent="0.25">
      <c r="D421" s="31"/>
      <c r="E421" s="18"/>
      <c r="F421" s="31"/>
      <c r="H421" s="36"/>
    </row>
    <row r="422" spans="4:8" x14ac:dyDescent="0.25">
      <c r="D422" s="31"/>
      <c r="E422" s="18"/>
      <c r="F422" s="31"/>
      <c r="H422" s="36"/>
    </row>
    <row r="423" spans="4:8" x14ac:dyDescent="0.25">
      <c r="D423" s="31"/>
      <c r="E423" s="18"/>
      <c r="F423" s="31"/>
      <c r="H423" s="36"/>
    </row>
    <row r="424" spans="4:8" x14ac:dyDescent="0.25">
      <c r="D424" s="31"/>
      <c r="E424" s="18"/>
      <c r="F424" s="31"/>
      <c r="H424" s="36"/>
    </row>
    <row r="425" spans="4:8" x14ac:dyDescent="0.25">
      <c r="D425" s="31"/>
      <c r="E425" s="18"/>
      <c r="F425" s="31"/>
      <c r="H425" s="36"/>
    </row>
    <row r="426" spans="4:8" x14ac:dyDescent="0.25">
      <c r="D426" s="31"/>
      <c r="E426" s="18"/>
      <c r="F426" s="31"/>
      <c r="H426" s="36"/>
    </row>
    <row r="427" spans="4:8" x14ac:dyDescent="0.25">
      <c r="D427" s="31"/>
      <c r="E427" s="18"/>
      <c r="F427" s="31"/>
      <c r="H427" s="36"/>
    </row>
    <row r="428" spans="4:8" x14ac:dyDescent="0.25">
      <c r="D428" s="31"/>
      <c r="E428" s="18"/>
      <c r="F428" s="31"/>
      <c r="H428" s="36"/>
    </row>
    <row r="429" spans="4:8" x14ac:dyDescent="0.25">
      <c r="D429" s="31"/>
      <c r="E429" s="18"/>
      <c r="F429" s="31"/>
      <c r="H429" s="36"/>
    </row>
    <row r="430" spans="4:8" x14ac:dyDescent="0.25">
      <c r="D430" s="31"/>
      <c r="E430" s="18"/>
      <c r="F430" s="31"/>
      <c r="H430" s="36"/>
    </row>
    <row r="431" spans="4:8" x14ac:dyDescent="0.25">
      <c r="D431" s="31"/>
      <c r="E431" s="18"/>
      <c r="F431" s="31"/>
      <c r="H431" s="36"/>
    </row>
    <row r="432" spans="4:8" x14ac:dyDescent="0.25">
      <c r="D432" s="31"/>
      <c r="E432" s="18"/>
      <c r="F432" s="31"/>
      <c r="H432" s="36"/>
    </row>
    <row r="433" spans="4:8" x14ac:dyDescent="0.25">
      <c r="D433" s="31"/>
      <c r="E433" s="18"/>
      <c r="F433" s="31"/>
      <c r="H433" s="36"/>
    </row>
    <row r="434" spans="4:8" x14ac:dyDescent="0.25">
      <c r="D434" s="31"/>
      <c r="E434" s="18"/>
      <c r="F434" s="31"/>
      <c r="H434" s="36"/>
    </row>
    <row r="435" spans="4:8" x14ac:dyDescent="0.25">
      <c r="D435" s="31"/>
      <c r="E435" s="18"/>
      <c r="F435" s="31"/>
      <c r="H435" s="36"/>
    </row>
    <row r="436" spans="4:8" x14ac:dyDescent="0.25">
      <c r="D436" s="31"/>
      <c r="E436" s="18"/>
      <c r="F436" s="31"/>
      <c r="H436" s="36"/>
    </row>
    <row r="437" spans="4:8" x14ac:dyDescent="0.25">
      <c r="D437" s="31"/>
      <c r="E437" s="18"/>
      <c r="F437" s="31"/>
      <c r="H437" s="36"/>
    </row>
    <row r="438" spans="4:8" x14ac:dyDescent="0.25">
      <c r="D438" s="31"/>
      <c r="E438" s="18"/>
      <c r="F438" s="31"/>
      <c r="H438" s="36"/>
    </row>
    <row r="439" spans="4:8" x14ac:dyDescent="0.25">
      <c r="D439" s="31"/>
      <c r="E439" s="18"/>
      <c r="F439" s="31"/>
      <c r="H439" s="36"/>
    </row>
    <row r="440" spans="4:8" x14ac:dyDescent="0.25">
      <c r="D440" s="31"/>
      <c r="E440" s="18"/>
      <c r="F440" s="31"/>
      <c r="H440" s="36"/>
    </row>
    <row r="441" spans="4:8" x14ac:dyDescent="0.25">
      <c r="D441" s="31"/>
      <c r="E441" s="18"/>
      <c r="F441" s="31"/>
      <c r="H441" s="36"/>
    </row>
    <row r="442" spans="4:8" x14ac:dyDescent="0.25">
      <c r="D442" s="31"/>
      <c r="E442" s="18"/>
      <c r="F442" s="31"/>
      <c r="H442" s="36"/>
    </row>
    <row r="443" spans="4:8" x14ac:dyDescent="0.25">
      <c r="D443" s="31"/>
      <c r="E443" s="18"/>
      <c r="F443" s="31"/>
      <c r="H443" s="36"/>
    </row>
    <row r="444" spans="4:8" x14ac:dyDescent="0.25">
      <c r="D444" s="31"/>
      <c r="E444" s="18"/>
      <c r="F444" s="31"/>
      <c r="H444" s="36"/>
    </row>
    <row r="445" spans="4:8" x14ac:dyDescent="0.25">
      <c r="D445" s="31"/>
      <c r="E445" s="18"/>
      <c r="F445" s="31"/>
      <c r="H445" s="36"/>
    </row>
    <row r="446" spans="4:8" x14ac:dyDescent="0.25">
      <c r="D446" s="31"/>
      <c r="E446" s="18"/>
      <c r="F446" s="31"/>
      <c r="H446" s="36"/>
    </row>
    <row r="447" spans="4:8" x14ac:dyDescent="0.25">
      <c r="D447" s="31"/>
      <c r="E447" s="18"/>
      <c r="F447" s="31"/>
      <c r="H447" s="36"/>
    </row>
    <row r="448" spans="4:8" x14ac:dyDescent="0.25">
      <c r="D448" s="31"/>
      <c r="E448" s="18"/>
      <c r="F448" s="31"/>
      <c r="H448" s="36"/>
    </row>
    <row r="449" spans="4:8" x14ac:dyDescent="0.25">
      <c r="D449" s="31"/>
      <c r="E449" s="18"/>
      <c r="F449" s="31"/>
      <c r="H449" s="36"/>
    </row>
    <row r="450" spans="4:8" x14ac:dyDescent="0.25">
      <c r="D450" s="31"/>
      <c r="E450" s="18"/>
      <c r="F450" s="31"/>
      <c r="H450" s="36"/>
    </row>
    <row r="451" spans="4:8" x14ac:dyDescent="0.25">
      <c r="D451" s="31"/>
      <c r="E451" s="18"/>
      <c r="F451" s="31"/>
      <c r="H451" s="36"/>
    </row>
    <row r="452" spans="4:8" x14ac:dyDescent="0.25">
      <c r="D452" s="31"/>
      <c r="E452" s="18"/>
      <c r="F452" s="31"/>
      <c r="H452" s="36"/>
    </row>
    <row r="453" spans="4:8" x14ac:dyDescent="0.25">
      <c r="D453" s="31"/>
      <c r="E453" s="18"/>
      <c r="F453" s="31"/>
      <c r="H453" s="36"/>
    </row>
    <row r="454" spans="4:8" x14ac:dyDescent="0.25">
      <c r="D454" s="31"/>
      <c r="E454" s="18"/>
      <c r="F454" s="31"/>
      <c r="H454" s="36"/>
    </row>
    <row r="455" spans="4:8" x14ac:dyDescent="0.25">
      <c r="D455" s="31"/>
      <c r="E455" s="18"/>
      <c r="F455" s="31"/>
      <c r="H455" s="36"/>
    </row>
    <row r="456" spans="4:8" x14ac:dyDescent="0.25">
      <c r="D456" s="31"/>
      <c r="E456" s="18"/>
      <c r="F456" s="31"/>
      <c r="H456" s="36"/>
    </row>
    <row r="457" spans="4:8" x14ac:dyDescent="0.25">
      <c r="D457" s="31"/>
      <c r="E457" s="18"/>
      <c r="F457" s="31"/>
      <c r="H457" s="36"/>
    </row>
    <row r="458" spans="4:8" x14ac:dyDescent="0.25">
      <c r="D458" s="31"/>
      <c r="E458" s="18"/>
      <c r="F458" s="31"/>
      <c r="H458" s="36"/>
    </row>
    <row r="459" spans="4:8" x14ac:dyDescent="0.25">
      <c r="D459" s="31"/>
      <c r="E459" s="18"/>
      <c r="F459" s="31"/>
      <c r="H459" s="36"/>
    </row>
    <row r="460" spans="4:8" x14ac:dyDescent="0.25">
      <c r="D460" s="31"/>
      <c r="E460" s="18"/>
      <c r="F460" s="31"/>
      <c r="H460" s="36"/>
    </row>
    <row r="461" spans="4:8" x14ac:dyDescent="0.25">
      <c r="D461" s="31"/>
      <c r="E461" s="18"/>
      <c r="F461" s="31"/>
      <c r="H461" s="36"/>
    </row>
    <row r="462" spans="4:8" x14ac:dyDescent="0.25">
      <c r="D462" s="31"/>
      <c r="E462" s="18"/>
      <c r="F462" s="31"/>
      <c r="H462" s="36"/>
    </row>
    <row r="463" spans="4:8" x14ac:dyDescent="0.25">
      <c r="D463" s="31"/>
      <c r="E463" s="18"/>
      <c r="F463" s="31"/>
      <c r="H463" s="36"/>
    </row>
    <row r="464" spans="4:8" x14ac:dyDescent="0.25">
      <c r="D464" s="31"/>
      <c r="E464" s="18"/>
      <c r="F464" s="31"/>
      <c r="H464" s="36"/>
    </row>
    <row r="465" spans="4:8" x14ac:dyDescent="0.25">
      <c r="D465" s="31"/>
      <c r="E465" s="18"/>
      <c r="F465" s="31"/>
      <c r="H465" s="36"/>
    </row>
    <row r="466" spans="4:8" x14ac:dyDescent="0.25">
      <c r="D466" s="31"/>
      <c r="E466" s="18"/>
      <c r="F466" s="31"/>
      <c r="H466" s="36"/>
    </row>
    <row r="467" spans="4:8" x14ac:dyDescent="0.25">
      <c r="D467" s="31"/>
      <c r="E467" s="18"/>
      <c r="F467" s="31"/>
      <c r="H467" s="36"/>
    </row>
    <row r="468" spans="4:8" x14ac:dyDescent="0.25">
      <c r="D468" s="31"/>
      <c r="E468" s="18"/>
      <c r="F468" s="31"/>
      <c r="H468" s="36"/>
    </row>
    <row r="469" spans="4:8" x14ac:dyDescent="0.25">
      <c r="D469" s="31"/>
      <c r="E469" s="18"/>
      <c r="F469" s="31"/>
      <c r="H469" s="36"/>
    </row>
    <row r="470" spans="4:8" x14ac:dyDescent="0.25">
      <c r="D470" s="31"/>
      <c r="E470" s="18"/>
      <c r="F470" s="31"/>
      <c r="H470" s="36"/>
    </row>
    <row r="471" spans="4:8" x14ac:dyDescent="0.25">
      <c r="D471" s="31"/>
      <c r="E471" s="18"/>
      <c r="F471" s="31"/>
      <c r="H471" s="36"/>
    </row>
    <row r="472" spans="4:8" x14ac:dyDescent="0.25">
      <c r="D472" s="31"/>
      <c r="E472" s="18"/>
      <c r="F472" s="31"/>
      <c r="H472" s="36"/>
    </row>
    <row r="473" spans="4:8" x14ac:dyDescent="0.25">
      <c r="D473" s="31"/>
      <c r="E473" s="18"/>
      <c r="F473" s="31"/>
      <c r="H473" s="36"/>
    </row>
    <row r="474" spans="4:8" x14ac:dyDescent="0.25">
      <c r="D474" s="31"/>
      <c r="E474" s="18"/>
      <c r="F474" s="31"/>
      <c r="H474" s="36"/>
    </row>
    <row r="475" spans="4:8" x14ac:dyDescent="0.25">
      <c r="D475" s="31"/>
      <c r="E475" s="18"/>
      <c r="F475" s="31"/>
      <c r="H475" s="36"/>
    </row>
    <row r="476" spans="4:8" x14ac:dyDescent="0.25">
      <c r="D476" s="31"/>
      <c r="E476" s="18"/>
      <c r="F476" s="31"/>
      <c r="H476" s="36"/>
    </row>
    <row r="477" spans="4:8" x14ac:dyDescent="0.25">
      <c r="D477" s="31"/>
      <c r="E477" s="18"/>
      <c r="F477" s="31"/>
      <c r="H477" s="36"/>
    </row>
    <row r="478" spans="4:8" x14ac:dyDescent="0.25">
      <c r="D478" s="31"/>
      <c r="E478" s="18"/>
      <c r="F478" s="31"/>
      <c r="H478" s="36"/>
    </row>
    <row r="479" spans="4:8" x14ac:dyDescent="0.25">
      <c r="D479" s="31"/>
      <c r="E479" s="18"/>
      <c r="F479" s="31"/>
      <c r="H479" s="36"/>
    </row>
    <row r="480" spans="4:8" x14ac:dyDescent="0.25">
      <c r="D480" s="31"/>
      <c r="E480" s="18"/>
      <c r="F480" s="31"/>
      <c r="H480" s="36"/>
    </row>
    <row r="481" spans="4:8" x14ac:dyDescent="0.25">
      <c r="D481" s="31"/>
      <c r="E481" s="18"/>
      <c r="F481" s="31"/>
      <c r="H481" s="36"/>
    </row>
    <row r="482" spans="4:8" x14ac:dyDescent="0.25">
      <c r="D482" s="31"/>
      <c r="E482" s="18"/>
      <c r="F482" s="31"/>
      <c r="H482" s="36"/>
    </row>
    <row r="483" spans="4:8" x14ac:dyDescent="0.25">
      <c r="D483" s="31"/>
      <c r="E483" s="18"/>
      <c r="F483" s="31"/>
      <c r="H483" s="36"/>
    </row>
    <row r="484" spans="4:8" x14ac:dyDescent="0.25">
      <c r="D484" s="31"/>
      <c r="E484" s="18"/>
      <c r="F484" s="31"/>
      <c r="H484" s="36"/>
    </row>
    <row r="485" spans="4:8" x14ac:dyDescent="0.25">
      <c r="D485" s="31"/>
      <c r="E485" s="18"/>
      <c r="F485" s="31"/>
      <c r="H485" s="36"/>
    </row>
    <row r="486" spans="4:8" x14ac:dyDescent="0.25">
      <c r="D486" s="31"/>
      <c r="E486" s="18"/>
      <c r="F486" s="31"/>
      <c r="H486" s="36"/>
    </row>
    <row r="487" spans="4:8" x14ac:dyDescent="0.25">
      <c r="D487" s="31"/>
      <c r="E487" s="18"/>
      <c r="F487" s="31"/>
      <c r="H487" s="36"/>
    </row>
    <row r="488" spans="4:8" x14ac:dyDescent="0.25">
      <c r="D488" s="31"/>
      <c r="E488" s="18"/>
      <c r="F488" s="31"/>
      <c r="H488" s="36"/>
    </row>
    <row r="489" spans="4:8" x14ac:dyDescent="0.25">
      <c r="D489" s="31"/>
      <c r="E489" s="18"/>
      <c r="F489" s="31"/>
      <c r="H489" s="36"/>
    </row>
    <row r="490" spans="4:8" x14ac:dyDescent="0.25">
      <c r="D490" s="31"/>
      <c r="E490" s="18"/>
      <c r="F490" s="31"/>
      <c r="H490" s="36"/>
    </row>
    <row r="491" spans="4:8" x14ac:dyDescent="0.25">
      <c r="D491" s="31"/>
      <c r="E491" s="18"/>
      <c r="F491" s="31"/>
      <c r="H491" s="36"/>
    </row>
    <row r="492" spans="4:8" x14ac:dyDescent="0.25">
      <c r="D492" s="31"/>
      <c r="E492" s="18"/>
      <c r="F492" s="31"/>
      <c r="H492" s="36"/>
    </row>
    <row r="493" spans="4:8" x14ac:dyDescent="0.25">
      <c r="D493" s="31"/>
      <c r="E493" s="18"/>
      <c r="F493" s="31"/>
      <c r="H493" s="36"/>
    </row>
    <row r="494" spans="4:8" x14ac:dyDescent="0.25">
      <c r="D494" s="31"/>
      <c r="E494" s="18"/>
      <c r="F494" s="31"/>
      <c r="H494" s="36"/>
    </row>
    <row r="495" spans="4:8" x14ac:dyDescent="0.25">
      <c r="D495" s="31"/>
      <c r="E495" s="18"/>
      <c r="F495" s="31"/>
      <c r="H495" s="36"/>
    </row>
    <row r="496" spans="4:8" x14ac:dyDescent="0.25">
      <c r="D496" s="31"/>
      <c r="E496" s="18"/>
      <c r="F496" s="31"/>
      <c r="H496" s="36"/>
    </row>
    <row r="497" spans="4:8" x14ac:dyDescent="0.25">
      <c r="D497" s="31"/>
      <c r="E497" s="18"/>
      <c r="F497" s="31"/>
      <c r="H497" s="36"/>
    </row>
    <row r="498" spans="4:8" x14ac:dyDescent="0.25">
      <c r="D498" s="31"/>
      <c r="E498" s="18"/>
      <c r="F498" s="31"/>
      <c r="H498" s="36"/>
    </row>
    <row r="499" spans="4:8" x14ac:dyDescent="0.25">
      <c r="D499" s="31"/>
      <c r="E499" s="18"/>
      <c r="F499" s="31"/>
      <c r="H499" s="36"/>
    </row>
    <row r="500" spans="4:8" x14ac:dyDescent="0.25">
      <c r="D500" s="31"/>
      <c r="E500" s="18"/>
      <c r="F500" s="31"/>
      <c r="H500" s="36"/>
    </row>
    <row r="501" spans="4:8" x14ac:dyDescent="0.25">
      <c r="D501" s="31"/>
      <c r="E501" s="18"/>
      <c r="F501" s="31"/>
      <c r="H501" s="36"/>
    </row>
    <row r="502" spans="4:8" x14ac:dyDescent="0.25">
      <c r="D502" s="31"/>
      <c r="E502" s="18"/>
      <c r="F502" s="31"/>
      <c r="H502" s="36"/>
    </row>
    <row r="503" spans="4:8" x14ac:dyDescent="0.25">
      <c r="D503" s="31"/>
      <c r="E503" s="18"/>
      <c r="F503" s="31"/>
      <c r="H503" s="36"/>
    </row>
    <row r="504" spans="4:8" x14ac:dyDescent="0.25">
      <c r="D504" s="31"/>
      <c r="E504" s="18"/>
      <c r="F504" s="31"/>
      <c r="H504" s="36"/>
    </row>
    <row r="505" spans="4:8" x14ac:dyDescent="0.25">
      <c r="D505" s="31"/>
      <c r="E505" s="18"/>
      <c r="F505" s="31"/>
      <c r="H505" s="36"/>
    </row>
    <row r="506" spans="4:8" x14ac:dyDescent="0.25">
      <c r="D506" s="31"/>
      <c r="E506" s="18"/>
      <c r="F506" s="31"/>
      <c r="H506" s="36"/>
    </row>
    <row r="507" spans="4:8" x14ac:dyDescent="0.25">
      <c r="D507" s="31"/>
      <c r="E507" s="18"/>
      <c r="F507" s="31"/>
      <c r="H507" s="36"/>
    </row>
    <row r="508" spans="4:8" x14ac:dyDescent="0.25">
      <c r="D508" s="31"/>
      <c r="E508" s="18"/>
      <c r="F508" s="31"/>
      <c r="H508" s="36"/>
    </row>
    <row r="509" spans="4:8" x14ac:dyDescent="0.25">
      <c r="D509" s="31"/>
      <c r="E509" s="18"/>
      <c r="F509" s="31"/>
      <c r="H509" s="36"/>
    </row>
    <row r="510" spans="4:8" x14ac:dyDescent="0.25">
      <c r="D510" s="31"/>
      <c r="E510" s="18"/>
      <c r="F510" s="31"/>
      <c r="H510" s="36"/>
    </row>
    <row r="511" spans="4:8" x14ac:dyDescent="0.25">
      <c r="D511" s="31"/>
      <c r="E511" s="18"/>
      <c r="F511" s="31"/>
      <c r="H511" s="36"/>
    </row>
    <row r="512" spans="4:8" x14ac:dyDescent="0.25">
      <c r="D512" s="31"/>
      <c r="E512" s="18"/>
      <c r="F512" s="31"/>
      <c r="H512" s="36"/>
    </row>
    <row r="513" spans="4:8" x14ac:dyDescent="0.25">
      <c r="D513" s="31"/>
      <c r="E513" s="18"/>
      <c r="F513" s="31"/>
      <c r="H513" s="36"/>
    </row>
    <row r="514" spans="4:8" x14ac:dyDescent="0.25">
      <c r="D514" s="31"/>
      <c r="E514" s="18"/>
      <c r="F514" s="31"/>
      <c r="H514" s="36"/>
    </row>
    <row r="515" spans="4:8" x14ac:dyDescent="0.25">
      <c r="D515" s="31"/>
      <c r="E515" s="18"/>
      <c r="F515" s="31"/>
      <c r="H515" s="36"/>
    </row>
    <row r="516" spans="4:8" x14ac:dyDescent="0.25">
      <c r="D516" s="31"/>
      <c r="E516" s="18"/>
      <c r="F516" s="31"/>
      <c r="H516" s="36"/>
    </row>
    <row r="517" spans="4:8" x14ac:dyDescent="0.25">
      <c r="D517" s="31"/>
      <c r="E517" s="18"/>
      <c r="F517" s="31"/>
      <c r="H517" s="36"/>
    </row>
    <row r="518" spans="4:8" x14ac:dyDescent="0.25">
      <c r="D518" s="31"/>
      <c r="E518" s="18"/>
      <c r="F518" s="31"/>
      <c r="H518" s="36"/>
    </row>
    <row r="519" spans="4:8" x14ac:dyDescent="0.25">
      <c r="D519" s="31"/>
      <c r="E519" s="18"/>
      <c r="F519" s="31"/>
      <c r="H519" s="36"/>
    </row>
    <row r="520" spans="4:8" x14ac:dyDescent="0.25">
      <c r="D520" s="31"/>
      <c r="E520" s="18"/>
      <c r="F520" s="31"/>
      <c r="H520" s="36"/>
    </row>
    <row r="521" spans="4:8" x14ac:dyDescent="0.25">
      <c r="D521" s="31"/>
      <c r="E521" s="18"/>
      <c r="F521" s="31"/>
      <c r="H521" s="36"/>
    </row>
    <row r="522" spans="4:8" x14ac:dyDescent="0.25">
      <c r="D522" s="31"/>
      <c r="E522" s="18"/>
      <c r="F522" s="31"/>
      <c r="H522" s="36"/>
    </row>
    <row r="523" spans="4:8" x14ac:dyDescent="0.25">
      <c r="D523" s="31"/>
      <c r="E523" s="18"/>
      <c r="F523" s="31"/>
      <c r="H523" s="36"/>
    </row>
    <row r="524" spans="4:8" x14ac:dyDescent="0.25">
      <c r="D524" s="31"/>
      <c r="E524" s="18"/>
      <c r="F524" s="31"/>
      <c r="H524" s="36"/>
    </row>
    <row r="525" spans="4:8" x14ac:dyDescent="0.25">
      <c r="D525" s="31"/>
      <c r="E525" s="18"/>
      <c r="F525" s="31"/>
      <c r="H525" s="36"/>
    </row>
    <row r="526" spans="4:8" x14ac:dyDescent="0.25">
      <c r="D526" s="31"/>
      <c r="E526" s="18"/>
      <c r="F526" s="31"/>
      <c r="H526" s="36"/>
    </row>
    <row r="527" spans="4:8" x14ac:dyDescent="0.25">
      <c r="D527" s="31"/>
      <c r="E527" s="18"/>
      <c r="F527" s="31"/>
      <c r="H527" s="36"/>
    </row>
    <row r="528" spans="4:8" x14ac:dyDescent="0.25">
      <c r="D528" s="31"/>
      <c r="E528" s="18"/>
      <c r="F528" s="31"/>
      <c r="H528" s="36"/>
    </row>
    <row r="529" spans="4:8" x14ac:dyDescent="0.25">
      <c r="D529" s="31"/>
      <c r="E529" s="18"/>
      <c r="F529" s="31"/>
      <c r="H529" s="36"/>
    </row>
    <row r="530" spans="4:8" x14ac:dyDescent="0.25">
      <c r="D530" s="31"/>
      <c r="E530" s="18"/>
      <c r="F530" s="31"/>
      <c r="H530" s="36"/>
    </row>
    <row r="531" spans="4:8" x14ac:dyDescent="0.25">
      <c r="D531" s="31"/>
      <c r="E531" s="18"/>
      <c r="F531" s="31"/>
      <c r="H531" s="36"/>
    </row>
    <row r="532" spans="4:8" x14ac:dyDescent="0.25">
      <c r="D532" s="31"/>
      <c r="E532" s="18"/>
      <c r="F532" s="31"/>
      <c r="H532" s="36"/>
    </row>
    <row r="533" spans="4:8" x14ac:dyDescent="0.25">
      <c r="D533" s="31"/>
      <c r="E533" s="18"/>
      <c r="F533" s="31"/>
      <c r="H533" s="36"/>
    </row>
    <row r="534" spans="4:8" x14ac:dyDescent="0.25">
      <c r="D534" s="31"/>
      <c r="E534" s="18"/>
      <c r="F534" s="31"/>
      <c r="H534" s="36"/>
    </row>
    <row r="535" spans="4:8" x14ac:dyDescent="0.25">
      <c r="D535" s="31"/>
      <c r="E535" s="18"/>
      <c r="F535" s="31"/>
      <c r="H535" s="36"/>
    </row>
    <row r="536" spans="4:8" x14ac:dyDescent="0.25">
      <c r="D536" s="31"/>
      <c r="E536" s="18"/>
      <c r="F536" s="31"/>
      <c r="H536" s="36"/>
    </row>
    <row r="537" spans="4:8" x14ac:dyDescent="0.25">
      <c r="D537" s="31"/>
      <c r="E537" s="18"/>
      <c r="F537" s="31"/>
      <c r="H537" s="36"/>
    </row>
    <row r="538" spans="4:8" x14ac:dyDescent="0.25">
      <c r="D538" s="31"/>
      <c r="E538" s="18"/>
      <c r="F538" s="31"/>
      <c r="H538" s="36"/>
    </row>
    <row r="539" spans="4:8" x14ac:dyDescent="0.25">
      <c r="D539" s="31"/>
      <c r="E539" s="18"/>
      <c r="F539" s="31"/>
      <c r="H539" s="36"/>
    </row>
    <row r="540" spans="4:8" x14ac:dyDescent="0.25">
      <c r="D540" s="31"/>
      <c r="E540" s="18"/>
      <c r="F540" s="31"/>
      <c r="H540" s="36"/>
    </row>
    <row r="541" spans="4:8" x14ac:dyDescent="0.25">
      <c r="D541" s="31"/>
      <c r="E541" s="18"/>
      <c r="F541" s="31"/>
      <c r="H541" s="36"/>
    </row>
    <row r="542" spans="4:8" x14ac:dyDescent="0.25">
      <c r="D542" s="31"/>
      <c r="E542" s="18"/>
      <c r="F542" s="31"/>
      <c r="H542" s="36"/>
    </row>
    <row r="543" spans="4:8" x14ac:dyDescent="0.25">
      <c r="D543" s="31"/>
      <c r="E543" s="18"/>
      <c r="F543" s="31"/>
      <c r="H543" s="36"/>
    </row>
    <row r="544" spans="4:8" x14ac:dyDescent="0.25">
      <c r="D544" s="31"/>
      <c r="E544" s="18"/>
      <c r="F544" s="31"/>
      <c r="H544" s="36"/>
    </row>
    <row r="545" spans="4:8" x14ac:dyDescent="0.25">
      <c r="D545" s="31"/>
      <c r="E545" s="18"/>
      <c r="F545" s="31"/>
      <c r="H545" s="36"/>
    </row>
    <row r="546" spans="4:8" x14ac:dyDescent="0.25">
      <c r="D546" s="31"/>
      <c r="E546" s="18"/>
      <c r="F546" s="31"/>
      <c r="H546" s="36"/>
    </row>
    <row r="547" spans="4:8" x14ac:dyDescent="0.25">
      <c r="D547" s="31"/>
      <c r="E547" s="18"/>
      <c r="F547" s="31"/>
      <c r="H547" s="36"/>
    </row>
    <row r="548" spans="4:8" x14ac:dyDescent="0.25">
      <c r="D548" s="31"/>
      <c r="E548" s="18"/>
      <c r="F548" s="31"/>
      <c r="H548" s="36"/>
    </row>
    <row r="549" spans="4:8" x14ac:dyDescent="0.25">
      <c r="D549" s="31"/>
      <c r="E549" s="18"/>
      <c r="F549" s="31"/>
      <c r="H549" s="36"/>
    </row>
    <row r="550" spans="4:8" x14ac:dyDescent="0.25">
      <c r="D550" s="31"/>
      <c r="E550" s="18"/>
      <c r="F550" s="31"/>
      <c r="H550" s="36"/>
    </row>
    <row r="551" spans="4:8" x14ac:dyDescent="0.25">
      <c r="D551" s="31"/>
      <c r="E551" s="18"/>
      <c r="F551" s="31"/>
      <c r="H551" s="36"/>
    </row>
    <row r="552" spans="4:8" x14ac:dyDescent="0.25">
      <c r="D552" s="31"/>
      <c r="E552" s="18"/>
      <c r="F552" s="31"/>
      <c r="H552" s="36"/>
    </row>
    <row r="553" spans="4:8" x14ac:dyDescent="0.25">
      <c r="D553" s="31"/>
      <c r="E553" s="18"/>
      <c r="F553" s="31"/>
      <c r="H553" s="36"/>
    </row>
    <row r="554" spans="4:8" x14ac:dyDescent="0.25">
      <c r="D554" s="31"/>
      <c r="E554" s="18"/>
      <c r="F554" s="31"/>
      <c r="H554" s="36"/>
    </row>
    <row r="555" spans="4:8" x14ac:dyDescent="0.25">
      <c r="D555" s="31"/>
      <c r="E555" s="18"/>
      <c r="F555" s="31"/>
      <c r="H555" s="36"/>
    </row>
    <row r="556" spans="4:8" x14ac:dyDescent="0.25">
      <c r="D556" s="31"/>
      <c r="E556" s="18"/>
      <c r="F556" s="31"/>
      <c r="H556" s="36"/>
    </row>
    <row r="557" spans="4:8" x14ac:dyDescent="0.25">
      <c r="D557" s="31"/>
      <c r="E557" s="18"/>
      <c r="F557" s="31"/>
      <c r="H557" s="36"/>
    </row>
    <row r="558" spans="4:8" x14ac:dyDescent="0.25">
      <c r="D558" s="31"/>
      <c r="E558" s="18"/>
      <c r="F558" s="31"/>
      <c r="H558" s="36"/>
    </row>
    <row r="559" spans="4:8" x14ac:dyDescent="0.25">
      <c r="D559" s="31"/>
      <c r="E559" s="18"/>
      <c r="F559" s="31"/>
      <c r="H559" s="36"/>
    </row>
    <row r="560" spans="4:8" x14ac:dyDescent="0.25">
      <c r="D560" s="31"/>
      <c r="E560" s="18"/>
      <c r="F560" s="31"/>
      <c r="H560" s="36"/>
    </row>
    <row r="561" spans="4:8" x14ac:dyDescent="0.25">
      <c r="D561" s="31"/>
      <c r="E561" s="18"/>
      <c r="F561" s="31"/>
      <c r="H561" s="36"/>
    </row>
    <row r="562" spans="4:8" x14ac:dyDescent="0.25">
      <c r="D562" s="31"/>
      <c r="E562" s="18"/>
      <c r="F562" s="31"/>
      <c r="H562" s="36"/>
    </row>
    <row r="563" spans="4:8" x14ac:dyDescent="0.25">
      <c r="D563" s="31"/>
      <c r="E563" s="18"/>
      <c r="F563" s="31"/>
      <c r="H563" s="36"/>
    </row>
    <row r="564" spans="4:8" x14ac:dyDescent="0.25">
      <c r="D564" s="31"/>
      <c r="E564" s="18"/>
      <c r="F564" s="31"/>
      <c r="H564" s="36"/>
    </row>
    <row r="565" spans="4:8" x14ac:dyDescent="0.25">
      <c r="D565" s="31"/>
      <c r="E565" s="18"/>
      <c r="F565" s="31"/>
      <c r="H565" s="36"/>
    </row>
    <row r="566" spans="4:8" x14ac:dyDescent="0.25">
      <c r="D566" s="31"/>
      <c r="E566" s="18"/>
      <c r="F566" s="31"/>
      <c r="H566" s="36"/>
    </row>
    <row r="567" spans="4:8" x14ac:dyDescent="0.25">
      <c r="D567" s="31"/>
      <c r="E567" s="18"/>
      <c r="F567" s="31"/>
      <c r="H567" s="36"/>
    </row>
    <row r="568" spans="4:8" x14ac:dyDescent="0.25">
      <c r="D568" s="31"/>
      <c r="E568" s="18"/>
      <c r="F568" s="31"/>
      <c r="H568" s="36"/>
    </row>
    <row r="569" spans="4:8" x14ac:dyDescent="0.25">
      <c r="D569" s="31"/>
      <c r="E569" s="18"/>
      <c r="F569" s="31"/>
      <c r="H569" s="36"/>
    </row>
    <row r="570" spans="4:8" x14ac:dyDescent="0.25">
      <c r="D570" s="31"/>
      <c r="E570" s="18"/>
      <c r="F570" s="31"/>
      <c r="H570" s="36"/>
    </row>
    <row r="571" spans="4:8" x14ac:dyDescent="0.25">
      <c r="D571" s="31"/>
      <c r="E571" s="18"/>
      <c r="F571" s="31"/>
      <c r="H571" s="36"/>
    </row>
    <row r="572" spans="4:8" x14ac:dyDescent="0.25">
      <c r="D572" s="31"/>
      <c r="E572" s="18"/>
      <c r="F572" s="31"/>
      <c r="H572" s="36"/>
    </row>
    <row r="573" spans="4:8" x14ac:dyDescent="0.25">
      <c r="D573" s="31"/>
      <c r="E573" s="18"/>
      <c r="F573" s="31"/>
      <c r="H573" s="36"/>
    </row>
    <row r="574" spans="4:8" x14ac:dyDescent="0.25">
      <c r="D574" s="31"/>
      <c r="E574" s="18"/>
      <c r="F574" s="31"/>
      <c r="H574" s="36"/>
    </row>
    <row r="575" spans="4:8" x14ac:dyDescent="0.25">
      <c r="D575" s="31"/>
      <c r="E575" s="18"/>
      <c r="F575" s="31"/>
      <c r="H575" s="36"/>
    </row>
    <row r="576" spans="4:8" x14ac:dyDescent="0.25">
      <c r="D576" s="31"/>
      <c r="E576" s="18"/>
      <c r="F576" s="31"/>
      <c r="H576" s="36"/>
    </row>
    <row r="577" spans="4:8" x14ac:dyDescent="0.25">
      <c r="D577" s="31"/>
      <c r="E577" s="18"/>
      <c r="F577" s="31"/>
      <c r="H577" s="36"/>
    </row>
    <row r="578" spans="4:8" x14ac:dyDescent="0.25">
      <c r="D578" s="31"/>
      <c r="E578" s="18"/>
      <c r="F578" s="31"/>
      <c r="H578" s="36"/>
    </row>
    <row r="579" spans="4:8" x14ac:dyDescent="0.25">
      <c r="D579" s="31"/>
      <c r="E579" s="18"/>
      <c r="F579" s="31"/>
      <c r="H579" s="36"/>
    </row>
    <row r="580" spans="4:8" x14ac:dyDescent="0.25">
      <c r="D580" s="31"/>
      <c r="E580" s="18"/>
      <c r="F580" s="31"/>
      <c r="H580" s="36"/>
    </row>
    <row r="581" spans="4:8" x14ac:dyDescent="0.25">
      <c r="D581" s="31"/>
      <c r="E581" s="18"/>
      <c r="F581" s="31"/>
      <c r="H581" s="36"/>
    </row>
    <row r="582" spans="4:8" x14ac:dyDescent="0.25">
      <c r="D582" s="31"/>
      <c r="E582" s="18"/>
      <c r="F582" s="31"/>
      <c r="H582" s="36"/>
    </row>
    <row r="583" spans="4:8" x14ac:dyDescent="0.25">
      <c r="D583" s="31"/>
      <c r="E583" s="18"/>
      <c r="F583" s="31"/>
      <c r="H583" s="36"/>
    </row>
    <row r="584" spans="4:8" x14ac:dyDescent="0.25">
      <c r="D584" s="31"/>
      <c r="E584" s="18"/>
      <c r="F584" s="31"/>
      <c r="H584" s="36"/>
    </row>
    <row r="585" spans="4:8" x14ac:dyDescent="0.25">
      <c r="D585" s="31"/>
      <c r="E585" s="18"/>
      <c r="F585" s="31"/>
      <c r="H585" s="36"/>
    </row>
    <row r="586" spans="4:8" x14ac:dyDescent="0.25">
      <c r="D586" s="31"/>
      <c r="E586" s="18"/>
      <c r="F586" s="31"/>
      <c r="H586" s="36"/>
    </row>
    <row r="587" spans="4:8" x14ac:dyDescent="0.25">
      <c r="D587" s="31"/>
      <c r="E587" s="18"/>
      <c r="F587" s="31"/>
      <c r="H587" s="36"/>
    </row>
    <row r="588" spans="4:8" x14ac:dyDescent="0.25">
      <c r="D588" s="31"/>
      <c r="E588" s="18"/>
      <c r="F588" s="31"/>
      <c r="H588" s="36"/>
    </row>
    <row r="589" spans="4:8" x14ac:dyDescent="0.25">
      <c r="D589" s="31"/>
      <c r="E589" s="18"/>
      <c r="F589" s="31"/>
      <c r="H589" s="36"/>
    </row>
    <row r="590" spans="4:8" x14ac:dyDescent="0.25">
      <c r="D590" s="31"/>
      <c r="E590" s="18"/>
      <c r="F590" s="31"/>
      <c r="H590" s="36"/>
    </row>
    <row r="591" spans="4:8" x14ac:dyDescent="0.25">
      <c r="D591" s="31"/>
      <c r="E591" s="18"/>
      <c r="F591" s="31"/>
      <c r="H591" s="36"/>
    </row>
    <row r="592" spans="4:8" x14ac:dyDescent="0.25">
      <c r="D592" s="31"/>
      <c r="E592" s="18"/>
      <c r="F592" s="31"/>
      <c r="H592" s="36"/>
    </row>
    <row r="593" spans="4:8" x14ac:dyDescent="0.25">
      <c r="D593" s="31"/>
      <c r="E593" s="18"/>
      <c r="F593" s="31"/>
      <c r="H593" s="36"/>
    </row>
    <row r="594" spans="4:8" x14ac:dyDescent="0.25">
      <c r="D594" s="31"/>
      <c r="E594" s="18"/>
      <c r="F594" s="31"/>
      <c r="H594" s="36"/>
    </row>
    <row r="595" spans="4:8" x14ac:dyDescent="0.25">
      <c r="D595" s="31"/>
      <c r="E595" s="18"/>
      <c r="F595" s="31"/>
      <c r="H595" s="36"/>
    </row>
    <row r="596" spans="4:8" x14ac:dyDescent="0.25">
      <c r="D596" s="31"/>
      <c r="E596" s="18"/>
      <c r="F596" s="31"/>
      <c r="H596" s="36"/>
    </row>
    <row r="597" spans="4:8" x14ac:dyDescent="0.25">
      <c r="D597" s="31"/>
      <c r="E597" s="18"/>
      <c r="F597" s="31"/>
      <c r="H597" s="36"/>
    </row>
    <row r="598" spans="4:8" x14ac:dyDescent="0.25">
      <c r="D598" s="31"/>
      <c r="E598" s="18"/>
      <c r="F598" s="31"/>
      <c r="H598" s="36"/>
    </row>
    <row r="599" spans="4:8" x14ac:dyDescent="0.25">
      <c r="D599" s="31"/>
      <c r="E599" s="18"/>
      <c r="F599" s="31"/>
      <c r="H599" s="36"/>
    </row>
    <row r="600" spans="4:8" x14ac:dyDescent="0.25">
      <c r="D600" s="31"/>
      <c r="E600" s="18"/>
      <c r="F600" s="31"/>
      <c r="H600" s="36"/>
    </row>
    <row r="601" spans="4:8" x14ac:dyDescent="0.25">
      <c r="D601" s="31"/>
      <c r="E601" s="18"/>
      <c r="F601" s="31"/>
      <c r="H601" s="36"/>
    </row>
    <row r="602" spans="4:8" x14ac:dyDescent="0.25">
      <c r="D602" s="31"/>
      <c r="E602" s="18"/>
      <c r="F602" s="31"/>
      <c r="H602" s="36"/>
    </row>
    <row r="603" spans="4:8" x14ac:dyDescent="0.25">
      <c r="D603" s="31"/>
      <c r="E603" s="18"/>
      <c r="F603" s="31"/>
      <c r="H603" s="36"/>
    </row>
    <row r="604" spans="4:8" x14ac:dyDescent="0.25">
      <c r="D604" s="31"/>
      <c r="E604" s="18"/>
      <c r="F604" s="31"/>
      <c r="H604" s="36"/>
    </row>
    <row r="605" spans="4:8" x14ac:dyDescent="0.25">
      <c r="D605" s="31"/>
      <c r="E605" s="18"/>
      <c r="F605" s="31"/>
      <c r="H605" s="36"/>
    </row>
    <row r="606" spans="4:8" x14ac:dyDescent="0.25">
      <c r="D606" s="31"/>
      <c r="E606" s="18"/>
      <c r="F606" s="31"/>
      <c r="H606" s="36"/>
    </row>
    <row r="607" spans="4:8" x14ac:dyDescent="0.25">
      <c r="D607" s="31"/>
      <c r="E607" s="18"/>
      <c r="F607" s="31"/>
      <c r="H607" s="36"/>
    </row>
    <row r="608" spans="4:8" x14ac:dyDescent="0.25">
      <c r="D608" s="31"/>
      <c r="E608" s="18"/>
      <c r="F608" s="31"/>
      <c r="H608" s="36"/>
    </row>
    <row r="609" spans="4:8" x14ac:dyDescent="0.25">
      <c r="D609" s="31"/>
      <c r="E609" s="18"/>
      <c r="F609" s="31"/>
      <c r="H609" s="36"/>
    </row>
    <row r="610" spans="4:8" x14ac:dyDescent="0.25">
      <c r="D610" s="31"/>
      <c r="E610" s="18"/>
      <c r="F610" s="31"/>
      <c r="H610" s="36"/>
    </row>
    <row r="611" spans="4:8" x14ac:dyDescent="0.25">
      <c r="D611" s="31"/>
      <c r="E611" s="18"/>
      <c r="F611" s="31"/>
      <c r="H611" s="36"/>
    </row>
    <row r="612" spans="4:8" x14ac:dyDescent="0.25">
      <c r="D612" s="31"/>
      <c r="E612" s="18"/>
      <c r="F612" s="31"/>
      <c r="H612" s="36"/>
    </row>
    <row r="613" spans="4:8" x14ac:dyDescent="0.25">
      <c r="D613" s="31"/>
      <c r="E613" s="18"/>
      <c r="F613" s="31"/>
      <c r="H613" s="36"/>
    </row>
    <row r="614" spans="4:8" x14ac:dyDescent="0.25">
      <c r="D614" s="31"/>
      <c r="E614" s="18"/>
      <c r="F614" s="31"/>
      <c r="H614" s="36"/>
    </row>
    <row r="615" spans="4:8" x14ac:dyDescent="0.25">
      <c r="D615" s="31"/>
      <c r="E615" s="18"/>
      <c r="F615" s="31"/>
      <c r="H615" s="36"/>
    </row>
    <row r="616" spans="4:8" x14ac:dyDescent="0.25">
      <c r="D616" s="31"/>
      <c r="E616" s="18"/>
      <c r="F616" s="31"/>
      <c r="H616" s="36"/>
    </row>
    <row r="617" spans="4:8" x14ac:dyDescent="0.25">
      <c r="D617" s="31"/>
      <c r="E617" s="18"/>
      <c r="F617" s="31"/>
      <c r="H617" s="36"/>
    </row>
    <row r="618" spans="4:8" x14ac:dyDescent="0.25">
      <c r="D618" s="31"/>
      <c r="E618" s="18"/>
      <c r="F618" s="31"/>
      <c r="H618" s="36"/>
    </row>
    <row r="619" spans="4:8" x14ac:dyDescent="0.25">
      <c r="D619" s="31"/>
      <c r="E619" s="18"/>
      <c r="F619" s="31"/>
      <c r="H619" s="36"/>
    </row>
    <row r="620" spans="4:8" x14ac:dyDescent="0.25">
      <c r="D620" s="31"/>
      <c r="E620" s="18"/>
      <c r="F620" s="31"/>
      <c r="H620" s="36"/>
    </row>
    <row r="621" spans="4:8" x14ac:dyDescent="0.25">
      <c r="D621" s="31"/>
      <c r="E621" s="18"/>
      <c r="F621" s="31"/>
      <c r="H621" s="36"/>
    </row>
    <row r="622" spans="4:8" x14ac:dyDescent="0.25">
      <c r="D622" s="31"/>
      <c r="E622" s="18"/>
      <c r="F622" s="31"/>
      <c r="H622" s="36"/>
    </row>
    <row r="623" spans="4:8" x14ac:dyDescent="0.25">
      <c r="D623" s="31"/>
      <c r="E623" s="18"/>
      <c r="F623" s="31"/>
      <c r="H623" s="36"/>
    </row>
    <row r="624" spans="4:8" x14ac:dyDescent="0.25">
      <c r="D624" s="31"/>
      <c r="E624" s="18"/>
      <c r="F624" s="31"/>
      <c r="H624" s="36"/>
    </row>
    <row r="625" spans="4:8" x14ac:dyDescent="0.25">
      <c r="D625" s="31"/>
      <c r="E625" s="18"/>
      <c r="F625" s="31"/>
      <c r="H625" s="36"/>
    </row>
    <row r="626" spans="4:8" x14ac:dyDescent="0.25">
      <c r="D626" s="31"/>
      <c r="E626" s="18"/>
      <c r="F626" s="31"/>
      <c r="H626" s="36"/>
    </row>
    <row r="627" spans="4:8" x14ac:dyDescent="0.25">
      <c r="D627" s="31"/>
      <c r="E627" s="18"/>
      <c r="F627" s="31"/>
      <c r="H627" s="36"/>
    </row>
    <row r="628" spans="4:8" x14ac:dyDescent="0.25">
      <c r="D628" s="31"/>
      <c r="E628" s="18"/>
      <c r="F628" s="31"/>
      <c r="H628" s="36"/>
    </row>
    <row r="629" spans="4:8" x14ac:dyDescent="0.25">
      <c r="D629" s="31"/>
      <c r="E629" s="18"/>
      <c r="F629" s="31"/>
      <c r="H629" s="36"/>
    </row>
    <row r="630" spans="4:8" x14ac:dyDescent="0.25">
      <c r="D630" s="31"/>
      <c r="E630" s="18"/>
      <c r="F630" s="31"/>
      <c r="H630" s="36"/>
    </row>
    <row r="631" spans="4:8" x14ac:dyDescent="0.25">
      <c r="D631" s="31"/>
      <c r="E631" s="18"/>
      <c r="F631" s="31"/>
      <c r="H631" s="36"/>
    </row>
    <row r="632" spans="4:8" x14ac:dyDescent="0.25">
      <c r="D632" s="31"/>
      <c r="E632" s="18"/>
      <c r="F632" s="31"/>
      <c r="H632" s="36"/>
    </row>
    <row r="633" spans="4:8" x14ac:dyDescent="0.25">
      <c r="D633" s="31"/>
      <c r="E633" s="18"/>
      <c r="F633" s="31"/>
      <c r="H633" s="36"/>
    </row>
    <row r="634" spans="4:8" x14ac:dyDescent="0.25">
      <c r="D634" s="31"/>
      <c r="E634" s="18"/>
      <c r="F634" s="31"/>
      <c r="H634" s="36"/>
    </row>
    <row r="635" spans="4:8" x14ac:dyDescent="0.25">
      <c r="D635" s="31"/>
      <c r="E635" s="18"/>
      <c r="F635" s="31"/>
      <c r="H635" s="36"/>
    </row>
    <row r="636" spans="4:8" x14ac:dyDescent="0.25">
      <c r="D636" s="31"/>
      <c r="E636" s="18"/>
      <c r="F636" s="31"/>
      <c r="H636" s="36"/>
    </row>
    <row r="637" spans="4:8" x14ac:dyDescent="0.25">
      <c r="D637" s="31"/>
      <c r="E637" s="18"/>
      <c r="F637" s="31"/>
      <c r="H637" s="36"/>
    </row>
    <row r="638" spans="4:8" x14ac:dyDescent="0.25">
      <c r="D638" s="31"/>
      <c r="E638" s="18"/>
      <c r="F638" s="31"/>
      <c r="H638" s="36"/>
    </row>
    <row r="639" spans="4:8" x14ac:dyDescent="0.25">
      <c r="D639" s="31"/>
      <c r="E639" s="18"/>
      <c r="F639" s="31"/>
      <c r="H639" s="36"/>
    </row>
    <row r="640" spans="4:8" x14ac:dyDescent="0.25">
      <c r="D640" s="31"/>
      <c r="E640" s="18"/>
      <c r="F640" s="31"/>
      <c r="H640" s="36"/>
    </row>
    <row r="641" spans="4:8" x14ac:dyDescent="0.25">
      <c r="D641" s="31"/>
      <c r="E641" s="18"/>
      <c r="F641" s="31"/>
      <c r="H641" s="36"/>
    </row>
    <row r="642" spans="4:8" x14ac:dyDescent="0.25">
      <c r="D642" s="31"/>
      <c r="E642" s="18"/>
      <c r="F642" s="31"/>
      <c r="H642" s="36"/>
    </row>
    <row r="643" spans="4:8" x14ac:dyDescent="0.25">
      <c r="D643" s="31"/>
      <c r="E643" s="18"/>
      <c r="F643" s="31"/>
      <c r="H643" s="36"/>
    </row>
    <row r="644" spans="4:8" x14ac:dyDescent="0.25">
      <c r="D644" s="31"/>
      <c r="E644" s="18"/>
      <c r="F644" s="31"/>
      <c r="H644" s="36"/>
    </row>
    <row r="645" spans="4:8" x14ac:dyDescent="0.25">
      <c r="D645" s="31"/>
      <c r="E645" s="18"/>
      <c r="F645" s="31"/>
      <c r="H645" s="36"/>
    </row>
    <row r="646" spans="4:8" x14ac:dyDescent="0.25">
      <c r="D646" s="31"/>
      <c r="E646" s="18"/>
      <c r="F646" s="31"/>
      <c r="H646" s="36"/>
    </row>
    <row r="647" spans="4:8" x14ac:dyDescent="0.25">
      <c r="D647" s="31"/>
      <c r="E647" s="18"/>
      <c r="F647" s="31"/>
      <c r="H647" s="36"/>
    </row>
    <row r="648" spans="4:8" x14ac:dyDescent="0.25">
      <c r="D648" s="31"/>
      <c r="E648" s="18"/>
      <c r="F648" s="31"/>
      <c r="H648" s="36"/>
    </row>
    <row r="649" spans="4:8" x14ac:dyDescent="0.25">
      <c r="D649" s="31"/>
      <c r="E649" s="18"/>
      <c r="F649" s="31"/>
      <c r="H649" s="36"/>
    </row>
    <row r="650" spans="4:8" x14ac:dyDescent="0.25">
      <c r="D650" s="31"/>
      <c r="E650" s="18"/>
      <c r="F650" s="31"/>
      <c r="H650" s="36"/>
    </row>
    <row r="651" spans="4:8" x14ac:dyDescent="0.25">
      <c r="D651" s="31"/>
      <c r="E651" s="18"/>
      <c r="F651" s="31"/>
      <c r="H651" s="36"/>
    </row>
    <row r="652" spans="4:8" x14ac:dyDescent="0.25">
      <c r="D652" s="31"/>
      <c r="E652" s="18"/>
      <c r="F652" s="31"/>
      <c r="H652" s="36"/>
    </row>
    <row r="653" spans="4:8" x14ac:dyDescent="0.25">
      <c r="D653" s="31"/>
      <c r="E653" s="18"/>
      <c r="F653" s="31"/>
      <c r="H653" s="36"/>
    </row>
    <row r="654" spans="4:8" x14ac:dyDescent="0.25">
      <c r="D654" s="31"/>
      <c r="E654" s="18"/>
      <c r="F654" s="31"/>
      <c r="H654" s="36"/>
    </row>
    <row r="655" spans="4:8" x14ac:dyDescent="0.25">
      <c r="D655" s="31"/>
      <c r="E655" s="18"/>
      <c r="F655" s="31"/>
      <c r="H655" s="36"/>
    </row>
    <row r="656" spans="4:8" x14ac:dyDescent="0.25">
      <c r="D656" s="31"/>
      <c r="E656" s="18"/>
      <c r="F656" s="31"/>
      <c r="H656" s="36"/>
    </row>
    <row r="657" spans="4:8" x14ac:dyDescent="0.25">
      <c r="D657" s="31"/>
      <c r="E657" s="18"/>
      <c r="F657" s="31"/>
      <c r="H657" s="36"/>
    </row>
    <row r="658" spans="4:8" x14ac:dyDescent="0.25">
      <c r="D658" s="31"/>
      <c r="E658" s="18"/>
      <c r="F658" s="31"/>
      <c r="H658" s="36"/>
    </row>
    <row r="659" spans="4:8" x14ac:dyDescent="0.25">
      <c r="D659" s="31"/>
      <c r="E659" s="18"/>
      <c r="F659" s="31"/>
      <c r="H659" s="36"/>
    </row>
    <row r="660" spans="4:8" x14ac:dyDescent="0.25">
      <c r="D660" s="31"/>
      <c r="E660" s="18"/>
      <c r="F660" s="31"/>
      <c r="H660" s="36"/>
    </row>
    <row r="661" spans="4:8" x14ac:dyDescent="0.25">
      <c r="D661" s="31"/>
      <c r="E661" s="18"/>
      <c r="F661" s="31"/>
      <c r="H661" s="36"/>
    </row>
    <row r="662" spans="4:8" x14ac:dyDescent="0.25">
      <c r="D662" s="31"/>
      <c r="E662" s="18"/>
      <c r="F662" s="31"/>
      <c r="H662" s="36"/>
    </row>
    <row r="663" spans="4:8" x14ac:dyDescent="0.25">
      <c r="D663" s="31"/>
      <c r="E663" s="18"/>
      <c r="F663" s="31"/>
      <c r="H663" s="36"/>
    </row>
    <row r="664" spans="4:8" x14ac:dyDescent="0.25">
      <c r="D664" s="31"/>
      <c r="E664" s="18"/>
      <c r="F664" s="31"/>
      <c r="H664" s="36"/>
    </row>
    <row r="665" spans="4:8" x14ac:dyDescent="0.25">
      <c r="D665" s="31"/>
      <c r="E665" s="18"/>
      <c r="F665" s="31"/>
      <c r="H665" s="36"/>
    </row>
    <row r="666" spans="4:8" x14ac:dyDescent="0.25">
      <c r="D666" s="31"/>
      <c r="E666" s="18"/>
      <c r="F666" s="31"/>
      <c r="H666" s="36"/>
    </row>
    <row r="667" spans="4:8" x14ac:dyDescent="0.25">
      <c r="D667" s="31"/>
      <c r="E667" s="18"/>
      <c r="F667" s="31"/>
      <c r="H667" s="36"/>
    </row>
    <row r="668" spans="4:8" x14ac:dyDescent="0.25">
      <c r="D668" s="31"/>
      <c r="E668" s="18"/>
      <c r="F668" s="31"/>
      <c r="H668" s="36"/>
    </row>
    <row r="669" spans="4:8" x14ac:dyDescent="0.25">
      <c r="D669" s="31"/>
      <c r="E669" s="18"/>
      <c r="F669" s="31"/>
      <c r="H669" s="36"/>
    </row>
    <row r="670" spans="4:8" x14ac:dyDescent="0.25">
      <c r="D670" s="31"/>
      <c r="E670" s="18"/>
      <c r="F670" s="31"/>
      <c r="H670" s="36"/>
    </row>
    <row r="671" spans="4:8" x14ac:dyDescent="0.25">
      <c r="D671" s="31"/>
      <c r="E671" s="18"/>
      <c r="F671" s="31"/>
      <c r="H671" s="36"/>
    </row>
    <row r="672" spans="4:8" x14ac:dyDescent="0.25">
      <c r="D672" s="31"/>
      <c r="E672" s="18"/>
      <c r="F672" s="31"/>
      <c r="H672" s="36"/>
    </row>
    <row r="673" spans="4:8" x14ac:dyDescent="0.25">
      <c r="D673" s="31"/>
      <c r="E673" s="18"/>
      <c r="F673" s="31"/>
      <c r="H673" s="36"/>
    </row>
    <row r="674" spans="4:8" x14ac:dyDescent="0.25">
      <c r="D674" s="31"/>
      <c r="E674" s="18"/>
      <c r="F674" s="31"/>
      <c r="H674" s="36"/>
    </row>
    <row r="675" spans="4:8" x14ac:dyDescent="0.25">
      <c r="D675" s="31"/>
      <c r="E675" s="18"/>
      <c r="F675" s="31"/>
      <c r="H675" s="36"/>
    </row>
    <row r="676" spans="4:8" x14ac:dyDescent="0.25">
      <c r="D676" s="31"/>
      <c r="E676" s="18"/>
      <c r="F676" s="31"/>
      <c r="H676" s="36"/>
    </row>
    <row r="677" spans="4:8" x14ac:dyDescent="0.25">
      <c r="D677" s="31"/>
      <c r="E677" s="18"/>
      <c r="F677" s="31"/>
      <c r="H677" s="36"/>
    </row>
    <row r="678" spans="4:8" x14ac:dyDescent="0.25">
      <c r="D678" s="31"/>
      <c r="E678" s="18"/>
      <c r="F678" s="31"/>
      <c r="H678" s="36"/>
    </row>
    <row r="679" spans="4:8" x14ac:dyDescent="0.25">
      <c r="D679" s="31"/>
      <c r="E679" s="18"/>
      <c r="F679" s="31"/>
      <c r="H679" s="36"/>
    </row>
    <row r="680" spans="4:8" x14ac:dyDescent="0.25">
      <c r="D680" s="31"/>
      <c r="E680" s="18"/>
      <c r="F680" s="31"/>
      <c r="H680" s="36"/>
    </row>
    <row r="681" spans="4:8" x14ac:dyDescent="0.25">
      <c r="D681" s="31"/>
      <c r="E681" s="18"/>
      <c r="F681" s="31"/>
      <c r="H681" s="36"/>
    </row>
    <row r="682" spans="4:8" x14ac:dyDescent="0.25">
      <c r="D682" s="31"/>
      <c r="E682" s="18"/>
      <c r="F682" s="31"/>
      <c r="H682" s="36"/>
    </row>
    <row r="683" spans="4:8" x14ac:dyDescent="0.25">
      <c r="D683" s="31"/>
      <c r="E683" s="18"/>
      <c r="F683" s="31"/>
      <c r="H683" s="36"/>
    </row>
    <row r="684" spans="4:8" x14ac:dyDescent="0.25">
      <c r="D684" s="31"/>
      <c r="E684" s="18"/>
      <c r="F684" s="31"/>
      <c r="H684" s="36"/>
    </row>
    <row r="685" spans="4:8" x14ac:dyDescent="0.25">
      <c r="D685" s="31"/>
      <c r="E685" s="18"/>
      <c r="F685" s="31"/>
      <c r="H685" s="36"/>
    </row>
    <row r="686" spans="4:8" x14ac:dyDescent="0.25">
      <c r="D686" s="31"/>
      <c r="E686" s="18"/>
      <c r="F686" s="31"/>
      <c r="H686" s="36"/>
    </row>
    <row r="687" spans="4:8" x14ac:dyDescent="0.25">
      <c r="D687" s="31"/>
      <c r="E687" s="18"/>
      <c r="F687" s="31"/>
      <c r="H687" s="36"/>
    </row>
    <row r="688" spans="4:8" x14ac:dyDescent="0.25">
      <c r="D688" s="31"/>
      <c r="E688" s="18"/>
      <c r="F688" s="31"/>
      <c r="H688" s="36"/>
    </row>
    <row r="689" spans="4:8" x14ac:dyDescent="0.25">
      <c r="D689" s="31"/>
      <c r="E689" s="18"/>
      <c r="F689" s="31"/>
      <c r="H689" s="36"/>
    </row>
    <row r="690" spans="4:8" x14ac:dyDescent="0.25">
      <c r="D690" s="31"/>
      <c r="E690" s="18"/>
      <c r="F690" s="31"/>
      <c r="H690" s="36"/>
    </row>
    <row r="691" spans="4:8" x14ac:dyDescent="0.25">
      <c r="D691" s="31"/>
      <c r="E691" s="18"/>
      <c r="F691" s="31"/>
      <c r="H691" s="36"/>
    </row>
    <row r="692" spans="4:8" x14ac:dyDescent="0.25">
      <c r="D692" s="31"/>
      <c r="E692" s="18"/>
      <c r="F692" s="31"/>
      <c r="H692" s="36"/>
    </row>
    <row r="693" spans="4:8" x14ac:dyDescent="0.25">
      <c r="D693" s="31"/>
      <c r="E693" s="18"/>
      <c r="F693" s="31"/>
      <c r="H693" s="36"/>
    </row>
    <row r="694" spans="4:8" x14ac:dyDescent="0.25">
      <c r="D694" s="31"/>
      <c r="E694" s="18"/>
      <c r="F694" s="31"/>
      <c r="H694" s="36"/>
    </row>
    <row r="695" spans="4:8" x14ac:dyDescent="0.25">
      <c r="D695" s="31"/>
      <c r="E695" s="18"/>
      <c r="F695" s="31"/>
      <c r="H695" s="36"/>
    </row>
    <row r="696" spans="4:8" x14ac:dyDescent="0.25">
      <c r="D696" s="31"/>
      <c r="E696" s="18"/>
      <c r="F696" s="31"/>
      <c r="H696" s="36"/>
    </row>
    <row r="697" spans="4:8" x14ac:dyDescent="0.25">
      <c r="D697" s="31"/>
      <c r="E697" s="18"/>
      <c r="F697" s="31"/>
      <c r="H697" s="36"/>
    </row>
    <row r="698" spans="4:8" x14ac:dyDescent="0.25">
      <c r="D698" s="31"/>
      <c r="E698" s="18"/>
      <c r="F698" s="31"/>
      <c r="H698" s="36"/>
    </row>
    <row r="699" spans="4:8" x14ac:dyDescent="0.25">
      <c r="D699" s="31"/>
      <c r="E699" s="18"/>
      <c r="F699" s="31"/>
      <c r="H699" s="36"/>
    </row>
    <row r="700" spans="4:8" x14ac:dyDescent="0.25">
      <c r="D700" s="31"/>
      <c r="E700" s="18"/>
      <c r="F700" s="31"/>
      <c r="H700" s="36"/>
    </row>
    <row r="701" spans="4:8" x14ac:dyDescent="0.25">
      <c r="D701" s="31"/>
      <c r="E701" s="18"/>
      <c r="F701" s="31"/>
      <c r="H701" s="36"/>
    </row>
    <row r="702" spans="4:8" x14ac:dyDescent="0.25">
      <c r="D702" s="31"/>
      <c r="E702" s="18"/>
      <c r="F702" s="31"/>
      <c r="H702" s="36"/>
    </row>
    <row r="703" spans="4:8" x14ac:dyDescent="0.25">
      <c r="D703" s="31"/>
      <c r="E703" s="18"/>
      <c r="F703" s="31"/>
      <c r="H703" s="36"/>
    </row>
    <row r="704" spans="4:8" x14ac:dyDescent="0.25">
      <c r="D704" s="31"/>
      <c r="E704" s="18"/>
      <c r="F704" s="31"/>
      <c r="H704" s="36"/>
    </row>
    <row r="705" spans="4:8" x14ac:dyDescent="0.25">
      <c r="D705" s="31"/>
      <c r="E705" s="18"/>
      <c r="F705" s="31"/>
      <c r="H705" s="36"/>
    </row>
    <row r="706" spans="4:8" x14ac:dyDescent="0.25">
      <c r="D706" s="31"/>
      <c r="E706" s="18"/>
      <c r="F706" s="31"/>
      <c r="H706" s="36"/>
    </row>
    <row r="707" spans="4:8" x14ac:dyDescent="0.25">
      <c r="D707" s="31"/>
      <c r="E707" s="18"/>
      <c r="F707" s="31"/>
      <c r="H707" s="36"/>
    </row>
    <row r="708" spans="4:8" x14ac:dyDescent="0.25">
      <c r="D708" s="31"/>
      <c r="E708" s="18"/>
      <c r="F708" s="31"/>
      <c r="H708" s="36"/>
    </row>
    <row r="709" spans="4:8" x14ac:dyDescent="0.25">
      <c r="D709" s="31"/>
      <c r="E709" s="18"/>
      <c r="F709" s="31"/>
      <c r="H709" s="36"/>
    </row>
    <row r="710" spans="4:8" x14ac:dyDescent="0.25">
      <c r="D710" s="31"/>
      <c r="E710" s="18"/>
      <c r="F710" s="31"/>
      <c r="H710" s="36"/>
    </row>
    <row r="711" spans="4:8" x14ac:dyDescent="0.25">
      <c r="D711" s="31"/>
      <c r="E711" s="18"/>
      <c r="F711" s="31"/>
      <c r="H711" s="36"/>
    </row>
    <row r="712" spans="4:8" x14ac:dyDescent="0.25">
      <c r="D712" s="31"/>
      <c r="E712" s="18"/>
      <c r="F712" s="31"/>
      <c r="H712" s="36"/>
    </row>
    <row r="713" spans="4:8" x14ac:dyDescent="0.25">
      <c r="D713" s="31"/>
      <c r="E713" s="18"/>
      <c r="F713" s="31"/>
      <c r="H713" s="36"/>
    </row>
    <row r="714" spans="4:8" x14ac:dyDescent="0.25">
      <c r="D714" s="31"/>
      <c r="E714" s="18"/>
      <c r="F714" s="31"/>
      <c r="H714" s="36"/>
    </row>
    <row r="715" spans="4:8" x14ac:dyDescent="0.25">
      <c r="D715" s="31"/>
      <c r="E715" s="18"/>
      <c r="F715" s="31"/>
      <c r="H715" s="36"/>
    </row>
    <row r="716" spans="4:8" x14ac:dyDescent="0.25">
      <c r="D716" s="31"/>
      <c r="E716" s="18"/>
      <c r="F716" s="31"/>
      <c r="H716" s="36"/>
    </row>
    <row r="717" spans="4:8" x14ac:dyDescent="0.25">
      <c r="D717" s="31"/>
      <c r="E717" s="18"/>
      <c r="F717" s="31"/>
      <c r="H717" s="36"/>
    </row>
    <row r="718" spans="4:8" x14ac:dyDescent="0.25">
      <c r="D718" s="31"/>
      <c r="E718" s="18"/>
      <c r="F718" s="31"/>
      <c r="H718" s="36"/>
    </row>
    <row r="719" spans="4:8" x14ac:dyDescent="0.25">
      <c r="D719" s="31"/>
      <c r="E719" s="18"/>
      <c r="F719" s="31"/>
      <c r="H719" s="36"/>
    </row>
    <row r="720" spans="4:8" x14ac:dyDescent="0.25">
      <c r="D720" s="31"/>
      <c r="E720" s="18"/>
      <c r="F720" s="31"/>
      <c r="H720" s="36"/>
    </row>
    <row r="721" spans="4:8" x14ac:dyDescent="0.25">
      <c r="D721" s="31"/>
      <c r="E721" s="18"/>
      <c r="F721" s="31"/>
      <c r="H721" s="36"/>
    </row>
    <row r="722" spans="4:8" x14ac:dyDescent="0.25">
      <c r="D722" s="31"/>
      <c r="E722" s="18"/>
      <c r="F722" s="31"/>
      <c r="H722" s="36"/>
    </row>
    <row r="723" spans="4:8" x14ac:dyDescent="0.25">
      <c r="D723" s="31"/>
      <c r="E723" s="18"/>
      <c r="F723" s="31"/>
      <c r="H723" s="36"/>
    </row>
    <row r="724" spans="4:8" x14ac:dyDescent="0.25">
      <c r="D724" s="31"/>
      <c r="E724" s="18"/>
      <c r="F724" s="31"/>
      <c r="H724" s="36"/>
    </row>
    <row r="725" spans="4:8" x14ac:dyDescent="0.25">
      <c r="D725" s="31"/>
      <c r="E725" s="18"/>
      <c r="F725" s="31"/>
      <c r="H725" s="36"/>
    </row>
    <row r="726" spans="4:8" x14ac:dyDescent="0.25">
      <c r="D726" s="31"/>
      <c r="E726" s="18"/>
      <c r="F726" s="31"/>
      <c r="H726" s="36"/>
    </row>
    <row r="727" spans="4:8" x14ac:dyDescent="0.25">
      <c r="D727" s="31"/>
      <c r="E727" s="18"/>
      <c r="F727" s="31"/>
      <c r="H727" s="36"/>
    </row>
    <row r="728" spans="4:8" x14ac:dyDescent="0.25">
      <c r="D728" s="31"/>
      <c r="E728" s="18"/>
      <c r="F728" s="31"/>
      <c r="H728" s="36"/>
    </row>
    <row r="729" spans="4:8" x14ac:dyDescent="0.25">
      <c r="D729" s="31"/>
      <c r="E729" s="18"/>
      <c r="F729" s="31"/>
      <c r="H729" s="36"/>
    </row>
    <row r="730" spans="4:8" x14ac:dyDescent="0.25">
      <c r="D730" s="31"/>
      <c r="E730" s="18"/>
      <c r="F730" s="31"/>
      <c r="H730" s="36"/>
    </row>
    <row r="731" spans="4:8" x14ac:dyDescent="0.25">
      <c r="D731" s="31"/>
      <c r="E731" s="18"/>
      <c r="F731" s="31"/>
      <c r="H731" s="36"/>
    </row>
    <row r="732" spans="4:8" x14ac:dyDescent="0.25">
      <c r="D732" s="31"/>
      <c r="E732" s="18"/>
      <c r="F732" s="31"/>
      <c r="H732" s="36"/>
    </row>
    <row r="733" spans="4:8" x14ac:dyDescent="0.25">
      <c r="D733" s="31"/>
      <c r="E733" s="18"/>
      <c r="F733" s="31"/>
      <c r="H733" s="36"/>
    </row>
    <row r="734" spans="4:8" x14ac:dyDescent="0.25">
      <c r="D734" s="31"/>
      <c r="E734" s="18"/>
      <c r="F734" s="31"/>
      <c r="H734" s="36"/>
    </row>
    <row r="735" spans="4:8" x14ac:dyDescent="0.25">
      <c r="D735" s="31"/>
      <c r="E735" s="18"/>
      <c r="F735" s="31"/>
      <c r="H735" s="36"/>
    </row>
    <row r="736" spans="4:8" x14ac:dyDescent="0.25">
      <c r="D736" s="31"/>
      <c r="E736" s="18"/>
      <c r="F736" s="31"/>
      <c r="H736" s="36"/>
    </row>
    <row r="737" spans="4:8" x14ac:dyDescent="0.25">
      <c r="D737" s="31"/>
      <c r="E737" s="18"/>
      <c r="F737" s="31"/>
      <c r="H737" s="36"/>
    </row>
    <row r="738" spans="4:8" x14ac:dyDescent="0.25">
      <c r="D738" s="31"/>
      <c r="E738" s="18"/>
      <c r="F738" s="31"/>
      <c r="H738" s="36"/>
    </row>
    <row r="739" spans="4:8" x14ac:dyDescent="0.25">
      <c r="D739" s="31"/>
      <c r="E739" s="18"/>
      <c r="F739" s="31"/>
      <c r="H739" s="36"/>
    </row>
    <row r="740" spans="4:8" x14ac:dyDescent="0.25">
      <c r="D740" s="31"/>
      <c r="E740" s="18"/>
      <c r="F740" s="31"/>
      <c r="H740" s="36"/>
    </row>
    <row r="741" spans="4:8" x14ac:dyDescent="0.25">
      <c r="D741" s="31"/>
      <c r="E741" s="18"/>
      <c r="F741" s="31"/>
      <c r="H741" s="36"/>
    </row>
    <row r="742" spans="4:8" x14ac:dyDescent="0.25">
      <c r="D742" s="31"/>
      <c r="E742" s="18"/>
      <c r="F742" s="31"/>
      <c r="H742" s="36"/>
    </row>
    <row r="743" spans="4:8" x14ac:dyDescent="0.25">
      <c r="D743" s="31"/>
      <c r="E743" s="18"/>
      <c r="F743" s="31"/>
      <c r="H743" s="36"/>
    </row>
    <row r="744" spans="4:8" x14ac:dyDescent="0.25">
      <c r="D744" s="31"/>
      <c r="E744" s="18"/>
      <c r="F744" s="31"/>
      <c r="H744" s="36"/>
    </row>
    <row r="745" spans="4:8" x14ac:dyDescent="0.25">
      <c r="D745" s="31"/>
      <c r="E745" s="18"/>
      <c r="F745" s="31"/>
      <c r="H745" s="36"/>
    </row>
    <row r="746" spans="4:8" x14ac:dyDescent="0.25">
      <c r="D746" s="31"/>
      <c r="E746" s="18"/>
      <c r="F746" s="31"/>
      <c r="H746" s="36"/>
    </row>
    <row r="747" spans="4:8" x14ac:dyDescent="0.25">
      <c r="D747" s="31"/>
      <c r="E747" s="18"/>
      <c r="F747" s="31"/>
      <c r="H747" s="36"/>
    </row>
    <row r="748" spans="4:8" x14ac:dyDescent="0.25">
      <c r="D748" s="31"/>
      <c r="E748" s="18"/>
      <c r="F748" s="31"/>
      <c r="H748" s="36"/>
    </row>
    <row r="749" spans="4:8" x14ac:dyDescent="0.25">
      <c r="D749" s="31"/>
      <c r="E749" s="18"/>
      <c r="F749" s="31"/>
      <c r="H749" s="36"/>
    </row>
    <row r="750" spans="4:8" x14ac:dyDescent="0.25">
      <c r="D750" s="31"/>
      <c r="E750" s="18"/>
      <c r="F750" s="31"/>
      <c r="H750" s="36"/>
    </row>
    <row r="751" spans="4:8" x14ac:dyDescent="0.25">
      <c r="D751" s="31"/>
      <c r="E751" s="18"/>
      <c r="F751" s="31"/>
      <c r="H751" s="36"/>
    </row>
    <row r="752" spans="4:8" x14ac:dyDescent="0.25">
      <c r="D752" s="31"/>
      <c r="E752" s="18"/>
      <c r="F752" s="31"/>
      <c r="H752" s="36"/>
    </row>
    <row r="753" spans="4:8" x14ac:dyDescent="0.25">
      <c r="D753" s="31"/>
      <c r="E753" s="18"/>
      <c r="F753" s="31"/>
      <c r="H753" s="36"/>
    </row>
    <row r="754" spans="4:8" x14ac:dyDescent="0.25">
      <c r="D754" s="31"/>
      <c r="E754" s="18"/>
      <c r="F754" s="31"/>
      <c r="H754" s="36"/>
    </row>
    <row r="755" spans="4:8" x14ac:dyDescent="0.25">
      <c r="D755" s="31"/>
      <c r="E755" s="18"/>
      <c r="F755" s="31"/>
      <c r="H755" s="36"/>
    </row>
    <row r="756" spans="4:8" x14ac:dyDescent="0.25">
      <c r="D756" s="31"/>
      <c r="E756" s="18"/>
      <c r="F756" s="31"/>
      <c r="H756" s="36"/>
    </row>
    <row r="757" spans="4:8" x14ac:dyDescent="0.25">
      <c r="D757" s="31"/>
      <c r="E757" s="18"/>
      <c r="F757" s="31"/>
      <c r="H757" s="36"/>
    </row>
    <row r="758" spans="4:8" x14ac:dyDescent="0.25">
      <c r="D758" s="31"/>
      <c r="E758" s="18"/>
      <c r="F758" s="31"/>
      <c r="H758" s="36"/>
    </row>
    <row r="759" spans="4:8" x14ac:dyDescent="0.25">
      <c r="D759" s="31"/>
      <c r="E759" s="18"/>
      <c r="F759" s="31"/>
      <c r="H759" s="36"/>
    </row>
    <row r="760" spans="4:8" x14ac:dyDescent="0.25">
      <c r="D760" s="31"/>
      <c r="E760" s="18"/>
      <c r="F760" s="31"/>
      <c r="H760" s="36"/>
    </row>
    <row r="761" spans="4:8" x14ac:dyDescent="0.25">
      <c r="D761" s="31"/>
      <c r="E761" s="18"/>
      <c r="F761" s="31"/>
      <c r="H761" s="36"/>
    </row>
    <row r="762" spans="4:8" x14ac:dyDescent="0.25">
      <c r="D762" s="31"/>
      <c r="E762" s="18"/>
      <c r="F762" s="31"/>
      <c r="H762" s="36"/>
    </row>
    <row r="763" spans="4:8" x14ac:dyDescent="0.25">
      <c r="D763" s="31"/>
      <c r="E763" s="18"/>
      <c r="F763" s="31"/>
      <c r="H763" s="36"/>
    </row>
    <row r="764" spans="4:8" x14ac:dyDescent="0.25">
      <c r="D764" s="31"/>
      <c r="E764" s="18"/>
      <c r="F764" s="31"/>
      <c r="H764" s="36"/>
    </row>
    <row r="765" spans="4:8" x14ac:dyDescent="0.25">
      <c r="D765" s="31"/>
      <c r="E765" s="18"/>
      <c r="F765" s="31"/>
      <c r="H765" s="36"/>
    </row>
    <row r="766" spans="4:8" x14ac:dyDescent="0.25">
      <c r="D766" s="31"/>
      <c r="E766" s="18"/>
      <c r="F766" s="31"/>
      <c r="H766" s="36"/>
    </row>
    <row r="767" spans="4:8" x14ac:dyDescent="0.25">
      <c r="D767" s="31"/>
      <c r="E767" s="18"/>
      <c r="F767" s="31"/>
      <c r="H767" s="36"/>
    </row>
    <row r="768" spans="4:8" x14ac:dyDescent="0.25">
      <c r="D768" s="31"/>
      <c r="E768" s="18"/>
      <c r="F768" s="31"/>
      <c r="H768" s="36"/>
    </row>
    <row r="769" spans="4:8" x14ac:dyDescent="0.25">
      <c r="D769" s="31"/>
      <c r="E769" s="18"/>
      <c r="F769" s="31"/>
      <c r="H769" s="36"/>
    </row>
    <row r="770" spans="4:8" x14ac:dyDescent="0.25">
      <c r="D770" s="31"/>
      <c r="E770" s="18"/>
      <c r="F770" s="31"/>
      <c r="H770" s="36"/>
    </row>
    <row r="771" spans="4:8" x14ac:dyDescent="0.25">
      <c r="D771" s="31"/>
      <c r="E771" s="18"/>
      <c r="F771" s="31"/>
      <c r="H771" s="36"/>
    </row>
    <row r="772" spans="4:8" x14ac:dyDescent="0.25">
      <c r="D772" s="31"/>
      <c r="E772" s="18"/>
      <c r="F772" s="31"/>
      <c r="H772" s="36"/>
    </row>
    <row r="773" spans="4:8" x14ac:dyDescent="0.25">
      <c r="D773" s="31"/>
      <c r="E773" s="18"/>
      <c r="F773" s="31"/>
      <c r="H773" s="36"/>
    </row>
    <row r="774" spans="4:8" x14ac:dyDescent="0.25">
      <c r="D774" s="31"/>
      <c r="E774" s="18"/>
      <c r="F774" s="31"/>
      <c r="H774" s="36"/>
    </row>
    <row r="775" spans="4:8" x14ac:dyDescent="0.25">
      <c r="D775" s="31"/>
      <c r="E775" s="18"/>
      <c r="F775" s="31"/>
      <c r="H775" s="36"/>
    </row>
    <row r="776" spans="4:8" x14ac:dyDescent="0.25">
      <c r="D776" s="31"/>
      <c r="E776" s="18"/>
      <c r="F776" s="31"/>
      <c r="H776" s="36"/>
    </row>
    <row r="777" spans="4:8" x14ac:dyDescent="0.25">
      <c r="D777" s="31"/>
      <c r="E777" s="18"/>
      <c r="F777" s="31"/>
      <c r="H777" s="36"/>
    </row>
    <row r="778" spans="4:8" x14ac:dyDescent="0.25">
      <c r="D778" s="31"/>
      <c r="E778" s="18"/>
      <c r="F778" s="31"/>
      <c r="H778" s="36"/>
    </row>
    <row r="779" spans="4:8" x14ac:dyDescent="0.25">
      <c r="D779" s="31"/>
      <c r="E779" s="18"/>
      <c r="F779" s="31"/>
      <c r="H779" s="36"/>
    </row>
    <row r="780" spans="4:8" x14ac:dyDescent="0.25">
      <c r="D780" s="31"/>
      <c r="E780" s="18"/>
      <c r="F780" s="31"/>
      <c r="H780" s="36"/>
    </row>
    <row r="781" spans="4:8" x14ac:dyDescent="0.25">
      <c r="D781" s="31"/>
      <c r="E781" s="18"/>
      <c r="F781" s="31"/>
      <c r="H781" s="36"/>
    </row>
    <row r="782" spans="4:8" x14ac:dyDescent="0.25">
      <c r="D782" s="31"/>
      <c r="E782" s="18"/>
      <c r="F782" s="31"/>
      <c r="H782" s="36"/>
    </row>
    <row r="783" spans="4:8" x14ac:dyDescent="0.25">
      <c r="D783" s="31"/>
      <c r="E783" s="18"/>
      <c r="F783" s="31"/>
      <c r="H783" s="36"/>
    </row>
    <row r="784" spans="4:8" x14ac:dyDescent="0.25">
      <c r="D784" s="31"/>
      <c r="E784" s="18"/>
      <c r="F784" s="31"/>
      <c r="H784" s="36"/>
    </row>
    <row r="785" spans="4:8" x14ac:dyDescent="0.25">
      <c r="D785" s="31"/>
      <c r="E785" s="18"/>
      <c r="F785" s="31"/>
      <c r="H785" s="36"/>
    </row>
    <row r="786" spans="4:8" x14ac:dyDescent="0.25">
      <c r="D786" s="31"/>
      <c r="E786" s="18"/>
      <c r="F786" s="31"/>
      <c r="H786" s="36"/>
    </row>
    <row r="787" spans="4:8" x14ac:dyDescent="0.25">
      <c r="D787" s="31"/>
      <c r="E787" s="18"/>
      <c r="F787" s="31"/>
      <c r="H787" s="36"/>
    </row>
    <row r="788" spans="4:8" x14ac:dyDescent="0.25">
      <c r="D788" s="31"/>
      <c r="E788" s="18"/>
      <c r="F788" s="31"/>
      <c r="H788" s="36"/>
    </row>
    <row r="789" spans="4:8" x14ac:dyDescent="0.25">
      <c r="D789" s="31"/>
      <c r="E789" s="18"/>
      <c r="F789" s="31"/>
      <c r="H789" s="36"/>
    </row>
    <row r="790" spans="4:8" x14ac:dyDescent="0.25">
      <c r="D790" s="31"/>
      <c r="E790" s="18"/>
      <c r="F790" s="31"/>
      <c r="H790" s="36"/>
    </row>
    <row r="791" spans="4:8" x14ac:dyDescent="0.25">
      <c r="D791" s="31"/>
      <c r="E791" s="18"/>
      <c r="F791" s="31"/>
      <c r="H791" s="36"/>
    </row>
    <row r="792" spans="4:8" x14ac:dyDescent="0.25">
      <c r="D792" s="31"/>
      <c r="E792" s="18"/>
      <c r="F792" s="31"/>
      <c r="H792" s="36"/>
    </row>
    <row r="793" spans="4:8" x14ac:dyDescent="0.25">
      <c r="D793" s="31"/>
      <c r="E793" s="18"/>
      <c r="F793" s="31"/>
      <c r="H793" s="36"/>
    </row>
    <row r="794" spans="4:8" x14ac:dyDescent="0.25">
      <c r="D794" s="31"/>
      <c r="E794" s="18"/>
      <c r="F794" s="31"/>
      <c r="H794" s="36"/>
    </row>
    <row r="795" spans="4:8" x14ac:dyDescent="0.25">
      <c r="D795" s="31"/>
      <c r="E795" s="18"/>
      <c r="F795" s="31"/>
      <c r="H795" s="36"/>
    </row>
    <row r="796" spans="4:8" x14ac:dyDescent="0.25">
      <c r="D796" s="31"/>
      <c r="E796" s="18"/>
      <c r="F796" s="31"/>
      <c r="H796" s="36"/>
    </row>
    <row r="797" spans="4:8" x14ac:dyDescent="0.25">
      <c r="D797" s="31"/>
      <c r="E797" s="18"/>
      <c r="F797" s="31"/>
      <c r="H797" s="36"/>
    </row>
    <row r="798" spans="4:8" x14ac:dyDescent="0.25">
      <c r="D798" s="31"/>
      <c r="E798" s="18"/>
      <c r="F798" s="31"/>
      <c r="H798" s="36"/>
    </row>
    <row r="799" spans="4:8" x14ac:dyDescent="0.25">
      <c r="D799" s="31"/>
      <c r="E799" s="18"/>
      <c r="F799" s="31"/>
      <c r="H799" s="36"/>
    </row>
    <row r="800" spans="4:8" x14ac:dyDescent="0.25">
      <c r="D800" s="31"/>
      <c r="E800" s="18"/>
      <c r="F800" s="31"/>
      <c r="H800" s="36"/>
    </row>
    <row r="801" spans="4:8" x14ac:dyDescent="0.25">
      <c r="D801" s="31"/>
      <c r="E801" s="18"/>
      <c r="F801" s="31"/>
      <c r="H801" s="36"/>
    </row>
    <row r="802" spans="4:8" x14ac:dyDescent="0.25">
      <c r="D802" s="31"/>
      <c r="E802" s="18"/>
      <c r="F802" s="31"/>
      <c r="H802" s="36"/>
    </row>
    <row r="803" spans="4:8" x14ac:dyDescent="0.25">
      <c r="D803" s="31"/>
      <c r="E803" s="18"/>
      <c r="F803" s="31"/>
      <c r="H803" s="36"/>
    </row>
    <row r="804" spans="4:8" x14ac:dyDescent="0.25">
      <c r="D804" s="31"/>
      <c r="E804" s="18"/>
      <c r="F804" s="31"/>
      <c r="H804" s="36"/>
    </row>
    <row r="805" spans="4:8" x14ac:dyDescent="0.25">
      <c r="D805" s="31"/>
      <c r="E805" s="18"/>
      <c r="F805" s="31"/>
      <c r="H805" s="36"/>
    </row>
    <row r="806" spans="4:8" x14ac:dyDescent="0.25">
      <c r="D806" s="31"/>
      <c r="E806" s="18"/>
      <c r="F806" s="31"/>
      <c r="H806" s="36"/>
    </row>
    <row r="807" spans="4:8" x14ac:dyDescent="0.25">
      <c r="D807" s="31"/>
      <c r="E807" s="18"/>
      <c r="F807" s="31"/>
      <c r="H807" s="36"/>
    </row>
    <row r="808" spans="4:8" x14ac:dyDescent="0.25">
      <c r="D808" s="31"/>
      <c r="E808" s="18"/>
      <c r="F808" s="31"/>
      <c r="H808" s="36"/>
    </row>
    <row r="809" spans="4:8" x14ac:dyDescent="0.25">
      <c r="D809" s="31"/>
      <c r="E809" s="18"/>
      <c r="F809" s="31"/>
      <c r="H809" s="36"/>
    </row>
    <row r="810" spans="4:8" x14ac:dyDescent="0.25">
      <c r="D810" s="31"/>
      <c r="E810" s="18"/>
      <c r="F810" s="31"/>
      <c r="H810" s="36"/>
    </row>
    <row r="811" spans="4:8" x14ac:dyDescent="0.25">
      <c r="D811" s="31"/>
      <c r="E811" s="18"/>
      <c r="F811" s="31"/>
      <c r="H811" s="36"/>
    </row>
    <row r="812" spans="4:8" x14ac:dyDescent="0.25">
      <c r="D812" s="31"/>
      <c r="E812" s="18"/>
      <c r="F812" s="31"/>
      <c r="H812" s="36"/>
    </row>
    <row r="813" spans="4:8" x14ac:dyDescent="0.25">
      <c r="D813" s="31"/>
      <c r="E813" s="18"/>
      <c r="F813" s="31"/>
      <c r="H813" s="36"/>
    </row>
    <row r="814" spans="4:8" x14ac:dyDescent="0.25">
      <c r="D814" s="31"/>
      <c r="E814" s="18"/>
      <c r="F814" s="31"/>
      <c r="H814" s="36"/>
    </row>
    <row r="815" spans="4:8" x14ac:dyDescent="0.25">
      <c r="D815" s="31"/>
      <c r="E815" s="18"/>
      <c r="F815" s="31"/>
      <c r="H815" s="36"/>
    </row>
    <row r="816" spans="4:8" x14ac:dyDescent="0.25">
      <c r="D816" s="31"/>
      <c r="E816" s="18"/>
      <c r="F816" s="31"/>
      <c r="H816" s="36"/>
    </row>
    <row r="817" spans="4:8" x14ac:dyDescent="0.25">
      <c r="D817" s="31"/>
      <c r="E817" s="18"/>
      <c r="F817" s="31"/>
      <c r="H817" s="36"/>
    </row>
    <row r="818" spans="4:8" x14ac:dyDescent="0.25">
      <c r="D818" s="31"/>
      <c r="E818" s="18"/>
      <c r="F818" s="31"/>
      <c r="H818" s="36"/>
    </row>
    <row r="819" spans="4:8" x14ac:dyDescent="0.25">
      <c r="D819" s="31"/>
      <c r="E819" s="18"/>
      <c r="F819" s="31"/>
      <c r="H819" s="36"/>
    </row>
    <row r="820" spans="4:8" x14ac:dyDescent="0.25">
      <c r="D820" s="31"/>
      <c r="E820" s="18"/>
      <c r="F820" s="31"/>
      <c r="H820" s="36"/>
    </row>
    <row r="821" spans="4:8" x14ac:dyDescent="0.25">
      <c r="D821" s="31"/>
      <c r="E821" s="18"/>
      <c r="F821" s="31"/>
      <c r="H821" s="36"/>
    </row>
    <row r="822" spans="4:8" x14ac:dyDescent="0.25">
      <c r="D822" s="31"/>
      <c r="E822" s="18"/>
      <c r="F822" s="31"/>
      <c r="H822" s="36"/>
    </row>
    <row r="823" spans="4:8" x14ac:dyDescent="0.25">
      <c r="D823" s="31"/>
      <c r="E823" s="18"/>
      <c r="F823" s="31"/>
      <c r="H823" s="36"/>
    </row>
    <row r="824" spans="4:8" x14ac:dyDescent="0.25">
      <c r="D824" s="31"/>
      <c r="E824" s="18"/>
      <c r="F824" s="31"/>
      <c r="H824" s="36"/>
    </row>
    <row r="825" spans="4:8" x14ac:dyDescent="0.25">
      <c r="D825" s="31"/>
      <c r="E825" s="18"/>
      <c r="F825" s="31"/>
      <c r="H825" s="36"/>
    </row>
    <row r="826" spans="4:8" x14ac:dyDescent="0.25">
      <c r="D826" s="31"/>
      <c r="E826" s="18"/>
      <c r="F826" s="31"/>
      <c r="H826" s="36"/>
    </row>
    <row r="827" spans="4:8" x14ac:dyDescent="0.25">
      <c r="D827" s="31"/>
      <c r="E827" s="18"/>
      <c r="F827" s="31"/>
      <c r="H827" s="36"/>
    </row>
    <row r="828" spans="4:8" x14ac:dyDescent="0.25">
      <c r="D828" s="31"/>
      <c r="E828" s="18"/>
      <c r="F828" s="31"/>
      <c r="H828" s="36"/>
    </row>
    <row r="829" spans="4:8" x14ac:dyDescent="0.25">
      <c r="D829" s="31"/>
      <c r="E829" s="18"/>
      <c r="F829" s="31"/>
      <c r="H829" s="36"/>
    </row>
    <row r="830" spans="4:8" x14ac:dyDescent="0.25">
      <c r="D830" s="31"/>
      <c r="E830" s="18"/>
      <c r="F830" s="31"/>
      <c r="H830" s="36"/>
    </row>
    <row r="831" spans="4:8" x14ac:dyDescent="0.25">
      <c r="D831" s="31"/>
      <c r="E831" s="18"/>
      <c r="F831" s="31"/>
      <c r="H831" s="36"/>
    </row>
    <row r="832" spans="4:8" x14ac:dyDescent="0.25">
      <c r="D832" s="31"/>
      <c r="E832" s="18"/>
      <c r="F832" s="31"/>
      <c r="H832" s="36"/>
    </row>
    <row r="833" spans="4:8" x14ac:dyDescent="0.25">
      <c r="D833" s="31"/>
      <c r="E833" s="18"/>
      <c r="F833" s="31"/>
      <c r="H833" s="36"/>
    </row>
    <row r="834" spans="4:8" x14ac:dyDescent="0.25">
      <c r="D834" s="31"/>
      <c r="E834" s="18"/>
      <c r="F834" s="31"/>
      <c r="H834" s="36"/>
    </row>
    <row r="835" spans="4:8" x14ac:dyDescent="0.25">
      <c r="D835" s="31"/>
      <c r="E835" s="18"/>
      <c r="F835" s="31"/>
      <c r="H835" s="36"/>
    </row>
    <row r="836" spans="4:8" x14ac:dyDescent="0.25">
      <c r="D836" s="31"/>
      <c r="E836" s="18"/>
      <c r="F836" s="31"/>
      <c r="H836" s="36"/>
    </row>
    <row r="837" spans="4:8" x14ac:dyDescent="0.25">
      <c r="D837" s="31"/>
      <c r="E837" s="18"/>
      <c r="F837" s="31"/>
      <c r="H837" s="36"/>
    </row>
    <row r="838" spans="4:8" x14ac:dyDescent="0.25">
      <c r="D838" s="31"/>
      <c r="E838" s="18"/>
      <c r="F838" s="31"/>
      <c r="H838" s="36"/>
    </row>
    <row r="839" spans="4:8" x14ac:dyDescent="0.25">
      <c r="D839" s="31"/>
      <c r="E839" s="18"/>
      <c r="F839" s="31"/>
      <c r="H839" s="36"/>
    </row>
    <row r="840" spans="4:8" x14ac:dyDescent="0.25">
      <c r="D840" s="31"/>
      <c r="E840" s="18"/>
      <c r="F840" s="31"/>
      <c r="H840" s="36"/>
    </row>
    <row r="841" spans="4:8" x14ac:dyDescent="0.25">
      <c r="D841" s="31"/>
      <c r="E841" s="18"/>
      <c r="F841" s="31"/>
      <c r="H841" s="36"/>
    </row>
    <row r="842" spans="4:8" x14ac:dyDescent="0.25">
      <c r="D842" s="31"/>
      <c r="E842" s="18"/>
      <c r="F842" s="31"/>
      <c r="H842" s="36"/>
    </row>
    <row r="843" spans="4:8" x14ac:dyDescent="0.25">
      <c r="D843" s="31"/>
      <c r="E843" s="18"/>
      <c r="F843" s="31"/>
      <c r="H843" s="36"/>
    </row>
    <row r="844" spans="4:8" x14ac:dyDescent="0.25">
      <c r="D844" s="31"/>
      <c r="E844" s="18"/>
      <c r="F844" s="31"/>
      <c r="H844" s="36"/>
    </row>
    <row r="845" spans="4:8" x14ac:dyDescent="0.25">
      <c r="D845" s="31"/>
      <c r="E845" s="18"/>
      <c r="F845" s="31"/>
      <c r="H845" s="36"/>
    </row>
    <row r="846" spans="4:8" x14ac:dyDescent="0.25">
      <c r="D846" s="31"/>
      <c r="E846" s="18"/>
      <c r="F846" s="31"/>
      <c r="H846" s="36"/>
    </row>
    <row r="847" spans="4:8" x14ac:dyDescent="0.25">
      <c r="D847" s="31"/>
      <c r="E847" s="18"/>
      <c r="F847" s="31"/>
      <c r="H847" s="36"/>
    </row>
    <row r="848" spans="4:8" x14ac:dyDescent="0.25">
      <c r="D848" s="31"/>
      <c r="E848" s="18"/>
      <c r="F848" s="31"/>
      <c r="H848" s="36"/>
    </row>
    <row r="849" spans="4:8" x14ac:dyDescent="0.25">
      <c r="D849" s="31"/>
      <c r="E849" s="18"/>
      <c r="F849" s="31"/>
      <c r="H849" s="36"/>
    </row>
    <row r="850" spans="4:8" x14ac:dyDescent="0.25">
      <c r="D850" s="31"/>
      <c r="E850" s="18"/>
      <c r="F850" s="31"/>
      <c r="H850" s="36"/>
    </row>
    <row r="851" spans="4:8" x14ac:dyDescent="0.25">
      <c r="D851" s="31"/>
      <c r="E851" s="18"/>
      <c r="F851" s="31"/>
      <c r="H851" s="36"/>
    </row>
    <row r="852" spans="4:8" x14ac:dyDescent="0.25">
      <c r="D852" s="31"/>
      <c r="E852" s="18"/>
      <c r="F852" s="31"/>
      <c r="H852" s="36"/>
    </row>
    <row r="853" spans="4:8" x14ac:dyDescent="0.25">
      <c r="D853" s="31"/>
      <c r="E853" s="18"/>
      <c r="F853" s="31"/>
      <c r="H853" s="36"/>
    </row>
    <row r="854" spans="4:8" x14ac:dyDescent="0.25">
      <c r="D854" s="31"/>
      <c r="E854" s="18"/>
      <c r="F854" s="31"/>
      <c r="H854" s="36"/>
    </row>
    <row r="855" spans="4:8" x14ac:dyDescent="0.25">
      <c r="D855" s="31"/>
      <c r="E855" s="18"/>
      <c r="F855" s="31"/>
      <c r="H855" s="36"/>
    </row>
    <row r="856" spans="4:8" x14ac:dyDescent="0.25">
      <c r="D856" s="31"/>
      <c r="E856" s="18"/>
      <c r="F856" s="31"/>
      <c r="H856" s="36"/>
    </row>
    <row r="857" spans="4:8" x14ac:dyDescent="0.25">
      <c r="D857" s="31"/>
      <c r="E857" s="18"/>
      <c r="F857" s="31"/>
      <c r="H857" s="36"/>
    </row>
    <row r="858" spans="4:8" x14ac:dyDescent="0.25">
      <c r="D858" s="31"/>
      <c r="E858" s="18"/>
      <c r="F858" s="31"/>
      <c r="H858" s="36"/>
    </row>
    <row r="859" spans="4:8" x14ac:dyDescent="0.25">
      <c r="D859" s="31"/>
      <c r="E859" s="18"/>
      <c r="F859" s="31"/>
      <c r="H859" s="36"/>
    </row>
    <row r="860" spans="4:8" x14ac:dyDescent="0.25">
      <c r="D860" s="31"/>
      <c r="E860" s="18"/>
      <c r="F860" s="31"/>
      <c r="H860" s="36"/>
    </row>
    <row r="861" spans="4:8" x14ac:dyDescent="0.25">
      <c r="D861" s="31"/>
      <c r="E861" s="18"/>
      <c r="F861" s="31"/>
      <c r="H861" s="36"/>
    </row>
    <row r="862" spans="4:8" x14ac:dyDescent="0.25">
      <c r="D862" s="31"/>
      <c r="E862" s="18"/>
      <c r="F862" s="31"/>
      <c r="H862" s="36"/>
    </row>
    <row r="863" spans="4:8" x14ac:dyDescent="0.25">
      <c r="D863" s="31"/>
      <c r="E863" s="18"/>
      <c r="F863" s="31"/>
      <c r="H863" s="36"/>
    </row>
    <row r="864" spans="4:8" x14ac:dyDescent="0.25">
      <c r="D864" s="31"/>
      <c r="E864" s="18"/>
      <c r="F864" s="31"/>
      <c r="H864" s="36"/>
    </row>
    <row r="865" spans="4:8" x14ac:dyDescent="0.25">
      <c r="D865" s="31"/>
      <c r="E865" s="18"/>
      <c r="F865" s="31"/>
      <c r="H865" s="36"/>
    </row>
    <row r="866" spans="4:8" x14ac:dyDescent="0.25">
      <c r="D866" s="31"/>
      <c r="E866" s="18"/>
      <c r="F866" s="31"/>
      <c r="H866" s="36"/>
    </row>
    <row r="867" spans="4:8" x14ac:dyDescent="0.25">
      <c r="D867" s="31"/>
      <c r="E867" s="18"/>
      <c r="F867" s="31"/>
      <c r="H867" s="36"/>
    </row>
    <row r="868" spans="4:8" x14ac:dyDescent="0.25">
      <c r="D868" s="31"/>
      <c r="E868" s="18"/>
      <c r="F868" s="31"/>
      <c r="H868" s="36"/>
    </row>
    <row r="869" spans="4:8" x14ac:dyDescent="0.25">
      <c r="D869" s="31"/>
      <c r="E869" s="18"/>
      <c r="F869" s="31"/>
      <c r="H869" s="36"/>
    </row>
    <row r="870" spans="4:8" x14ac:dyDescent="0.25">
      <c r="D870" s="31"/>
      <c r="E870" s="18"/>
      <c r="F870" s="31"/>
      <c r="H870" s="36"/>
    </row>
    <row r="871" spans="4:8" x14ac:dyDescent="0.25">
      <c r="D871" s="31"/>
      <c r="E871" s="18"/>
      <c r="F871" s="31"/>
      <c r="H871" s="36"/>
    </row>
    <row r="872" spans="4:8" x14ac:dyDescent="0.25">
      <c r="D872" s="31"/>
      <c r="E872" s="18"/>
      <c r="F872" s="31"/>
      <c r="H872" s="36"/>
    </row>
    <row r="873" spans="4:8" x14ac:dyDescent="0.25">
      <c r="D873" s="31"/>
      <c r="E873" s="18"/>
      <c r="F873" s="31"/>
      <c r="H873" s="36"/>
    </row>
    <row r="874" spans="4:8" x14ac:dyDescent="0.25">
      <c r="D874" s="31"/>
      <c r="E874" s="18"/>
      <c r="F874" s="31"/>
      <c r="H874" s="36"/>
    </row>
    <row r="875" spans="4:8" x14ac:dyDescent="0.25">
      <c r="D875" s="31"/>
      <c r="E875" s="18"/>
      <c r="F875" s="31"/>
      <c r="H875" s="36"/>
    </row>
    <row r="876" spans="4:8" x14ac:dyDescent="0.25">
      <c r="D876" s="31"/>
      <c r="E876" s="18"/>
      <c r="F876" s="31"/>
      <c r="H876" s="36"/>
    </row>
    <row r="877" spans="4:8" x14ac:dyDescent="0.25">
      <c r="D877" s="31"/>
      <c r="E877" s="18"/>
      <c r="F877" s="31"/>
      <c r="H877" s="36"/>
    </row>
    <row r="878" spans="4:8" x14ac:dyDescent="0.25">
      <c r="D878" s="31"/>
      <c r="E878" s="18"/>
      <c r="F878" s="31"/>
      <c r="H878" s="36"/>
    </row>
    <row r="879" spans="4:8" x14ac:dyDescent="0.25">
      <c r="D879" s="31"/>
      <c r="E879" s="18"/>
      <c r="F879" s="31"/>
      <c r="H879" s="36"/>
    </row>
    <row r="880" spans="4:8" x14ac:dyDescent="0.25">
      <c r="D880" s="31"/>
      <c r="E880" s="18"/>
      <c r="F880" s="31"/>
      <c r="H880" s="36"/>
    </row>
    <row r="881" spans="4:8" x14ac:dyDescent="0.25">
      <c r="D881" s="31"/>
      <c r="E881" s="18"/>
      <c r="F881" s="31"/>
      <c r="H881" s="36"/>
    </row>
    <row r="882" spans="4:8" x14ac:dyDescent="0.25">
      <c r="D882" s="31"/>
      <c r="E882" s="18"/>
      <c r="F882" s="31"/>
      <c r="H882" s="36"/>
    </row>
    <row r="883" spans="4:8" x14ac:dyDescent="0.25">
      <c r="D883" s="31"/>
      <c r="E883" s="18"/>
      <c r="F883" s="31"/>
      <c r="H883" s="36"/>
    </row>
    <row r="884" spans="4:8" x14ac:dyDescent="0.25">
      <c r="D884" s="31"/>
      <c r="E884" s="18"/>
      <c r="F884" s="31"/>
      <c r="H884" s="36"/>
    </row>
    <row r="885" spans="4:8" x14ac:dyDescent="0.25">
      <c r="D885" s="31"/>
      <c r="E885" s="18"/>
      <c r="F885" s="31"/>
      <c r="H885" s="36"/>
    </row>
    <row r="886" spans="4:8" x14ac:dyDescent="0.25">
      <c r="D886" s="31"/>
      <c r="E886" s="18"/>
      <c r="F886" s="31"/>
      <c r="H886" s="36"/>
    </row>
    <row r="887" spans="4:8" x14ac:dyDescent="0.25">
      <c r="D887" s="31"/>
      <c r="E887" s="18"/>
      <c r="F887" s="31"/>
      <c r="H887" s="36"/>
    </row>
    <row r="888" spans="4:8" x14ac:dyDescent="0.25">
      <c r="D888" s="31"/>
      <c r="E888" s="18"/>
      <c r="F888" s="31"/>
      <c r="H888" s="36"/>
    </row>
    <row r="889" spans="4:8" x14ac:dyDescent="0.25">
      <c r="D889" s="31"/>
      <c r="E889" s="18"/>
      <c r="F889" s="31"/>
      <c r="H889" s="36"/>
    </row>
    <row r="890" spans="4:8" x14ac:dyDescent="0.25">
      <c r="D890" s="31"/>
      <c r="E890" s="18"/>
      <c r="F890" s="31"/>
      <c r="H890" s="36"/>
    </row>
    <row r="891" spans="4:8" x14ac:dyDescent="0.25">
      <c r="D891" s="31"/>
      <c r="E891" s="18"/>
      <c r="F891" s="31"/>
      <c r="H891" s="36"/>
    </row>
    <row r="892" spans="4:8" x14ac:dyDescent="0.25">
      <c r="D892" s="31"/>
      <c r="E892" s="18"/>
      <c r="F892" s="31"/>
      <c r="H892" s="36"/>
    </row>
    <row r="893" spans="4:8" x14ac:dyDescent="0.25">
      <c r="D893" s="31"/>
      <c r="E893" s="18"/>
      <c r="F893" s="31"/>
      <c r="H893" s="36"/>
    </row>
    <row r="894" spans="4:8" x14ac:dyDescent="0.25">
      <c r="D894" s="31"/>
      <c r="E894" s="18"/>
      <c r="F894" s="31"/>
      <c r="H894" s="36"/>
    </row>
    <row r="895" spans="4:8" x14ac:dyDescent="0.25">
      <c r="D895" s="31"/>
      <c r="E895" s="18"/>
      <c r="F895" s="31"/>
      <c r="H895" s="36"/>
    </row>
    <row r="896" spans="4:8" x14ac:dyDescent="0.25">
      <c r="D896" s="31"/>
      <c r="E896" s="18"/>
      <c r="F896" s="31"/>
      <c r="H896" s="36"/>
    </row>
    <row r="897" spans="4:8" x14ac:dyDescent="0.25">
      <c r="D897" s="31"/>
      <c r="E897" s="18"/>
      <c r="F897" s="31"/>
      <c r="H897" s="36"/>
    </row>
    <row r="898" spans="4:8" x14ac:dyDescent="0.25">
      <c r="D898" s="31"/>
      <c r="E898" s="18"/>
      <c r="F898" s="31"/>
      <c r="H898" s="36"/>
    </row>
    <row r="899" spans="4:8" x14ac:dyDescent="0.25">
      <c r="D899" s="31"/>
      <c r="E899" s="18"/>
      <c r="F899" s="31"/>
      <c r="H899" s="36"/>
    </row>
    <row r="900" spans="4:8" x14ac:dyDescent="0.25">
      <c r="D900" s="31"/>
      <c r="E900" s="18"/>
      <c r="F900" s="31"/>
      <c r="H900" s="36"/>
    </row>
    <row r="901" spans="4:8" x14ac:dyDescent="0.25">
      <c r="D901" s="31"/>
      <c r="E901" s="18"/>
      <c r="F901" s="31"/>
      <c r="H901" s="36"/>
    </row>
    <row r="902" spans="4:8" x14ac:dyDescent="0.25">
      <c r="D902" s="31"/>
      <c r="E902" s="18"/>
      <c r="F902" s="31"/>
      <c r="H902" s="36"/>
    </row>
    <row r="903" spans="4:8" x14ac:dyDescent="0.25">
      <c r="D903" s="31"/>
      <c r="E903" s="18"/>
      <c r="F903" s="31"/>
      <c r="H903" s="36"/>
    </row>
    <row r="904" spans="4:8" x14ac:dyDescent="0.25">
      <c r="D904" s="31"/>
      <c r="E904" s="18"/>
      <c r="F904" s="31"/>
      <c r="H904" s="36"/>
    </row>
    <row r="905" spans="4:8" x14ac:dyDescent="0.25">
      <c r="D905" s="31"/>
      <c r="E905" s="18"/>
      <c r="F905" s="31"/>
      <c r="H905" s="36"/>
    </row>
    <row r="906" spans="4:8" x14ac:dyDescent="0.25">
      <c r="D906" s="31"/>
      <c r="E906" s="18"/>
      <c r="F906" s="31"/>
      <c r="H906" s="36"/>
    </row>
    <row r="907" spans="4:8" x14ac:dyDescent="0.25">
      <c r="D907" s="31"/>
      <c r="E907" s="18"/>
      <c r="F907" s="31"/>
      <c r="H907" s="36"/>
    </row>
    <row r="908" spans="4:8" x14ac:dyDescent="0.25">
      <c r="D908" s="31"/>
      <c r="E908" s="18"/>
      <c r="F908" s="31"/>
      <c r="H908" s="36"/>
    </row>
    <row r="909" spans="4:8" x14ac:dyDescent="0.25">
      <c r="D909" s="31"/>
      <c r="E909" s="18"/>
      <c r="F909" s="31"/>
      <c r="H909" s="36"/>
    </row>
    <row r="910" spans="4:8" x14ac:dyDescent="0.25">
      <c r="D910" s="31"/>
      <c r="E910" s="18"/>
      <c r="F910" s="31"/>
      <c r="H910" s="36"/>
    </row>
    <row r="911" spans="4:8" x14ac:dyDescent="0.25">
      <c r="D911" s="31"/>
      <c r="E911" s="18"/>
      <c r="F911" s="31"/>
      <c r="H911" s="36"/>
    </row>
    <row r="912" spans="4:8" x14ac:dyDescent="0.25">
      <c r="D912" s="31"/>
      <c r="E912" s="18"/>
      <c r="F912" s="31"/>
      <c r="H912" s="36"/>
    </row>
    <row r="913" spans="4:8" x14ac:dyDescent="0.25">
      <c r="D913" s="31"/>
      <c r="E913" s="18"/>
      <c r="F913" s="31"/>
      <c r="H913" s="36"/>
    </row>
    <row r="914" spans="4:8" x14ac:dyDescent="0.25">
      <c r="D914" s="31"/>
      <c r="E914" s="18"/>
      <c r="F914" s="31"/>
      <c r="H914" s="36"/>
    </row>
    <row r="915" spans="4:8" x14ac:dyDescent="0.25">
      <c r="D915" s="31"/>
      <c r="E915" s="18"/>
      <c r="F915" s="31"/>
      <c r="H915" s="36"/>
    </row>
    <row r="916" spans="4:8" x14ac:dyDescent="0.25">
      <c r="D916" s="31"/>
      <c r="E916" s="18"/>
      <c r="F916" s="31"/>
      <c r="H916" s="36"/>
    </row>
    <row r="917" spans="4:8" x14ac:dyDescent="0.25">
      <c r="D917" s="31"/>
      <c r="E917" s="18"/>
      <c r="F917" s="31"/>
      <c r="H917" s="36"/>
    </row>
    <row r="918" spans="4:8" x14ac:dyDescent="0.25">
      <c r="D918" s="31"/>
      <c r="E918" s="18"/>
      <c r="F918" s="31"/>
      <c r="H918" s="36"/>
    </row>
    <row r="919" spans="4:8" x14ac:dyDescent="0.25">
      <c r="D919" s="31"/>
      <c r="E919" s="18"/>
      <c r="F919" s="31"/>
      <c r="H919" s="36"/>
    </row>
    <row r="920" spans="4:8" x14ac:dyDescent="0.25">
      <c r="D920" s="31"/>
      <c r="E920" s="18"/>
      <c r="F920" s="31"/>
      <c r="H920" s="36"/>
    </row>
    <row r="921" spans="4:8" x14ac:dyDescent="0.25">
      <c r="D921" s="31"/>
      <c r="E921" s="18"/>
      <c r="F921" s="31"/>
      <c r="H921" s="36"/>
    </row>
    <row r="922" spans="4:8" x14ac:dyDescent="0.25">
      <c r="D922" s="31"/>
      <c r="E922" s="18"/>
      <c r="F922" s="31"/>
      <c r="H922" s="36"/>
    </row>
    <row r="923" spans="4:8" x14ac:dyDescent="0.25">
      <c r="D923" s="31"/>
      <c r="E923" s="18"/>
      <c r="F923" s="31"/>
      <c r="H923" s="36"/>
    </row>
    <row r="924" spans="4:8" x14ac:dyDescent="0.25">
      <c r="D924" s="31"/>
      <c r="E924" s="18"/>
      <c r="F924" s="31"/>
      <c r="H924" s="36"/>
    </row>
    <row r="925" spans="4:8" x14ac:dyDescent="0.25">
      <c r="D925" s="31"/>
      <c r="E925" s="18"/>
      <c r="F925" s="31"/>
      <c r="H925" s="36"/>
    </row>
    <row r="926" spans="4:8" x14ac:dyDescent="0.25">
      <c r="D926" s="31"/>
      <c r="E926" s="18"/>
      <c r="F926" s="31"/>
      <c r="H926" s="36"/>
    </row>
    <row r="927" spans="4:8" x14ac:dyDescent="0.25">
      <c r="D927" s="31"/>
      <c r="E927" s="18"/>
      <c r="F927" s="31"/>
      <c r="H927" s="36"/>
    </row>
    <row r="928" spans="4:8" x14ac:dyDescent="0.25">
      <c r="D928" s="31"/>
      <c r="E928" s="18"/>
      <c r="F928" s="31"/>
      <c r="H928" s="36"/>
    </row>
    <row r="929" spans="4:8" x14ac:dyDescent="0.25">
      <c r="D929" s="31"/>
      <c r="E929" s="18"/>
      <c r="F929" s="31"/>
      <c r="H929" s="36"/>
    </row>
    <row r="930" spans="4:8" x14ac:dyDescent="0.25">
      <c r="D930" s="31"/>
      <c r="E930" s="18"/>
      <c r="F930" s="31"/>
      <c r="H930" s="36"/>
    </row>
    <row r="931" spans="4:8" x14ac:dyDescent="0.25">
      <c r="D931" s="31"/>
      <c r="E931" s="18"/>
      <c r="F931" s="31"/>
      <c r="H931" s="36"/>
    </row>
    <row r="932" spans="4:8" x14ac:dyDescent="0.25">
      <c r="D932" s="31"/>
      <c r="E932" s="18"/>
      <c r="F932" s="31"/>
      <c r="H932" s="36"/>
    </row>
    <row r="933" spans="4:8" x14ac:dyDescent="0.25">
      <c r="D933" s="31"/>
      <c r="E933" s="18"/>
      <c r="F933" s="31"/>
      <c r="H933" s="36"/>
    </row>
    <row r="934" spans="4:8" x14ac:dyDescent="0.25">
      <c r="D934" s="31"/>
      <c r="E934" s="18"/>
      <c r="F934" s="31"/>
      <c r="H934" s="36"/>
    </row>
    <row r="935" spans="4:8" x14ac:dyDescent="0.25">
      <c r="D935" s="31"/>
      <c r="E935" s="18"/>
      <c r="F935" s="31"/>
      <c r="H935" s="36"/>
    </row>
    <row r="936" spans="4:8" x14ac:dyDescent="0.25">
      <c r="D936" s="31"/>
      <c r="E936" s="18"/>
      <c r="F936" s="31"/>
      <c r="H936" s="36"/>
    </row>
    <row r="937" spans="4:8" x14ac:dyDescent="0.25">
      <c r="D937" s="31"/>
      <c r="E937" s="18"/>
      <c r="F937" s="31"/>
      <c r="H937" s="36"/>
    </row>
    <row r="938" spans="4:8" x14ac:dyDescent="0.25">
      <c r="D938" s="31"/>
      <c r="E938" s="18"/>
      <c r="F938" s="31"/>
      <c r="H938" s="36"/>
    </row>
    <row r="939" spans="4:8" x14ac:dyDescent="0.25">
      <c r="D939" s="31"/>
      <c r="E939" s="18"/>
      <c r="F939" s="31"/>
      <c r="H939" s="36"/>
    </row>
    <row r="940" spans="4:8" x14ac:dyDescent="0.25">
      <c r="D940" s="31"/>
      <c r="E940" s="18"/>
      <c r="F940" s="31"/>
      <c r="H940" s="36"/>
    </row>
    <row r="941" spans="4:8" x14ac:dyDescent="0.25">
      <c r="D941" s="31"/>
      <c r="E941" s="18"/>
      <c r="F941" s="31"/>
      <c r="H941" s="36"/>
    </row>
    <row r="942" spans="4:8" x14ac:dyDescent="0.25">
      <c r="D942" s="31"/>
      <c r="E942" s="18"/>
      <c r="F942" s="31"/>
      <c r="H942" s="36"/>
    </row>
    <row r="943" spans="4:8" x14ac:dyDescent="0.25">
      <c r="D943" s="31"/>
      <c r="E943" s="18"/>
      <c r="F943" s="31"/>
      <c r="H943" s="36"/>
    </row>
    <row r="944" spans="4:8" x14ac:dyDescent="0.25">
      <c r="D944" s="31"/>
      <c r="E944" s="18"/>
      <c r="F944" s="31"/>
      <c r="H944" s="36"/>
    </row>
    <row r="945" spans="4:8" x14ac:dyDescent="0.25">
      <c r="D945" s="31"/>
      <c r="E945" s="18"/>
      <c r="F945" s="31"/>
      <c r="H945" s="36"/>
    </row>
    <row r="946" spans="4:8" x14ac:dyDescent="0.25">
      <c r="D946" s="31"/>
      <c r="E946" s="18"/>
      <c r="F946" s="31"/>
      <c r="H946" s="36"/>
    </row>
    <row r="947" spans="4:8" x14ac:dyDescent="0.25">
      <c r="D947" s="31"/>
      <c r="E947" s="18"/>
      <c r="F947" s="31"/>
      <c r="H947" s="36"/>
    </row>
    <row r="948" spans="4:8" x14ac:dyDescent="0.25">
      <c r="D948" s="31"/>
      <c r="E948" s="18"/>
      <c r="F948" s="31"/>
      <c r="H948" s="36"/>
    </row>
    <row r="949" spans="4:8" x14ac:dyDescent="0.25">
      <c r="D949" s="31"/>
      <c r="E949" s="18"/>
      <c r="F949" s="31"/>
      <c r="H949" s="36"/>
    </row>
    <row r="950" spans="4:8" x14ac:dyDescent="0.25">
      <c r="D950" s="31"/>
      <c r="E950" s="18"/>
      <c r="F950" s="31"/>
      <c r="H950" s="36"/>
    </row>
    <row r="951" spans="4:8" x14ac:dyDescent="0.25">
      <c r="D951" s="31"/>
      <c r="E951" s="18"/>
      <c r="F951" s="31"/>
      <c r="H951" s="36"/>
    </row>
    <row r="952" spans="4:8" x14ac:dyDescent="0.25">
      <c r="D952" s="31"/>
      <c r="E952" s="18"/>
      <c r="F952" s="31"/>
      <c r="H952" s="36"/>
    </row>
    <row r="953" spans="4:8" x14ac:dyDescent="0.25">
      <c r="D953" s="31"/>
      <c r="E953" s="18"/>
      <c r="F953" s="31"/>
      <c r="H953" s="36"/>
    </row>
    <row r="954" spans="4:8" x14ac:dyDescent="0.25">
      <c r="D954" s="31"/>
      <c r="E954" s="18"/>
      <c r="F954" s="31"/>
      <c r="H954" s="36"/>
    </row>
    <row r="955" spans="4:8" x14ac:dyDescent="0.25">
      <c r="D955" s="31"/>
      <c r="E955" s="18"/>
      <c r="F955" s="31"/>
      <c r="H955" s="36"/>
    </row>
    <row r="956" spans="4:8" x14ac:dyDescent="0.25">
      <c r="D956" s="31"/>
      <c r="E956" s="18"/>
      <c r="F956" s="31"/>
      <c r="H956" s="36"/>
    </row>
    <row r="957" spans="4:8" x14ac:dyDescent="0.25">
      <c r="D957" s="31"/>
      <c r="E957" s="18"/>
      <c r="F957" s="31"/>
      <c r="H957" s="36"/>
    </row>
    <row r="958" spans="4:8" x14ac:dyDescent="0.25">
      <c r="D958" s="31"/>
      <c r="E958" s="18"/>
      <c r="F958" s="31"/>
      <c r="H958" s="36"/>
    </row>
    <row r="959" spans="4:8" x14ac:dyDescent="0.25">
      <c r="D959" s="31"/>
      <c r="E959" s="18"/>
      <c r="F959" s="31"/>
      <c r="H959" s="36"/>
    </row>
    <row r="960" spans="4:8" x14ac:dyDescent="0.25">
      <c r="D960" s="31"/>
      <c r="E960" s="18"/>
      <c r="F960" s="31"/>
      <c r="H960" s="36"/>
    </row>
    <row r="961" spans="4:8" x14ac:dyDescent="0.25">
      <c r="D961" s="31"/>
      <c r="E961" s="18"/>
      <c r="F961" s="31"/>
      <c r="H961" s="36"/>
    </row>
    <row r="962" spans="4:8" x14ac:dyDescent="0.25">
      <c r="D962" s="31"/>
      <c r="E962" s="18"/>
      <c r="F962" s="31"/>
      <c r="H962" s="36"/>
    </row>
    <row r="963" spans="4:8" x14ac:dyDescent="0.25">
      <c r="D963" s="31"/>
      <c r="E963" s="18"/>
      <c r="F963" s="31"/>
      <c r="H963" s="36"/>
    </row>
    <row r="964" spans="4:8" x14ac:dyDescent="0.25">
      <c r="D964" s="31"/>
      <c r="E964" s="18"/>
      <c r="F964" s="31"/>
      <c r="H964" s="36"/>
    </row>
    <row r="965" spans="4:8" x14ac:dyDescent="0.25">
      <c r="D965" s="31"/>
      <c r="E965" s="18"/>
      <c r="F965" s="31"/>
      <c r="H965" s="36"/>
    </row>
    <row r="966" spans="4:8" x14ac:dyDescent="0.25">
      <c r="D966" s="31"/>
      <c r="E966" s="18"/>
      <c r="F966" s="31"/>
      <c r="H966" s="36"/>
    </row>
    <row r="967" spans="4:8" x14ac:dyDescent="0.25">
      <c r="D967" s="31"/>
      <c r="E967" s="18"/>
      <c r="F967" s="31"/>
      <c r="H967" s="36"/>
    </row>
    <row r="968" spans="4:8" x14ac:dyDescent="0.25">
      <c r="D968" s="31"/>
      <c r="E968" s="18"/>
      <c r="F968" s="31"/>
      <c r="H968" s="36"/>
    </row>
    <row r="969" spans="4:8" x14ac:dyDescent="0.25">
      <c r="D969" s="31"/>
      <c r="E969" s="18"/>
      <c r="F969" s="31"/>
      <c r="H969" s="36"/>
    </row>
    <row r="970" spans="4:8" x14ac:dyDescent="0.25">
      <c r="D970" s="31"/>
      <c r="E970" s="18"/>
      <c r="F970" s="31"/>
      <c r="H970" s="36"/>
    </row>
    <row r="971" spans="4:8" x14ac:dyDescent="0.25">
      <c r="D971" s="31"/>
      <c r="E971" s="18"/>
      <c r="F971" s="31"/>
      <c r="H971" s="36"/>
    </row>
    <row r="972" spans="4:8" x14ac:dyDescent="0.25">
      <c r="D972" s="31"/>
      <c r="E972" s="18"/>
      <c r="F972" s="31"/>
      <c r="H972" s="36"/>
    </row>
    <row r="973" spans="4:8" x14ac:dyDescent="0.25">
      <c r="D973" s="31"/>
      <c r="E973" s="18"/>
      <c r="F973" s="31"/>
      <c r="H973" s="36"/>
    </row>
    <row r="974" spans="4:8" x14ac:dyDescent="0.25">
      <c r="D974" s="31"/>
      <c r="E974" s="18"/>
      <c r="F974" s="31"/>
      <c r="H974" s="36"/>
    </row>
    <row r="975" spans="4:8" x14ac:dyDescent="0.25">
      <c r="D975" s="31"/>
      <c r="E975" s="18"/>
      <c r="F975" s="31"/>
      <c r="H975" s="36"/>
    </row>
    <row r="976" spans="4:8" x14ac:dyDescent="0.25">
      <c r="D976" s="31"/>
      <c r="E976" s="18"/>
      <c r="F976" s="31"/>
      <c r="H976" s="36"/>
    </row>
    <row r="977" spans="4:8" x14ac:dyDescent="0.25">
      <c r="D977" s="31"/>
      <c r="E977" s="18"/>
      <c r="F977" s="31"/>
      <c r="H977" s="36"/>
    </row>
    <row r="978" spans="4:8" x14ac:dyDescent="0.25">
      <c r="D978" s="31"/>
      <c r="E978" s="18"/>
      <c r="F978" s="31"/>
      <c r="H978" s="36"/>
    </row>
    <row r="979" spans="4:8" x14ac:dyDescent="0.25">
      <c r="D979" s="31"/>
      <c r="E979" s="18"/>
      <c r="F979" s="31"/>
      <c r="H979" s="36"/>
    </row>
    <row r="980" spans="4:8" x14ac:dyDescent="0.25">
      <c r="D980" s="31"/>
      <c r="E980" s="18"/>
      <c r="F980" s="31"/>
      <c r="H980" s="36"/>
    </row>
    <row r="981" spans="4:8" x14ac:dyDescent="0.25">
      <c r="D981" s="31"/>
      <c r="E981" s="18"/>
      <c r="F981" s="31"/>
      <c r="H981" s="36"/>
    </row>
    <row r="982" spans="4:8" x14ac:dyDescent="0.25">
      <c r="D982" s="31"/>
      <c r="E982" s="18"/>
      <c r="F982" s="31"/>
      <c r="H982" s="36"/>
    </row>
    <row r="983" spans="4:8" x14ac:dyDescent="0.25">
      <c r="D983" s="31"/>
      <c r="E983" s="18"/>
      <c r="F983" s="31"/>
      <c r="H983" s="36"/>
    </row>
    <row r="984" spans="4:8" x14ac:dyDescent="0.25">
      <c r="D984" s="31"/>
      <c r="E984" s="18"/>
      <c r="F984" s="31"/>
      <c r="H984" s="36"/>
    </row>
    <row r="985" spans="4:8" x14ac:dyDescent="0.25">
      <c r="D985" s="31"/>
      <c r="E985" s="18"/>
      <c r="F985" s="31"/>
      <c r="H985" s="36"/>
    </row>
    <row r="986" spans="4:8" x14ac:dyDescent="0.25">
      <c r="D986" s="31"/>
      <c r="E986" s="18"/>
      <c r="F986" s="31"/>
      <c r="H986" s="36"/>
    </row>
    <row r="987" spans="4:8" x14ac:dyDescent="0.25">
      <c r="D987" s="31"/>
      <c r="E987" s="18"/>
      <c r="F987" s="31"/>
      <c r="H987" s="36"/>
    </row>
    <row r="988" spans="4:8" x14ac:dyDescent="0.25">
      <c r="D988" s="31"/>
      <c r="E988" s="18"/>
      <c r="F988" s="31"/>
      <c r="H988" s="36"/>
    </row>
    <row r="989" spans="4:8" x14ac:dyDescent="0.25">
      <c r="D989" s="31"/>
      <c r="E989" s="18"/>
      <c r="F989" s="31"/>
      <c r="H989" s="36"/>
    </row>
    <row r="990" spans="4:8" x14ac:dyDescent="0.25">
      <c r="D990" s="31"/>
      <c r="E990" s="18"/>
      <c r="F990" s="31"/>
      <c r="H990" s="36"/>
    </row>
    <row r="991" spans="4:8" x14ac:dyDescent="0.25">
      <c r="D991" s="31"/>
      <c r="E991" s="18"/>
      <c r="F991" s="31"/>
      <c r="H991" s="36"/>
    </row>
    <row r="992" spans="4:8" x14ac:dyDescent="0.25">
      <c r="D992" s="31"/>
      <c r="E992" s="18"/>
      <c r="F992" s="31"/>
      <c r="H992" s="36"/>
    </row>
    <row r="993" spans="4:8" x14ac:dyDescent="0.25">
      <c r="D993" s="31"/>
      <c r="E993" s="18"/>
      <c r="F993" s="31"/>
      <c r="H993" s="36"/>
    </row>
    <row r="994" spans="4:8" x14ac:dyDescent="0.25">
      <c r="D994" s="31"/>
      <c r="E994" s="18"/>
      <c r="F994" s="31"/>
      <c r="H994" s="36"/>
    </row>
    <row r="995" spans="4:8" x14ac:dyDescent="0.25">
      <c r="D995" s="31"/>
      <c r="E995" s="18"/>
      <c r="F995" s="31"/>
      <c r="H995" s="36"/>
    </row>
    <row r="996" spans="4:8" x14ac:dyDescent="0.25">
      <c r="D996" s="31"/>
      <c r="E996" s="18"/>
      <c r="F996" s="31"/>
      <c r="H996" s="36"/>
    </row>
    <row r="997" spans="4:8" x14ac:dyDescent="0.25">
      <c r="D997" s="31"/>
      <c r="E997" s="18"/>
      <c r="F997" s="31"/>
      <c r="H997" s="36"/>
    </row>
    <row r="998" spans="4:8" x14ac:dyDescent="0.25">
      <c r="D998" s="31"/>
      <c r="E998" s="18"/>
      <c r="F998" s="31"/>
      <c r="H998" s="36"/>
    </row>
    <row r="999" spans="4:8" x14ac:dyDescent="0.25">
      <c r="D999" s="31"/>
      <c r="E999" s="18"/>
      <c r="F999" s="31"/>
      <c r="H999" s="36"/>
    </row>
    <row r="1000" spans="4:8" x14ac:dyDescent="0.25">
      <c r="D1000" s="31"/>
      <c r="E1000" s="18"/>
      <c r="F1000" s="31"/>
      <c r="H1000" s="36"/>
    </row>
    <row r="1001" spans="4:8" x14ac:dyDescent="0.25">
      <c r="D1001" s="31"/>
      <c r="E1001" s="18"/>
      <c r="F1001" s="31"/>
      <c r="H1001" s="36"/>
    </row>
    <row r="1002" spans="4:8" x14ac:dyDescent="0.25">
      <c r="D1002" s="31"/>
      <c r="E1002" s="18"/>
      <c r="F1002" s="31"/>
      <c r="H1002" s="36"/>
    </row>
    <row r="1003" spans="4:8" x14ac:dyDescent="0.25">
      <c r="D1003" s="31"/>
      <c r="E1003" s="18"/>
      <c r="F1003" s="31"/>
      <c r="H1003" s="36"/>
    </row>
    <row r="1004" spans="4:8" x14ac:dyDescent="0.25">
      <c r="D1004" s="31"/>
      <c r="E1004" s="18"/>
      <c r="F1004" s="31"/>
      <c r="H1004" s="36"/>
    </row>
    <row r="1005" spans="4:8" x14ac:dyDescent="0.25">
      <c r="D1005" s="31"/>
      <c r="E1005" s="18"/>
      <c r="F1005" s="31"/>
      <c r="H1005" s="36"/>
    </row>
    <row r="1006" spans="4:8" x14ac:dyDescent="0.25">
      <c r="D1006" s="31"/>
      <c r="E1006" s="18"/>
      <c r="F1006" s="31"/>
      <c r="H1006" s="36"/>
    </row>
    <row r="1007" spans="4:8" x14ac:dyDescent="0.25">
      <c r="D1007" s="31"/>
      <c r="E1007" s="18"/>
      <c r="F1007" s="31"/>
      <c r="H1007" s="36"/>
    </row>
    <row r="1008" spans="4:8" x14ac:dyDescent="0.25">
      <c r="D1008" s="31"/>
      <c r="E1008" s="18"/>
      <c r="F1008" s="31"/>
      <c r="H1008" s="36"/>
    </row>
    <row r="1009" spans="4:8" x14ac:dyDescent="0.25">
      <c r="D1009" s="31"/>
      <c r="E1009" s="18"/>
      <c r="F1009" s="31"/>
      <c r="H1009" s="36"/>
    </row>
    <row r="1010" spans="4:8" x14ac:dyDescent="0.25">
      <c r="D1010" s="31"/>
      <c r="E1010" s="18"/>
      <c r="F1010" s="31"/>
      <c r="H1010" s="36"/>
    </row>
    <row r="1011" spans="4:8" x14ac:dyDescent="0.25">
      <c r="D1011" s="31"/>
      <c r="E1011" s="18"/>
      <c r="F1011" s="31"/>
      <c r="H1011" s="36"/>
    </row>
    <row r="1012" spans="4:8" x14ac:dyDescent="0.25">
      <c r="D1012" s="31"/>
      <c r="E1012" s="18"/>
      <c r="F1012" s="31"/>
      <c r="H1012" s="36"/>
    </row>
    <row r="1013" spans="4:8" x14ac:dyDescent="0.25">
      <c r="D1013" s="31"/>
      <c r="E1013" s="18"/>
      <c r="F1013" s="31"/>
      <c r="H1013" s="36"/>
    </row>
    <row r="1014" spans="4:8" x14ac:dyDescent="0.25">
      <c r="D1014" s="31"/>
      <c r="E1014" s="18"/>
      <c r="F1014" s="31"/>
      <c r="H1014" s="36"/>
    </row>
    <row r="1015" spans="4:8" x14ac:dyDescent="0.25">
      <c r="D1015" s="31"/>
      <c r="E1015" s="18"/>
      <c r="F1015" s="31"/>
      <c r="H1015" s="36"/>
    </row>
    <row r="1016" spans="4:8" x14ac:dyDescent="0.25">
      <c r="D1016" s="31"/>
      <c r="E1016" s="18"/>
      <c r="F1016" s="31"/>
      <c r="H1016" s="36"/>
    </row>
    <row r="1017" spans="4:8" x14ac:dyDescent="0.25">
      <c r="D1017" s="31"/>
      <c r="E1017" s="18"/>
      <c r="F1017" s="31"/>
      <c r="H1017" s="36"/>
    </row>
    <row r="1018" spans="4:8" x14ac:dyDescent="0.25">
      <c r="D1018" s="31"/>
      <c r="E1018" s="18"/>
      <c r="F1018" s="31"/>
      <c r="H1018" s="36"/>
    </row>
    <row r="1019" spans="4:8" x14ac:dyDescent="0.25">
      <c r="D1019" s="31"/>
      <c r="E1019" s="18"/>
      <c r="F1019" s="31"/>
      <c r="H1019" s="36"/>
    </row>
    <row r="1020" spans="4:8" x14ac:dyDescent="0.25">
      <c r="D1020" s="31"/>
      <c r="E1020" s="18"/>
      <c r="F1020" s="31"/>
      <c r="H1020" s="36"/>
    </row>
    <row r="1021" spans="4:8" x14ac:dyDescent="0.25">
      <c r="D1021" s="31"/>
      <c r="E1021" s="18"/>
      <c r="F1021" s="31"/>
      <c r="H1021" s="36"/>
    </row>
    <row r="1022" spans="4:8" x14ac:dyDescent="0.25">
      <c r="D1022" s="31"/>
      <c r="E1022" s="18"/>
      <c r="F1022" s="31"/>
      <c r="H1022" s="36"/>
    </row>
    <row r="1023" spans="4:8" x14ac:dyDescent="0.25">
      <c r="D1023" s="31"/>
      <c r="E1023" s="18"/>
      <c r="F1023" s="31"/>
      <c r="H1023" s="36"/>
    </row>
    <row r="1024" spans="4:8" x14ac:dyDescent="0.25">
      <c r="D1024" s="31"/>
      <c r="E1024" s="18"/>
      <c r="F1024" s="31"/>
      <c r="H1024" s="36"/>
    </row>
    <row r="1025" spans="4:8" x14ac:dyDescent="0.25">
      <c r="D1025" s="31"/>
      <c r="E1025" s="18"/>
      <c r="F1025" s="31"/>
      <c r="H1025" s="36"/>
    </row>
    <row r="1026" spans="4:8" x14ac:dyDescent="0.25">
      <c r="D1026" s="31"/>
      <c r="E1026" s="18"/>
      <c r="F1026" s="31"/>
      <c r="H1026" s="36"/>
    </row>
    <row r="1027" spans="4:8" x14ac:dyDescent="0.25">
      <c r="D1027" s="31"/>
      <c r="E1027" s="18"/>
      <c r="F1027" s="31"/>
      <c r="H1027" s="36"/>
    </row>
    <row r="1028" spans="4:8" x14ac:dyDescent="0.25">
      <c r="D1028" s="31"/>
      <c r="E1028" s="18"/>
      <c r="F1028" s="31"/>
      <c r="H1028" s="36"/>
    </row>
    <row r="1029" spans="4:8" x14ac:dyDescent="0.25">
      <c r="D1029" s="31"/>
      <c r="E1029" s="18"/>
      <c r="F1029" s="31"/>
      <c r="H1029" s="36"/>
    </row>
    <row r="1030" spans="4:8" x14ac:dyDescent="0.25">
      <c r="D1030" s="31"/>
      <c r="E1030" s="18"/>
      <c r="F1030" s="31"/>
      <c r="H1030" s="36"/>
    </row>
    <row r="1031" spans="4:8" x14ac:dyDescent="0.25">
      <c r="D1031" s="31"/>
      <c r="E1031" s="18"/>
      <c r="F1031" s="31"/>
      <c r="H1031" s="36"/>
    </row>
    <row r="1032" spans="4:8" x14ac:dyDescent="0.25">
      <c r="D1032" s="31"/>
      <c r="E1032" s="18"/>
      <c r="F1032" s="31"/>
      <c r="H1032" s="36"/>
    </row>
    <row r="1033" spans="4:8" x14ac:dyDescent="0.25">
      <c r="D1033" s="31"/>
      <c r="E1033" s="18"/>
      <c r="F1033" s="31"/>
      <c r="H1033" s="36"/>
    </row>
    <row r="1034" spans="4:8" x14ac:dyDescent="0.25">
      <c r="D1034" s="31"/>
      <c r="E1034" s="18"/>
      <c r="F1034" s="31"/>
      <c r="H1034" s="36"/>
    </row>
    <row r="1035" spans="4:8" x14ac:dyDescent="0.25">
      <c r="D1035" s="31"/>
      <c r="E1035" s="18"/>
      <c r="F1035" s="31"/>
      <c r="H1035" s="36"/>
    </row>
    <row r="1036" spans="4:8" x14ac:dyDescent="0.25">
      <c r="D1036" s="31"/>
      <c r="E1036" s="18"/>
      <c r="F1036" s="31"/>
      <c r="H1036" s="36"/>
    </row>
    <row r="1037" spans="4:8" x14ac:dyDescent="0.25">
      <c r="D1037" s="31"/>
      <c r="E1037" s="18"/>
      <c r="F1037" s="31"/>
      <c r="H1037" s="36"/>
    </row>
    <row r="1038" spans="4:8" x14ac:dyDescent="0.25">
      <c r="D1038" s="31"/>
      <c r="E1038" s="18"/>
      <c r="F1038" s="31"/>
      <c r="H1038" s="36"/>
    </row>
    <row r="1039" spans="4:8" x14ac:dyDescent="0.25">
      <c r="D1039" s="31"/>
      <c r="E1039" s="18"/>
      <c r="F1039" s="31"/>
      <c r="H1039" s="36"/>
    </row>
    <row r="1040" spans="4:8" x14ac:dyDescent="0.25">
      <c r="D1040" s="31"/>
      <c r="E1040" s="18"/>
      <c r="F1040" s="31"/>
      <c r="H1040" s="36"/>
    </row>
    <row r="1041" spans="4:8" x14ac:dyDescent="0.25">
      <c r="D1041" s="31"/>
      <c r="E1041" s="18"/>
      <c r="F1041" s="31"/>
      <c r="H1041" s="36"/>
    </row>
    <row r="1042" spans="4:8" x14ac:dyDescent="0.25">
      <c r="D1042" s="31"/>
      <c r="E1042" s="18"/>
      <c r="F1042" s="31"/>
      <c r="H1042" s="36"/>
    </row>
    <row r="1043" spans="4:8" x14ac:dyDescent="0.25">
      <c r="D1043" s="31"/>
      <c r="E1043" s="18"/>
      <c r="F1043" s="31"/>
      <c r="H1043" s="36"/>
    </row>
    <row r="1044" spans="4:8" x14ac:dyDescent="0.25">
      <c r="D1044" s="31"/>
      <c r="E1044" s="18"/>
      <c r="F1044" s="31"/>
      <c r="H1044" s="36"/>
    </row>
    <row r="1045" spans="4:8" x14ac:dyDescent="0.25">
      <c r="D1045" s="31"/>
      <c r="E1045" s="18"/>
      <c r="F1045" s="31"/>
      <c r="H1045" s="36"/>
    </row>
    <row r="1046" spans="4:8" x14ac:dyDescent="0.25">
      <c r="D1046" s="31"/>
      <c r="E1046" s="18"/>
      <c r="F1046" s="31"/>
      <c r="H1046" s="36"/>
    </row>
    <row r="1047" spans="4:8" x14ac:dyDescent="0.25">
      <c r="D1047" s="31"/>
      <c r="E1047" s="18"/>
      <c r="F1047" s="31"/>
      <c r="H1047" s="36"/>
    </row>
    <row r="1048" spans="4:8" x14ac:dyDescent="0.25">
      <c r="D1048" s="31"/>
      <c r="E1048" s="18"/>
      <c r="F1048" s="31"/>
      <c r="H1048" s="36"/>
    </row>
    <row r="1049" spans="4:8" x14ac:dyDescent="0.25">
      <c r="D1049" s="31"/>
      <c r="E1049" s="18"/>
      <c r="F1049" s="31"/>
      <c r="H1049" s="36"/>
    </row>
    <row r="1050" spans="4:8" x14ac:dyDescent="0.25">
      <c r="D1050" s="31"/>
      <c r="E1050" s="18"/>
      <c r="F1050" s="31"/>
      <c r="H1050" s="36"/>
    </row>
    <row r="1051" spans="4:8" x14ac:dyDescent="0.25">
      <c r="D1051" s="31"/>
      <c r="E1051" s="18"/>
      <c r="F1051" s="31"/>
      <c r="H1051" s="36"/>
    </row>
    <row r="1052" spans="4:8" x14ac:dyDescent="0.25">
      <c r="D1052" s="31"/>
      <c r="E1052" s="18"/>
      <c r="F1052" s="31"/>
      <c r="H1052" s="36"/>
    </row>
    <row r="1053" spans="4:8" x14ac:dyDescent="0.25">
      <c r="D1053" s="31"/>
      <c r="E1053" s="18"/>
      <c r="F1053" s="31"/>
      <c r="H1053" s="36"/>
    </row>
    <row r="1054" spans="4:8" x14ac:dyDescent="0.25">
      <c r="D1054" s="31"/>
      <c r="E1054" s="18"/>
      <c r="F1054" s="31"/>
      <c r="H1054" s="36"/>
    </row>
    <row r="1055" spans="4:8" x14ac:dyDescent="0.25">
      <c r="D1055" s="31"/>
      <c r="E1055" s="18"/>
      <c r="F1055" s="31"/>
      <c r="H1055" s="36"/>
    </row>
    <row r="1056" spans="4:8" x14ac:dyDescent="0.25">
      <c r="D1056" s="31"/>
      <c r="E1056" s="18"/>
      <c r="F1056" s="31"/>
      <c r="H1056" s="36"/>
    </row>
    <row r="1057" spans="4:8" x14ac:dyDescent="0.25">
      <c r="D1057" s="31"/>
      <c r="E1057" s="18"/>
      <c r="F1057" s="31"/>
      <c r="H1057" s="36"/>
    </row>
    <row r="1058" spans="4:8" x14ac:dyDescent="0.25">
      <c r="D1058" s="31"/>
      <c r="E1058" s="18"/>
      <c r="F1058" s="31"/>
      <c r="H1058" s="36"/>
    </row>
    <row r="1059" spans="4:8" x14ac:dyDescent="0.25">
      <c r="D1059" s="31"/>
      <c r="E1059" s="18"/>
      <c r="F1059" s="31"/>
      <c r="H1059" s="36"/>
    </row>
    <row r="1060" spans="4:8" x14ac:dyDescent="0.25">
      <c r="D1060" s="31"/>
      <c r="E1060" s="18"/>
      <c r="F1060" s="31"/>
      <c r="H1060" s="36"/>
    </row>
    <row r="1061" spans="4:8" x14ac:dyDescent="0.25">
      <c r="D1061" s="31"/>
      <c r="E1061" s="18"/>
      <c r="F1061" s="31"/>
      <c r="H1061" s="36"/>
    </row>
    <row r="1062" spans="4:8" x14ac:dyDescent="0.25">
      <c r="D1062" s="31"/>
      <c r="E1062" s="18"/>
      <c r="F1062" s="31"/>
      <c r="H1062" s="36"/>
    </row>
    <row r="1063" spans="4:8" x14ac:dyDescent="0.25">
      <c r="D1063" s="31"/>
      <c r="E1063" s="18"/>
      <c r="F1063" s="31"/>
      <c r="H1063" s="36"/>
    </row>
    <row r="1064" spans="4:8" x14ac:dyDescent="0.25">
      <c r="D1064" s="31"/>
      <c r="E1064" s="18"/>
      <c r="F1064" s="31"/>
      <c r="H1064" s="36"/>
    </row>
    <row r="1065" spans="4:8" x14ac:dyDescent="0.25">
      <c r="D1065" s="31"/>
      <c r="E1065" s="18"/>
      <c r="F1065" s="31"/>
      <c r="H1065" s="36"/>
    </row>
    <row r="1066" spans="4:8" x14ac:dyDescent="0.25">
      <c r="D1066" s="31"/>
      <c r="E1066" s="18"/>
      <c r="F1066" s="31"/>
      <c r="H1066" s="36"/>
    </row>
    <row r="1067" spans="4:8" x14ac:dyDescent="0.25">
      <c r="D1067" s="31"/>
      <c r="E1067" s="18"/>
      <c r="F1067" s="31"/>
      <c r="H1067" s="36"/>
    </row>
    <row r="1068" spans="4:8" x14ac:dyDescent="0.25">
      <c r="D1068" s="31"/>
      <c r="E1068" s="18"/>
      <c r="F1068" s="31"/>
      <c r="H1068" s="36"/>
    </row>
    <row r="1069" spans="4:8" x14ac:dyDescent="0.25">
      <c r="D1069" s="31"/>
      <c r="E1069" s="18"/>
      <c r="F1069" s="31"/>
      <c r="H1069" s="36"/>
    </row>
    <row r="1070" spans="4:8" x14ac:dyDescent="0.25">
      <c r="D1070" s="31"/>
      <c r="E1070" s="18"/>
      <c r="F1070" s="31"/>
      <c r="H1070" s="36"/>
    </row>
    <row r="1071" spans="4:8" x14ac:dyDescent="0.25">
      <c r="D1071" s="31"/>
      <c r="E1071" s="18"/>
      <c r="F1071" s="31"/>
      <c r="H1071" s="36"/>
    </row>
    <row r="1072" spans="4:8" x14ac:dyDescent="0.25">
      <c r="D1072" s="31"/>
      <c r="E1072" s="18"/>
      <c r="F1072" s="31"/>
      <c r="H1072" s="36"/>
    </row>
    <row r="1073" spans="4:8" x14ac:dyDescent="0.25">
      <c r="D1073" s="31"/>
      <c r="E1073" s="18"/>
      <c r="F1073" s="31"/>
      <c r="H1073" s="36"/>
    </row>
    <row r="1074" spans="4:8" x14ac:dyDescent="0.25">
      <c r="D1074" s="31"/>
      <c r="E1074" s="18"/>
      <c r="F1074" s="31"/>
      <c r="H1074" s="36"/>
    </row>
    <row r="1075" spans="4:8" x14ac:dyDescent="0.25">
      <c r="D1075" s="31"/>
      <c r="E1075" s="18"/>
      <c r="F1075" s="31"/>
      <c r="H1075" s="36"/>
    </row>
    <row r="1076" spans="4:8" x14ac:dyDescent="0.25">
      <c r="D1076" s="31"/>
      <c r="E1076" s="18"/>
      <c r="F1076" s="31"/>
      <c r="H1076" s="36"/>
    </row>
    <row r="1077" spans="4:8" x14ac:dyDescent="0.25">
      <c r="D1077" s="31"/>
      <c r="E1077" s="18"/>
      <c r="F1077" s="31"/>
      <c r="H1077" s="36"/>
    </row>
    <row r="1078" spans="4:8" x14ac:dyDescent="0.25">
      <c r="D1078" s="31"/>
      <c r="E1078" s="18"/>
      <c r="F1078" s="31"/>
      <c r="H1078" s="36"/>
    </row>
    <row r="1079" spans="4:8" x14ac:dyDescent="0.25">
      <c r="D1079" s="31"/>
      <c r="E1079" s="18"/>
      <c r="F1079" s="31"/>
      <c r="H1079" s="36"/>
    </row>
    <row r="1080" spans="4:8" x14ac:dyDescent="0.25">
      <c r="D1080" s="31"/>
      <c r="E1080" s="18"/>
      <c r="F1080" s="31"/>
      <c r="H1080" s="36"/>
    </row>
    <row r="1081" spans="4:8" x14ac:dyDescent="0.25">
      <c r="D1081" s="31"/>
      <c r="E1081" s="18"/>
      <c r="F1081" s="31"/>
      <c r="H1081" s="36"/>
    </row>
    <row r="1082" spans="4:8" x14ac:dyDescent="0.25">
      <c r="D1082" s="31"/>
      <c r="E1082" s="18"/>
      <c r="F1082" s="31"/>
      <c r="H1082" s="36"/>
    </row>
    <row r="1083" spans="4:8" x14ac:dyDescent="0.25">
      <c r="D1083" s="31"/>
      <c r="E1083" s="18"/>
      <c r="F1083" s="31"/>
      <c r="H1083" s="36"/>
    </row>
    <row r="1084" spans="4:8" x14ac:dyDescent="0.25">
      <c r="D1084" s="31"/>
      <c r="E1084" s="18"/>
      <c r="F1084" s="31"/>
      <c r="H1084" s="36"/>
    </row>
    <row r="1085" spans="4:8" x14ac:dyDescent="0.25">
      <c r="D1085" s="31"/>
      <c r="E1085" s="18"/>
      <c r="F1085" s="31"/>
      <c r="H1085" s="36"/>
    </row>
    <row r="1086" spans="4:8" x14ac:dyDescent="0.25">
      <c r="D1086" s="31"/>
      <c r="E1086" s="18"/>
      <c r="F1086" s="31"/>
      <c r="H1086" s="36"/>
    </row>
    <row r="1087" spans="4:8" x14ac:dyDescent="0.25">
      <c r="D1087" s="31"/>
      <c r="E1087" s="18"/>
      <c r="F1087" s="31"/>
      <c r="H1087" s="36"/>
    </row>
    <row r="1088" spans="4:8" x14ac:dyDescent="0.25">
      <c r="D1088" s="31"/>
      <c r="E1088" s="18"/>
      <c r="F1088" s="31"/>
      <c r="H1088" s="36"/>
    </row>
    <row r="1089" spans="4:8" x14ac:dyDescent="0.25">
      <c r="D1089" s="31"/>
      <c r="E1089" s="18"/>
      <c r="F1089" s="31"/>
      <c r="H1089" s="36"/>
    </row>
    <row r="1090" spans="4:8" x14ac:dyDescent="0.25">
      <c r="D1090" s="31"/>
      <c r="E1090" s="18"/>
      <c r="F1090" s="31"/>
      <c r="H1090" s="36"/>
    </row>
    <row r="1091" spans="4:8" x14ac:dyDescent="0.25">
      <c r="D1091" s="31"/>
      <c r="E1091" s="18"/>
      <c r="F1091" s="31"/>
      <c r="H1091" s="36"/>
    </row>
    <row r="1092" spans="4:8" x14ac:dyDescent="0.25">
      <c r="D1092" s="31"/>
      <c r="E1092" s="18"/>
      <c r="F1092" s="31"/>
      <c r="H1092" s="36"/>
    </row>
    <row r="1093" spans="4:8" x14ac:dyDescent="0.25">
      <c r="D1093" s="31"/>
      <c r="E1093" s="18"/>
      <c r="F1093" s="31"/>
      <c r="H1093" s="36"/>
    </row>
    <row r="1094" spans="4:8" x14ac:dyDescent="0.25">
      <c r="D1094" s="31"/>
      <c r="E1094" s="18"/>
      <c r="F1094" s="31"/>
      <c r="H1094" s="36"/>
    </row>
    <row r="1095" spans="4:8" x14ac:dyDescent="0.25">
      <c r="D1095" s="31"/>
      <c r="E1095" s="18"/>
      <c r="F1095" s="31"/>
      <c r="H1095" s="36"/>
    </row>
    <row r="1096" spans="4:8" x14ac:dyDescent="0.25">
      <c r="D1096" s="31"/>
      <c r="E1096" s="18"/>
      <c r="F1096" s="31"/>
      <c r="H1096" s="36"/>
    </row>
    <row r="1097" spans="4:8" x14ac:dyDescent="0.25">
      <c r="D1097" s="31"/>
      <c r="E1097" s="18"/>
      <c r="F1097" s="31"/>
      <c r="H1097" s="36"/>
    </row>
    <row r="1098" spans="4:8" x14ac:dyDescent="0.25">
      <c r="D1098" s="31"/>
      <c r="E1098" s="18"/>
      <c r="F1098" s="31"/>
      <c r="H1098" s="36"/>
    </row>
    <row r="1099" spans="4:8" x14ac:dyDescent="0.25">
      <c r="D1099" s="31"/>
      <c r="E1099" s="18"/>
      <c r="F1099" s="31"/>
      <c r="H1099" s="36"/>
    </row>
    <row r="1100" spans="4:8" x14ac:dyDescent="0.25">
      <c r="D1100" s="31"/>
      <c r="E1100" s="18"/>
      <c r="F1100" s="31"/>
      <c r="H1100" s="36"/>
    </row>
    <row r="1101" spans="4:8" x14ac:dyDescent="0.25">
      <c r="D1101" s="31"/>
      <c r="E1101" s="18"/>
      <c r="F1101" s="31"/>
      <c r="H1101" s="36"/>
    </row>
    <row r="1102" spans="4:8" x14ac:dyDescent="0.25">
      <c r="D1102" s="31"/>
      <c r="E1102" s="18"/>
      <c r="F1102" s="31"/>
      <c r="H1102" s="36"/>
    </row>
    <row r="1103" spans="4:8" x14ac:dyDescent="0.25">
      <c r="D1103" s="31"/>
      <c r="E1103" s="18"/>
      <c r="F1103" s="31"/>
      <c r="H1103" s="36"/>
    </row>
    <row r="1104" spans="4:8" x14ac:dyDescent="0.25">
      <c r="D1104" s="31"/>
      <c r="E1104" s="18"/>
      <c r="F1104" s="31"/>
      <c r="H1104" s="36"/>
    </row>
    <row r="1105" spans="4:8" x14ac:dyDescent="0.25">
      <c r="D1105" s="31"/>
      <c r="E1105" s="18"/>
      <c r="F1105" s="31"/>
      <c r="H1105" s="36"/>
    </row>
    <row r="1106" spans="4:8" x14ac:dyDescent="0.25">
      <c r="D1106" s="31"/>
      <c r="E1106" s="18"/>
      <c r="F1106" s="31"/>
      <c r="H1106" s="36"/>
    </row>
    <row r="1107" spans="4:8" x14ac:dyDescent="0.25">
      <c r="D1107" s="31"/>
      <c r="E1107" s="18"/>
      <c r="F1107" s="31"/>
      <c r="H1107" s="36"/>
    </row>
    <row r="1108" spans="4:8" x14ac:dyDescent="0.25">
      <c r="D1108" s="31"/>
      <c r="E1108" s="18"/>
      <c r="F1108" s="31"/>
      <c r="H1108" s="36"/>
    </row>
    <row r="1109" spans="4:8" x14ac:dyDescent="0.25">
      <c r="D1109" s="31"/>
      <c r="E1109" s="18"/>
      <c r="F1109" s="31"/>
      <c r="H1109" s="36"/>
    </row>
    <row r="1110" spans="4:8" x14ac:dyDescent="0.25">
      <c r="D1110" s="31"/>
      <c r="E1110" s="18"/>
      <c r="F1110" s="31"/>
      <c r="H1110" s="36"/>
    </row>
    <row r="1111" spans="4:8" x14ac:dyDescent="0.25">
      <c r="D1111" s="31"/>
      <c r="E1111" s="18"/>
      <c r="F1111" s="31"/>
      <c r="H1111" s="36"/>
    </row>
    <row r="1112" spans="4:8" x14ac:dyDescent="0.25">
      <c r="D1112" s="31"/>
      <c r="E1112" s="18"/>
      <c r="F1112" s="31"/>
      <c r="H1112" s="36"/>
    </row>
    <row r="1113" spans="4:8" x14ac:dyDescent="0.25">
      <c r="D1113" s="31"/>
      <c r="E1113" s="18"/>
      <c r="F1113" s="31"/>
      <c r="H1113" s="36"/>
    </row>
    <row r="1114" spans="4:8" x14ac:dyDescent="0.25">
      <c r="D1114" s="31"/>
      <c r="E1114" s="18"/>
      <c r="F1114" s="31"/>
      <c r="H1114" s="36"/>
    </row>
    <row r="1115" spans="4:8" x14ac:dyDescent="0.25">
      <c r="D1115" s="31"/>
      <c r="E1115" s="18"/>
      <c r="F1115" s="31"/>
      <c r="H1115" s="36"/>
    </row>
    <row r="1116" spans="4:8" x14ac:dyDescent="0.25">
      <c r="D1116" s="31"/>
      <c r="E1116" s="18"/>
      <c r="F1116" s="31"/>
      <c r="H1116" s="36"/>
    </row>
    <row r="1117" spans="4:8" x14ac:dyDescent="0.25">
      <c r="D1117" s="31"/>
      <c r="E1117" s="18"/>
      <c r="F1117" s="31"/>
      <c r="H1117" s="36"/>
    </row>
    <row r="1118" spans="4:8" x14ac:dyDescent="0.25">
      <c r="D1118" s="31"/>
      <c r="E1118" s="18"/>
      <c r="F1118" s="31"/>
      <c r="H1118" s="36"/>
    </row>
    <row r="1119" spans="4:8" x14ac:dyDescent="0.25">
      <c r="D1119" s="31"/>
      <c r="E1119" s="18"/>
      <c r="F1119" s="31"/>
      <c r="H1119" s="36"/>
    </row>
    <row r="1120" spans="4:8" x14ac:dyDescent="0.25">
      <c r="D1120" s="31"/>
      <c r="E1120" s="18"/>
      <c r="F1120" s="31"/>
      <c r="H1120" s="36"/>
    </row>
    <row r="1121" spans="4:8" x14ac:dyDescent="0.25">
      <c r="D1121" s="31"/>
      <c r="E1121" s="18"/>
      <c r="F1121" s="31"/>
      <c r="H1121" s="36"/>
    </row>
    <row r="1122" spans="4:8" x14ac:dyDescent="0.25">
      <c r="D1122" s="31"/>
      <c r="E1122" s="18"/>
      <c r="F1122" s="31"/>
      <c r="H1122" s="36"/>
    </row>
    <row r="1123" spans="4:8" x14ac:dyDescent="0.25">
      <c r="D1123" s="31"/>
      <c r="E1123" s="18"/>
      <c r="F1123" s="31"/>
      <c r="H1123" s="36"/>
    </row>
    <row r="1124" spans="4:8" x14ac:dyDescent="0.25">
      <c r="D1124" s="31"/>
      <c r="E1124" s="18"/>
      <c r="F1124" s="31"/>
      <c r="H1124" s="36"/>
    </row>
    <row r="1125" spans="4:8" x14ac:dyDescent="0.25">
      <c r="D1125" s="31"/>
      <c r="E1125" s="18"/>
      <c r="F1125" s="31"/>
      <c r="H1125" s="36"/>
    </row>
    <row r="1126" spans="4:8" x14ac:dyDescent="0.25">
      <c r="D1126" s="31"/>
      <c r="E1126" s="18"/>
      <c r="F1126" s="31"/>
      <c r="H1126" s="36"/>
    </row>
    <row r="1127" spans="4:8" x14ac:dyDescent="0.25">
      <c r="D1127" s="31"/>
      <c r="E1127" s="18"/>
      <c r="F1127" s="31"/>
      <c r="H1127" s="36"/>
    </row>
    <row r="1128" spans="4:8" x14ac:dyDescent="0.25">
      <c r="D1128" s="31"/>
      <c r="E1128" s="18"/>
      <c r="F1128" s="31"/>
      <c r="H1128" s="36"/>
    </row>
    <row r="1129" spans="4:8" x14ac:dyDescent="0.25">
      <c r="D1129" s="31"/>
      <c r="E1129" s="18"/>
      <c r="F1129" s="31"/>
      <c r="H1129" s="36"/>
    </row>
    <row r="1130" spans="4:8" x14ac:dyDescent="0.25">
      <c r="D1130" s="31"/>
      <c r="E1130" s="18"/>
      <c r="F1130" s="31"/>
      <c r="H1130" s="36"/>
    </row>
    <row r="1131" spans="4:8" x14ac:dyDescent="0.25">
      <c r="D1131" s="31"/>
      <c r="E1131" s="18"/>
      <c r="F1131" s="31"/>
      <c r="H1131" s="36"/>
    </row>
    <row r="1132" spans="4:8" x14ac:dyDescent="0.25">
      <c r="D1132" s="31"/>
      <c r="E1132" s="18"/>
      <c r="F1132" s="31"/>
      <c r="H1132" s="36"/>
    </row>
    <row r="1133" spans="4:8" x14ac:dyDescent="0.25">
      <c r="D1133" s="31"/>
      <c r="E1133" s="18"/>
      <c r="F1133" s="31"/>
      <c r="H1133" s="36"/>
    </row>
    <row r="1134" spans="4:8" x14ac:dyDescent="0.25">
      <c r="D1134" s="31"/>
      <c r="E1134" s="18"/>
      <c r="F1134" s="31"/>
      <c r="H1134" s="36"/>
    </row>
    <row r="1135" spans="4:8" x14ac:dyDescent="0.25">
      <c r="D1135" s="31"/>
      <c r="E1135" s="18"/>
      <c r="F1135" s="31"/>
      <c r="H1135" s="36"/>
    </row>
    <row r="1136" spans="4:8" x14ac:dyDescent="0.25">
      <c r="D1136" s="31"/>
      <c r="E1136" s="18"/>
      <c r="F1136" s="31"/>
      <c r="H1136" s="36"/>
    </row>
    <row r="1137" spans="4:8" x14ac:dyDescent="0.25">
      <c r="D1137" s="31"/>
      <c r="E1137" s="18"/>
      <c r="F1137" s="31"/>
      <c r="H1137" s="36"/>
    </row>
    <row r="1138" spans="4:8" x14ac:dyDescent="0.25">
      <c r="D1138" s="31"/>
      <c r="E1138" s="18"/>
      <c r="F1138" s="31"/>
      <c r="H1138" s="36"/>
    </row>
    <row r="1139" spans="4:8" x14ac:dyDescent="0.25">
      <c r="D1139" s="31"/>
      <c r="E1139" s="18"/>
      <c r="F1139" s="31"/>
      <c r="H1139" s="36"/>
    </row>
    <row r="1140" spans="4:8" x14ac:dyDescent="0.25">
      <c r="D1140" s="31"/>
      <c r="E1140" s="18"/>
      <c r="F1140" s="31"/>
      <c r="H1140" s="36"/>
    </row>
    <row r="1141" spans="4:8" x14ac:dyDescent="0.25">
      <c r="D1141" s="31"/>
      <c r="E1141" s="18"/>
      <c r="F1141" s="31"/>
      <c r="H1141" s="36"/>
    </row>
    <row r="1142" spans="4:8" x14ac:dyDescent="0.25">
      <c r="D1142" s="31"/>
      <c r="E1142" s="18"/>
      <c r="F1142" s="31"/>
      <c r="H1142" s="36"/>
    </row>
    <row r="1143" spans="4:8" x14ac:dyDescent="0.25">
      <c r="D1143" s="31"/>
      <c r="E1143" s="18"/>
      <c r="F1143" s="31"/>
      <c r="H1143" s="36"/>
    </row>
    <row r="1144" spans="4:8" x14ac:dyDescent="0.25">
      <c r="D1144" s="31"/>
      <c r="E1144" s="18"/>
      <c r="F1144" s="31"/>
      <c r="H1144" s="36"/>
    </row>
    <row r="1145" spans="4:8" x14ac:dyDescent="0.25">
      <c r="D1145" s="31"/>
      <c r="E1145" s="18"/>
      <c r="F1145" s="31"/>
      <c r="H1145" s="36"/>
    </row>
    <row r="1146" spans="4:8" x14ac:dyDescent="0.25">
      <c r="D1146" s="31"/>
      <c r="E1146" s="18"/>
      <c r="F1146" s="31"/>
      <c r="H1146" s="36"/>
    </row>
    <row r="1147" spans="4:8" x14ac:dyDescent="0.25">
      <c r="D1147" s="31"/>
      <c r="E1147" s="18"/>
      <c r="F1147" s="31"/>
      <c r="H1147" s="36"/>
    </row>
    <row r="1148" spans="4:8" x14ac:dyDescent="0.25">
      <c r="D1148" s="31"/>
      <c r="E1148" s="18"/>
      <c r="F1148" s="31"/>
      <c r="H1148" s="36"/>
    </row>
    <row r="1149" spans="4:8" x14ac:dyDescent="0.25">
      <c r="D1149" s="31"/>
      <c r="E1149" s="18"/>
      <c r="F1149" s="31"/>
      <c r="H1149" s="36"/>
    </row>
    <row r="1150" spans="4:8" x14ac:dyDescent="0.25">
      <c r="D1150" s="31"/>
      <c r="E1150" s="18"/>
      <c r="F1150" s="31"/>
      <c r="H1150" s="36"/>
    </row>
    <row r="1151" spans="4:8" x14ac:dyDescent="0.25">
      <c r="D1151" s="31"/>
      <c r="E1151" s="18"/>
      <c r="F1151" s="31"/>
      <c r="H1151" s="36"/>
    </row>
    <row r="1152" spans="4:8" x14ac:dyDescent="0.25">
      <c r="D1152" s="31"/>
      <c r="E1152" s="18"/>
      <c r="F1152" s="31"/>
      <c r="H1152" s="36"/>
    </row>
    <row r="1153" spans="4:8" x14ac:dyDescent="0.25">
      <c r="D1153" s="31"/>
      <c r="E1153" s="18"/>
      <c r="F1153" s="31"/>
      <c r="H1153" s="36"/>
    </row>
    <row r="1154" spans="4:8" x14ac:dyDescent="0.25">
      <c r="D1154" s="31"/>
      <c r="E1154" s="18"/>
      <c r="F1154" s="31"/>
      <c r="H1154" s="36"/>
    </row>
    <row r="1155" spans="4:8" x14ac:dyDescent="0.25">
      <c r="D1155" s="31"/>
      <c r="E1155" s="18"/>
      <c r="F1155" s="31"/>
      <c r="H1155" s="36"/>
    </row>
    <row r="1156" spans="4:8" x14ac:dyDescent="0.25">
      <c r="D1156" s="31"/>
      <c r="E1156" s="18"/>
      <c r="F1156" s="31"/>
      <c r="H1156" s="36"/>
    </row>
    <row r="1157" spans="4:8" x14ac:dyDescent="0.25">
      <c r="D1157" s="31"/>
      <c r="E1157" s="18"/>
      <c r="F1157" s="31"/>
      <c r="H1157" s="36"/>
    </row>
    <row r="1158" spans="4:8" x14ac:dyDescent="0.25">
      <c r="D1158" s="31"/>
      <c r="E1158" s="18"/>
      <c r="F1158" s="31"/>
      <c r="H1158" s="36"/>
    </row>
    <row r="1159" spans="4:8" x14ac:dyDescent="0.25">
      <c r="D1159" s="31"/>
      <c r="E1159" s="18"/>
      <c r="F1159" s="31"/>
      <c r="H1159" s="36"/>
    </row>
    <row r="1160" spans="4:8" x14ac:dyDescent="0.25">
      <c r="D1160" s="31"/>
      <c r="E1160" s="18"/>
      <c r="F1160" s="31"/>
      <c r="H1160" s="36"/>
    </row>
    <row r="1161" spans="4:8" x14ac:dyDescent="0.25">
      <c r="D1161" s="31"/>
      <c r="E1161" s="18"/>
      <c r="F1161" s="31"/>
      <c r="H1161" s="36"/>
    </row>
    <row r="1162" spans="4:8" x14ac:dyDescent="0.25">
      <c r="D1162" s="31"/>
      <c r="E1162" s="18"/>
      <c r="F1162" s="31"/>
      <c r="H1162" s="36"/>
    </row>
    <row r="1163" spans="4:8" x14ac:dyDescent="0.25">
      <c r="D1163" s="31"/>
      <c r="E1163" s="18"/>
      <c r="F1163" s="31"/>
      <c r="H1163" s="36"/>
    </row>
    <row r="1164" spans="4:8" x14ac:dyDescent="0.25">
      <c r="D1164" s="31"/>
      <c r="E1164" s="18"/>
      <c r="F1164" s="31"/>
      <c r="H1164" s="36"/>
    </row>
    <row r="1165" spans="4:8" x14ac:dyDescent="0.25">
      <c r="D1165" s="31"/>
      <c r="E1165" s="18"/>
      <c r="F1165" s="31"/>
      <c r="H1165" s="36"/>
    </row>
    <row r="1166" spans="4:8" x14ac:dyDescent="0.25">
      <c r="D1166" s="31"/>
      <c r="E1166" s="18"/>
      <c r="F1166" s="31"/>
      <c r="H1166" s="36"/>
    </row>
    <row r="1167" spans="4:8" x14ac:dyDescent="0.25">
      <c r="D1167" s="31"/>
      <c r="E1167" s="18"/>
      <c r="F1167" s="31"/>
      <c r="H1167" s="36"/>
    </row>
    <row r="1168" spans="4:8" x14ac:dyDescent="0.25">
      <c r="D1168" s="31"/>
      <c r="E1168" s="18"/>
      <c r="F1168" s="31"/>
      <c r="H1168" s="36"/>
    </row>
    <row r="1169" spans="4:8" x14ac:dyDescent="0.25">
      <c r="D1169" s="31"/>
      <c r="E1169" s="18"/>
      <c r="F1169" s="31"/>
      <c r="H1169" s="36"/>
    </row>
    <row r="1170" spans="4:8" x14ac:dyDescent="0.25">
      <c r="D1170" s="31"/>
      <c r="E1170" s="18"/>
      <c r="F1170" s="31"/>
      <c r="H1170" s="36"/>
    </row>
    <row r="1171" spans="4:8" x14ac:dyDescent="0.25">
      <c r="D1171" s="31"/>
      <c r="E1171" s="18"/>
      <c r="F1171" s="31"/>
      <c r="H1171" s="36"/>
    </row>
    <row r="1172" spans="4:8" x14ac:dyDescent="0.25">
      <c r="D1172" s="31"/>
      <c r="E1172" s="18"/>
      <c r="F1172" s="31"/>
      <c r="H1172" s="36"/>
    </row>
    <row r="1173" spans="4:8" x14ac:dyDescent="0.25">
      <c r="D1173" s="31"/>
      <c r="E1173" s="18"/>
      <c r="F1173" s="31"/>
      <c r="H1173" s="36"/>
    </row>
    <row r="1174" spans="4:8" x14ac:dyDescent="0.25">
      <c r="D1174" s="31"/>
      <c r="E1174" s="18"/>
      <c r="F1174" s="31"/>
      <c r="H1174" s="36"/>
    </row>
    <row r="1175" spans="4:8" x14ac:dyDescent="0.25">
      <c r="D1175" s="31"/>
      <c r="E1175" s="18"/>
      <c r="F1175" s="31"/>
      <c r="H1175" s="36"/>
    </row>
    <row r="1176" spans="4:8" x14ac:dyDescent="0.25">
      <c r="D1176" s="31"/>
      <c r="E1176" s="18"/>
      <c r="F1176" s="31"/>
      <c r="H1176" s="36"/>
    </row>
    <row r="1177" spans="4:8" x14ac:dyDescent="0.25">
      <c r="D1177" s="31"/>
      <c r="E1177" s="18"/>
      <c r="F1177" s="31"/>
      <c r="H1177" s="36"/>
    </row>
    <row r="1178" spans="4:8" x14ac:dyDescent="0.25">
      <c r="D1178" s="31"/>
      <c r="E1178" s="18"/>
      <c r="F1178" s="31"/>
      <c r="H1178" s="36"/>
    </row>
    <row r="1179" spans="4:8" x14ac:dyDescent="0.25">
      <c r="D1179" s="31"/>
      <c r="E1179" s="18"/>
      <c r="F1179" s="31"/>
      <c r="H1179" s="36"/>
    </row>
    <row r="1180" spans="4:8" x14ac:dyDescent="0.25">
      <c r="D1180" s="31"/>
      <c r="E1180" s="18"/>
      <c r="F1180" s="31"/>
      <c r="H1180" s="36"/>
    </row>
    <row r="1181" spans="4:8" x14ac:dyDescent="0.25">
      <c r="D1181" s="31"/>
      <c r="E1181" s="18"/>
      <c r="F1181" s="31"/>
      <c r="H1181" s="36"/>
    </row>
    <row r="1182" spans="4:8" x14ac:dyDescent="0.25">
      <c r="D1182" s="31"/>
      <c r="E1182" s="18"/>
      <c r="F1182" s="31"/>
      <c r="H1182" s="36"/>
    </row>
    <row r="1183" spans="4:8" x14ac:dyDescent="0.25">
      <c r="D1183" s="31"/>
      <c r="E1183" s="18"/>
      <c r="F1183" s="31"/>
      <c r="H1183" s="36"/>
    </row>
    <row r="1184" spans="4:8" x14ac:dyDescent="0.25">
      <c r="D1184" s="31"/>
      <c r="E1184" s="18"/>
      <c r="F1184" s="31"/>
      <c r="H1184" s="36"/>
    </row>
    <row r="1185" spans="4:8" x14ac:dyDescent="0.25">
      <c r="D1185" s="31"/>
      <c r="E1185" s="18"/>
      <c r="F1185" s="31"/>
      <c r="H1185" s="36"/>
    </row>
    <row r="1186" spans="4:8" x14ac:dyDescent="0.25">
      <c r="D1186" s="31"/>
      <c r="E1186" s="18"/>
      <c r="F1186" s="31"/>
      <c r="H1186" s="36"/>
    </row>
    <row r="1187" spans="4:8" x14ac:dyDescent="0.25">
      <c r="D1187" s="31"/>
      <c r="E1187" s="18"/>
      <c r="F1187" s="31"/>
      <c r="H1187" s="36"/>
    </row>
    <row r="1188" spans="4:8" x14ac:dyDescent="0.25">
      <c r="D1188" s="31"/>
      <c r="E1188" s="18"/>
      <c r="F1188" s="31"/>
      <c r="H1188" s="36"/>
    </row>
    <row r="1189" spans="4:8" x14ac:dyDescent="0.25">
      <c r="D1189" s="31"/>
      <c r="E1189" s="18"/>
      <c r="F1189" s="31"/>
      <c r="H1189" s="36"/>
    </row>
    <row r="1190" spans="4:8" x14ac:dyDescent="0.25">
      <c r="D1190" s="31"/>
      <c r="E1190" s="18"/>
      <c r="F1190" s="31"/>
      <c r="H1190" s="36"/>
    </row>
    <row r="1191" spans="4:8" x14ac:dyDescent="0.25">
      <c r="D1191" s="31"/>
      <c r="E1191" s="18"/>
      <c r="F1191" s="31"/>
      <c r="H1191" s="36"/>
    </row>
    <row r="1192" spans="4:8" x14ac:dyDescent="0.25">
      <c r="D1192" s="31"/>
      <c r="E1192" s="18"/>
      <c r="F1192" s="31"/>
      <c r="H1192" s="36"/>
    </row>
    <row r="1193" spans="4:8" x14ac:dyDescent="0.25">
      <c r="D1193" s="31"/>
      <c r="E1193" s="18"/>
      <c r="F1193" s="31"/>
      <c r="H1193" s="36"/>
    </row>
    <row r="1194" spans="4:8" x14ac:dyDescent="0.25">
      <c r="D1194" s="31"/>
      <c r="E1194" s="18"/>
      <c r="F1194" s="31"/>
      <c r="H1194" s="36"/>
    </row>
    <row r="1195" spans="4:8" x14ac:dyDescent="0.25">
      <c r="D1195" s="31"/>
      <c r="E1195" s="18"/>
      <c r="F1195" s="31"/>
      <c r="H1195" s="36"/>
    </row>
    <row r="1196" spans="4:8" x14ac:dyDescent="0.25">
      <c r="D1196" s="31"/>
      <c r="E1196" s="18"/>
      <c r="F1196" s="31"/>
      <c r="H1196" s="36"/>
    </row>
    <row r="1197" spans="4:8" x14ac:dyDescent="0.25">
      <c r="D1197" s="31"/>
      <c r="E1197" s="18"/>
      <c r="F1197" s="31"/>
      <c r="H1197" s="36"/>
    </row>
    <row r="1198" spans="4:8" x14ac:dyDescent="0.25">
      <c r="D1198" s="31"/>
      <c r="E1198" s="18"/>
      <c r="F1198" s="31"/>
      <c r="H1198" s="36"/>
    </row>
    <row r="1199" spans="4:8" x14ac:dyDescent="0.25">
      <c r="D1199" s="31"/>
      <c r="E1199" s="18"/>
      <c r="F1199" s="31"/>
      <c r="H1199" s="36"/>
    </row>
    <row r="1200" spans="4:8" x14ac:dyDescent="0.25">
      <c r="D1200" s="31"/>
      <c r="E1200" s="18"/>
      <c r="F1200" s="31"/>
      <c r="H1200" s="36"/>
    </row>
    <row r="1201" spans="4:8" x14ac:dyDescent="0.25">
      <c r="D1201" s="31"/>
      <c r="E1201" s="18"/>
      <c r="F1201" s="31"/>
      <c r="H1201" s="36"/>
    </row>
    <row r="1202" spans="4:8" x14ac:dyDescent="0.25">
      <c r="D1202" s="31"/>
      <c r="E1202" s="18"/>
      <c r="F1202" s="31"/>
      <c r="H1202" s="36"/>
    </row>
    <row r="1203" spans="4:8" x14ac:dyDescent="0.25">
      <c r="D1203" s="31"/>
      <c r="E1203" s="18"/>
      <c r="F1203" s="31"/>
      <c r="H1203" s="36"/>
    </row>
    <row r="1204" spans="4:8" x14ac:dyDescent="0.25">
      <c r="D1204" s="31"/>
      <c r="E1204" s="18"/>
      <c r="F1204" s="31"/>
      <c r="H1204" s="36"/>
    </row>
    <row r="1205" spans="4:8" x14ac:dyDescent="0.25">
      <c r="D1205" s="31"/>
      <c r="E1205" s="18"/>
      <c r="F1205" s="31"/>
      <c r="H1205" s="36"/>
    </row>
    <row r="1206" spans="4:8" x14ac:dyDescent="0.25">
      <c r="D1206" s="31"/>
      <c r="E1206" s="18"/>
      <c r="F1206" s="31"/>
      <c r="H1206" s="36"/>
    </row>
    <row r="1207" spans="4:8" x14ac:dyDescent="0.25">
      <c r="D1207" s="31"/>
      <c r="E1207" s="18"/>
      <c r="F1207" s="31"/>
      <c r="H1207" s="36"/>
    </row>
    <row r="1208" spans="4:8" x14ac:dyDescent="0.25">
      <c r="D1208" s="31"/>
      <c r="E1208" s="18"/>
      <c r="F1208" s="31"/>
      <c r="H1208" s="36"/>
    </row>
    <row r="1209" spans="4:8" x14ac:dyDescent="0.25">
      <c r="D1209" s="31"/>
      <c r="E1209" s="18"/>
      <c r="F1209" s="31"/>
      <c r="H1209" s="36"/>
    </row>
    <row r="1210" spans="4:8" x14ac:dyDescent="0.25">
      <c r="D1210" s="31"/>
      <c r="E1210" s="18"/>
      <c r="F1210" s="31"/>
      <c r="H1210" s="36"/>
    </row>
    <row r="1211" spans="4:8" x14ac:dyDescent="0.25">
      <c r="D1211" s="31"/>
      <c r="E1211" s="18"/>
      <c r="F1211" s="31"/>
      <c r="H1211" s="36"/>
    </row>
    <row r="1212" spans="4:8" x14ac:dyDescent="0.25">
      <c r="D1212" s="31"/>
      <c r="E1212" s="18"/>
      <c r="F1212" s="31"/>
      <c r="H1212" s="36"/>
    </row>
    <row r="1213" spans="4:8" x14ac:dyDescent="0.25">
      <c r="D1213" s="31"/>
      <c r="E1213" s="18"/>
      <c r="F1213" s="31"/>
      <c r="H1213" s="36"/>
    </row>
    <row r="1214" spans="4:8" x14ac:dyDescent="0.25">
      <c r="D1214" s="31"/>
      <c r="E1214" s="18"/>
      <c r="F1214" s="31"/>
      <c r="H1214" s="36"/>
    </row>
    <row r="1215" spans="4:8" x14ac:dyDescent="0.25">
      <c r="D1215" s="31"/>
      <c r="E1215" s="18"/>
      <c r="F1215" s="31"/>
      <c r="H1215" s="36"/>
    </row>
    <row r="1216" spans="4:8" x14ac:dyDescent="0.25">
      <c r="D1216" s="31"/>
      <c r="E1216" s="18"/>
      <c r="F1216" s="31"/>
      <c r="H1216" s="36"/>
    </row>
    <row r="1217" spans="4:8" x14ac:dyDescent="0.25">
      <c r="D1217" s="31"/>
      <c r="E1217" s="18"/>
      <c r="F1217" s="31"/>
      <c r="H1217" s="36"/>
    </row>
    <row r="1218" spans="4:8" x14ac:dyDescent="0.25">
      <c r="D1218" s="31"/>
      <c r="E1218" s="18"/>
      <c r="F1218" s="31"/>
      <c r="H1218" s="36"/>
    </row>
    <row r="1219" spans="4:8" x14ac:dyDescent="0.25">
      <c r="D1219" s="31"/>
      <c r="E1219" s="18"/>
      <c r="F1219" s="31"/>
      <c r="H1219" s="36"/>
    </row>
    <row r="1220" spans="4:8" x14ac:dyDescent="0.25">
      <c r="D1220" s="31"/>
      <c r="E1220" s="18"/>
      <c r="F1220" s="31"/>
      <c r="H1220" s="36"/>
    </row>
    <row r="1221" spans="4:8" x14ac:dyDescent="0.25">
      <c r="D1221" s="31"/>
      <c r="E1221" s="18"/>
      <c r="F1221" s="31"/>
      <c r="H1221" s="36"/>
    </row>
    <row r="1222" spans="4:8" x14ac:dyDescent="0.25">
      <c r="D1222" s="31"/>
      <c r="E1222" s="18"/>
      <c r="F1222" s="31"/>
      <c r="H1222" s="36"/>
    </row>
    <row r="1223" spans="4:8" x14ac:dyDescent="0.25">
      <c r="D1223" s="31"/>
      <c r="E1223" s="18"/>
      <c r="F1223" s="31"/>
      <c r="H1223" s="36"/>
    </row>
    <row r="1224" spans="4:8" x14ac:dyDescent="0.25">
      <c r="D1224" s="31"/>
      <c r="E1224" s="18"/>
      <c r="F1224" s="31"/>
      <c r="H1224" s="36"/>
    </row>
    <row r="1225" spans="4:8" x14ac:dyDescent="0.25">
      <c r="D1225" s="31"/>
      <c r="E1225" s="18"/>
      <c r="F1225" s="31"/>
      <c r="H1225" s="36"/>
    </row>
    <row r="1226" spans="4:8" x14ac:dyDescent="0.25">
      <c r="D1226" s="31"/>
      <c r="E1226" s="18"/>
      <c r="F1226" s="31"/>
      <c r="H1226" s="36"/>
    </row>
    <row r="1227" spans="4:8" x14ac:dyDescent="0.25">
      <c r="D1227" s="31"/>
      <c r="E1227" s="18"/>
      <c r="F1227" s="31"/>
      <c r="H1227" s="36"/>
    </row>
    <row r="1228" spans="4:8" x14ac:dyDescent="0.25">
      <c r="D1228" s="31"/>
      <c r="E1228" s="18"/>
      <c r="F1228" s="31"/>
      <c r="H1228" s="36"/>
    </row>
    <row r="1229" spans="4:8" x14ac:dyDescent="0.25">
      <c r="D1229" s="31"/>
      <c r="E1229" s="18"/>
      <c r="F1229" s="31"/>
      <c r="H1229" s="36"/>
    </row>
    <row r="1230" spans="4:8" x14ac:dyDescent="0.25">
      <c r="D1230" s="31"/>
      <c r="E1230" s="18"/>
      <c r="F1230" s="31"/>
      <c r="H1230" s="36"/>
    </row>
    <row r="1231" spans="4:8" x14ac:dyDescent="0.25">
      <c r="D1231" s="31"/>
      <c r="E1231" s="18"/>
      <c r="F1231" s="31"/>
      <c r="H1231" s="36"/>
    </row>
    <row r="1232" spans="4:8" x14ac:dyDescent="0.25">
      <c r="D1232" s="31"/>
      <c r="E1232" s="18"/>
      <c r="F1232" s="31"/>
      <c r="H1232" s="36"/>
    </row>
    <row r="1233" spans="4:8" x14ac:dyDescent="0.25">
      <c r="D1233" s="31"/>
      <c r="E1233" s="18"/>
      <c r="F1233" s="31"/>
      <c r="H1233" s="36"/>
    </row>
    <row r="1234" spans="4:8" x14ac:dyDescent="0.25">
      <c r="D1234" s="31"/>
      <c r="E1234" s="18"/>
      <c r="F1234" s="31"/>
      <c r="H1234" s="36"/>
    </row>
    <row r="1235" spans="4:8" x14ac:dyDescent="0.25">
      <c r="D1235" s="31"/>
      <c r="E1235" s="18"/>
      <c r="F1235" s="31"/>
      <c r="H1235" s="36"/>
    </row>
    <row r="1236" spans="4:8" x14ac:dyDescent="0.25">
      <c r="D1236" s="31"/>
      <c r="E1236" s="18"/>
      <c r="F1236" s="31"/>
      <c r="H1236" s="36"/>
    </row>
    <row r="1237" spans="4:8" x14ac:dyDescent="0.25">
      <c r="D1237" s="31"/>
      <c r="E1237" s="18"/>
      <c r="F1237" s="31"/>
      <c r="H1237" s="36"/>
    </row>
    <row r="1238" spans="4:8" x14ac:dyDescent="0.25">
      <c r="D1238" s="31"/>
      <c r="E1238" s="18"/>
      <c r="F1238" s="31"/>
      <c r="H1238" s="36"/>
    </row>
    <row r="1239" spans="4:8" x14ac:dyDescent="0.25">
      <c r="D1239" s="31"/>
      <c r="E1239" s="18"/>
      <c r="F1239" s="31"/>
      <c r="H1239" s="36"/>
    </row>
    <row r="1240" spans="4:8" x14ac:dyDescent="0.25">
      <c r="D1240" s="31"/>
      <c r="E1240" s="18"/>
      <c r="F1240" s="31"/>
      <c r="H1240" s="36"/>
    </row>
    <row r="1241" spans="4:8" x14ac:dyDescent="0.25">
      <c r="D1241" s="31"/>
      <c r="E1241" s="18"/>
      <c r="F1241" s="31"/>
      <c r="H1241" s="36"/>
    </row>
    <row r="1242" spans="4:8" x14ac:dyDescent="0.25">
      <c r="D1242" s="31"/>
      <c r="E1242" s="18"/>
      <c r="F1242" s="31"/>
      <c r="H1242" s="36"/>
    </row>
    <row r="1243" spans="4:8" x14ac:dyDescent="0.25">
      <c r="D1243" s="31"/>
      <c r="E1243" s="18"/>
      <c r="F1243" s="31"/>
      <c r="H1243" s="36"/>
    </row>
    <row r="1244" spans="4:8" x14ac:dyDescent="0.25">
      <c r="D1244" s="31"/>
      <c r="E1244" s="18"/>
      <c r="F1244" s="31"/>
      <c r="H1244" s="36"/>
    </row>
    <row r="1245" spans="4:8" x14ac:dyDescent="0.25">
      <c r="D1245" s="31"/>
      <c r="E1245" s="18"/>
      <c r="F1245" s="31"/>
      <c r="H1245" s="36"/>
    </row>
    <row r="1246" spans="4:8" x14ac:dyDescent="0.25">
      <c r="D1246" s="31"/>
      <c r="E1246" s="18"/>
      <c r="F1246" s="31"/>
      <c r="H1246" s="36"/>
    </row>
    <row r="1247" spans="4:8" x14ac:dyDescent="0.25">
      <c r="D1247" s="31"/>
      <c r="E1247" s="18"/>
      <c r="F1247" s="31"/>
      <c r="H1247" s="36"/>
    </row>
    <row r="1248" spans="4:8" x14ac:dyDescent="0.25">
      <c r="D1248" s="31"/>
      <c r="E1248" s="18"/>
      <c r="F1248" s="31"/>
      <c r="H1248" s="36"/>
    </row>
    <row r="1249" spans="4:8" x14ac:dyDescent="0.25">
      <c r="D1249" s="31"/>
      <c r="E1249" s="18"/>
      <c r="F1249" s="31"/>
      <c r="H1249" s="36"/>
    </row>
    <row r="1250" spans="4:8" x14ac:dyDescent="0.25">
      <c r="D1250" s="31"/>
      <c r="E1250" s="18"/>
      <c r="F1250" s="31"/>
      <c r="H1250" s="36"/>
    </row>
    <row r="1251" spans="4:8" x14ac:dyDescent="0.25">
      <c r="D1251" s="31"/>
      <c r="E1251" s="18"/>
      <c r="F1251" s="31"/>
      <c r="H1251" s="36"/>
    </row>
    <row r="1252" spans="4:8" x14ac:dyDescent="0.25">
      <c r="D1252" s="31"/>
      <c r="E1252" s="18"/>
      <c r="F1252" s="31"/>
      <c r="H1252" s="36"/>
    </row>
    <row r="1253" spans="4:8" x14ac:dyDescent="0.25">
      <c r="D1253" s="31"/>
      <c r="E1253" s="18"/>
      <c r="F1253" s="31"/>
      <c r="H1253" s="36"/>
    </row>
    <row r="1254" spans="4:8" x14ac:dyDescent="0.25">
      <c r="D1254" s="31"/>
      <c r="E1254" s="18"/>
      <c r="F1254" s="31"/>
      <c r="H1254" s="36"/>
    </row>
    <row r="1255" spans="4:8" x14ac:dyDescent="0.25">
      <c r="D1255" s="31"/>
      <c r="E1255" s="18"/>
      <c r="F1255" s="31"/>
      <c r="H1255" s="36"/>
    </row>
    <row r="1256" spans="4:8" x14ac:dyDescent="0.25">
      <c r="D1256" s="31"/>
      <c r="E1256" s="18"/>
      <c r="F1256" s="31"/>
      <c r="H1256" s="36"/>
    </row>
    <row r="1257" spans="4:8" x14ac:dyDescent="0.25">
      <c r="D1257" s="31"/>
      <c r="E1257" s="18"/>
      <c r="F1257" s="31"/>
      <c r="H1257" s="36"/>
    </row>
    <row r="1258" spans="4:8" x14ac:dyDescent="0.25">
      <c r="D1258" s="31"/>
      <c r="E1258" s="18"/>
      <c r="F1258" s="31"/>
      <c r="H1258" s="36"/>
    </row>
    <row r="1259" spans="4:8" x14ac:dyDescent="0.25">
      <c r="D1259" s="31"/>
      <c r="E1259" s="18"/>
      <c r="F1259" s="31"/>
      <c r="H1259" s="36"/>
    </row>
    <row r="1260" spans="4:8" x14ac:dyDescent="0.25">
      <c r="D1260" s="31"/>
      <c r="E1260" s="18"/>
      <c r="F1260" s="31"/>
      <c r="H1260" s="36"/>
    </row>
    <row r="1261" spans="4:8" x14ac:dyDescent="0.25">
      <c r="D1261" s="31"/>
      <c r="E1261" s="18"/>
      <c r="F1261" s="31"/>
      <c r="H1261" s="36"/>
    </row>
    <row r="1262" spans="4:8" x14ac:dyDescent="0.25">
      <c r="D1262" s="31"/>
      <c r="E1262" s="18"/>
      <c r="F1262" s="31"/>
      <c r="H1262" s="36"/>
    </row>
    <row r="1263" spans="4:8" x14ac:dyDescent="0.25">
      <c r="D1263" s="31"/>
      <c r="E1263" s="18"/>
      <c r="F1263" s="31"/>
      <c r="H1263" s="36"/>
    </row>
    <row r="1264" spans="4:8" x14ac:dyDescent="0.25">
      <c r="D1264" s="31"/>
      <c r="E1264" s="18"/>
      <c r="F1264" s="31"/>
      <c r="H1264" s="36"/>
    </row>
    <row r="1265" spans="4:8" x14ac:dyDescent="0.25">
      <c r="D1265" s="31"/>
      <c r="E1265" s="18"/>
      <c r="F1265" s="31"/>
      <c r="H1265" s="36"/>
    </row>
    <row r="1266" spans="4:8" x14ac:dyDescent="0.25">
      <c r="D1266" s="31"/>
      <c r="E1266" s="18"/>
      <c r="F1266" s="31"/>
      <c r="H1266" s="36"/>
    </row>
    <row r="1267" spans="4:8" x14ac:dyDescent="0.25">
      <c r="D1267" s="31"/>
      <c r="E1267" s="18"/>
      <c r="F1267" s="31"/>
      <c r="H1267" s="36"/>
    </row>
    <row r="1268" spans="4:8" x14ac:dyDescent="0.25">
      <c r="D1268" s="31"/>
      <c r="E1268" s="18"/>
      <c r="F1268" s="31"/>
      <c r="H1268" s="36"/>
    </row>
    <row r="1269" spans="4:8" x14ac:dyDescent="0.25">
      <c r="D1269" s="31"/>
      <c r="E1269" s="18"/>
      <c r="F1269" s="31"/>
      <c r="H1269" s="36"/>
    </row>
    <row r="1270" spans="4:8" x14ac:dyDescent="0.25">
      <c r="D1270" s="31"/>
      <c r="E1270" s="18"/>
      <c r="F1270" s="31"/>
      <c r="H1270" s="36"/>
    </row>
    <row r="1271" spans="4:8" x14ac:dyDescent="0.25">
      <c r="D1271" s="31"/>
      <c r="E1271" s="18"/>
      <c r="F1271" s="31"/>
      <c r="H1271" s="36"/>
    </row>
    <row r="1272" spans="4:8" x14ac:dyDescent="0.25">
      <c r="D1272" s="31"/>
      <c r="E1272" s="18"/>
      <c r="F1272" s="31"/>
      <c r="H1272" s="36"/>
    </row>
    <row r="1273" spans="4:8" x14ac:dyDescent="0.25">
      <c r="D1273" s="31"/>
      <c r="E1273" s="18"/>
      <c r="F1273" s="31"/>
      <c r="H1273" s="36"/>
    </row>
    <row r="1274" spans="4:8" x14ac:dyDescent="0.25">
      <c r="D1274" s="31"/>
      <c r="E1274" s="18"/>
      <c r="F1274" s="31"/>
      <c r="H1274" s="36"/>
    </row>
    <row r="1275" spans="4:8" x14ac:dyDescent="0.25">
      <c r="D1275" s="31"/>
      <c r="E1275" s="18"/>
      <c r="F1275" s="31"/>
      <c r="H1275" s="36"/>
    </row>
    <row r="1276" spans="4:8" x14ac:dyDescent="0.25">
      <c r="D1276" s="31"/>
      <c r="E1276" s="18"/>
      <c r="F1276" s="31"/>
      <c r="H1276" s="36"/>
    </row>
    <row r="1277" spans="4:8" x14ac:dyDescent="0.25">
      <c r="D1277" s="31"/>
      <c r="E1277" s="18"/>
      <c r="F1277" s="31"/>
      <c r="H1277" s="36"/>
    </row>
    <row r="1278" spans="4:8" x14ac:dyDescent="0.25">
      <c r="D1278" s="31"/>
      <c r="E1278" s="18"/>
      <c r="F1278" s="31"/>
      <c r="H1278" s="36"/>
    </row>
    <row r="1279" spans="4:8" x14ac:dyDescent="0.25">
      <c r="D1279" s="31"/>
      <c r="E1279" s="18"/>
      <c r="F1279" s="31"/>
      <c r="H1279" s="36"/>
    </row>
    <row r="1280" spans="4:8" x14ac:dyDescent="0.25">
      <c r="D1280" s="31"/>
      <c r="E1280" s="18"/>
      <c r="F1280" s="31"/>
      <c r="H1280" s="36"/>
    </row>
    <row r="1281" spans="4:8" x14ac:dyDescent="0.25">
      <c r="D1281" s="31"/>
      <c r="E1281" s="18"/>
      <c r="F1281" s="31"/>
      <c r="H1281" s="36"/>
    </row>
    <row r="1282" spans="4:8" x14ac:dyDescent="0.25">
      <c r="D1282" s="31"/>
      <c r="E1282" s="18"/>
      <c r="F1282" s="31"/>
      <c r="H1282" s="36"/>
    </row>
    <row r="1283" spans="4:8" x14ac:dyDescent="0.25">
      <c r="D1283" s="31"/>
      <c r="E1283" s="18"/>
      <c r="F1283" s="31"/>
      <c r="H1283" s="36"/>
    </row>
    <row r="1284" spans="4:8" x14ac:dyDescent="0.25">
      <c r="D1284" s="31"/>
      <c r="E1284" s="18"/>
      <c r="F1284" s="31"/>
      <c r="H1284" s="36"/>
    </row>
    <row r="1285" spans="4:8" x14ac:dyDescent="0.25">
      <c r="D1285" s="31"/>
      <c r="E1285" s="18"/>
      <c r="F1285" s="31"/>
      <c r="H1285" s="36"/>
    </row>
    <row r="1286" spans="4:8" x14ac:dyDescent="0.25">
      <c r="D1286" s="31"/>
      <c r="E1286" s="18"/>
      <c r="F1286" s="31"/>
      <c r="H1286" s="36"/>
    </row>
    <row r="1287" spans="4:8" x14ac:dyDescent="0.25">
      <c r="D1287" s="31"/>
      <c r="E1287" s="18"/>
      <c r="F1287" s="31"/>
      <c r="H1287" s="36"/>
    </row>
    <row r="1288" spans="4:8" x14ac:dyDescent="0.25">
      <c r="D1288" s="31"/>
      <c r="E1288" s="18"/>
      <c r="F1288" s="31"/>
      <c r="H1288" s="36"/>
    </row>
    <row r="1289" spans="4:8" x14ac:dyDescent="0.25">
      <c r="D1289" s="31"/>
      <c r="E1289" s="18"/>
      <c r="F1289" s="31"/>
      <c r="H1289" s="36"/>
    </row>
    <row r="1290" spans="4:8" x14ac:dyDescent="0.25">
      <c r="D1290" s="31"/>
      <c r="E1290" s="18"/>
      <c r="F1290" s="31"/>
      <c r="H1290" s="36"/>
    </row>
    <row r="1291" spans="4:8" x14ac:dyDescent="0.25">
      <c r="D1291" s="31"/>
      <c r="E1291" s="18"/>
      <c r="F1291" s="31"/>
      <c r="H1291" s="36"/>
    </row>
    <row r="1292" spans="4:8" x14ac:dyDescent="0.25">
      <c r="D1292" s="31"/>
      <c r="E1292" s="18"/>
      <c r="F1292" s="31"/>
      <c r="H1292" s="36"/>
    </row>
    <row r="1293" spans="4:8" x14ac:dyDescent="0.25">
      <c r="D1293" s="31"/>
      <c r="E1293" s="18"/>
      <c r="F1293" s="31"/>
      <c r="H1293" s="36"/>
    </row>
    <row r="1294" spans="4:8" x14ac:dyDescent="0.25">
      <c r="D1294" s="31"/>
      <c r="E1294" s="18"/>
      <c r="F1294" s="31"/>
      <c r="H1294" s="36"/>
    </row>
    <row r="1295" spans="4:8" x14ac:dyDescent="0.25">
      <c r="D1295" s="31"/>
      <c r="E1295" s="18"/>
      <c r="F1295" s="31"/>
      <c r="H1295" s="36"/>
    </row>
    <row r="1296" spans="4:8" x14ac:dyDescent="0.25">
      <c r="D1296" s="31"/>
      <c r="E1296" s="18"/>
      <c r="F1296" s="31"/>
      <c r="H1296" s="36"/>
    </row>
    <row r="1297" spans="4:8" x14ac:dyDescent="0.25">
      <c r="D1297" s="31"/>
      <c r="E1297" s="18"/>
      <c r="F1297" s="31"/>
      <c r="H1297" s="36"/>
    </row>
    <row r="1298" spans="4:8" x14ac:dyDescent="0.25">
      <c r="D1298" s="31"/>
      <c r="E1298" s="18"/>
      <c r="F1298" s="31"/>
      <c r="H1298" s="36"/>
    </row>
    <row r="1299" spans="4:8" x14ac:dyDescent="0.25">
      <c r="D1299" s="31"/>
      <c r="E1299" s="18"/>
      <c r="F1299" s="31"/>
      <c r="H1299" s="36"/>
    </row>
    <row r="1300" spans="4:8" x14ac:dyDescent="0.25">
      <c r="D1300" s="31"/>
      <c r="E1300" s="18"/>
      <c r="F1300" s="31"/>
      <c r="H1300" s="36"/>
    </row>
    <row r="1301" spans="4:8" x14ac:dyDescent="0.25">
      <c r="D1301" s="31"/>
      <c r="E1301" s="18"/>
      <c r="F1301" s="31"/>
      <c r="H1301" s="36"/>
    </row>
    <row r="1302" spans="4:8" x14ac:dyDescent="0.25">
      <c r="D1302" s="31"/>
      <c r="E1302" s="18"/>
      <c r="F1302" s="31"/>
      <c r="H1302" s="36"/>
    </row>
    <row r="1303" spans="4:8" x14ac:dyDescent="0.25">
      <c r="D1303" s="31"/>
      <c r="E1303" s="18"/>
      <c r="F1303" s="31"/>
      <c r="H1303" s="36"/>
    </row>
    <row r="1304" spans="4:8" x14ac:dyDescent="0.25">
      <c r="D1304" s="31"/>
      <c r="E1304" s="18"/>
      <c r="F1304" s="31"/>
      <c r="H1304" s="36"/>
    </row>
    <row r="1305" spans="4:8" x14ac:dyDescent="0.25">
      <c r="D1305" s="31"/>
      <c r="E1305" s="18"/>
      <c r="F1305" s="31"/>
      <c r="H1305" s="36"/>
    </row>
    <row r="1306" spans="4:8" x14ac:dyDescent="0.25">
      <c r="D1306" s="31"/>
      <c r="E1306" s="18"/>
      <c r="F1306" s="31"/>
      <c r="H1306" s="36"/>
    </row>
    <row r="1307" spans="4:8" x14ac:dyDescent="0.25">
      <c r="D1307" s="31"/>
      <c r="E1307" s="18"/>
      <c r="F1307" s="31"/>
      <c r="H1307" s="36"/>
    </row>
    <row r="1308" spans="4:8" x14ac:dyDescent="0.25">
      <c r="D1308" s="31"/>
      <c r="E1308" s="18"/>
      <c r="F1308" s="31"/>
      <c r="H1308" s="36"/>
    </row>
    <row r="1309" spans="4:8" x14ac:dyDescent="0.25">
      <c r="D1309" s="31"/>
      <c r="E1309" s="18"/>
      <c r="F1309" s="31"/>
      <c r="H1309" s="36"/>
    </row>
    <row r="1310" spans="4:8" x14ac:dyDescent="0.25">
      <c r="D1310" s="31"/>
      <c r="E1310" s="18"/>
      <c r="F1310" s="31"/>
      <c r="H1310" s="36"/>
    </row>
    <row r="1311" spans="4:8" x14ac:dyDescent="0.25">
      <c r="D1311" s="31"/>
      <c r="E1311" s="18"/>
      <c r="F1311" s="31"/>
      <c r="H1311" s="36"/>
    </row>
    <row r="1312" spans="4:8" x14ac:dyDescent="0.25">
      <c r="D1312" s="31"/>
      <c r="E1312" s="18"/>
      <c r="F1312" s="31"/>
      <c r="H1312" s="36"/>
    </row>
    <row r="1313" spans="4:8" x14ac:dyDescent="0.25">
      <c r="D1313" s="31"/>
      <c r="E1313" s="18"/>
      <c r="F1313" s="31"/>
      <c r="H1313" s="36"/>
    </row>
    <row r="1314" spans="4:8" x14ac:dyDescent="0.25">
      <c r="D1314" s="31"/>
      <c r="E1314" s="18"/>
      <c r="F1314" s="31"/>
      <c r="H1314" s="36"/>
    </row>
    <row r="1315" spans="4:8" x14ac:dyDescent="0.25">
      <c r="D1315" s="31"/>
      <c r="E1315" s="18"/>
      <c r="F1315" s="31"/>
      <c r="H1315" s="36"/>
    </row>
    <row r="1316" spans="4:8" x14ac:dyDescent="0.25">
      <c r="D1316" s="31"/>
      <c r="E1316" s="18"/>
      <c r="F1316" s="31"/>
      <c r="H1316" s="36"/>
    </row>
    <row r="1317" spans="4:8" x14ac:dyDescent="0.25">
      <c r="D1317" s="31"/>
      <c r="E1317" s="18"/>
      <c r="F1317" s="31"/>
      <c r="H1317" s="36"/>
    </row>
    <row r="1318" spans="4:8" x14ac:dyDescent="0.25">
      <c r="D1318" s="31"/>
      <c r="E1318" s="18"/>
      <c r="F1318" s="31"/>
      <c r="H1318" s="36"/>
    </row>
    <row r="1319" spans="4:8" x14ac:dyDescent="0.25">
      <c r="D1319" s="31"/>
      <c r="E1319" s="18"/>
      <c r="F1319" s="31"/>
      <c r="H1319" s="36"/>
    </row>
    <row r="1320" spans="4:8" x14ac:dyDescent="0.25">
      <c r="D1320" s="31"/>
      <c r="E1320" s="18"/>
      <c r="F1320" s="31"/>
      <c r="H1320" s="36"/>
    </row>
    <row r="1321" spans="4:8" x14ac:dyDescent="0.25">
      <c r="D1321" s="31"/>
      <c r="E1321" s="18"/>
      <c r="F1321" s="31"/>
      <c r="H1321" s="36"/>
    </row>
    <row r="1322" spans="4:8" x14ac:dyDescent="0.25">
      <c r="D1322" s="31"/>
      <c r="E1322" s="18"/>
      <c r="F1322" s="31"/>
      <c r="H1322" s="36"/>
    </row>
    <row r="1323" spans="4:8" x14ac:dyDescent="0.25">
      <c r="D1323" s="31"/>
      <c r="E1323" s="18"/>
      <c r="F1323" s="31"/>
      <c r="H1323" s="36"/>
    </row>
    <row r="1324" spans="4:8" x14ac:dyDescent="0.25">
      <c r="D1324" s="31"/>
      <c r="E1324" s="18"/>
      <c r="F1324" s="31"/>
      <c r="H1324" s="36"/>
    </row>
    <row r="1325" spans="4:8" x14ac:dyDescent="0.25">
      <c r="D1325" s="31"/>
      <c r="E1325" s="18"/>
      <c r="F1325" s="31"/>
      <c r="H1325" s="36"/>
    </row>
    <row r="1326" spans="4:8" x14ac:dyDescent="0.25">
      <c r="D1326" s="31"/>
      <c r="E1326" s="18"/>
      <c r="F1326" s="31"/>
      <c r="H1326" s="36"/>
    </row>
    <row r="1327" spans="4:8" x14ac:dyDescent="0.25">
      <c r="D1327" s="31"/>
      <c r="E1327" s="18"/>
      <c r="F1327" s="31"/>
      <c r="H1327" s="36"/>
    </row>
    <row r="1328" spans="4:8" x14ac:dyDescent="0.25">
      <c r="D1328" s="31"/>
      <c r="E1328" s="18"/>
      <c r="F1328" s="31"/>
      <c r="H1328" s="36"/>
    </row>
    <row r="1329" spans="4:8" x14ac:dyDescent="0.25">
      <c r="D1329" s="31"/>
      <c r="E1329" s="18"/>
      <c r="F1329" s="31"/>
      <c r="H1329" s="36"/>
    </row>
    <row r="1330" spans="4:8" x14ac:dyDescent="0.25">
      <c r="D1330" s="31"/>
      <c r="E1330" s="18"/>
      <c r="F1330" s="31"/>
      <c r="H1330" s="36"/>
    </row>
    <row r="1331" spans="4:8" x14ac:dyDescent="0.25">
      <c r="D1331" s="31"/>
      <c r="E1331" s="18"/>
      <c r="F1331" s="31"/>
      <c r="H1331" s="36"/>
    </row>
    <row r="1332" spans="4:8" x14ac:dyDescent="0.25">
      <c r="D1332" s="31"/>
      <c r="E1332" s="18"/>
      <c r="F1332" s="31"/>
      <c r="H1332" s="36"/>
    </row>
    <row r="1333" spans="4:8" x14ac:dyDescent="0.25">
      <c r="D1333" s="31"/>
      <c r="E1333" s="18"/>
      <c r="F1333" s="31"/>
      <c r="H1333" s="36"/>
    </row>
    <row r="1334" spans="4:8" x14ac:dyDescent="0.25">
      <c r="D1334" s="31"/>
      <c r="E1334" s="18"/>
      <c r="F1334" s="31"/>
      <c r="H1334" s="36"/>
    </row>
    <row r="1335" spans="4:8" x14ac:dyDescent="0.25">
      <c r="D1335" s="31"/>
      <c r="E1335" s="18"/>
      <c r="F1335" s="31"/>
      <c r="H1335" s="36"/>
    </row>
    <row r="1336" spans="4:8" x14ac:dyDescent="0.25">
      <c r="D1336" s="31"/>
      <c r="E1336" s="18"/>
      <c r="F1336" s="31"/>
      <c r="H1336" s="36"/>
    </row>
    <row r="1337" spans="4:8" x14ac:dyDescent="0.25">
      <c r="D1337" s="31"/>
      <c r="E1337" s="18"/>
      <c r="F1337" s="31"/>
      <c r="H1337" s="36"/>
    </row>
    <row r="1338" spans="4:8" x14ac:dyDescent="0.25">
      <c r="D1338" s="31"/>
      <c r="E1338" s="18"/>
      <c r="F1338" s="31"/>
      <c r="H1338" s="36"/>
    </row>
    <row r="1339" spans="4:8" x14ac:dyDescent="0.25">
      <c r="D1339" s="31"/>
      <c r="E1339" s="18"/>
      <c r="F1339" s="31"/>
      <c r="H1339" s="36"/>
    </row>
    <row r="1340" spans="4:8" x14ac:dyDescent="0.25">
      <c r="D1340" s="31"/>
      <c r="E1340" s="18"/>
      <c r="F1340" s="31"/>
      <c r="H1340" s="36"/>
    </row>
    <row r="1341" spans="4:8" x14ac:dyDescent="0.25">
      <c r="D1341" s="31"/>
      <c r="E1341" s="18"/>
      <c r="F1341" s="31"/>
      <c r="H1341" s="36"/>
    </row>
    <row r="1342" spans="4:8" x14ac:dyDescent="0.25">
      <c r="D1342" s="31"/>
      <c r="E1342" s="18"/>
      <c r="F1342" s="31"/>
      <c r="H1342" s="36"/>
    </row>
    <row r="1343" spans="4:8" x14ac:dyDescent="0.25">
      <c r="D1343" s="31"/>
      <c r="E1343" s="18"/>
      <c r="F1343" s="31"/>
      <c r="H1343" s="36"/>
    </row>
    <row r="1344" spans="4:8" x14ac:dyDescent="0.25">
      <c r="D1344" s="31"/>
      <c r="E1344" s="18"/>
      <c r="F1344" s="31"/>
      <c r="H1344" s="36"/>
    </row>
    <row r="1345" spans="4:8" x14ac:dyDescent="0.25">
      <c r="D1345" s="31"/>
      <c r="E1345" s="18"/>
      <c r="F1345" s="31"/>
      <c r="H1345" s="36"/>
    </row>
    <row r="1346" spans="4:8" x14ac:dyDescent="0.25">
      <c r="D1346" s="31"/>
      <c r="E1346" s="18"/>
      <c r="F1346" s="31"/>
      <c r="H1346" s="36"/>
    </row>
    <row r="1347" spans="4:8" x14ac:dyDescent="0.25">
      <c r="D1347" s="31"/>
      <c r="E1347" s="18"/>
      <c r="F1347" s="31"/>
      <c r="H1347" s="36"/>
    </row>
    <row r="1348" spans="4:8" x14ac:dyDescent="0.25">
      <c r="D1348" s="31"/>
      <c r="E1348" s="18"/>
      <c r="F1348" s="31"/>
      <c r="H1348" s="36"/>
    </row>
    <row r="1349" spans="4:8" x14ac:dyDescent="0.25">
      <c r="D1349" s="31"/>
      <c r="E1349" s="18"/>
      <c r="F1349" s="31"/>
      <c r="H1349" s="36"/>
    </row>
    <row r="1350" spans="4:8" x14ac:dyDescent="0.25">
      <c r="D1350" s="31"/>
      <c r="E1350" s="18"/>
      <c r="F1350" s="31"/>
      <c r="H1350" s="36"/>
    </row>
    <row r="1351" spans="4:8" x14ac:dyDescent="0.25">
      <c r="D1351" s="31"/>
      <c r="E1351" s="18"/>
      <c r="F1351" s="31"/>
      <c r="H1351" s="36"/>
    </row>
    <row r="1352" spans="4:8" x14ac:dyDescent="0.25">
      <c r="D1352" s="31"/>
      <c r="E1352" s="18"/>
      <c r="F1352" s="31"/>
      <c r="H1352" s="36"/>
    </row>
    <row r="1353" spans="4:8" x14ac:dyDescent="0.25">
      <c r="D1353" s="31"/>
      <c r="E1353" s="18"/>
      <c r="F1353" s="31"/>
      <c r="H1353" s="36"/>
    </row>
    <row r="1354" spans="4:8" x14ac:dyDescent="0.25">
      <c r="D1354" s="31"/>
      <c r="E1354" s="18"/>
      <c r="F1354" s="31"/>
      <c r="H1354" s="36"/>
    </row>
    <row r="1355" spans="4:8" x14ac:dyDescent="0.25">
      <c r="D1355" s="31"/>
      <c r="E1355" s="18"/>
      <c r="F1355" s="31"/>
      <c r="H1355" s="36"/>
    </row>
    <row r="1356" spans="4:8" x14ac:dyDescent="0.25">
      <c r="D1356" s="31"/>
      <c r="E1356" s="18"/>
      <c r="F1356" s="31"/>
      <c r="H1356" s="36"/>
    </row>
    <row r="1357" spans="4:8" x14ac:dyDescent="0.25">
      <c r="D1357" s="31"/>
      <c r="E1357" s="18"/>
      <c r="F1357" s="31"/>
      <c r="H1357" s="36"/>
    </row>
    <row r="1358" spans="4:8" x14ac:dyDescent="0.25">
      <c r="D1358" s="31"/>
      <c r="E1358" s="18"/>
      <c r="F1358" s="31"/>
      <c r="H1358" s="36"/>
    </row>
    <row r="1359" spans="4:8" x14ac:dyDescent="0.25">
      <c r="D1359" s="31"/>
      <c r="E1359" s="18"/>
      <c r="F1359" s="31"/>
      <c r="H1359" s="36"/>
    </row>
    <row r="1360" spans="4:8" x14ac:dyDescent="0.25">
      <c r="D1360" s="31"/>
      <c r="E1360" s="18"/>
      <c r="F1360" s="31"/>
      <c r="H1360" s="36"/>
    </row>
    <row r="1361" spans="4:8" x14ac:dyDescent="0.25">
      <c r="D1361" s="31"/>
      <c r="E1361" s="18"/>
      <c r="F1361" s="31"/>
      <c r="H1361" s="36"/>
    </row>
    <row r="1362" spans="4:8" x14ac:dyDescent="0.25">
      <c r="D1362" s="31"/>
      <c r="E1362" s="18"/>
      <c r="F1362" s="31"/>
      <c r="H1362" s="36"/>
    </row>
    <row r="1363" spans="4:8" x14ac:dyDescent="0.25">
      <c r="D1363" s="31"/>
      <c r="E1363" s="18"/>
      <c r="F1363" s="31"/>
      <c r="H1363" s="36"/>
    </row>
    <row r="1364" spans="4:8" x14ac:dyDescent="0.25">
      <c r="D1364" s="31"/>
      <c r="E1364" s="18"/>
      <c r="F1364" s="31"/>
      <c r="H1364" s="36"/>
    </row>
    <row r="1365" spans="4:8" x14ac:dyDescent="0.25">
      <c r="D1365" s="31"/>
      <c r="E1365" s="18"/>
      <c r="F1365" s="31"/>
      <c r="H1365" s="36"/>
    </row>
    <row r="1366" spans="4:8" x14ac:dyDescent="0.25">
      <c r="D1366" s="31"/>
      <c r="E1366" s="18"/>
      <c r="F1366" s="31"/>
      <c r="H1366" s="36"/>
    </row>
    <row r="1367" spans="4:8" x14ac:dyDescent="0.25">
      <c r="D1367" s="31"/>
      <c r="E1367" s="18"/>
      <c r="F1367" s="31"/>
      <c r="H1367" s="36"/>
    </row>
    <row r="1368" spans="4:8" x14ac:dyDescent="0.25">
      <c r="D1368" s="31"/>
      <c r="E1368" s="18"/>
      <c r="F1368" s="31"/>
      <c r="H1368" s="36"/>
    </row>
    <row r="1369" spans="4:8" x14ac:dyDescent="0.25">
      <c r="D1369" s="31"/>
      <c r="E1369" s="18"/>
      <c r="F1369" s="31"/>
      <c r="H1369" s="36"/>
    </row>
    <row r="1370" spans="4:8" x14ac:dyDescent="0.25">
      <c r="D1370" s="31"/>
      <c r="E1370" s="18"/>
      <c r="F1370" s="31"/>
      <c r="H1370" s="36"/>
    </row>
    <row r="1371" spans="4:8" x14ac:dyDescent="0.25">
      <c r="D1371" s="31"/>
      <c r="E1371" s="18"/>
      <c r="F1371" s="31"/>
      <c r="H1371" s="36"/>
    </row>
    <row r="1372" spans="4:8" x14ac:dyDescent="0.25">
      <c r="D1372" s="31"/>
      <c r="E1372" s="18"/>
      <c r="F1372" s="31"/>
      <c r="H1372" s="36"/>
    </row>
    <row r="1373" spans="4:8" x14ac:dyDescent="0.25">
      <c r="D1373" s="31"/>
      <c r="E1373" s="18"/>
      <c r="F1373" s="31"/>
      <c r="H1373" s="36"/>
    </row>
    <row r="1374" spans="4:8" x14ac:dyDescent="0.25">
      <c r="D1374" s="31"/>
      <c r="E1374" s="18"/>
      <c r="F1374" s="31"/>
      <c r="H1374" s="36"/>
    </row>
    <row r="1375" spans="4:8" x14ac:dyDescent="0.25">
      <c r="D1375" s="31"/>
      <c r="E1375" s="18"/>
      <c r="F1375" s="31"/>
      <c r="H1375" s="36"/>
    </row>
    <row r="1376" spans="4:8" x14ac:dyDescent="0.25">
      <c r="D1376" s="31"/>
      <c r="E1376" s="18"/>
      <c r="F1376" s="31"/>
      <c r="H1376" s="36"/>
    </row>
    <row r="1377" spans="4:8" x14ac:dyDescent="0.25">
      <c r="D1377" s="31"/>
      <c r="E1377" s="18"/>
      <c r="F1377" s="31"/>
      <c r="H1377" s="36"/>
    </row>
    <row r="1378" spans="4:8" x14ac:dyDescent="0.25">
      <c r="D1378" s="31"/>
      <c r="E1378" s="18"/>
      <c r="F1378" s="31"/>
      <c r="H1378" s="36"/>
    </row>
    <row r="1379" spans="4:8" x14ac:dyDescent="0.25">
      <c r="D1379" s="31"/>
      <c r="E1379" s="18"/>
      <c r="F1379" s="31"/>
      <c r="H1379" s="36"/>
    </row>
    <row r="1380" spans="4:8" x14ac:dyDescent="0.25">
      <c r="D1380" s="31"/>
      <c r="E1380" s="18"/>
      <c r="F1380" s="31"/>
      <c r="H1380" s="36"/>
    </row>
    <row r="1381" spans="4:8" x14ac:dyDescent="0.25">
      <c r="D1381" s="31"/>
      <c r="E1381" s="18"/>
      <c r="F1381" s="31"/>
      <c r="H1381" s="36"/>
    </row>
    <row r="1382" spans="4:8" x14ac:dyDescent="0.25">
      <c r="D1382" s="31"/>
      <c r="E1382" s="18"/>
      <c r="F1382" s="31"/>
      <c r="H1382" s="36"/>
    </row>
    <row r="1383" spans="4:8" x14ac:dyDescent="0.25">
      <c r="D1383" s="31"/>
      <c r="E1383" s="18"/>
      <c r="F1383" s="31"/>
      <c r="H1383" s="36"/>
    </row>
    <row r="1384" spans="4:8" x14ac:dyDescent="0.25">
      <c r="D1384" s="31"/>
      <c r="E1384" s="18"/>
      <c r="F1384" s="31"/>
      <c r="H1384" s="36"/>
    </row>
    <row r="1385" spans="4:8" x14ac:dyDescent="0.25">
      <c r="D1385" s="31"/>
      <c r="E1385" s="18"/>
      <c r="F1385" s="31"/>
      <c r="H1385" s="36"/>
    </row>
    <row r="1386" spans="4:8" x14ac:dyDescent="0.25">
      <c r="D1386" s="31"/>
      <c r="E1386" s="18"/>
      <c r="F1386" s="31"/>
      <c r="H1386" s="36"/>
    </row>
    <row r="1387" spans="4:8" x14ac:dyDescent="0.25">
      <c r="D1387" s="31"/>
      <c r="E1387" s="18"/>
      <c r="F1387" s="31"/>
      <c r="H1387" s="36"/>
    </row>
    <row r="1388" spans="4:8" x14ac:dyDescent="0.25">
      <c r="D1388" s="31"/>
      <c r="E1388" s="18"/>
      <c r="F1388" s="31"/>
      <c r="H1388" s="36"/>
    </row>
    <row r="1389" spans="4:8" x14ac:dyDescent="0.25">
      <c r="D1389" s="31"/>
      <c r="E1389" s="18"/>
      <c r="F1389" s="31"/>
      <c r="H1389" s="36"/>
    </row>
    <row r="1390" spans="4:8" x14ac:dyDescent="0.25">
      <c r="D1390" s="31"/>
      <c r="E1390" s="18"/>
      <c r="F1390" s="31"/>
      <c r="H1390" s="36"/>
    </row>
    <row r="1391" spans="4:8" x14ac:dyDescent="0.25">
      <c r="D1391" s="31"/>
      <c r="E1391" s="18"/>
      <c r="F1391" s="31"/>
      <c r="H1391" s="36"/>
    </row>
    <row r="1392" spans="4:8" x14ac:dyDescent="0.25">
      <c r="D1392" s="31"/>
      <c r="E1392" s="18"/>
      <c r="F1392" s="31"/>
      <c r="H1392" s="36"/>
    </row>
    <row r="1393" spans="4:8" x14ac:dyDescent="0.25">
      <c r="D1393" s="31"/>
      <c r="E1393" s="18"/>
      <c r="F1393" s="31"/>
      <c r="H1393" s="36"/>
    </row>
    <row r="1394" spans="4:8" x14ac:dyDescent="0.25">
      <c r="D1394" s="31"/>
      <c r="E1394" s="18"/>
      <c r="F1394" s="31"/>
      <c r="H1394" s="36"/>
    </row>
    <row r="1395" spans="4:8" x14ac:dyDescent="0.25">
      <c r="D1395" s="31"/>
      <c r="E1395" s="18"/>
      <c r="F1395" s="31"/>
      <c r="H1395" s="36"/>
    </row>
    <row r="1396" spans="4:8" x14ac:dyDescent="0.25">
      <c r="D1396" s="31"/>
      <c r="E1396" s="18"/>
      <c r="F1396" s="31"/>
      <c r="H1396" s="36"/>
    </row>
    <row r="1397" spans="4:8" x14ac:dyDescent="0.25">
      <c r="D1397" s="31"/>
      <c r="E1397" s="18"/>
      <c r="F1397" s="31"/>
      <c r="H1397" s="36"/>
    </row>
    <row r="1398" spans="4:8" x14ac:dyDescent="0.25">
      <c r="D1398" s="31"/>
      <c r="E1398" s="18"/>
      <c r="F1398" s="31"/>
      <c r="H1398" s="36"/>
    </row>
    <row r="1399" spans="4:8" x14ac:dyDescent="0.25">
      <c r="D1399" s="31"/>
      <c r="E1399" s="18"/>
      <c r="F1399" s="31"/>
      <c r="H1399" s="36"/>
    </row>
    <row r="1400" spans="4:8" x14ac:dyDescent="0.25">
      <c r="D1400" s="31"/>
      <c r="E1400" s="18"/>
      <c r="F1400" s="31"/>
      <c r="H1400" s="36"/>
    </row>
    <row r="1401" spans="4:8" x14ac:dyDescent="0.25">
      <c r="D1401" s="31"/>
      <c r="E1401" s="18"/>
      <c r="F1401" s="31"/>
      <c r="H1401" s="36"/>
    </row>
    <row r="1402" spans="4:8" x14ac:dyDescent="0.25">
      <c r="D1402" s="31"/>
      <c r="E1402" s="18"/>
      <c r="F1402" s="31"/>
      <c r="H1402" s="36"/>
    </row>
    <row r="1403" spans="4:8" x14ac:dyDescent="0.25">
      <c r="D1403" s="31"/>
      <c r="E1403" s="18"/>
      <c r="F1403" s="31"/>
      <c r="H1403" s="36"/>
    </row>
    <row r="1404" spans="4:8" x14ac:dyDescent="0.25">
      <c r="D1404" s="31"/>
      <c r="E1404" s="18"/>
      <c r="F1404" s="31"/>
      <c r="H1404" s="36"/>
    </row>
    <row r="1405" spans="4:8" x14ac:dyDescent="0.25">
      <c r="D1405" s="31"/>
      <c r="E1405" s="18"/>
      <c r="F1405" s="31"/>
      <c r="H1405" s="36"/>
    </row>
    <row r="1406" spans="4:8" x14ac:dyDescent="0.25">
      <c r="D1406" s="31"/>
      <c r="E1406" s="18"/>
      <c r="F1406" s="31"/>
      <c r="H1406" s="36"/>
    </row>
    <row r="1407" spans="4:8" x14ac:dyDescent="0.25">
      <c r="D1407" s="31"/>
      <c r="E1407" s="18"/>
      <c r="F1407" s="31"/>
      <c r="H1407" s="36"/>
    </row>
    <row r="1408" spans="4:8" x14ac:dyDescent="0.25">
      <c r="D1408" s="31"/>
      <c r="E1408" s="18"/>
      <c r="F1408" s="31"/>
      <c r="H1408" s="36"/>
    </row>
    <row r="1409" spans="4:8" x14ac:dyDescent="0.25">
      <c r="D1409" s="31"/>
      <c r="E1409" s="18"/>
      <c r="F1409" s="31"/>
      <c r="H1409" s="36"/>
    </row>
    <row r="1410" spans="4:8" x14ac:dyDescent="0.25">
      <c r="D1410" s="31"/>
      <c r="E1410" s="18"/>
      <c r="F1410" s="31"/>
      <c r="H1410" s="36"/>
    </row>
    <row r="1411" spans="4:8" x14ac:dyDescent="0.25">
      <c r="D1411" s="31"/>
      <c r="E1411" s="18"/>
      <c r="F1411" s="31"/>
      <c r="H1411" s="36"/>
    </row>
    <row r="1412" spans="4:8" x14ac:dyDescent="0.25">
      <c r="D1412" s="31"/>
      <c r="E1412" s="18"/>
      <c r="F1412" s="31"/>
      <c r="H1412" s="36"/>
    </row>
    <row r="1413" spans="4:8" x14ac:dyDescent="0.25">
      <c r="D1413" s="31"/>
      <c r="E1413" s="18"/>
      <c r="F1413" s="31"/>
      <c r="H1413" s="36"/>
    </row>
    <row r="1414" spans="4:8" x14ac:dyDescent="0.25">
      <c r="D1414" s="31"/>
      <c r="E1414" s="18"/>
      <c r="F1414" s="31"/>
      <c r="H1414" s="36"/>
    </row>
    <row r="1415" spans="4:8" x14ac:dyDescent="0.25">
      <c r="D1415" s="31"/>
      <c r="E1415" s="18"/>
      <c r="F1415" s="31"/>
      <c r="H1415" s="36"/>
    </row>
    <row r="1416" spans="4:8" x14ac:dyDescent="0.25">
      <c r="D1416" s="31"/>
      <c r="E1416" s="18"/>
      <c r="F1416" s="31"/>
      <c r="H1416" s="36"/>
    </row>
    <row r="1417" spans="4:8" x14ac:dyDescent="0.25">
      <c r="D1417" s="31"/>
      <c r="E1417" s="18"/>
      <c r="F1417" s="31"/>
      <c r="H1417" s="36"/>
    </row>
    <row r="1418" spans="4:8" x14ac:dyDescent="0.25">
      <c r="D1418" s="31"/>
      <c r="E1418" s="18"/>
      <c r="F1418" s="31"/>
      <c r="H1418" s="36"/>
    </row>
    <row r="1419" spans="4:8" x14ac:dyDescent="0.25">
      <c r="D1419" s="31"/>
      <c r="E1419" s="18"/>
      <c r="F1419" s="31"/>
      <c r="H1419" s="36"/>
    </row>
    <row r="1420" spans="4:8" x14ac:dyDescent="0.25">
      <c r="D1420" s="31"/>
      <c r="E1420" s="18"/>
      <c r="F1420" s="31"/>
      <c r="H1420" s="36"/>
    </row>
    <row r="1421" spans="4:8" x14ac:dyDescent="0.25">
      <c r="D1421" s="31"/>
      <c r="E1421" s="18"/>
      <c r="F1421" s="31"/>
      <c r="H1421" s="36"/>
    </row>
    <row r="1422" spans="4:8" x14ac:dyDescent="0.25">
      <c r="D1422" s="31"/>
      <c r="E1422" s="18"/>
      <c r="F1422" s="31"/>
      <c r="H1422" s="36"/>
    </row>
    <row r="1423" spans="4:8" x14ac:dyDescent="0.25">
      <c r="D1423" s="31"/>
      <c r="E1423" s="18"/>
      <c r="F1423" s="31"/>
      <c r="H1423" s="36"/>
    </row>
    <row r="1424" spans="4:8" x14ac:dyDescent="0.25">
      <c r="D1424" s="31"/>
      <c r="E1424" s="18"/>
      <c r="F1424" s="31"/>
      <c r="H1424" s="36"/>
    </row>
    <row r="1425" spans="4:8" x14ac:dyDescent="0.25">
      <c r="D1425" s="31"/>
      <c r="E1425" s="18"/>
      <c r="F1425" s="31"/>
      <c r="H1425" s="36"/>
    </row>
    <row r="1426" spans="4:8" x14ac:dyDescent="0.25">
      <c r="D1426" s="31"/>
      <c r="E1426" s="18"/>
      <c r="F1426" s="31"/>
      <c r="H1426" s="36"/>
    </row>
    <row r="1427" spans="4:8" x14ac:dyDescent="0.25">
      <c r="D1427" s="31"/>
      <c r="E1427" s="18"/>
      <c r="F1427" s="31"/>
      <c r="H1427" s="36"/>
    </row>
    <row r="1428" spans="4:8" x14ac:dyDescent="0.25">
      <c r="D1428" s="31"/>
      <c r="E1428" s="18"/>
      <c r="F1428" s="31"/>
      <c r="H1428" s="36"/>
    </row>
    <row r="1429" spans="4:8" x14ac:dyDescent="0.25">
      <c r="D1429" s="31"/>
      <c r="E1429" s="18"/>
      <c r="F1429" s="31"/>
      <c r="H1429" s="36"/>
    </row>
    <row r="1430" spans="4:8" x14ac:dyDescent="0.25">
      <c r="D1430" s="31"/>
      <c r="E1430" s="18"/>
      <c r="F1430" s="31"/>
      <c r="H1430" s="36"/>
    </row>
    <row r="1431" spans="4:8" x14ac:dyDescent="0.25">
      <c r="D1431" s="31"/>
      <c r="E1431" s="18"/>
      <c r="F1431" s="31"/>
      <c r="H1431" s="36"/>
    </row>
    <row r="1432" spans="4:8" x14ac:dyDescent="0.25">
      <c r="D1432" s="31"/>
      <c r="E1432" s="18"/>
      <c r="F1432" s="31"/>
      <c r="H1432" s="36"/>
    </row>
    <row r="1433" spans="4:8" x14ac:dyDescent="0.25">
      <c r="D1433" s="31"/>
      <c r="E1433" s="18"/>
      <c r="F1433" s="31"/>
      <c r="H1433" s="36"/>
    </row>
    <row r="1434" spans="4:8" x14ac:dyDescent="0.25">
      <c r="D1434" s="31"/>
      <c r="E1434" s="18"/>
      <c r="F1434" s="31"/>
      <c r="H1434" s="36"/>
    </row>
    <row r="1435" spans="4:8" x14ac:dyDescent="0.25">
      <c r="D1435" s="31"/>
      <c r="E1435" s="18"/>
      <c r="F1435" s="31"/>
      <c r="H1435" s="36"/>
    </row>
    <row r="1436" spans="4:8" x14ac:dyDescent="0.25">
      <c r="D1436" s="31"/>
      <c r="E1436" s="18"/>
      <c r="F1436" s="31"/>
      <c r="H1436" s="36"/>
    </row>
    <row r="1437" spans="4:8" x14ac:dyDescent="0.25">
      <c r="D1437" s="31"/>
      <c r="E1437" s="18"/>
      <c r="F1437" s="31"/>
      <c r="H1437" s="36"/>
    </row>
    <row r="1438" spans="4:8" x14ac:dyDescent="0.25">
      <c r="D1438" s="31"/>
      <c r="E1438" s="18"/>
      <c r="F1438" s="31"/>
      <c r="H1438" s="36"/>
    </row>
    <row r="1439" spans="4:8" x14ac:dyDescent="0.25">
      <c r="D1439" s="31"/>
      <c r="E1439" s="18"/>
      <c r="F1439" s="31"/>
      <c r="H1439" s="36"/>
    </row>
    <row r="1440" spans="4:8" x14ac:dyDescent="0.25">
      <c r="D1440" s="31"/>
      <c r="E1440" s="18"/>
      <c r="F1440" s="31"/>
      <c r="H1440" s="36"/>
    </row>
    <row r="1441" spans="4:8" x14ac:dyDescent="0.25">
      <c r="D1441" s="31"/>
      <c r="E1441" s="18"/>
      <c r="F1441" s="31"/>
      <c r="H1441" s="36"/>
    </row>
    <row r="1442" spans="4:8" x14ac:dyDescent="0.25">
      <c r="D1442" s="31"/>
      <c r="E1442" s="18"/>
      <c r="F1442" s="31"/>
      <c r="H1442" s="36"/>
    </row>
    <row r="1443" spans="4:8" x14ac:dyDescent="0.25">
      <c r="D1443" s="31"/>
      <c r="E1443" s="18"/>
      <c r="F1443" s="31"/>
      <c r="H1443" s="36"/>
    </row>
    <row r="1444" spans="4:8" x14ac:dyDescent="0.25">
      <c r="D1444" s="31"/>
      <c r="E1444" s="18"/>
      <c r="F1444" s="31"/>
      <c r="H1444" s="36"/>
    </row>
    <row r="1445" spans="4:8" x14ac:dyDescent="0.25">
      <c r="D1445" s="31"/>
      <c r="E1445" s="18"/>
      <c r="F1445" s="31"/>
      <c r="H1445" s="36"/>
    </row>
    <row r="1446" spans="4:8" x14ac:dyDescent="0.25">
      <c r="D1446" s="31"/>
      <c r="E1446" s="18"/>
      <c r="F1446" s="31"/>
      <c r="H1446" s="36"/>
    </row>
    <row r="1447" spans="4:8" x14ac:dyDescent="0.25">
      <c r="D1447" s="31"/>
      <c r="E1447" s="18"/>
      <c r="F1447" s="31"/>
      <c r="H1447" s="36"/>
    </row>
    <row r="1448" spans="4:8" x14ac:dyDescent="0.25">
      <c r="D1448" s="31"/>
      <c r="E1448" s="18"/>
      <c r="F1448" s="31"/>
      <c r="H1448" s="36"/>
    </row>
    <row r="1449" spans="4:8" x14ac:dyDescent="0.25">
      <c r="D1449" s="31"/>
      <c r="E1449" s="18"/>
      <c r="F1449" s="31"/>
      <c r="H1449" s="36"/>
    </row>
    <row r="1450" spans="4:8" x14ac:dyDescent="0.25">
      <c r="D1450" s="31"/>
      <c r="E1450" s="18"/>
      <c r="F1450" s="31"/>
      <c r="H1450" s="36"/>
    </row>
    <row r="1451" spans="4:8" x14ac:dyDescent="0.25">
      <c r="D1451" s="31"/>
      <c r="E1451" s="18"/>
      <c r="F1451" s="31"/>
      <c r="H1451" s="36"/>
    </row>
    <row r="1452" spans="4:8" x14ac:dyDescent="0.25">
      <c r="D1452" s="31"/>
      <c r="E1452" s="18"/>
      <c r="F1452" s="31"/>
      <c r="H1452" s="36"/>
    </row>
    <row r="1453" spans="4:8" x14ac:dyDescent="0.25">
      <c r="D1453" s="31"/>
      <c r="E1453" s="18"/>
      <c r="F1453" s="31"/>
      <c r="H1453" s="36"/>
    </row>
    <row r="1454" spans="4:8" x14ac:dyDescent="0.25">
      <c r="D1454" s="31"/>
      <c r="E1454" s="18"/>
      <c r="F1454" s="31"/>
      <c r="H1454" s="36"/>
    </row>
    <row r="1455" spans="4:8" x14ac:dyDescent="0.25">
      <c r="D1455" s="31"/>
      <c r="E1455" s="18"/>
      <c r="F1455" s="31"/>
      <c r="H1455" s="36"/>
    </row>
    <row r="1456" spans="4:8" x14ac:dyDescent="0.25">
      <c r="D1456" s="31"/>
      <c r="E1456" s="18"/>
      <c r="F1456" s="31"/>
      <c r="H1456" s="36"/>
    </row>
    <row r="1457" spans="4:8" x14ac:dyDescent="0.25">
      <c r="D1457" s="31"/>
      <c r="E1457" s="18"/>
      <c r="F1457" s="31"/>
      <c r="H1457" s="36"/>
    </row>
    <row r="1458" spans="4:8" x14ac:dyDescent="0.25">
      <c r="D1458" s="31"/>
      <c r="E1458" s="18"/>
      <c r="F1458" s="31"/>
      <c r="H1458" s="36"/>
    </row>
    <row r="1459" spans="4:8" x14ac:dyDescent="0.25">
      <c r="D1459" s="31"/>
      <c r="E1459" s="18"/>
      <c r="F1459" s="31"/>
      <c r="H1459" s="36"/>
    </row>
    <row r="1460" spans="4:8" x14ac:dyDescent="0.25">
      <c r="D1460" s="31"/>
      <c r="E1460" s="18"/>
      <c r="F1460" s="31"/>
      <c r="H1460" s="36"/>
    </row>
    <row r="1461" spans="4:8" x14ac:dyDescent="0.25">
      <c r="D1461" s="31"/>
      <c r="E1461" s="18"/>
      <c r="F1461" s="31"/>
      <c r="H1461" s="36"/>
    </row>
    <row r="1462" spans="4:8" x14ac:dyDescent="0.25">
      <c r="D1462" s="31"/>
      <c r="E1462" s="18"/>
      <c r="F1462" s="31"/>
      <c r="H1462" s="36"/>
    </row>
    <row r="1463" spans="4:8" x14ac:dyDescent="0.25">
      <c r="D1463" s="31"/>
      <c r="E1463" s="18"/>
      <c r="F1463" s="31"/>
      <c r="H1463" s="36"/>
    </row>
    <row r="1464" spans="4:8" x14ac:dyDescent="0.25">
      <c r="D1464" s="31"/>
      <c r="E1464" s="18"/>
      <c r="F1464" s="31"/>
      <c r="H1464" s="36"/>
    </row>
    <row r="1465" spans="4:8" x14ac:dyDescent="0.25">
      <c r="D1465" s="31"/>
      <c r="E1465" s="18"/>
      <c r="F1465" s="31"/>
      <c r="H1465" s="36"/>
    </row>
    <row r="1466" spans="4:8" x14ac:dyDescent="0.25">
      <c r="D1466" s="31"/>
      <c r="E1466" s="18"/>
      <c r="F1466" s="31"/>
      <c r="H1466" s="36"/>
    </row>
    <row r="1467" spans="4:8" x14ac:dyDescent="0.25">
      <c r="D1467" s="31"/>
      <c r="E1467" s="18"/>
      <c r="F1467" s="31"/>
      <c r="H1467" s="36"/>
    </row>
    <row r="1468" spans="4:8" x14ac:dyDescent="0.25">
      <c r="D1468" s="31"/>
      <c r="E1468" s="18"/>
      <c r="F1468" s="31"/>
      <c r="H1468" s="36"/>
    </row>
    <row r="1469" spans="4:8" x14ac:dyDescent="0.25">
      <c r="D1469" s="31"/>
      <c r="E1469" s="18"/>
      <c r="F1469" s="31"/>
      <c r="H1469" s="36"/>
    </row>
    <row r="1470" spans="4:8" x14ac:dyDescent="0.25">
      <c r="D1470" s="31"/>
      <c r="E1470" s="18"/>
      <c r="F1470" s="31"/>
      <c r="H1470" s="36"/>
    </row>
    <row r="1471" spans="4:8" x14ac:dyDescent="0.25">
      <c r="D1471" s="31"/>
      <c r="E1471" s="18"/>
      <c r="F1471" s="31"/>
      <c r="H1471" s="36"/>
    </row>
    <row r="1472" spans="4:8" x14ac:dyDescent="0.25">
      <c r="D1472" s="31"/>
      <c r="E1472" s="18"/>
      <c r="F1472" s="31"/>
      <c r="H1472" s="36"/>
    </row>
    <row r="1473" spans="4:8" x14ac:dyDescent="0.25">
      <c r="D1473" s="31"/>
      <c r="E1473" s="18"/>
      <c r="F1473" s="31"/>
      <c r="H1473" s="36"/>
    </row>
    <row r="1474" spans="4:8" x14ac:dyDescent="0.25">
      <c r="D1474" s="31"/>
      <c r="E1474" s="18"/>
      <c r="F1474" s="31"/>
      <c r="H1474" s="36"/>
    </row>
    <row r="1475" spans="4:8" x14ac:dyDescent="0.25">
      <c r="D1475" s="31"/>
      <c r="E1475" s="18"/>
      <c r="F1475" s="31"/>
      <c r="H1475" s="36"/>
    </row>
    <row r="1476" spans="4:8" x14ac:dyDescent="0.25">
      <c r="D1476" s="31"/>
      <c r="E1476" s="18"/>
      <c r="F1476" s="31"/>
      <c r="H1476" s="36"/>
    </row>
    <row r="1477" spans="4:8" x14ac:dyDescent="0.25">
      <c r="D1477" s="31"/>
      <c r="E1477" s="18"/>
      <c r="F1477" s="31"/>
      <c r="H1477" s="36"/>
    </row>
    <row r="1478" spans="4:8" x14ac:dyDescent="0.25">
      <c r="D1478" s="31"/>
      <c r="E1478" s="18"/>
      <c r="F1478" s="31"/>
      <c r="H1478" s="36"/>
    </row>
    <row r="1479" spans="4:8" x14ac:dyDescent="0.25">
      <c r="D1479" s="31"/>
      <c r="E1479" s="18"/>
      <c r="F1479" s="31"/>
      <c r="H1479" s="36"/>
    </row>
    <row r="1480" spans="4:8" x14ac:dyDescent="0.25">
      <c r="D1480" s="31"/>
      <c r="E1480" s="18"/>
      <c r="F1480" s="31"/>
      <c r="H1480" s="36"/>
    </row>
    <row r="1481" spans="4:8" x14ac:dyDescent="0.25">
      <c r="D1481" s="31"/>
      <c r="E1481" s="18"/>
      <c r="F1481" s="31"/>
      <c r="H1481" s="36"/>
    </row>
    <row r="1482" spans="4:8" x14ac:dyDescent="0.25">
      <c r="D1482" s="31"/>
      <c r="E1482" s="18"/>
      <c r="F1482" s="31"/>
      <c r="H1482" s="36"/>
    </row>
    <row r="1483" spans="4:8" x14ac:dyDescent="0.25">
      <c r="D1483" s="31"/>
      <c r="E1483" s="18"/>
      <c r="F1483" s="31"/>
      <c r="H1483" s="36"/>
    </row>
    <row r="1484" spans="4:8" x14ac:dyDescent="0.25">
      <c r="D1484" s="31"/>
      <c r="E1484" s="18"/>
      <c r="F1484" s="31"/>
      <c r="H1484" s="36"/>
    </row>
    <row r="1485" spans="4:8" x14ac:dyDescent="0.25">
      <c r="D1485" s="31"/>
      <c r="E1485" s="18"/>
      <c r="F1485" s="31"/>
      <c r="H1485" s="36"/>
    </row>
    <row r="1486" spans="4:8" x14ac:dyDescent="0.25">
      <c r="D1486" s="31"/>
      <c r="E1486" s="18"/>
      <c r="F1486" s="31"/>
      <c r="H1486" s="36"/>
    </row>
    <row r="1487" spans="4:8" x14ac:dyDescent="0.25">
      <c r="D1487" s="31"/>
      <c r="E1487" s="18"/>
      <c r="F1487" s="31"/>
      <c r="H1487" s="36"/>
    </row>
    <row r="1488" spans="4:8" x14ac:dyDescent="0.25">
      <c r="D1488" s="31"/>
      <c r="E1488" s="18"/>
      <c r="F1488" s="31"/>
      <c r="H1488" s="36"/>
    </row>
    <row r="1489" spans="4:8" x14ac:dyDescent="0.25">
      <c r="D1489" s="31"/>
      <c r="E1489" s="18"/>
      <c r="F1489" s="31"/>
      <c r="H1489" s="36"/>
    </row>
    <row r="1490" spans="4:8" x14ac:dyDescent="0.25">
      <c r="D1490" s="31"/>
      <c r="E1490" s="18"/>
      <c r="F1490" s="31"/>
      <c r="H1490" s="36"/>
    </row>
    <row r="1491" spans="4:8" x14ac:dyDescent="0.25">
      <c r="D1491" s="31"/>
      <c r="E1491" s="18"/>
      <c r="F1491" s="31"/>
      <c r="H1491" s="36"/>
    </row>
    <row r="1492" spans="4:8" x14ac:dyDescent="0.25">
      <c r="D1492" s="31"/>
      <c r="E1492" s="18"/>
      <c r="F1492" s="31"/>
      <c r="H1492" s="36"/>
    </row>
    <row r="1493" spans="4:8" x14ac:dyDescent="0.25">
      <c r="D1493" s="31"/>
      <c r="E1493" s="18"/>
      <c r="F1493" s="31"/>
      <c r="H1493" s="36"/>
    </row>
    <row r="1494" spans="4:8" x14ac:dyDescent="0.25">
      <c r="D1494" s="31"/>
      <c r="E1494" s="18"/>
      <c r="F1494" s="31"/>
      <c r="H1494" s="36"/>
    </row>
    <row r="1495" spans="4:8" x14ac:dyDescent="0.25">
      <c r="D1495" s="31"/>
      <c r="E1495" s="18"/>
      <c r="F1495" s="31"/>
      <c r="H1495" s="36"/>
    </row>
    <row r="1496" spans="4:8" x14ac:dyDescent="0.25">
      <c r="D1496" s="31"/>
      <c r="E1496" s="18"/>
      <c r="F1496" s="31"/>
      <c r="H1496" s="36"/>
    </row>
    <row r="1497" spans="4:8" x14ac:dyDescent="0.25">
      <c r="D1497" s="31"/>
      <c r="E1497" s="18"/>
      <c r="F1497" s="31"/>
      <c r="H1497" s="36"/>
    </row>
    <row r="1498" spans="4:8" x14ac:dyDescent="0.25">
      <c r="D1498" s="31"/>
      <c r="E1498" s="18"/>
      <c r="F1498" s="31"/>
      <c r="H1498" s="36"/>
    </row>
    <row r="1499" spans="4:8" x14ac:dyDescent="0.25">
      <c r="D1499" s="31"/>
      <c r="E1499" s="18"/>
      <c r="F1499" s="31"/>
      <c r="H1499" s="36"/>
    </row>
    <row r="1500" spans="4:8" x14ac:dyDescent="0.25">
      <c r="D1500" s="31"/>
      <c r="E1500" s="18"/>
      <c r="F1500" s="31"/>
      <c r="H1500" s="36"/>
    </row>
    <row r="1501" spans="4:8" x14ac:dyDescent="0.25">
      <c r="D1501" s="31"/>
      <c r="E1501" s="18"/>
      <c r="F1501" s="31"/>
      <c r="H1501" s="36"/>
    </row>
    <row r="1502" spans="4:8" x14ac:dyDescent="0.25">
      <c r="D1502" s="31"/>
      <c r="E1502" s="18"/>
      <c r="F1502" s="31"/>
      <c r="H1502" s="36"/>
    </row>
    <row r="1503" spans="4:8" x14ac:dyDescent="0.25">
      <c r="D1503" s="31"/>
      <c r="E1503" s="18"/>
      <c r="F1503" s="31"/>
      <c r="H1503" s="36"/>
    </row>
    <row r="1504" spans="4:8" x14ac:dyDescent="0.25">
      <c r="D1504" s="31"/>
      <c r="E1504" s="18"/>
      <c r="F1504" s="31"/>
      <c r="H1504" s="36"/>
    </row>
    <row r="1505" spans="4:8" x14ac:dyDescent="0.25">
      <c r="D1505" s="31"/>
      <c r="E1505" s="18"/>
      <c r="F1505" s="31"/>
      <c r="H1505" s="36"/>
    </row>
    <row r="1506" spans="4:8" x14ac:dyDescent="0.25">
      <c r="D1506" s="31"/>
      <c r="E1506" s="18"/>
      <c r="F1506" s="31"/>
      <c r="H1506" s="36"/>
    </row>
    <row r="1507" spans="4:8" x14ac:dyDescent="0.25">
      <c r="D1507" s="31"/>
      <c r="E1507" s="18"/>
      <c r="F1507" s="31"/>
      <c r="H1507" s="36"/>
    </row>
    <row r="1508" spans="4:8" x14ac:dyDescent="0.25">
      <c r="D1508" s="31"/>
      <c r="E1508" s="18"/>
      <c r="F1508" s="31"/>
      <c r="H1508" s="36"/>
    </row>
    <row r="1509" spans="4:8" x14ac:dyDescent="0.25">
      <c r="D1509" s="31"/>
      <c r="E1509" s="18"/>
      <c r="F1509" s="31"/>
      <c r="H1509" s="36"/>
    </row>
    <row r="1510" spans="4:8" x14ac:dyDescent="0.25">
      <c r="D1510" s="31"/>
      <c r="E1510" s="18"/>
      <c r="F1510" s="31"/>
      <c r="H1510" s="36"/>
    </row>
    <row r="1511" spans="4:8" x14ac:dyDescent="0.25">
      <c r="D1511" s="31"/>
      <c r="E1511" s="18"/>
      <c r="F1511" s="31"/>
      <c r="H1511" s="36"/>
    </row>
    <row r="1512" spans="4:8" x14ac:dyDescent="0.25">
      <c r="D1512" s="31"/>
      <c r="E1512" s="18"/>
      <c r="F1512" s="31"/>
      <c r="H1512" s="36"/>
    </row>
    <row r="1513" spans="4:8" x14ac:dyDescent="0.25">
      <c r="D1513" s="31"/>
      <c r="E1513" s="18"/>
      <c r="F1513" s="31"/>
      <c r="H1513" s="36"/>
    </row>
    <row r="1514" spans="4:8" x14ac:dyDescent="0.25">
      <c r="D1514" s="31"/>
      <c r="E1514" s="18"/>
      <c r="F1514" s="31"/>
      <c r="H1514" s="36"/>
    </row>
    <row r="1515" spans="4:8" x14ac:dyDescent="0.25">
      <c r="D1515" s="31"/>
      <c r="E1515" s="18"/>
      <c r="F1515" s="31"/>
      <c r="H1515" s="36"/>
    </row>
    <row r="1516" spans="4:8" x14ac:dyDescent="0.25">
      <c r="D1516" s="31"/>
      <c r="E1516" s="18"/>
      <c r="F1516" s="31"/>
      <c r="H1516" s="36"/>
    </row>
    <row r="1517" spans="4:8" x14ac:dyDescent="0.25">
      <c r="D1517" s="31"/>
      <c r="E1517" s="18"/>
      <c r="F1517" s="31"/>
      <c r="H1517" s="36"/>
    </row>
    <row r="1518" spans="4:8" x14ac:dyDescent="0.25">
      <c r="D1518" s="31"/>
      <c r="E1518" s="18"/>
      <c r="F1518" s="31"/>
      <c r="H1518" s="36"/>
    </row>
    <row r="1519" spans="4:8" x14ac:dyDescent="0.25">
      <c r="D1519" s="31"/>
      <c r="E1519" s="18"/>
      <c r="F1519" s="31"/>
      <c r="H1519" s="36"/>
    </row>
    <row r="1520" spans="4:8" x14ac:dyDescent="0.25">
      <c r="D1520" s="31"/>
      <c r="E1520" s="18"/>
      <c r="F1520" s="31"/>
      <c r="H1520" s="36"/>
    </row>
    <row r="1521" spans="4:8" x14ac:dyDescent="0.25">
      <c r="D1521" s="31"/>
      <c r="E1521" s="18"/>
      <c r="F1521" s="31"/>
      <c r="H1521" s="36"/>
    </row>
    <row r="1522" spans="4:8" x14ac:dyDescent="0.25">
      <c r="D1522" s="31"/>
      <c r="E1522" s="18"/>
      <c r="F1522" s="31"/>
      <c r="H1522" s="36"/>
    </row>
    <row r="1523" spans="4:8" x14ac:dyDescent="0.25">
      <c r="D1523" s="31"/>
      <c r="E1523" s="18"/>
      <c r="F1523" s="31"/>
      <c r="H1523" s="36"/>
    </row>
    <row r="1524" spans="4:8" x14ac:dyDescent="0.25">
      <c r="D1524" s="31"/>
      <c r="E1524" s="18"/>
      <c r="F1524" s="31"/>
      <c r="H1524" s="36"/>
    </row>
    <row r="1525" spans="4:8" x14ac:dyDescent="0.25">
      <c r="D1525" s="31"/>
      <c r="E1525" s="18"/>
      <c r="F1525" s="31"/>
      <c r="H1525" s="36"/>
    </row>
    <row r="1526" spans="4:8" x14ac:dyDescent="0.25">
      <c r="D1526" s="31"/>
      <c r="E1526" s="18"/>
      <c r="F1526" s="31"/>
      <c r="H1526" s="36"/>
    </row>
    <row r="1527" spans="4:8" x14ac:dyDescent="0.25">
      <c r="D1527" s="31"/>
      <c r="E1527" s="18"/>
      <c r="F1527" s="31"/>
      <c r="H1527" s="36"/>
    </row>
    <row r="1528" spans="4:8" x14ac:dyDescent="0.25">
      <c r="D1528" s="31"/>
      <c r="E1528" s="18"/>
      <c r="F1528" s="31"/>
      <c r="H1528" s="36"/>
    </row>
    <row r="1529" spans="4:8" x14ac:dyDescent="0.25">
      <c r="D1529" s="31"/>
      <c r="E1529" s="18"/>
      <c r="F1529" s="31"/>
      <c r="H1529" s="36"/>
    </row>
    <row r="1530" spans="4:8" x14ac:dyDescent="0.25">
      <c r="D1530" s="31"/>
      <c r="E1530" s="18"/>
      <c r="F1530" s="31"/>
      <c r="H1530" s="36"/>
    </row>
    <row r="1531" spans="4:8" x14ac:dyDescent="0.25">
      <c r="D1531" s="31"/>
      <c r="E1531" s="18"/>
      <c r="F1531" s="31"/>
      <c r="H1531" s="36"/>
    </row>
    <row r="1532" spans="4:8" x14ac:dyDescent="0.25">
      <c r="D1532" s="31"/>
      <c r="E1532" s="18"/>
      <c r="F1532" s="31"/>
      <c r="H1532" s="36"/>
    </row>
    <row r="1533" spans="4:8" x14ac:dyDescent="0.25">
      <c r="D1533" s="31"/>
      <c r="E1533" s="18"/>
      <c r="F1533" s="31"/>
      <c r="H1533" s="36"/>
    </row>
    <row r="1534" spans="4:8" x14ac:dyDescent="0.25">
      <c r="D1534" s="31"/>
      <c r="E1534" s="18"/>
      <c r="F1534" s="31"/>
      <c r="H1534" s="36"/>
    </row>
    <row r="1535" spans="4:8" x14ac:dyDescent="0.25">
      <c r="D1535" s="31"/>
      <c r="E1535" s="18"/>
      <c r="F1535" s="31"/>
      <c r="H1535" s="36"/>
    </row>
    <row r="1536" spans="4:8" x14ac:dyDescent="0.25">
      <c r="D1536" s="31"/>
      <c r="E1536" s="18"/>
      <c r="F1536" s="31"/>
      <c r="H1536" s="36"/>
    </row>
    <row r="1537" spans="4:8" x14ac:dyDescent="0.25">
      <c r="D1537" s="31"/>
      <c r="E1537" s="18"/>
      <c r="F1537" s="31"/>
      <c r="H1537" s="36"/>
    </row>
    <row r="1538" spans="4:8" x14ac:dyDescent="0.25">
      <c r="D1538" s="31"/>
      <c r="E1538" s="18"/>
      <c r="F1538" s="31"/>
      <c r="H1538" s="36"/>
    </row>
    <row r="1539" spans="4:8" x14ac:dyDescent="0.25">
      <c r="D1539" s="31"/>
      <c r="E1539" s="18"/>
      <c r="F1539" s="31"/>
      <c r="H1539" s="36"/>
    </row>
    <row r="1540" spans="4:8" x14ac:dyDescent="0.25">
      <c r="D1540" s="31"/>
      <c r="E1540" s="18"/>
      <c r="F1540" s="31"/>
      <c r="H1540" s="36"/>
    </row>
    <row r="1541" spans="4:8" x14ac:dyDescent="0.25">
      <c r="D1541" s="31"/>
      <c r="E1541" s="18"/>
      <c r="F1541" s="31"/>
      <c r="H1541" s="36"/>
    </row>
    <row r="1542" spans="4:8" x14ac:dyDescent="0.25">
      <c r="D1542" s="31"/>
      <c r="E1542" s="18"/>
      <c r="F1542" s="31"/>
      <c r="H1542" s="36"/>
    </row>
    <row r="1543" spans="4:8" x14ac:dyDescent="0.25">
      <c r="D1543" s="31"/>
      <c r="E1543" s="18"/>
      <c r="F1543" s="31"/>
      <c r="H1543" s="36"/>
    </row>
    <row r="1544" spans="4:8" x14ac:dyDescent="0.25">
      <c r="D1544" s="31"/>
      <c r="E1544" s="18"/>
      <c r="F1544" s="31"/>
      <c r="H1544" s="36"/>
    </row>
    <row r="1545" spans="4:8" x14ac:dyDescent="0.25">
      <c r="D1545" s="31"/>
      <c r="E1545" s="18"/>
      <c r="F1545" s="31"/>
      <c r="H1545" s="36"/>
    </row>
    <row r="1546" spans="4:8" x14ac:dyDescent="0.25">
      <c r="D1546" s="31"/>
      <c r="E1546" s="18"/>
      <c r="F1546" s="31"/>
      <c r="H1546" s="36"/>
    </row>
    <row r="1547" spans="4:8" x14ac:dyDescent="0.25">
      <c r="D1547" s="31"/>
      <c r="E1547" s="18"/>
      <c r="F1547" s="31"/>
      <c r="H1547" s="36"/>
    </row>
    <row r="1548" spans="4:8" x14ac:dyDescent="0.25">
      <c r="D1548" s="31"/>
      <c r="E1548" s="18"/>
      <c r="F1548" s="31"/>
      <c r="H1548" s="36"/>
    </row>
    <row r="1549" spans="4:8" x14ac:dyDescent="0.25">
      <c r="D1549" s="31"/>
      <c r="E1549" s="18"/>
      <c r="F1549" s="31"/>
      <c r="H1549" s="36"/>
    </row>
    <row r="1550" spans="4:8" x14ac:dyDescent="0.25">
      <c r="D1550" s="31"/>
      <c r="E1550" s="18"/>
      <c r="F1550" s="31"/>
      <c r="H1550" s="36"/>
    </row>
    <row r="1551" spans="4:8" x14ac:dyDescent="0.25">
      <c r="D1551" s="31"/>
      <c r="E1551" s="18"/>
      <c r="F1551" s="31"/>
      <c r="H1551" s="36"/>
    </row>
    <row r="1552" spans="4:8" x14ac:dyDescent="0.25">
      <c r="D1552" s="31"/>
      <c r="E1552" s="18"/>
      <c r="F1552" s="31"/>
      <c r="H1552" s="36"/>
    </row>
    <row r="1553" spans="4:8" x14ac:dyDescent="0.25">
      <c r="D1553" s="31"/>
      <c r="E1553" s="18"/>
      <c r="F1553" s="31"/>
      <c r="H1553" s="36"/>
    </row>
    <row r="1554" spans="4:8" x14ac:dyDescent="0.25">
      <c r="D1554" s="31"/>
      <c r="E1554" s="18"/>
      <c r="F1554" s="31"/>
      <c r="H1554" s="36"/>
    </row>
    <row r="1555" spans="4:8" x14ac:dyDescent="0.25">
      <c r="D1555" s="31"/>
      <c r="E1555" s="18"/>
      <c r="F1555" s="31"/>
      <c r="H1555" s="36"/>
    </row>
    <row r="1556" spans="4:8" x14ac:dyDescent="0.25">
      <c r="D1556" s="31"/>
      <c r="E1556" s="18"/>
      <c r="F1556" s="31"/>
      <c r="H1556" s="36"/>
    </row>
    <row r="1557" spans="4:8" x14ac:dyDescent="0.25">
      <c r="D1557" s="31"/>
      <c r="E1557" s="18"/>
      <c r="F1557" s="31"/>
      <c r="H1557" s="36"/>
    </row>
    <row r="1558" spans="4:8" x14ac:dyDescent="0.25">
      <c r="D1558" s="31"/>
      <c r="E1558" s="18"/>
      <c r="F1558" s="31"/>
      <c r="H1558" s="36"/>
    </row>
    <row r="1559" spans="4:8" x14ac:dyDescent="0.25">
      <c r="D1559" s="31"/>
      <c r="E1559" s="18"/>
      <c r="F1559" s="31"/>
      <c r="H1559" s="36"/>
    </row>
    <row r="1560" spans="4:8" x14ac:dyDescent="0.25">
      <c r="D1560" s="31"/>
      <c r="E1560" s="18"/>
      <c r="F1560" s="31"/>
      <c r="H1560" s="36"/>
    </row>
    <row r="1561" spans="4:8" x14ac:dyDescent="0.25">
      <c r="D1561" s="31"/>
      <c r="E1561" s="18"/>
      <c r="F1561" s="31"/>
      <c r="H1561" s="36"/>
    </row>
    <row r="1562" spans="4:8" x14ac:dyDescent="0.25">
      <c r="D1562" s="31"/>
      <c r="E1562" s="18"/>
      <c r="F1562" s="31"/>
      <c r="H1562" s="36"/>
    </row>
    <row r="1563" spans="4:8" x14ac:dyDescent="0.25">
      <c r="D1563" s="31"/>
      <c r="E1563" s="18"/>
      <c r="F1563" s="31"/>
      <c r="H1563" s="36"/>
    </row>
    <row r="1564" spans="4:8" x14ac:dyDescent="0.25">
      <c r="D1564" s="31"/>
      <c r="E1564" s="18"/>
      <c r="F1564" s="31"/>
      <c r="H1564" s="36"/>
    </row>
    <row r="1565" spans="4:8" x14ac:dyDescent="0.25">
      <c r="D1565" s="31"/>
      <c r="E1565" s="18"/>
      <c r="F1565" s="31"/>
      <c r="H1565" s="36"/>
    </row>
    <row r="1566" spans="4:8" x14ac:dyDescent="0.25">
      <c r="D1566" s="31"/>
      <c r="E1566" s="18"/>
      <c r="F1566" s="31"/>
      <c r="H1566" s="36"/>
    </row>
    <row r="1567" spans="4:8" x14ac:dyDescent="0.25">
      <c r="D1567" s="31"/>
      <c r="E1567" s="18"/>
      <c r="F1567" s="31"/>
      <c r="H1567" s="36"/>
    </row>
    <row r="1568" spans="4:8" x14ac:dyDescent="0.25">
      <c r="D1568" s="31"/>
      <c r="E1568" s="18"/>
      <c r="F1568" s="31"/>
      <c r="H1568" s="36"/>
    </row>
    <row r="1569" spans="4:8" x14ac:dyDescent="0.25">
      <c r="D1569" s="31"/>
      <c r="E1569" s="18"/>
      <c r="F1569" s="31"/>
      <c r="H1569" s="36"/>
    </row>
    <row r="1570" spans="4:8" x14ac:dyDescent="0.25">
      <c r="D1570" s="31"/>
      <c r="E1570" s="18"/>
      <c r="F1570" s="31"/>
      <c r="H1570" s="36"/>
    </row>
    <row r="1571" spans="4:8" x14ac:dyDescent="0.25">
      <c r="D1571" s="31"/>
      <c r="E1571" s="18"/>
      <c r="F1571" s="31"/>
      <c r="H1571" s="36"/>
    </row>
    <row r="1572" spans="4:8" x14ac:dyDescent="0.25">
      <c r="D1572" s="31"/>
      <c r="E1572" s="18"/>
      <c r="F1572" s="31"/>
      <c r="H1572" s="36"/>
    </row>
    <row r="1573" spans="4:8" x14ac:dyDescent="0.25">
      <c r="D1573" s="31"/>
      <c r="E1573" s="18"/>
      <c r="F1573" s="31"/>
      <c r="H1573" s="36"/>
    </row>
    <row r="1574" spans="4:8" x14ac:dyDescent="0.25">
      <c r="D1574" s="31"/>
      <c r="E1574" s="18"/>
      <c r="F1574" s="31"/>
      <c r="H1574" s="36"/>
    </row>
    <row r="1575" spans="4:8" x14ac:dyDescent="0.25">
      <c r="D1575" s="31"/>
      <c r="E1575" s="18"/>
      <c r="F1575" s="31"/>
      <c r="H1575" s="36"/>
    </row>
    <row r="1576" spans="4:8" x14ac:dyDescent="0.25">
      <c r="D1576" s="31"/>
      <c r="E1576" s="18"/>
      <c r="F1576" s="31"/>
      <c r="H1576" s="36"/>
    </row>
    <row r="1577" spans="4:8" x14ac:dyDescent="0.25">
      <c r="D1577" s="31"/>
      <c r="E1577" s="18"/>
      <c r="F1577" s="31"/>
      <c r="H1577" s="36"/>
    </row>
    <row r="1578" spans="4:8" x14ac:dyDescent="0.25">
      <c r="D1578" s="31"/>
      <c r="E1578" s="18"/>
      <c r="F1578" s="31"/>
      <c r="H1578" s="36"/>
    </row>
    <row r="1579" spans="4:8" x14ac:dyDescent="0.25">
      <c r="D1579" s="31"/>
      <c r="E1579" s="18"/>
      <c r="F1579" s="31"/>
      <c r="H1579" s="36"/>
    </row>
    <row r="1580" spans="4:8" x14ac:dyDescent="0.25">
      <c r="D1580" s="31"/>
      <c r="E1580" s="18"/>
      <c r="F1580" s="31"/>
      <c r="H1580" s="36"/>
    </row>
    <row r="1581" spans="4:8" x14ac:dyDescent="0.25">
      <c r="D1581" s="31"/>
      <c r="E1581" s="18"/>
      <c r="F1581" s="31"/>
      <c r="H1581" s="36"/>
    </row>
    <row r="1582" spans="4:8" x14ac:dyDescent="0.25">
      <c r="D1582" s="31"/>
      <c r="E1582" s="18"/>
      <c r="F1582" s="31"/>
      <c r="H1582" s="36"/>
    </row>
    <row r="1583" spans="4:8" x14ac:dyDescent="0.25">
      <c r="D1583" s="31"/>
      <c r="E1583" s="18"/>
      <c r="F1583" s="31"/>
      <c r="H1583" s="36"/>
    </row>
    <row r="1584" spans="4:8" x14ac:dyDescent="0.25">
      <c r="D1584" s="31"/>
      <c r="E1584" s="18"/>
      <c r="F1584" s="31"/>
      <c r="H1584" s="36"/>
    </row>
    <row r="1585" spans="4:8" x14ac:dyDescent="0.25">
      <c r="D1585" s="31"/>
      <c r="E1585" s="18"/>
      <c r="F1585" s="31"/>
      <c r="H1585" s="36"/>
    </row>
    <row r="1586" spans="4:8" x14ac:dyDescent="0.25">
      <c r="D1586" s="31"/>
      <c r="E1586" s="18"/>
      <c r="F1586" s="31"/>
      <c r="H1586" s="36"/>
    </row>
    <row r="1587" spans="4:8" x14ac:dyDescent="0.25">
      <c r="D1587" s="31"/>
      <c r="E1587" s="18"/>
      <c r="F1587" s="31"/>
      <c r="H1587" s="36"/>
    </row>
    <row r="1588" spans="4:8" x14ac:dyDescent="0.25">
      <c r="D1588" s="31"/>
      <c r="E1588" s="18"/>
      <c r="F1588" s="31"/>
      <c r="H1588" s="36"/>
    </row>
    <row r="1589" spans="4:8" x14ac:dyDescent="0.25">
      <c r="D1589" s="31"/>
      <c r="E1589" s="18"/>
      <c r="F1589" s="31"/>
      <c r="H1589" s="36"/>
    </row>
    <row r="1590" spans="4:8" x14ac:dyDescent="0.25">
      <c r="D1590" s="31"/>
      <c r="E1590" s="18"/>
      <c r="F1590" s="31"/>
      <c r="H1590" s="36"/>
    </row>
    <row r="1591" spans="4:8" x14ac:dyDescent="0.25">
      <c r="D1591" s="31"/>
      <c r="E1591" s="18"/>
      <c r="F1591" s="31"/>
      <c r="H1591" s="36"/>
    </row>
    <row r="1592" spans="4:8" x14ac:dyDescent="0.25">
      <c r="D1592" s="31"/>
      <c r="E1592" s="18"/>
      <c r="F1592" s="31"/>
      <c r="H1592" s="36"/>
    </row>
    <row r="1593" spans="4:8" x14ac:dyDescent="0.25">
      <c r="D1593" s="31"/>
      <c r="E1593" s="18"/>
      <c r="F1593" s="31"/>
      <c r="H1593" s="36"/>
    </row>
    <row r="1594" spans="4:8" x14ac:dyDescent="0.25">
      <c r="D1594" s="31"/>
      <c r="E1594" s="18"/>
      <c r="F1594" s="31"/>
      <c r="H1594" s="36"/>
    </row>
    <row r="1595" spans="4:8" x14ac:dyDescent="0.25">
      <c r="D1595" s="31"/>
      <c r="E1595" s="18"/>
      <c r="F1595" s="31"/>
      <c r="H1595" s="36"/>
    </row>
    <row r="1596" spans="4:8" x14ac:dyDescent="0.25">
      <c r="D1596" s="31"/>
      <c r="E1596" s="18"/>
      <c r="F1596" s="31"/>
      <c r="H1596" s="36"/>
    </row>
    <row r="1597" spans="4:8" x14ac:dyDescent="0.25">
      <c r="D1597" s="31"/>
      <c r="E1597" s="18"/>
      <c r="F1597" s="31"/>
      <c r="H1597" s="36"/>
    </row>
    <row r="1598" spans="4:8" x14ac:dyDescent="0.25">
      <c r="D1598" s="31"/>
      <c r="E1598" s="18"/>
      <c r="F1598" s="31"/>
      <c r="H1598" s="36"/>
    </row>
    <row r="1599" spans="4:8" x14ac:dyDescent="0.25">
      <c r="D1599" s="31"/>
      <c r="E1599" s="18"/>
      <c r="F1599" s="31"/>
      <c r="H1599" s="36"/>
    </row>
    <row r="1600" spans="4:8" x14ac:dyDescent="0.25">
      <c r="D1600" s="31"/>
      <c r="E1600" s="18"/>
      <c r="F1600" s="31"/>
      <c r="H1600" s="36"/>
    </row>
    <row r="1601" spans="4:8" x14ac:dyDescent="0.25">
      <c r="D1601" s="31"/>
      <c r="E1601" s="18"/>
      <c r="F1601" s="31"/>
      <c r="H1601" s="36"/>
    </row>
    <row r="1602" spans="4:8" x14ac:dyDescent="0.25">
      <c r="D1602" s="31"/>
      <c r="E1602" s="18"/>
      <c r="F1602" s="31"/>
      <c r="H1602" s="36"/>
    </row>
    <row r="1603" spans="4:8" x14ac:dyDescent="0.25">
      <c r="D1603" s="31"/>
      <c r="E1603" s="18"/>
      <c r="F1603" s="31"/>
      <c r="H1603" s="36"/>
    </row>
    <row r="1604" spans="4:8" x14ac:dyDescent="0.25">
      <c r="D1604" s="31"/>
      <c r="E1604" s="18"/>
      <c r="F1604" s="31"/>
      <c r="H1604" s="36"/>
    </row>
    <row r="1605" spans="4:8" x14ac:dyDescent="0.25">
      <c r="D1605" s="31"/>
      <c r="E1605" s="18"/>
      <c r="F1605" s="31"/>
      <c r="H1605" s="36"/>
    </row>
    <row r="1606" spans="4:8" x14ac:dyDescent="0.25">
      <c r="D1606" s="31"/>
      <c r="E1606" s="18"/>
      <c r="F1606" s="31"/>
      <c r="H1606" s="36"/>
    </row>
    <row r="1607" spans="4:8" x14ac:dyDescent="0.25">
      <c r="D1607" s="31"/>
      <c r="E1607" s="18"/>
      <c r="F1607" s="31"/>
      <c r="H1607" s="36"/>
    </row>
    <row r="1608" spans="4:8" x14ac:dyDescent="0.25">
      <c r="D1608" s="31"/>
      <c r="E1608" s="18"/>
      <c r="F1608" s="31"/>
      <c r="H1608" s="36"/>
    </row>
    <row r="1609" spans="4:8" x14ac:dyDescent="0.25">
      <c r="D1609" s="31"/>
      <c r="E1609" s="18"/>
      <c r="F1609" s="31"/>
      <c r="H1609" s="36"/>
    </row>
    <row r="1610" spans="4:8" x14ac:dyDescent="0.25">
      <c r="D1610" s="31"/>
      <c r="E1610" s="18"/>
      <c r="F1610" s="31"/>
      <c r="H1610" s="36"/>
    </row>
    <row r="1611" spans="4:8" x14ac:dyDescent="0.25">
      <c r="D1611" s="31"/>
      <c r="E1611" s="18"/>
      <c r="F1611" s="31"/>
      <c r="H1611" s="36"/>
    </row>
    <row r="1612" spans="4:8" x14ac:dyDescent="0.25">
      <c r="D1612" s="31"/>
      <c r="E1612" s="18"/>
      <c r="F1612" s="31"/>
      <c r="H1612" s="36"/>
    </row>
    <row r="1613" spans="4:8" x14ac:dyDescent="0.25">
      <c r="D1613" s="31"/>
      <c r="E1613" s="18"/>
      <c r="F1613" s="31"/>
      <c r="H1613" s="36"/>
    </row>
    <row r="1614" spans="4:8" x14ac:dyDescent="0.25">
      <c r="D1614" s="31"/>
      <c r="E1614" s="18"/>
      <c r="F1614" s="31"/>
      <c r="H1614" s="36"/>
    </row>
    <row r="1615" spans="4:8" x14ac:dyDescent="0.25">
      <c r="D1615" s="31"/>
      <c r="E1615" s="18"/>
      <c r="F1615" s="31"/>
      <c r="H1615" s="36"/>
    </row>
    <row r="1616" spans="4:8" x14ac:dyDescent="0.25">
      <c r="D1616" s="31"/>
      <c r="E1616" s="18"/>
      <c r="F1616" s="31"/>
      <c r="H1616" s="36"/>
    </row>
    <row r="1617" spans="4:8" x14ac:dyDescent="0.25">
      <c r="D1617" s="31"/>
      <c r="E1617" s="18"/>
      <c r="F1617" s="31"/>
      <c r="H1617" s="36"/>
    </row>
    <row r="1618" spans="4:8" x14ac:dyDescent="0.25">
      <c r="D1618" s="31"/>
      <c r="E1618" s="18"/>
      <c r="F1618" s="31"/>
      <c r="H1618" s="36"/>
    </row>
    <row r="1619" spans="4:8" x14ac:dyDescent="0.25">
      <c r="D1619" s="31"/>
      <c r="E1619" s="18"/>
      <c r="F1619" s="31"/>
      <c r="H1619" s="36"/>
    </row>
    <row r="1620" spans="4:8" x14ac:dyDescent="0.25">
      <c r="D1620" s="31"/>
      <c r="E1620" s="18"/>
      <c r="F1620" s="31"/>
      <c r="H1620" s="36"/>
    </row>
    <row r="1621" spans="4:8" x14ac:dyDescent="0.25">
      <c r="D1621" s="31"/>
      <c r="E1621" s="18"/>
      <c r="F1621" s="31"/>
      <c r="H1621" s="36"/>
    </row>
    <row r="1622" spans="4:8" x14ac:dyDescent="0.25">
      <c r="D1622" s="31"/>
      <c r="E1622" s="18"/>
      <c r="F1622" s="31"/>
      <c r="H1622" s="36"/>
    </row>
    <row r="1623" spans="4:8" x14ac:dyDescent="0.25">
      <c r="D1623" s="31"/>
      <c r="E1623" s="18"/>
      <c r="F1623" s="31"/>
      <c r="H1623" s="36"/>
    </row>
    <row r="1624" spans="4:8" x14ac:dyDescent="0.25">
      <c r="D1624" s="31"/>
      <c r="E1624" s="18"/>
      <c r="F1624" s="31"/>
      <c r="H1624" s="36"/>
    </row>
    <row r="1625" spans="4:8" x14ac:dyDescent="0.25">
      <c r="D1625" s="31"/>
      <c r="E1625" s="18"/>
      <c r="F1625" s="31"/>
      <c r="H1625" s="36"/>
    </row>
    <row r="1626" spans="4:8" x14ac:dyDescent="0.25">
      <c r="D1626" s="31"/>
      <c r="E1626" s="18"/>
      <c r="F1626" s="31"/>
      <c r="H1626" s="36"/>
    </row>
    <row r="1627" spans="4:8" x14ac:dyDescent="0.25">
      <c r="D1627" s="31"/>
      <c r="E1627" s="18"/>
      <c r="F1627" s="31"/>
      <c r="H1627" s="36"/>
    </row>
    <row r="1628" spans="4:8" x14ac:dyDescent="0.25">
      <c r="D1628" s="31"/>
      <c r="E1628" s="18"/>
      <c r="F1628" s="31"/>
      <c r="H1628" s="36"/>
    </row>
    <row r="1629" spans="4:8" x14ac:dyDescent="0.25">
      <c r="D1629" s="31"/>
      <c r="E1629" s="18"/>
      <c r="F1629" s="31"/>
      <c r="H1629" s="36"/>
    </row>
    <row r="1630" spans="4:8" x14ac:dyDescent="0.25">
      <c r="D1630" s="31"/>
      <c r="E1630" s="18"/>
      <c r="F1630" s="31"/>
      <c r="H1630" s="36"/>
    </row>
    <row r="1631" spans="4:8" x14ac:dyDescent="0.25">
      <c r="D1631" s="31"/>
      <c r="E1631" s="18"/>
      <c r="F1631" s="31"/>
      <c r="H1631" s="36"/>
    </row>
    <row r="1632" spans="4:8" x14ac:dyDescent="0.25">
      <c r="D1632" s="31"/>
      <c r="E1632" s="18"/>
      <c r="F1632" s="31"/>
      <c r="H1632" s="36"/>
    </row>
    <row r="1633" spans="4:8" x14ac:dyDescent="0.25">
      <c r="D1633" s="31"/>
      <c r="E1633" s="18"/>
      <c r="F1633" s="31"/>
      <c r="H1633" s="36"/>
    </row>
    <row r="1634" spans="4:8" x14ac:dyDescent="0.25">
      <c r="D1634" s="31"/>
      <c r="E1634" s="18"/>
      <c r="F1634" s="31"/>
      <c r="H1634" s="36"/>
    </row>
    <row r="1635" spans="4:8" x14ac:dyDescent="0.25">
      <c r="D1635" s="31"/>
      <c r="E1635" s="18"/>
      <c r="F1635" s="31"/>
      <c r="H1635" s="36"/>
    </row>
    <row r="1636" spans="4:8" x14ac:dyDescent="0.25">
      <c r="D1636" s="31"/>
      <c r="E1636" s="18"/>
      <c r="F1636" s="31"/>
      <c r="H1636" s="36"/>
    </row>
    <row r="1637" spans="4:8" x14ac:dyDescent="0.25">
      <c r="D1637" s="31"/>
      <c r="E1637" s="18"/>
      <c r="F1637" s="31"/>
      <c r="H1637" s="36"/>
    </row>
    <row r="1638" spans="4:8" x14ac:dyDescent="0.25">
      <c r="D1638" s="31"/>
      <c r="E1638" s="18"/>
      <c r="F1638" s="31"/>
      <c r="H1638" s="36"/>
    </row>
    <row r="1639" spans="4:8" x14ac:dyDescent="0.25">
      <c r="D1639" s="31"/>
      <c r="E1639" s="18"/>
      <c r="F1639" s="31"/>
      <c r="H1639" s="36"/>
    </row>
    <row r="1640" spans="4:8" x14ac:dyDescent="0.25">
      <c r="D1640" s="31"/>
      <c r="E1640" s="18"/>
      <c r="F1640" s="31"/>
      <c r="H1640" s="36"/>
    </row>
    <row r="1641" spans="4:8" x14ac:dyDescent="0.25">
      <c r="D1641" s="31"/>
      <c r="E1641" s="18"/>
      <c r="F1641" s="31"/>
      <c r="H1641" s="36"/>
    </row>
    <row r="1642" spans="4:8" x14ac:dyDescent="0.25">
      <c r="D1642" s="31"/>
      <c r="E1642" s="18"/>
      <c r="F1642" s="31"/>
      <c r="H1642" s="36"/>
    </row>
    <row r="1643" spans="4:8" x14ac:dyDescent="0.25">
      <c r="D1643" s="31"/>
      <c r="E1643" s="18"/>
      <c r="F1643" s="31"/>
      <c r="H1643" s="36"/>
    </row>
    <row r="1644" spans="4:8" x14ac:dyDescent="0.25">
      <c r="D1644" s="31"/>
      <c r="E1644" s="18"/>
      <c r="F1644" s="31"/>
      <c r="H1644" s="36"/>
    </row>
    <row r="1645" spans="4:8" x14ac:dyDescent="0.25">
      <c r="D1645" s="31"/>
      <c r="E1645" s="18"/>
      <c r="F1645" s="31"/>
      <c r="H1645" s="36"/>
    </row>
    <row r="1646" spans="4:8" x14ac:dyDescent="0.25">
      <c r="D1646" s="31"/>
      <c r="E1646" s="18"/>
      <c r="F1646" s="31"/>
      <c r="H1646" s="36"/>
    </row>
    <row r="1647" spans="4:8" x14ac:dyDescent="0.25">
      <c r="D1647" s="31"/>
      <c r="E1647" s="18"/>
      <c r="F1647" s="31"/>
      <c r="H1647" s="36"/>
    </row>
    <row r="1648" spans="4:8" x14ac:dyDescent="0.25">
      <c r="D1648" s="31"/>
      <c r="E1648" s="18"/>
      <c r="F1648" s="31"/>
      <c r="H1648" s="36"/>
    </row>
    <row r="1649" spans="4:8" x14ac:dyDescent="0.25">
      <c r="D1649" s="31"/>
      <c r="E1649" s="18"/>
      <c r="F1649" s="31"/>
      <c r="H1649" s="36"/>
    </row>
    <row r="1650" spans="4:8" x14ac:dyDescent="0.25">
      <c r="D1650" s="31"/>
      <c r="E1650" s="18"/>
      <c r="F1650" s="31"/>
      <c r="H1650" s="36"/>
    </row>
    <row r="1651" spans="4:8" x14ac:dyDescent="0.25">
      <c r="D1651" s="31"/>
      <c r="E1651" s="18"/>
      <c r="F1651" s="31"/>
      <c r="H1651" s="36"/>
    </row>
    <row r="1652" spans="4:8" x14ac:dyDescent="0.25">
      <c r="D1652" s="31"/>
      <c r="E1652" s="18"/>
      <c r="F1652" s="31"/>
      <c r="H1652" s="36"/>
    </row>
    <row r="1653" spans="4:8" x14ac:dyDescent="0.25">
      <c r="D1653" s="31"/>
      <c r="E1653" s="18"/>
      <c r="F1653" s="31"/>
      <c r="H1653" s="36"/>
    </row>
    <row r="1654" spans="4:8" x14ac:dyDescent="0.25">
      <c r="D1654" s="31"/>
      <c r="E1654" s="18"/>
      <c r="F1654" s="31"/>
      <c r="H1654" s="36"/>
    </row>
    <row r="1655" spans="4:8" x14ac:dyDescent="0.25">
      <c r="D1655" s="31"/>
      <c r="E1655" s="18"/>
      <c r="F1655" s="31"/>
      <c r="H1655" s="36"/>
    </row>
    <row r="1656" spans="4:8" x14ac:dyDescent="0.25">
      <c r="D1656" s="31"/>
      <c r="E1656" s="18"/>
      <c r="F1656" s="31"/>
      <c r="H1656" s="36"/>
    </row>
    <row r="1657" spans="4:8" x14ac:dyDescent="0.25">
      <c r="D1657" s="31"/>
      <c r="E1657" s="18"/>
      <c r="F1657" s="31"/>
      <c r="H1657" s="36"/>
    </row>
    <row r="1658" spans="4:8" x14ac:dyDescent="0.25">
      <c r="D1658" s="31"/>
      <c r="E1658" s="18"/>
      <c r="F1658" s="31"/>
      <c r="H1658" s="36"/>
    </row>
    <row r="1659" spans="4:8" x14ac:dyDescent="0.25">
      <c r="D1659" s="31"/>
      <c r="E1659" s="18"/>
      <c r="F1659" s="31"/>
      <c r="H1659" s="36"/>
    </row>
    <row r="1660" spans="4:8" x14ac:dyDescent="0.25">
      <c r="D1660" s="31"/>
      <c r="E1660" s="18"/>
      <c r="F1660" s="31"/>
      <c r="H1660" s="36"/>
    </row>
    <row r="1661" spans="4:8" x14ac:dyDescent="0.25">
      <c r="D1661" s="31"/>
      <c r="E1661" s="18"/>
      <c r="F1661" s="31"/>
      <c r="H1661" s="36"/>
    </row>
    <row r="1662" spans="4:8" x14ac:dyDescent="0.25">
      <c r="D1662" s="31"/>
      <c r="E1662" s="18"/>
      <c r="F1662" s="31"/>
      <c r="H1662" s="36"/>
    </row>
    <row r="1663" spans="4:8" x14ac:dyDescent="0.25">
      <c r="D1663" s="31"/>
      <c r="E1663" s="18"/>
      <c r="F1663" s="31"/>
      <c r="H1663" s="36"/>
    </row>
    <row r="1664" spans="4:8" x14ac:dyDescent="0.25">
      <c r="D1664" s="31"/>
      <c r="E1664" s="18"/>
      <c r="F1664" s="31"/>
      <c r="H1664" s="36"/>
    </row>
    <row r="1665" spans="4:8" x14ac:dyDescent="0.25">
      <c r="D1665" s="31"/>
      <c r="E1665" s="18"/>
      <c r="F1665" s="31"/>
      <c r="H1665" s="36"/>
    </row>
    <row r="1666" spans="4:8" x14ac:dyDescent="0.25">
      <c r="D1666" s="31"/>
      <c r="E1666" s="18"/>
      <c r="F1666" s="31"/>
      <c r="H1666" s="36"/>
    </row>
    <row r="1667" spans="4:8" x14ac:dyDescent="0.25">
      <c r="D1667" s="31"/>
      <c r="E1667" s="18"/>
      <c r="F1667" s="31"/>
      <c r="H1667" s="36"/>
    </row>
    <row r="1668" spans="4:8" x14ac:dyDescent="0.25">
      <c r="D1668" s="31"/>
      <c r="E1668" s="18"/>
      <c r="F1668" s="31"/>
      <c r="H1668" s="36"/>
    </row>
    <row r="1669" spans="4:8" x14ac:dyDescent="0.25">
      <c r="D1669" s="31"/>
      <c r="E1669" s="18"/>
      <c r="F1669" s="31"/>
      <c r="H1669" s="36"/>
    </row>
    <row r="1670" spans="4:8" x14ac:dyDescent="0.25">
      <c r="D1670" s="31"/>
      <c r="E1670" s="18"/>
      <c r="F1670" s="31"/>
      <c r="H1670" s="36"/>
    </row>
    <row r="1671" spans="4:8" x14ac:dyDescent="0.25">
      <c r="D1671" s="31"/>
      <c r="E1671" s="18"/>
      <c r="F1671" s="31"/>
      <c r="H1671" s="36"/>
    </row>
    <row r="1672" spans="4:8" x14ac:dyDescent="0.25">
      <c r="D1672" s="31"/>
      <c r="E1672" s="18"/>
      <c r="F1672" s="31"/>
      <c r="H1672" s="36"/>
    </row>
    <row r="1673" spans="4:8" x14ac:dyDescent="0.25">
      <c r="D1673" s="31"/>
      <c r="E1673" s="18"/>
      <c r="F1673" s="31"/>
      <c r="H1673" s="36"/>
    </row>
    <row r="1674" spans="4:8" x14ac:dyDescent="0.25">
      <c r="D1674" s="31"/>
      <c r="E1674" s="18"/>
      <c r="F1674" s="31"/>
      <c r="H1674" s="36"/>
    </row>
    <row r="1675" spans="4:8" x14ac:dyDescent="0.25">
      <c r="D1675" s="31"/>
      <c r="E1675" s="18"/>
      <c r="F1675" s="31"/>
      <c r="H1675" s="36"/>
    </row>
    <row r="1676" spans="4:8" x14ac:dyDescent="0.25">
      <c r="D1676" s="31"/>
      <c r="E1676" s="18"/>
      <c r="F1676" s="31"/>
      <c r="H1676" s="36"/>
    </row>
    <row r="1677" spans="4:8" x14ac:dyDescent="0.25">
      <c r="D1677" s="31"/>
      <c r="E1677" s="18"/>
      <c r="F1677" s="31"/>
      <c r="H1677" s="36"/>
    </row>
    <row r="1678" spans="4:8" x14ac:dyDescent="0.25">
      <c r="D1678" s="31"/>
      <c r="E1678" s="18"/>
      <c r="F1678" s="31"/>
      <c r="H1678" s="36"/>
    </row>
    <row r="1679" spans="4:8" x14ac:dyDescent="0.25">
      <c r="D1679" s="31"/>
      <c r="E1679" s="18"/>
      <c r="F1679" s="31"/>
      <c r="H1679" s="36"/>
    </row>
    <row r="1680" spans="4:8" x14ac:dyDescent="0.25">
      <c r="D1680" s="31"/>
      <c r="E1680" s="18"/>
      <c r="F1680" s="31"/>
      <c r="H1680" s="36"/>
    </row>
    <row r="1681" spans="4:8" x14ac:dyDescent="0.25">
      <c r="D1681" s="31"/>
      <c r="E1681" s="18"/>
      <c r="F1681" s="31"/>
      <c r="H1681" s="36"/>
    </row>
    <row r="1682" spans="4:8" x14ac:dyDescent="0.25">
      <c r="D1682" s="31"/>
      <c r="E1682" s="18"/>
      <c r="F1682" s="31"/>
      <c r="H1682" s="36"/>
    </row>
    <row r="1683" spans="4:8" x14ac:dyDescent="0.25">
      <c r="D1683" s="31"/>
      <c r="E1683" s="18"/>
      <c r="F1683" s="31"/>
      <c r="H1683" s="36"/>
    </row>
    <row r="1684" spans="4:8" x14ac:dyDescent="0.25">
      <c r="D1684" s="31"/>
      <c r="E1684" s="18"/>
      <c r="F1684" s="31"/>
      <c r="H1684" s="36"/>
    </row>
    <row r="1685" spans="4:8" x14ac:dyDescent="0.25">
      <c r="D1685" s="31"/>
      <c r="E1685" s="18"/>
      <c r="F1685" s="31"/>
      <c r="H1685" s="36"/>
    </row>
    <row r="1686" spans="4:8" x14ac:dyDescent="0.25">
      <c r="D1686" s="31"/>
      <c r="E1686" s="18"/>
      <c r="F1686" s="31"/>
      <c r="H1686" s="36"/>
    </row>
    <row r="1687" spans="4:8" x14ac:dyDescent="0.25">
      <c r="D1687" s="31"/>
      <c r="E1687" s="18"/>
      <c r="F1687" s="31"/>
      <c r="H1687" s="36"/>
    </row>
    <row r="1688" spans="4:8" x14ac:dyDescent="0.25">
      <c r="D1688" s="31"/>
      <c r="E1688" s="18"/>
      <c r="F1688" s="31"/>
      <c r="H1688" s="36"/>
    </row>
    <row r="1689" spans="4:8" x14ac:dyDescent="0.25">
      <c r="D1689" s="31"/>
      <c r="E1689" s="18"/>
      <c r="F1689" s="31"/>
      <c r="H1689" s="36"/>
    </row>
    <row r="1690" spans="4:8" x14ac:dyDescent="0.25">
      <c r="D1690" s="31"/>
      <c r="E1690" s="18"/>
      <c r="F1690" s="31"/>
      <c r="H1690" s="36"/>
    </row>
    <row r="1691" spans="4:8" x14ac:dyDescent="0.25">
      <c r="D1691" s="31"/>
      <c r="E1691" s="18"/>
      <c r="F1691" s="31"/>
      <c r="H1691" s="36"/>
    </row>
    <row r="1692" spans="4:8" x14ac:dyDescent="0.25">
      <c r="D1692" s="31"/>
      <c r="E1692" s="18"/>
      <c r="F1692" s="31"/>
      <c r="H1692" s="36"/>
    </row>
    <row r="1693" spans="4:8" x14ac:dyDescent="0.25">
      <c r="D1693" s="31"/>
      <c r="E1693" s="18"/>
      <c r="F1693" s="31"/>
      <c r="H1693" s="36"/>
    </row>
    <row r="1694" spans="4:8" x14ac:dyDescent="0.25">
      <c r="D1694" s="31"/>
      <c r="E1694" s="18"/>
      <c r="F1694" s="31"/>
      <c r="H1694" s="36"/>
    </row>
    <row r="1695" spans="4:8" x14ac:dyDescent="0.25">
      <c r="D1695" s="31"/>
      <c r="E1695" s="18"/>
      <c r="F1695" s="31"/>
      <c r="H1695" s="36"/>
    </row>
    <row r="1696" spans="4:8" x14ac:dyDescent="0.25">
      <c r="D1696" s="31"/>
      <c r="E1696" s="18"/>
      <c r="F1696" s="31"/>
      <c r="H1696" s="36"/>
    </row>
    <row r="1697" spans="4:8" x14ac:dyDescent="0.25">
      <c r="D1697" s="31"/>
      <c r="E1697" s="18"/>
      <c r="F1697" s="31"/>
      <c r="H1697" s="36"/>
    </row>
    <row r="1698" spans="4:8" x14ac:dyDescent="0.25">
      <c r="D1698" s="31"/>
      <c r="E1698" s="18"/>
      <c r="F1698" s="31"/>
      <c r="H1698" s="36"/>
    </row>
    <row r="1699" spans="4:8" x14ac:dyDescent="0.25">
      <c r="D1699" s="31"/>
      <c r="E1699" s="18"/>
      <c r="F1699" s="31"/>
      <c r="H1699" s="36"/>
    </row>
    <row r="1700" spans="4:8" x14ac:dyDescent="0.25">
      <c r="D1700" s="31"/>
      <c r="E1700" s="18"/>
      <c r="F1700" s="31"/>
      <c r="H1700" s="36"/>
    </row>
    <row r="1701" spans="4:8" x14ac:dyDescent="0.25">
      <c r="D1701" s="31"/>
      <c r="E1701" s="18"/>
      <c r="F1701" s="31"/>
      <c r="H1701" s="36"/>
    </row>
    <row r="1702" spans="4:8" x14ac:dyDescent="0.25">
      <c r="D1702" s="31"/>
      <c r="E1702" s="18"/>
      <c r="F1702" s="31"/>
      <c r="H1702" s="36"/>
    </row>
    <row r="1703" spans="4:8" x14ac:dyDescent="0.25">
      <c r="D1703" s="31"/>
      <c r="E1703" s="18"/>
      <c r="F1703" s="31"/>
      <c r="H1703" s="36"/>
    </row>
    <row r="1704" spans="4:8" x14ac:dyDescent="0.25">
      <c r="D1704" s="31"/>
      <c r="E1704" s="18"/>
      <c r="F1704" s="31"/>
      <c r="H1704" s="36"/>
    </row>
    <row r="1705" spans="4:8" x14ac:dyDescent="0.25">
      <c r="D1705" s="31"/>
      <c r="E1705" s="18"/>
      <c r="F1705" s="31"/>
      <c r="H1705" s="36"/>
    </row>
    <row r="1706" spans="4:8" x14ac:dyDescent="0.25">
      <c r="D1706" s="31"/>
      <c r="E1706" s="18"/>
      <c r="F1706" s="31"/>
      <c r="H1706" s="36"/>
    </row>
    <row r="1707" spans="4:8" x14ac:dyDescent="0.25">
      <c r="D1707" s="31"/>
      <c r="E1707" s="18"/>
      <c r="F1707" s="31"/>
      <c r="H1707" s="36"/>
    </row>
    <row r="1708" spans="4:8" x14ac:dyDescent="0.25">
      <c r="D1708" s="31"/>
      <c r="E1708" s="18"/>
      <c r="F1708" s="31"/>
      <c r="H1708" s="36"/>
    </row>
    <row r="1709" spans="4:8" x14ac:dyDescent="0.25">
      <c r="D1709" s="31"/>
      <c r="E1709" s="18"/>
      <c r="F1709" s="31"/>
      <c r="H1709" s="36"/>
    </row>
    <row r="1710" spans="4:8" x14ac:dyDescent="0.25">
      <c r="D1710" s="31"/>
      <c r="E1710" s="18"/>
      <c r="F1710" s="31"/>
      <c r="H1710" s="36"/>
    </row>
    <row r="1711" spans="4:8" x14ac:dyDescent="0.25">
      <c r="D1711" s="31"/>
      <c r="E1711" s="18"/>
      <c r="F1711" s="31"/>
      <c r="H1711" s="36"/>
    </row>
    <row r="1712" spans="4:8" x14ac:dyDescent="0.25">
      <c r="D1712" s="31"/>
      <c r="E1712" s="18"/>
      <c r="F1712" s="31"/>
      <c r="H1712" s="36"/>
    </row>
    <row r="1713" spans="4:8" x14ac:dyDescent="0.25">
      <c r="D1713" s="31"/>
      <c r="E1713" s="18"/>
      <c r="F1713" s="31"/>
      <c r="H1713" s="36"/>
    </row>
    <row r="1714" spans="4:8" x14ac:dyDescent="0.25">
      <c r="D1714" s="31"/>
      <c r="E1714" s="18"/>
      <c r="F1714" s="31"/>
      <c r="H1714" s="36"/>
    </row>
    <row r="1715" spans="4:8" x14ac:dyDescent="0.25">
      <c r="D1715" s="31"/>
      <c r="E1715" s="18"/>
      <c r="F1715" s="31"/>
      <c r="H1715" s="36"/>
    </row>
    <row r="1716" spans="4:8" x14ac:dyDescent="0.25">
      <c r="D1716" s="31"/>
      <c r="E1716" s="18"/>
      <c r="F1716" s="31"/>
      <c r="H1716" s="36"/>
    </row>
    <row r="1717" spans="4:8" x14ac:dyDescent="0.25">
      <c r="D1717" s="31"/>
      <c r="E1717" s="18"/>
      <c r="F1717" s="31"/>
      <c r="H1717" s="36"/>
    </row>
    <row r="1718" spans="4:8" x14ac:dyDescent="0.25">
      <c r="D1718" s="31"/>
      <c r="E1718" s="18"/>
      <c r="F1718" s="31"/>
      <c r="H1718" s="36"/>
    </row>
    <row r="1719" spans="4:8" x14ac:dyDescent="0.25">
      <c r="D1719" s="31"/>
      <c r="E1719" s="18"/>
      <c r="F1719" s="31"/>
      <c r="H1719" s="36"/>
    </row>
    <row r="1720" spans="4:8" x14ac:dyDescent="0.25">
      <c r="D1720" s="31"/>
      <c r="E1720" s="18"/>
      <c r="F1720" s="31"/>
      <c r="H1720" s="36"/>
    </row>
    <row r="1721" spans="4:8" x14ac:dyDescent="0.25">
      <c r="D1721" s="31"/>
      <c r="E1721" s="18"/>
      <c r="F1721" s="31"/>
      <c r="H1721" s="36"/>
    </row>
    <row r="1722" spans="4:8" x14ac:dyDescent="0.25">
      <c r="D1722" s="31"/>
      <c r="E1722" s="18"/>
      <c r="F1722" s="31"/>
      <c r="H1722" s="36"/>
    </row>
    <row r="1723" spans="4:8" x14ac:dyDescent="0.25">
      <c r="D1723" s="31"/>
      <c r="E1723" s="18"/>
      <c r="F1723" s="31"/>
      <c r="H1723" s="36"/>
    </row>
    <row r="1724" spans="4:8" x14ac:dyDescent="0.25">
      <c r="D1724" s="31"/>
      <c r="E1724" s="18"/>
      <c r="F1724" s="31"/>
      <c r="H1724" s="36"/>
    </row>
    <row r="1725" spans="4:8" x14ac:dyDescent="0.25">
      <c r="D1725" s="31"/>
      <c r="E1725" s="18"/>
      <c r="F1725" s="31"/>
      <c r="H1725" s="36"/>
    </row>
    <row r="1726" spans="4:8" x14ac:dyDescent="0.25">
      <c r="D1726" s="31"/>
      <c r="E1726" s="18"/>
      <c r="F1726" s="31"/>
      <c r="H1726" s="36"/>
    </row>
    <row r="1727" spans="4:8" x14ac:dyDescent="0.25">
      <c r="D1727" s="31"/>
      <c r="E1727" s="18"/>
      <c r="F1727" s="31"/>
      <c r="H1727" s="36"/>
    </row>
    <row r="1728" spans="4:8" x14ac:dyDescent="0.25">
      <c r="D1728" s="31"/>
      <c r="E1728" s="18"/>
      <c r="F1728" s="31"/>
      <c r="H1728" s="36"/>
    </row>
    <row r="1729" spans="4:8" x14ac:dyDescent="0.25">
      <c r="D1729" s="31"/>
      <c r="E1729" s="18"/>
      <c r="F1729" s="31"/>
      <c r="H1729" s="36"/>
    </row>
    <row r="1730" spans="4:8" x14ac:dyDescent="0.25">
      <c r="D1730" s="31"/>
      <c r="E1730" s="18"/>
      <c r="F1730" s="31"/>
      <c r="H1730" s="36"/>
    </row>
    <row r="1731" spans="4:8" x14ac:dyDescent="0.25">
      <c r="D1731" s="31"/>
      <c r="E1731" s="18"/>
      <c r="F1731" s="31"/>
      <c r="H1731" s="36"/>
    </row>
    <row r="1732" spans="4:8" x14ac:dyDescent="0.25">
      <c r="D1732" s="31"/>
      <c r="E1732" s="18"/>
      <c r="F1732" s="31"/>
      <c r="H1732" s="36"/>
    </row>
    <row r="1733" spans="4:8" x14ac:dyDescent="0.25">
      <c r="D1733" s="31"/>
      <c r="E1733" s="18"/>
      <c r="F1733" s="31"/>
      <c r="H1733" s="36"/>
    </row>
    <row r="1734" spans="4:8" x14ac:dyDescent="0.25">
      <c r="D1734" s="31"/>
      <c r="E1734" s="18"/>
      <c r="F1734" s="31"/>
      <c r="H1734" s="36"/>
    </row>
    <row r="1735" spans="4:8" x14ac:dyDescent="0.25">
      <c r="D1735" s="31"/>
      <c r="E1735" s="18"/>
      <c r="F1735" s="31"/>
      <c r="H1735" s="36"/>
    </row>
    <row r="1736" spans="4:8" x14ac:dyDescent="0.25">
      <c r="D1736" s="31"/>
      <c r="E1736" s="18"/>
      <c r="F1736" s="31"/>
      <c r="H1736" s="36"/>
    </row>
    <row r="1737" spans="4:8" x14ac:dyDescent="0.25">
      <c r="D1737" s="31"/>
      <c r="E1737" s="18"/>
      <c r="F1737" s="31"/>
      <c r="H1737" s="36"/>
    </row>
    <row r="1738" spans="4:8" x14ac:dyDescent="0.25">
      <c r="D1738" s="31"/>
      <c r="E1738" s="18"/>
      <c r="F1738" s="31"/>
      <c r="H1738" s="36"/>
    </row>
    <row r="1739" spans="4:8" x14ac:dyDescent="0.25">
      <c r="D1739" s="31"/>
      <c r="E1739" s="18"/>
      <c r="F1739" s="31"/>
      <c r="H1739" s="36"/>
    </row>
    <row r="1740" spans="4:8" x14ac:dyDescent="0.25">
      <c r="D1740" s="31"/>
      <c r="E1740" s="18"/>
      <c r="F1740" s="31"/>
      <c r="H1740" s="36"/>
    </row>
    <row r="1741" spans="4:8" x14ac:dyDescent="0.25">
      <c r="D1741" s="31"/>
      <c r="E1741" s="18"/>
      <c r="F1741" s="31"/>
      <c r="H1741" s="36"/>
    </row>
    <row r="1742" spans="4:8" x14ac:dyDescent="0.25">
      <c r="D1742" s="31"/>
      <c r="E1742" s="18"/>
      <c r="F1742" s="31"/>
      <c r="H1742" s="36"/>
    </row>
    <row r="1743" spans="4:8" x14ac:dyDescent="0.25">
      <c r="D1743" s="31"/>
      <c r="E1743" s="18"/>
      <c r="F1743" s="31"/>
      <c r="H1743" s="36"/>
    </row>
    <row r="1744" spans="4:8" x14ac:dyDescent="0.25">
      <c r="D1744" s="31"/>
      <c r="E1744" s="18"/>
      <c r="F1744" s="31"/>
      <c r="H1744" s="36"/>
    </row>
    <row r="1745" spans="4:8" x14ac:dyDescent="0.25">
      <c r="D1745" s="31"/>
      <c r="E1745" s="18"/>
      <c r="F1745" s="31"/>
      <c r="H1745" s="36"/>
    </row>
    <row r="1746" spans="4:8" x14ac:dyDescent="0.25">
      <c r="D1746" s="31"/>
      <c r="E1746" s="18"/>
      <c r="F1746" s="31"/>
      <c r="H1746" s="36"/>
    </row>
    <row r="1747" spans="4:8" x14ac:dyDescent="0.25">
      <c r="D1747" s="31"/>
      <c r="E1747" s="18"/>
      <c r="F1747" s="31"/>
      <c r="H1747" s="36"/>
    </row>
    <row r="1748" spans="4:8" x14ac:dyDescent="0.25">
      <c r="D1748" s="31"/>
      <c r="E1748" s="18"/>
      <c r="F1748" s="31"/>
      <c r="H1748" s="36"/>
    </row>
    <row r="1749" spans="4:8" x14ac:dyDescent="0.25">
      <c r="D1749" s="31"/>
      <c r="E1749" s="18"/>
      <c r="F1749" s="31"/>
      <c r="H1749" s="36"/>
    </row>
    <row r="1750" spans="4:8" x14ac:dyDescent="0.25">
      <c r="D1750" s="31"/>
      <c r="E1750" s="18"/>
      <c r="F1750" s="31"/>
      <c r="H1750" s="36"/>
    </row>
    <row r="1751" spans="4:8" x14ac:dyDescent="0.25">
      <c r="D1751" s="31"/>
      <c r="E1751" s="18"/>
      <c r="F1751" s="31"/>
      <c r="H1751" s="36"/>
    </row>
    <row r="1752" spans="4:8" x14ac:dyDescent="0.25">
      <c r="D1752" s="31"/>
      <c r="E1752" s="18"/>
      <c r="F1752" s="31"/>
      <c r="H1752" s="36"/>
    </row>
    <row r="1753" spans="4:8" x14ac:dyDescent="0.25">
      <c r="D1753" s="31"/>
      <c r="E1753" s="18"/>
      <c r="F1753" s="31"/>
      <c r="H1753" s="36"/>
    </row>
    <row r="1754" spans="4:8" x14ac:dyDescent="0.25">
      <c r="D1754" s="31"/>
      <c r="E1754" s="18"/>
      <c r="F1754" s="31"/>
      <c r="H1754" s="36"/>
    </row>
    <row r="1755" spans="4:8" x14ac:dyDescent="0.25">
      <c r="D1755" s="31"/>
      <c r="E1755" s="18"/>
      <c r="F1755" s="31"/>
      <c r="H1755" s="36"/>
    </row>
    <row r="1756" spans="4:8" x14ac:dyDescent="0.25">
      <c r="D1756" s="31"/>
      <c r="E1756" s="18"/>
      <c r="F1756" s="31"/>
      <c r="H1756" s="36"/>
    </row>
    <row r="1757" spans="4:8" x14ac:dyDescent="0.25">
      <c r="D1757" s="31"/>
      <c r="E1757" s="18"/>
      <c r="F1757" s="31"/>
      <c r="H1757" s="36"/>
    </row>
    <row r="1758" spans="4:8" x14ac:dyDescent="0.25">
      <c r="D1758" s="31"/>
      <c r="E1758" s="18"/>
      <c r="F1758" s="31"/>
      <c r="H1758" s="36"/>
    </row>
    <row r="1759" spans="4:8" x14ac:dyDescent="0.25">
      <c r="D1759" s="31"/>
      <c r="E1759" s="18"/>
      <c r="F1759" s="31"/>
      <c r="H1759" s="36"/>
    </row>
    <row r="1760" spans="4:8" x14ac:dyDescent="0.25">
      <c r="D1760" s="31"/>
      <c r="E1760" s="18"/>
      <c r="F1760" s="31"/>
      <c r="H1760" s="36"/>
    </row>
    <row r="1761" spans="4:8" x14ac:dyDescent="0.25">
      <c r="D1761" s="31"/>
      <c r="E1761" s="18"/>
      <c r="F1761" s="31"/>
      <c r="H1761" s="36"/>
    </row>
    <row r="1762" spans="4:8" x14ac:dyDescent="0.25">
      <c r="D1762" s="31"/>
      <c r="E1762" s="18"/>
      <c r="F1762" s="31"/>
      <c r="H1762" s="36"/>
    </row>
    <row r="1763" spans="4:8" x14ac:dyDescent="0.25">
      <c r="D1763" s="31"/>
      <c r="E1763" s="18"/>
      <c r="F1763" s="31"/>
      <c r="H1763" s="36"/>
    </row>
    <row r="1764" spans="4:8" x14ac:dyDescent="0.25">
      <c r="D1764" s="31"/>
      <c r="E1764" s="18"/>
      <c r="F1764" s="31"/>
      <c r="H1764" s="36"/>
    </row>
    <row r="1765" spans="4:8" x14ac:dyDescent="0.25">
      <c r="D1765" s="31"/>
      <c r="E1765" s="18"/>
      <c r="F1765" s="31"/>
      <c r="H1765" s="36"/>
    </row>
    <row r="1766" spans="4:8" x14ac:dyDescent="0.25">
      <c r="D1766" s="31"/>
      <c r="E1766" s="18"/>
      <c r="F1766" s="31"/>
      <c r="H1766" s="36"/>
    </row>
    <row r="1767" spans="4:8" x14ac:dyDescent="0.25">
      <c r="D1767" s="31"/>
      <c r="E1767" s="18"/>
      <c r="F1767" s="31"/>
      <c r="H1767" s="36"/>
    </row>
    <row r="1768" spans="4:8" x14ac:dyDescent="0.25">
      <c r="D1768" s="31"/>
      <c r="E1768" s="18"/>
      <c r="F1768" s="31"/>
      <c r="H1768" s="36"/>
    </row>
    <row r="1769" spans="4:8" x14ac:dyDescent="0.25">
      <c r="D1769" s="31"/>
      <c r="E1769" s="18"/>
      <c r="F1769" s="31"/>
      <c r="H1769" s="36"/>
    </row>
    <row r="1770" spans="4:8" x14ac:dyDescent="0.25">
      <c r="D1770" s="31"/>
      <c r="E1770" s="18"/>
      <c r="F1770" s="31"/>
      <c r="H1770" s="36"/>
    </row>
    <row r="1771" spans="4:8" x14ac:dyDescent="0.25">
      <c r="D1771" s="31"/>
      <c r="E1771" s="18"/>
      <c r="F1771" s="31"/>
      <c r="H1771" s="36"/>
    </row>
    <row r="1772" spans="4:8" x14ac:dyDescent="0.25">
      <c r="D1772" s="31"/>
      <c r="E1772" s="18"/>
      <c r="F1772" s="31"/>
      <c r="H1772" s="36"/>
    </row>
    <row r="1773" spans="4:8" x14ac:dyDescent="0.25">
      <c r="D1773" s="31"/>
      <c r="E1773" s="18"/>
      <c r="F1773" s="31"/>
      <c r="H1773" s="36"/>
    </row>
    <row r="1774" spans="4:8" x14ac:dyDescent="0.25">
      <c r="D1774" s="31"/>
      <c r="E1774" s="18"/>
      <c r="F1774" s="31"/>
      <c r="H1774" s="36"/>
    </row>
    <row r="1775" spans="4:8" x14ac:dyDescent="0.25">
      <c r="D1775" s="31"/>
      <c r="E1775" s="18"/>
      <c r="F1775" s="31"/>
      <c r="H1775" s="36"/>
    </row>
    <row r="1776" spans="4:8" x14ac:dyDescent="0.25">
      <c r="D1776" s="31"/>
      <c r="E1776" s="18"/>
      <c r="F1776" s="31"/>
      <c r="H1776" s="36"/>
    </row>
    <row r="1777" spans="4:8" x14ac:dyDescent="0.25">
      <c r="D1777" s="31"/>
      <c r="E1777" s="18"/>
      <c r="F1777" s="31"/>
      <c r="H1777" s="36"/>
    </row>
    <row r="1778" spans="4:8" x14ac:dyDescent="0.25">
      <c r="D1778" s="31"/>
      <c r="E1778" s="18"/>
      <c r="F1778" s="31"/>
      <c r="H1778" s="36"/>
    </row>
    <row r="1779" spans="4:8" x14ac:dyDescent="0.25">
      <c r="D1779" s="31"/>
      <c r="E1779" s="18"/>
      <c r="F1779" s="31"/>
      <c r="H1779" s="36"/>
    </row>
    <row r="1780" spans="4:8" x14ac:dyDescent="0.25">
      <c r="D1780" s="31"/>
      <c r="E1780" s="18"/>
      <c r="F1780" s="31"/>
      <c r="H1780" s="36"/>
    </row>
    <row r="1781" spans="4:8" x14ac:dyDescent="0.25">
      <c r="D1781" s="31"/>
      <c r="E1781" s="18"/>
      <c r="F1781" s="31"/>
      <c r="H1781" s="36"/>
    </row>
    <row r="1782" spans="4:8" x14ac:dyDescent="0.25">
      <c r="D1782" s="31"/>
      <c r="E1782" s="18"/>
      <c r="F1782" s="31"/>
      <c r="H1782" s="36"/>
    </row>
    <row r="1783" spans="4:8" x14ac:dyDescent="0.25">
      <c r="D1783" s="31"/>
      <c r="E1783" s="18"/>
      <c r="F1783" s="31"/>
      <c r="H1783" s="36"/>
    </row>
    <row r="1784" spans="4:8" x14ac:dyDescent="0.25">
      <c r="D1784" s="31"/>
      <c r="E1784" s="18"/>
      <c r="F1784" s="31"/>
      <c r="H1784" s="36"/>
    </row>
    <row r="1785" spans="4:8" x14ac:dyDescent="0.25">
      <c r="D1785" s="31"/>
      <c r="E1785" s="18"/>
      <c r="F1785" s="31"/>
      <c r="H1785" s="36"/>
    </row>
    <row r="1786" spans="4:8" x14ac:dyDescent="0.25">
      <c r="D1786" s="31"/>
      <c r="E1786" s="18"/>
      <c r="F1786" s="31"/>
      <c r="H1786" s="36"/>
    </row>
    <row r="1787" spans="4:8" x14ac:dyDescent="0.25">
      <c r="D1787" s="31"/>
      <c r="E1787" s="18"/>
      <c r="F1787" s="31"/>
      <c r="H1787" s="36"/>
    </row>
    <row r="1788" spans="4:8" x14ac:dyDescent="0.25">
      <c r="D1788" s="31"/>
      <c r="E1788" s="18"/>
      <c r="F1788" s="31"/>
      <c r="H1788" s="36"/>
    </row>
    <row r="1789" spans="4:8" x14ac:dyDescent="0.25">
      <c r="D1789" s="31"/>
      <c r="E1789" s="18"/>
      <c r="F1789" s="31"/>
      <c r="H1789" s="36"/>
    </row>
    <row r="1790" spans="4:8" x14ac:dyDescent="0.25">
      <c r="D1790" s="31"/>
      <c r="E1790" s="18"/>
      <c r="F1790" s="31"/>
      <c r="H1790" s="36"/>
    </row>
    <row r="1791" spans="4:8" x14ac:dyDescent="0.25">
      <c r="D1791" s="31"/>
      <c r="E1791" s="18"/>
      <c r="F1791" s="31"/>
      <c r="H1791" s="36"/>
    </row>
    <row r="1792" spans="4:8" x14ac:dyDescent="0.25">
      <c r="D1792" s="31"/>
      <c r="E1792" s="18"/>
      <c r="F1792" s="31"/>
      <c r="H1792" s="36"/>
    </row>
    <row r="1793" spans="4:8" x14ac:dyDescent="0.25">
      <c r="D1793" s="31"/>
      <c r="E1793" s="18"/>
      <c r="F1793" s="31"/>
      <c r="H1793" s="36"/>
    </row>
    <row r="1794" spans="4:8" x14ac:dyDescent="0.25">
      <c r="D1794" s="31"/>
      <c r="E1794" s="18"/>
      <c r="F1794" s="31"/>
      <c r="H1794" s="36"/>
    </row>
    <row r="1795" spans="4:8" x14ac:dyDescent="0.25">
      <c r="D1795" s="31"/>
      <c r="E1795" s="18"/>
      <c r="F1795" s="31"/>
      <c r="H1795" s="36"/>
    </row>
    <row r="1796" spans="4:8" x14ac:dyDescent="0.25">
      <c r="D1796" s="31"/>
      <c r="E1796" s="18"/>
      <c r="F1796" s="31"/>
      <c r="H1796" s="36"/>
    </row>
    <row r="1797" spans="4:8" x14ac:dyDescent="0.25">
      <c r="D1797" s="31"/>
      <c r="E1797" s="18"/>
      <c r="F1797" s="31"/>
      <c r="H1797" s="36"/>
    </row>
    <row r="1798" spans="4:8" x14ac:dyDescent="0.25">
      <c r="D1798" s="31"/>
      <c r="E1798" s="18"/>
      <c r="F1798" s="31"/>
      <c r="H1798" s="36"/>
    </row>
    <row r="1799" spans="4:8" x14ac:dyDescent="0.25">
      <c r="D1799" s="31"/>
      <c r="E1799" s="18"/>
      <c r="F1799" s="31"/>
      <c r="H1799" s="36"/>
    </row>
    <row r="1800" spans="4:8" x14ac:dyDescent="0.25">
      <c r="D1800" s="31"/>
      <c r="E1800" s="18"/>
      <c r="F1800" s="31"/>
      <c r="H1800" s="36"/>
    </row>
    <row r="1801" spans="4:8" x14ac:dyDescent="0.25">
      <c r="D1801" s="31"/>
      <c r="E1801" s="18"/>
      <c r="F1801" s="31"/>
      <c r="H1801" s="36"/>
    </row>
    <row r="1802" spans="4:8" x14ac:dyDescent="0.25">
      <c r="D1802" s="31"/>
      <c r="E1802" s="18"/>
      <c r="F1802" s="31"/>
      <c r="H1802" s="36"/>
    </row>
    <row r="1803" spans="4:8" x14ac:dyDescent="0.25">
      <c r="D1803" s="31"/>
      <c r="E1803" s="18"/>
      <c r="F1803" s="31"/>
      <c r="H1803" s="36"/>
    </row>
    <row r="1804" spans="4:8" x14ac:dyDescent="0.25">
      <c r="D1804" s="31"/>
      <c r="E1804" s="18"/>
      <c r="F1804" s="31"/>
      <c r="H1804" s="36"/>
    </row>
    <row r="1805" spans="4:8" x14ac:dyDescent="0.25">
      <c r="D1805" s="31"/>
      <c r="E1805" s="18"/>
      <c r="F1805" s="31"/>
      <c r="H1805" s="36"/>
    </row>
    <row r="1806" spans="4:8" x14ac:dyDescent="0.25">
      <c r="D1806" s="31"/>
      <c r="E1806" s="18"/>
      <c r="F1806" s="31"/>
      <c r="H1806" s="36"/>
    </row>
    <row r="1807" spans="4:8" x14ac:dyDescent="0.25">
      <c r="D1807" s="31"/>
      <c r="E1807" s="18"/>
      <c r="F1807" s="31"/>
      <c r="H1807" s="36"/>
    </row>
    <row r="1808" spans="4:8" x14ac:dyDescent="0.25">
      <c r="D1808" s="31"/>
      <c r="E1808" s="18"/>
      <c r="F1808" s="31"/>
      <c r="H1808" s="36"/>
    </row>
    <row r="1809" spans="4:8" x14ac:dyDescent="0.25">
      <c r="D1809" s="31"/>
      <c r="E1809" s="18"/>
      <c r="F1809" s="31"/>
      <c r="H1809" s="36"/>
    </row>
    <row r="1810" spans="4:8" x14ac:dyDescent="0.25">
      <c r="D1810" s="31"/>
      <c r="E1810" s="18"/>
      <c r="F1810" s="31"/>
      <c r="H1810" s="36"/>
    </row>
    <row r="1811" spans="4:8" x14ac:dyDescent="0.25">
      <c r="D1811" s="31"/>
      <c r="E1811" s="18"/>
      <c r="F1811" s="31"/>
      <c r="H1811" s="36"/>
    </row>
    <row r="1812" spans="4:8" x14ac:dyDescent="0.25">
      <c r="D1812" s="31"/>
      <c r="E1812" s="18"/>
      <c r="F1812" s="31"/>
      <c r="H1812" s="36"/>
    </row>
    <row r="1813" spans="4:8" x14ac:dyDescent="0.25">
      <c r="D1813" s="31"/>
      <c r="E1813" s="18"/>
      <c r="F1813" s="31"/>
      <c r="H1813" s="36"/>
    </row>
    <row r="1814" spans="4:8" x14ac:dyDescent="0.25">
      <c r="D1814" s="31"/>
      <c r="E1814" s="18"/>
      <c r="F1814" s="31"/>
      <c r="H1814" s="36"/>
    </row>
    <row r="1815" spans="4:8" x14ac:dyDescent="0.25">
      <c r="D1815" s="31"/>
      <c r="E1815" s="18"/>
      <c r="F1815" s="31"/>
      <c r="H1815" s="36"/>
    </row>
    <row r="1816" spans="4:8" x14ac:dyDescent="0.25">
      <c r="D1816" s="31"/>
      <c r="E1816" s="18"/>
      <c r="F1816" s="31"/>
      <c r="H1816" s="36"/>
    </row>
    <row r="1817" spans="4:8" x14ac:dyDescent="0.25">
      <c r="D1817" s="31"/>
      <c r="E1817" s="18"/>
      <c r="F1817" s="31"/>
      <c r="H1817" s="36"/>
    </row>
    <row r="1818" spans="4:8" x14ac:dyDescent="0.25">
      <c r="D1818" s="31"/>
      <c r="E1818" s="18"/>
      <c r="F1818" s="31"/>
      <c r="H1818" s="36"/>
    </row>
    <row r="1819" spans="4:8" x14ac:dyDescent="0.25">
      <c r="D1819" s="31"/>
      <c r="E1819" s="18"/>
      <c r="F1819" s="31"/>
      <c r="H1819" s="36"/>
    </row>
    <row r="1820" spans="4:8" x14ac:dyDescent="0.25">
      <c r="D1820" s="31"/>
      <c r="E1820" s="18"/>
      <c r="F1820" s="31"/>
      <c r="H1820" s="36"/>
    </row>
    <row r="1821" spans="4:8" x14ac:dyDescent="0.25">
      <c r="D1821" s="31"/>
      <c r="E1821" s="18"/>
      <c r="F1821" s="31"/>
      <c r="H1821" s="36"/>
    </row>
    <row r="1822" spans="4:8" x14ac:dyDescent="0.25">
      <c r="D1822" s="31"/>
      <c r="E1822" s="18"/>
      <c r="F1822" s="31"/>
      <c r="H1822" s="36"/>
    </row>
    <row r="1823" spans="4:8" x14ac:dyDescent="0.25">
      <c r="D1823" s="31"/>
      <c r="E1823" s="18"/>
      <c r="F1823" s="31"/>
      <c r="H1823" s="36"/>
    </row>
    <row r="1824" spans="4:8" x14ac:dyDescent="0.25">
      <c r="D1824" s="31"/>
      <c r="E1824" s="18"/>
      <c r="F1824" s="31"/>
      <c r="H1824" s="36"/>
    </row>
    <row r="1825" spans="4:8" x14ac:dyDescent="0.25">
      <c r="D1825" s="31"/>
      <c r="E1825" s="18"/>
      <c r="F1825" s="31"/>
      <c r="H1825" s="36"/>
    </row>
    <row r="1826" spans="4:8" x14ac:dyDescent="0.25">
      <c r="D1826" s="31"/>
      <c r="E1826" s="18"/>
      <c r="F1826" s="31"/>
      <c r="H1826" s="36"/>
    </row>
    <row r="1827" spans="4:8" x14ac:dyDescent="0.25">
      <c r="D1827" s="31"/>
      <c r="E1827" s="18"/>
      <c r="F1827" s="31"/>
      <c r="H1827" s="36"/>
    </row>
    <row r="1828" spans="4:8" x14ac:dyDescent="0.25">
      <c r="D1828" s="31"/>
      <c r="E1828" s="18"/>
      <c r="F1828" s="31"/>
      <c r="H1828" s="36"/>
    </row>
    <row r="1829" spans="4:8" x14ac:dyDescent="0.25">
      <c r="D1829" s="31"/>
      <c r="E1829" s="18"/>
      <c r="F1829" s="31"/>
      <c r="H1829" s="36"/>
    </row>
    <row r="1830" spans="4:8" x14ac:dyDescent="0.25">
      <c r="D1830" s="31"/>
      <c r="E1830" s="18"/>
      <c r="F1830" s="31"/>
      <c r="H1830" s="36"/>
    </row>
    <row r="1831" spans="4:8" x14ac:dyDescent="0.25">
      <c r="D1831" s="31"/>
      <c r="E1831" s="18"/>
      <c r="F1831" s="31"/>
      <c r="H1831" s="36"/>
    </row>
    <row r="1832" spans="4:8" x14ac:dyDescent="0.25">
      <c r="D1832" s="31"/>
      <c r="E1832" s="18"/>
      <c r="F1832" s="31"/>
      <c r="H1832" s="36"/>
    </row>
    <row r="1833" spans="4:8" x14ac:dyDescent="0.25">
      <c r="D1833" s="31"/>
      <c r="E1833" s="18"/>
      <c r="F1833" s="31"/>
      <c r="H1833" s="36"/>
    </row>
    <row r="1834" spans="4:8" x14ac:dyDescent="0.25">
      <c r="D1834" s="31"/>
      <c r="E1834" s="18"/>
      <c r="F1834" s="31"/>
      <c r="H1834" s="36"/>
    </row>
    <row r="1835" spans="4:8" x14ac:dyDescent="0.25">
      <c r="D1835" s="31"/>
      <c r="E1835" s="18"/>
      <c r="F1835" s="31"/>
      <c r="H1835" s="36"/>
    </row>
    <row r="1836" spans="4:8" x14ac:dyDescent="0.25">
      <c r="D1836" s="31"/>
      <c r="E1836" s="18"/>
      <c r="F1836" s="31"/>
      <c r="H1836" s="36"/>
    </row>
    <row r="1837" spans="4:8" x14ac:dyDescent="0.25">
      <c r="D1837" s="31"/>
      <c r="E1837" s="18"/>
      <c r="F1837" s="31"/>
      <c r="H1837" s="36"/>
    </row>
    <row r="1838" spans="4:8" x14ac:dyDescent="0.25">
      <c r="D1838" s="31"/>
      <c r="E1838" s="18"/>
      <c r="F1838" s="31"/>
      <c r="H1838" s="36"/>
    </row>
    <row r="1839" spans="4:8" x14ac:dyDescent="0.25">
      <c r="D1839" s="31"/>
      <c r="E1839" s="18"/>
      <c r="F1839" s="31"/>
      <c r="H1839" s="36"/>
    </row>
    <row r="1840" spans="4:8" x14ac:dyDescent="0.25">
      <c r="D1840" s="31"/>
      <c r="E1840" s="18"/>
      <c r="F1840" s="31"/>
      <c r="H1840" s="36"/>
    </row>
    <row r="1841" spans="4:8" x14ac:dyDescent="0.25">
      <c r="D1841" s="31"/>
      <c r="E1841" s="18"/>
      <c r="F1841" s="31"/>
      <c r="H1841" s="36"/>
    </row>
    <row r="1842" spans="4:8" x14ac:dyDescent="0.25">
      <c r="D1842" s="31"/>
      <c r="E1842" s="18"/>
      <c r="F1842" s="31"/>
      <c r="H1842" s="36"/>
    </row>
    <row r="1843" spans="4:8" x14ac:dyDescent="0.25">
      <c r="D1843" s="31"/>
      <c r="E1843" s="18"/>
      <c r="F1843" s="31"/>
      <c r="H1843" s="36"/>
    </row>
    <row r="1844" spans="4:8" x14ac:dyDescent="0.25">
      <c r="D1844" s="31"/>
      <c r="E1844" s="18"/>
      <c r="F1844" s="31"/>
      <c r="H1844" s="36"/>
    </row>
    <row r="1845" spans="4:8" x14ac:dyDescent="0.25">
      <c r="D1845" s="31"/>
      <c r="E1845" s="18"/>
      <c r="F1845" s="31"/>
      <c r="H1845" s="36"/>
    </row>
    <row r="1846" spans="4:8" x14ac:dyDescent="0.25">
      <c r="D1846" s="31"/>
      <c r="E1846" s="18"/>
      <c r="F1846" s="31"/>
      <c r="H1846" s="36"/>
    </row>
    <row r="1847" spans="4:8" x14ac:dyDescent="0.25">
      <c r="D1847" s="31"/>
      <c r="E1847" s="18"/>
      <c r="F1847" s="31"/>
      <c r="H1847" s="36"/>
    </row>
    <row r="1848" spans="4:8" x14ac:dyDescent="0.25">
      <c r="D1848" s="31"/>
      <c r="E1848" s="18"/>
      <c r="F1848" s="31"/>
      <c r="H1848" s="36"/>
    </row>
    <row r="1849" spans="4:8" x14ac:dyDescent="0.25">
      <c r="D1849" s="31"/>
      <c r="E1849" s="18"/>
      <c r="F1849" s="31"/>
      <c r="H1849" s="36"/>
    </row>
    <row r="1850" spans="4:8" x14ac:dyDescent="0.25">
      <c r="D1850" s="31"/>
      <c r="E1850" s="18"/>
      <c r="F1850" s="31"/>
      <c r="H1850" s="36"/>
    </row>
    <row r="1851" spans="4:8" x14ac:dyDescent="0.25">
      <c r="D1851" s="31"/>
      <c r="E1851" s="18"/>
      <c r="F1851" s="31"/>
      <c r="H1851" s="36"/>
    </row>
    <row r="1852" spans="4:8" x14ac:dyDescent="0.25">
      <c r="D1852" s="31"/>
      <c r="E1852" s="18"/>
      <c r="F1852" s="31"/>
      <c r="H1852" s="36"/>
    </row>
    <row r="1853" spans="4:8" x14ac:dyDescent="0.25">
      <c r="D1853" s="31"/>
      <c r="E1853" s="18"/>
      <c r="F1853" s="31"/>
      <c r="H1853" s="36"/>
    </row>
    <row r="1854" spans="4:8" x14ac:dyDescent="0.25">
      <c r="D1854" s="31"/>
      <c r="E1854" s="18"/>
      <c r="F1854" s="31"/>
      <c r="H1854" s="36"/>
    </row>
    <row r="1855" spans="4:8" x14ac:dyDescent="0.25">
      <c r="D1855" s="31"/>
      <c r="E1855" s="18"/>
      <c r="F1855" s="31"/>
      <c r="H1855" s="36"/>
    </row>
    <row r="1856" spans="4:8" x14ac:dyDescent="0.25">
      <c r="D1856" s="31"/>
      <c r="E1856" s="18"/>
      <c r="F1856" s="31"/>
      <c r="H1856" s="36"/>
    </row>
    <row r="1857" spans="4:8" x14ac:dyDescent="0.25">
      <c r="D1857" s="31"/>
      <c r="E1857" s="18"/>
      <c r="F1857" s="31"/>
      <c r="H1857" s="36"/>
    </row>
    <row r="1858" spans="4:8" x14ac:dyDescent="0.25">
      <c r="D1858" s="31"/>
      <c r="E1858" s="18"/>
      <c r="F1858" s="31"/>
      <c r="H1858" s="36"/>
    </row>
    <row r="1859" spans="4:8" x14ac:dyDescent="0.25">
      <c r="D1859" s="31"/>
      <c r="E1859" s="18"/>
      <c r="F1859" s="31"/>
      <c r="H1859" s="36"/>
    </row>
    <row r="1860" spans="4:8" x14ac:dyDescent="0.25">
      <c r="D1860" s="31"/>
      <c r="E1860" s="18"/>
      <c r="F1860" s="31"/>
      <c r="H1860" s="36"/>
    </row>
    <row r="1861" spans="4:8" x14ac:dyDescent="0.25">
      <c r="D1861" s="31"/>
      <c r="E1861" s="18"/>
      <c r="F1861" s="31"/>
      <c r="H1861" s="36"/>
    </row>
    <row r="1862" spans="4:8" x14ac:dyDescent="0.25">
      <c r="D1862" s="31"/>
      <c r="E1862" s="18"/>
      <c r="F1862" s="31"/>
      <c r="H1862" s="36"/>
    </row>
    <row r="1863" spans="4:8" x14ac:dyDescent="0.25">
      <c r="D1863" s="31"/>
      <c r="E1863" s="18"/>
      <c r="F1863" s="31"/>
      <c r="H1863" s="36"/>
    </row>
    <row r="1864" spans="4:8" x14ac:dyDescent="0.25">
      <c r="D1864" s="31"/>
      <c r="E1864" s="18"/>
      <c r="F1864" s="31"/>
      <c r="H1864" s="36"/>
    </row>
    <row r="1865" spans="4:8" x14ac:dyDescent="0.25">
      <c r="D1865" s="31"/>
      <c r="E1865" s="18"/>
      <c r="F1865" s="31"/>
      <c r="H1865" s="36"/>
    </row>
    <row r="1866" spans="4:8" x14ac:dyDescent="0.25">
      <c r="D1866" s="31"/>
      <c r="E1866" s="18"/>
      <c r="F1866" s="31"/>
      <c r="H1866" s="36"/>
    </row>
    <row r="1867" spans="4:8" x14ac:dyDescent="0.25">
      <c r="D1867" s="31"/>
      <c r="E1867" s="18"/>
      <c r="F1867" s="31"/>
      <c r="H1867" s="36"/>
    </row>
    <row r="1868" spans="4:8" x14ac:dyDescent="0.25">
      <c r="D1868" s="31"/>
      <c r="E1868" s="18"/>
      <c r="F1868" s="31"/>
      <c r="H1868" s="36"/>
    </row>
    <row r="1869" spans="4:8" x14ac:dyDescent="0.25">
      <c r="D1869" s="31"/>
      <c r="E1869" s="18"/>
      <c r="F1869" s="31"/>
      <c r="H1869" s="36"/>
    </row>
    <row r="1870" spans="4:8" x14ac:dyDescent="0.25">
      <c r="D1870" s="31"/>
      <c r="E1870" s="18"/>
      <c r="F1870" s="31"/>
      <c r="H1870" s="36"/>
    </row>
    <row r="1871" spans="4:8" x14ac:dyDescent="0.25">
      <c r="D1871" s="31"/>
      <c r="E1871" s="18"/>
      <c r="F1871" s="31"/>
      <c r="H1871" s="36"/>
    </row>
    <row r="1872" spans="4:8" x14ac:dyDescent="0.25">
      <c r="D1872" s="31"/>
      <c r="E1872" s="18"/>
      <c r="F1872" s="31"/>
      <c r="H1872" s="36"/>
    </row>
    <row r="1873" spans="4:8" x14ac:dyDescent="0.25">
      <c r="D1873" s="31"/>
      <c r="E1873" s="18"/>
      <c r="F1873" s="31"/>
      <c r="H1873" s="36"/>
    </row>
    <row r="1874" spans="4:8" x14ac:dyDescent="0.25">
      <c r="D1874" s="31"/>
      <c r="E1874" s="18"/>
      <c r="F1874" s="31"/>
      <c r="H1874" s="36"/>
    </row>
    <row r="1875" spans="4:8" x14ac:dyDescent="0.25">
      <c r="D1875" s="31"/>
      <c r="E1875" s="18"/>
      <c r="F1875" s="31"/>
      <c r="H1875" s="36"/>
    </row>
    <row r="1876" spans="4:8" x14ac:dyDescent="0.25">
      <c r="D1876" s="31"/>
      <c r="E1876" s="18"/>
      <c r="F1876" s="31"/>
      <c r="H1876" s="36"/>
    </row>
    <row r="1877" spans="4:8" x14ac:dyDescent="0.25">
      <c r="D1877" s="31"/>
      <c r="E1877" s="18"/>
      <c r="F1877" s="31"/>
      <c r="H1877" s="36"/>
    </row>
    <row r="1878" spans="4:8" x14ac:dyDescent="0.25">
      <c r="D1878" s="31"/>
      <c r="E1878" s="18"/>
      <c r="F1878" s="31"/>
      <c r="H1878" s="36"/>
    </row>
    <row r="1879" spans="4:8" x14ac:dyDescent="0.25">
      <c r="D1879" s="31"/>
      <c r="E1879" s="18"/>
      <c r="F1879" s="31"/>
      <c r="H1879" s="36"/>
    </row>
    <row r="1880" spans="4:8" x14ac:dyDescent="0.25">
      <c r="D1880" s="31"/>
      <c r="E1880" s="18"/>
      <c r="F1880" s="31"/>
      <c r="H1880" s="36"/>
    </row>
    <row r="1881" spans="4:8" x14ac:dyDescent="0.25">
      <c r="D1881" s="31"/>
      <c r="E1881" s="18"/>
      <c r="F1881" s="31"/>
      <c r="H1881" s="36"/>
    </row>
    <row r="1882" spans="4:8" x14ac:dyDescent="0.25">
      <c r="D1882" s="31"/>
      <c r="E1882" s="18"/>
      <c r="F1882" s="31"/>
      <c r="H1882" s="36"/>
    </row>
    <row r="1883" spans="4:8" x14ac:dyDescent="0.25">
      <c r="D1883" s="31"/>
      <c r="E1883" s="18"/>
      <c r="F1883" s="31"/>
      <c r="H1883" s="36"/>
    </row>
    <row r="1884" spans="4:8" x14ac:dyDescent="0.25">
      <c r="D1884" s="31"/>
      <c r="E1884" s="18"/>
      <c r="F1884" s="31"/>
      <c r="H1884" s="36"/>
    </row>
    <row r="1885" spans="4:8" x14ac:dyDescent="0.25">
      <c r="D1885" s="31"/>
      <c r="E1885" s="18"/>
      <c r="F1885" s="31"/>
      <c r="H1885" s="36"/>
    </row>
    <row r="1886" spans="4:8" x14ac:dyDescent="0.25">
      <c r="D1886" s="31"/>
      <c r="E1886" s="18"/>
      <c r="F1886" s="31"/>
      <c r="H1886" s="36"/>
    </row>
    <row r="1887" spans="4:8" x14ac:dyDescent="0.25">
      <c r="D1887" s="31"/>
      <c r="E1887" s="18"/>
      <c r="F1887" s="31"/>
      <c r="H1887" s="36"/>
    </row>
    <row r="1888" spans="4:8" x14ac:dyDescent="0.25">
      <c r="D1888" s="31"/>
      <c r="E1888" s="18"/>
      <c r="F1888" s="31"/>
      <c r="H1888" s="36"/>
    </row>
    <row r="1889" spans="4:8" x14ac:dyDescent="0.25">
      <c r="D1889" s="31"/>
      <c r="E1889" s="18"/>
      <c r="F1889" s="31"/>
      <c r="H1889" s="36"/>
    </row>
    <row r="1890" spans="4:8" x14ac:dyDescent="0.25">
      <c r="D1890" s="31"/>
      <c r="E1890" s="18"/>
      <c r="F1890" s="31"/>
      <c r="H1890" s="36"/>
    </row>
    <row r="1891" spans="4:8" x14ac:dyDescent="0.25">
      <c r="D1891" s="31"/>
      <c r="E1891" s="18"/>
      <c r="F1891" s="31"/>
      <c r="H1891" s="36"/>
    </row>
    <row r="1892" spans="4:8" x14ac:dyDescent="0.25">
      <c r="D1892" s="31"/>
      <c r="E1892" s="18"/>
      <c r="F1892" s="31"/>
      <c r="H1892" s="36"/>
    </row>
    <row r="1893" spans="4:8" x14ac:dyDescent="0.25">
      <c r="D1893" s="31"/>
      <c r="E1893" s="18"/>
      <c r="F1893" s="31"/>
      <c r="H1893" s="36"/>
    </row>
    <row r="1894" spans="4:8" x14ac:dyDescent="0.25">
      <c r="D1894" s="31"/>
      <c r="E1894" s="18"/>
      <c r="F1894" s="31"/>
      <c r="H1894" s="36"/>
    </row>
    <row r="1895" spans="4:8" x14ac:dyDescent="0.25">
      <c r="D1895" s="31"/>
      <c r="E1895" s="18"/>
      <c r="F1895" s="31"/>
      <c r="H1895" s="36"/>
    </row>
    <row r="1896" spans="4:8" x14ac:dyDescent="0.25">
      <c r="D1896" s="31"/>
      <c r="E1896" s="18"/>
      <c r="F1896" s="31"/>
      <c r="H1896" s="36"/>
    </row>
    <row r="1897" spans="4:8" x14ac:dyDescent="0.25">
      <c r="D1897" s="31"/>
      <c r="E1897" s="18"/>
      <c r="F1897" s="31"/>
      <c r="H1897" s="36"/>
    </row>
    <row r="1898" spans="4:8" x14ac:dyDescent="0.25">
      <c r="D1898" s="31"/>
      <c r="E1898" s="18"/>
      <c r="F1898" s="31"/>
      <c r="H1898" s="36"/>
    </row>
    <row r="1899" spans="4:8" x14ac:dyDescent="0.25">
      <c r="D1899" s="31"/>
      <c r="E1899" s="18"/>
      <c r="F1899" s="31"/>
      <c r="H1899" s="36"/>
    </row>
    <row r="1900" spans="4:8" x14ac:dyDescent="0.25">
      <c r="D1900" s="31"/>
      <c r="E1900" s="18"/>
      <c r="F1900" s="31"/>
      <c r="H1900" s="36"/>
    </row>
    <row r="1901" spans="4:8" x14ac:dyDescent="0.25">
      <c r="D1901" s="31"/>
      <c r="E1901" s="18"/>
      <c r="F1901" s="31"/>
      <c r="H1901" s="36"/>
    </row>
    <row r="1902" spans="4:8" x14ac:dyDescent="0.25">
      <c r="D1902" s="31"/>
      <c r="E1902" s="18"/>
      <c r="F1902" s="31"/>
      <c r="H1902" s="36"/>
    </row>
    <row r="1903" spans="4:8" x14ac:dyDescent="0.25">
      <c r="D1903" s="31"/>
      <c r="E1903" s="18"/>
      <c r="F1903" s="31"/>
      <c r="H1903" s="36"/>
    </row>
    <row r="1904" spans="4:8" x14ac:dyDescent="0.25">
      <c r="D1904" s="31"/>
      <c r="E1904" s="18"/>
      <c r="F1904" s="31"/>
      <c r="H1904" s="36"/>
    </row>
    <row r="1905" spans="4:8" x14ac:dyDescent="0.25">
      <c r="D1905" s="31"/>
      <c r="E1905" s="18"/>
      <c r="F1905" s="31"/>
      <c r="H1905" s="36"/>
    </row>
    <row r="1906" spans="4:8" x14ac:dyDescent="0.25">
      <c r="D1906" s="31"/>
      <c r="E1906" s="18"/>
      <c r="F1906" s="31"/>
      <c r="H1906" s="36"/>
    </row>
    <row r="1907" spans="4:8" x14ac:dyDescent="0.25">
      <c r="D1907" s="31"/>
      <c r="E1907" s="18"/>
      <c r="F1907" s="31"/>
      <c r="H1907" s="36"/>
    </row>
    <row r="1908" spans="4:8" x14ac:dyDescent="0.25">
      <c r="D1908" s="31"/>
      <c r="E1908" s="18"/>
      <c r="F1908" s="31"/>
      <c r="H1908" s="36"/>
    </row>
    <row r="1909" spans="4:8" x14ac:dyDescent="0.25">
      <c r="D1909" s="31"/>
      <c r="E1909" s="18"/>
      <c r="F1909" s="31"/>
      <c r="H1909" s="36"/>
    </row>
    <row r="1910" spans="4:8" x14ac:dyDescent="0.25">
      <c r="D1910" s="31"/>
      <c r="E1910" s="18"/>
      <c r="F1910" s="31"/>
      <c r="H1910" s="36"/>
    </row>
    <row r="1911" spans="4:8" x14ac:dyDescent="0.25">
      <c r="D1911" s="31"/>
      <c r="E1911" s="18"/>
      <c r="F1911" s="31"/>
      <c r="H1911" s="36"/>
    </row>
    <row r="1912" spans="4:8" x14ac:dyDescent="0.25">
      <c r="D1912" s="31"/>
      <c r="E1912" s="18"/>
      <c r="F1912" s="31"/>
      <c r="H1912" s="36"/>
    </row>
    <row r="1913" spans="4:8" x14ac:dyDescent="0.25">
      <c r="D1913" s="31"/>
      <c r="E1913" s="18"/>
      <c r="F1913" s="31"/>
      <c r="H1913" s="36"/>
    </row>
    <row r="1914" spans="4:8" x14ac:dyDescent="0.25">
      <c r="D1914" s="31"/>
      <c r="E1914" s="18"/>
      <c r="F1914" s="31"/>
      <c r="H1914" s="36"/>
    </row>
    <row r="1915" spans="4:8" x14ac:dyDescent="0.25">
      <c r="D1915" s="31"/>
      <c r="E1915" s="18"/>
      <c r="F1915" s="31"/>
      <c r="H1915" s="36"/>
    </row>
    <row r="1916" spans="4:8" x14ac:dyDescent="0.25">
      <c r="D1916" s="31"/>
      <c r="E1916" s="18"/>
      <c r="F1916" s="31"/>
      <c r="H1916" s="36"/>
    </row>
    <row r="1917" spans="4:8" x14ac:dyDescent="0.25">
      <c r="D1917" s="31"/>
      <c r="E1917" s="18"/>
      <c r="F1917" s="31"/>
      <c r="H1917" s="36"/>
    </row>
    <row r="1918" spans="4:8" x14ac:dyDescent="0.25">
      <c r="D1918" s="31"/>
      <c r="E1918" s="18"/>
      <c r="F1918" s="31"/>
      <c r="H1918" s="36"/>
    </row>
    <row r="1919" spans="4:8" x14ac:dyDescent="0.25">
      <c r="D1919" s="31"/>
      <c r="E1919" s="18"/>
      <c r="F1919" s="31"/>
      <c r="H1919" s="36"/>
    </row>
    <row r="1920" spans="4:8" x14ac:dyDescent="0.25">
      <c r="D1920" s="31"/>
      <c r="E1920" s="18"/>
      <c r="F1920" s="31"/>
      <c r="H1920" s="36"/>
    </row>
    <row r="1921" spans="4:8" x14ac:dyDescent="0.25">
      <c r="D1921" s="31"/>
      <c r="E1921" s="18"/>
      <c r="F1921" s="31"/>
      <c r="H1921" s="36"/>
    </row>
    <row r="1922" spans="4:8" x14ac:dyDescent="0.25">
      <c r="D1922" s="31"/>
      <c r="E1922" s="18"/>
      <c r="F1922" s="31"/>
      <c r="H1922" s="36"/>
    </row>
    <row r="1923" spans="4:8" x14ac:dyDescent="0.25">
      <c r="D1923" s="31"/>
      <c r="E1923" s="18"/>
      <c r="F1923" s="31"/>
      <c r="H1923" s="36"/>
    </row>
    <row r="1924" spans="4:8" x14ac:dyDescent="0.25">
      <c r="D1924" s="31"/>
      <c r="E1924" s="18"/>
      <c r="F1924" s="31"/>
      <c r="H1924" s="36"/>
    </row>
    <row r="1925" spans="4:8" x14ac:dyDescent="0.25">
      <c r="D1925" s="31"/>
      <c r="E1925" s="18"/>
      <c r="F1925" s="31"/>
      <c r="H1925" s="36"/>
    </row>
    <row r="1926" spans="4:8" x14ac:dyDescent="0.25">
      <c r="D1926" s="31"/>
      <c r="E1926" s="18"/>
      <c r="F1926" s="31"/>
      <c r="H1926" s="36"/>
    </row>
    <row r="1927" spans="4:8" x14ac:dyDescent="0.25">
      <c r="D1927" s="31"/>
      <c r="E1927" s="18"/>
      <c r="F1927" s="31"/>
      <c r="H1927" s="36"/>
    </row>
    <row r="1928" spans="4:8" x14ac:dyDescent="0.25">
      <c r="D1928" s="31"/>
      <c r="E1928" s="18"/>
      <c r="F1928" s="31"/>
      <c r="H1928" s="36"/>
    </row>
    <row r="1929" spans="4:8" x14ac:dyDescent="0.25">
      <c r="D1929" s="31"/>
      <c r="E1929" s="18"/>
      <c r="F1929" s="31"/>
      <c r="H1929" s="36"/>
    </row>
    <row r="1930" spans="4:8" x14ac:dyDescent="0.25">
      <c r="D1930" s="31"/>
      <c r="E1930" s="18"/>
      <c r="F1930" s="31"/>
      <c r="H1930" s="36"/>
    </row>
    <row r="1931" spans="4:8" x14ac:dyDescent="0.25">
      <c r="D1931" s="31"/>
      <c r="E1931" s="18"/>
      <c r="F1931" s="31"/>
      <c r="H1931" s="36"/>
    </row>
    <row r="1932" spans="4:8" x14ac:dyDescent="0.25">
      <c r="D1932" s="31"/>
      <c r="E1932" s="18"/>
      <c r="F1932" s="31"/>
      <c r="H1932" s="36"/>
    </row>
    <row r="1933" spans="4:8" x14ac:dyDescent="0.25">
      <c r="D1933" s="31"/>
      <c r="E1933" s="18"/>
      <c r="F1933" s="31"/>
      <c r="H1933" s="36"/>
    </row>
    <row r="1934" spans="4:8" x14ac:dyDescent="0.25">
      <c r="D1934" s="31"/>
      <c r="E1934" s="18"/>
      <c r="F1934" s="31"/>
      <c r="H1934" s="36"/>
    </row>
    <row r="1935" spans="4:8" x14ac:dyDescent="0.25">
      <c r="D1935" s="31"/>
      <c r="E1935" s="18"/>
      <c r="F1935" s="31"/>
      <c r="H1935" s="36"/>
    </row>
    <row r="1936" spans="4:8" x14ac:dyDescent="0.25">
      <c r="D1936" s="31"/>
      <c r="E1936" s="18"/>
      <c r="F1936" s="31"/>
      <c r="H1936" s="36"/>
    </row>
    <row r="1937" spans="4:8" x14ac:dyDescent="0.25">
      <c r="D1937" s="31"/>
      <c r="E1937" s="18"/>
      <c r="F1937" s="31"/>
      <c r="H1937" s="36"/>
    </row>
    <row r="1938" spans="4:8" x14ac:dyDescent="0.25">
      <c r="D1938" s="31"/>
      <c r="E1938" s="18"/>
      <c r="F1938" s="31"/>
      <c r="H1938" s="36"/>
    </row>
    <row r="1939" spans="4:8" x14ac:dyDescent="0.25">
      <c r="D1939" s="31"/>
      <c r="E1939" s="18"/>
      <c r="F1939" s="31"/>
      <c r="H1939" s="36"/>
    </row>
    <row r="1940" spans="4:8" x14ac:dyDescent="0.25">
      <c r="D1940" s="31"/>
      <c r="E1940" s="18"/>
      <c r="F1940" s="31"/>
      <c r="H1940" s="36"/>
    </row>
    <row r="1941" spans="4:8" x14ac:dyDescent="0.25">
      <c r="D1941" s="31"/>
      <c r="E1941" s="18"/>
      <c r="F1941" s="31"/>
      <c r="H1941" s="36"/>
    </row>
    <row r="1942" spans="4:8" x14ac:dyDescent="0.25">
      <c r="D1942" s="31"/>
      <c r="E1942" s="18"/>
      <c r="F1942" s="31"/>
      <c r="H1942" s="36"/>
    </row>
    <row r="1943" spans="4:8" x14ac:dyDescent="0.25">
      <c r="D1943" s="31"/>
      <c r="E1943" s="18"/>
      <c r="F1943" s="31"/>
      <c r="H1943" s="36"/>
    </row>
    <row r="1944" spans="4:8" x14ac:dyDescent="0.25">
      <c r="D1944" s="31"/>
      <c r="E1944" s="18"/>
      <c r="F1944" s="31"/>
      <c r="H1944" s="36"/>
    </row>
    <row r="1945" spans="4:8" x14ac:dyDescent="0.25">
      <c r="D1945" s="31"/>
      <c r="E1945" s="18"/>
      <c r="F1945" s="31"/>
      <c r="H1945" s="36"/>
    </row>
    <row r="1946" spans="4:8" x14ac:dyDescent="0.25">
      <c r="D1946" s="31"/>
      <c r="E1946" s="18"/>
      <c r="F1946" s="31"/>
      <c r="H1946" s="36"/>
    </row>
    <row r="1947" spans="4:8" x14ac:dyDescent="0.25">
      <c r="D1947" s="31"/>
      <c r="E1947" s="18"/>
      <c r="F1947" s="31"/>
      <c r="H1947" s="36"/>
    </row>
    <row r="1948" spans="4:8" x14ac:dyDescent="0.25">
      <c r="D1948" s="31"/>
      <c r="E1948" s="18"/>
      <c r="F1948" s="31"/>
      <c r="H1948" s="36"/>
    </row>
    <row r="1949" spans="4:8" x14ac:dyDescent="0.25">
      <c r="D1949" s="31"/>
      <c r="E1949" s="18"/>
      <c r="F1949" s="31"/>
      <c r="H1949" s="36"/>
    </row>
    <row r="1950" spans="4:8" x14ac:dyDescent="0.25">
      <c r="D1950" s="31"/>
      <c r="E1950" s="18"/>
      <c r="F1950" s="31"/>
      <c r="H1950" s="36"/>
    </row>
    <row r="1951" spans="4:8" x14ac:dyDescent="0.25">
      <c r="D1951" s="31"/>
      <c r="E1951" s="18"/>
      <c r="F1951" s="31"/>
      <c r="H1951" s="36"/>
    </row>
    <row r="1952" spans="4:8" x14ac:dyDescent="0.25">
      <c r="D1952" s="31"/>
      <c r="E1952" s="18"/>
      <c r="F1952" s="31"/>
      <c r="H1952" s="36"/>
    </row>
    <row r="1953" spans="4:8" x14ac:dyDescent="0.25">
      <c r="D1953" s="31"/>
      <c r="E1953" s="18"/>
      <c r="F1953" s="31"/>
      <c r="H1953" s="36"/>
    </row>
    <row r="1954" spans="4:8" x14ac:dyDescent="0.25">
      <c r="D1954" s="31"/>
      <c r="E1954" s="18"/>
      <c r="F1954" s="31"/>
      <c r="H1954" s="36"/>
    </row>
    <row r="1955" spans="4:8" x14ac:dyDescent="0.25">
      <c r="D1955" s="31"/>
      <c r="E1955" s="18"/>
      <c r="F1955" s="31"/>
      <c r="H1955" s="36"/>
    </row>
    <row r="1956" spans="4:8" x14ac:dyDescent="0.25">
      <c r="D1956" s="31"/>
      <c r="E1956" s="18"/>
      <c r="F1956" s="31"/>
      <c r="H1956" s="36"/>
    </row>
    <row r="1957" spans="4:8" x14ac:dyDescent="0.25">
      <c r="D1957" s="31"/>
      <c r="E1957" s="18"/>
      <c r="F1957" s="31"/>
      <c r="H1957" s="36"/>
    </row>
    <row r="1958" spans="4:8" x14ac:dyDescent="0.25">
      <c r="D1958" s="31"/>
      <c r="E1958" s="18"/>
      <c r="F1958" s="31"/>
      <c r="H1958" s="36"/>
    </row>
    <row r="1959" spans="4:8" x14ac:dyDescent="0.25">
      <c r="D1959" s="31"/>
      <c r="E1959" s="18"/>
      <c r="F1959" s="31"/>
      <c r="H1959" s="36"/>
    </row>
    <row r="1960" spans="4:8" x14ac:dyDescent="0.25">
      <c r="D1960" s="31"/>
      <c r="E1960" s="18"/>
      <c r="F1960" s="31"/>
      <c r="H1960" s="36"/>
    </row>
    <row r="1961" spans="4:8" x14ac:dyDescent="0.25">
      <c r="D1961" s="31"/>
      <c r="E1961" s="18"/>
      <c r="F1961" s="31"/>
      <c r="H1961" s="36"/>
    </row>
    <row r="1962" spans="4:8" x14ac:dyDescent="0.25">
      <c r="D1962" s="31"/>
      <c r="E1962" s="18"/>
      <c r="F1962" s="31"/>
      <c r="H1962" s="36"/>
    </row>
    <row r="1963" spans="4:8" x14ac:dyDescent="0.25">
      <c r="D1963" s="31"/>
      <c r="E1963" s="18"/>
      <c r="F1963" s="31"/>
      <c r="H1963" s="36"/>
    </row>
    <row r="1964" spans="4:8" x14ac:dyDescent="0.25">
      <c r="D1964" s="31"/>
      <c r="E1964" s="18"/>
      <c r="F1964" s="31"/>
      <c r="H1964" s="36"/>
    </row>
    <row r="1965" spans="4:8" x14ac:dyDescent="0.25">
      <c r="D1965" s="31"/>
      <c r="E1965" s="18"/>
      <c r="F1965" s="31"/>
      <c r="H1965" s="36"/>
    </row>
    <row r="1966" spans="4:8" x14ac:dyDescent="0.25">
      <c r="D1966" s="31"/>
      <c r="E1966" s="18"/>
      <c r="F1966" s="31"/>
      <c r="H1966" s="36"/>
    </row>
    <row r="1967" spans="4:8" x14ac:dyDescent="0.25">
      <c r="D1967" s="31"/>
      <c r="E1967" s="18"/>
      <c r="F1967" s="31"/>
      <c r="H1967" s="36"/>
    </row>
    <row r="1968" spans="4:8" x14ac:dyDescent="0.25">
      <c r="D1968" s="31"/>
      <c r="E1968" s="18"/>
      <c r="F1968" s="31"/>
      <c r="H1968" s="36"/>
    </row>
    <row r="1969" spans="4:8" x14ac:dyDescent="0.25">
      <c r="D1969" s="31"/>
      <c r="E1969" s="18"/>
      <c r="F1969" s="31"/>
      <c r="H1969" s="36"/>
    </row>
    <row r="1970" spans="4:8" x14ac:dyDescent="0.25">
      <c r="D1970" s="31"/>
      <c r="E1970" s="18"/>
      <c r="F1970" s="31"/>
      <c r="H1970" s="36"/>
    </row>
    <row r="1971" spans="4:8" x14ac:dyDescent="0.25">
      <c r="D1971" s="31"/>
      <c r="E1971" s="18"/>
      <c r="F1971" s="31"/>
      <c r="H1971" s="36"/>
    </row>
    <row r="1972" spans="4:8" x14ac:dyDescent="0.25">
      <c r="D1972" s="31"/>
      <c r="E1972" s="18"/>
      <c r="F1972" s="31"/>
      <c r="H1972" s="36"/>
    </row>
    <row r="1973" spans="4:8" x14ac:dyDescent="0.25">
      <c r="D1973" s="31"/>
      <c r="E1973" s="18"/>
      <c r="F1973" s="31"/>
      <c r="H1973" s="36"/>
    </row>
    <row r="1974" spans="4:8" x14ac:dyDescent="0.25">
      <c r="D1974" s="31"/>
      <c r="E1974" s="18"/>
      <c r="F1974" s="31"/>
      <c r="H1974" s="36"/>
    </row>
    <row r="1975" spans="4:8" x14ac:dyDescent="0.25">
      <c r="D1975" s="31"/>
      <c r="E1975" s="18"/>
      <c r="F1975" s="31"/>
      <c r="H1975" s="36"/>
    </row>
    <row r="1976" spans="4:8" x14ac:dyDescent="0.25">
      <c r="D1976" s="31"/>
      <c r="E1976" s="18"/>
      <c r="F1976" s="31"/>
      <c r="H1976" s="36"/>
    </row>
    <row r="1977" spans="4:8" x14ac:dyDescent="0.25">
      <c r="D1977" s="31"/>
      <c r="E1977" s="18"/>
      <c r="F1977" s="31"/>
      <c r="H1977" s="36"/>
    </row>
    <row r="1978" spans="4:8" x14ac:dyDescent="0.25">
      <c r="D1978" s="31"/>
      <c r="E1978" s="18"/>
      <c r="F1978" s="31"/>
      <c r="H1978" s="36"/>
    </row>
    <row r="1979" spans="4:8" x14ac:dyDescent="0.25">
      <c r="D1979" s="31"/>
      <c r="E1979" s="18"/>
      <c r="F1979" s="31"/>
      <c r="H1979" s="36"/>
    </row>
    <row r="1980" spans="4:8" x14ac:dyDescent="0.25">
      <c r="D1980" s="31"/>
      <c r="E1980" s="18"/>
      <c r="F1980" s="31"/>
      <c r="H1980" s="36"/>
    </row>
    <row r="1981" spans="4:8" x14ac:dyDescent="0.25">
      <c r="D1981" s="31"/>
      <c r="E1981" s="18"/>
      <c r="F1981" s="31"/>
      <c r="H1981" s="36"/>
    </row>
    <row r="1982" spans="4:8" x14ac:dyDescent="0.25">
      <c r="D1982" s="31"/>
      <c r="E1982" s="18"/>
      <c r="F1982" s="31"/>
      <c r="H1982" s="36"/>
    </row>
    <row r="1983" spans="4:8" x14ac:dyDescent="0.25">
      <c r="D1983" s="31"/>
      <c r="E1983" s="18"/>
      <c r="F1983" s="31"/>
      <c r="H1983" s="36"/>
    </row>
    <row r="1984" spans="4:8" x14ac:dyDescent="0.25">
      <c r="D1984" s="31"/>
      <c r="E1984" s="18"/>
      <c r="F1984" s="31"/>
      <c r="H1984" s="36"/>
    </row>
    <row r="1985" spans="4:8" x14ac:dyDescent="0.25">
      <c r="D1985" s="31"/>
      <c r="E1985" s="18"/>
      <c r="F1985" s="31"/>
      <c r="H1985" s="36"/>
    </row>
    <row r="1986" spans="4:8" x14ac:dyDescent="0.25">
      <c r="D1986" s="31"/>
      <c r="E1986" s="18"/>
      <c r="F1986" s="31"/>
      <c r="H1986" s="36"/>
    </row>
    <row r="1987" spans="4:8" x14ac:dyDescent="0.25">
      <c r="D1987" s="31"/>
      <c r="E1987" s="18"/>
      <c r="F1987" s="31"/>
      <c r="H1987" s="36"/>
    </row>
    <row r="1988" spans="4:8" x14ac:dyDescent="0.25">
      <c r="D1988" s="31"/>
      <c r="E1988" s="18"/>
      <c r="F1988" s="31"/>
      <c r="H1988" s="36"/>
    </row>
    <row r="1989" spans="4:8" x14ac:dyDescent="0.25">
      <c r="D1989" s="31"/>
      <c r="E1989" s="18"/>
      <c r="F1989" s="31"/>
      <c r="H1989" s="36"/>
    </row>
    <row r="1990" spans="4:8" x14ac:dyDescent="0.25">
      <c r="D1990" s="31"/>
      <c r="E1990" s="18"/>
      <c r="F1990" s="31"/>
      <c r="H1990" s="36"/>
    </row>
    <row r="1991" spans="4:8" x14ac:dyDescent="0.25">
      <c r="D1991" s="31"/>
      <c r="E1991" s="18"/>
      <c r="F1991" s="31"/>
      <c r="H1991" s="36"/>
    </row>
    <row r="1992" spans="4:8" x14ac:dyDescent="0.25">
      <c r="D1992" s="31"/>
      <c r="E1992" s="18"/>
      <c r="F1992" s="31"/>
      <c r="H1992" s="36"/>
    </row>
    <row r="1993" spans="4:8" x14ac:dyDescent="0.25">
      <c r="D1993" s="31"/>
      <c r="E1993" s="18"/>
      <c r="F1993" s="31"/>
      <c r="H1993" s="36"/>
    </row>
    <row r="1994" spans="4:8" x14ac:dyDescent="0.25">
      <c r="D1994" s="31"/>
      <c r="E1994" s="18"/>
      <c r="F1994" s="31"/>
      <c r="H1994" s="36"/>
    </row>
    <row r="1995" spans="4:8" x14ac:dyDescent="0.25">
      <c r="D1995" s="31"/>
      <c r="E1995" s="18"/>
      <c r="F1995" s="31"/>
      <c r="H1995" s="36"/>
    </row>
    <row r="1996" spans="4:8" x14ac:dyDescent="0.25">
      <c r="D1996" s="31"/>
      <c r="E1996" s="18"/>
      <c r="F1996" s="31"/>
      <c r="H1996" s="36"/>
    </row>
    <row r="1997" spans="4:8" x14ac:dyDescent="0.25">
      <c r="D1997" s="31"/>
      <c r="E1997" s="18"/>
      <c r="F1997" s="31"/>
      <c r="H1997" s="36"/>
    </row>
    <row r="1998" spans="4:8" x14ac:dyDescent="0.25">
      <c r="D1998" s="31"/>
      <c r="E1998" s="18"/>
      <c r="F1998" s="31"/>
      <c r="H1998" s="36"/>
    </row>
    <row r="1999" spans="4:8" x14ac:dyDescent="0.25">
      <c r="D1999" s="31"/>
      <c r="E1999" s="18"/>
      <c r="F1999" s="31"/>
      <c r="H1999" s="36"/>
    </row>
    <row r="2000" spans="4:8" x14ac:dyDescent="0.25">
      <c r="D2000" s="31"/>
      <c r="E2000" s="18"/>
      <c r="F2000" s="31"/>
      <c r="H2000" s="36"/>
    </row>
    <row r="2001" spans="4:8" x14ac:dyDescent="0.25">
      <c r="D2001" s="31"/>
      <c r="E2001" s="18"/>
      <c r="F2001" s="31"/>
      <c r="H2001" s="36"/>
    </row>
    <row r="2002" spans="4:8" x14ac:dyDescent="0.25">
      <c r="D2002" s="31"/>
      <c r="E2002" s="18"/>
      <c r="F2002" s="31"/>
      <c r="H2002" s="36"/>
    </row>
    <row r="2003" spans="4:8" x14ac:dyDescent="0.25">
      <c r="D2003" s="31"/>
      <c r="E2003" s="18"/>
      <c r="F2003" s="31"/>
      <c r="H2003" s="36"/>
    </row>
    <row r="2004" spans="4:8" x14ac:dyDescent="0.25">
      <c r="D2004" s="31"/>
      <c r="E2004" s="18"/>
      <c r="F2004" s="31"/>
      <c r="H2004" s="36"/>
    </row>
    <row r="2005" spans="4:8" x14ac:dyDescent="0.25">
      <c r="D2005" s="31"/>
      <c r="E2005" s="18"/>
      <c r="F2005" s="31"/>
      <c r="H2005" s="36"/>
    </row>
    <row r="2006" spans="4:8" x14ac:dyDescent="0.25">
      <c r="D2006" s="31"/>
      <c r="E2006" s="18"/>
      <c r="F2006" s="31"/>
      <c r="H2006" s="36"/>
    </row>
    <row r="2007" spans="4:8" x14ac:dyDescent="0.25">
      <c r="D2007" s="31"/>
      <c r="E2007" s="18"/>
      <c r="F2007" s="31"/>
      <c r="H2007" s="36"/>
    </row>
    <row r="2008" spans="4:8" x14ac:dyDescent="0.25">
      <c r="D2008" s="31"/>
      <c r="E2008" s="18"/>
      <c r="F2008" s="31"/>
      <c r="H2008" s="36"/>
    </row>
    <row r="2009" spans="4:8" x14ac:dyDescent="0.25">
      <c r="D2009" s="31"/>
      <c r="E2009" s="18"/>
      <c r="F2009" s="31"/>
      <c r="H2009" s="36"/>
    </row>
    <row r="2010" spans="4:8" x14ac:dyDescent="0.25">
      <c r="D2010" s="31"/>
      <c r="E2010" s="18"/>
      <c r="F2010" s="31"/>
      <c r="H2010" s="36"/>
    </row>
    <row r="2011" spans="4:8" x14ac:dyDescent="0.25">
      <c r="D2011" s="31"/>
      <c r="E2011" s="18"/>
      <c r="F2011" s="31"/>
      <c r="H2011" s="36"/>
    </row>
    <row r="2012" spans="4:8" x14ac:dyDescent="0.25">
      <c r="D2012" s="31"/>
      <c r="E2012" s="18"/>
      <c r="F2012" s="31"/>
      <c r="H2012" s="36"/>
    </row>
    <row r="2013" spans="4:8" x14ac:dyDescent="0.25">
      <c r="D2013" s="31"/>
      <c r="E2013" s="18"/>
      <c r="F2013" s="31"/>
      <c r="H2013" s="36"/>
    </row>
    <row r="2014" spans="4:8" x14ac:dyDescent="0.25">
      <c r="D2014" s="31"/>
      <c r="E2014" s="18"/>
      <c r="F2014" s="31"/>
      <c r="H2014" s="36"/>
    </row>
    <row r="2015" spans="4:8" x14ac:dyDescent="0.25">
      <c r="D2015" s="31"/>
      <c r="E2015" s="18"/>
      <c r="F2015" s="31"/>
      <c r="H2015" s="36"/>
    </row>
    <row r="2016" spans="4:8" x14ac:dyDescent="0.25">
      <c r="D2016" s="31"/>
      <c r="E2016" s="18"/>
      <c r="F2016" s="31"/>
      <c r="H2016" s="36"/>
    </row>
    <row r="2017" spans="4:8" x14ac:dyDescent="0.25">
      <c r="D2017" s="31"/>
      <c r="E2017" s="18"/>
      <c r="F2017" s="31"/>
      <c r="H2017" s="36"/>
    </row>
    <row r="2018" spans="4:8" x14ac:dyDescent="0.25">
      <c r="D2018" s="31"/>
      <c r="E2018" s="18"/>
      <c r="F2018" s="31"/>
      <c r="H2018" s="36"/>
    </row>
    <row r="2019" spans="4:8" x14ac:dyDescent="0.25">
      <c r="D2019" s="31"/>
      <c r="E2019" s="18"/>
      <c r="F2019" s="31"/>
      <c r="H2019" s="36"/>
    </row>
    <row r="2020" spans="4:8" x14ac:dyDescent="0.25">
      <c r="D2020" s="31"/>
      <c r="E2020" s="18"/>
      <c r="F2020" s="31"/>
      <c r="H2020" s="36"/>
    </row>
    <row r="2021" spans="4:8" x14ac:dyDescent="0.25">
      <c r="D2021" s="31"/>
      <c r="E2021" s="18"/>
      <c r="F2021" s="31"/>
      <c r="H2021" s="36"/>
    </row>
    <row r="2022" spans="4:8" x14ac:dyDescent="0.25">
      <c r="D2022" s="31"/>
      <c r="E2022" s="18"/>
      <c r="F2022" s="31"/>
      <c r="H2022" s="36"/>
    </row>
    <row r="2023" spans="4:8" x14ac:dyDescent="0.25">
      <c r="D2023" s="31"/>
      <c r="E2023" s="18"/>
      <c r="F2023" s="31"/>
      <c r="H2023" s="36"/>
    </row>
    <row r="2024" spans="4:8" x14ac:dyDescent="0.25">
      <c r="D2024" s="31"/>
      <c r="E2024" s="18"/>
      <c r="F2024" s="31"/>
      <c r="H2024" s="36"/>
    </row>
    <row r="2025" spans="4:8" x14ac:dyDescent="0.25">
      <c r="D2025" s="31"/>
      <c r="E2025" s="18"/>
      <c r="F2025" s="31"/>
      <c r="H2025" s="36"/>
    </row>
    <row r="2026" spans="4:8" x14ac:dyDescent="0.25">
      <c r="D2026" s="31"/>
      <c r="E2026" s="18"/>
      <c r="F2026" s="31"/>
      <c r="H2026" s="36"/>
    </row>
    <row r="2027" spans="4:8" x14ac:dyDescent="0.25">
      <c r="D2027" s="31"/>
      <c r="E2027" s="18"/>
      <c r="F2027" s="31"/>
      <c r="H2027" s="36"/>
    </row>
    <row r="2028" spans="4:8" x14ac:dyDescent="0.25">
      <c r="D2028" s="31"/>
      <c r="E2028" s="18"/>
      <c r="F2028" s="31"/>
      <c r="H2028" s="36"/>
    </row>
    <row r="2029" spans="4:8" x14ac:dyDescent="0.25">
      <c r="D2029" s="31"/>
      <c r="E2029" s="18"/>
      <c r="F2029" s="31"/>
      <c r="H2029" s="36"/>
    </row>
    <row r="2030" spans="4:8" x14ac:dyDescent="0.25">
      <c r="D2030" s="31"/>
      <c r="E2030" s="18"/>
      <c r="F2030" s="31"/>
      <c r="H2030" s="36"/>
    </row>
    <row r="2031" spans="4:8" x14ac:dyDescent="0.25">
      <c r="D2031" s="31"/>
      <c r="E2031" s="18"/>
      <c r="F2031" s="31"/>
      <c r="H2031" s="36"/>
    </row>
    <row r="2032" spans="4:8" x14ac:dyDescent="0.25">
      <c r="D2032" s="31"/>
      <c r="E2032" s="18"/>
      <c r="F2032" s="31"/>
      <c r="H2032" s="36"/>
    </row>
    <row r="2033" spans="4:8" x14ac:dyDescent="0.25">
      <c r="D2033" s="31"/>
      <c r="E2033" s="18"/>
      <c r="F2033" s="31"/>
      <c r="H2033" s="36"/>
    </row>
    <row r="2034" spans="4:8" x14ac:dyDescent="0.25">
      <c r="D2034" s="31"/>
      <c r="E2034" s="18"/>
      <c r="F2034" s="31"/>
      <c r="H2034" s="36"/>
    </row>
    <row r="2035" spans="4:8" x14ac:dyDescent="0.25">
      <c r="D2035" s="31"/>
      <c r="E2035" s="18"/>
      <c r="F2035" s="31"/>
      <c r="H2035" s="36"/>
    </row>
    <row r="2036" spans="4:8" x14ac:dyDescent="0.25">
      <c r="D2036" s="31"/>
      <c r="E2036" s="18"/>
      <c r="F2036" s="31"/>
      <c r="H2036" s="36"/>
    </row>
    <row r="2037" spans="4:8" x14ac:dyDescent="0.25">
      <c r="D2037" s="31"/>
      <c r="E2037" s="18"/>
      <c r="F2037" s="31"/>
      <c r="H2037" s="36"/>
    </row>
    <row r="2038" spans="4:8" x14ac:dyDescent="0.25">
      <c r="D2038" s="31"/>
      <c r="E2038" s="18"/>
      <c r="F2038" s="31"/>
      <c r="H2038" s="36"/>
    </row>
    <row r="2039" spans="4:8" x14ac:dyDescent="0.25">
      <c r="D2039" s="31"/>
      <c r="E2039" s="18"/>
      <c r="F2039" s="31"/>
      <c r="H2039" s="36"/>
    </row>
    <row r="2040" spans="4:8" x14ac:dyDescent="0.25">
      <c r="D2040" s="31"/>
      <c r="E2040" s="18"/>
      <c r="F2040" s="31"/>
      <c r="H2040" s="36"/>
    </row>
    <row r="2041" spans="4:8" x14ac:dyDescent="0.25">
      <c r="D2041" s="31"/>
      <c r="E2041" s="18"/>
      <c r="F2041" s="31"/>
      <c r="H2041" s="36"/>
    </row>
    <row r="2042" spans="4:8" x14ac:dyDescent="0.25">
      <c r="D2042" s="31"/>
      <c r="E2042" s="18"/>
      <c r="F2042" s="31"/>
      <c r="H2042" s="36"/>
    </row>
    <row r="2043" spans="4:8" x14ac:dyDescent="0.25">
      <c r="D2043" s="31"/>
      <c r="E2043" s="18"/>
      <c r="F2043" s="31"/>
      <c r="H2043" s="36"/>
    </row>
    <row r="2044" spans="4:8" x14ac:dyDescent="0.25">
      <c r="D2044" s="31"/>
      <c r="E2044" s="18"/>
      <c r="F2044" s="31"/>
      <c r="H2044" s="36"/>
    </row>
    <row r="2045" spans="4:8" x14ac:dyDescent="0.25">
      <c r="D2045" s="31"/>
      <c r="E2045" s="18"/>
      <c r="F2045" s="31"/>
      <c r="H2045" s="36"/>
    </row>
    <row r="2046" spans="4:8" x14ac:dyDescent="0.25">
      <c r="D2046" s="31"/>
      <c r="E2046" s="18"/>
      <c r="F2046" s="31"/>
      <c r="H2046" s="36"/>
    </row>
    <row r="2047" spans="4:8" x14ac:dyDescent="0.25">
      <c r="D2047" s="31"/>
      <c r="E2047" s="18"/>
      <c r="F2047" s="31"/>
      <c r="H2047" s="36"/>
    </row>
    <row r="2048" spans="4:8" x14ac:dyDescent="0.25">
      <c r="D2048" s="31"/>
      <c r="E2048" s="18"/>
      <c r="F2048" s="31"/>
      <c r="H2048" s="36"/>
    </row>
    <row r="2049" spans="4:8" x14ac:dyDescent="0.25">
      <c r="D2049" s="31"/>
      <c r="E2049" s="18"/>
      <c r="F2049" s="31"/>
      <c r="H2049" s="36"/>
    </row>
    <row r="2050" spans="4:8" x14ac:dyDescent="0.25">
      <c r="D2050" s="31"/>
      <c r="E2050" s="18"/>
      <c r="F2050" s="31"/>
      <c r="H2050" s="36"/>
    </row>
    <row r="2051" spans="4:8" x14ac:dyDescent="0.25">
      <c r="D2051" s="31"/>
      <c r="E2051" s="18"/>
      <c r="F2051" s="31"/>
      <c r="H2051" s="36"/>
    </row>
    <row r="2052" spans="4:8" x14ac:dyDescent="0.25">
      <c r="D2052" s="31"/>
      <c r="E2052" s="18"/>
      <c r="F2052" s="31"/>
      <c r="H2052" s="36"/>
    </row>
    <row r="2053" spans="4:8" x14ac:dyDescent="0.25">
      <c r="D2053" s="31"/>
      <c r="E2053" s="18"/>
      <c r="F2053" s="31"/>
      <c r="H2053" s="36"/>
    </row>
    <row r="2054" spans="4:8" x14ac:dyDescent="0.25">
      <c r="D2054" s="31"/>
      <c r="E2054" s="18"/>
      <c r="F2054" s="31"/>
      <c r="H2054" s="36"/>
    </row>
    <row r="2055" spans="4:8" x14ac:dyDescent="0.25">
      <c r="D2055" s="31"/>
      <c r="E2055" s="18"/>
      <c r="F2055" s="31"/>
      <c r="H2055" s="36"/>
    </row>
    <row r="2056" spans="4:8" x14ac:dyDescent="0.25">
      <c r="D2056" s="31"/>
      <c r="E2056" s="18"/>
      <c r="F2056" s="31"/>
      <c r="H2056" s="36"/>
    </row>
    <row r="2057" spans="4:8" x14ac:dyDescent="0.25">
      <c r="D2057" s="31"/>
      <c r="E2057" s="18"/>
      <c r="F2057" s="31"/>
      <c r="H2057" s="36"/>
    </row>
    <row r="2058" spans="4:8" x14ac:dyDescent="0.25">
      <c r="D2058" s="31"/>
      <c r="E2058" s="18"/>
      <c r="F2058" s="31"/>
      <c r="H2058" s="36"/>
    </row>
    <row r="2059" spans="4:8" x14ac:dyDescent="0.25">
      <c r="D2059" s="31"/>
      <c r="E2059" s="18"/>
      <c r="F2059" s="31"/>
      <c r="H2059" s="36"/>
    </row>
    <row r="2060" spans="4:8" x14ac:dyDescent="0.25">
      <c r="D2060" s="31"/>
      <c r="E2060" s="18"/>
      <c r="F2060" s="31"/>
      <c r="H2060" s="36"/>
    </row>
    <row r="2061" spans="4:8" x14ac:dyDescent="0.25">
      <c r="D2061" s="31"/>
      <c r="E2061" s="18"/>
      <c r="F2061" s="31"/>
      <c r="H2061" s="36"/>
    </row>
    <row r="2062" spans="4:8" x14ac:dyDescent="0.25">
      <c r="D2062" s="31"/>
      <c r="E2062" s="18"/>
      <c r="F2062" s="31"/>
      <c r="H2062" s="36"/>
    </row>
    <row r="2063" spans="4:8" x14ac:dyDescent="0.25">
      <c r="D2063" s="31"/>
      <c r="E2063" s="18"/>
      <c r="F2063" s="31"/>
      <c r="H2063" s="36"/>
    </row>
    <row r="2064" spans="4:8" x14ac:dyDescent="0.25">
      <c r="D2064" s="31"/>
      <c r="E2064" s="18"/>
      <c r="F2064" s="31"/>
      <c r="H2064" s="36"/>
    </row>
    <row r="2065" spans="4:8" x14ac:dyDescent="0.25">
      <c r="D2065" s="31"/>
      <c r="E2065" s="18"/>
      <c r="F2065" s="31"/>
      <c r="H2065" s="36"/>
    </row>
    <row r="2066" spans="4:8" x14ac:dyDescent="0.25">
      <c r="D2066" s="31"/>
      <c r="E2066" s="18"/>
      <c r="F2066" s="31"/>
      <c r="H2066" s="36"/>
    </row>
    <row r="2067" spans="4:8" x14ac:dyDescent="0.25">
      <c r="D2067" s="31"/>
      <c r="E2067" s="18"/>
      <c r="F2067" s="31"/>
      <c r="H2067" s="36"/>
    </row>
    <row r="2068" spans="4:8" x14ac:dyDescent="0.25">
      <c r="D2068" s="31"/>
      <c r="E2068" s="18"/>
      <c r="F2068" s="31"/>
      <c r="H2068" s="36"/>
    </row>
    <row r="2069" spans="4:8" x14ac:dyDescent="0.25">
      <c r="D2069" s="31"/>
      <c r="E2069" s="18"/>
      <c r="F2069" s="31"/>
      <c r="H2069" s="36"/>
    </row>
    <row r="2070" spans="4:8" x14ac:dyDescent="0.25">
      <c r="D2070" s="31"/>
      <c r="E2070" s="18"/>
      <c r="F2070" s="31"/>
      <c r="H2070" s="36"/>
    </row>
    <row r="2071" spans="4:8" x14ac:dyDescent="0.25">
      <c r="D2071" s="31"/>
      <c r="E2071" s="18"/>
      <c r="F2071" s="31"/>
      <c r="H2071" s="36"/>
    </row>
    <row r="2072" spans="4:8" x14ac:dyDescent="0.25">
      <c r="D2072" s="31"/>
      <c r="E2072" s="18"/>
      <c r="F2072" s="31"/>
      <c r="H2072" s="36"/>
    </row>
    <row r="2073" spans="4:8" x14ac:dyDescent="0.25">
      <c r="D2073" s="31"/>
      <c r="E2073" s="18"/>
      <c r="F2073" s="31"/>
      <c r="H2073" s="36"/>
    </row>
    <row r="2074" spans="4:8" x14ac:dyDescent="0.25">
      <c r="D2074" s="31"/>
      <c r="E2074" s="18"/>
      <c r="F2074" s="31"/>
      <c r="H2074" s="36"/>
    </row>
    <row r="2075" spans="4:8" x14ac:dyDescent="0.25">
      <c r="D2075" s="31"/>
      <c r="E2075" s="18"/>
      <c r="F2075" s="31"/>
      <c r="H2075" s="36"/>
    </row>
    <row r="2076" spans="4:8" x14ac:dyDescent="0.25">
      <c r="D2076" s="31"/>
      <c r="E2076" s="18"/>
      <c r="F2076" s="31"/>
      <c r="H2076" s="36"/>
    </row>
    <row r="2077" spans="4:8" x14ac:dyDescent="0.25">
      <c r="D2077" s="31"/>
      <c r="E2077" s="18"/>
      <c r="F2077" s="31"/>
      <c r="H2077" s="36"/>
    </row>
    <row r="2078" spans="4:8" x14ac:dyDescent="0.25">
      <c r="D2078" s="31"/>
      <c r="E2078" s="18"/>
      <c r="F2078" s="31"/>
      <c r="H2078" s="36"/>
    </row>
    <row r="2079" spans="4:8" x14ac:dyDescent="0.25">
      <c r="D2079" s="31"/>
      <c r="E2079" s="18"/>
      <c r="F2079" s="31"/>
      <c r="H2079" s="36"/>
    </row>
    <row r="2080" spans="4:8" x14ac:dyDescent="0.25">
      <c r="D2080" s="31"/>
      <c r="E2080" s="18"/>
      <c r="F2080" s="31"/>
      <c r="H2080" s="36"/>
    </row>
    <row r="2081" spans="4:8" x14ac:dyDescent="0.25">
      <c r="D2081" s="31"/>
      <c r="E2081" s="18"/>
      <c r="F2081" s="31"/>
      <c r="H2081" s="36"/>
    </row>
    <row r="2082" spans="4:8" x14ac:dyDescent="0.25">
      <c r="D2082" s="31"/>
      <c r="E2082" s="18"/>
      <c r="F2082" s="31"/>
      <c r="H2082" s="36"/>
    </row>
    <row r="2083" spans="4:8" x14ac:dyDescent="0.25">
      <c r="D2083" s="31"/>
      <c r="E2083" s="18"/>
      <c r="F2083" s="31"/>
      <c r="H2083" s="36"/>
    </row>
    <row r="2084" spans="4:8" x14ac:dyDescent="0.25">
      <c r="D2084" s="31"/>
      <c r="E2084" s="18"/>
      <c r="F2084" s="31"/>
      <c r="H2084" s="36"/>
    </row>
    <row r="2085" spans="4:8" x14ac:dyDescent="0.25">
      <c r="D2085" s="31"/>
      <c r="E2085" s="18"/>
      <c r="F2085" s="31"/>
      <c r="H2085" s="36"/>
    </row>
    <row r="2086" spans="4:8" x14ac:dyDescent="0.25">
      <c r="D2086" s="31"/>
      <c r="E2086" s="18"/>
      <c r="F2086" s="31"/>
      <c r="H2086" s="36"/>
    </row>
    <row r="2087" spans="4:8" x14ac:dyDescent="0.25">
      <c r="D2087" s="31"/>
      <c r="E2087" s="18"/>
      <c r="F2087" s="31"/>
      <c r="H2087" s="36"/>
    </row>
    <row r="2088" spans="4:8" x14ac:dyDescent="0.25">
      <c r="D2088" s="31"/>
      <c r="E2088" s="18"/>
      <c r="F2088" s="31"/>
      <c r="H2088" s="36"/>
    </row>
    <row r="2089" spans="4:8" x14ac:dyDescent="0.25">
      <c r="D2089" s="31"/>
      <c r="E2089" s="18"/>
      <c r="F2089" s="31"/>
      <c r="H2089" s="36"/>
    </row>
    <row r="2090" spans="4:8" x14ac:dyDescent="0.25">
      <c r="D2090" s="31"/>
      <c r="E2090" s="18"/>
      <c r="F2090" s="31"/>
      <c r="H2090" s="36"/>
    </row>
    <row r="2091" spans="4:8" x14ac:dyDescent="0.25">
      <c r="D2091" s="31"/>
      <c r="E2091" s="18"/>
      <c r="F2091" s="31"/>
      <c r="H2091" s="36"/>
    </row>
    <row r="2092" spans="4:8" x14ac:dyDescent="0.25">
      <c r="D2092" s="31"/>
      <c r="E2092" s="18"/>
      <c r="F2092" s="31"/>
      <c r="H2092" s="36"/>
    </row>
    <row r="2093" spans="4:8" x14ac:dyDescent="0.25">
      <c r="D2093" s="31"/>
      <c r="E2093" s="18"/>
      <c r="F2093" s="31"/>
      <c r="H2093" s="36"/>
    </row>
    <row r="2094" spans="4:8" x14ac:dyDescent="0.25">
      <c r="D2094" s="31"/>
      <c r="E2094" s="18"/>
      <c r="F2094" s="31"/>
      <c r="H2094" s="36"/>
    </row>
    <row r="2095" spans="4:8" x14ac:dyDescent="0.25">
      <c r="D2095" s="31"/>
      <c r="E2095" s="18"/>
      <c r="F2095" s="31"/>
      <c r="H2095" s="36"/>
    </row>
    <row r="2096" spans="4:8" x14ac:dyDescent="0.25">
      <c r="D2096" s="31"/>
      <c r="E2096" s="18"/>
      <c r="F2096" s="31"/>
      <c r="H2096" s="36"/>
    </row>
    <row r="2097" spans="4:8" x14ac:dyDescent="0.25">
      <c r="D2097" s="31"/>
      <c r="E2097" s="18"/>
      <c r="F2097" s="31"/>
      <c r="H2097" s="36"/>
    </row>
    <row r="2098" spans="4:8" x14ac:dyDescent="0.25">
      <c r="D2098" s="31"/>
      <c r="E2098" s="18"/>
      <c r="F2098" s="31"/>
      <c r="H2098" s="36"/>
    </row>
    <row r="2099" spans="4:8" x14ac:dyDescent="0.25">
      <c r="D2099" s="31"/>
      <c r="E2099" s="18"/>
      <c r="F2099" s="31"/>
      <c r="H2099" s="36"/>
    </row>
    <row r="2100" spans="4:8" x14ac:dyDescent="0.25">
      <c r="D2100" s="31"/>
      <c r="E2100" s="18"/>
      <c r="F2100" s="31"/>
      <c r="H2100" s="36"/>
    </row>
    <row r="2101" spans="4:8" x14ac:dyDescent="0.25">
      <c r="D2101" s="31"/>
      <c r="E2101" s="18"/>
      <c r="F2101" s="31"/>
      <c r="H2101" s="36"/>
    </row>
    <row r="2102" spans="4:8" x14ac:dyDescent="0.25">
      <c r="D2102" s="31"/>
      <c r="E2102" s="18"/>
      <c r="F2102" s="31"/>
      <c r="H2102" s="36"/>
    </row>
    <row r="2103" spans="4:8" x14ac:dyDescent="0.25">
      <c r="D2103" s="31"/>
      <c r="E2103" s="18"/>
      <c r="F2103" s="31"/>
      <c r="H2103" s="36"/>
    </row>
    <row r="2104" spans="4:8" x14ac:dyDescent="0.25">
      <c r="D2104" s="31"/>
      <c r="E2104" s="18"/>
      <c r="F2104" s="31"/>
      <c r="H2104" s="36"/>
    </row>
    <row r="2105" spans="4:8" x14ac:dyDescent="0.25">
      <c r="D2105" s="31"/>
      <c r="E2105" s="18"/>
      <c r="F2105" s="31"/>
      <c r="H2105" s="36"/>
    </row>
    <row r="2106" spans="4:8" x14ac:dyDescent="0.25">
      <c r="D2106" s="31"/>
      <c r="E2106" s="18"/>
      <c r="F2106" s="31"/>
      <c r="H2106" s="36"/>
    </row>
    <row r="2107" spans="4:8" x14ac:dyDescent="0.25">
      <c r="D2107" s="31"/>
      <c r="E2107" s="18"/>
      <c r="F2107" s="31"/>
      <c r="H2107" s="36"/>
    </row>
    <row r="2108" spans="4:8" x14ac:dyDescent="0.25">
      <c r="D2108" s="31"/>
      <c r="E2108" s="18"/>
      <c r="F2108" s="31"/>
      <c r="H2108" s="36"/>
    </row>
    <row r="2109" spans="4:8" x14ac:dyDescent="0.25">
      <c r="D2109" s="31"/>
      <c r="E2109" s="18"/>
      <c r="F2109" s="31"/>
      <c r="H2109" s="36"/>
    </row>
    <row r="2110" spans="4:8" x14ac:dyDescent="0.25">
      <c r="D2110" s="31"/>
      <c r="E2110" s="18"/>
      <c r="F2110" s="31"/>
      <c r="H2110" s="36"/>
    </row>
    <row r="2111" spans="4:8" x14ac:dyDescent="0.25">
      <c r="D2111" s="31"/>
      <c r="E2111" s="18"/>
      <c r="F2111" s="31"/>
      <c r="H2111" s="36"/>
    </row>
    <row r="2112" spans="4:8" x14ac:dyDescent="0.25">
      <c r="D2112" s="31"/>
      <c r="E2112" s="18"/>
      <c r="F2112" s="31"/>
      <c r="H2112" s="36"/>
    </row>
    <row r="2113" spans="4:8" x14ac:dyDescent="0.25">
      <c r="D2113" s="31"/>
      <c r="E2113" s="18"/>
      <c r="F2113" s="31"/>
      <c r="H2113" s="36"/>
    </row>
    <row r="2114" spans="4:8" x14ac:dyDescent="0.25">
      <c r="D2114" s="31"/>
      <c r="E2114" s="18"/>
      <c r="F2114" s="31"/>
      <c r="H2114" s="36"/>
    </row>
    <row r="2115" spans="4:8" x14ac:dyDescent="0.25">
      <c r="D2115" s="31"/>
      <c r="E2115" s="18"/>
      <c r="F2115" s="31"/>
      <c r="H2115" s="36"/>
    </row>
    <row r="2116" spans="4:8" x14ac:dyDescent="0.25">
      <c r="D2116" s="31"/>
      <c r="E2116" s="18"/>
      <c r="F2116" s="31"/>
      <c r="H2116" s="36"/>
    </row>
    <row r="2117" spans="4:8" x14ac:dyDescent="0.25">
      <c r="D2117" s="31"/>
      <c r="E2117" s="18"/>
      <c r="F2117" s="31"/>
      <c r="H2117" s="36"/>
    </row>
    <row r="2118" spans="4:8" x14ac:dyDescent="0.25">
      <c r="D2118" s="31"/>
      <c r="E2118" s="18"/>
      <c r="F2118" s="31"/>
      <c r="H2118" s="36"/>
    </row>
    <row r="2119" spans="4:8" x14ac:dyDescent="0.25">
      <c r="D2119" s="31"/>
      <c r="E2119" s="18"/>
      <c r="F2119" s="31"/>
      <c r="H2119" s="36"/>
    </row>
    <row r="2120" spans="4:8" x14ac:dyDescent="0.25">
      <c r="D2120" s="31"/>
      <c r="E2120" s="18"/>
      <c r="F2120" s="31"/>
      <c r="H2120" s="36"/>
    </row>
    <row r="2121" spans="4:8" x14ac:dyDescent="0.25">
      <c r="D2121" s="31"/>
      <c r="E2121" s="18"/>
      <c r="F2121" s="31"/>
      <c r="H2121" s="36"/>
    </row>
    <row r="2122" spans="4:8" x14ac:dyDescent="0.25">
      <c r="D2122" s="31"/>
      <c r="E2122" s="18"/>
      <c r="F2122" s="31"/>
      <c r="H2122" s="36"/>
    </row>
    <row r="2123" spans="4:8" x14ac:dyDescent="0.25">
      <c r="D2123" s="31"/>
      <c r="E2123" s="18"/>
      <c r="F2123" s="31"/>
      <c r="H2123" s="36"/>
    </row>
    <row r="2124" spans="4:8" x14ac:dyDescent="0.25">
      <c r="D2124" s="31"/>
      <c r="E2124" s="18"/>
      <c r="F2124" s="31"/>
      <c r="H2124" s="36"/>
    </row>
    <row r="2125" spans="4:8" x14ac:dyDescent="0.25">
      <c r="D2125" s="31"/>
      <c r="E2125" s="18"/>
      <c r="F2125" s="31"/>
      <c r="H2125" s="36"/>
    </row>
    <row r="2126" spans="4:8" x14ac:dyDescent="0.25">
      <c r="D2126" s="31"/>
      <c r="E2126" s="18"/>
      <c r="F2126" s="31"/>
      <c r="H2126" s="36"/>
    </row>
    <row r="2127" spans="4:8" x14ac:dyDescent="0.25">
      <c r="D2127" s="31"/>
      <c r="E2127" s="18"/>
      <c r="F2127" s="31"/>
      <c r="H2127" s="36"/>
    </row>
    <row r="2128" spans="4:8" x14ac:dyDescent="0.25">
      <c r="D2128" s="31"/>
      <c r="E2128" s="18"/>
      <c r="F2128" s="31"/>
      <c r="H2128" s="36"/>
    </row>
    <row r="2129" spans="4:8" x14ac:dyDescent="0.25">
      <c r="D2129" s="31"/>
      <c r="E2129" s="18"/>
      <c r="F2129" s="31"/>
      <c r="H2129" s="36"/>
    </row>
    <row r="2130" spans="4:8" x14ac:dyDescent="0.25">
      <c r="D2130" s="31"/>
      <c r="E2130" s="18"/>
      <c r="F2130" s="31"/>
      <c r="H2130" s="36"/>
    </row>
    <row r="2131" spans="4:8" x14ac:dyDescent="0.25">
      <c r="D2131" s="31"/>
      <c r="E2131" s="18"/>
      <c r="F2131" s="31"/>
      <c r="H2131" s="36"/>
    </row>
    <row r="2132" spans="4:8" x14ac:dyDescent="0.25">
      <c r="D2132" s="31"/>
      <c r="E2132" s="18"/>
      <c r="F2132" s="31"/>
      <c r="H2132" s="36"/>
    </row>
    <row r="2133" spans="4:8" x14ac:dyDescent="0.25">
      <c r="D2133" s="31"/>
      <c r="E2133" s="18"/>
      <c r="F2133" s="31"/>
      <c r="H2133" s="36"/>
    </row>
    <row r="2134" spans="4:8" x14ac:dyDescent="0.25">
      <c r="D2134" s="31"/>
      <c r="E2134" s="18"/>
      <c r="F2134" s="31"/>
      <c r="H2134" s="36"/>
    </row>
    <row r="2135" spans="4:8" x14ac:dyDescent="0.25">
      <c r="D2135" s="31"/>
      <c r="E2135" s="18"/>
      <c r="F2135" s="31"/>
      <c r="H2135" s="36"/>
    </row>
    <row r="2136" spans="4:8" x14ac:dyDescent="0.25">
      <c r="D2136" s="31"/>
      <c r="E2136" s="18"/>
      <c r="F2136" s="31"/>
      <c r="H2136" s="36"/>
    </row>
    <row r="2137" spans="4:8" x14ac:dyDescent="0.25">
      <c r="D2137" s="31"/>
      <c r="E2137" s="18"/>
      <c r="F2137" s="31"/>
      <c r="H2137" s="36"/>
    </row>
    <row r="2138" spans="4:8" x14ac:dyDescent="0.25">
      <c r="D2138" s="31"/>
      <c r="E2138" s="18"/>
      <c r="F2138" s="31"/>
      <c r="H2138" s="36"/>
    </row>
    <row r="2139" spans="4:8" x14ac:dyDescent="0.25">
      <c r="D2139" s="31"/>
      <c r="E2139" s="18"/>
      <c r="F2139" s="31"/>
      <c r="H2139" s="36"/>
    </row>
    <row r="2140" spans="4:8" x14ac:dyDescent="0.25">
      <c r="D2140" s="31"/>
      <c r="E2140" s="18"/>
      <c r="F2140" s="31"/>
      <c r="H2140" s="36"/>
    </row>
    <row r="2141" spans="4:8" x14ac:dyDescent="0.25">
      <c r="D2141" s="31"/>
      <c r="E2141" s="18"/>
      <c r="F2141" s="31"/>
      <c r="H2141" s="36"/>
    </row>
    <row r="2142" spans="4:8" x14ac:dyDescent="0.25">
      <c r="D2142" s="31"/>
      <c r="E2142" s="18"/>
      <c r="F2142" s="31"/>
      <c r="H2142" s="36"/>
    </row>
    <row r="2143" spans="4:8" x14ac:dyDescent="0.25">
      <c r="D2143" s="31"/>
      <c r="E2143" s="18"/>
      <c r="F2143" s="31"/>
      <c r="H2143" s="36"/>
    </row>
    <row r="2144" spans="4:8" x14ac:dyDescent="0.25">
      <c r="D2144" s="31"/>
      <c r="E2144" s="18"/>
      <c r="F2144" s="31"/>
      <c r="H2144" s="36"/>
    </row>
    <row r="2145" spans="4:8" x14ac:dyDescent="0.25">
      <c r="D2145" s="31"/>
      <c r="E2145" s="18"/>
      <c r="F2145" s="31"/>
      <c r="H2145" s="36"/>
    </row>
    <row r="2146" spans="4:8" x14ac:dyDescent="0.25">
      <c r="D2146" s="31"/>
      <c r="E2146" s="18"/>
      <c r="F2146" s="31"/>
      <c r="H2146" s="36"/>
    </row>
    <row r="2147" spans="4:8" x14ac:dyDescent="0.25">
      <c r="D2147" s="31"/>
      <c r="E2147" s="18"/>
      <c r="F2147" s="31"/>
      <c r="H2147" s="36"/>
    </row>
    <row r="2148" spans="4:8" x14ac:dyDescent="0.25">
      <c r="D2148" s="31"/>
      <c r="E2148" s="18"/>
      <c r="F2148" s="31"/>
      <c r="H2148" s="36"/>
    </row>
    <row r="2149" spans="4:8" x14ac:dyDescent="0.25">
      <c r="D2149" s="31"/>
      <c r="E2149" s="18"/>
      <c r="F2149" s="31"/>
      <c r="H2149" s="36"/>
    </row>
    <row r="2150" spans="4:8" x14ac:dyDescent="0.25">
      <c r="D2150" s="31"/>
      <c r="E2150" s="18"/>
      <c r="F2150" s="31"/>
      <c r="H2150" s="36"/>
    </row>
    <row r="2151" spans="4:8" x14ac:dyDescent="0.25">
      <c r="D2151" s="31"/>
      <c r="E2151" s="18"/>
      <c r="F2151" s="31"/>
      <c r="H2151" s="36"/>
    </row>
    <row r="2152" spans="4:8" x14ac:dyDescent="0.25">
      <c r="D2152" s="31"/>
      <c r="E2152" s="18"/>
      <c r="F2152" s="31"/>
      <c r="H2152" s="36"/>
    </row>
    <row r="2153" spans="4:8" x14ac:dyDescent="0.25">
      <c r="D2153" s="31"/>
      <c r="E2153" s="18"/>
      <c r="F2153" s="31"/>
      <c r="H2153" s="36"/>
    </row>
    <row r="2154" spans="4:8" x14ac:dyDescent="0.25">
      <c r="D2154" s="31"/>
      <c r="E2154" s="18"/>
      <c r="F2154" s="31"/>
      <c r="H2154" s="36"/>
    </row>
    <row r="2155" spans="4:8" x14ac:dyDescent="0.25">
      <c r="D2155" s="31"/>
      <c r="E2155" s="18"/>
      <c r="F2155" s="31"/>
      <c r="H2155" s="36"/>
    </row>
    <row r="2156" spans="4:8" x14ac:dyDescent="0.25">
      <c r="D2156" s="31"/>
      <c r="E2156" s="18"/>
      <c r="F2156" s="31"/>
      <c r="H2156" s="36"/>
    </row>
    <row r="2157" spans="4:8" x14ac:dyDescent="0.25">
      <c r="D2157" s="31"/>
      <c r="E2157" s="18"/>
      <c r="F2157" s="31"/>
      <c r="H2157" s="36"/>
    </row>
    <row r="2158" spans="4:8" x14ac:dyDescent="0.25">
      <c r="D2158" s="31"/>
      <c r="E2158" s="18"/>
      <c r="F2158" s="31"/>
      <c r="H2158" s="36"/>
    </row>
    <row r="2159" spans="4:8" x14ac:dyDescent="0.25">
      <c r="D2159" s="31"/>
      <c r="E2159" s="18"/>
      <c r="F2159" s="31"/>
      <c r="H2159" s="36"/>
    </row>
    <row r="2160" spans="4:8" x14ac:dyDescent="0.25">
      <c r="D2160" s="31"/>
      <c r="E2160" s="18"/>
      <c r="F2160" s="31"/>
      <c r="H2160" s="36"/>
    </row>
    <row r="2161" spans="4:8" x14ac:dyDescent="0.25">
      <c r="D2161" s="31"/>
      <c r="E2161" s="18"/>
      <c r="F2161" s="31"/>
      <c r="H2161" s="36"/>
    </row>
    <row r="2162" spans="4:8" x14ac:dyDescent="0.25">
      <c r="D2162" s="31"/>
      <c r="E2162" s="18"/>
      <c r="F2162" s="31"/>
      <c r="H2162" s="36"/>
    </row>
    <row r="2163" spans="4:8" x14ac:dyDescent="0.25">
      <c r="D2163" s="31"/>
      <c r="E2163" s="18"/>
      <c r="F2163" s="31"/>
      <c r="H2163" s="36"/>
    </row>
    <row r="2164" spans="4:8" x14ac:dyDescent="0.25">
      <c r="D2164" s="31"/>
      <c r="E2164" s="18"/>
      <c r="F2164" s="31"/>
      <c r="H2164" s="36"/>
    </row>
    <row r="2165" spans="4:8" x14ac:dyDescent="0.25">
      <c r="D2165" s="31"/>
      <c r="E2165" s="18"/>
      <c r="F2165" s="31"/>
      <c r="H2165" s="36"/>
    </row>
    <row r="2166" spans="4:8" x14ac:dyDescent="0.25">
      <c r="D2166" s="31"/>
      <c r="E2166" s="18"/>
      <c r="F2166" s="31"/>
      <c r="H2166" s="36"/>
    </row>
    <row r="2167" spans="4:8" x14ac:dyDescent="0.25">
      <c r="D2167" s="31"/>
      <c r="E2167" s="18"/>
      <c r="F2167" s="31"/>
      <c r="H2167" s="36"/>
    </row>
    <row r="2168" spans="4:8" x14ac:dyDescent="0.25">
      <c r="D2168" s="31"/>
      <c r="E2168" s="18"/>
      <c r="F2168" s="31"/>
      <c r="H2168" s="36"/>
    </row>
    <row r="2169" spans="4:8" x14ac:dyDescent="0.25">
      <c r="D2169" s="31"/>
      <c r="E2169" s="18"/>
      <c r="F2169" s="31"/>
      <c r="H2169" s="36"/>
    </row>
    <row r="2170" spans="4:8" x14ac:dyDescent="0.25">
      <c r="D2170" s="31"/>
      <c r="E2170" s="18"/>
      <c r="F2170" s="31"/>
      <c r="H2170" s="36"/>
    </row>
    <row r="2171" spans="4:8" x14ac:dyDescent="0.25">
      <c r="D2171" s="31"/>
      <c r="E2171" s="18"/>
      <c r="F2171" s="31"/>
      <c r="H2171" s="36"/>
    </row>
    <row r="2172" spans="4:8" x14ac:dyDescent="0.25">
      <c r="D2172" s="31"/>
      <c r="E2172" s="18"/>
      <c r="F2172" s="31"/>
      <c r="H2172" s="36"/>
    </row>
    <row r="2173" spans="4:8" x14ac:dyDescent="0.25">
      <c r="D2173" s="31"/>
      <c r="E2173" s="18"/>
      <c r="F2173" s="31"/>
      <c r="H2173" s="36"/>
    </row>
    <row r="2174" spans="4:8" x14ac:dyDescent="0.25">
      <c r="D2174" s="31"/>
      <c r="E2174" s="18"/>
      <c r="F2174" s="31"/>
      <c r="H2174" s="36"/>
    </row>
    <row r="2175" spans="4:8" x14ac:dyDescent="0.25">
      <c r="D2175" s="31"/>
      <c r="E2175" s="18"/>
      <c r="F2175" s="31"/>
      <c r="H2175" s="36"/>
    </row>
    <row r="2176" spans="4:8" x14ac:dyDescent="0.25">
      <c r="D2176" s="31"/>
      <c r="E2176" s="18"/>
      <c r="F2176" s="31"/>
      <c r="H2176" s="36"/>
    </row>
    <row r="2177" spans="4:8" x14ac:dyDescent="0.25">
      <c r="D2177" s="31"/>
      <c r="E2177" s="18"/>
      <c r="F2177" s="31"/>
      <c r="H2177" s="36"/>
    </row>
    <row r="2178" spans="4:8" x14ac:dyDescent="0.25">
      <c r="D2178" s="31"/>
      <c r="E2178" s="18"/>
      <c r="F2178" s="31"/>
      <c r="H2178" s="36"/>
    </row>
    <row r="2179" spans="4:8" x14ac:dyDescent="0.25">
      <c r="D2179" s="31"/>
      <c r="E2179" s="18"/>
      <c r="F2179" s="31"/>
      <c r="H2179" s="36"/>
    </row>
    <row r="2180" spans="4:8" x14ac:dyDescent="0.25">
      <c r="D2180" s="31"/>
      <c r="E2180" s="18"/>
      <c r="F2180" s="31"/>
      <c r="H2180" s="36"/>
    </row>
    <row r="2181" spans="4:8" x14ac:dyDescent="0.25">
      <c r="D2181" s="31"/>
      <c r="E2181" s="18"/>
      <c r="F2181" s="31"/>
      <c r="H2181" s="36"/>
    </row>
    <row r="2182" spans="4:8" x14ac:dyDescent="0.25">
      <c r="D2182" s="31"/>
      <c r="E2182" s="18"/>
      <c r="F2182" s="31"/>
      <c r="H2182" s="36"/>
    </row>
    <row r="2183" spans="4:8" x14ac:dyDescent="0.25">
      <c r="D2183" s="31"/>
      <c r="E2183" s="18"/>
      <c r="F2183" s="31"/>
      <c r="H2183" s="36"/>
    </row>
    <row r="2184" spans="4:8" x14ac:dyDescent="0.25">
      <c r="D2184" s="31"/>
      <c r="E2184" s="18"/>
      <c r="F2184" s="31"/>
      <c r="H2184" s="36"/>
    </row>
    <row r="2185" spans="4:8" x14ac:dyDescent="0.25">
      <c r="D2185" s="31"/>
      <c r="E2185" s="18"/>
      <c r="F2185" s="31"/>
      <c r="H2185" s="36"/>
    </row>
    <row r="2186" spans="4:8" x14ac:dyDescent="0.25">
      <c r="D2186" s="31"/>
      <c r="E2186" s="18"/>
      <c r="F2186" s="31"/>
      <c r="H2186" s="36"/>
    </row>
    <row r="2187" spans="4:8" x14ac:dyDescent="0.25">
      <c r="D2187" s="31"/>
      <c r="E2187" s="18"/>
      <c r="F2187" s="31"/>
      <c r="H2187" s="36"/>
    </row>
    <row r="2188" spans="4:8" x14ac:dyDescent="0.25">
      <c r="D2188" s="31"/>
      <c r="E2188" s="18"/>
      <c r="F2188" s="31"/>
      <c r="H2188" s="36"/>
    </row>
    <row r="2189" spans="4:8" x14ac:dyDescent="0.25">
      <c r="D2189" s="31"/>
      <c r="E2189" s="18"/>
      <c r="F2189" s="31"/>
      <c r="H2189" s="36"/>
    </row>
    <row r="2190" spans="4:8" x14ac:dyDescent="0.25">
      <c r="D2190" s="31"/>
      <c r="E2190" s="18"/>
      <c r="F2190" s="31"/>
      <c r="H2190" s="36"/>
    </row>
    <row r="2191" spans="4:8" x14ac:dyDescent="0.25">
      <c r="D2191" s="31"/>
      <c r="E2191" s="18"/>
      <c r="F2191" s="31"/>
      <c r="H2191" s="36"/>
    </row>
    <row r="2192" spans="4:8" x14ac:dyDescent="0.25">
      <c r="D2192" s="31"/>
      <c r="E2192" s="18"/>
      <c r="F2192" s="31"/>
      <c r="H2192" s="36"/>
    </row>
    <row r="2193" spans="4:8" x14ac:dyDescent="0.25">
      <c r="D2193" s="31"/>
      <c r="E2193" s="18"/>
      <c r="F2193" s="31"/>
      <c r="H2193" s="36"/>
    </row>
    <row r="2194" spans="4:8" x14ac:dyDescent="0.25">
      <c r="D2194" s="31"/>
      <c r="E2194" s="18"/>
      <c r="F2194" s="31"/>
      <c r="H2194" s="36"/>
    </row>
    <row r="2195" spans="4:8" x14ac:dyDescent="0.25">
      <c r="D2195" s="31"/>
      <c r="E2195" s="18"/>
      <c r="F2195" s="31"/>
      <c r="H2195" s="36"/>
    </row>
    <row r="2196" spans="4:8" x14ac:dyDescent="0.25">
      <c r="D2196" s="31"/>
      <c r="E2196" s="18"/>
      <c r="F2196" s="31"/>
      <c r="H2196" s="36"/>
    </row>
    <row r="2197" spans="4:8" x14ac:dyDescent="0.25">
      <c r="D2197" s="31"/>
      <c r="E2197" s="18"/>
      <c r="F2197" s="31"/>
      <c r="H2197" s="36"/>
    </row>
    <row r="2198" spans="4:8" x14ac:dyDescent="0.25">
      <c r="D2198" s="31"/>
      <c r="E2198" s="18"/>
      <c r="F2198" s="31"/>
      <c r="H2198" s="36"/>
    </row>
    <row r="2199" spans="4:8" x14ac:dyDescent="0.25">
      <c r="D2199" s="31"/>
      <c r="E2199" s="18"/>
      <c r="F2199" s="31"/>
      <c r="H2199" s="36"/>
    </row>
    <row r="2200" spans="4:8" x14ac:dyDescent="0.25">
      <c r="D2200" s="31"/>
      <c r="E2200" s="18"/>
      <c r="F2200" s="31"/>
      <c r="H2200" s="36"/>
    </row>
    <row r="2201" spans="4:8" x14ac:dyDescent="0.25">
      <c r="D2201" s="31"/>
      <c r="E2201" s="18"/>
      <c r="F2201" s="31"/>
      <c r="H2201" s="36"/>
    </row>
    <row r="2202" spans="4:8" x14ac:dyDescent="0.25">
      <c r="D2202" s="31"/>
      <c r="E2202" s="18"/>
      <c r="F2202" s="31"/>
      <c r="H2202" s="36"/>
    </row>
    <row r="2203" spans="4:8" x14ac:dyDescent="0.25">
      <c r="D2203" s="31"/>
      <c r="E2203" s="18"/>
      <c r="F2203" s="31"/>
      <c r="H2203" s="36"/>
    </row>
    <row r="2204" spans="4:8" x14ac:dyDescent="0.25">
      <c r="D2204" s="31"/>
      <c r="E2204" s="18"/>
      <c r="F2204" s="31"/>
      <c r="H2204" s="36"/>
    </row>
    <row r="2205" spans="4:8" x14ac:dyDescent="0.25">
      <c r="D2205" s="31"/>
      <c r="E2205" s="18"/>
      <c r="F2205" s="31"/>
      <c r="H2205" s="36"/>
    </row>
    <row r="2206" spans="4:8" x14ac:dyDescent="0.25">
      <c r="D2206" s="31"/>
      <c r="E2206" s="18"/>
      <c r="F2206" s="31"/>
      <c r="H2206" s="36"/>
    </row>
    <row r="2207" spans="4:8" x14ac:dyDescent="0.25">
      <c r="D2207" s="31"/>
      <c r="E2207" s="18"/>
      <c r="F2207" s="31"/>
      <c r="H2207" s="36"/>
    </row>
    <row r="2208" spans="4:8" x14ac:dyDescent="0.25">
      <c r="D2208" s="31"/>
      <c r="E2208" s="18"/>
      <c r="F2208" s="31"/>
      <c r="H2208" s="36"/>
    </row>
    <row r="2209" spans="4:8" x14ac:dyDescent="0.25">
      <c r="D2209" s="31"/>
      <c r="E2209" s="18"/>
      <c r="F2209" s="31"/>
      <c r="H2209" s="36"/>
    </row>
    <row r="2210" spans="4:8" x14ac:dyDescent="0.25">
      <c r="D2210" s="31"/>
      <c r="E2210" s="18"/>
      <c r="F2210" s="31"/>
      <c r="H2210" s="36"/>
    </row>
    <row r="2211" spans="4:8" x14ac:dyDescent="0.25">
      <c r="D2211" s="31"/>
      <c r="E2211" s="18"/>
      <c r="F2211" s="31"/>
      <c r="H2211" s="36"/>
    </row>
    <row r="2212" spans="4:8" x14ac:dyDescent="0.25">
      <c r="D2212" s="31"/>
      <c r="E2212" s="18"/>
      <c r="F2212" s="31"/>
      <c r="H2212" s="36"/>
    </row>
    <row r="2213" spans="4:8" x14ac:dyDescent="0.25">
      <c r="D2213" s="31"/>
      <c r="E2213" s="18"/>
      <c r="F2213" s="31"/>
      <c r="H2213" s="36"/>
    </row>
    <row r="2214" spans="4:8" x14ac:dyDescent="0.25">
      <c r="D2214" s="31"/>
      <c r="E2214" s="18"/>
      <c r="F2214" s="31"/>
      <c r="H2214" s="36"/>
    </row>
    <row r="2215" spans="4:8" x14ac:dyDescent="0.25">
      <c r="D2215" s="31"/>
      <c r="E2215" s="18"/>
      <c r="F2215" s="31"/>
      <c r="H2215" s="36"/>
    </row>
    <row r="2216" spans="4:8" x14ac:dyDescent="0.25">
      <c r="D2216" s="31"/>
      <c r="E2216" s="18"/>
      <c r="F2216" s="31"/>
      <c r="H2216" s="36"/>
    </row>
    <row r="2217" spans="4:8" x14ac:dyDescent="0.25">
      <c r="D2217" s="31"/>
      <c r="E2217" s="18"/>
      <c r="F2217" s="31"/>
      <c r="H2217" s="36"/>
    </row>
    <row r="2218" spans="4:8" x14ac:dyDescent="0.25">
      <c r="D2218" s="31"/>
      <c r="E2218" s="18"/>
      <c r="F2218" s="31"/>
      <c r="H2218" s="36"/>
    </row>
    <row r="2219" spans="4:8" x14ac:dyDescent="0.25">
      <c r="D2219" s="31"/>
      <c r="E2219" s="18"/>
      <c r="F2219" s="31"/>
      <c r="H2219" s="36"/>
    </row>
    <row r="2220" spans="4:8" x14ac:dyDescent="0.25">
      <c r="D2220" s="31"/>
      <c r="E2220" s="18"/>
      <c r="F2220" s="31"/>
      <c r="H2220" s="36"/>
    </row>
    <row r="2221" spans="4:8" x14ac:dyDescent="0.25">
      <c r="D2221" s="31"/>
      <c r="E2221" s="18"/>
      <c r="F2221" s="31"/>
      <c r="H2221" s="36"/>
    </row>
    <row r="2222" spans="4:8" x14ac:dyDescent="0.25">
      <c r="D2222" s="31"/>
      <c r="E2222" s="18"/>
      <c r="F2222" s="31"/>
      <c r="H2222" s="36"/>
    </row>
    <row r="2223" spans="4:8" x14ac:dyDescent="0.25">
      <c r="D2223" s="31"/>
      <c r="E2223" s="18"/>
      <c r="F2223" s="31"/>
      <c r="H2223" s="36"/>
    </row>
    <row r="2224" spans="4:8" x14ac:dyDescent="0.25">
      <c r="D2224" s="31"/>
      <c r="E2224" s="18"/>
      <c r="F2224" s="31"/>
      <c r="H2224" s="36"/>
    </row>
    <row r="2225" spans="4:8" x14ac:dyDescent="0.25">
      <c r="D2225" s="31"/>
      <c r="E2225" s="18"/>
      <c r="F2225" s="31"/>
      <c r="H2225" s="36"/>
    </row>
    <row r="2226" spans="4:8" x14ac:dyDescent="0.25">
      <c r="D2226" s="31"/>
      <c r="E2226" s="18"/>
      <c r="F2226" s="31"/>
      <c r="H2226" s="36"/>
    </row>
    <row r="2227" spans="4:8" x14ac:dyDescent="0.25">
      <c r="D2227" s="31"/>
      <c r="E2227" s="18"/>
      <c r="F2227" s="31"/>
      <c r="H2227" s="36"/>
    </row>
    <row r="2228" spans="4:8" x14ac:dyDescent="0.25">
      <c r="D2228" s="31"/>
      <c r="E2228" s="18"/>
      <c r="F2228" s="31"/>
      <c r="H2228" s="36"/>
    </row>
    <row r="2229" spans="4:8" x14ac:dyDescent="0.25">
      <c r="D2229" s="31"/>
      <c r="E2229" s="18"/>
      <c r="F2229" s="31"/>
      <c r="H2229" s="36"/>
    </row>
    <row r="2230" spans="4:8" x14ac:dyDescent="0.25">
      <c r="D2230" s="31"/>
      <c r="E2230" s="18"/>
      <c r="F2230" s="31"/>
      <c r="H2230" s="36"/>
    </row>
    <row r="2231" spans="4:8" x14ac:dyDescent="0.25">
      <c r="D2231" s="31"/>
      <c r="E2231" s="18"/>
      <c r="F2231" s="31"/>
      <c r="H2231" s="36"/>
    </row>
    <row r="2232" spans="4:8" x14ac:dyDescent="0.25">
      <c r="D2232" s="31"/>
      <c r="E2232" s="18"/>
      <c r="F2232" s="31"/>
      <c r="H2232" s="36"/>
    </row>
    <row r="2233" spans="4:8" x14ac:dyDescent="0.25">
      <c r="D2233" s="31"/>
      <c r="E2233" s="18"/>
      <c r="F2233" s="31"/>
      <c r="H2233" s="36"/>
    </row>
    <row r="2234" spans="4:8" x14ac:dyDescent="0.25">
      <c r="D2234" s="31"/>
      <c r="E2234" s="18"/>
      <c r="F2234" s="31"/>
      <c r="H2234" s="36"/>
    </row>
    <row r="2235" spans="4:8" x14ac:dyDescent="0.25">
      <c r="D2235" s="31"/>
      <c r="E2235" s="18"/>
      <c r="F2235" s="31"/>
      <c r="H2235" s="36"/>
    </row>
    <row r="2236" spans="4:8" x14ac:dyDescent="0.25">
      <c r="D2236" s="31"/>
      <c r="E2236" s="18"/>
      <c r="F2236" s="31"/>
      <c r="H2236" s="36"/>
    </row>
    <row r="2237" spans="4:8" x14ac:dyDescent="0.25">
      <c r="D2237" s="31"/>
      <c r="E2237" s="18"/>
      <c r="F2237" s="31"/>
      <c r="H2237" s="36"/>
    </row>
    <row r="2238" spans="4:8" x14ac:dyDescent="0.25">
      <c r="D2238" s="31"/>
      <c r="E2238" s="18"/>
      <c r="F2238" s="31"/>
      <c r="H2238" s="36"/>
    </row>
    <row r="2239" spans="4:8" x14ac:dyDescent="0.25">
      <c r="D2239" s="31"/>
      <c r="E2239" s="18"/>
      <c r="F2239" s="31"/>
      <c r="H2239" s="36"/>
    </row>
    <row r="2240" spans="4:8" x14ac:dyDescent="0.25">
      <c r="D2240" s="31"/>
      <c r="E2240" s="18"/>
      <c r="F2240" s="31"/>
      <c r="H2240" s="36"/>
    </row>
    <row r="2241" spans="4:8" x14ac:dyDescent="0.25">
      <c r="D2241" s="31"/>
      <c r="E2241" s="18"/>
      <c r="F2241" s="31"/>
      <c r="H2241" s="36"/>
    </row>
    <row r="2242" spans="4:8" x14ac:dyDescent="0.25">
      <c r="D2242" s="31"/>
      <c r="E2242" s="18"/>
      <c r="F2242" s="31"/>
      <c r="H2242" s="36"/>
    </row>
    <row r="2243" spans="4:8" x14ac:dyDescent="0.25">
      <c r="D2243" s="31"/>
      <c r="E2243" s="18"/>
      <c r="F2243" s="31"/>
      <c r="H2243" s="36"/>
    </row>
    <row r="2244" spans="4:8" x14ac:dyDescent="0.25">
      <c r="D2244" s="31"/>
      <c r="E2244" s="18"/>
      <c r="F2244" s="31"/>
      <c r="H2244" s="36"/>
    </row>
    <row r="2245" spans="4:8" x14ac:dyDescent="0.25">
      <c r="D2245" s="31"/>
      <c r="E2245" s="18"/>
      <c r="F2245" s="31"/>
      <c r="H2245" s="36"/>
    </row>
    <row r="2246" spans="4:8" x14ac:dyDescent="0.25">
      <c r="D2246" s="31"/>
      <c r="E2246" s="18"/>
      <c r="F2246" s="31"/>
      <c r="H2246" s="36"/>
    </row>
    <row r="2247" spans="4:8" x14ac:dyDescent="0.25">
      <c r="D2247" s="31"/>
      <c r="E2247" s="18"/>
      <c r="F2247" s="31"/>
      <c r="H2247" s="36"/>
    </row>
    <row r="2248" spans="4:8" x14ac:dyDescent="0.25">
      <c r="D2248" s="31"/>
      <c r="E2248" s="18"/>
      <c r="F2248" s="31"/>
      <c r="H2248" s="36"/>
    </row>
    <row r="2249" spans="4:8" x14ac:dyDescent="0.25">
      <c r="D2249" s="31"/>
      <c r="E2249" s="18"/>
      <c r="F2249" s="31"/>
      <c r="H2249" s="36"/>
    </row>
    <row r="2250" spans="4:8" x14ac:dyDescent="0.25">
      <c r="D2250" s="31"/>
      <c r="E2250" s="18"/>
      <c r="F2250" s="31"/>
      <c r="H2250" s="36"/>
    </row>
    <row r="2251" spans="4:8" x14ac:dyDescent="0.25">
      <c r="D2251" s="31"/>
      <c r="E2251" s="18"/>
      <c r="F2251" s="31"/>
      <c r="H2251" s="36"/>
    </row>
    <row r="2252" spans="4:8" x14ac:dyDescent="0.25">
      <c r="D2252" s="31"/>
      <c r="E2252" s="18"/>
      <c r="F2252" s="31"/>
      <c r="H2252" s="36"/>
    </row>
    <row r="2253" spans="4:8" x14ac:dyDescent="0.25">
      <c r="D2253" s="31"/>
      <c r="E2253" s="18"/>
      <c r="F2253" s="31"/>
      <c r="H2253" s="36"/>
    </row>
    <row r="2254" spans="4:8" x14ac:dyDescent="0.25">
      <c r="D2254" s="31"/>
      <c r="E2254" s="18"/>
      <c r="F2254" s="31"/>
      <c r="H2254" s="36"/>
    </row>
    <row r="2255" spans="4:8" x14ac:dyDescent="0.25">
      <c r="D2255" s="31"/>
      <c r="E2255" s="18"/>
      <c r="F2255" s="31"/>
      <c r="H2255" s="36"/>
    </row>
    <row r="2256" spans="4:8" x14ac:dyDescent="0.25">
      <c r="D2256" s="31"/>
      <c r="E2256" s="18"/>
      <c r="F2256" s="31"/>
      <c r="H2256" s="36"/>
    </row>
    <row r="2257" spans="4:8" x14ac:dyDescent="0.25">
      <c r="D2257" s="31"/>
      <c r="E2257" s="18"/>
      <c r="F2257" s="31"/>
      <c r="H2257" s="36"/>
    </row>
    <row r="2258" spans="4:8" x14ac:dyDescent="0.25">
      <c r="D2258" s="31"/>
      <c r="E2258" s="18"/>
      <c r="F2258" s="31"/>
      <c r="H2258" s="36"/>
    </row>
    <row r="2259" spans="4:8" x14ac:dyDescent="0.25">
      <c r="D2259" s="31"/>
      <c r="E2259" s="18"/>
      <c r="F2259" s="31"/>
      <c r="H2259" s="36"/>
    </row>
    <row r="2260" spans="4:8" x14ac:dyDescent="0.25">
      <c r="D2260" s="31"/>
      <c r="E2260" s="18"/>
      <c r="F2260" s="31"/>
      <c r="H2260" s="36"/>
    </row>
    <row r="2261" spans="4:8" x14ac:dyDescent="0.25">
      <c r="D2261" s="31"/>
      <c r="E2261" s="18"/>
      <c r="F2261" s="31"/>
      <c r="H2261" s="36"/>
    </row>
    <row r="2262" spans="4:8" x14ac:dyDescent="0.25">
      <c r="D2262" s="31"/>
      <c r="E2262" s="18"/>
      <c r="F2262" s="31"/>
      <c r="H2262" s="36"/>
    </row>
    <row r="2263" spans="4:8" x14ac:dyDescent="0.25">
      <c r="D2263" s="31"/>
      <c r="E2263" s="18"/>
      <c r="F2263" s="31"/>
      <c r="H2263" s="36"/>
    </row>
    <row r="2264" spans="4:8" x14ac:dyDescent="0.25">
      <c r="D2264" s="31"/>
      <c r="E2264" s="18"/>
      <c r="F2264" s="31"/>
      <c r="H2264" s="36"/>
    </row>
    <row r="2265" spans="4:8" x14ac:dyDescent="0.25">
      <c r="D2265" s="31"/>
      <c r="E2265" s="18"/>
      <c r="F2265" s="31"/>
      <c r="H2265" s="36"/>
    </row>
    <row r="2266" spans="4:8" x14ac:dyDescent="0.25">
      <c r="D2266" s="31"/>
      <c r="E2266" s="18"/>
      <c r="F2266" s="31"/>
      <c r="H2266" s="36"/>
    </row>
    <row r="2267" spans="4:8" x14ac:dyDescent="0.25">
      <c r="D2267" s="31"/>
      <c r="E2267" s="18"/>
      <c r="F2267" s="31"/>
      <c r="H2267" s="36"/>
    </row>
    <row r="2268" spans="4:8" x14ac:dyDescent="0.25">
      <c r="D2268" s="31"/>
      <c r="E2268" s="18"/>
      <c r="F2268" s="31"/>
      <c r="H2268" s="36"/>
    </row>
    <row r="2269" spans="4:8" x14ac:dyDescent="0.25">
      <c r="D2269" s="31"/>
      <c r="E2269" s="18"/>
      <c r="F2269" s="31"/>
      <c r="H2269" s="36"/>
    </row>
    <row r="2270" spans="4:8" x14ac:dyDescent="0.25">
      <c r="D2270" s="31"/>
      <c r="E2270" s="18"/>
      <c r="F2270" s="31"/>
      <c r="H2270" s="36"/>
    </row>
    <row r="2271" spans="4:8" x14ac:dyDescent="0.25">
      <c r="D2271" s="31"/>
      <c r="E2271" s="18"/>
      <c r="F2271" s="31"/>
      <c r="H2271" s="36"/>
    </row>
    <row r="2272" spans="4:8" x14ac:dyDescent="0.25">
      <c r="D2272" s="31"/>
      <c r="E2272" s="18"/>
      <c r="F2272" s="31"/>
      <c r="H2272" s="36"/>
    </row>
    <row r="2273" spans="4:8" x14ac:dyDescent="0.25">
      <c r="D2273" s="31"/>
      <c r="E2273" s="18"/>
      <c r="F2273" s="31"/>
      <c r="H2273" s="36"/>
    </row>
    <row r="2274" spans="4:8" x14ac:dyDescent="0.25">
      <c r="D2274" s="31"/>
      <c r="E2274" s="18"/>
      <c r="F2274" s="31"/>
      <c r="H2274" s="36"/>
    </row>
    <row r="2275" spans="4:8" x14ac:dyDescent="0.25">
      <c r="D2275" s="31"/>
      <c r="E2275" s="18"/>
      <c r="F2275" s="31"/>
      <c r="H2275" s="36"/>
    </row>
    <row r="2276" spans="4:8" x14ac:dyDescent="0.25">
      <c r="D2276" s="31"/>
      <c r="E2276" s="18"/>
      <c r="F2276" s="31"/>
      <c r="H2276" s="36"/>
    </row>
    <row r="2277" spans="4:8" x14ac:dyDescent="0.25">
      <c r="D2277" s="31"/>
      <c r="E2277" s="18"/>
      <c r="F2277" s="31"/>
      <c r="H2277" s="36"/>
    </row>
    <row r="2278" spans="4:8" x14ac:dyDescent="0.25">
      <c r="D2278" s="31"/>
      <c r="E2278" s="18"/>
      <c r="F2278" s="31"/>
      <c r="H2278" s="36"/>
    </row>
    <row r="2279" spans="4:8" x14ac:dyDescent="0.25">
      <c r="D2279" s="31"/>
      <c r="E2279" s="18"/>
      <c r="F2279" s="31"/>
      <c r="H2279" s="36"/>
    </row>
    <row r="2280" spans="4:8" x14ac:dyDescent="0.25">
      <c r="D2280" s="31"/>
      <c r="E2280" s="18"/>
      <c r="F2280" s="31"/>
      <c r="H2280" s="36"/>
    </row>
    <row r="2281" spans="4:8" x14ac:dyDescent="0.25">
      <c r="D2281" s="31"/>
      <c r="E2281" s="18"/>
      <c r="F2281" s="31"/>
      <c r="H2281" s="36"/>
    </row>
    <row r="2282" spans="4:8" x14ac:dyDescent="0.25">
      <c r="D2282" s="31"/>
      <c r="E2282" s="18"/>
      <c r="F2282" s="31"/>
      <c r="H2282" s="36"/>
    </row>
    <row r="2283" spans="4:8" x14ac:dyDescent="0.25">
      <c r="D2283" s="31"/>
      <c r="E2283" s="18"/>
      <c r="F2283" s="31"/>
      <c r="H2283" s="36"/>
    </row>
    <row r="2284" spans="4:8" x14ac:dyDescent="0.25">
      <c r="D2284" s="31"/>
      <c r="E2284" s="18"/>
      <c r="F2284" s="31"/>
      <c r="H2284" s="36"/>
    </row>
    <row r="2285" spans="4:8" x14ac:dyDescent="0.25">
      <c r="D2285" s="31"/>
      <c r="E2285" s="18"/>
      <c r="F2285" s="31"/>
      <c r="H2285" s="36"/>
    </row>
    <row r="2286" spans="4:8" x14ac:dyDescent="0.25">
      <c r="D2286" s="31"/>
      <c r="E2286" s="18"/>
      <c r="F2286" s="31"/>
      <c r="H2286" s="36"/>
    </row>
    <row r="2287" spans="4:8" x14ac:dyDescent="0.25">
      <c r="D2287" s="31"/>
      <c r="E2287" s="18"/>
      <c r="F2287" s="31"/>
      <c r="H2287" s="36"/>
    </row>
    <row r="2288" spans="4:8" x14ac:dyDescent="0.25">
      <c r="D2288" s="31"/>
      <c r="E2288" s="18"/>
      <c r="F2288" s="31"/>
      <c r="H2288" s="36"/>
    </row>
    <row r="2289" spans="4:8" x14ac:dyDescent="0.25">
      <c r="D2289" s="31"/>
      <c r="E2289" s="18"/>
      <c r="F2289" s="31"/>
      <c r="H2289" s="36"/>
    </row>
    <row r="2290" spans="4:8" x14ac:dyDescent="0.25">
      <c r="D2290" s="31"/>
      <c r="E2290" s="18"/>
      <c r="F2290" s="31"/>
      <c r="H2290" s="36"/>
    </row>
    <row r="2291" spans="4:8" x14ac:dyDescent="0.25">
      <c r="D2291" s="31"/>
      <c r="E2291" s="18"/>
      <c r="F2291" s="31"/>
      <c r="H2291" s="36"/>
    </row>
    <row r="2292" spans="4:8" x14ac:dyDescent="0.25">
      <c r="D2292" s="31"/>
      <c r="E2292" s="18"/>
      <c r="F2292" s="31"/>
      <c r="H2292" s="36"/>
    </row>
    <row r="2293" spans="4:8" x14ac:dyDescent="0.25">
      <c r="D2293" s="31"/>
      <c r="E2293" s="18"/>
      <c r="F2293" s="31"/>
      <c r="H2293" s="36"/>
    </row>
    <row r="2294" spans="4:8" x14ac:dyDescent="0.25">
      <c r="D2294" s="31"/>
      <c r="E2294" s="18"/>
      <c r="F2294" s="31"/>
      <c r="H2294" s="36"/>
    </row>
    <row r="2295" spans="4:8" x14ac:dyDescent="0.25">
      <c r="D2295" s="31"/>
      <c r="E2295" s="18"/>
      <c r="F2295" s="31"/>
      <c r="H2295" s="36"/>
    </row>
    <row r="2296" spans="4:8" x14ac:dyDescent="0.25">
      <c r="D2296" s="31"/>
      <c r="E2296" s="18"/>
      <c r="F2296" s="31"/>
      <c r="H2296" s="36"/>
    </row>
    <row r="2297" spans="4:8" x14ac:dyDescent="0.25">
      <c r="D2297" s="31"/>
      <c r="E2297" s="18"/>
      <c r="F2297" s="31"/>
      <c r="H2297" s="36"/>
    </row>
    <row r="2298" spans="4:8" x14ac:dyDescent="0.25">
      <c r="D2298" s="31"/>
      <c r="E2298" s="18"/>
      <c r="F2298" s="31"/>
      <c r="H2298" s="36"/>
    </row>
    <row r="2299" spans="4:8" x14ac:dyDescent="0.25">
      <c r="D2299" s="31"/>
      <c r="E2299" s="18"/>
      <c r="F2299" s="31"/>
      <c r="H2299" s="36"/>
    </row>
    <row r="2300" spans="4:8" x14ac:dyDescent="0.25">
      <c r="D2300" s="31"/>
      <c r="E2300" s="18"/>
      <c r="F2300" s="31"/>
      <c r="H2300" s="36"/>
    </row>
    <row r="2301" spans="4:8" x14ac:dyDescent="0.25">
      <c r="D2301" s="31"/>
      <c r="E2301" s="18"/>
      <c r="F2301" s="31"/>
      <c r="H2301" s="36"/>
    </row>
    <row r="2302" spans="4:8" x14ac:dyDescent="0.25">
      <c r="D2302" s="31"/>
      <c r="E2302" s="18"/>
      <c r="F2302" s="31"/>
      <c r="H2302" s="36"/>
    </row>
    <row r="2303" spans="4:8" x14ac:dyDescent="0.25">
      <c r="D2303" s="31"/>
      <c r="E2303" s="18"/>
      <c r="F2303" s="31"/>
      <c r="H2303" s="36"/>
    </row>
    <row r="2304" spans="4:8" x14ac:dyDescent="0.25">
      <c r="D2304" s="31"/>
      <c r="E2304" s="18"/>
      <c r="F2304" s="31"/>
      <c r="H2304" s="36"/>
    </row>
    <row r="2305" spans="4:8" x14ac:dyDescent="0.25">
      <c r="D2305" s="31"/>
      <c r="E2305" s="18"/>
      <c r="F2305" s="31"/>
      <c r="H2305" s="36"/>
    </row>
    <row r="2306" spans="4:8" x14ac:dyDescent="0.25">
      <c r="D2306" s="31"/>
      <c r="E2306" s="18"/>
      <c r="F2306" s="31"/>
      <c r="H2306" s="36"/>
    </row>
    <row r="2307" spans="4:8" x14ac:dyDescent="0.25">
      <c r="D2307" s="31"/>
      <c r="E2307" s="18"/>
      <c r="F2307" s="31"/>
      <c r="H2307" s="36"/>
    </row>
    <row r="2308" spans="4:8" x14ac:dyDescent="0.25">
      <c r="D2308" s="31"/>
      <c r="E2308" s="18"/>
      <c r="F2308" s="31"/>
      <c r="H2308" s="36"/>
    </row>
    <row r="2309" spans="4:8" x14ac:dyDescent="0.25">
      <c r="D2309" s="31"/>
      <c r="E2309" s="18"/>
      <c r="F2309" s="31"/>
      <c r="H2309" s="36"/>
    </row>
    <row r="2310" spans="4:8" x14ac:dyDescent="0.25">
      <c r="D2310" s="31"/>
      <c r="E2310" s="18"/>
      <c r="F2310" s="31"/>
      <c r="H2310" s="36"/>
    </row>
    <row r="2311" spans="4:8" x14ac:dyDescent="0.25">
      <c r="D2311" s="31"/>
      <c r="E2311" s="18"/>
      <c r="F2311" s="31"/>
      <c r="H2311" s="36"/>
    </row>
    <row r="2312" spans="4:8" x14ac:dyDescent="0.25">
      <c r="D2312" s="31"/>
      <c r="E2312" s="18"/>
      <c r="F2312" s="31"/>
      <c r="H2312" s="36"/>
    </row>
    <row r="2313" spans="4:8" x14ac:dyDescent="0.25">
      <c r="D2313" s="31"/>
      <c r="E2313" s="18"/>
      <c r="F2313" s="31"/>
      <c r="H2313" s="36"/>
    </row>
    <row r="2314" spans="4:8" x14ac:dyDescent="0.25">
      <c r="D2314" s="31"/>
      <c r="E2314" s="18"/>
      <c r="F2314" s="31"/>
      <c r="H2314" s="36"/>
    </row>
    <row r="2315" spans="4:8" x14ac:dyDescent="0.25">
      <c r="D2315" s="31"/>
      <c r="E2315" s="18"/>
      <c r="F2315" s="31"/>
      <c r="H2315" s="36"/>
    </row>
    <row r="2316" spans="4:8" x14ac:dyDescent="0.25">
      <c r="D2316" s="31"/>
      <c r="E2316" s="18"/>
      <c r="F2316" s="31"/>
      <c r="H2316" s="36"/>
    </row>
    <row r="2317" spans="4:8" x14ac:dyDescent="0.25">
      <c r="D2317" s="31"/>
      <c r="E2317" s="18"/>
      <c r="F2317" s="31"/>
      <c r="H2317" s="36"/>
    </row>
    <row r="2318" spans="4:8" x14ac:dyDescent="0.25">
      <c r="D2318" s="31"/>
      <c r="E2318" s="18"/>
      <c r="F2318" s="31"/>
      <c r="H2318" s="36"/>
    </row>
    <row r="2319" spans="4:8" x14ac:dyDescent="0.25">
      <c r="D2319" s="31"/>
      <c r="E2319" s="18"/>
      <c r="F2319" s="31"/>
      <c r="H2319" s="36"/>
    </row>
    <row r="2320" spans="4:8" x14ac:dyDescent="0.25">
      <c r="D2320" s="31"/>
      <c r="E2320" s="18"/>
      <c r="F2320" s="31"/>
      <c r="H2320" s="36"/>
    </row>
    <row r="2321" spans="4:8" x14ac:dyDescent="0.25">
      <c r="D2321" s="31"/>
      <c r="E2321" s="18"/>
      <c r="F2321" s="31"/>
      <c r="H2321" s="36"/>
    </row>
    <row r="2322" spans="4:8" x14ac:dyDescent="0.25">
      <c r="D2322" s="31"/>
      <c r="E2322" s="18"/>
      <c r="F2322" s="31"/>
      <c r="H2322" s="36"/>
    </row>
    <row r="2323" spans="4:8" x14ac:dyDescent="0.25">
      <c r="D2323" s="31"/>
      <c r="E2323" s="18"/>
      <c r="F2323" s="31"/>
      <c r="H2323" s="36"/>
    </row>
    <row r="2324" spans="4:8" x14ac:dyDescent="0.25">
      <c r="D2324" s="31"/>
      <c r="E2324" s="18"/>
      <c r="F2324" s="31"/>
      <c r="H2324" s="36"/>
    </row>
    <row r="2325" spans="4:8" x14ac:dyDescent="0.25">
      <c r="D2325" s="31"/>
      <c r="E2325" s="18"/>
      <c r="F2325" s="31"/>
      <c r="H2325" s="36"/>
    </row>
    <row r="2326" spans="4:8" x14ac:dyDescent="0.25">
      <c r="D2326" s="31"/>
      <c r="E2326" s="18"/>
      <c r="F2326" s="31"/>
      <c r="H2326" s="36"/>
    </row>
    <row r="2327" spans="4:8" x14ac:dyDescent="0.25">
      <c r="D2327" s="31"/>
      <c r="E2327" s="18"/>
      <c r="F2327" s="31"/>
      <c r="H2327" s="36"/>
    </row>
    <row r="2328" spans="4:8" x14ac:dyDescent="0.25">
      <c r="D2328" s="31"/>
      <c r="E2328" s="18"/>
      <c r="F2328" s="31"/>
      <c r="H2328" s="36"/>
    </row>
    <row r="2329" spans="4:8" x14ac:dyDescent="0.25">
      <c r="D2329" s="31"/>
      <c r="E2329" s="18"/>
      <c r="F2329" s="31"/>
      <c r="H2329" s="36"/>
    </row>
    <row r="2330" spans="4:8" x14ac:dyDescent="0.25">
      <c r="D2330" s="31"/>
      <c r="E2330" s="18"/>
      <c r="F2330" s="31"/>
      <c r="H2330" s="36"/>
    </row>
    <row r="2331" spans="4:8" x14ac:dyDescent="0.25">
      <c r="D2331" s="31"/>
      <c r="E2331" s="18"/>
      <c r="F2331" s="31"/>
      <c r="H2331" s="36"/>
    </row>
    <row r="2332" spans="4:8" x14ac:dyDescent="0.25">
      <c r="D2332" s="31"/>
      <c r="E2332" s="18"/>
      <c r="F2332" s="31"/>
      <c r="H2332" s="36"/>
    </row>
    <row r="2333" spans="4:8" x14ac:dyDescent="0.25">
      <c r="D2333" s="31"/>
      <c r="E2333" s="18"/>
      <c r="F2333" s="31"/>
      <c r="H2333" s="36"/>
    </row>
    <row r="2334" spans="4:8" x14ac:dyDescent="0.25">
      <c r="D2334" s="31"/>
      <c r="E2334" s="18"/>
      <c r="F2334" s="31"/>
      <c r="H2334" s="36"/>
    </row>
    <row r="2335" spans="4:8" x14ac:dyDescent="0.25">
      <c r="D2335" s="31"/>
      <c r="E2335" s="18"/>
      <c r="F2335" s="31"/>
      <c r="H2335" s="36"/>
    </row>
    <row r="2336" spans="4:8" x14ac:dyDescent="0.25">
      <c r="D2336" s="31"/>
      <c r="E2336" s="18"/>
      <c r="F2336" s="31"/>
      <c r="H2336" s="36"/>
    </row>
    <row r="2337" spans="4:8" x14ac:dyDescent="0.25">
      <c r="D2337" s="31"/>
      <c r="E2337" s="18"/>
      <c r="F2337" s="31"/>
      <c r="H2337" s="36"/>
    </row>
    <row r="2338" spans="4:8" x14ac:dyDescent="0.25">
      <c r="D2338" s="31"/>
      <c r="E2338" s="18"/>
      <c r="F2338" s="31"/>
      <c r="H2338" s="36"/>
    </row>
    <row r="2339" spans="4:8" x14ac:dyDescent="0.25">
      <c r="D2339" s="31"/>
      <c r="E2339" s="18"/>
      <c r="F2339" s="31"/>
      <c r="H2339" s="36"/>
    </row>
    <row r="2340" spans="4:8" x14ac:dyDescent="0.25">
      <c r="D2340" s="31"/>
      <c r="E2340" s="18"/>
      <c r="F2340" s="31"/>
      <c r="H2340" s="36"/>
    </row>
    <row r="2341" spans="4:8" x14ac:dyDescent="0.25">
      <c r="D2341" s="31"/>
      <c r="E2341" s="18"/>
      <c r="F2341" s="31"/>
      <c r="H2341" s="36"/>
    </row>
    <row r="2342" spans="4:8" x14ac:dyDescent="0.25">
      <c r="D2342" s="31"/>
      <c r="E2342" s="18"/>
      <c r="F2342" s="31"/>
      <c r="H2342" s="36"/>
    </row>
    <row r="2343" spans="4:8" x14ac:dyDescent="0.25">
      <c r="D2343" s="31"/>
      <c r="E2343" s="18"/>
      <c r="F2343" s="31"/>
      <c r="H2343" s="36"/>
    </row>
    <row r="2344" spans="4:8" x14ac:dyDescent="0.25">
      <c r="D2344" s="31"/>
      <c r="E2344" s="18"/>
      <c r="F2344" s="31"/>
      <c r="H2344" s="36"/>
    </row>
    <row r="2345" spans="4:8" x14ac:dyDescent="0.25">
      <c r="D2345" s="31"/>
      <c r="E2345" s="18"/>
      <c r="F2345" s="31"/>
      <c r="H2345" s="36"/>
    </row>
    <row r="2346" spans="4:8" x14ac:dyDescent="0.25">
      <c r="D2346" s="31"/>
      <c r="E2346" s="18"/>
      <c r="F2346" s="31"/>
      <c r="H2346" s="36"/>
    </row>
    <row r="2347" spans="4:8" x14ac:dyDescent="0.25">
      <c r="D2347" s="31"/>
      <c r="E2347" s="18"/>
      <c r="F2347" s="31"/>
      <c r="H2347" s="36"/>
    </row>
    <row r="2348" spans="4:8" x14ac:dyDescent="0.25">
      <c r="D2348" s="31"/>
      <c r="E2348" s="18"/>
      <c r="F2348" s="31"/>
      <c r="H2348" s="36"/>
    </row>
    <row r="2349" spans="4:8" x14ac:dyDescent="0.25">
      <c r="D2349" s="31"/>
      <c r="E2349" s="18"/>
      <c r="F2349" s="31"/>
      <c r="H2349" s="36"/>
    </row>
    <row r="2350" spans="4:8" x14ac:dyDescent="0.25">
      <c r="D2350" s="31"/>
      <c r="E2350" s="18"/>
      <c r="F2350" s="31"/>
      <c r="H2350" s="36"/>
    </row>
    <row r="2351" spans="4:8" x14ac:dyDescent="0.25">
      <c r="D2351" s="31"/>
      <c r="E2351" s="18"/>
      <c r="F2351" s="31"/>
      <c r="H2351" s="36"/>
    </row>
    <row r="2352" spans="4:8" x14ac:dyDescent="0.25">
      <c r="D2352" s="31"/>
      <c r="E2352" s="18"/>
      <c r="F2352" s="31"/>
      <c r="H2352" s="36"/>
    </row>
    <row r="2353" spans="4:8" x14ac:dyDescent="0.25">
      <c r="D2353" s="31"/>
      <c r="E2353" s="18"/>
      <c r="F2353" s="31"/>
      <c r="H2353" s="36"/>
    </row>
    <row r="2354" spans="4:8" x14ac:dyDescent="0.25">
      <c r="D2354" s="31"/>
      <c r="E2354" s="18"/>
      <c r="F2354" s="31"/>
      <c r="H2354" s="36"/>
    </row>
    <row r="2355" spans="4:8" x14ac:dyDescent="0.25">
      <c r="D2355" s="31"/>
      <c r="E2355" s="18"/>
      <c r="F2355" s="31"/>
      <c r="H2355" s="36"/>
    </row>
    <row r="2356" spans="4:8" x14ac:dyDescent="0.25">
      <c r="D2356" s="31"/>
      <c r="E2356" s="18"/>
      <c r="F2356" s="31"/>
      <c r="H2356" s="36"/>
    </row>
    <row r="2357" spans="4:8" x14ac:dyDescent="0.25">
      <c r="D2357" s="31"/>
      <c r="E2357" s="18"/>
      <c r="F2357" s="31"/>
      <c r="H2357" s="36"/>
    </row>
    <row r="2358" spans="4:8" x14ac:dyDescent="0.25">
      <c r="D2358" s="31"/>
      <c r="E2358" s="18"/>
      <c r="F2358" s="31"/>
      <c r="H2358" s="36"/>
    </row>
    <row r="2359" spans="4:8" x14ac:dyDescent="0.25">
      <c r="D2359" s="31"/>
      <c r="E2359" s="18"/>
      <c r="F2359" s="31"/>
      <c r="H2359" s="36"/>
    </row>
    <row r="2360" spans="4:8" x14ac:dyDescent="0.25">
      <c r="D2360" s="31"/>
      <c r="E2360" s="18"/>
      <c r="F2360" s="31"/>
      <c r="H2360" s="36"/>
    </row>
    <row r="2361" spans="4:8" x14ac:dyDescent="0.25">
      <c r="D2361" s="31"/>
      <c r="E2361" s="18"/>
      <c r="F2361" s="31"/>
      <c r="H2361" s="36"/>
    </row>
    <row r="2362" spans="4:8" x14ac:dyDescent="0.25">
      <c r="D2362" s="31"/>
      <c r="E2362" s="18"/>
      <c r="F2362" s="31"/>
      <c r="H2362" s="36"/>
    </row>
    <row r="2363" spans="4:8" x14ac:dyDescent="0.25">
      <c r="D2363" s="31"/>
      <c r="E2363" s="18"/>
      <c r="F2363" s="31"/>
      <c r="H2363" s="36"/>
    </row>
    <row r="2364" spans="4:8" x14ac:dyDescent="0.25">
      <c r="D2364" s="31"/>
      <c r="E2364" s="18"/>
      <c r="F2364" s="31"/>
      <c r="H2364" s="36"/>
    </row>
    <row r="2365" spans="4:8" x14ac:dyDescent="0.25">
      <c r="D2365" s="31"/>
      <c r="E2365" s="18"/>
      <c r="F2365" s="31"/>
      <c r="H2365" s="36"/>
    </row>
    <row r="2366" spans="4:8" x14ac:dyDescent="0.25">
      <c r="D2366" s="31"/>
      <c r="E2366" s="18"/>
      <c r="F2366" s="31"/>
      <c r="H2366" s="36"/>
    </row>
    <row r="2367" spans="4:8" x14ac:dyDescent="0.25">
      <c r="D2367" s="31"/>
      <c r="E2367" s="18"/>
      <c r="F2367" s="31"/>
      <c r="H2367" s="36"/>
    </row>
    <row r="2368" spans="4:8" x14ac:dyDescent="0.25">
      <c r="D2368" s="31"/>
      <c r="E2368" s="18"/>
      <c r="F2368" s="31"/>
      <c r="H2368" s="36"/>
    </row>
    <row r="2369" spans="4:8" x14ac:dyDescent="0.25">
      <c r="D2369" s="31"/>
      <c r="E2369" s="18"/>
      <c r="F2369" s="31"/>
      <c r="H2369" s="36"/>
    </row>
    <row r="2370" spans="4:8" x14ac:dyDescent="0.25">
      <c r="D2370" s="31"/>
      <c r="E2370" s="18"/>
      <c r="F2370" s="31"/>
      <c r="H2370" s="36"/>
    </row>
    <row r="2371" spans="4:8" x14ac:dyDescent="0.25">
      <c r="D2371" s="31"/>
      <c r="E2371" s="18"/>
      <c r="F2371" s="31"/>
      <c r="H2371" s="36"/>
    </row>
    <row r="2372" spans="4:8" x14ac:dyDescent="0.25">
      <c r="D2372" s="31"/>
      <c r="E2372" s="18"/>
      <c r="F2372" s="31"/>
      <c r="H2372" s="36"/>
    </row>
    <row r="2373" spans="4:8" x14ac:dyDescent="0.25">
      <c r="D2373" s="31"/>
      <c r="E2373" s="18"/>
      <c r="F2373" s="31"/>
      <c r="H2373" s="36"/>
    </row>
    <row r="2374" spans="4:8" x14ac:dyDescent="0.25">
      <c r="D2374" s="31"/>
      <c r="E2374" s="18"/>
      <c r="F2374" s="31"/>
      <c r="H2374" s="36"/>
    </row>
    <row r="2375" spans="4:8" x14ac:dyDescent="0.25">
      <c r="D2375" s="31"/>
      <c r="E2375" s="18"/>
      <c r="F2375" s="31"/>
      <c r="H2375" s="36"/>
    </row>
    <row r="2376" spans="4:8" x14ac:dyDescent="0.25">
      <c r="D2376" s="31"/>
      <c r="E2376" s="18"/>
      <c r="F2376" s="31"/>
      <c r="H2376" s="36"/>
    </row>
    <row r="2377" spans="4:8" x14ac:dyDescent="0.25">
      <c r="D2377" s="31"/>
      <c r="E2377" s="18"/>
      <c r="F2377" s="31"/>
      <c r="H2377" s="36"/>
    </row>
    <row r="2378" spans="4:8" x14ac:dyDescent="0.25">
      <c r="D2378" s="31"/>
      <c r="E2378" s="18"/>
      <c r="F2378" s="31"/>
      <c r="H2378" s="36"/>
    </row>
    <row r="2379" spans="4:8" x14ac:dyDescent="0.25">
      <c r="D2379" s="31"/>
      <c r="E2379" s="18"/>
      <c r="F2379" s="31"/>
      <c r="H2379" s="36"/>
    </row>
    <row r="2380" spans="4:8" x14ac:dyDescent="0.25">
      <c r="D2380" s="31"/>
      <c r="E2380" s="18"/>
      <c r="F2380" s="31"/>
      <c r="H2380" s="36"/>
    </row>
    <row r="2381" spans="4:8" x14ac:dyDescent="0.25">
      <c r="D2381" s="31"/>
      <c r="E2381" s="18"/>
      <c r="F2381" s="31"/>
      <c r="H2381" s="36"/>
    </row>
    <row r="2382" spans="4:8" x14ac:dyDescent="0.25">
      <c r="D2382" s="31"/>
      <c r="E2382" s="18"/>
      <c r="F2382" s="31"/>
      <c r="H2382" s="36"/>
    </row>
    <row r="2383" spans="4:8" x14ac:dyDescent="0.25">
      <c r="D2383" s="31"/>
      <c r="E2383" s="18"/>
      <c r="F2383" s="31"/>
      <c r="H2383" s="36"/>
    </row>
    <row r="2384" spans="4:8" x14ac:dyDescent="0.25">
      <c r="D2384" s="31"/>
      <c r="E2384" s="18"/>
      <c r="F2384" s="31"/>
      <c r="H2384" s="36"/>
    </row>
    <row r="2385" spans="4:8" x14ac:dyDescent="0.25">
      <c r="D2385" s="31"/>
      <c r="E2385" s="18"/>
      <c r="F2385" s="31"/>
      <c r="H2385" s="36"/>
    </row>
    <row r="2386" spans="4:8" x14ac:dyDescent="0.25">
      <c r="D2386" s="31"/>
      <c r="E2386" s="18"/>
      <c r="F2386" s="31"/>
      <c r="H2386" s="36"/>
    </row>
    <row r="2387" spans="4:8" x14ac:dyDescent="0.25">
      <c r="D2387" s="31"/>
      <c r="E2387" s="18"/>
      <c r="F2387" s="31"/>
      <c r="H2387" s="36"/>
    </row>
    <row r="2388" spans="4:8" x14ac:dyDescent="0.25">
      <c r="D2388" s="31"/>
      <c r="E2388" s="18"/>
      <c r="F2388" s="31"/>
      <c r="H2388" s="36"/>
    </row>
    <row r="2389" spans="4:8" x14ac:dyDescent="0.25">
      <c r="D2389" s="31"/>
      <c r="E2389" s="18"/>
      <c r="F2389" s="31"/>
      <c r="H2389" s="36"/>
    </row>
    <row r="2390" spans="4:8" x14ac:dyDescent="0.25">
      <c r="D2390" s="31"/>
      <c r="E2390" s="18"/>
      <c r="F2390" s="31"/>
      <c r="H2390" s="36"/>
    </row>
    <row r="2391" spans="4:8" x14ac:dyDescent="0.25">
      <c r="D2391" s="31"/>
      <c r="E2391" s="18"/>
      <c r="F2391" s="31"/>
      <c r="H2391" s="36"/>
    </row>
    <row r="2392" spans="4:8" x14ac:dyDescent="0.25">
      <c r="D2392" s="31"/>
      <c r="E2392" s="18"/>
      <c r="F2392" s="31"/>
      <c r="H2392" s="36"/>
    </row>
    <row r="2393" spans="4:8" x14ac:dyDescent="0.25">
      <c r="D2393" s="31"/>
      <c r="E2393" s="18"/>
      <c r="F2393" s="31"/>
      <c r="H2393" s="36"/>
    </row>
    <row r="2394" spans="4:8" x14ac:dyDescent="0.25">
      <c r="D2394" s="31"/>
      <c r="E2394" s="18"/>
      <c r="F2394" s="31"/>
      <c r="H2394" s="36"/>
    </row>
    <row r="2395" spans="4:8" x14ac:dyDescent="0.25">
      <c r="D2395" s="31"/>
      <c r="E2395" s="18"/>
      <c r="F2395" s="31"/>
      <c r="H2395" s="36"/>
    </row>
    <row r="2396" spans="4:8" x14ac:dyDescent="0.25">
      <c r="D2396" s="31"/>
      <c r="E2396" s="18"/>
      <c r="F2396" s="31"/>
      <c r="H2396" s="36"/>
    </row>
    <row r="2397" spans="4:8" x14ac:dyDescent="0.25">
      <c r="D2397" s="31"/>
      <c r="E2397" s="18"/>
      <c r="F2397" s="31"/>
      <c r="H2397" s="36"/>
    </row>
    <row r="2398" spans="4:8" x14ac:dyDescent="0.25">
      <c r="D2398" s="31"/>
      <c r="E2398" s="18"/>
      <c r="F2398" s="31"/>
      <c r="H2398" s="36"/>
    </row>
    <row r="2399" spans="4:8" x14ac:dyDescent="0.25">
      <c r="D2399" s="31"/>
      <c r="E2399" s="18"/>
      <c r="F2399" s="31"/>
      <c r="H2399" s="36"/>
    </row>
    <row r="2400" spans="4:8" x14ac:dyDescent="0.25">
      <c r="D2400" s="31"/>
      <c r="E2400" s="18"/>
      <c r="F2400" s="31"/>
      <c r="H2400" s="36"/>
    </row>
    <row r="2401" spans="4:8" x14ac:dyDescent="0.25">
      <c r="D2401" s="31"/>
      <c r="E2401" s="18"/>
      <c r="F2401" s="31"/>
      <c r="H2401" s="36"/>
    </row>
    <row r="2402" spans="4:8" x14ac:dyDescent="0.25">
      <c r="D2402" s="31"/>
      <c r="E2402" s="18"/>
      <c r="F2402" s="31"/>
      <c r="H2402" s="36"/>
    </row>
    <row r="2403" spans="4:8" x14ac:dyDescent="0.25">
      <c r="D2403" s="31"/>
      <c r="E2403" s="18"/>
      <c r="F2403" s="31"/>
      <c r="H2403" s="36"/>
    </row>
    <row r="2404" spans="4:8" x14ac:dyDescent="0.25">
      <c r="D2404" s="31"/>
      <c r="E2404" s="18"/>
      <c r="F2404" s="31"/>
      <c r="H2404" s="36"/>
    </row>
    <row r="2405" spans="4:8" x14ac:dyDescent="0.25">
      <c r="D2405" s="31"/>
      <c r="E2405" s="18"/>
      <c r="F2405" s="31"/>
      <c r="H2405" s="36"/>
    </row>
    <row r="2406" spans="4:8" x14ac:dyDescent="0.25">
      <c r="D2406" s="31"/>
      <c r="E2406" s="18"/>
      <c r="F2406" s="31"/>
      <c r="H2406" s="36"/>
    </row>
    <row r="2407" spans="4:8" x14ac:dyDescent="0.25">
      <c r="D2407" s="31"/>
      <c r="E2407" s="18"/>
      <c r="F2407" s="31"/>
      <c r="H2407" s="36"/>
    </row>
    <row r="2408" spans="4:8" x14ac:dyDescent="0.25">
      <c r="D2408" s="31"/>
      <c r="E2408" s="18"/>
      <c r="F2408" s="31"/>
      <c r="H2408" s="36"/>
    </row>
    <row r="2409" spans="4:8" x14ac:dyDescent="0.25">
      <c r="D2409" s="31"/>
      <c r="E2409" s="18"/>
      <c r="F2409" s="31"/>
      <c r="H2409" s="36"/>
    </row>
    <row r="2410" spans="4:8" x14ac:dyDescent="0.25">
      <c r="D2410" s="31"/>
      <c r="E2410" s="18"/>
      <c r="F2410" s="31"/>
      <c r="H2410" s="36"/>
    </row>
    <row r="2411" spans="4:8" x14ac:dyDescent="0.25">
      <c r="D2411" s="31"/>
      <c r="E2411" s="18"/>
      <c r="F2411" s="31"/>
      <c r="H2411" s="36"/>
    </row>
    <row r="2412" spans="4:8" x14ac:dyDescent="0.25">
      <c r="D2412" s="31"/>
      <c r="E2412" s="18"/>
      <c r="F2412" s="31"/>
      <c r="H2412" s="36"/>
    </row>
    <row r="2413" spans="4:8" x14ac:dyDescent="0.25">
      <c r="D2413" s="31"/>
      <c r="E2413" s="18"/>
      <c r="F2413" s="31"/>
      <c r="H2413" s="36"/>
    </row>
    <row r="2414" spans="4:8" x14ac:dyDescent="0.25">
      <c r="D2414" s="31"/>
      <c r="E2414" s="18"/>
      <c r="F2414" s="31"/>
      <c r="H2414" s="36"/>
    </row>
    <row r="2415" spans="4:8" x14ac:dyDescent="0.25">
      <c r="D2415" s="31"/>
      <c r="E2415" s="18"/>
      <c r="F2415" s="31"/>
      <c r="H2415" s="36"/>
    </row>
    <row r="2416" spans="4:8" x14ac:dyDescent="0.25">
      <c r="D2416" s="31"/>
      <c r="E2416" s="18"/>
      <c r="F2416" s="31"/>
      <c r="H2416" s="36"/>
    </row>
    <row r="2417" spans="4:8" x14ac:dyDescent="0.25">
      <c r="D2417" s="31"/>
      <c r="E2417" s="18"/>
      <c r="F2417" s="31"/>
      <c r="H2417" s="36"/>
    </row>
    <row r="2418" spans="4:8" x14ac:dyDescent="0.25">
      <c r="D2418" s="31"/>
      <c r="E2418" s="18"/>
      <c r="F2418" s="31"/>
      <c r="H2418" s="36"/>
    </row>
    <row r="2419" spans="4:8" x14ac:dyDescent="0.25">
      <c r="D2419" s="31"/>
      <c r="E2419" s="18"/>
      <c r="F2419" s="31"/>
      <c r="H2419" s="36"/>
    </row>
    <row r="2420" spans="4:8" x14ac:dyDescent="0.25">
      <c r="D2420" s="31"/>
      <c r="E2420" s="18"/>
      <c r="F2420" s="31"/>
      <c r="H2420" s="36"/>
    </row>
    <row r="2421" spans="4:8" x14ac:dyDescent="0.25">
      <c r="D2421" s="31"/>
      <c r="E2421" s="18"/>
      <c r="F2421" s="31"/>
      <c r="H2421" s="36"/>
    </row>
    <row r="2422" spans="4:8" x14ac:dyDescent="0.25">
      <c r="D2422" s="31"/>
      <c r="E2422" s="18"/>
      <c r="F2422" s="31"/>
      <c r="H2422" s="36"/>
    </row>
    <row r="2423" spans="4:8" x14ac:dyDescent="0.25">
      <c r="D2423" s="31"/>
      <c r="E2423" s="18"/>
      <c r="F2423" s="31"/>
      <c r="H2423" s="36"/>
    </row>
    <row r="2424" spans="4:8" x14ac:dyDescent="0.25">
      <c r="D2424" s="31"/>
      <c r="E2424" s="18"/>
      <c r="F2424" s="31"/>
      <c r="H2424" s="36"/>
    </row>
    <row r="2425" spans="4:8" x14ac:dyDescent="0.25">
      <c r="D2425" s="31"/>
      <c r="E2425" s="18"/>
      <c r="F2425" s="31"/>
      <c r="H2425" s="36"/>
    </row>
    <row r="2426" spans="4:8" x14ac:dyDescent="0.25">
      <c r="D2426" s="31"/>
      <c r="E2426" s="18"/>
      <c r="F2426" s="31"/>
      <c r="H2426" s="36"/>
    </row>
    <row r="2427" spans="4:8" x14ac:dyDescent="0.25">
      <c r="D2427" s="31"/>
      <c r="E2427" s="18"/>
      <c r="F2427" s="31"/>
      <c r="H2427" s="36"/>
    </row>
    <row r="2428" spans="4:8" x14ac:dyDescent="0.25">
      <c r="D2428" s="31"/>
      <c r="E2428" s="18"/>
      <c r="F2428" s="31"/>
      <c r="H2428" s="36"/>
    </row>
    <row r="2429" spans="4:8" x14ac:dyDescent="0.25">
      <c r="D2429" s="31"/>
      <c r="E2429" s="18"/>
      <c r="F2429" s="31"/>
      <c r="H2429" s="36"/>
    </row>
    <row r="2430" spans="4:8" x14ac:dyDescent="0.25">
      <c r="D2430" s="31"/>
      <c r="E2430" s="18"/>
      <c r="F2430" s="31"/>
      <c r="H2430" s="36"/>
    </row>
    <row r="2431" spans="4:8" x14ac:dyDescent="0.25">
      <c r="D2431" s="31"/>
      <c r="E2431" s="18"/>
      <c r="F2431" s="31"/>
      <c r="H2431" s="36"/>
    </row>
    <row r="2432" spans="4:8" x14ac:dyDescent="0.25">
      <c r="D2432" s="31"/>
      <c r="E2432" s="18"/>
      <c r="F2432" s="31"/>
      <c r="H2432" s="36"/>
    </row>
    <row r="2433" spans="4:8" x14ac:dyDescent="0.25">
      <c r="D2433" s="31"/>
      <c r="E2433" s="18"/>
      <c r="F2433" s="31"/>
      <c r="H2433" s="36"/>
    </row>
    <row r="2434" spans="4:8" x14ac:dyDescent="0.25">
      <c r="D2434" s="31"/>
      <c r="E2434" s="18"/>
      <c r="F2434" s="31"/>
      <c r="H2434" s="36"/>
    </row>
    <row r="2435" spans="4:8" x14ac:dyDescent="0.25">
      <c r="D2435" s="31"/>
      <c r="E2435" s="18"/>
      <c r="F2435" s="31"/>
      <c r="H2435" s="36"/>
    </row>
    <row r="2436" spans="4:8" x14ac:dyDescent="0.25">
      <c r="D2436" s="31"/>
      <c r="E2436" s="18"/>
      <c r="F2436" s="31"/>
      <c r="H2436" s="36"/>
    </row>
    <row r="2437" spans="4:8" x14ac:dyDescent="0.25">
      <c r="D2437" s="31"/>
      <c r="E2437" s="18"/>
      <c r="F2437" s="31"/>
      <c r="H2437" s="36"/>
    </row>
    <row r="2438" spans="4:8" x14ac:dyDescent="0.25">
      <c r="D2438" s="31"/>
      <c r="E2438" s="18"/>
      <c r="F2438" s="31"/>
      <c r="H2438" s="36"/>
    </row>
    <row r="2439" spans="4:8" x14ac:dyDescent="0.25">
      <c r="D2439" s="31"/>
      <c r="E2439" s="18"/>
      <c r="F2439" s="31"/>
      <c r="H2439" s="36"/>
    </row>
    <row r="2440" spans="4:8" x14ac:dyDescent="0.25">
      <c r="D2440" s="31"/>
      <c r="E2440" s="18"/>
      <c r="F2440" s="31"/>
      <c r="H2440" s="36"/>
    </row>
    <row r="2441" spans="4:8" x14ac:dyDescent="0.25">
      <c r="D2441" s="31"/>
      <c r="E2441" s="18"/>
      <c r="F2441" s="31"/>
      <c r="H2441" s="36"/>
    </row>
    <row r="2442" spans="4:8" x14ac:dyDescent="0.25">
      <c r="D2442" s="31"/>
      <c r="E2442" s="18"/>
      <c r="F2442" s="31"/>
      <c r="H2442" s="36"/>
    </row>
    <row r="2443" spans="4:8" x14ac:dyDescent="0.25">
      <c r="D2443" s="31"/>
      <c r="E2443" s="18"/>
      <c r="F2443" s="31"/>
      <c r="H2443" s="36"/>
    </row>
    <row r="2444" spans="4:8" x14ac:dyDescent="0.25">
      <c r="D2444" s="31"/>
      <c r="E2444" s="18"/>
      <c r="F2444" s="31"/>
      <c r="H2444" s="36"/>
    </row>
    <row r="2445" spans="4:8" x14ac:dyDescent="0.25">
      <c r="D2445" s="31"/>
      <c r="E2445" s="18"/>
      <c r="F2445" s="31"/>
      <c r="H2445" s="36"/>
    </row>
    <row r="2446" spans="4:8" x14ac:dyDescent="0.25">
      <c r="D2446" s="31"/>
      <c r="E2446" s="18"/>
      <c r="F2446" s="31"/>
      <c r="H2446" s="36"/>
    </row>
    <row r="2447" spans="4:8" x14ac:dyDescent="0.25">
      <c r="D2447" s="31"/>
      <c r="E2447" s="18"/>
      <c r="F2447" s="31"/>
      <c r="H2447" s="36"/>
    </row>
    <row r="2448" spans="4:8" x14ac:dyDescent="0.25">
      <c r="D2448" s="31"/>
      <c r="E2448" s="18"/>
      <c r="F2448" s="31"/>
      <c r="H2448" s="36"/>
    </row>
    <row r="2449" spans="4:8" x14ac:dyDescent="0.25">
      <c r="D2449" s="31"/>
      <c r="E2449" s="18"/>
      <c r="F2449" s="31"/>
      <c r="H2449" s="36"/>
    </row>
    <row r="2450" spans="4:8" x14ac:dyDescent="0.25">
      <c r="D2450" s="31"/>
      <c r="E2450" s="18"/>
      <c r="F2450" s="31"/>
      <c r="H2450" s="36"/>
    </row>
    <row r="2451" spans="4:8" x14ac:dyDescent="0.25">
      <c r="D2451" s="31"/>
      <c r="E2451" s="18"/>
      <c r="F2451" s="31"/>
      <c r="H2451" s="36"/>
    </row>
    <row r="2452" spans="4:8" x14ac:dyDescent="0.25">
      <c r="D2452" s="31"/>
      <c r="E2452" s="18"/>
      <c r="F2452" s="31"/>
      <c r="H2452" s="36"/>
    </row>
    <row r="2453" spans="4:8" x14ac:dyDescent="0.25">
      <c r="D2453" s="31"/>
      <c r="E2453" s="18"/>
      <c r="F2453" s="31"/>
      <c r="H2453" s="36"/>
    </row>
    <row r="2454" spans="4:8" x14ac:dyDescent="0.25">
      <c r="D2454" s="31"/>
      <c r="E2454" s="18"/>
      <c r="F2454" s="31"/>
      <c r="H2454" s="36"/>
    </row>
    <row r="2455" spans="4:8" x14ac:dyDescent="0.25">
      <c r="D2455" s="31"/>
      <c r="E2455" s="18"/>
      <c r="F2455" s="31"/>
      <c r="H2455" s="36"/>
    </row>
    <row r="2456" spans="4:8" x14ac:dyDescent="0.25">
      <c r="D2456" s="31"/>
      <c r="E2456" s="18"/>
      <c r="F2456" s="31"/>
      <c r="H2456" s="36"/>
    </row>
    <row r="2457" spans="4:8" x14ac:dyDescent="0.25">
      <c r="D2457" s="31"/>
      <c r="E2457" s="18"/>
      <c r="F2457" s="31"/>
      <c r="H2457" s="36"/>
    </row>
    <row r="2458" spans="4:8" x14ac:dyDescent="0.25">
      <c r="D2458" s="31"/>
      <c r="E2458" s="18"/>
      <c r="F2458" s="31"/>
      <c r="H2458" s="36"/>
    </row>
    <row r="2459" spans="4:8" x14ac:dyDescent="0.25">
      <c r="D2459" s="31"/>
      <c r="E2459" s="18"/>
      <c r="F2459" s="31"/>
      <c r="H2459" s="36"/>
    </row>
    <row r="2460" spans="4:8" x14ac:dyDescent="0.25">
      <c r="D2460" s="31"/>
      <c r="E2460" s="18"/>
      <c r="F2460" s="31"/>
      <c r="H2460" s="36"/>
    </row>
    <row r="2461" spans="4:8" x14ac:dyDescent="0.25">
      <c r="D2461" s="31"/>
      <c r="E2461" s="18"/>
      <c r="F2461" s="31"/>
      <c r="H2461" s="36"/>
    </row>
    <row r="2462" spans="4:8" x14ac:dyDescent="0.25">
      <c r="D2462" s="31"/>
      <c r="E2462" s="18"/>
      <c r="F2462" s="31"/>
      <c r="H2462" s="36"/>
    </row>
    <row r="2463" spans="4:8" x14ac:dyDescent="0.25">
      <c r="D2463" s="31"/>
      <c r="E2463" s="18"/>
      <c r="F2463" s="31"/>
      <c r="H2463" s="36"/>
    </row>
    <row r="2464" spans="4:8" x14ac:dyDescent="0.25">
      <c r="D2464" s="31"/>
      <c r="E2464" s="18"/>
      <c r="F2464" s="31"/>
      <c r="H2464" s="36"/>
    </row>
    <row r="2465" spans="4:8" x14ac:dyDescent="0.25">
      <c r="D2465" s="31"/>
      <c r="E2465" s="18"/>
      <c r="F2465" s="31"/>
      <c r="H2465" s="36"/>
    </row>
    <row r="2466" spans="4:8" x14ac:dyDescent="0.25">
      <c r="D2466" s="31"/>
      <c r="E2466" s="18"/>
      <c r="F2466" s="31"/>
      <c r="H2466" s="36"/>
    </row>
    <row r="2467" spans="4:8" x14ac:dyDescent="0.25">
      <c r="D2467" s="31"/>
      <c r="E2467" s="18"/>
      <c r="F2467" s="31"/>
      <c r="H2467" s="36"/>
    </row>
    <row r="2468" spans="4:8" x14ac:dyDescent="0.25">
      <c r="D2468" s="31"/>
      <c r="E2468" s="18"/>
      <c r="F2468" s="31"/>
      <c r="H2468" s="36"/>
    </row>
    <row r="2469" spans="4:8" x14ac:dyDescent="0.25">
      <c r="D2469" s="31"/>
      <c r="E2469" s="18"/>
      <c r="F2469" s="31"/>
      <c r="H2469" s="36"/>
    </row>
    <row r="2470" spans="4:8" x14ac:dyDescent="0.25">
      <c r="D2470" s="31"/>
      <c r="E2470" s="18"/>
      <c r="F2470" s="31"/>
      <c r="H2470" s="36"/>
    </row>
    <row r="2471" spans="4:8" x14ac:dyDescent="0.25">
      <c r="D2471" s="31"/>
      <c r="E2471" s="18"/>
      <c r="F2471" s="31"/>
      <c r="H2471" s="36"/>
    </row>
    <row r="2472" spans="4:8" x14ac:dyDescent="0.25">
      <c r="D2472" s="31"/>
      <c r="E2472" s="18"/>
      <c r="F2472" s="31"/>
      <c r="H2472" s="36"/>
    </row>
    <row r="2473" spans="4:8" x14ac:dyDescent="0.25">
      <c r="D2473" s="31"/>
      <c r="E2473" s="18"/>
      <c r="F2473" s="31"/>
      <c r="H2473" s="36"/>
    </row>
    <row r="2474" spans="4:8" x14ac:dyDescent="0.25">
      <c r="D2474" s="31"/>
      <c r="E2474" s="18"/>
      <c r="F2474" s="31"/>
      <c r="H2474" s="36"/>
    </row>
    <row r="2475" spans="4:8" x14ac:dyDescent="0.25">
      <c r="D2475" s="31"/>
      <c r="E2475" s="18"/>
      <c r="F2475" s="31"/>
      <c r="H2475" s="36"/>
    </row>
    <row r="2476" spans="4:8" x14ac:dyDescent="0.25">
      <c r="D2476" s="31"/>
      <c r="E2476" s="18"/>
      <c r="F2476" s="31"/>
      <c r="H2476" s="36"/>
    </row>
    <row r="2477" spans="4:8" x14ac:dyDescent="0.25">
      <c r="D2477" s="31"/>
      <c r="E2477" s="18"/>
      <c r="F2477" s="31"/>
      <c r="H2477" s="36"/>
    </row>
    <row r="2478" spans="4:8" x14ac:dyDescent="0.25">
      <c r="D2478" s="31"/>
      <c r="E2478" s="18"/>
      <c r="F2478" s="31"/>
      <c r="H2478" s="36"/>
    </row>
    <row r="2479" spans="4:8" x14ac:dyDescent="0.25">
      <c r="D2479" s="31"/>
      <c r="E2479" s="18"/>
      <c r="F2479" s="31"/>
      <c r="H2479" s="36"/>
    </row>
    <row r="2480" spans="4:8" x14ac:dyDescent="0.25">
      <c r="D2480" s="31"/>
      <c r="E2480" s="18"/>
      <c r="F2480" s="31"/>
      <c r="H2480" s="36"/>
    </row>
    <row r="2481" spans="4:8" x14ac:dyDescent="0.25">
      <c r="D2481" s="31"/>
      <c r="E2481" s="18"/>
      <c r="F2481" s="31"/>
      <c r="H2481" s="36"/>
    </row>
    <row r="2482" spans="4:8" x14ac:dyDescent="0.25">
      <c r="D2482" s="31"/>
      <c r="E2482" s="18"/>
      <c r="F2482" s="31"/>
      <c r="H2482" s="36"/>
    </row>
    <row r="2483" spans="4:8" x14ac:dyDescent="0.25">
      <c r="D2483" s="31"/>
      <c r="E2483" s="18"/>
      <c r="F2483" s="31"/>
      <c r="H2483" s="36"/>
    </row>
    <row r="2484" spans="4:8" x14ac:dyDescent="0.25">
      <c r="D2484" s="31"/>
      <c r="E2484" s="18"/>
      <c r="F2484" s="31"/>
      <c r="H2484" s="36"/>
    </row>
    <row r="2485" spans="4:8" x14ac:dyDescent="0.25">
      <c r="D2485" s="31"/>
      <c r="E2485" s="18"/>
      <c r="F2485" s="31"/>
      <c r="H2485" s="36"/>
    </row>
    <row r="2486" spans="4:8" x14ac:dyDescent="0.25">
      <c r="D2486" s="31"/>
      <c r="E2486" s="18"/>
      <c r="F2486" s="31"/>
      <c r="H2486" s="36"/>
    </row>
    <row r="2487" spans="4:8" x14ac:dyDescent="0.25">
      <c r="D2487" s="31"/>
      <c r="E2487" s="18"/>
      <c r="F2487" s="31"/>
      <c r="H2487" s="36"/>
    </row>
    <row r="2488" spans="4:8" x14ac:dyDescent="0.25">
      <c r="D2488" s="31"/>
      <c r="E2488" s="18"/>
      <c r="F2488" s="31"/>
      <c r="H2488" s="36"/>
    </row>
    <row r="2489" spans="4:8" x14ac:dyDescent="0.25">
      <c r="D2489" s="31"/>
      <c r="E2489" s="18"/>
      <c r="F2489" s="31"/>
      <c r="H2489" s="36"/>
    </row>
    <row r="2490" spans="4:8" x14ac:dyDescent="0.25">
      <c r="D2490" s="31"/>
      <c r="E2490" s="18"/>
      <c r="F2490" s="31"/>
      <c r="H2490" s="36"/>
    </row>
    <row r="2491" spans="4:8" x14ac:dyDescent="0.25">
      <c r="D2491" s="31"/>
      <c r="E2491" s="18"/>
      <c r="F2491" s="31"/>
      <c r="H2491" s="36"/>
    </row>
    <row r="2492" spans="4:8" x14ac:dyDescent="0.25">
      <c r="D2492" s="31"/>
      <c r="E2492" s="18"/>
      <c r="F2492" s="31"/>
      <c r="H2492" s="36"/>
    </row>
    <row r="2493" spans="4:8" x14ac:dyDescent="0.25">
      <c r="D2493" s="31"/>
      <c r="E2493" s="18"/>
      <c r="F2493" s="31"/>
      <c r="H2493" s="36"/>
    </row>
    <row r="2494" spans="4:8" x14ac:dyDescent="0.25">
      <c r="D2494" s="31"/>
      <c r="E2494" s="18"/>
      <c r="F2494" s="31"/>
      <c r="H2494" s="36"/>
    </row>
    <row r="2495" spans="4:8" x14ac:dyDescent="0.25">
      <c r="D2495" s="31"/>
      <c r="E2495" s="18"/>
      <c r="F2495" s="31"/>
      <c r="H2495" s="36"/>
    </row>
    <row r="2496" spans="4:8" x14ac:dyDescent="0.25">
      <c r="D2496" s="31"/>
      <c r="E2496" s="18"/>
      <c r="F2496" s="31"/>
      <c r="H2496" s="36"/>
    </row>
    <row r="2497" spans="4:8" x14ac:dyDescent="0.25">
      <c r="D2497" s="31"/>
      <c r="E2497" s="18"/>
      <c r="F2497" s="31"/>
      <c r="H2497" s="36"/>
    </row>
    <row r="2498" spans="4:8" x14ac:dyDescent="0.25">
      <c r="D2498" s="31"/>
      <c r="E2498" s="18"/>
      <c r="F2498" s="31"/>
      <c r="H2498" s="36"/>
    </row>
    <row r="2499" spans="4:8" x14ac:dyDescent="0.25">
      <c r="D2499" s="31"/>
      <c r="E2499" s="18"/>
      <c r="F2499" s="31"/>
      <c r="H2499" s="36"/>
    </row>
    <row r="2500" spans="4:8" x14ac:dyDescent="0.25">
      <c r="D2500" s="31"/>
      <c r="E2500" s="18"/>
      <c r="F2500" s="31"/>
      <c r="H2500" s="36"/>
    </row>
    <row r="2501" spans="4:8" x14ac:dyDescent="0.25">
      <c r="D2501" s="31"/>
      <c r="E2501" s="18"/>
      <c r="F2501" s="31"/>
      <c r="H2501" s="36"/>
    </row>
    <row r="2502" spans="4:8" x14ac:dyDescent="0.25">
      <c r="D2502" s="31"/>
      <c r="E2502" s="18"/>
      <c r="F2502" s="31"/>
      <c r="H2502" s="36"/>
    </row>
    <row r="2503" spans="4:8" x14ac:dyDescent="0.25">
      <c r="D2503" s="31"/>
      <c r="E2503" s="18"/>
      <c r="F2503" s="31"/>
      <c r="H2503" s="36"/>
    </row>
    <row r="2504" spans="4:8" x14ac:dyDescent="0.25">
      <c r="D2504" s="31"/>
      <c r="E2504" s="18"/>
      <c r="F2504" s="31"/>
      <c r="H2504" s="36"/>
    </row>
    <row r="2505" spans="4:8" x14ac:dyDescent="0.25">
      <c r="D2505" s="31"/>
      <c r="E2505" s="18"/>
      <c r="F2505" s="31"/>
      <c r="H2505" s="36"/>
    </row>
    <row r="2506" spans="4:8" x14ac:dyDescent="0.25">
      <c r="D2506" s="31"/>
      <c r="E2506" s="18"/>
      <c r="F2506" s="31"/>
      <c r="H2506" s="36"/>
    </row>
    <row r="2507" spans="4:8" x14ac:dyDescent="0.25">
      <c r="D2507" s="31"/>
      <c r="E2507" s="18"/>
      <c r="F2507" s="31"/>
      <c r="H2507" s="36"/>
    </row>
    <row r="2508" spans="4:8" x14ac:dyDescent="0.25">
      <c r="D2508" s="31"/>
      <c r="E2508" s="18"/>
      <c r="F2508" s="31"/>
      <c r="H2508" s="36"/>
    </row>
    <row r="2509" spans="4:8" x14ac:dyDescent="0.25">
      <c r="D2509" s="31"/>
      <c r="E2509" s="18"/>
      <c r="F2509" s="31"/>
      <c r="H2509" s="36"/>
    </row>
    <row r="2510" spans="4:8" x14ac:dyDescent="0.25">
      <c r="D2510" s="31"/>
      <c r="E2510" s="18"/>
      <c r="F2510" s="31"/>
      <c r="H2510" s="36"/>
    </row>
    <row r="2511" spans="4:8" x14ac:dyDescent="0.25">
      <c r="D2511" s="31"/>
      <c r="E2511" s="18"/>
      <c r="F2511" s="31"/>
      <c r="H2511" s="36"/>
    </row>
    <row r="2512" spans="4:8" x14ac:dyDescent="0.25">
      <c r="D2512" s="31"/>
      <c r="E2512" s="18"/>
      <c r="F2512" s="31"/>
      <c r="H2512" s="36"/>
    </row>
    <row r="2513" spans="4:8" x14ac:dyDescent="0.25">
      <c r="D2513" s="31"/>
      <c r="E2513" s="18"/>
      <c r="F2513" s="31"/>
      <c r="H2513" s="36"/>
    </row>
    <row r="2514" spans="4:8" x14ac:dyDescent="0.25">
      <c r="D2514" s="31"/>
      <c r="E2514" s="18"/>
      <c r="F2514" s="31"/>
      <c r="H2514" s="36"/>
    </row>
    <row r="2515" spans="4:8" x14ac:dyDescent="0.25">
      <c r="D2515" s="31"/>
      <c r="E2515" s="18"/>
      <c r="F2515" s="31"/>
      <c r="H2515" s="36"/>
    </row>
    <row r="2516" spans="4:8" x14ac:dyDescent="0.25">
      <c r="D2516" s="31"/>
      <c r="E2516" s="18"/>
      <c r="F2516" s="31"/>
      <c r="H2516" s="36"/>
    </row>
    <row r="2517" spans="4:8" x14ac:dyDescent="0.25">
      <c r="D2517" s="31"/>
      <c r="E2517" s="18"/>
      <c r="F2517" s="31"/>
      <c r="H2517" s="36"/>
    </row>
    <row r="2518" spans="4:8" x14ac:dyDescent="0.25">
      <c r="D2518" s="31"/>
      <c r="E2518" s="18"/>
      <c r="F2518" s="31"/>
      <c r="H2518" s="36"/>
    </row>
    <row r="2519" spans="4:8" x14ac:dyDescent="0.25">
      <c r="D2519" s="31"/>
      <c r="E2519" s="18"/>
      <c r="F2519" s="31"/>
      <c r="H2519" s="36"/>
    </row>
    <row r="2520" spans="4:8" x14ac:dyDescent="0.25">
      <c r="D2520" s="31"/>
      <c r="E2520" s="18"/>
      <c r="F2520" s="31"/>
      <c r="H2520" s="36"/>
    </row>
    <row r="2521" spans="4:8" x14ac:dyDescent="0.25">
      <c r="D2521" s="31"/>
      <c r="E2521" s="18"/>
      <c r="F2521" s="31"/>
      <c r="H2521" s="36"/>
    </row>
    <row r="2522" spans="4:8" x14ac:dyDescent="0.25">
      <c r="D2522" s="31"/>
      <c r="E2522" s="18"/>
      <c r="F2522" s="31"/>
      <c r="H2522" s="36"/>
    </row>
    <row r="2523" spans="4:8" x14ac:dyDescent="0.25">
      <c r="D2523" s="31"/>
      <c r="E2523" s="18"/>
      <c r="F2523" s="31"/>
      <c r="H2523" s="36"/>
    </row>
    <row r="2524" spans="4:8" x14ac:dyDescent="0.25">
      <c r="D2524" s="31"/>
      <c r="E2524" s="18"/>
      <c r="F2524" s="31"/>
      <c r="H2524" s="36"/>
    </row>
    <row r="2525" spans="4:8" x14ac:dyDescent="0.25">
      <c r="D2525" s="31"/>
      <c r="E2525" s="18"/>
      <c r="F2525" s="31"/>
      <c r="H2525" s="36"/>
    </row>
    <row r="2526" spans="4:8" x14ac:dyDescent="0.25">
      <c r="D2526" s="31"/>
      <c r="E2526" s="18"/>
      <c r="F2526" s="31"/>
      <c r="H2526" s="36"/>
    </row>
    <row r="2527" spans="4:8" x14ac:dyDescent="0.25">
      <c r="D2527" s="31"/>
      <c r="E2527" s="18"/>
      <c r="F2527" s="31"/>
      <c r="H2527" s="36"/>
    </row>
    <row r="2528" spans="4:8" x14ac:dyDescent="0.25">
      <c r="D2528" s="31"/>
      <c r="E2528" s="18"/>
      <c r="F2528" s="31"/>
      <c r="H2528" s="36"/>
    </row>
    <row r="2529" spans="4:8" x14ac:dyDescent="0.25">
      <c r="D2529" s="31"/>
      <c r="E2529" s="18"/>
      <c r="F2529" s="31"/>
      <c r="H2529" s="36"/>
    </row>
    <row r="2530" spans="4:8" x14ac:dyDescent="0.25">
      <c r="D2530" s="31"/>
      <c r="E2530" s="18"/>
      <c r="F2530" s="31"/>
      <c r="H2530" s="36"/>
    </row>
    <row r="2531" spans="4:8" x14ac:dyDescent="0.25">
      <c r="D2531" s="31"/>
      <c r="E2531" s="18"/>
      <c r="F2531" s="31"/>
      <c r="H2531" s="36"/>
    </row>
    <row r="2532" spans="4:8" x14ac:dyDescent="0.25">
      <c r="D2532" s="31"/>
      <c r="E2532" s="18"/>
      <c r="F2532" s="31"/>
      <c r="H2532" s="36"/>
    </row>
    <row r="2533" spans="4:8" x14ac:dyDescent="0.25">
      <c r="D2533" s="31"/>
      <c r="E2533" s="18"/>
      <c r="F2533" s="31"/>
      <c r="H2533" s="36"/>
    </row>
    <row r="2534" spans="4:8" x14ac:dyDescent="0.25">
      <c r="D2534" s="31"/>
      <c r="E2534" s="18"/>
      <c r="F2534" s="31"/>
      <c r="H2534" s="36"/>
    </row>
    <row r="2535" spans="4:8" x14ac:dyDescent="0.25">
      <c r="D2535" s="31"/>
      <c r="E2535" s="18"/>
      <c r="F2535" s="31"/>
      <c r="H2535" s="36"/>
    </row>
    <row r="2536" spans="4:8" x14ac:dyDescent="0.25">
      <c r="D2536" s="31"/>
      <c r="E2536" s="18"/>
      <c r="F2536" s="31"/>
      <c r="H2536" s="36"/>
    </row>
    <row r="2537" spans="4:8" x14ac:dyDescent="0.25">
      <c r="D2537" s="31"/>
      <c r="E2537" s="18"/>
      <c r="F2537" s="31"/>
      <c r="H2537" s="36"/>
    </row>
    <row r="2538" spans="4:8" x14ac:dyDescent="0.25">
      <c r="D2538" s="31"/>
      <c r="E2538" s="18"/>
      <c r="F2538" s="31"/>
      <c r="H2538" s="36"/>
    </row>
    <row r="2539" spans="4:8" x14ac:dyDescent="0.25">
      <c r="D2539" s="31"/>
      <c r="E2539" s="18"/>
      <c r="F2539" s="31"/>
      <c r="H2539" s="36"/>
    </row>
    <row r="2540" spans="4:8" x14ac:dyDescent="0.25">
      <c r="D2540" s="31"/>
      <c r="E2540" s="18"/>
      <c r="F2540" s="31"/>
      <c r="H2540" s="36"/>
    </row>
    <row r="2541" spans="4:8" x14ac:dyDescent="0.25">
      <c r="D2541" s="31"/>
      <c r="E2541" s="18"/>
      <c r="F2541" s="31"/>
      <c r="H2541" s="36"/>
    </row>
    <row r="2542" spans="4:8" x14ac:dyDescent="0.25">
      <c r="D2542" s="31"/>
      <c r="E2542" s="18"/>
      <c r="F2542" s="31"/>
      <c r="H2542" s="36"/>
    </row>
    <row r="2543" spans="4:8" x14ac:dyDescent="0.25">
      <c r="D2543" s="31"/>
      <c r="E2543" s="18"/>
      <c r="F2543" s="31"/>
      <c r="H2543" s="36"/>
    </row>
    <row r="2544" spans="4:8" x14ac:dyDescent="0.25">
      <c r="D2544" s="31"/>
      <c r="E2544" s="18"/>
      <c r="F2544" s="31"/>
      <c r="H2544" s="36"/>
    </row>
    <row r="2545" spans="4:8" x14ac:dyDescent="0.25">
      <c r="D2545" s="31"/>
      <c r="E2545" s="18"/>
      <c r="F2545" s="31"/>
      <c r="H2545" s="36"/>
    </row>
    <row r="2546" spans="4:8" x14ac:dyDescent="0.25">
      <c r="D2546" s="31"/>
      <c r="E2546" s="18"/>
      <c r="F2546" s="31"/>
      <c r="H2546" s="36"/>
    </row>
    <row r="2547" spans="4:8" x14ac:dyDescent="0.25">
      <c r="D2547" s="31"/>
      <c r="E2547" s="18"/>
      <c r="F2547" s="31"/>
      <c r="H2547" s="36"/>
    </row>
    <row r="2548" spans="4:8" x14ac:dyDescent="0.25">
      <c r="D2548" s="31"/>
      <c r="E2548" s="18"/>
      <c r="F2548" s="31"/>
      <c r="H2548" s="36"/>
    </row>
    <row r="2549" spans="4:8" x14ac:dyDescent="0.25">
      <c r="D2549" s="31"/>
      <c r="E2549" s="18"/>
      <c r="F2549" s="31"/>
      <c r="H2549" s="36"/>
    </row>
    <row r="2550" spans="4:8" x14ac:dyDescent="0.25">
      <c r="D2550" s="31"/>
      <c r="E2550" s="18"/>
      <c r="F2550" s="31"/>
      <c r="H2550" s="36"/>
    </row>
    <row r="2551" spans="4:8" x14ac:dyDescent="0.25">
      <c r="D2551" s="31"/>
      <c r="E2551" s="18"/>
      <c r="F2551" s="31"/>
      <c r="H2551" s="36"/>
    </row>
    <row r="2552" spans="4:8" x14ac:dyDescent="0.25">
      <c r="D2552" s="31"/>
      <c r="E2552" s="18"/>
      <c r="F2552" s="31"/>
      <c r="H2552" s="36"/>
    </row>
    <row r="2553" spans="4:8" x14ac:dyDescent="0.25">
      <c r="D2553" s="31"/>
      <c r="E2553" s="18"/>
      <c r="F2553" s="31"/>
      <c r="H2553" s="36"/>
    </row>
    <row r="2554" spans="4:8" x14ac:dyDescent="0.25">
      <c r="D2554" s="31"/>
      <c r="E2554" s="18"/>
      <c r="F2554" s="31"/>
      <c r="H2554" s="36"/>
    </row>
    <row r="2555" spans="4:8" x14ac:dyDescent="0.25">
      <c r="D2555" s="31"/>
      <c r="E2555" s="18"/>
      <c r="F2555" s="31"/>
      <c r="H2555" s="36"/>
    </row>
    <row r="2556" spans="4:8" x14ac:dyDescent="0.25">
      <c r="D2556" s="31"/>
      <c r="E2556" s="18"/>
      <c r="F2556" s="31"/>
      <c r="H2556" s="36"/>
    </row>
    <row r="2557" spans="4:8" x14ac:dyDescent="0.25">
      <c r="D2557" s="31"/>
      <c r="E2557" s="18"/>
      <c r="F2557" s="31"/>
      <c r="H2557" s="36"/>
    </row>
    <row r="2558" spans="4:8" x14ac:dyDescent="0.25">
      <c r="D2558" s="31"/>
      <c r="E2558" s="18"/>
      <c r="F2558" s="31"/>
      <c r="H2558" s="36"/>
    </row>
    <row r="2559" spans="4:8" x14ac:dyDescent="0.25">
      <c r="D2559" s="31"/>
      <c r="E2559" s="18"/>
      <c r="F2559" s="31"/>
      <c r="H2559" s="36"/>
    </row>
    <row r="2560" spans="4:8" x14ac:dyDescent="0.25">
      <c r="D2560" s="31"/>
      <c r="E2560" s="18"/>
      <c r="F2560" s="31"/>
      <c r="H2560" s="36"/>
    </row>
    <row r="2561" spans="4:8" x14ac:dyDescent="0.25">
      <c r="D2561" s="31"/>
      <c r="E2561" s="18"/>
      <c r="F2561" s="31"/>
      <c r="H2561" s="36"/>
    </row>
    <row r="2562" spans="4:8" x14ac:dyDescent="0.25">
      <c r="D2562" s="31"/>
      <c r="E2562" s="18"/>
      <c r="F2562" s="31"/>
      <c r="H2562" s="36"/>
    </row>
    <row r="2563" spans="4:8" x14ac:dyDescent="0.25">
      <c r="D2563" s="31"/>
      <c r="E2563" s="18"/>
      <c r="F2563" s="31"/>
      <c r="H2563" s="36"/>
    </row>
    <row r="2564" spans="4:8" x14ac:dyDescent="0.25">
      <c r="D2564" s="31"/>
      <c r="E2564" s="18"/>
      <c r="F2564" s="31"/>
      <c r="H2564" s="36"/>
    </row>
    <row r="2565" spans="4:8" x14ac:dyDescent="0.25">
      <c r="D2565" s="31"/>
      <c r="E2565" s="18"/>
      <c r="F2565" s="31"/>
      <c r="H2565" s="36"/>
    </row>
    <row r="2566" spans="4:8" x14ac:dyDescent="0.25">
      <c r="D2566" s="31"/>
      <c r="E2566" s="18"/>
      <c r="F2566" s="31"/>
      <c r="H2566" s="36"/>
    </row>
    <row r="2567" spans="4:8" x14ac:dyDescent="0.25">
      <c r="D2567" s="31"/>
      <c r="E2567" s="18"/>
      <c r="F2567" s="31"/>
      <c r="H2567" s="36"/>
    </row>
    <row r="2568" spans="4:8" x14ac:dyDescent="0.25">
      <c r="D2568" s="31"/>
      <c r="E2568" s="18"/>
      <c r="F2568" s="31"/>
      <c r="H2568" s="36"/>
    </row>
    <row r="2569" spans="4:8" x14ac:dyDescent="0.25">
      <c r="D2569" s="31"/>
      <c r="E2569" s="18"/>
      <c r="F2569" s="31"/>
      <c r="H2569" s="36"/>
    </row>
    <row r="2570" spans="4:8" x14ac:dyDescent="0.25">
      <c r="D2570" s="31"/>
      <c r="E2570" s="18"/>
      <c r="F2570" s="31"/>
      <c r="H2570" s="36"/>
    </row>
    <row r="2571" spans="4:8" x14ac:dyDescent="0.25">
      <c r="D2571" s="31"/>
      <c r="E2571" s="18"/>
      <c r="F2571" s="31"/>
      <c r="H2571" s="36"/>
    </row>
    <row r="2572" spans="4:8" x14ac:dyDescent="0.25">
      <c r="D2572" s="31"/>
      <c r="E2572" s="18"/>
      <c r="F2572" s="31"/>
      <c r="H2572" s="36"/>
    </row>
    <row r="2573" spans="4:8" x14ac:dyDescent="0.25">
      <c r="D2573" s="31"/>
      <c r="E2573" s="18"/>
      <c r="F2573" s="31"/>
      <c r="H2573" s="36"/>
    </row>
    <row r="2574" spans="4:8" x14ac:dyDescent="0.25">
      <c r="D2574" s="31"/>
      <c r="E2574" s="18"/>
      <c r="F2574" s="31"/>
      <c r="H2574" s="36"/>
    </row>
    <row r="2575" spans="4:8" x14ac:dyDescent="0.25">
      <c r="D2575" s="31"/>
      <c r="E2575" s="18"/>
      <c r="F2575" s="31"/>
      <c r="H2575" s="36"/>
    </row>
    <row r="2576" spans="4:8" x14ac:dyDescent="0.25">
      <c r="D2576" s="31"/>
      <c r="E2576" s="18"/>
      <c r="F2576" s="31"/>
      <c r="H2576" s="36"/>
    </row>
    <row r="2577" spans="4:8" x14ac:dyDescent="0.25">
      <c r="D2577" s="31"/>
      <c r="E2577" s="18"/>
      <c r="F2577" s="31"/>
      <c r="H2577" s="36"/>
    </row>
    <row r="2578" spans="4:8" x14ac:dyDescent="0.25">
      <c r="D2578" s="31"/>
      <c r="E2578" s="18"/>
      <c r="F2578" s="31"/>
      <c r="H2578" s="36"/>
    </row>
    <row r="2579" spans="4:8" x14ac:dyDescent="0.25">
      <c r="D2579" s="31"/>
      <c r="E2579" s="18"/>
      <c r="F2579" s="31"/>
      <c r="H2579" s="36"/>
    </row>
    <row r="2580" spans="4:8" x14ac:dyDescent="0.25">
      <c r="D2580" s="31"/>
      <c r="E2580" s="18"/>
      <c r="F2580" s="31"/>
      <c r="H2580" s="36"/>
    </row>
    <row r="2581" spans="4:8" x14ac:dyDescent="0.25">
      <c r="D2581" s="31"/>
      <c r="E2581" s="18"/>
      <c r="F2581" s="31"/>
      <c r="H2581" s="36"/>
    </row>
    <row r="2582" spans="4:8" x14ac:dyDescent="0.25">
      <c r="D2582" s="31"/>
      <c r="E2582" s="18"/>
      <c r="F2582" s="31"/>
      <c r="H2582" s="36"/>
    </row>
    <row r="2583" spans="4:8" x14ac:dyDescent="0.25">
      <c r="D2583" s="31"/>
      <c r="E2583" s="18"/>
      <c r="F2583" s="31"/>
      <c r="H2583" s="36"/>
    </row>
    <row r="2584" spans="4:8" x14ac:dyDescent="0.25">
      <c r="D2584" s="31"/>
      <c r="E2584" s="18"/>
      <c r="F2584" s="31"/>
      <c r="H2584" s="36"/>
    </row>
    <row r="2585" spans="4:8" x14ac:dyDescent="0.25">
      <c r="D2585" s="31"/>
      <c r="E2585" s="18"/>
      <c r="F2585" s="31"/>
      <c r="H2585" s="36"/>
    </row>
    <row r="2586" spans="4:8" x14ac:dyDescent="0.25">
      <c r="D2586" s="31"/>
      <c r="E2586" s="18"/>
      <c r="F2586" s="31"/>
      <c r="H2586" s="36"/>
    </row>
    <row r="2587" spans="4:8" x14ac:dyDescent="0.25">
      <c r="D2587" s="31"/>
      <c r="E2587" s="18"/>
      <c r="F2587" s="31"/>
      <c r="H2587" s="36"/>
    </row>
    <row r="2588" spans="4:8" x14ac:dyDescent="0.25">
      <c r="D2588" s="31"/>
      <c r="E2588" s="18"/>
      <c r="F2588" s="31"/>
      <c r="H2588" s="36"/>
    </row>
    <row r="2589" spans="4:8" x14ac:dyDescent="0.25">
      <c r="D2589" s="31"/>
      <c r="E2589" s="18"/>
      <c r="F2589" s="31"/>
      <c r="H2589" s="36"/>
    </row>
    <row r="2590" spans="4:8" x14ac:dyDescent="0.25">
      <c r="D2590" s="31"/>
      <c r="E2590" s="18"/>
      <c r="F2590" s="31"/>
      <c r="H2590" s="36"/>
    </row>
    <row r="2591" spans="4:8" x14ac:dyDescent="0.25">
      <c r="D2591" s="31"/>
      <c r="E2591" s="18"/>
      <c r="F2591" s="31"/>
      <c r="H2591" s="36"/>
    </row>
    <row r="2592" spans="4:8" x14ac:dyDescent="0.25">
      <c r="D2592" s="31"/>
      <c r="E2592" s="18"/>
      <c r="F2592" s="31"/>
      <c r="H2592" s="36"/>
    </row>
    <row r="2593" spans="4:8" x14ac:dyDescent="0.25">
      <c r="D2593" s="31"/>
      <c r="E2593" s="18"/>
      <c r="F2593" s="31"/>
      <c r="H2593" s="36"/>
    </row>
    <row r="2594" spans="4:8" x14ac:dyDescent="0.25">
      <c r="D2594" s="31"/>
      <c r="E2594" s="18"/>
      <c r="F2594" s="31"/>
      <c r="H2594" s="36"/>
    </row>
    <row r="2595" spans="4:8" x14ac:dyDescent="0.25">
      <c r="D2595" s="31"/>
      <c r="E2595" s="18"/>
      <c r="F2595" s="31"/>
      <c r="H2595" s="36"/>
    </row>
    <row r="2596" spans="4:8" x14ac:dyDescent="0.25">
      <c r="D2596" s="31"/>
      <c r="E2596" s="18"/>
      <c r="F2596" s="31"/>
      <c r="H2596" s="36"/>
    </row>
    <row r="2597" spans="4:8" x14ac:dyDescent="0.25">
      <c r="D2597" s="31"/>
      <c r="E2597" s="18"/>
      <c r="F2597" s="31"/>
      <c r="H2597" s="36"/>
    </row>
    <row r="2598" spans="4:8" x14ac:dyDescent="0.25">
      <c r="D2598" s="31"/>
      <c r="E2598" s="18"/>
      <c r="F2598" s="31"/>
      <c r="H2598" s="36"/>
    </row>
    <row r="2599" spans="4:8" x14ac:dyDescent="0.25">
      <c r="D2599" s="31"/>
      <c r="E2599" s="18"/>
      <c r="F2599" s="31"/>
      <c r="H2599" s="36"/>
    </row>
    <row r="2600" spans="4:8" x14ac:dyDescent="0.25">
      <c r="D2600" s="31"/>
      <c r="E2600" s="18"/>
      <c r="F2600" s="31"/>
      <c r="H2600" s="36"/>
    </row>
    <row r="2601" spans="4:8" x14ac:dyDescent="0.25">
      <c r="D2601" s="31"/>
      <c r="E2601" s="18"/>
      <c r="F2601" s="31"/>
      <c r="H2601" s="36"/>
    </row>
    <row r="2602" spans="4:8" x14ac:dyDescent="0.25">
      <c r="D2602" s="31"/>
      <c r="E2602" s="18"/>
      <c r="F2602" s="31"/>
      <c r="H2602" s="36"/>
    </row>
    <row r="2603" spans="4:8" x14ac:dyDescent="0.25">
      <c r="D2603" s="31"/>
      <c r="E2603" s="18"/>
      <c r="F2603" s="31"/>
      <c r="H2603" s="36"/>
    </row>
    <row r="2604" spans="4:8" x14ac:dyDescent="0.25">
      <c r="D2604" s="31"/>
      <c r="E2604" s="18"/>
      <c r="F2604" s="31"/>
      <c r="H2604" s="36"/>
    </row>
    <row r="2605" spans="4:8" x14ac:dyDescent="0.25">
      <c r="D2605" s="31"/>
      <c r="E2605" s="18"/>
      <c r="F2605" s="31"/>
      <c r="H2605" s="36"/>
    </row>
    <row r="2606" spans="4:8" x14ac:dyDescent="0.25">
      <c r="D2606" s="31"/>
      <c r="E2606" s="18"/>
      <c r="F2606" s="31"/>
      <c r="H2606" s="36"/>
    </row>
    <row r="2607" spans="4:8" x14ac:dyDescent="0.25">
      <c r="D2607" s="31"/>
      <c r="E2607" s="18"/>
      <c r="F2607" s="31"/>
      <c r="H2607" s="36"/>
    </row>
    <row r="2608" spans="4:8" x14ac:dyDescent="0.25">
      <c r="D2608" s="31"/>
      <c r="E2608" s="18"/>
      <c r="F2608" s="31"/>
      <c r="H2608" s="36"/>
    </row>
    <row r="2609" spans="4:8" x14ac:dyDescent="0.25">
      <c r="D2609" s="31"/>
      <c r="E2609" s="18"/>
      <c r="F2609" s="31"/>
      <c r="H2609" s="36"/>
    </row>
    <row r="2610" spans="4:8" x14ac:dyDescent="0.25">
      <c r="D2610" s="31"/>
      <c r="E2610" s="18"/>
      <c r="F2610" s="31"/>
      <c r="H2610" s="36"/>
    </row>
    <row r="2611" spans="4:8" x14ac:dyDescent="0.25">
      <c r="D2611" s="31"/>
      <c r="E2611" s="18"/>
      <c r="F2611" s="31"/>
      <c r="H2611" s="36"/>
    </row>
    <row r="2612" spans="4:8" x14ac:dyDescent="0.25">
      <c r="D2612" s="31"/>
      <c r="E2612" s="18"/>
      <c r="F2612" s="31"/>
      <c r="H2612" s="36"/>
    </row>
    <row r="2613" spans="4:8" x14ac:dyDescent="0.25">
      <c r="D2613" s="31"/>
      <c r="E2613" s="18"/>
      <c r="F2613" s="31"/>
      <c r="H2613" s="36"/>
    </row>
    <row r="2614" spans="4:8" x14ac:dyDescent="0.25">
      <c r="D2614" s="31"/>
      <c r="E2614" s="18"/>
      <c r="F2614" s="31"/>
      <c r="H2614" s="36"/>
    </row>
    <row r="2615" spans="4:8" x14ac:dyDescent="0.25">
      <c r="D2615" s="31"/>
      <c r="E2615" s="18"/>
      <c r="F2615" s="31"/>
      <c r="H2615" s="36"/>
    </row>
    <row r="2616" spans="4:8" x14ac:dyDescent="0.25">
      <c r="D2616" s="31"/>
      <c r="E2616" s="18"/>
      <c r="F2616" s="31"/>
      <c r="H2616" s="36"/>
    </row>
    <row r="2617" spans="4:8" x14ac:dyDescent="0.25">
      <c r="D2617" s="31"/>
      <c r="E2617" s="18"/>
      <c r="F2617" s="31"/>
      <c r="H2617" s="36"/>
    </row>
    <row r="2618" spans="4:8" x14ac:dyDescent="0.25">
      <c r="D2618" s="31"/>
      <c r="E2618" s="18"/>
      <c r="F2618" s="31"/>
      <c r="H2618" s="36"/>
    </row>
    <row r="2619" spans="4:8" x14ac:dyDescent="0.25">
      <c r="D2619" s="31"/>
      <c r="E2619" s="18"/>
      <c r="F2619" s="31"/>
      <c r="H2619" s="36"/>
    </row>
    <row r="2620" spans="4:8" x14ac:dyDescent="0.25">
      <c r="D2620" s="31"/>
      <c r="E2620" s="18"/>
      <c r="F2620" s="31"/>
      <c r="H2620" s="36"/>
    </row>
    <row r="2621" spans="4:8" x14ac:dyDescent="0.25">
      <c r="D2621" s="31"/>
      <c r="E2621" s="18"/>
      <c r="F2621" s="31"/>
      <c r="H2621" s="36"/>
    </row>
    <row r="2622" spans="4:8" x14ac:dyDescent="0.25">
      <c r="D2622" s="31"/>
      <c r="E2622" s="18"/>
      <c r="F2622" s="31"/>
      <c r="H2622" s="36"/>
    </row>
    <row r="2623" spans="4:8" x14ac:dyDescent="0.25">
      <c r="D2623" s="31"/>
      <c r="E2623" s="18"/>
      <c r="F2623" s="31"/>
      <c r="H2623" s="36"/>
    </row>
    <row r="2624" spans="4:8" x14ac:dyDescent="0.25">
      <c r="D2624" s="31"/>
      <c r="E2624" s="18"/>
      <c r="F2624" s="31"/>
      <c r="H2624" s="36"/>
    </row>
    <row r="2625" spans="4:8" x14ac:dyDescent="0.25">
      <c r="D2625" s="31"/>
      <c r="E2625" s="18"/>
      <c r="F2625" s="31"/>
      <c r="H2625" s="36"/>
    </row>
    <row r="2626" spans="4:8" x14ac:dyDescent="0.25">
      <c r="D2626" s="31"/>
      <c r="E2626" s="18"/>
      <c r="F2626" s="31"/>
      <c r="H2626" s="36"/>
    </row>
    <row r="2627" spans="4:8" x14ac:dyDescent="0.25">
      <c r="D2627" s="31"/>
      <c r="E2627" s="18"/>
      <c r="F2627" s="31"/>
      <c r="H2627" s="36"/>
    </row>
    <row r="2628" spans="4:8" x14ac:dyDescent="0.25">
      <c r="D2628" s="31"/>
      <c r="E2628" s="18"/>
      <c r="F2628" s="31"/>
      <c r="H2628" s="36"/>
    </row>
    <row r="2629" spans="4:8" x14ac:dyDescent="0.25">
      <c r="D2629" s="31"/>
      <c r="E2629" s="18"/>
      <c r="F2629" s="31"/>
      <c r="H2629" s="36"/>
    </row>
    <row r="2630" spans="4:8" x14ac:dyDescent="0.25">
      <c r="D2630" s="31"/>
      <c r="E2630" s="18"/>
      <c r="F2630" s="31"/>
      <c r="H2630" s="36"/>
    </row>
    <row r="2631" spans="4:8" x14ac:dyDescent="0.25">
      <c r="D2631" s="31"/>
      <c r="E2631" s="18"/>
      <c r="F2631" s="31"/>
      <c r="H2631" s="36"/>
    </row>
    <row r="2632" spans="4:8" x14ac:dyDescent="0.25">
      <c r="D2632" s="31"/>
      <c r="E2632" s="18"/>
      <c r="F2632" s="31"/>
      <c r="H2632" s="36"/>
    </row>
    <row r="2633" spans="4:8" x14ac:dyDescent="0.25">
      <c r="D2633" s="31"/>
      <c r="E2633" s="18"/>
      <c r="F2633" s="31"/>
      <c r="H2633" s="36"/>
    </row>
    <row r="2634" spans="4:8" x14ac:dyDescent="0.25">
      <c r="D2634" s="31"/>
      <c r="E2634" s="18"/>
      <c r="F2634" s="31"/>
      <c r="H2634" s="36"/>
    </row>
    <row r="2635" spans="4:8" x14ac:dyDescent="0.25">
      <c r="D2635" s="31"/>
      <c r="E2635" s="18"/>
      <c r="F2635" s="31"/>
      <c r="H2635" s="36"/>
    </row>
    <row r="2636" spans="4:8" x14ac:dyDescent="0.25">
      <c r="D2636" s="31"/>
      <c r="E2636" s="18"/>
      <c r="F2636" s="31"/>
      <c r="H2636" s="36"/>
    </row>
    <row r="2637" spans="4:8" x14ac:dyDescent="0.25">
      <c r="D2637" s="31"/>
      <c r="E2637" s="18"/>
      <c r="F2637" s="31"/>
      <c r="H2637" s="36"/>
    </row>
    <row r="2638" spans="4:8" x14ac:dyDescent="0.25">
      <c r="D2638" s="31"/>
      <c r="E2638" s="18"/>
      <c r="F2638" s="31"/>
      <c r="H2638" s="36"/>
    </row>
    <row r="2639" spans="4:8" x14ac:dyDescent="0.25">
      <c r="D2639" s="31"/>
      <c r="E2639" s="18"/>
      <c r="F2639" s="31"/>
      <c r="H2639" s="36"/>
    </row>
    <row r="2640" spans="4:8" x14ac:dyDescent="0.25">
      <c r="D2640" s="31"/>
      <c r="E2640" s="18"/>
      <c r="F2640" s="31"/>
      <c r="H2640" s="36"/>
    </row>
    <row r="2641" spans="4:8" x14ac:dyDescent="0.25">
      <c r="D2641" s="31"/>
      <c r="E2641" s="18"/>
      <c r="F2641" s="31"/>
      <c r="H2641" s="36"/>
    </row>
    <row r="2642" spans="4:8" x14ac:dyDescent="0.25">
      <c r="D2642" s="31"/>
      <c r="E2642" s="18"/>
      <c r="F2642" s="31"/>
      <c r="H2642" s="36"/>
    </row>
    <row r="2643" spans="4:8" x14ac:dyDescent="0.25">
      <c r="D2643" s="31"/>
      <c r="E2643" s="18"/>
      <c r="F2643" s="31"/>
      <c r="H2643" s="36"/>
    </row>
    <row r="2644" spans="4:8" x14ac:dyDescent="0.25">
      <c r="D2644" s="31"/>
      <c r="E2644" s="18"/>
      <c r="F2644" s="31"/>
      <c r="H2644" s="36"/>
    </row>
    <row r="2645" spans="4:8" x14ac:dyDescent="0.25">
      <c r="D2645" s="31"/>
      <c r="E2645" s="18"/>
      <c r="F2645" s="31"/>
      <c r="H2645" s="36"/>
    </row>
    <row r="2646" spans="4:8" x14ac:dyDescent="0.25">
      <c r="D2646" s="31"/>
      <c r="E2646" s="18"/>
      <c r="F2646" s="31"/>
      <c r="H2646" s="36"/>
    </row>
    <row r="2647" spans="4:8" x14ac:dyDescent="0.25">
      <c r="D2647" s="31"/>
      <c r="E2647" s="18"/>
      <c r="F2647" s="31"/>
      <c r="H2647" s="36"/>
    </row>
    <row r="2648" spans="4:8" x14ac:dyDescent="0.25">
      <c r="D2648" s="31"/>
      <c r="E2648" s="18"/>
      <c r="F2648" s="31"/>
      <c r="H2648" s="36"/>
    </row>
    <row r="2649" spans="4:8" x14ac:dyDescent="0.25">
      <c r="D2649" s="31"/>
      <c r="E2649" s="18"/>
      <c r="F2649" s="31"/>
      <c r="H2649" s="36"/>
    </row>
    <row r="2650" spans="4:8" x14ac:dyDescent="0.25">
      <c r="D2650" s="31"/>
      <c r="E2650" s="18"/>
      <c r="F2650" s="31"/>
      <c r="H2650" s="36"/>
    </row>
    <row r="2651" spans="4:8" x14ac:dyDescent="0.25">
      <c r="D2651" s="31"/>
      <c r="E2651" s="18"/>
      <c r="F2651" s="31"/>
      <c r="H2651" s="36"/>
    </row>
    <row r="2652" spans="4:8" x14ac:dyDescent="0.25">
      <c r="D2652" s="31"/>
      <c r="E2652" s="18"/>
      <c r="F2652" s="31"/>
      <c r="H2652" s="36"/>
    </row>
    <row r="2653" spans="4:8" x14ac:dyDescent="0.25">
      <c r="D2653" s="31"/>
      <c r="E2653" s="18"/>
      <c r="F2653" s="31"/>
      <c r="H2653" s="36"/>
    </row>
    <row r="2654" spans="4:8" x14ac:dyDescent="0.25">
      <c r="D2654" s="31"/>
      <c r="E2654" s="18"/>
      <c r="F2654" s="31"/>
      <c r="H2654" s="36"/>
    </row>
    <row r="2655" spans="4:8" x14ac:dyDescent="0.25">
      <c r="D2655" s="31"/>
      <c r="E2655" s="18"/>
      <c r="F2655" s="31"/>
      <c r="H2655" s="36"/>
    </row>
    <row r="2656" spans="4:8" x14ac:dyDescent="0.25">
      <c r="D2656" s="31"/>
      <c r="E2656" s="18"/>
      <c r="F2656" s="31"/>
      <c r="H2656" s="36"/>
    </row>
    <row r="2657" spans="4:8" x14ac:dyDescent="0.25">
      <c r="D2657" s="31"/>
      <c r="E2657" s="18"/>
      <c r="F2657" s="31"/>
      <c r="H2657" s="36"/>
    </row>
    <row r="2658" spans="4:8" x14ac:dyDescent="0.25">
      <c r="D2658" s="31"/>
      <c r="E2658" s="18"/>
      <c r="F2658" s="31"/>
      <c r="H2658" s="36"/>
    </row>
    <row r="2659" spans="4:8" x14ac:dyDescent="0.25">
      <c r="D2659" s="31"/>
      <c r="E2659" s="18"/>
      <c r="F2659" s="31"/>
      <c r="H2659" s="36"/>
    </row>
    <row r="2660" spans="4:8" x14ac:dyDescent="0.25">
      <c r="D2660" s="31"/>
      <c r="E2660" s="18"/>
      <c r="F2660" s="31"/>
      <c r="H2660" s="36"/>
    </row>
    <row r="2661" spans="4:8" x14ac:dyDescent="0.25">
      <c r="D2661" s="31"/>
      <c r="E2661" s="18"/>
      <c r="F2661" s="31"/>
      <c r="H2661" s="36"/>
    </row>
    <row r="2662" spans="4:8" x14ac:dyDescent="0.25">
      <c r="D2662" s="31"/>
      <c r="E2662" s="18"/>
      <c r="F2662" s="31"/>
      <c r="H2662" s="36"/>
    </row>
    <row r="2663" spans="4:8" x14ac:dyDescent="0.25">
      <c r="D2663" s="31"/>
      <c r="E2663" s="18"/>
      <c r="F2663" s="31"/>
      <c r="H2663" s="36"/>
    </row>
    <row r="2664" spans="4:8" x14ac:dyDescent="0.25">
      <c r="D2664" s="31"/>
      <c r="E2664" s="18"/>
      <c r="F2664" s="31"/>
      <c r="H2664" s="36"/>
    </row>
    <row r="2665" spans="4:8" x14ac:dyDescent="0.25">
      <c r="D2665" s="31"/>
      <c r="E2665" s="18"/>
      <c r="F2665" s="31"/>
      <c r="H2665" s="36"/>
    </row>
    <row r="2666" spans="4:8" x14ac:dyDescent="0.25">
      <c r="D2666" s="31"/>
      <c r="E2666" s="18"/>
      <c r="F2666" s="31"/>
      <c r="H2666" s="36"/>
    </row>
    <row r="2667" spans="4:8" x14ac:dyDescent="0.25">
      <c r="D2667" s="31"/>
      <c r="E2667" s="18"/>
      <c r="F2667" s="31"/>
      <c r="H2667" s="36"/>
    </row>
    <row r="2668" spans="4:8" x14ac:dyDescent="0.25">
      <c r="D2668" s="31"/>
      <c r="E2668" s="18"/>
      <c r="F2668" s="31"/>
      <c r="H2668" s="36"/>
    </row>
    <row r="2669" spans="4:8" x14ac:dyDescent="0.25">
      <c r="D2669" s="31"/>
      <c r="E2669" s="18"/>
      <c r="F2669" s="31"/>
      <c r="H2669" s="36"/>
    </row>
    <row r="2670" spans="4:8" x14ac:dyDescent="0.25">
      <c r="D2670" s="31"/>
      <c r="E2670" s="18"/>
      <c r="F2670" s="31"/>
      <c r="H2670" s="36"/>
    </row>
    <row r="2671" spans="4:8" x14ac:dyDescent="0.25">
      <c r="D2671" s="31"/>
      <c r="E2671" s="18"/>
      <c r="F2671" s="31"/>
      <c r="H2671" s="36"/>
    </row>
    <row r="2672" spans="4:8" x14ac:dyDescent="0.25">
      <c r="D2672" s="31"/>
      <c r="E2672" s="18"/>
      <c r="F2672" s="31"/>
      <c r="H2672" s="36"/>
    </row>
    <row r="2673" spans="4:8" x14ac:dyDescent="0.25">
      <c r="D2673" s="31"/>
      <c r="E2673" s="18"/>
      <c r="F2673" s="31"/>
      <c r="H2673" s="36"/>
    </row>
    <row r="2674" spans="4:8" x14ac:dyDescent="0.25">
      <c r="D2674" s="31"/>
      <c r="E2674" s="18"/>
      <c r="F2674" s="31"/>
      <c r="H2674" s="36"/>
    </row>
    <row r="2675" spans="4:8" x14ac:dyDescent="0.25">
      <c r="D2675" s="31"/>
      <c r="E2675" s="18"/>
      <c r="F2675" s="31"/>
      <c r="H2675" s="36"/>
    </row>
    <row r="2676" spans="4:8" x14ac:dyDescent="0.25">
      <c r="D2676" s="31"/>
      <c r="E2676" s="18"/>
      <c r="F2676" s="31"/>
      <c r="H2676" s="36"/>
    </row>
    <row r="2677" spans="4:8" x14ac:dyDescent="0.25">
      <c r="D2677" s="31"/>
      <c r="E2677" s="18"/>
      <c r="F2677" s="31"/>
      <c r="H2677" s="36"/>
    </row>
    <row r="2678" spans="4:8" x14ac:dyDescent="0.25">
      <c r="D2678" s="31"/>
      <c r="E2678" s="18"/>
      <c r="F2678" s="31"/>
      <c r="H2678" s="36"/>
    </row>
    <row r="2679" spans="4:8" x14ac:dyDescent="0.25">
      <c r="D2679" s="31"/>
      <c r="E2679" s="18"/>
      <c r="F2679" s="31"/>
      <c r="H2679" s="36"/>
    </row>
    <row r="2680" spans="4:8" x14ac:dyDescent="0.25">
      <c r="D2680" s="31"/>
      <c r="E2680" s="18"/>
      <c r="F2680" s="31"/>
      <c r="H2680" s="36"/>
    </row>
    <row r="2681" spans="4:8" x14ac:dyDescent="0.25">
      <c r="D2681" s="31"/>
      <c r="E2681" s="18"/>
      <c r="F2681" s="31"/>
      <c r="H2681" s="36"/>
    </row>
    <row r="2682" spans="4:8" x14ac:dyDescent="0.25">
      <c r="D2682" s="31"/>
      <c r="E2682" s="18"/>
      <c r="F2682" s="31"/>
      <c r="H2682" s="36"/>
    </row>
    <row r="2683" spans="4:8" x14ac:dyDescent="0.25">
      <c r="D2683" s="31"/>
      <c r="E2683" s="18"/>
      <c r="F2683" s="31"/>
      <c r="H2683" s="36"/>
    </row>
    <row r="2684" spans="4:8" x14ac:dyDescent="0.25">
      <c r="D2684" s="31"/>
      <c r="E2684" s="18"/>
      <c r="F2684" s="31"/>
      <c r="H2684" s="36"/>
    </row>
    <row r="2685" spans="4:8" x14ac:dyDescent="0.25">
      <c r="D2685" s="31"/>
      <c r="E2685" s="18"/>
      <c r="F2685" s="31"/>
      <c r="H2685" s="36"/>
    </row>
    <row r="2686" spans="4:8" x14ac:dyDescent="0.25">
      <c r="D2686" s="31"/>
      <c r="E2686" s="18"/>
      <c r="F2686" s="31"/>
      <c r="H2686" s="36"/>
    </row>
    <row r="2687" spans="4:8" x14ac:dyDescent="0.25">
      <c r="D2687" s="31"/>
      <c r="E2687" s="18"/>
      <c r="F2687" s="31"/>
      <c r="H2687" s="36"/>
    </row>
    <row r="2688" spans="4:8" x14ac:dyDescent="0.25">
      <c r="D2688" s="31"/>
      <c r="E2688" s="18"/>
      <c r="F2688" s="31"/>
      <c r="H2688" s="36"/>
    </row>
    <row r="2689" spans="4:8" x14ac:dyDescent="0.25">
      <c r="D2689" s="31"/>
      <c r="E2689" s="18"/>
      <c r="F2689" s="31"/>
      <c r="H2689" s="36"/>
    </row>
    <row r="2690" spans="4:8" x14ac:dyDescent="0.25">
      <c r="D2690" s="31"/>
      <c r="E2690" s="18"/>
      <c r="F2690" s="31"/>
      <c r="H2690" s="36"/>
    </row>
    <row r="2691" spans="4:8" x14ac:dyDescent="0.25">
      <c r="D2691" s="31"/>
      <c r="E2691" s="18"/>
      <c r="F2691" s="31"/>
      <c r="H2691" s="36"/>
    </row>
    <row r="2692" spans="4:8" x14ac:dyDescent="0.25">
      <c r="D2692" s="31"/>
      <c r="E2692" s="18"/>
      <c r="F2692" s="31"/>
      <c r="H2692" s="36"/>
    </row>
    <row r="2693" spans="4:8" x14ac:dyDescent="0.25">
      <c r="D2693" s="31"/>
      <c r="E2693" s="18"/>
      <c r="F2693" s="31"/>
      <c r="H2693" s="36"/>
    </row>
    <row r="2694" spans="4:8" x14ac:dyDescent="0.25">
      <c r="D2694" s="31"/>
      <c r="E2694" s="18"/>
      <c r="F2694" s="31"/>
      <c r="H2694" s="36"/>
    </row>
    <row r="2695" spans="4:8" x14ac:dyDescent="0.25">
      <c r="D2695" s="31"/>
      <c r="E2695" s="18"/>
      <c r="F2695" s="31"/>
      <c r="H2695" s="36"/>
    </row>
    <row r="2696" spans="4:8" x14ac:dyDescent="0.25">
      <c r="D2696" s="31"/>
      <c r="E2696" s="18"/>
      <c r="F2696" s="31"/>
      <c r="H2696" s="36"/>
    </row>
    <row r="2697" spans="4:8" x14ac:dyDescent="0.25">
      <c r="D2697" s="31"/>
      <c r="E2697" s="18"/>
      <c r="F2697" s="31"/>
      <c r="H2697" s="36"/>
    </row>
    <row r="2698" spans="4:8" x14ac:dyDescent="0.25">
      <c r="D2698" s="31"/>
      <c r="E2698" s="18"/>
      <c r="F2698" s="31"/>
      <c r="H2698" s="36"/>
    </row>
    <row r="2699" spans="4:8" x14ac:dyDescent="0.25">
      <c r="D2699" s="31"/>
      <c r="E2699" s="18"/>
      <c r="F2699" s="31"/>
      <c r="H2699" s="36"/>
    </row>
    <row r="2700" spans="4:8" x14ac:dyDescent="0.25">
      <c r="D2700" s="31"/>
      <c r="E2700" s="18"/>
      <c r="F2700" s="31"/>
      <c r="H2700" s="36"/>
    </row>
    <row r="2701" spans="4:8" x14ac:dyDescent="0.25">
      <c r="D2701" s="31"/>
      <c r="E2701" s="18"/>
      <c r="F2701" s="31"/>
      <c r="H2701" s="36"/>
    </row>
    <row r="2702" spans="4:8" x14ac:dyDescent="0.25">
      <c r="D2702" s="31"/>
      <c r="E2702" s="18"/>
      <c r="F2702" s="31"/>
      <c r="H2702" s="36"/>
    </row>
    <row r="2703" spans="4:8" x14ac:dyDescent="0.25">
      <c r="D2703" s="31"/>
      <c r="E2703" s="18"/>
      <c r="F2703" s="31"/>
      <c r="H2703" s="36"/>
    </row>
    <row r="2704" spans="4:8" x14ac:dyDescent="0.25">
      <c r="D2704" s="31"/>
      <c r="E2704" s="18"/>
      <c r="F2704" s="31"/>
      <c r="H2704" s="36"/>
    </row>
    <row r="2705" spans="4:8" x14ac:dyDescent="0.25">
      <c r="D2705" s="31"/>
      <c r="E2705" s="18"/>
      <c r="F2705" s="31"/>
      <c r="H2705" s="36"/>
    </row>
    <row r="2706" spans="4:8" x14ac:dyDescent="0.25">
      <c r="D2706" s="31"/>
      <c r="E2706" s="18"/>
      <c r="F2706" s="31"/>
      <c r="H2706" s="36"/>
    </row>
    <row r="2707" spans="4:8" x14ac:dyDescent="0.25">
      <c r="D2707" s="31"/>
      <c r="E2707" s="18"/>
      <c r="F2707" s="31"/>
      <c r="H2707" s="36"/>
    </row>
    <row r="2708" spans="4:8" x14ac:dyDescent="0.25">
      <c r="D2708" s="31"/>
      <c r="E2708" s="18"/>
      <c r="F2708" s="31"/>
      <c r="H2708" s="36"/>
    </row>
    <row r="2709" spans="4:8" x14ac:dyDescent="0.25">
      <c r="D2709" s="31"/>
      <c r="E2709" s="18"/>
      <c r="F2709" s="31"/>
      <c r="H2709" s="36"/>
    </row>
    <row r="2710" spans="4:8" x14ac:dyDescent="0.25">
      <c r="D2710" s="31"/>
      <c r="E2710" s="18"/>
      <c r="F2710" s="31"/>
      <c r="H2710" s="36"/>
    </row>
    <row r="2711" spans="4:8" x14ac:dyDescent="0.25">
      <c r="D2711" s="31"/>
      <c r="E2711" s="18"/>
      <c r="F2711" s="31"/>
      <c r="H2711" s="36"/>
    </row>
    <row r="2712" spans="4:8" x14ac:dyDescent="0.25">
      <c r="D2712" s="31"/>
      <c r="E2712" s="18"/>
      <c r="F2712" s="31"/>
      <c r="H2712" s="36"/>
    </row>
    <row r="2713" spans="4:8" x14ac:dyDescent="0.25">
      <c r="D2713" s="31"/>
      <c r="E2713" s="18"/>
      <c r="F2713" s="31"/>
      <c r="H2713" s="36"/>
    </row>
    <row r="2714" spans="4:8" x14ac:dyDescent="0.25">
      <c r="D2714" s="31"/>
      <c r="E2714" s="18"/>
      <c r="F2714" s="31"/>
      <c r="H2714" s="36"/>
    </row>
    <row r="2715" spans="4:8" x14ac:dyDescent="0.25">
      <c r="D2715" s="31"/>
      <c r="E2715" s="18"/>
      <c r="F2715" s="31"/>
      <c r="H2715" s="36"/>
    </row>
    <row r="2716" spans="4:8" x14ac:dyDescent="0.25">
      <c r="D2716" s="31"/>
      <c r="E2716" s="18"/>
      <c r="F2716" s="31"/>
      <c r="H2716" s="36"/>
    </row>
    <row r="2717" spans="4:8" x14ac:dyDescent="0.25">
      <c r="D2717" s="31"/>
      <c r="E2717" s="18"/>
      <c r="F2717" s="31"/>
      <c r="H2717" s="36"/>
    </row>
    <row r="2718" spans="4:8" x14ac:dyDescent="0.25">
      <c r="D2718" s="31"/>
      <c r="E2718" s="18"/>
      <c r="F2718" s="31"/>
      <c r="H2718" s="36"/>
    </row>
    <row r="2719" spans="4:8" x14ac:dyDescent="0.25">
      <c r="D2719" s="31"/>
      <c r="E2719" s="18"/>
      <c r="F2719" s="31"/>
      <c r="H2719" s="36"/>
    </row>
    <row r="2720" spans="4:8" x14ac:dyDescent="0.25">
      <c r="D2720" s="31"/>
      <c r="E2720" s="18"/>
      <c r="F2720" s="31"/>
      <c r="H2720" s="36"/>
    </row>
    <row r="2721" spans="4:8" x14ac:dyDescent="0.25">
      <c r="D2721" s="31"/>
      <c r="E2721" s="18"/>
      <c r="F2721" s="31"/>
      <c r="H2721" s="36"/>
    </row>
    <row r="2722" spans="4:8" x14ac:dyDescent="0.25">
      <c r="D2722" s="31"/>
      <c r="E2722" s="18"/>
      <c r="F2722" s="31"/>
      <c r="H2722" s="36"/>
    </row>
    <row r="2723" spans="4:8" x14ac:dyDescent="0.25">
      <c r="D2723" s="31"/>
      <c r="E2723" s="18"/>
      <c r="F2723" s="31"/>
      <c r="H2723" s="36"/>
    </row>
    <row r="2724" spans="4:8" x14ac:dyDescent="0.25">
      <c r="D2724" s="31"/>
      <c r="E2724" s="18"/>
      <c r="F2724" s="31"/>
      <c r="H2724" s="36"/>
    </row>
    <row r="2725" spans="4:8" x14ac:dyDescent="0.25">
      <c r="D2725" s="31"/>
      <c r="E2725" s="18"/>
      <c r="F2725" s="31"/>
      <c r="H2725" s="36"/>
    </row>
    <row r="2726" spans="4:8" x14ac:dyDescent="0.25">
      <c r="D2726" s="31"/>
      <c r="E2726" s="18"/>
      <c r="F2726" s="31"/>
      <c r="H2726" s="36"/>
    </row>
    <row r="2727" spans="4:8" x14ac:dyDescent="0.25">
      <c r="D2727" s="31"/>
      <c r="E2727" s="18"/>
      <c r="F2727" s="31"/>
      <c r="H2727" s="36"/>
    </row>
    <row r="2728" spans="4:8" x14ac:dyDescent="0.25">
      <c r="D2728" s="31"/>
      <c r="E2728" s="18"/>
      <c r="F2728" s="31"/>
      <c r="H2728" s="36"/>
    </row>
    <row r="2729" spans="4:8" x14ac:dyDescent="0.25">
      <c r="D2729" s="31"/>
      <c r="E2729" s="18"/>
      <c r="F2729" s="31"/>
      <c r="H2729" s="36"/>
    </row>
    <row r="2730" spans="4:8" x14ac:dyDescent="0.25">
      <c r="D2730" s="31"/>
      <c r="E2730" s="18"/>
      <c r="F2730" s="31"/>
      <c r="H2730" s="36"/>
    </row>
    <row r="2731" spans="4:8" x14ac:dyDescent="0.25">
      <c r="D2731" s="31"/>
      <c r="E2731" s="18"/>
      <c r="F2731" s="31"/>
      <c r="H2731" s="36"/>
    </row>
    <row r="2732" spans="4:8" x14ac:dyDescent="0.25">
      <c r="D2732" s="31"/>
      <c r="E2732" s="18"/>
      <c r="F2732" s="31"/>
      <c r="H2732" s="36"/>
    </row>
    <row r="2733" spans="4:8" x14ac:dyDescent="0.25">
      <c r="D2733" s="31"/>
      <c r="E2733" s="18"/>
      <c r="F2733" s="31"/>
      <c r="H2733" s="36"/>
    </row>
    <row r="2734" spans="4:8" x14ac:dyDescent="0.25">
      <c r="D2734" s="31"/>
      <c r="E2734" s="18"/>
      <c r="F2734" s="31"/>
      <c r="H2734" s="36"/>
    </row>
    <row r="2735" spans="4:8" x14ac:dyDescent="0.25">
      <c r="D2735" s="31"/>
      <c r="E2735" s="18"/>
      <c r="F2735" s="31"/>
      <c r="H2735" s="36"/>
    </row>
    <row r="2736" spans="4:8" x14ac:dyDescent="0.25">
      <c r="D2736" s="31"/>
      <c r="E2736" s="18"/>
      <c r="F2736" s="31"/>
      <c r="H2736" s="36"/>
    </row>
    <row r="2737" spans="4:8" x14ac:dyDescent="0.25">
      <c r="D2737" s="31"/>
      <c r="E2737" s="18"/>
      <c r="F2737" s="31"/>
      <c r="H2737" s="36"/>
    </row>
    <row r="2738" spans="4:8" x14ac:dyDescent="0.25">
      <c r="D2738" s="31"/>
      <c r="E2738" s="18"/>
      <c r="F2738" s="31"/>
      <c r="H2738" s="36"/>
    </row>
    <row r="2739" spans="4:8" x14ac:dyDescent="0.25">
      <c r="D2739" s="31"/>
      <c r="E2739" s="18"/>
      <c r="F2739" s="31"/>
      <c r="H2739" s="36"/>
    </row>
    <row r="2740" spans="4:8" x14ac:dyDescent="0.25">
      <c r="D2740" s="31"/>
      <c r="E2740" s="18"/>
      <c r="F2740" s="31"/>
      <c r="H2740" s="36"/>
    </row>
    <row r="2741" spans="4:8" x14ac:dyDescent="0.25">
      <c r="D2741" s="31"/>
      <c r="E2741" s="18"/>
      <c r="F2741" s="31"/>
      <c r="H2741" s="36"/>
    </row>
    <row r="2742" spans="4:8" x14ac:dyDescent="0.25">
      <c r="D2742" s="31"/>
      <c r="E2742" s="18"/>
      <c r="F2742" s="31"/>
      <c r="H2742" s="36"/>
    </row>
    <row r="2743" spans="4:8" x14ac:dyDescent="0.25">
      <c r="D2743" s="31"/>
      <c r="E2743" s="18"/>
      <c r="F2743" s="31"/>
      <c r="H2743" s="36"/>
    </row>
    <row r="2744" spans="4:8" x14ac:dyDescent="0.25">
      <c r="D2744" s="31"/>
      <c r="E2744" s="18"/>
      <c r="F2744" s="31"/>
      <c r="H2744" s="36"/>
    </row>
    <row r="2745" spans="4:8" x14ac:dyDescent="0.25">
      <c r="D2745" s="31"/>
      <c r="E2745" s="18"/>
      <c r="F2745" s="31"/>
      <c r="H2745" s="36"/>
    </row>
    <row r="2746" spans="4:8" x14ac:dyDescent="0.25">
      <c r="D2746" s="31"/>
      <c r="E2746" s="18"/>
      <c r="F2746" s="31"/>
      <c r="H2746" s="36"/>
    </row>
    <row r="2747" spans="4:8" x14ac:dyDescent="0.25">
      <c r="D2747" s="31"/>
      <c r="E2747" s="18"/>
      <c r="F2747" s="31"/>
      <c r="H2747" s="36"/>
    </row>
    <row r="2748" spans="4:8" x14ac:dyDescent="0.25">
      <c r="D2748" s="31"/>
      <c r="E2748" s="18"/>
      <c r="F2748" s="31"/>
      <c r="H2748" s="36"/>
    </row>
    <row r="2749" spans="4:8" x14ac:dyDescent="0.25">
      <c r="D2749" s="31"/>
      <c r="E2749" s="18"/>
      <c r="F2749" s="31"/>
      <c r="H2749" s="36"/>
    </row>
    <row r="2750" spans="4:8" x14ac:dyDescent="0.25">
      <c r="D2750" s="31"/>
      <c r="E2750" s="18"/>
      <c r="F2750" s="31"/>
      <c r="H2750" s="36"/>
    </row>
    <row r="2751" spans="4:8" x14ac:dyDescent="0.25">
      <c r="D2751" s="31"/>
      <c r="E2751" s="18"/>
      <c r="F2751" s="31"/>
      <c r="H2751" s="36"/>
    </row>
    <row r="2752" spans="4:8" x14ac:dyDescent="0.25">
      <c r="D2752" s="31"/>
      <c r="E2752" s="18"/>
      <c r="F2752" s="31"/>
      <c r="H2752" s="36"/>
    </row>
    <row r="2753" spans="4:8" x14ac:dyDescent="0.25">
      <c r="D2753" s="31"/>
      <c r="E2753" s="18"/>
      <c r="F2753" s="31"/>
      <c r="H2753" s="36"/>
    </row>
    <row r="2754" spans="4:8" x14ac:dyDescent="0.25">
      <c r="D2754" s="31"/>
      <c r="E2754" s="18"/>
      <c r="F2754" s="31"/>
      <c r="H2754" s="36"/>
    </row>
    <row r="2755" spans="4:8" x14ac:dyDescent="0.25">
      <c r="D2755" s="31"/>
      <c r="E2755" s="18"/>
      <c r="F2755" s="31"/>
      <c r="H2755" s="36"/>
    </row>
    <row r="2756" spans="4:8" x14ac:dyDescent="0.25">
      <c r="D2756" s="31"/>
      <c r="E2756" s="18"/>
      <c r="F2756" s="31"/>
      <c r="H2756" s="36"/>
    </row>
    <row r="2757" spans="4:8" x14ac:dyDescent="0.25">
      <c r="D2757" s="31"/>
      <c r="E2757" s="18"/>
      <c r="F2757" s="31"/>
      <c r="H2757" s="36"/>
    </row>
    <row r="2758" spans="4:8" x14ac:dyDescent="0.25">
      <c r="D2758" s="31"/>
      <c r="E2758" s="18"/>
      <c r="F2758" s="31"/>
      <c r="H2758" s="36"/>
    </row>
    <row r="2759" spans="4:8" x14ac:dyDescent="0.25">
      <c r="D2759" s="31"/>
      <c r="E2759" s="18"/>
      <c r="F2759" s="31"/>
      <c r="H2759" s="36"/>
    </row>
    <row r="2760" spans="4:8" x14ac:dyDescent="0.25">
      <c r="D2760" s="31"/>
      <c r="E2760" s="18"/>
      <c r="F2760" s="31"/>
      <c r="H2760" s="36"/>
    </row>
    <row r="2761" spans="4:8" x14ac:dyDescent="0.25">
      <c r="D2761" s="31"/>
      <c r="E2761" s="18"/>
      <c r="F2761" s="31"/>
      <c r="H2761" s="36"/>
    </row>
    <row r="2762" spans="4:8" x14ac:dyDescent="0.25">
      <c r="D2762" s="31"/>
      <c r="E2762" s="18"/>
      <c r="F2762" s="31"/>
      <c r="H2762" s="36"/>
    </row>
    <row r="2763" spans="4:8" x14ac:dyDescent="0.25">
      <c r="D2763" s="31"/>
      <c r="E2763" s="18"/>
      <c r="F2763" s="31"/>
      <c r="H2763" s="36"/>
    </row>
    <row r="2764" spans="4:8" x14ac:dyDescent="0.25">
      <c r="D2764" s="31"/>
      <c r="E2764" s="18"/>
      <c r="F2764" s="31"/>
      <c r="H2764" s="36"/>
    </row>
    <row r="2765" spans="4:8" x14ac:dyDescent="0.25">
      <c r="D2765" s="31"/>
      <c r="E2765" s="18"/>
      <c r="F2765" s="31"/>
      <c r="H2765" s="36"/>
    </row>
    <row r="2766" spans="4:8" x14ac:dyDescent="0.25">
      <c r="D2766" s="31"/>
      <c r="E2766" s="18"/>
      <c r="F2766" s="31"/>
      <c r="H2766" s="36"/>
    </row>
    <row r="2767" spans="4:8" x14ac:dyDescent="0.25">
      <c r="D2767" s="31"/>
      <c r="E2767" s="18"/>
      <c r="F2767" s="31"/>
      <c r="H2767" s="36"/>
    </row>
    <row r="2768" spans="4:8" x14ac:dyDescent="0.25">
      <c r="D2768" s="31"/>
      <c r="E2768" s="18"/>
      <c r="F2768" s="31"/>
      <c r="H2768" s="36"/>
    </row>
    <row r="2769" spans="4:8" x14ac:dyDescent="0.25">
      <c r="D2769" s="31"/>
      <c r="E2769" s="18"/>
      <c r="F2769" s="31"/>
      <c r="H2769" s="36"/>
    </row>
    <row r="2770" spans="4:8" x14ac:dyDescent="0.25">
      <c r="D2770" s="31"/>
      <c r="E2770" s="18"/>
      <c r="F2770" s="31"/>
      <c r="H2770" s="36"/>
    </row>
    <row r="2771" spans="4:8" x14ac:dyDescent="0.25">
      <c r="D2771" s="31"/>
      <c r="E2771" s="18"/>
      <c r="F2771" s="31"/>
      <c r="H2771" s="36"/>
    </row>
    <row r="2772" spans="4:8" x14ac:dyDescent="0.25">
      <c r="D2772" s="31"/>
      <c r="E2772" s="18"/>
      <c r="F2772" s="31"/>
      <c r="H2772" s="36"/>
    </row>
    <row r="2773" spans="4:8" x14ac:dyDescent="0.25">
      <c r="D2773" s="31"/>
      <c r="E2773" s="18"/>
      <c r="F2773" s="31"/>
      <c r="H2773" s="36"/>
    </row>
    <row r="2774" spans="4:8" x14ac:dyDescent="0.25">
      <c r="D2774" s="31"/>
      <c r="E2774" s="18"/>
      <c r="F2774" s="31"/>
      <c r="H2774" s="36"/>
    </row>
    <row r="2775" spans="4:8" x14ac:dyDescent="0.25">
      <c r="D2775" s="31"/>
      <c r="E2775" s="18"/>
      <c r="F2775" s="31"/>
      <c r="H2775" s="36"/>
    </row>
    <row r="2776" spans="4:8" x14ac:dyDescent="0.25">
      <c r="D2776" s="31"/>
      <c r="E2776" s="18"/>
      <c r="F2776" s="31"/>
      <c r="H2776" s="36"/>
    </row>
    <row r="2777" spans="4:8" x14ac:dyDescent="0.25">
      <c r="D2777" s="31"/>
      <c r="E2777" s="18"/>
      <c r="F2777" s="31"/>
      <c r="H2777" s="36"/>
    </row>
    <row r="2778" spans="4:8" x14ac:dyDescent="0.25">
      <c r="D2778" s="31"/>
      <c r="E2778" s="18"/>
      <c r="F2778" s="31"/>
      <c r="H2778" s="36"/>
    </row>
    <row r="2779" spans="4:8" x14ac:dyDescent="0.25">
      <c r="D2779" s="31"/>
      <c r="E2779" s="18"/>
      <c r="F2779" s="31"/>
      <c r="H2779" s="36"/>
    </row>
    <row r="2780" spans="4:8" x14ac:dyDescent="0.25">
      <c r="D2780" s="31"/>
      <c r="E2780" s="18"/>
      <c r="F2780" s="31"/>
      <c r="H2780" s="36"/>
    </row>
    <row r="2781" spans="4:8" x14ac:dyDescent="0.25">
      <c r="D2781" s="31"/>
      <c r="E2781" s="18"/>
      <c r="F2781" s="31"/>
      <c r="H2781" s="36"/>
    </row>
    <row r="2782" spans="4:8" x14ac:dyDescent="0.25">
      <c r="D2782" s="31"/>
      <c r="E2782" s="18"/>
      <c r="F2782" s="31"/>
      <c r="H2782" s="36"/>
    </row>
    <row r="2783" spans="4:8" x14ac:dyDescent="0.25">
      <c r="D2783" s="31"/>
      <c r="E2783" s="18"/>
      <c r="F2783" s="31"/>
      <c r="H2783" s="36"/>
    </row>
    <row r="2784" spans="4:8" x14ac:dyDescent="0.25">
      <c r="D2784" s="31"/>
      <c r="E2784" s="18"/>
      <c r="F2784" s="31"/>
      <c r="H2784" s="36"/>
    </row>
    <row r="2785" spans="4:8" x14ac:dyDescent="0.25">
      <c r="D2785" s="31"/>
      <c r="E2785" s="18"/>
      <c r="F2785" s="31"/>
      <c r="H2785" s="36"/>
    </row>
    <row r="2786" spans="4:8" x14ac:dyDescent="0.25">
      <c r="D2786" s="31"/>
      <c r="E2786" s="18"/>
      <c r="F2786" s="31"/>
      <c r="H2786" s="36"/>
    </row>
    <row r="2787" spans="4:8" x14ac:dyDescent="0.25">
      <c r="D2787" s="31"/>
      <c r="E2787" s="18"/>
      <c r="F2787" s="31"/>
      <c r="H2787" s="36"/>
    </row>
    <row r="2788" spans="4:8" x14ac:dyDescent="0.25">
      <c r="D2788" s="31"/>
      <c r="E2788" s="18"/>
      <c r="F2788" s="31"/>
      <c r="H2788" s="36"/>
    </row>
    <row r="2789" spans="4:8" x14ac:dyDescent="0.25">
      <c r="D2789" s="31"/>
      <c r="E2789" s="18"/>
      <c r="F2789" s="31"/>
      <c r="H2789" s="36"/>
    </row>
    <row r="2790" spans="4:8" x14ac:dyDescent="0.25">
      <c r="D2790" s="31"/>
      <c r="E2790" s="18"/>
      <c r="F2790" s="31"/>
      <c r="H2790" s="36"/>
    </row>
    <row r="2791" spans="4:8" x14ac:dyDescent="0.25">
      <c r="D2791" s="31"/>
      <c r="E2791" s="18"/>
      <c r="F2791" s="31"/>
      <c r="H2791" s="36"/>
    </row>
    <row r="2792" spans="4:8" x14ac:dyDescent="0.25">
      <c r="D2792" s="31"/>
      <c r="E2792" s="18"/>
      <c r="F2792" s="31"/>
      <c r="H2792" s="36"/>
    </row>
    <row r="2793" spans="4:8" x14ac:dyDescent="0.25">
      <c r="D2793" s="31"/>
      <c r="E2793" s="18"/>
      <c r="F2793" s="31"/>
      <c r="H2793" s="36"/>
    </row>
    <row r="2794" spans="4:8" x14ac:dyDescent="0.25">
      <c r="D2794" s="31"/>
      <c r="E2794" s="18"/>
      <c r="F2794" s="31"/>
      <c r="H2794" s="36"/>
    </row>
    <row r="2795" spans="4:8" x14ac:dyDescent="0.25">
      <c r="D2795" s="31"/>
      <c r="E2795" s="18"/>
      <c r="F2795" s="31"/>
      <c r="H2795" s="36"/>
    </row>
    <row r="2796" spans="4:8" x14ac:dyDescent="0.25">
      <c r="D2796" s="31"/>
      <c r="E2796" s="18"/>
      <c r="F2796" s="31"/>
      <c r="H2796" s="36"/>
    </row>
    <row r="2797" spans="4:8" x14ac:dyDescent="0.25">
      <c r="D2797" s="31"/>
      <c r="E2797" s="18"/>
      <c r="F2797" s="31"/>
      <c r="H2797" s="36"/>
    </row>
    <row r="2798" spans="4:8" x14ac:dyDescent="0.25">
      <c r="D2798" s="31"/>
      <c r="E2798" s="18"/>
      <c r="F2798" s="31"/>
      <c r="H2798" s="36"/>
    </row>
    <row r="2799" spans="4:8" x14ac:dyDescent="0.25">
      <c r="D2799" s="31"/>
      <c r="E2799" s="18"/>
      <c r="F2799" s="31"/>
      <c r="H2799" s="36"/>
    </row>
    <row r="2800" spans="4:8" x14ac:dyDescent="0.25">
      <c r="D2800" s="31"/>
      <c r="E2800" s="18"/>
      <c r="F2800" s="31"/>
      <c r="H2800" s="36"/>
    </row>
    <row r="2801" spans="4:8" x14ac:dyDescent="0.25">
      <c r="D2801" s="31"/>
      <c r="E2801" s="18"/>
      <c r="F2801" s="31"/>
      <c r="H2801" s="36"/>
    </row>
    <row r="2802" spans="4:8" x14ac:dyDescent="0.25">
      <c r="D2802" s="31"/>
      <c r="E2802" s="18"/>
      <c r="F2802" s="31"/>
      <c r="H2802" s="36"/>
    </row>
    <row r="2803" spans="4:8" x14ac:dyDescent="0.25">
      <c r="D2803" s="31"/>
      <c r="E2803" s="18"/>
      <c r="F2803" s="31"/>
      <c r="H2803" s="36"/>
    </row>
    <row r="2804" spans="4:8" x14ac:dyDescent="0.25">
      <c r="D2804" s="31"/>
      <c r="E2804" s="18"/>
      <c r="F2804" s="31"/>
      <c r="H2804" s="36"/>
    </row>
    <row r="2805" spans="4:8" x14ac:dyDescent="0.25">
      <c r="D2805" s="31"/>
      <c r="E2805" s="18"/>
      <c r="F2805" s="31"/>
      <c r="H2805" s="36"/>
    </row>
    <row r="2806" spans="4:8" x14ac:dyDescent="0.25">
      <c r="D2806" s="31"/>
      <c r="E2806" s="18"/>
      <c r="F2806" s="31"/>
      <c r="H2806" s="36"/>
    </row>
    <row r="2807" spans="4:8" x14ac:dyDescent="0.25">
      <c r="D2807" s="31"/>
      <c r="E2807" s="18"/>
      <c r="F2807" s="31"/>
      <c r="H2807" s="36"/>
    </row>
    <row r="2808" spans="4:8" x14ac:dyDescent="0.25">
      <c r="D2808" s="31"/>
      <c r="E2808" s="18"/>
      <c r="F2808" s="31"/>
      <c r="H2808" s="36"/>
    </row>
    <row r="2809" spans="4:8" x14ac:dyDescent="0.25">
      <c r="D2809" s="31"/>
      <c r="E2809" s="18"/>
      <c r="F2809" s="31"/>
      <c r="H2809" s="36"/>
    </row>
    <row r="2810" spans="4:8" x14ac:dyDescent="0.25">
      <c r="D2810" s="31"/>
      <c r="E2810" s="18"/>
      <c r="F2810" s="31"/>
      <c r="H2810" s="36"/>
    </row>
    <row r="2811" spans="4:8" x14ac:dyDescent="0.25">
      <c r="D2811" s="31"/>
      <c r="E2811" s="18"/>
      <c r="F2811" s="31"/>
      <c r="H2811" s="36"/>
    </row>
    <row r="2812" spans="4:8" x14ac:dyDescent="0.25">
      <c r="D2812" s="31"/>
      <c r="E2812" s="18"/>
      <c r="F2812" s="31"/>
      <c r="H2812" s="36"/>
    </row>
    <row r="2813" spans="4:8" x14ac:dyDescent="0.25">
      <c r="D2813" s="31"/>
      <c r="E2813" s="18"/>
      <c r="F2813" s="31"/>
      <c r="H2813" s="36"/>
    </row>
    <row r="2814" spans="4:8" x14ac:dyDescent="0.25">
      <c r="D2814" s="31"/>
      <c r="E2814" s="18"/>
      <c r="F2814" s="31"/>
      <c r="H2814" s="36"/>
    </row>
    <row r="2815" spans="4:8" x14ac:dyDescent="0.25">
      <c r="D2815" s="31"/>
      <c r="E2815" s="18"/>
      <c r="F2815" s="31"/>
      <c r="H2815" s="36"/>
    </row>
    <row r="2816" spans="4:8" x14ac:dyDescent="0.25">
      <c r="D2816" s="31"/>
      <c r="E2816" s="18"/>
      <c r="F2816" s="31"/>
      <c r="H2816" s="36"/>
    </row>
    <row r="2817" spans="4:8" x14ac:dyDescent="0.25">
      <c r="D2817" s="31"/>
      <c r="E2817" s="18"/>
      <c r="F2817" s="31"/>
      <c r="H2817" s="36"/>
    </row>
    <row r="2818" spans="4:8" x14ac:dyDescent="0.25">
      <c r="D2818" s="31"/>
      <c r="E2818" s="18"/>
      <c r="F2818" s="31"/>
      <c r="H2818" s="36"/>
    </row>
    <row r="2819" spans="4:8" x14ac:dyDescent="0.25">
      <c r="D2819" s="31"/>
      <c r="E2819" s="18"/>
      <c r="F2819" s="31"/>
      <c r="H2819" s="36"/>
    </row>
    <row r="2820" spans="4:8" x14ac:dyDescent="0.25">
      <c r="D2820" s="31"/>
      <c r="E2820" s="18"/>
      <c r="F2820" s="31"/>
      <c r="H2820" s="36"/>
    </row>
    <row r="2821" spans="4:8" x14ac:dyDescent="0.25">
      <c r="D2821" s="31"/>
      <c r="E2821" s="18"/>
      <c r="F2821" s="31"/>
      <c r="H2821" s="36"/>
    </row>
    <row r="2822" spans="4:8" x14ac:dyDescent="0.25">
      <c r="D2822" s="31"/>
      <c r="E2822" s="18"/>
      <c r="F2822" s="31"/>
      <c r="H2822" s="36"/>
    </row>
    <row r="2823" spans="4:8" x14ac:dyDescent="0.25">
      <c r="D2823" s="31"/>
      <c r="E2823" s="18"/>
      <c r="F2823" s="31"/>
      <c r="H2823" s="36"/>
    </row>
    <row r="2824" spans="4:8" x14ac:dyDescent="0.25">
      <c r="D2824" s="31"/>
      <c r="E2824" s="18"/>
      <c r="F2824" s="31"/>
      <c r="H2824" s="36"/>
    </row>
    <row r="2825" spans="4:8" x14ac:dyDescent="0.25">
      <c r="D2825" s="31"/>
      <c r="E2825" s="18"/>
      <c r="F2825" s="31"/>
      <c r="H2825" s="36"/>
    </row>
    <row r="2826" spans="4:8" x14ac:dyDescent="0.25">
      <c r="D2826" s="31"/>
      <c r="E2826" s="18"/>
      <c r="F2826" s="31"/>
      <c r="H2826" s="36"/>
    </row>
    <row r="2827" spans="4:8" x14ac:dyDescent="0.25">
      <c r="D2827" s="31"/>
      <c r="E2827" s="18"/>
      <c r="F2827" s="31"/>
      <c r="H2827" s="36"/>
    </row>
    <row r="2828" spans="4:8" x14ac:dyDescent="0.25">
      <c r="D2828" s="31"/>
      <c r="E2828" s="18"/>
      <c r="F2828" s="31"/>
      <c r="H2828" s="36"/>
    </row>
    <row r="2829" spans="4:8" x14ac:dyDescent="0.25">
      <c r="D2829" s="31"/>
      <c r="E2829" s="18"/>
      <c r="F2829" s="31"/>
      <c r="H2829" s="36"/>
    </row>
    <row r="2830" spans="4:8" x14ac:dyDescent="0.25">
      <c r="D2830" s="31"/>
      <c r="E2830" s="18"/>
      <c r="F2830" s="31"/>
      <c r="H2830" s="36"/>
    </row>
    <row r="2831" spans="4:8" x14ac:dyDescent="0.25">
      <c r="D2831" s="31"/>
      <c r="E2831" s="18"/>
      <c r="F2831" s="31"/>
      <c r="H2831" s="36"/>
    </row>
    <row r="2832" spans="4:8" x14ac:dyDescent="0.25">
      <c r="D2832" s="31"/>
      <c r="E2832" s="18"/>
      <c r="F2832" s="31"/>
      <c r="H2832" s="36"/>
    </row>
    <row r="2833" spans="4:8" x14ac:dyDescent="0.25">
      <c r="D2833" s="31"/>
      <c r="E2833" s="18"/>
      <c r="F2833" s="31"/>
      <c r="H2833" s="36"/>
    </row>
    <row r="2834" spans="4:8" x14ac:dyDescent="0.25">
      <c r="D2834" s="31"/>
      <c r="E2834" s="18"/>
      <c r="F2834" s="31"/>
      <c r="H2834" s="36"/>
    </row>
    <row r="2835" spans="4:8" x14ac:dyDescent="0.25">
      <c r="D2835" s="31"/>
      <c r="E2835" s="18"/>
      <c r="F2835" s="31"/>
      <c r="H2835" s="36"/>
    </row>
    <row r="2836" spans="4:8" x14ac:dyDescent="0.25">
      <c r="D2836" s="31"/>
      <c r="E2836" s="18"/>
      <c r="F2836" s="31"/>
      <c r="H2836" s="36"/>
    </row>
    <row r="2837" spans="4:8" x14ac:dyDescent="0.25">
      <c r="D2837" s="31"/>
      <c r="E2837" s="18"/>
      <c r="F2837" s="31"/>
      <c r="H2837" s="36"/>
    </row>
    <row r="2838" spans="4:8" x14ac:dyDescent="0.25">
      <c r="D2838" s="31"/>
      <c r="E2838" s="18"/>
      <c r="F2838" s="31"/>
      <c r="H2838" s="36"/>
    </row>
    <row r="2839" spans="4:8" x14ac:dyDescent="0.25">
      <c r="D2839" s="31"/>
      <c r="E2839" s="18"/>
      <c r="F2839" s="31"/>
      <c r="H2839" s="36"/>
    </row>
    <row r="2840" spans="4:8" x14ac:dyDescent="0.25">
      <c r="D2840" s="31"/>
      <c r="E2840" s="18"/>
      <c r="F2840" s="31"/>
      <c r="H2840" s="36"/>
    </row>
    <row r="2841" spans="4:8" x14ac:dyDescent="0.25">
      <c r="D2841" s="31"/>
      <c r="E2841" s="18"/>
      <c r="F2841" s="31"/>
      <c r="H2841" s="36"/>
    </row>
    <row r="2842" spans="4:8" x14ac:dyDescent="0.25">
      <c r="D2842" s="31"/>
      <c r="E2842" s="18"/>
      <c r="F2842" s="31"/>
      <c r="H2842" s="36"/>
    </row>
    <row r="2843" spans="4:8" x14ac:dyDescent="0.25">
      <c r="D2843" s="31"/>
      <c r="E2843" s="18"/>
      <c r="F2843" s="31"/>
      <c r="H2843" s="36"/>
    </row>
    <row r="2844" spans="4:8" x14ac:dyDescent="0.25">
      <c r="D2844" s="31"/>
      <c r="E2844" s="18"/>
      <c r="F2844" s="31"/>
      <c r="H2844" s="36"/>
    </row>
    <row r="2845" spans="4:8" x14ac:dyDescent="0.25">
      <c r="D2845" s="31"/>
      <c r="E2845" s="18"/>
      <c r="F2845" s="31"/>
      <c r="H2845" s="36"/>
    </row>
    <row r="2846" spans="4:8" x14ac:dyDescent="0.25">
      <c r="D2846" s="31"/>
      <c r="E2846" s="18"/>
      <c r="F2846" s="31"/>
      <c r="H2846" s="36"/>
    </row>
    <row r="2847" spans="4:8" x14ac:dyDescent="0.25">
      <c r="D2847" s="31"/>
      <c r="E2847" s="18"/>
      <c r="F2847" s="31"/>
      <c r="H2847" s="36"/>
    </row>
    <row r="2848" spans="4:8" x14ac:dyDescent="0.25">
      <c r="D2848" s="31"/>
      <c r="E2848" s="18"/>
      <c r="F2848" s="31"/>
      <c r="H2848" s="36"/>
    </row>
    <row r="2849" spans="4:8" x14ac:dyDescent="0.25">
      <c r="D2849" s="31"/>
      <c r="E2849" s="18"/>
      <c r="F2849" s="31"/>
      <c r="H2849" s="36"/>
    </row>
    <row r="2850" spans="4:8" x14ac:dyDescent="0.25">
      <c r="D2850" s="31"/>
      <c r="E2850" s="18"/>
      <c r="F2850" s="31"/>
      <c r="H2850" s="36"/>
    </row>
    <row r="2851" spans="4:8" x14ac:dyDescent="0.25">
      <c r="D2851" s="31"/>
      <c r="E2851" s="18"/>
      <c r="F2851" s="31"/>
      <c r="H2851" s="36"/>
    </row>
    <row r="2852" spans="4:8" x14ac:dyDescent="0.25">
      <c r="D2852" s="31"/>
      <c r="E2852" s="18"/>
      <c r="F2852" s="31"/>
      <c r="H2852" s="36"/>
    </row>
    <row r="2853" spans="4:8" x14ac:dyDescent="0.25">
      <c r="D2853" s="31"/>
      <c r="E2853" s="18"/>
      <c r="F2853" s="31"/>
      <c r="H2853" s="36"/>
    </row>
    <row r="2854" spans="4:8" x14ac:dyDescent="0.25">
      <c r="D2854" s="31"/>
      <c r="E2854" s="18"/>
      <c r="F2854" s="31"/>
      <c r="H2854" s="36"/>
    </row>
    <row r="2855" spans="4:8" x14ac:dyDescent="0.25">
      <c r="D2855" s="31"/>
      <c r="E2855" s="18"/>
      <c r="F2855" s="31"/>
      <c r="H2855" s="36"/>
    </row>
    <row r="2856" spans="4:8" x14ac:dyDescent="0.25">
      <c r="D2856" s="31"/>
      <c r="E2856" s="18"/>
      <c r="F2856" s="31"/>
      <c r="H2856" s="36"/>
    </row>
    <row r="2857" spans="4:8" x14ac:dyDescent="0.25">
      <c r="D2857" s="31"/>
      <c r="E2857" s="18"/>
      <c r="F2857" s="31"/>
      <c r="H2857" s="36"/>
    </row>
    <row r="2858" spans="4:8" x14ac:dyDescent="0.25">
      <c r="D2858" s="31"/>
      <c r="E2858" s="18"/>
      <c r="F2858" s="31"/>
      <c r="H2858" s="36"/>
    </row>
    <row r="2859" spans="4:8" x14ac:dyDescent="0.25">
      <c r="D2859" s="31"/>
      <c r="E2859" s="18"/>
      <c r="F2859" s="31"/>
      <c r="H2859" s="36"/>
    </row>
    <row r="2860" spans="4:8" x14ac:dyDescent="0.25">
      <c r="D2860" s="31"/>
      <c r="E2860" s="18"/>
      <c r="F2860" s="31"/>
      <c r="H2860" s="36"/>
    </row>
    <row r="2861" spans="4:8" x14ac:dyDescent="0.25">
      <c r="D2861" s="31"/>
      <c r="E2861" s="18"/>
      <c r="F2861" s="31"/>
      <c r="H2861" s="36"/>
    </row>
    <row r="2862" spans="4:8" x14ac:dyDescent="0.25">
      <c r="D2862" s="31"/>
      <c r="E2862" s="18"/>
      <c r="F2862" s="31"/>
      <c r="H2862" s="36"/>
    </row>
    <row r="2863" spans="4:8" x14ac:dyDescent="0.25">
      <c r="D2863" s="31"/>
      <c r="E2863" s="18"/>
      <c r="F2863" s="31"/>
      <c r="H2863" s="36"/>
    </row>
    <row r="2864" spans="4:8" x14ac:dyDescent="0.25">
      <c r="D2864" s="31"/>
      <c r="E2864" s="18"/>
      <c r="F2864" s="31"/>
      <c r="H2864" s="36"/>
    </row>
    <row r="2865" spans="4:8" x14ac:dyDescent="0.25">
      <c r="D2865" s="31"/>
      <c r="E2865" s="18"/>
      <c r="F2865" s="31"/>
      <c r="H2865" s="36"/>
    </row>
    <row r="2866" spans="4:8" x14ac:dyDescent="0.25">
      <c r="D2866" s="31"/>
      <c r="E2866" s="18"/>
      <c r="F2866" s="31"/>
      <c r="H2866" s="36"/>
    </row>
    <row r="2867" spans="4:8" x14ac:dyDescent="0.25">
      <c r="D2867" s="31"/>
      <c r="E2867" s="18"/>
      <c r="F2867" s="31"/>
      <c r="H2867" s="36"/>
    </row>
    <row r="2868" spans="4:8" x14ac:dyDescent="0.25">
      <c r="D2868" s="31"/>
      <c r="E2868" s="18"/>
      <c r="F2868" s="31"/>
      <c r="H2868" s="36"/>
    </row>
    <row r="2869" spans="4:8" x14ac:dyDescent="0.25">
      <c r="D2869" s="31"/>
      <c r="E2869" s="18"/>
      <c r="F2869" s="31"/>
      <c r="H2869" s="36"/>
    </row>
    <row r="2870" spans="4:8" x14ac:dyDescent="0.25">
      <c r="D2870" s="31"/>
      <c r="E2870" s="18"/>
      <c r="F2870" s="31"/>
      <c r="H2870" s="36"/>
    </row>
    <row r="2871" spans="4:8" x14ac:dyDescent="0.25">
      <c r="D2871" s="31"/>
      <c r="E2871" s="18"/>
      <c r="F2871" s="31"/>
      <c r="H2871" s="36"/>
    </row>
    <row r="2872" spans="4:8" x14ac:dyDescent="0.25">
      <c r="D2872" s="31"/>
      <c r="E2872" s="18"/>
      <c r="F2872" s="31"/>
      <c r="H2872" s="36"/>
    </row>
    <row r="2873" spans="4:8" x14ac:dyDescent="0.25">
      <c r="D2873" s="31"/>
      <c r="E2873" s="18"/>
      <c r="F2873" s="31"/>
      <c r="H2873" s="36"/>
    </row>
    <row r="2874" spans="4:8" x14ac:dyDescent="0.25">
      <c r="D2874" s="31"/>
      <c r="E2874" s="18"/>
      <c r="F2874" s="31"/>
      <c r="H2874" s="36"/>
    </row>
    <row r="2875" spans="4:8" x14ac:dyDescent="0.25">
      <c r="D2875" s="31"/>
      <c r="E2875" s="18"/>
      <c r="F2875" s="31"/>
      <c r="H2875" s="36"/>
    </row>
    <row r="2876" spans="4:8" x14ac:dyDescent="0.25">
      <c r="D2876" s="31"/>
      <c r="E2876" s="18"/>
      <c r="F2876" s="31"/>
      <c r="H2876" s="36"/>
    </row>
    <row r="2877" spans="4:8" x14ac:dyDescent="0.25">
      <c r="D2877" s="31"/>
      <c r="E2877" s="18"/>
      <c r="F2877" s="31"/>
      <c r="H2877" s="36"/>
    </row>
    <row r="2878" spans="4:8" x14ac:dyDescent="0.25">
      <c r="D2878" s="31"/>
      <c r="E2878" s="18"/>
      <c r="F2878" s="31"/>
      <c r="H2878" s="36"/>
    </row>
    <row r="2879" spans="4:8" x14ac:dyDescent="0.25">
      <c r="D2879" s="31"/>
      <c r="E2879" s="18"/>
      <c r="F2879" s="31"/>
      <c r="H2879" s="36"/>
    </row>
    <row r="2880" spans="4:8" x14ac:dyDescent="0.25">
      <c r="D2880" s="31"/>
      <c r="E2880" s="18"/>
      <c r="F2880" s="31"/>
      <c r="H2880" s="36"/>
    </row>
    <row r="2881" spans="4:8" x14ac:dyDescent="0.25">
      <c r="D2881" s="31"/>
      <c r="E2881" s="18"/>
      <c r="F2881" s="31"/>
      <c r="H2881" s="36"/>
    </row>
    <row r="2882" spans="4:8" x14ac:dyDescent="0.25">
      <c r="D2882" s="31"/>
      <c r="E2882" s="18"/>
      <c r="F2882" s="31"/>
      <c r="H2882" s="36"/>
    </row>
    <row r="2883" spans="4:8" x14ac:dyDescent="0.25">
      <c r="D2883" s="31"/>
      <c r="E2883" s="18"/>
      <c r="F2883" s="31"/>
      <c r="H2883" s="36"/>
    </row>
    <row r="2884" spans="4:8" x14ac:dyDescent="0.25">
      <c r="D2884" s="31"/>
      <c r="E2884" s="18"/>
      <c r="F2884" s="31"/>
      <c r="H2884" s="36"/>
    </row>
    <row r="2885" spans="4:8" x14ac:dyDescent="0.25">
      <c r="D2885" s="31"/>
      <c r="E2885" s="18"/>
      <c r="F2885" s="31"/>
      <c r="H2885" s="36"/>
    </row>
    <row r="2886" spans="4:8" x14ac:dyDescent="0.25">
      <c r="D2886" s="31"/>
      <c r="E2886" s="18"/>
      <c r="F2886" s="31"/>
      <c r="H2886" s="36"/>
    </row>
    <row r="2887" spans="4:8" x14ac:dyDescent="0.25">
      <c r="D2887" s="31"/>
      <c r="E2887" s="18"/>
      <c r="F2887" s="31"/>
      <c r="H2887" s="36"/>
    </row>
    <row r="2888" spans="4:8" x14ac:dyDescent="0.25">
      <c r="D2888" s="31"/>
      <c r="E2888" s="18"/>
      <c r="F2888" s="31"/>
      <c r="H2888" s="36"/>
    </row>
    <row r="2889" spans="4:8" x14ac:dyDescent="0.25">
      <c r="D2889" s="31"/>
      <c r="E2889" s="18"/>
      <c r="F2889" s="31"/>
      <c r="H2889" s="36"/>
    </row>
    <row r="2890" spans="4:8" x14ac:dyDescent="0.25">
      <c r="D2890" s="31"/>
      <c r="E2890" s="18"/>
      <c r="F2890" s="31"/>
      <c r="H2890" s="36"/>
    </row>
    <row r="2891" spans="4:8" x14ac:dyDescent="0.25">
      <c r="D2891" s="31"/>
      <c r="E2891" s="18"/>
      <c r="F2891" s="31"/>
      <c r="H2891" s="36"/>
    </row>
    <row r="2892" spans="4:8" x14ac:dyDescent="0.25">
      <c r="D2892" s="31"/>
      <c r="E2892" s="18"/>
      <c r="F2892" s="31"/>
      <c r="H2892" s="36"/>
    </row>
    <row r="2893" spans="4:8" x14ac:dyDescent="0.25">
      <c r="D2893" s="31"/>
      <c r="E2893" s="18"/>
      <c r="F2893" s="31"/>
      <c r="H2893" s="36"/>
    </row>
    <row r="2894" spans="4:8" x14ac:dyDescent="0.25">
      <c r="D2894" s="31"/>
      <c r="E2894" s="18"/>
      <c r="F2894" s="31"/>
      <c r="H2894" s="36"/>
    </row>
    <row r="2895" spans="4:8" x14ac:dyDescent="0.25">
      <c r="D2895" s="31"/>
      <c r="E2895" s="18"/>
      <c r="F2895" s="31"/>
      <c r="H2895" s="36"/>
    </row>
    <row r="2896" spans="4:8" x14ac:dyDescent="0.25">
      <c r="D2896" s="31"/>
      <c r="E2896" s="18"/>
      <c r="F2896" s="31"/>
      <c r="H2896" s="36"/>
    </row>
    <row r="2897" spans="4:8" x14ac:dyDescent="0.25">
      <c r="D2897" s="31"/>
      <c r="E2897" s="18"/>
      <c r="F2897" s="31"/>
      <c r="H2897" s="36"/>
    </row>
    <row r="2898" spans="4:8" x14ac:dyDescent="0.25">
      <c r="D2898" s="31"/>
      <c r="E2898" s="18"/>
      <c r="F2898" s="31"/>
      <c r="H2898" s="36"/>
    </row>
    <row r="2899" spans="4:8" x14ac:dyDescent="0.25">
      <c r="D2899" s="31"/>
      <c r="E2899" s="18"/>
      <c r="F2899" s="31"/>
      <c r="H2899" s="36"/>
    </row>
    <row r="2900" spans="4:8" x14ac:dyDescent="0.25">
      <c r="D2900" s="31"/>
      <c r="E2900" s="18"/>
      <c r="F2900" s="31"/>
      <c r="H2900" s="36"/>
    </row>
    <row r="2901" spans="4:8" x14ac:dyDescent="0.25">
      <c r="D2901" s="31"/>
      <c r="E2901" s="18"/>
      <c r="F2901" s="31"/>
      <c r="H2901" s="36"/>
    </row>
    <row r="2902" spans="4:8" x14ac:dyDescent="0.25">
      <c r="D2902" s="31"/>
      <c r="E2902" s="18"/>
      <c r="F2902" s="31"/>
      <c r="H2902" s="36"/>
    </row>
    <row r="2903" spans="4:8" x14ac:dyDescent="0.25">
      <c r="D2903" s="31"/>
      <c r="E2903" s="18"/>
      <c r="F2903" s="31"/>
      <c r="H2903" s="36"/>
    </row>
    <row r="2904" spans="4:8" x14ac:dyDescent="0.25">
      <c r="D2904" s="31"/>
      <c r="E2904" s="18"/>
      <c r="F2904" s="31"/>
      <c r="H2904" s="36"/>
    </row>
    <row r="2905" spans="4:8" x14ac:dyDescent="0.25">
      <c r="D2905" s="31"/>
      <c r="E2905" s="18"/>
      <c r="F2905" s="31"/>
      <c r="H2905" s="36"/>
    </row>
    <row r="2906" spans="4:8" x14ac:dyDescent="0.25">
      <c r="D2906" s="31"/>
      <c r="E2906" s="18"/>
      <c r="F2906" s="31"/>
      <c r="H2906" s="36"/>
    </row>
    <row r="2907" spans="4:8" x14ac:dyDescent="0.25">
      <c r="D2907" s="31"/>
      <c r="E2907" s="18"/>
      <c r="F2907" s="31"/>
      <c r="H2907" s="36"/>
    </row>
    <row r="2908" spans="4:8" x14ac:dyDescent="0.25">
      <c r="D2908" s="31"/>
      <c r="E2908" s="18"/>
      <c r="F2908" s="31"/>
      <c r="H2908" s="36"/>
    </row>
    <row r="2909" spans="4:8" x14ac:dyDescent="0.25">
      <c r="D2909" s="31"/>
      <c r="E2909" s="18"/>
      <c r="F2909" s="31"/>
      <c r="H2909" s="36"/>
    </row>
    <row r="2910" spans="4:8" x14ac:dyDescent="0.25">
      <c r="D2910" s="31"/>
      <c r="E2910" s="18"/>
      <c r="F2910" s="31"/>
      <c r="H2910" s="36"/>
    </row>
    <row r="2911" spans="4:8" x14ac:dyDescent="0.25">
      <c r="D2911" s="31"/>
      <c r="E2911" s="18"/>
      <c r="F2911" s="31"/>
      <c r="H2911" s="36"/>
    </row>
    <row r="2912" spans="4:8" x14ac:dyDescent="0.25">
      <c r="D2912" s="31"/>
      <c r="E2912" s="18"/>
      <c r="F2912" s="31"/>
      <c r="H2912" s="36"/>
    </row>
    <row r="2913" spans="4:8" x14ac:dyDescent="0.25">
      <c r="D2913" s="31"/>
      <c r="E2913" s="18"/>
      <c r="F2913" s="31"/>
      <c r="H2913" s="36"/>
    </row>
    <row r="2914" spans="4:8" x14ac:dyDescent="0.25">
      <c r="D2914" s="31"/>
      <c r="E2914" s="18"/>
      <c r="F2914" s="31"/>
      <c r="H2914" s="36"/>
    </row>
    <row r="2915" spans="4:8" x14ac:dyDescent="0.25">
      <c r="D2915" s="31"/>
      <c r="E2915" s="18"/>
      <c r="F2915" s="31"/>
      <c r="H2915" s="36"/>
    </row>
    <row r="2916" spans="4:8" x14ac:dyDescent="0.25">
      <c r="D2916" s="31"/>
      <c r="E2916" s="18"/>
      <c r="F2916" s="31"/>
      <c r="H2916" s="36"/>
    </row>
    <row r="2917" spans="4:8" x14ac:dyDescent="0.25">
      <c r="D2917" s="31"/>
      <c r="E2917" s="18"/>
      <c r="F2917" s="31"/>
      <c r="H2917" s="36"/>
    </row>
    <row r="2918" spans="4:8" x14ac:dyDescent="0.25">
      <c r="D2918" s="31"/>
      <c r="E2918" s="18"/>
      <c r="F2918" s="31"/>
      <c r="H2918" s="36"/>
    </row>
    <row r="2919" spans="4:8" x14ac:dyDescent="0.25">
      <c r="D2919" s="31"/>
      <c r="E2919" s="18"/>
      <c r="F2919" s="31"/>
      <c r="H2919" s="36"/>
    </row>
    <row r="2920" spans="4:8" x14ac:dyDescent="0.25">
      <c r="D2920" s="31"/>
      <c r="E2920" s="18"/>
      <c r="F2920" s="31"/>
      <c r="H2920" s="36"/>
    </row>
    <row r="2921" spans="4:8" x14ac:dyDescent="0.25">
      <c r="D2921" s="31"/>
      <c r="E2921" s="18"/>
      <c r="F2921" s="31"/>
      <c r="H2921" s="36"/>
    </row>
    <row r="2922" spans="4:8" x14ac:dyDescent="0.25">
      <c r="D2922" s="31"/>
      <c r="E2922" s="18"/>
      <c r="F2922" s="31"/>
      <c r="H2922" s="36"/>
    </row>
    <row r="2923" spans="4:8" x14ac:dyDescent="0.25">
      <c r="D2923" s="31"/>
      <c r="E2923" s="18"/>
      <c r="F2923" s="31"/>
      <c r="H2923" s="36"/>
    </row>
    <row r="2924" spans="4:8" x14ac:dyDescent="0.25">
      <c r="D2924" s="31"/>
      <c r="E2924" s="18"/>
      <c r="F2924" s="31"/>
      <c r="H2924" s="36"/>
    </row>
    <row r="2925" spans="4:8" x14ac:dyDescent="0.25">
      <c r="D2925" s="31"/>
      <c r="E2925" s="18"/>
      <c r="F2925" s="31"/>
      <c r="H2925" s="36"/>
    </row>
    <row r="2926" spans="4:8" x14ac:dyDescent="0.25">
      <c r="D2926" s="31"/>
      <c r="E2926" s="18"/>
      <c r="F2926" s="31"/>
      <c r="H2926" s="36"/>
    </row>
    <row r="2927" spans="4:8" x14ac:dyDescent="0.25">
      <c r="D2927" s="31"/>
      <c r="E2927" s="18"/>
      <c r="F2927" s="31"/>
      <c r="H2927" s="36"/>
    </row>
    <row r="2928" spans="4:8" x14ac:dyDescent="0.25">
      <c r="D2928" s="31"/>
      <c r="E2928" s="18"/>
      <c r="F2928" s="31"/>
      <c r="H2928" s="36"/>
    </row>
    <row r="2929" spans="4:8" x14ac:dyDescent="0.25">
      <c r="D2929" s="31"/>
      <c r="E2929" s="18"/>
      <c r="F2929" s="31"/>
      <c r="H2929" s="36"/>
    </row>
    <row r="2930" spans="4:8" x14ac:dyDescent="0.25">
      <c r="D2930" s="31"/>
      <c r="E2930" s="18"/>
      <c r="F2930" s="31"/>
      <c r="H2930" s="36"/>
    </row>
    <row r="2931" spans="4:8" x14ac:dyDescent="0.25">
      <c r="D2931" s="31"/>
      <c r="E2931" s="18"/>
      <c r="F2931" s="31"/>
      <c r="H2931" s="36"/>
    </row>
    <row r="2932" spans="4:8" x14ac:dyDescent="0.25">
      <c r="D2932" s="31"/>
      <c r="E2932" s="18"/>
      <c r="F2932" s="31"/>
      <c r="H2932" s="36"/>
    </row>
    <row r="2933" spans="4:8" x14ac:dyDescent="0.25">
      <c r="D2933" s="31"/>
      <c r="E2933" s="18"/>
      <c r="F2933" s="31"/>
      <c r="H2933" s="36"/>
    </row>
    <row r="2934" spans="4:8" x14ac:dyDescent="0.25">
      <c r="D2934" s="31"/>
      <c r="E2934" s="18"/>
      <c r="F2934" s="31"/>
      <c r="H2934" s="36"/>
    </row>
    <row r="2935" spans="4:8" x14ac:dyDescent="0.25">
      <c r="D2935" s="31"/>
      <c r="E2935" s="18"/>
      <c r="F2935" s="31"/>
      <c r="H2935" s="36"/>
    </row>
    <row r="2936" spans="4:8" x14ac:dyDescent="0.25">
      <c r="D2936" s="31"/>
      <c r="E2936" s="18"/>
      <c r="F2936" s="31"/>
      <c r="H2936" s="36"/>
    </row>
    <row r="2937" spans="4:8" x14ac:dyDescent="0.25">
      <c r="D2937" s="31"/>
      <c r="E2937" s="18"/>
      <c r="F2937" s="31"/>
      <c r="H2937" s="36"/>
    </row>
    <row r="2938" spans="4:8" x14ac:dyDescent="0.25">
      <c r="D2938" s="31"/>
      <c r="E2938" s="18"/>
      <c r="F2938" s="31"/>
      <c r="H2938" s="36"/>
    </row>
    <row r="2939" spans="4:8" x14ac:dyDescent="0.25">
      <c r="D2939" s="31"/>
      <c r="E2939" s="18"/>
      <c r="F2939" s="31"/>
      <c r="H2939" s="36"/>
    </row>
    <row r="2940" spans="4:8" x14ac:dyDescent="0.25">
      <c r="D2940" s="31"/>
      <c r="E2940" s="18"/>
      <c r="F2940" s="31"/>
      <c r="H2940" s="36"/>
    </row>
    <row r="2941" spans="4:8" x14ac:dyDescent="0.25">
      <c r="D2941" s="31"/>
      <c r="E2941" s="18"/>
      <c r="F2941" s="31"/>
      <c r="H2941" s="36"/>
    </row>
    <row r="2942" spans="4:8" x14ac:dyDescent="0.25">
      <c r="D2942" s="31"/>
      <c r="E2942" s="18"/>
      <c r="F2942" s="31"/>
      <c r="H2942" s="36"/>
    </row>
    <row r="2943" spans="4:8" x14ac:dyDescent="0.25">
      <c r="D2943" s="31"/>
      <c r="E2943" s="18"/>
      <c r="F2943" s="31"/>
      <c r="H2943" s="36"/>
    </row>
    <row r="2944" spans="4:8" x14ac:dyDescent="0.25">
      <c r="D2944" s="31"/>
      <c r="E2944" s="18"/>
      <c r="F2944" s="31"/>
      <c r="H2944" s="36"/>
    </row>
    <row r="2945" spans="4:8" x14ac:dyDescent="0.25">
      <c r="D2945" s="31"/>
      <c r="E2945" s="18"/>
      <c r="F2945" s="31"/>
      <c r="H2945" s="36"/>
    </row>
    <row r="2946" spans="4:8" x14ac:dyDescent="0.25">
      <c r="D2946" s="31"/>
      <c r="E2946" s="18"/>
      <c r="F2946" s="31"/>
      <c r="H2946" s="36"/>
    </row>
    <row r="2947" spans="4:8" x14ac:dyDescent="0.25">
      <c r="D2947" s="31"/>
      <c r="E2947" s="18"/>
      <c r="F2947" s="31"/>
      <c r="H2947" s="36"/>
    </row>
    <row r="2948" spans="4:8" x14ac:dyDescent="0.25">
      <c r="D2948" s="31"/>
      <c r="E2948" s="18"/>
      <c r="F2948" s="31"/>
      <c r="H2948" s="36"/>
    </row>
    <row r="2949" spans="4:8" x14ac:dyDescent="0.25">
      <c r="D2949" s="31"/>
      <c r="E2949" s="18"/>
      <c r="F2949" s="31"/>
      <c r="H2949" s="36"/>
    </row>
    <row r="2950" spans="4:8" x14ac:dyDescent="0.25">
      <c r="D2950" s="31"/>
      <c r="E2950" s="18"/>
      <c r="F2950" s="31"/>
      <c r="H2950" s="36"/>
    </row>
    <row r="2951" spans="4:8" x14ac:dyDescent="0.25">
      <c r="D2951" s="31"/>
      <c r="E2951" s="18"/>
      <c r="F2951" s="31"/>
      <c r="H2951" s="36"/>
    </row>
    <row r="2952" spans="4:8" x14ac:dyDescent="0.25">
      <c r="D2952" s="31"/>
      <c r="E2952" s="18"/>
      <c r="F2952" s="31"/>
      <c r="H2952" s="36"/>
    </row>
    <row r="2953" spans="4:8" x14ac:dyDescent="0.25">
      <c r="D2953" s="31"/>
      <c r="E2953" s="18"/>
      <c r="F2953" s="31"/>
      <c r="H2953" s="36"/>
    </row>
    <row r="2954" spans="4:8" x14ac:dyDescent="0.25">
      <c r="D2954" s="31"/>
      <c r="E2954" s="18"/>
      <c r="F2954" s="31"/>
      <c r="H2954" s="36"/>
    </row>
    <row r="2955" spans="4:8" x14ac:dyDescent="0.25">
      <c r="D2955" s="31"/>
      <c r="E2955" s="18"/>
      <c r="F2955" s="31"/>
      <c r="H2955" s="36"/>
    </row>
    <row r="2956" spans="4:8" x14ac:dyDescent="0.25">
      <c r="D2956" s="31"/>
      <c r="E2956" s="18"/>
      <c r="F2956" s="31"/>
      <c r="H2956" s="36"/>
    </row>
    <row r="2957" spans="4:8" x14ac:dyDescent="0.25">
      <c r="D2957" s="31"/>
      <c r="E2957" s="18"/>
      <c r="F2957" s="31"/>
      <c r="H2957" s="36"/>
    </row>
    <row r="2958" spans="4:8" x14ac:dyDescent="0.25">
      <c r="D2958" s="31"/>
      <c r="E2958" s="18"/>
      <c r="F2958" s="31"/>
      <c r="H2958" s="36"/>
    </row>
    <row r="2959" spans="4:8" x14ac:dyDescent="0.25">
      <c r="D2959" s="31"/>
      <c r="E2959" s="18"/>
      <c r="F2959" s="31"/>
      <c r="H2959" s="36"/>
    </row>
    <row r="2960" spans="4:8" x14ac:dyDescent="0.25">
      <c r="D2960" s="31"/>
      <c r="E2960" s="18"/>
      <c r="F2960" s="31"/>
      <c r="H2960" s="36"/>
    </row>
    <row r="2961" spans="4:8" x14ac:dyDescent="0.25">
      <c r="D2961" s="31"/>
      <c r="E2961" s="18"/>
      <c r="F2961" s="31"/>
      <c r="H2961" s="36"/>
    </row>
    <row r="2962" spans="4:8" x14ac:dyDescent="0.25">
      <c r="D2962" s="31"/>
      <c r="E2962" s="18"/>
      <c r="F2962" s="31"/>
      <c r="H2962" s="36"/>
    </row>
    <row r="2963" spans="4:8" x14ac:dyDescent="0.25">
      <c r="D2963" s="31"/>
      <c r="E2963" s="18"/>
      <c r="F2963" s="31"/>
      <c r="H2963" s="36"/>
    </row>
    <row r="2964" spans="4:8" x14ac:dyDescent="0.25">
      <c r="D2964" s="31"/>
      <c r="E2964" s="18"/>
      <c r="F2964" s="31"/>
      <c r="H2964" s="36"/>
    </row>
    <row r="2965" spans="4:8" x14ac:dyDescent="0.25">
      <c r="D2965" s="31"/>
      <c r="E2965" s="18"/>
      <c r="F2965" s="31"/>
      <c r="H2965" s="36"/>
    </row>
    <row r="2966" spans="4:8" x14ac:dyDescent="0.25">
      <c r="D2966" s="31"/>
      <c r="E2966" s="18"/>
      <c r="F2966" s="31"/>
      <c r="H2966" s="36"/>
    </row>
    <row r="2967" spans="4:8" x14ac:dyDescent="0.25">
      <c r="D2967" s="31"/>
      <c r="E2967" s="18"/>
      <c r="F2967" s="31"/>
      <c r="H2967" s="36"/>
    </row>
    <row r="2968" spans="4:8" x14ac:dyDescent="0.25">
      <c r="D2968" s="31"/>
      <c r="E2968" s="18"/>
      <c r="F2968" s="31"/>
      <c r="H2968" s="36"/>
    </row>
    <row r="2969" spans="4:8" x14ac:dyDescent="0.25">
      <c r="D2969" s="31"/>
      <c r="E2969" s="18"/>
      <c r="F2969" s="31"/>
      <c r="H2969" s="36"/>
    </row>
    <row r="2970" spans="4:8" x14ac:dyDescent="0.25">
      <c r="D2970" s="31"/>
      <c r="E2970" s="18"/>
      <c r="F2970" s="31"/>
      <c r="H2970" s="36"/>
    </row>
    <row r="2971" spans="4:8" x14ac:dyDescent="0.25">
      <c r="D2971" s="31"/>
      <c r="E2971" s="18"/>
      <c r="F2971" s="31"/>
      <c r="H2971" s="36"/>
    </row>
    <row r="2972" spans="4:8" x14ac:dyDescent="0.25">
      <c r="D2972" s="31"/>
      <c r="E2972" s="18"/>
      <c r="F2972" s="31"/>
      <c r="H2972" s="36"/>
    </row>
    <row r="2973" spans="4:8" x14ac:dyDescent="0.25">
      <c r="D2973" s="31"/>
      <c r="E2973" s="18"/>
      <c r="F2973" s="31"/>
      <c r="H2973" s="36"/>
    </row>
    <row r="2974" spans="4:8" x14ac:dyDescent="0.25">
      <c r="D2974" s="31"/>
      <c r="E2974" s="18"/>
      <c r="F2974" s="31"/>
      <c r="H2974" s="36"/>
    </row>
    <row r="2975" spans="4:8" x14ac:dyDescent="0.25">
      <c r="D2975" s="31"/>
      <c r="E2975" s="18"/>
      <c r="F2975" s="31"/>
      <c r="H2975" s="36"/>
    </row>
    <row r="2976" spans="4:8" x14ac:dyDescent="0.25">
      <c r="D2976" s="31"/>
      <c r="E2976" s="18"/>
      <c r="F2976" s="31"/>
      <c r="H2976" s="36"/>
    </row>
    <row r="2977" spans="4:8" x14ac:dyDescent="0.25">
      <c r="D2977" s="31"/>
      <c r="E2977" s="18"/>
      <c r="F2977" s="31"/>
      <c r="H2977" s="36"/>
    </row>
    <row r="2978" spans="4:8" x14ac:dyDescent="0.25">
      <c r="D2978" s="31"/>
      <c r="E2978" s="18"/>
      <c r="F2978" s="31"/>
      <c r="H2978" s="36"/>
    </row>
    <row r="2979" spans="4:8" x14ac:dyDescent="0.25">
      <c r="D2979" s="31"/>
      <c r="E2979" s="18"/>
      <c r="F2979" s="31"/>
      <c r="H2979" s="36"/>
    </row>
    <row r="2980" spans="4:8" x14ac:dyDescent="0.25">
      <c r="D2980" s="31"/>
      <c r="E2980" s="18"/>
      <c r="F2980" s="31"/>
      <c r="H2980" s="36"/>
    </row>
    <row r="2981" spans="4:8" x14ac:dyDescent="0.25">
      <c r="D2981" s="31"/>
      <c r="E2981" s="18"/>
      <c r="F2981" s="31"/>
      <c r="H2981" s="36"/>
    </row>
    <row r="2982" spans="4:8" x14ac:dyDescent="0.25">
      <c r="D2982" s="31"/>
      <c r="E2982" s="18"/>
      <c r="F2982" s="31"/>
      <c r="H2982" s="36"/>
    </row>
    <row r="2983" spans="4:8" x14ac:dyDescent="0.25">
      <c r="D2983" s="31"/>
      <c r="E2983" s="18"/>
      <c r="F2983" s="31"/>
      <c r="H2983" s="36"/>
    </row>
    <row r="2984" spans="4:8" x14ac:dyDescent="0.25">
      <c r="D2984" s="31"/>
      <c r="E2984" s="18"/>
      <c r="F2984" s="31"/>
      <c r="H2984" s="36"/>
    </row>
    <row r="2985" spans="4:8" x14ac:dyDescent="0.25">
      <c r="D2985" s="31"/>
      <c r="E2985" s="18"/>
      <c r="F2985" s="31"/>
      <c r="H2985" s="36"/>
    </row>
    <row r="2986" spans="4:8" x14ac:dyDescent="0.25">
      <c r="D2986" s="31"/>
      <c r="E2986" s="18"/>
      <c r="F2986" s="31"/>
      <c r="H2986" s="36"/>
    </row>
    <row r="2987" spans="4:8" x14ac:dyDescent="0.25">
      <c r="D2987" s="31"/>
      <c r="E2987" s="18"/>
      <c r="F2987" s="31"/>
      <c r="H2987" s="36"/>
    </row>
    <row r="2988" spans="4:8" x14ac:dyDescent="0.25">
      <c r="D2988" s="31"/>
      <c r="E2988" s="18"/>
      <c r="F2988" s="31"/>
      <c r="H2988" s="36"/>
    </row>
    <row r="2989" spans="4:8" x14ac:dyDescent="0.25">
      <c r="D2989" s="31"/>
      <c r="E2989" s="18"/>
      <c r="F2989" s="31"/>
      <c r="H2989" s="36"/>
    </row>
    <row r="2990" spans="4:8" x14ac:dyDescent="0.25">
      <c r="D2990" s="31"/>
      <c r="E2990" s="18"/>
      <c r="F2990" s="31"/>
      <c r="H2990" s="36"/>
    </row>
    <row r="2991" spans="4:8" x14ac:dyDescent="0.25">
      <c r="D2991" s="31"/>
      <c r="E2991" s="18"/>
      <c r="F2991" s="31"/>
      <c r="H2991" s="36"/>
    </row>
    <row r="2992" spans="4:8" x14ac:dyDescent="0.25">
      <c r="D2992" s="31"/>
      <c r="E2992" s="18"/>
      <c r="F2992" s="31"/>
      <c r="H2992" s="36"/>
    </row>
    <row r="2993" spans="4:8" x14ac:dyDescent="0.25">
      <c r="D2993" s="31"/>
      <c r="E2993" s="18"/>
      <c r="F2993" s="31"/>
      <c r="H2993" s="36"/>
    </row>
    <row r="2994" spans="4:8" x14ac:dyDescent="0.25">
      <c r="D2994" s="31"/>
      <c r="E2994" s="18"/>
      <c r="F2994" s="31"/>
      <c r="H2994" s="36"/>
    </row>
    <row r="2995" spans="4:8" x14ac:dyDescent="0.25">
      <c r="D2995" s="31"/>
      <c r="E2995" s="18"/>
      <c r="F2995" s="31"/>
      <c r="H2995" s="36"/>
    </row>
    <row r="2996" spans="4:8" x14ac:dyDescent="0.25">
      <c r="D2996" s="31"/>
      <c r="E2996" s="18"/>
      <c r="F2996" s="31"/>
      <c r="H2996" s="36"/>
    </row>
    <row r="2997" spans="4:8" x14ac:dyDescent="0.25">
      <c r="D2997" s="31"/>
      <c r="E2997" s="18"/>
      <c r="F2997" s="31"/>
      <c r="H2997" s="36"/>
    </row>
    <row r="2998" spans="4:8" x14ac:dyDescent="0.25">
      <c r="D2998" s="31"/>
      <c r="E2998" s="18"/>
      <c r="F2998" s="31"/>
      <c r="H2998" s="36"/>
    </row>
    <row r="2999" spans="4:8" x14ac:dyDescent="0.25">
      <c r="D2999" s="31"/>
      <c r="E2999" s="18"/>
      <c r="F2999" s="31"/>
      <c r="H2999" s="36"/>
    </row>
    <row r="3000" spans="4:8" x14ac:dyDescent="0.25">
      <c r="D3000" s="31"/>
      <c r="E3000" s="18"/>
      <c r="F3000" s="31"/>
      <c r="H3000" s="36"/>
    </row>
    <row r="3001" spans="4:8" x14ac:dyDescent="0.25">
      <c r="D3001" s="31"/>
      <c r="E3001" s="18"/>
      <c r="F3001" s="31"/>
      <c r="H3001" s="36"/>
    </row>
    <row r="3002" spans="4:8" x14ac:dyDescent="0.25">
      <c r="D3002" s="31"/>
      <c r="E3002" s="18"/>
      <c r="F3002" s="31"/>
      <c r="H3002" s="36"/>
    </row>
    <row r="3003" spans="4:8" x14ac:dyDescent="0.25">
      <c r="D3003" s="31"/>
      <c r="E3003" s="18"/>
      <c r="F3003" s="31"/>
      <c r="H3003" s="36"/>
    </row>
    <row r="3004" spans="4:8" x14ac:dyDescent="0.25">
      <c r="D3004" s="31"/>
      <c r="E3004" s="18"/>
      <c r="F3004" s="31"/>
      <c r="H3004" s="36"/>
    </row>
    <row r="3005" spans="4:8" x14ac:dyDescent="0.25">
      <c r="D3005" s="31"/>
      <c r="E3005" s="18"/>
      <c r="F3005" s="31"/>
      <c r="H3005" s="36"/>
    </row>
    <row r="3006" spans="4:8" x14ac:dyDescent="0.25">
      <c r="D3006" s="31"/>
      <c r="E3006" s="18"/>
      <c r="F3006" s="31"/>
      <c r="H3006" s="36"/>
    </row>
    <row r="3007" spans="4:8" x14ac:dyDescent="0.25">
      <c r="D3007" s="31"/>
      <c r="E3007" s="18"/>
      <c r="F3007" s="31"/>
      <c r="H3007" s="36"/>
    </row>
    <row r="3008" spans="4:8" x14ac:dyDescent="0.25">
      <c r="D3008" s="31"/>
      <c r="E3008" s="18"/>
      <c r="F3008" s="31"/>
      <c r="H3008" s="36"/>
    </row>
    <row r="3009" spans="4:8" x14ac:dyDescent="0.25">
      <c r="D3009" s="31"/>
      <c r="E3009" s="18"/>
      <c r="F3009" s="31"/>
      <c r="H3009" s="36"/>
    </row>
    <row r="3010" spans="4:8" x14ac:dyDescent="0.25">
      <c r="D3010" s="31"/>
      <c r="E3010" s="18"/>
      <c r="F3010" s="31"/>
      <c r="H3010" s="36"/>
    </row>
    <row r="3011" spans="4:8" x14ac:dyDescent="0.25">
      <c r="D3011" s="31"/>
      <c r="E3011" s="18"/>
      <c r="F3011" s="31"/>
      <c r="H3011" s="36"/>
    </row>
    <row r="3012" spans="4:8" x14ac:dyDescent="0.25">
      <c r="D3012" s="31"/>
      <c r="E3012" s="18"/>
      <c r="F3012" s="31"/>
      <c r="H3012" s="36"/>
    </row>
    <row r="3013" spans="4:8" x14ac:dyDescent="0.25">
      <c r="D3013" s="31"/>
      <c r="E3013" s="18"/>
      <c r="F3013" s="31"/>
      <c r="H3013" s="36"/>
    </row>
    <row r="3014" spans="4:8" x14ac:dyDescent="0.25">
      <c r="D3014" s="31"/>
      <c r="E3014" s="18"/>
      <c r="F3014" s="31"/>
      <c r="H3014" s="36"/>
    </row>
    <row r="3015" spans="4:8" x14ac:dyDescent="0.25">
      <c r="D3015" s="31"/>
      <c r="E3015" s="18"/>
      <c r="F3015" s="31"/>
      <c r="H3015" s="36"/>
    </row>
    <row r="3016" spans="4:8" x14ac:dyDescent="0.25">
      <c r="D3016" s="31"/>
      <c r="E3016" s="18"/>
      <c r="F3016" s="31"/>
      <c r="H3016" s="36"/>
    </row>
    <row r="3017" spans="4:8" x14ac:dyDescent="0.25">
      <c r="D3017" s="31"/>
      <c r="E3017" s="18"/>
      <c r="F3017" s="31"/>
      <c r="H3017" s="36"/>
    </row>
    <row r="3018" spans="4:8" x14ac:dyDescent="0.25">
      <c r="D3018" s="31"/>
      <c r="E3018" s="18"/>
      <c r="F3018" s="31"/>
      <c r="H3018" s="36"/>
    </row>
    <row r="3019" spans="4:8" x14ac:dyDescent="0.25">
      <c r="D3019" s="31"/>
      <c r="E3019" s="18"/>
      <c r="F3019" s="31"/>
      <c r="H3019" s="36"/>
    </row>
    <row r="3020" spans="4:8" x14ac:dyDescent="0.25">
      <c r="D3020" s="31"/>
      <c r="E3020" s="18"/>
      <c r="F3020" s="31"/>
      <c r="H3020" s="36"/>
    </row>
    <row r="3021" spans="4:8" x14ac:dyDescent="0.25">
      <c r="D3021" s="31"/>
      <c r="E3021" s="18"/>
      <c r="F3021" s="31"/>
      <c r="H3021" s="36"/>
    </row>
    <row r="3022" spans="4:8" x14ac:dyDescent="0.25">
      <c r="D3022" s="31"/>
      <c r="E3022" s="18"/>
      <c r="F3022" s="31"/>
      <c r="H3022" s="36"/>
    </row>
    <row r="3023" spans="4:8" x14ac:dyDescent="0.25">
      <c r="D3023" s="31"/>
      <c r="E3023" s="18"/>
      <c r="F3023" s="31"/>
      <c r="H3023" s="36"/>
    </row>
    <row r="3024" spans="4:8" x14ac:dyDescent="0.25">
      <c r="D3024" s="31"/>
      <c r="E3024" s="18"/>
      <c r="F3024" s="31"/>
      <c r="H3024" s="36"/>
    </row>
    <row r="3025" spans="4:8" x14ac:dyDescent="0.25">
      <c r="D3025" s="31"/>
      <c r="E3025" s="18"/>
      <c r="F3025" s="31"/>
      <c r="H3025" s="36"/>
    </row>
    <row r="3026" spans="4:8" x14ac:dyDescent="0.25">
      <c r="D3026" s="31"/>
      <c r="E3026" s="18"/>
      <c r="F3026" s="31"/>
      <c r="H3026" s="36"/>
    </row>
    <row r="3027" spans="4:8" x14ac:dyDescent="0.25">
      <c r="D3027" s="31"/>
      <c r="E3027" s="18"/>
      <c r="F3027" s="31"/>
      <c r="H3027" s="36"/>
    </row>
    <row r="3028" spans="4:8" x14ac:dyDescent="0.25">
      <c r="D3028" s="31"/>
      <c r="E3028" s="18"/>
      <c r="F3028" s="31"/>
      <c r="H3028" s="36"/>
    </row>
    <row r="3029" spans="4:8" x14ac:dyDescent="0.25">
      <c r="D3029" s="31"/>
      <c r="E3029" s="18"/>
      <c r="F3029" s="31"/>
      <c r="H3029" s="36"/>
    </row>
    <row r="3030" spans="4:8" x14ac:dyDescent="0.25">
      <c r="D3030" s="31"/>
      <c r="E3030" s="18"/>
      <c r="F3030" s="31"/>
      <c r="H3030" s="36"/>
    </row>
    <row r="3031" spans="4:8" x14ac:dyDescent="0.25">
      <c r="D3031" s="31"/>
      <c r="E3031" s="18"/>
      <c r="F3031" s="31"/>
      <c r="H3031" s="36"/>
    </row>
    <row r="3032" spans="4:8" x14ac:dyDescent="0.25">
      <c r="D3032" s="31"/>
      <c r="E3032" s="18"/>
      <c r="F3032" s="31"/>
      <c r="H3032" s="36"/>
    </row>
    <row r="3033" spans="4:8" x14ac:dyDescent="0.25">
      <c r="D3033" s="31"/>
      <c r="E3033" s="18"/>
      <c r="F3033" s="31"/>
      <c r="H3033" s="36"/>
    </row>
    <row r="3034" spans="4:8" x14ac:dyDescent="0.25">
      <c r="D3034" s="31"/>
      <c r="E3034" s="18"/>
      <c r="F3034" s="31"/>
      <c r="H3034" s="36"/>
    </row>
    <row r="3035" spans="4:8" x14ac:dyDescent="0.25">
      <c r="D3035" s="31"/>
      <c r="E3035" s="18"/>
      <c r="F3035" s="31"/>
      <c r="H3035" s="36"/>
    </row>
    <row r="3036" spans="4:8" x14ac:dyDescent="0.25">
      <c r="D3036" s="31"/>
      <c r="E3036" s="18"/>
      <c r="F3036" s="31"/>
      <c r="H3036" s="36"/>
    </row>
    <row r="3037" spans="4:8" x14ac:dyDescent="0.25">
      <c r="D3037" s="31"/>
      <c r="E3037" s="18"/>
      <c r="F3037" s="31"/>
      <c r="H3037" s="36"/>
    </row>
    <row r="3038" spans="4:8" x14ac:dyDescent="0.25">
      <c r="D3038" s="31"/>
      <c r="E3038" s="18"/>
      <c r="F3038" s="31"/>
      <c r="H3038" s="36"/>
    </row>
    <row r="3039" spans="4:8" x14ac:dyDescent="0.25">
      <c r="D3039" s="31"/>
      <c r="E3039" s="18"/>
      <c r="F3039" s="31"/>
      <c r="H3039" s="36"/>
    </row>
    <row r="3040" spans="4:8" x14ac:dyDescent="0.25">
      <c r="D3040" s="31"/>
      <c r="E3040" s="18"/>
      <c r="F3040" s="31"/>
      <c r="H3040" s="36"/>
    </row>
    <row r="3041" spans="4:8" x14ac:dyDescent="0.25">
      <c r="D3041" s="31"/>
      <c r="E3041" s="18"/>
      <c r="F3041" s="31"/>
      <c r="H3041" s="36"/>
    </row>
    <row r="3042" spans="4:8" x14ac:dyDescent="0.25">
      <c r="D3042" s="31"/>
      <c r="E3042" s="18"/>
      <c r="F3042" s="31"/>
      <c r="H3042" s="36"/>
    </row>
    <row r="3043" spans="4:8" x14ac:dyDescent="0.25">
      <c r="D3043" s="31"/>
      <c r="E3043" s="18"/>
      <c r="F3043" s="31"/>
      <c r="H3043" s="36"/>
    </row>
    <row r="3044" spans="4:8" x14ac:dyDescent="0.25">
      <c r="D3044" s="31"/>
      <c r="E3044" s="18"/>
      <c r="F3044" s="31"/>
      <c r="H3044" s="36"/>
    </row>
    <row r="3045" spans="4:8" x14ac:dyDescent="0.25">
      <c r="D3045" s="31"/>
      <c r="E3045" s="18"/>
      <c r="F3045" s="31"/>
      <c r="H3045" s="36"/>
    </row>
    <row r="3046" spans="4:8" x14ac:dyDescent="0.25">
      <c r="D3046" s="31"/>
      <c r="E3046" s="18"/>
      <c r="F3046" s="31"/>
      <c r="H3046" s="36"/>
    </row>
    <row r="3047" spans="4:8" x14ac:dyDescent="0.25">
      <c r="D3047" s="31"/>
      <c r="E3047" s="18"/>
      <c r="F3047" s="31"/>
      <c r="H3047" s="36"/>
    </row>
    <row r="3048" spans="4:8" x14ac:dyDescent="0.25">
      <c r="D3048" s="31"/>
      <c r="E3048" s="18"/>
      <c r="F3048" s="31"/>
      <c r="H3048" s="36"/>
    </row>
    <row r="3049" spans="4:8" x14ac:dyDescent="0.25">
      <c r="D3049" s="31"/>
      <c r="E3049" s="18"/>
      <c r="F3049" s="31"/>
      <c r="H3049" s="36"/>
    </row>
    <row r="3050" spans="4:8" x14ac:dyDescent="0.25">
      <c r="D3050" s="31"/>
      <c r="E3050" s="18"/>
      <c r="F3050" s="31"/>
      <c r="H3050" s="36"/>
    </row>
    <row r="3051" spans="4:8" x14ac:dyDescent="0.25">
      <c r="D3051" s="31"/>
      <c r="E3051" s="18"/>
      <c r="F3051" s="31"/>
      <c r="H3051" s="36"/>
    </row>
    <row r="3052" spans="4:8" x14ac:dyDescent="0.25">
      <c r="D3052" s="31"/>
      <c r="E3052" s="18"/>
      <c r="F3052" s="31"/>
      <c r="H3052" s="36"/>
    </row>
    <row r="3053" spans="4:8" x14ac:dyDescent="0.25">
      <c r="D3053" s="31"/>
      <c r="E3053" s="18"/>
      <c r="F3053" s="31"/>
      <c r="H3053" s="36"/>
    </row>
    <row r="3054" spans="4:8" x14ac:dyDescent="0.25">
      <c r="D3054" s="31"/>
      <c r="E3054" s="18"/>
      <c r="F3054" s="31"/>
      <c r="H3054" s="36"/>
    </row>
    <row r="3055" spans="4:8" x14ac:dyDescent="0.25">
      <c r="D3055" s="31"/>
      <c r="E3055" s="18"/>
      <c r="F3055" s="31"/>
      <c r="H3055" s="36"/>
    </row>
    <row r="3056" spans="4:8" x14ac:dyDescent="0.25">
      <c r="D3056" s="31"/>
      <c r="E3056" s="18"/>
      <c r="F3056" s="31"/>
      <c r="H3056" s="36"/>
    </row>
    <row r="3057" spans="4:8" x14ac:dyDescent="0.25">
      <c r="D3057" s="31"/>
      <c r="E3057" s="18"/>
      <c r="F3057" s="31"/>
      <c r="H3057" s="36"/>
    </row>
    <row r="3058" spans="4:8" x14ac:dyDescent="0.25">
      <c r="D3058" s="31"/>
      <c r="E3058" s="18"/>
      <c r="F3058" s="31"/>
      <c r="H3058" s="36"/>
    </row>
    <row r="3059" spans="4:8" x14ac:dyDescent="0.25">
      <c r="D3059" s="31"/>
      <c r="E3059" s="18"/>
      <c r="F3059" s="31"/>
      <c r="H3059" s="36"/>
    </row>
    <row r="3060" spans="4:8" x14ac:dyDescent="0.25">
      <c r="D3060" s="31"/>
      <c r="E3060" s="18"/>
      <c r="F3060" s="31"/>
      <c r="H3060" s="36"/>
    </row>
    <row r="3061" spans="4:8" x14ac:dyDescent="0.25">
      <c r="D3061" s="31"/>
      <c r="E3061" s="18"/>
      <c r="F3061" s="31"/>
      <c r="H3061" s="36"/>
    </row>
    <row r="3062" spans="4:8" x14ac:dyDescent="0.25">
      <c r="D3062" s="31"/>
      <c r="E3062" s="18"/>
      <c r="F3062" s="31"/>
      <c r="H3062" s="36"/>
    </row>
    <row r="3063" spans="4:8" x14ac:dyDescent="0.25">
      <c r="D3063" s="31"/>
      <c r="E3063" s="18"/>
      <c r="F3063" s="31"/>
      <c r="H3063" s="36"/>
    </row>
    <row r="3064" spans="4:8" x14ac:dyDescent="0.25">
      <c r="D3064" s="31"/>
      <c r="E3064" s="18"/>
      <c r="F3064" s="31"/>
      <c r="H3064" s="36"/>
    </row>
    <row r="3065" spans="4:8" x14ac:dyDescent="0.25">
      <c r="D3065" s="31"/>
      <c r="E3065" s="18"/>
      <c r="F3065" s="31"/>
      <c r="H3065" s="36"/>
    </row>
    <row r="3066" spans="4:8" x14ac:dyDescent="0.25">
      <c r="D3066" s="31"/>
      <c r="E3066" s="18"/>
      <c r="F3066" s="31"/>
      <c r="H3066" s="36"/>
    </row>
    <row r="3067" spans="4:8" x14ac:dyDescent="0.25">
      <c r="D3067" s="31"/>
      <c r="E3067" s="18"/>
      <c r="F3067" s="31"/>
      <c r="H3067" s="36"/>
    </row>
    <row r="3068" spans="4:8" x14ac:dyDescent="0.25">
      <c r="D3068" s="31"/>
      <c r="E3068" s="18"/>
      <c r="F3068" s="31"/>
      <c r="H3068" s="36"/>
    </row>
    <row r="3069" spans="4:8" x14ac:dyDescent="0.25">
      <c r="D3069" s="31"/>
      <c r="E3069" s="18"/>
      <c r="F3069" s="31"/>
      <c r="H3069" s="36"/>
    </row>
    <row r="3070" spans="4:8" x14ac:dyDescent="0.25">
      <c r="D3070" s="31"/>
      <c r="E3070" s="18"/>
      <c r="F3070" s="31"/>
      <c r="H3070" s="36"/>
    </row>
    <row r="3071" spans="4:8" x14ac:dyDescent="0.25">
      <c r="D3071" s="31"/>
      <c r="E3071" s="18"/>
      <c r="F3071" s="31"/>
      <c r="H3071" s="36"/>
    </row>
    <row r="3072" spans="4:8" x14ac:dyDescent="0.25">
      <c r="D3072" s="31"/>
      <c r="E3072" s="18"/>
      <c r="F3072" s="31"/>
      <c r="H3072" s="36"/>
    </row>
    <row r="3073" spans="4:8" x14ac:dyDescent="0.25">
      <c r="D3073" s="31"/>
      <c r="E3073" s="18"/>
      <c r="F3073" s="31"/>
      <c r="H3073" s="36"/>
    </row>
    <row r="3074" spans="4:8" x14ac:dyDescent="0.25">
      <c r="D3074" s="31"/>
      <c r="E3074" s="18"/>
      <c r="F3074" s="31"/>
      <c r="H3074" s="36"/>
    </row>
    <row r="3075" spans="4:8" x14ac:dyDescent="0.25">
      <c r="D3075" s="31"/>
      <c r="E3075" s="18"/>
      <c r="F3075" s="31"/>
      <c r="H3075" s="36"/>
    </row>
    <row r="3076" spans="4:8" x14ac:dyDescent="0.25">
      <c r="D3076" s="31"/>
      <c r="E3076" s="18"/>
      <c r="F3076" s="31"/>
      <c r="H3076" s="36"/>
    </row>
    <row r="3077" spans="4:8" x14ac:dyDescent="0.25">
      <c r="D3077" s="31"/>
      <c r="E3077" s="18"/>
      <c r="F3077" s="31"/>
      <c r="H3077" s="36"/>
    </row>
    <row r="3078" spans="4:8" x14ac:dyDescent="0.25">
      <c r="D3078" s="31"/>
      <c r="E3078" s="18"/>
      <c r="F3078" s="31"/>
      <c r="H3078" s="36"/>
    </row>
    <row r="3079" spans="4:8" x14ac:dyDescent="0.25">
      <c r="D3079" s="31"/>
      <c r="E3079" s="18"/>
      <c r="F3079" s="31"/>
      <c r="H3079" s="36"/>
    </row>
    <row r="3080" spans="4:8" x14ac:dyDescent="0.25">
      <c r="D3080" s="31"/>
      <c r="E3080" s="18"/>
      <c r="F3080" s="31"/>
      <c r="H3080" s="36"/>
    </row>
    <row r="3081" spans="4:8" x14ac:dyDescent="0.25">
      <c r="D3081" s="31"/>
      <c r="E3081" s="18"/>
      <c r="F3081" s="31"/>
      <c r="H3081" s="36"/>
    </row>
    <row r="3082" spans="4:8" x14ac:dyDescent="0.25">
      <c r="D3082" s="31"/>
      <c r="E3082" s="18"/>
      <c r="F3082" s="31"/>
      <c r="H3082" s="36"/>
    </row>
    <row r="3083" spans="4:8" x14ac:dyDescent="0.25">
      <c r="D3083" s="31"/>
      <c r="E3083" s="18"/>
      <c r="F3083" s="31"/>
      <c r="H3083" s="36"/>
    </row>
    <row r="3084" spans="4:8" x14ac:dyDescent="0.25">
      <c r="D3084" s="31"/>
      <c r="E3084" s="18"/>
      <c r="F3084" s="31"/>
      <c r="H3084" s="36"/>
    </row>
    <row r="3085" spans="4:8" x14ac:dyDescent="0.25">
      <c r="D3085" s="31"/>
      <c r="E3085" s="18"/>
      <c r="F3085" s="31"/>
      <c r="H3085" s="36"/>
    </row>
    <row r="3086" spans="4:8" x14ac:dyDescent="0.25">
      <c r="D3086" s="31"/>
      <c r="E3086" s="18"/>
      <c r="F3086" s="31"/>
      <c r="H3086" s="36"/>
    </row>
    <row r="3087" spans="4:8" x14ac:dyDescent="0.25">
      <c r="D3087" s="31"/>
      <c r="E3087" s="18"/>
      <c r="F3087" s="31"/>
      <c r="H3087" s="36"/>
    </row>
    <row r="3088" spans="4:8" x14ac:dyDescent="0.25">
      <c r="D3088" s="31"/>
      <c r="E3088" s="18"/>
      <c r="F3088" s="31"/>
      <c r="H3088" s="36"/>
    </row>
    <row r="3089" spans="4:8" x14ac:dyDescent="0.25">
      <c r="D3089" s="31"/>
      <c r="E3089" s="18"/>
      <c r="F3089" s="31"/>
      <c r="H3089" s="36"/>
    </row>
    <row r="3090" spans="4:8" x14ac:dyDescent="0.25">
      <c r="D3090" s="31"/>
      <c r="E3090" s="18"/>
      <c r="F3090" s="31"/>
      <c r="H3090" s="36"/>
    </row>
    <row r="3091" spans="4:8" x14ac:dyDescent="0.25">
      <c r="D3091" s="31"/>
      <c r="E3091" s="18"/>
      <c r="F3091" s="31"/>
      <c r="H3091" s="36"/>
    </row>
    <row r="3092" spans="4:8" x14ac:dyDescent="0.25">
      <c r="D3092" s="31"/>
      <c r="E3092" s="18"/>
      <c r="F3092" s="31"/>
      <c r="H3092" s="36"/>
    </row>
    <row r="3093" spans="4:8" x14ac:dyDescent="0.25">
      <c r="D3093" s="31"/>
      <c r="E3093" s="18"/>
      <c r="F3093" s="31"/>
      <c r="H3093" s="36"/>
    </row>
    <row r="3094" spans="4:8" x14ac:dyDescent="0.25">
      <c r="D3094" s="31"/>
      <c r="E3094" s="18"/>
      <c r="F3094" s="31"/>
      <c r="H3094" s="36"/>
    </row>
    <row r="3095" spans="4:8" x14ac:dyDescent="0.25">
      <c r="D3095" s="31"/>
      <c r="E3095" s="18"/>
      <c r="F3095" s="31"/>
      <c r="H3095" s="36"/>
    </row>
    <row r="3096" spans="4:8" x14ac:dyDescent="0.25">
      <c r="D3096" s="31"/>
      <c r="E3096" s="18"/>
      <c r="F3096" s="31"/>
      <c r="H3096" s="36"/>
    </row>
    <row r="3097" spans="4:8" x14ac:dyDescent="0.25">
      <c r="D3097" s="31"/>
      <c r="E3097" s="18"/>
      <c r="F3097" s="31"/>
      <c r="H3097" s="36"/>
    </row>
    <row r="3098" spans="4:8" x14ac:dyDescent="0.25">
      <c r="D3098" s="31"/>
      <c r="E3098" s="18"/>
      <c r="F3098" s="31"/>
      <c r="H3098" s="36"/>
    </row>
    <row r="3099" spans="4:8" x14ac:dyDescent="0.25">
      <c r="D3099" s="31"/>
      <c r="E3099" s="18"/>
      <c r="F3099" s="31"/>
      <c r="H3099" s="36"/>
    </row>
    <row r="3100" spans="4:8" x14ac:dyDescent="0.25">
      <c r="D3100" s="31"/>
      <c r="E3100" s="18"/>
      <c r="F3100" s="31"/>
      <c r="H3100" s="36"/>
    </row>
    <row r="3101" spans="4:8" x14ac:dyDescent="0.25">
      <c r="D3101" s="31"/>
      <c r="E3101" s="18"/>
      <c r="F3101" s="31"/>
      <c r="H3101" s="36"/>
    </row>
    <row r="3102" spans="4:8" x14ac:dyDescent="0.25">
      <c r="D3102" s="31"/>
      <c r="E3102" s="18"/>
      <c r="F3102" s="31"/>
      <c r="H3102" s="36"/>
    </row>
    <row r="3103" spans="4:8" x14ac:dyDescent="0.25">
      <c r="D3103" s="31"/>
      <c r="E3103" s="18"/>
      <c r="F3103" s="31"/>
      <c r="H3103" s="36"/>
    </row>
    <row r="3104" spans="4:8" x14ac:dyDescent="0.25">
      <c r="D3104" s="31"/>
      <c r="E3104" s="18"/>
      <c r="F3104" s="31"/>
      <c r="H3104" s="36"/>
    </row>
    <row r="3105" spans="4:8" x14ac:dyDescent="0.25">
      <c r="D3105" s="31"/>
      <c r="E3105" s="18"/>
      <c r="F3105" s="31"/>
      <c r="H3105" s="36"/>
    </row>
    <row r="3106" spans="4:8" x14ac:dyDescent="0.25">
      <c r="D3106" s="31"/>
      <c r="E3106" s="18"/>
      <c r="F3106" s="31"/>
      <c r="H3106" s="36"/>
    </row>
    <row r="3107" spans="4:8" x14ac:dyDescent="0.25">
      <c r="D3107" s="31"/>
      <c r="E3107" s="18"/>
      <c r="F3107" s="31"/>
      <c r="H3107" s="36"/>
    </row>
    <row r="3108" spans="4:8" x14ac:dyDescent="0.25">
      <c r="D3108" s="31"/>
      <c r="E3108" s="18"/>
      <c r="F3108" s="31"/>
      <c r="H3108" s="36"/>
    </row>
    <row r="3109" spans="4:8" x14ac:dyDescent="0.25">
      <c r="D3109" s="31"/>
      <c r="E3109" s="18"/>
      <c r="F3109" s="31"/>
      <c r="H3109" s="36"/>
    </row>
    <row r="3110" spans="4:8" x14ac:dyDescent="0.25">
      <c r="D3110" s="31"/>
      <c r="E3110" s="18"/>
      <c r="F3110" s="31"/>
      <c r="H3110" s="36"/>
    </row>
    <row r="3111" spans="4:8" x14ac:dyDescent="0.25">
      <c r="D3111" s="31"/>
      <c r="E3111" s="18"/>
      <c r="F3111" s="31"/>
      <c r="H3111" s="36"/>
    </row>
    <row r="3112" spans="4:8" x14ac:dyDescent="0.25">
      <c r="D3112" s="31"/>
      <c r="E3112" s="18"/>
      <c r="F3112" s="31"/>
      <c r="H3112" s="36"/>
    </row>
    <row r="3113" spans="4:8" x14ac:dyDescent="0.25">
      <c r="D3113" s="31"/>
      <c r="E3113" s="18"/>
      <c r="F3113" s="31"/>
      <c r="H3113" s="36"/>
    </row>
    <row r="3114" spans="4:8" x14ac:dyDescent="0.25">
      <c r="D3114" s="31"/>
      <c r="E3114" s="18"/>
      <c r="F3114" s="31"/>
      <c r="H3114" s="36"/>
    </row>
    <row r="3115" spans="4:8" x14ac:dyDescent="0.25">
      <c r="D3115" s="31"/>
      <c r="E3115" s="18"/>
      <c r="F3115" s="31"/>
      <c r="H3115" s="36"/>
    </row>
    <row r="3116" spans="4:8" x14ac:dyDescent="0.25">
      <c r="D3116" s="31"/>
      <c r="E3116" s="18"/>
      <c r="F3116" s="31"/>
      <c r="H3116" s="36"/>
    </row>
    <row r="3117" spans="4:8" x14ac:dyDescent="0.25">
      <c r="D3117" s="31"/>
      <c r="E3117" s="18"/>
      <c r="F3117" s="31"/>
      <c r="H3117" s="36"/>
    </row>
    <row r="3118" spans="4:8" x14ac:dyDescent="0.25">
      <c r="D3118" s="31"/>
      <c r="E3118" s="18"/>
      <c r="F3118" s="31"/>
      <c r="H3118" s="36"/>
    </row>
    <row r="3119" spans="4:8" x14ac:dyDescent="0.25">
      <c r="D3119" s="31"/>
      <c r="E3119" s="18"/>
      <c r="F3119" s="31"/>
      <c r="H3119" s="36"/>
    </row>
    <row r="3120" spans="4:8" x14ac:dyDescent="0.25">
      <c r="D3120" s="31"/>
      <c r="E3120" s="18"/>
      <c r="F3120" s="31"/>
      <c r="H3120" s="36"/>
    </row>
    <row r="3121" spans="4:8" x14ac:dyDescent="0.25">
      <c r="D3121" s="31"/>
      <c r="E3121" s="18"/>
      <c r="F3121" s="31"/>
      <c r="H3121" s="36"/>
    </row>
    <row r="3122" spans="4:8" x14ac:dyDescent="0.25">
      <c r="D3122" s="31"/>
      <c r="E3122" s="18"/>
      <c r="F3122" s="31"/>
      <c r="H3122" s="36"/>
    </row>
    <row r="3123" spans="4:8" x14ac:dyDescent="0.25">
      <c r="D3123" s="31"/>
      <c r="E3123" s="18"/>
      <c r="F3123" s="31"/>
      <c r="H3123" s="36"/>
    </row>
    <row r="3124" spans="4:8" x14ac:dyDescent="0.25">
      <c r="D3124" s="31"/>
      <c r="E3124" s="18"/>
      <c r="F3124" s="31"/>
      <c r="H3124" s="36"/>
    </row>
    <row r="3125" spans="4:8" x14ac:dyDescent="0.25">
      <c r="D3125" s="31"/>
      <c r="E3125" s="18"/>
      <c r="F3125" s="31"/>
      <c r="H3125" s="36"/>
    </row>
    <row r="3126" spans="4:8" x14ac:dyDescent="0.25">
      <c r="D3126" s="31"/>
      <c r="E3126" s="18"/>
      <c r="F3126" s="31"/>
      <c r="H3126" s="36"/>
    </row>
    <row r="3127" spans="4:8" x14ac:dyDescent="0.25">
      <c r="D3127" s="31"/>
      <c r="E3127" s="18"/>
      <c r="F3127" s="31"/>
      <c r="H3127" s="36"/>
    </row>
    <row r="3128" spans="4:8" x14ac:dyDescent="0.25">
      <c r="D3128" s="31"/>
      <c r="E3128" s="18"/>
      <c r="F3128" s="31"/>
      <c r="H3128" s="36"/>
    </row>
    <row r="3129" spans="4:8" x14ac:dyDescent="0.25">
      <c r="D3129" s="31"/>
      <c r="E3129" s="18"/>
      <c r="F3129" s="31"/>
      <c r="H3129" s="36"/>
    </row>
    <row r="3130" spans="4:8" x14ac:dyDescent="0.25">
      <c r="D3130" s="31"/>
      <c r="E3130" s="18"/>
      <c r="F3130" s="31"/>
      <c r="H3130" s="36"/>
    </row>
    <row r="3131" spans="4:8" x14ac:dyDescent="0.25">
      <c r="D3131" s="31"/>
      <c r="E3131" s="18"/>
      <c r="F3131" s="31"/>
      <c r="H3131" s="36"/>
    </row>
    <row r="3132" spans="4:8" x14ac:dyDescent="0.25">
      <c r="D3132" s="31"/>
      <c r="E3132" s="18"/>
      <c r="F3132" s="31"/>
      <c r="H3132" s="36"/>
    </row>
    <row r="3133" spans="4:8" x14ac:dyDescent="0.25">
      <c r="D3133" s="31"/>
      <c r="E3133" s="18"/>
      <c r="F3133" s="31"/>
      <c r="H3133" s="36"/>
    </row>
    <row r="3134" spans="4:8" x14ac:dyDescent="0.25">
      <c r="D3134" s="31"/>
      <c r="E3134" s="18"/>
      <c r="F3134" s="31"/>
      <c r="H3134" s="36"/>
    </row>
    <row r="3135" spans="4:8" x14ac:dyDescent="0.25">
      <c r="D3135" s="31"/>
      <c r="E3135" s="18"/>
      <c r="F3135" s="31"/>
      <c r="H3135" s="36"/>
    </row>
    <row r="3136" spans="4:8" x14ac:dyDescent="0.25">
      <c r="D3136" s="31"/>
      <c r="E3136" s="18"/>
      <c r="F3136" s="31"/>
      <c r="H3136" s="36"/>
    </row>
    <row r="3137" spans="4:8" x14ac:dyDescent="0.25">
      <c r="D3137" s="31"/>
      <c r="E3137" s="18"/>
      <c r="F3137" s="31"/>
      <c r="H3137" s="36"/>
    </row>
    <row r="3138" spans="4:8" x14ac:dyDescent="0.25">
      <c r="D3138" s="31"/>
      <c r="E3138" s="18"/>
      <c r="F3138" s="31"/>
      <c r="H3138" s="36"/>
    </row>
    <row r="3139" spans="4:8" x14ac:dyDescent="0.25">
      <c r="D3139" s="31"/>
      <c r="E3139" s="18"/>
      <c r="F3139" s="31"/>
      <c r="H3139" s="36"/>
    </row>
    <row r="3140" spans="4:8" x14ac:dyDescent="0.25">
      <c r="D3140" s="31"/>
      <c r="E3140" s="18"/>
      <c r="F3140" s="31"/>
      <c r="H3140" s="36"/>
    </row>
    <row r="3141" spans="4:8" x14ac:dyDescent="0.25">
      <c r="D3141" s="31"/>
      <c r="E3141" s="18"/>
      <c r="F3141" s="31"/>
      <c r="H3141" s="36"/>
    </row>
    <row r="3142" spans="4:8" x14ac:dyDescent="0.25">
      <c r="D3142" s="31"/>
      <c r="E3142" s="18"/>
      <c r="F3142" s="31"/>
      <c r="H3142" s="36"/>
    </row>
    <row r="3143" spans="4:8" x14ac:dyDescent="0.25">
      <c r="D3143" s="31"/>
      <c r="E3143" s="18"/>
      <c r="F3143" s="31"/>
      <c r="H3143" s="36"/>
    </row>
    <row r="3144" spans="4:8" x14ac:dyDescent="0.25">
      <c r="D3144" s="31"/>
      <c r="E3144" s="18"/>
      <c r="F3144" s="31"/>
      <c r="H3144" s="36"/>
    </row>
    <row r="3145" spans="4:8" x14ac:dyDescent="0.25">
      <c r="D3145" s="31"/>
      <c r="E3145" s="18"/>
      <c r="F3145" s="31"/>
      <c r="H3145" s="36"/>
    </row>
    <row r="3146" spans="4:8" x14ac:dyDescent="0.25">
      <c r="D3146" s="31"/>
      <c r="E3146" s="18"/>
      <c r="F3146" s="31"/>
      <c r="H3146" s="36"/>
    </row>
    <row r="3147" spans="4:8" x14ac:dyDescent="0.25">
      <c r="D3147" s="31"/>
      <c r="E3147" s="18"/>
      <c r="F3147" s="31"/>
      <c r="H3147" s="36"/>
    </row>
    <row r="3148" spans="4:8" x14ac:dyDescent="0.25">
      <c r="D3148" s="31"/>
      <c r="E3148" s="18"/>
      <c r="F3148" s="31"/>
      <c r="H3148" s="36"/>
    </row>
    <row r="3149" spans="4:8" x14ac:dyDescent="0.25">
      <c r="D3149" s="31"/>
      <c r="E3149" s="18"/>
      <c r="F3149" s="31"/>
      <c r="H3149" s="36"/>
    </row>
    <row r="3150" spans="4:8" x14ac:dyDescent="0.25">
      <c r="D3150" s="31"/>
      <c r="E3150" s="18"/>
      <c r="F3150" s="31"/>
      <c r="H3150" s="36"/>
    </row>
    <row r="3151" spans="4:8" x14ac:dyDescent="0.25">
      <c r="D3151" s="31"/>
      <c r="E3151" s="18"/>
      <c r="F3151" s="31"/>
      <c r="H3151" s="36"/>
    </row>
    <row r="3152" spans="4:8" x14ac:dyDescent="0.25">
      <c r="D3152" s="31"/>
      <c r="E3152" s="18"/>
      <c r="F3152" s="31"/>
      <c r="H3152" s="36"/>
    </row>
    <row r="3153" spans="4:8" x14ac:dyDescent="0.25">
      <c r="D3153" s="31"/>
      <c r="E3153" s="18"/>
      <c r="F3153" s="31"/>
      <c r="H3153" s="36"/>
    </row>
    <row r="3154" spans="4:8" x14ac:dyDescent="0.25">
      <c r="D3154" s="31"/>
      <c r="E3154" s="18"/>
      <c r="F3154" s="31"/>
      <c r="H3154" s="36"/>
    </row>
    <row r="3155" spans="4:8" x14ac:dyDescent="0.25">
      <c r="D3155" s="31"/>
      <c r="E3155" s="18"/>
      <c r="F3155" s="31"/>
      <c r="H3155" s="36"/>
    </row>
    <row r="3156" spans="4:8" x14ac:dyDescent="0.25">
      <c r="D3156" s="31"/>
      <c r="E3156" s="18"/>
      <c r="F3156" s="31"/>
      <c r="H3156" s="36"/>
    </row>
    <row r="3157" spans="4:8" x14ac:dyDescent="0.25">
      <c r="D3157" s="31"/>
      <c r="E3157" s="18"/>
      <c r="F3157" s="31"/>
      <c r="H3157" s="36"/>
    </row>
    <row r="3158" spans="4:8" x14ac:dyDescent="0.25">
      <c r="D3158" s="31"/>
      <c r="E3158" s="18"/>
      <c r="F3158" s="31"/>
      <c r="H3158" s="36"/>
    </row>
    <row r="3159" spans="4:8" x14ac:dyDescent="0.25">
      <c r="D3159" s="31"/>
      <c r="E3159" s="18"/>
      <c r="F3159" s="31"/>
      <c r="H3159" s="36"/>
    </row>
    <row r="3160" spans="4:8" x14ac:dyDescent="0.25">
      <c r="D3160" s="31"/>
      <c r="E3160" s="18"/>
      <c r="F3160" s="31"/>
      <c r="H3160" s="36"/>
    </row>
    <row r="3161" spans="4:8" x14ac:dyDescent="0.25">
      <c r="D3161" s="31"/>
      <c r="E3161" s="18"/>
      <c r="F3161" s="31"/>
      <c r="H3161" s="36"/>
    </row>
    <row r="3162" spans="4:8" x14ac:dyDescent="0.25">
      <c r="D3162" s="31"/>
      <c r="E3162" s="18"/>
      <c r="F3162" s="31"/>
      <c r="H3162" s="36"/>
    </row>
    <row r="3163" spans="4:8" x14ac:dyDescent="0.25">
      <c r="D3163" s="31"/>
      <c r="E3163" s="18"/>
      <c r="F3163" s="31"/>
      <c r="H3163" s="36"/>
    </row>
    <row r="3164" spans="4:8" x14ac:dyDescent="0.25">
      <c r="D3164" s="31"/>
      <c r="E3164" s="18"/>
      <c r="F3164" s="31"/>
      <c r="H3164" s="36"/>
    </row>
    <row r="3165" spans="4:8" x14ac:dyDescent="0.25">
      <c r="D3165" s="31"/>
      <c r="E3165" s="18"/>
      <c r="F3165" s="31"/>
      <c r="H3165" s="36"/>
    </row>
    <row r="3166" spans="4:8" x14ac:dyDescent="0.25">
      <c r="D3166" s="31"/>
      <c r="E3166" s="18"/>
      <c r="F3166" s="31"/>
      <c r="H3166" s="36"/>
    </row>
    <row r="3167" spans="4:8" x14ac:dyDescent="0.25">
      <c r="D3167" s="31"/>
      <c r="E3167" s="18"/>
      <c r="F3167" s="31"/>
      <c r="H3167" s="36"/>
    </row>
    <row r="3168" spans="4:8" x14ac:dyDescent="0.25">
      <c r="D3168" s="31"/>
      <c r="E3168" s="18"/>
      <c r="F3168" s="31"/>
      <c r="H3168" s="36"/>
    </row>
    <row r="3169" spans="4:8" x14ac:dyDescent="0.25">
      <c r="D3169" s="31"/>
      <c r="E3169" s="18"/>
      <c r="F3169" s="31"/>
      <c r="H3169" s="36"/>
    </row>
    <row r="3170" spans="4:8" x14ac:dyDescent="0.25">
      <c r="D3170" s="31"/>
      <c r="E3170" s="18"/>
      <c r="F3170" s="31"/>
      <c r="H3170" s="36"/>
    </row>
    <row r="3171" spans="4:8" x14ac:dyDescent="0.25">
      <c r="D3171" s="31"/>
      <c r="E3171" s="18"/>
      <c r="F3171" s="31"/>
      <c r="H3171" s="36"/>
    </row>
    <row r="3172" spans="4:8" x14ac:dyDescent="0.25">
      <c r="D3172" s="31"/>
      <c r="E3172" s="18"/>
      <c r="F3172" s="31"/>
      <c r="H3172" s="36"/>
    </row>
    <row r="3173" spans="4:8" x14ac:dyDescent="0.25">
      <c r="D3173" s="31"/>
      <c r="E3173" s="18"/>
      <c r="F3173" s="31"/>
      <c r="H3173" s="36"/>
    </row>
    <row r="3174" spans="4:8" x14ac:dyDescent="0.25">
      <c r="D3174" s="31"/>
      <c r="E3174" s="18"/>
      <c r="F3174" s="31"/>
      <c r="H3174" s="36"/>
    </row>
    <row r="3175" spans="4:8" x14ac:dyDescent="0.25">
      <c r="D3175" s="31"/>
      <c r="E3175" s="18"/>
      <c r="F3175" s="31"/>
      <c r="H3175" s="36"/>
    </row>
    <row r="3176" spans="4:8" x14ac:dyDescent="0.25">
      <c r="D3176" s="31"/>
      <c r="E3176" s="18"/>
      <c r="F3176" s="31"/>
      <c r="H3176" s="36"/>
    </row>
    <row r="3177" spans="4:8" x14ac:dyDescent="0.25">
      <c r="D3177" s="31"/>
      <c r="E3177" s="18"/>
      <c r="F3177" s="31"/>
      <c r="H3177" s="36"/>
    </row>
    <row r="3178" spans="4:8" x14ac:dyDescent="0.25">
      <c r="D3178" s="31"/>
      <c r="E3178" s="18"/>
      <c r="F3178" s="31"/>
      <c r="H3178" s="36"/>
    </row>
    <row r="3179" spans="4:8" x14ac:dyDescent="0.25">
      <c r="D3179" s="31"/>
      <c r="E3179" s="18"/>
      <c r="F3179" s="31"/>
      <c r="H3179" s="36"/>
    </row>
    <row r="3180" spans="4:8" x14ac:dyDescent="0.25">
      <c r="D3180" s="31"/>
      <c r="E3180" s="18"/>
      <c r="F3180" s="31"/>
      <c r="H3180" s="36"/>
    </row>
    <row r="3181" spans="4:8" x14ac:dyDescent="0.25">
      <c r="D3181" s="31"/>
      <c r="E3181" s="18"/>
      <c r="F3181" s="31"/>
      <c r="H3181" s="36"/>
    </row>
    <row r="3182" spans="4:8" x14ac:dyDescent="0.25">
      <c r="D3182" s="31"/>
      <c r="E3182" s="18"/>
      <c r="F3182" s="31"/>
      <c r="H3182" s="36"/>
    </row>
    <row r="3183" spans="4:8" x14ac:dyDescent="0.25">
      <c r="D3183" s="31"/>
      <c r="E3183" s="18"/>
      <c r="F3183" s="31"/>
      <c r="H3183" s="36"/>
    </row>
    <row r="3184" spans="4:8" x14ac:dyDescent="0.25">
      <c r="D3184" s="31"/>
      <c r="E3184" s="18"/>
      <c r="F3184" s="31"/>
      <c r="H3184" s="36"/>
    </row>
    <row r="3185" spans="4:8" x14ac:dyDescent="0.25">
      <c r="D3185" s="31"/>
      <c r="E3185" s="18"/>
      <c r="F3185" s="31"/>
      <c r="H3185" s="36"/>
    </row>
    <row r="3186" spans="4:8" x14ac:dyDescent="0.25">
      <c r="D3186" s="31"/>
      <c r="E3186" s="18"/>
      <c r="F3186" s="31"/>
      <c r="H3186" s="36"/>
    </row>
    <row r="3187" spans="4:8" x14ac:dyDescent="0.25">
      <c r="D3187" s="31"/>
      <c r="E3187" s="18"/>
      <c r="F3187" s="31"/>
      <c r="H3187" s="36"/>
    </row>
    <row r="3188" spans="4:8" x14ac:dyDescent="0.25">
      <c r="D3188" s="31"/>
      <c r="E3188" s="18"/>
      <c r="F3188" s="31"/>
      <c r="H3188" s="36"/>
    </row>
    <row r="3189" spans="4:8" x14ac:dyDescent="0.25">
      <c r="D3189" s="31"/>
      <c r="E3189" s="18"/>
      <c r="F3189" s="31"/>
      <c r="H3189" s="36"/>
    </row>
    <row r="3190" spans="4:8" x14ac:dyDescent="0.25">
      <c r="D3190" s="31"/>
      <c r="E3190" s="18"/>
      <c r="F3190" s="31"/>
      <c r="H3190" s="36"/>
    </row>
    <row r="3191" spans="4:8" x14ac:dyDescent="0.25">
      <c r="D3191" s="31"/>
      <c r="E3191" s="18"/>
      <c r="F3191" s="31"/>
      <c r="H3191" s="36"/>
    </row>
    <row r="3192" spans="4:8" x14ac:dyDescent="0.25">
      <c r="D3192" s="31"/>
      <c r="E3192" s="18"/>
      <c r="F3192" s="31"/>
      <c r="H3192" s="36"/>
    </row>
    <row r="3193" spans="4:8" x14ac:dyDescent="0.25">
      <c r="D3193" s="31"/>
      <c r="E3193" s="18"/>
      <c r="F3193" s="31"/>
      <c r="H3193" s="36"/>
    </row>
    <row r="3194" spans="4:8" x14ac:dyDescent="0.25">
      <c r="D3194" s="31"/>
      <c r="E3194" s="18"/>
      <c r="F3194" s="31"/>
      <c r="H3194" s="36"/>
    </row>
    <row r="3195" spans="4:8" x14ac:dyDescent="0.25">
      <c r="D3195" s="31"/>
      <c r="E3195" s="18"/>
      <c r="F3195" s="31"/>
      <c r="H3195" s="36"/>
    </row>
    <row r="3196" spans="4:8" x14ac:dyDescent="0.25">
      <c r="D3196" s="31"/>
      <c r="E3196" s="18"/>
      <c r="F3196" s="31"/>
      <c r="H3196" s="36"/>
    </row>
    <row r="3197" spans="4:8" x14ac:dyDescent="0.25">
      <c r="D3197" s="31"/>
      <c r="E3197" s="18"/>
      <c r="F3197" s="31"/>
      <c r="H3197" s="36"/>
    </row>
    <row r="3198" spans="4:8" x14ac:dyDescent="0.25">
      <c r="D3198" s="31"/>
      <c r="E3198" s="18"/>
      <c r="F3198" s="31"/>
      <c r="H3198" s="36"/>
    </row>
    <row r="3199" spans="4:8" x14ac:dyDescent="0.25">
      <c r="D3199" s="31"/>
      <c r="E3199" s="18"/>
      <c r="F3199" s="31"/>
      <c r="H3199" s="36"/>
    </row>
    <row r="3200" spans="4:8" x14ac:dyDescent="0.25">
      <c r="D3200" s="31"/>
      <c r="E3200" s="18"/>
      <c r="F3200" s="31"/>
      <c r="H3200" s="36"/>
    </row>
    <row r="3201" spans="4:8" x14ac:dyDescent="0.25">
      <c r="D3201" s="31"/>
      <c r="E3201" s="18"/>
      <c r="F3201" s="31"/>
      <c r="H3201" s="36"/>
    </row>
    <row r="3202" spans="4:8" x14ac:dyDescent="0.25">
      <c r="D3202" s="31"/>
      <c r="E3202" s="18"/>
      <c r="F3202" s="31"/>
      <c r="H3202" s="36"/>
    </row>
    <row r="3203" spans="4:8" x14ac:dyDescent="0.25">
      <c r="D3203" s="31"/>
      <c r="E3203" s="18"/>
      <c r="F3203" s="31"/>
      <c r="H3203" s="36"/>
    </row>
    <row r="3204" spans="4:8" x14ac:dyDescent="0.25">
      <c r="D3204" s="31"/>
      <c r="E3204" s="18"/>
      <c r="F3204" s="31"/>
      <c r="H3204" s="36"/>
    </row>
    <row r="3205" spans="4:8" x14ac:dyDescent="0.25">
      <c r="D3205" s="31"/>
      <c r="E3205" s="18"/>
      <c r="F3205" s="31"/>
      <c r="H3205" s="36"/>
    </row>
    <row r="3206" spans="4:8" x14ac:dyDescent="0.25">
      <c r="D3206" s="31"/>
      <c r="E3206" s="18"/>
      <c r="F3206" s="31"/>
      <c r="H3206" s="36"/>
    </row>
    <row r="3207" spans="4:8" x14ac:dyDescent="0.25">
      <c r="D3207" s="31"/>
      <c r="E3207" s="18"/>
      <c r="F3207" s="31"/>
      <c r="H3207" s="36"/>
    </row>
    <row r="3208" spans="4:8" x14ac:dyDescent="0.25">
      <c r="D3208" s="31"/>
      <c r="E3208" s="18"/>
      <c r="F3208" s="31"/>
      <c r="H3208" s="36"/>
    </row>
    <row r="3209" spans="4:8" x14ac:dyDescent="0.25">
      <c r="D3209" s="31"/>
      <c r="E3209" s="18"/>
      <c r="F3209" s="31"/>
      <c r="H3209" s="36"/>
    </row>
    <row r="3210" spans="4:8" x14ac:dyDescent="0.25">
      <c r="D3210" s="31"/>
      <c r="E3210" s="18"/>
      <c r="F3210" s="31"/>
      <c r="H3210" s="36"/>
    </row>
    <row r="3211" spans="4:8" x14ac:dyDescent="0.25">
      <c r="D3211" s="31"/>
      <c r="E3211" s="18"/>
      <c r="F3211" s="31"/>
      <c r="H3211" s="36"/>
    </row>
    <row r="3212" spans="4:8" x14ac:dyDescent="0.25">
      <c r="D3212" s="31"/>
      <c r="E3212" s="18"/>
      <c r="F3212" s="31"/>
      <c r="H3212" s="36"/>
    </row>
    <row r="3213" spans="4:8" x14ac:dyDescent="0.25">
      <c r="D3213" s="31"/>
      <c r="E3213" s="18"/>
      <c r="F3213" s="31"/>
      <c r="H3213" s="36"/>
    </row>
    <row r="3214" spans="4:8" x14ac:dyDescent="0.25">
      <c r="D3214" s="31"/>
      <c r="E3214" s="18"/>
      <c r="F3214" s="31"/>
      <c r="H3214" s="36"/>
    </row>
    <row r="3215" spans="4:8" x14ac:dyDescent="0.25">
      <c r="D3215" s="31"/>
      <c r="E3215" s="18"/>
      <c r="F3215" s="31"/>
      <c r="H3215" s="36"/>
    </row>
    <row r="3216" spans="4:8" x14ac:dyDescent="0.25">
      <c r="D3216" s="31"/>
      <c r="E3216" s="18"/>
      <c r="F3216" s="31"/>
      <c r="H3216" s="36"/>
    </row>
    <row r="3217" spans="4:8" x14ac:dyDescent="0.25">
      <c r="D3217" s="31"/>
      <c r="E3217" s="18"/>
      <c r="F3217" s="31"/>
      <c r="H3217" s="36"/>
    </row>
    <row r="3218" spans="4:8" x14ac:dyDescent="0.25">
      <c r="D3218" s="31"/>
      <c r="E3218" s="18"/>
      <c r="F3218" s="31"/>
      <c r="H3218" s="36"/>
    </row>
    <row r="3219" spans="4:8" x14ac:dyDescent="0.25">
      <c r="D3219" s="31"/>
      <c r="E3219" s="18"/>
      <c r="F3219" s="31"/>
      <c r="H3219" s="36"/>
    </row>
    <row r="3220" spans="4:8" x14ac:dyDescent="0.25">
      <c r="D3220" s="31"/>
      <c r="E3220" s="18"/>
      <c r="F3220" s="31"/>
      <c r="H3220" s="36"/>
    </row>
    <row r="3221" spans="4:8" x14ac:dyDescent="0.25">
      <c r="D3221" s="31"/>
      <c r="E3221" s="18"/>
      <c r="F3221" s="31"/>
      <c r="H3221" s="36"/>
    </row>
    <row r="3222" spans="4:8" x14ac:dyDescent="0.25">
      <c r="D3222" s="31"/>
      <c r="E3222" s="18"/>
      <c r="F3222" s="31"/>
      <c r="H3222" s="36"/>
    </row>
    <row r="3223" spans="4:8" x14ac:dyDescent="0.25">
      <c r="D3223" s="31"/>
      <c r="E3223" s="18"/>
      <c r="F3223" s="31"/>
      <c r="H3223" s="36"/>
    </row>
    <row r="3224" spans="4:8" x14ac:dyDescent="0.25">
      <c r="D3224" s="31"/>
      <c r="E3224" s="18"/>
      <c r="F3224" s="31"/>
      <c r="H3224" s="36"/>
    </row>
    <row r="3225" spans="4:8" x14ac:dyDescent="0.25">
      <c r="D3225" s="31"/>
      <c r="E3225" s="18"/>
      <c r="F3225" s="31"/>
      <c r="H3225" s="36"/>
    </row>
    <row r="3226" spans="4:8" x14ac:dyDescent="0.25">
      <c r="D3226" s="31"/>
      <c r="E3226" s="18"/>
      <c r="F3226" s="31"/>
      <c r="H3226" s="36"/>
    </row>
    <row r="3227" spans="4:8" x14ac:dyDescent="0.25">
      <c r="D3227" s="31"/>
      <c r="E3227" s="18"/>
      <c r="F3227" s="31"/>
      <c r="H3227" s="36"/>
    </row>
    <row r="3228" spans="4:8" x14ac:dyDescent="0.25">
      <c r="D3228" s="31"/>
      <c r="E3228" s="18"/>
      <c r="F3228" s="31"/>
      <c r="H3228" s="36"/>
    </row>
    <row r="3229" spans="4:8" x14ac:dyDescent="0.25">
      <c r="D3229" s="31"/>
      <c r="E3229" s="18"/>
      <c r="F3229" s="31"/>
      <c r="H3229" s="36"/>
    </row>
    <row r="3230" spans="4:8" x14ac:dyDescent="0.25">
      <c r="D3230" s="31"/>
      <c r="E3230" s="18"/>
      <c r="F3230" s="31"/>
      <c r="H3230" s="36"/>
    </row>
    <row r="3231" spans="4:8" x14ac:dyDescent="0.25">
      <c r="D3231" s="31"/>
      <c r="E3231" s="18"/>
      <c r="F3231" s="31"/>
      <c r="H3231" s="36"/>
    </row>
    <row r="3232" spans="4:8" x14ac:dyDescent="0.25">
      <c r="D3232" s="31"/>
      <c r="E3232" s="18"/>
      <c r="F3232" s="31"/>
      <c r="H3232" s="36"/>
    </row>
    <row r="3233" spans="4:8" x14ac:dyDescent="0.25">
      <c r="D3233" s="31"/>
      <c r="E3233" s="18"/>
      <c r="F3233" s="31"/>
      <c r="H3233" s="36"/>
    </row>
    <row r="3234" spans="4:8" x14ac:dyDescent="0.25">
      <c r="D3234" s="31"/>
      <c r="E3234" s="18"/>
      <c r="F3234" s="31"/>
      <c r="H3234" s="36"/>
    </row>
    <row r="3235" spans="4:8" x14ac:dyDescent="0.25">
      <c r="D3235" s="31"/>
      <c r="E3235" s="18"/>
      <c r="F3235" s="31"/>
      <c r="H3235" s="36"/>
    </row>
    <row r="3236" spans="4:8" x14ac:dyDescent="0.25">
      <c r="D3236" s="31"/>
      <c r="E3236" s="18"/>
      <c r="F3236" s="31"/>
      <c r="H3236" s="36"/>
    </row>
    <row r="3237" spans="4:8" x14ac:dyDescent="0.25">
      <c r="D3237" s="31"/>
      <c r="E3237" s="18"/>
      <c r="F3237" s="31"/>
      <c r="H3237" s="36"/>
    </row>
    <row r="3238" spans="4:8" x14ac:dyDescent="0.25">
      <c r="D3238" s="31"/>
      <c r="E3238" s="18"/>
      <c r="F3238" s="31"/>
      <c r="H3238" s="36"/>
    </row>
    <row r="3239" spans="4:8" x14ac:dyDescent="0.25">
      <c r="D3239" s="31"/>
      <c r="E3239" s="18"/>
      <c r="F3239" s="31"/>
      <c r="H3239" s="36"/>
    </row>
    <row r="3240" spans="4:8" x14ac:dyDescent="0.25">
      <c r="D3240" s="31"/>
      <c r="E3240" s="18"/>
      <c r="F3240" s="31"/>
      <c r="H3240" s="36"/>
    </row>
    <row r="3241" spans="4:8" x14ac:dyDescent="0.25">
      <c r="D3241" s="31"/>
      <c r="E3241" s="18"/>
      <c r="F3241" s="31"/>
      <c r="H3241" s="36"/>
    </row>
    <row r="3242" spans="4:8" x14ac:dyDescent="0.25">
      <c r="D3242" s="31"/>
      <c r="E3242" s="18"/>
      <c r="F3242" s="31"/>
      <c r="H3242" s="36"/>
    </row>
    <row r="3243" spans="4:8" x14ac:dyDescent="0.25">
      <c r="D3243" s="31"/>
      <c r="E3243" s="18"/>
      <c r="F3243" s="31"/>
      <c r="H3243" s="36"/>
    </row>
    <row r="3244" spans="4:8" x14ac:dyDescent="0.25">
      <c r="D3244" s="31"/>
      <c r="E3244" s="18"/>
      <c r="F3244" s="31"/>
      <c r="H3244" s="36"/>
    </row>
    <row r="3245" spans="4:8" x14ac:dyDescent="0.25">
      <c r="D3245" s="31"/>
      <c r="E3245" s="18"/>
      <c r="F3245" s="31"/>
      <c r="H3245" s="36"/>
    </row>
    <row r="3246" spans="4:8" x14ac:dyDescent="0.25">
      <c r="D3246" s="31"/>
      <c r="E3246" s="18"/>
      <c r="F3246" s="31"/>
      <c r="H3246" s="36"/>
    </row>
    <row r="3247" spans="4:8" x14ac:dyDescent="0.25">
      <c r="D3247" s="31"/>
      <c r="E3247" s="18"/>
      <c r="F3247" s="31"/>
      <c r="H3247" s="36"/>
    </row>
    <row r="3248" spans="4:8" x14ac:dyDescent="0.25">
      <c r="D3248" s="31"/>
      <c r="E3248" s="18"/>
      <c r="F3248" s="31"/>
      <c r="H3248" s="36"/>
    </row>
    <row r="3249" spans="4:8" x14ac:dyDescent="0.25">
      <c r="D3249" s="31"/>
      <c r="E3249" s="18"/>
      <c r="F3249" s="31"/>
      <c r="H3249" s="36"/>
    </row>
    <row r="3250" spans="4:8" x14ac:dyDescent="0.25">
      <c r="D3250" s="31"/>
      <c r="E3250" s="18"/>
      <c r="F3250" s="31"/>
      <c r="H3250" s="36"/>
    </row>
    <row r="3251" spans="4:8" x14ac:dyDescent="0.25">
      <c r="D3251" s="31"/>
      <c r="E3251" s="18"/>
      <c r="F3251" s="31"/>
      <c r="H3251" s="36"/>
    </row>
    <row r="3252" spans="4:8" x14ac:dyDescent="0.25">
      <c r="D3252" s="31"/>
      <c r="E3252" s="18"/>
      <c r="F3252" s="31"/>
      <c r="H3252" s="36"/>
    </row>
    <row r="3253" spans="4:8" x14ac:dyDescent="0.25">
      <c r="D3253" s="31"/>
      <c r="E3253" s="18"/>
      <c r="F3253" s="31"/>
      <c r="H3253" s="36"/>
    </row>
    <row r="3254" spans="4:8" x14ac:dyDescent="0.25">
      <c r="D3254" s="31"/>
      <c r="E3254" s="18"/>
      <c r="F3254" s="31"/>
      <c r="H3254" s="36"/>
    </row>
    <row r="3255" spans="4:8" x14ac:dyDescent="0.25">
      <c r="D3255" s="31"/>
      <c r="E3255" s="18"/>
      <c r="F3255" s="31"/>
      <c r="H3255" s="36"/>
    </row>
    <row r="3256" spans="4:8" x14ac:dyDescent="0.25">
      <c r="D3256" s="31"/>
      <c r="E3256" s="18"/>
      <c r="F3256" s="31"/>
      <c r="H3256" s="36"/>
    </row>
    <row r="3257" spans="4:8" x14ac:dyDescent="0.25">
      <c r="D3257" s="31"/>
      <c r="E3257" s="18"/>
      <c r="F3257" s="31"/>
      <c r="H3257" s="36"/>
    </row>
    <row r="3258" spans="4:8" x14ac:dyDescent="0.25">
      <c r="D3258" s="31"/>
      <c r="E3258" s="18"/>
      <c r="F3258" s="31"/>
      <c r="H3258" s="36"/>
    </row>
    <row r="3259" spans="4:8" x14ac:dyDescent="0.25">
      <c r="D3259" s="31"/>
      <c r="E3259" s="18"/>
      <c r="F3259" s="31"/>
      <c r="H3259" s="36"/>
    </row>
    <row r="3260" spans="4:8" x14ac:dyDescent="0.25">
      <c r="D3260" s="31"/>
      <c r="E3260" s="18"/>
      <c r="F3260" s="31"/>
      <c r="H3260" s="36"/>
    </row>
    <row r="3261" spans="4:8" x14ac:dyDescent="0.25">
      <c r="D3261" s="31"/>
      <c r="E3261" s="18"/>
      <c r="F3261" s="31"/>
      <c r="H3261" s="36"/>
    </row>
    <row r="3262" spans="4:8" x14ac:dyDescent="0.25">
      <c r="D3262" s="31"/>
      <c r="E3262" s="18"/>
      <c r="F3262" s="31"/>
      <c r="H3262" s="36"/>
    </row>
    <row r="3263" spans="4:8" x14ac:dyDescent="0.25">
      <c r="D3263" s="31"/>
      <c r="E3263" s="18"/>
      <c r="F3263" s="31"/>
      <c r="H3263" s="36"/>
    </row>
    <row r="3264" spans="4:8" x14ac:dyDescent="0.25">
      <c r="D3264" s="31"/>
      <c r="E3264" s="18"/>
      <c r="F3264" s="31"/>
      <c r="H3264" s="36"/>
    </row>
    <row r="3265" spans="4:8" x14ac:dyDescent="0.25">
      <c r="D3265" s="31"/>
      <c r="E3265" s="18"/>
      <c r="F3265" s="31"/>
      <c r="H3265" s="36"/>
    </row>
    <row r="3266" spans="4:8" x14ac:dyDescent="0.25">
      <c r="D3266" s="31"/>
      <c r="E3266" s="18"/>
      <c r="F3266" s="31"/>
      <c r="H3266" s="36"/>
    </row>
    <row r="3267" spans="4:8" x14ac:dyDescent="0.25">
      <c r="D3267" s="31"/>
      <c r="E3267" s="18"/>
      <c r="F3267" s="31"/>
      <c r="H3267" s="36"/>
    </row>
    <row r="3268" spans="4:8" x14ac:dyDescent="0.25">
      <c r="D3268" s="31"/>
      <c r="E3268" s="18"/>
      <c r="F3268" s="31"/>
      <c r="H3268" s="36"/>
    </row>
    <row r="3269" spans="4:8" x14ac:dyDescent="0.25">
      <c r="D3269" s="31"/>
      <c r="E3269" s="18"/>
      <c r="F3269" s="31"/>
      <c r="H3269" s="36"/>
    </row>
    <row r="3270" spans="4:8" x14ac:dyDescent="0.25">
      <c r="D3270" s="31"/>
      <c r="E3270" s="18"/>
      <c r="F3270" s="31"/>
      <c r="H3270" s="36"/>
    </row>
    <row r="3271" spans="4:8" x14ac:dyDescent="0.25">
      <c r="D3271" s="31"/>
      <c r="E3271" s="18"/>
      <c r="F3271" s="31"/>
      <c r="H3271" s="36"/>
    </row>
    <row r="3272" spans="4:8" x14ac:dyDescent="0.25">
      <c r="D3272" s="31"/>
      <c r="E3272" s="18"/>
      <c r="F3272" s="31"/>
      <c r="H3272" s="36"/>
    </row>
    <row r="3273" spans="4:8" x14ac:dyDescent="0.25">
      <c r="D3273" s="31"/>
      <c r="E3273" s="18"/>
      <c r="F3273" s="31"/>
      <c r="H3273" s="36"/>
    </row>
    <row r="3274" spans="4:8" x14ac:dyDescent="0.25">
      <c r="D3274" s="31"/>
      <c r="E3274" s="18"/>
      <c r="F3274" s="31"/>
      <c r="H3274" s="36"/>
    </row>
    <row r="3275" spans="4:8" x14ac:dyDescent="0.25">
      <c r="D3275" s="31"/>
      <c r="E3275" s="18"/>
      <c r="F3275" s="31"/>
      <c r="H3275" s="36"/>
    </row>
    <row r="3276" spans="4:8" x14ac:dyDescent="0.25">
      <c r="D3276" s="31"/>
      <c r="E3276" s="18"/>
      <c r="F3276" s="31"/>
      <c r="H3276" s="36"/>
    </row>
    <row r="3277" spans="4:8" x14ac:dyDescent="0.25">
      <c r="D3277" s="31"/>
      <c r="E3277" s="18"/>
      <c r="F3277" s="31"/>
      <c r="H3277" s="36"/>
    </row>
    <row r="3278" spans="4:8" x14ac:dyDescent="0.25">
      <c r="D3278" s="31"/>
      <c r="E3278" s="18"/>
      <c r="F3278" s="31"/>
      <c r="H3278" s="36"/>
    </row>
    <row r="3279" spans="4:8" x14ac:dyDescent="0.25">
      <c r="D3279" s="31"/>
      <c r="E3279" s="18"/>
      <c r="F3279" s="31"/>
      <c r="H3279" s="36"/>
    </row>
    <row r="3280" spans="4:8" x14ac:dyDescent="0.25">
      <c r="D3280" s="31"/>
      <c r="E3280" s="18"/>
      <c r="F3280" s="31"/>
      <c r="H3280" s="36"/>
    </row>
    <row r="3281" spans="4:8" x14ac:dyDescent="0.25">
      <c r="D3281" s="31"/>
      <c r="E3281" s="18"/>
      <c r="F3281" s="31"/>
      <c r="H3281" s="36"/>
    </row>
    <row r="3282" spans="4:8" x14ac:dyDescent="0.25">
      <c r="D3282" s="31"/>
      <c r="E3282" s="18"/>
      <c r="F3282" s="31"/>
      <c r="H3282" s="36"/>
    </row>
    <row r="3283" spans="4:8" x14ac:dyDescent="0.25">
      <c r="D3283" s="31"/>
      <c r="E3283" s="18"/>
      <c r="F3283" s="31"/>
      <c r="H3283" s="36"/>
    </row>
    <row r="3284" spans="4:8" x14ac:dyDescent="0.25">
      <c r="D3284" s="31"/>
      <c r="E3284" s="18"/>
      <c r="F3284" s="31"/>
      <c r="H3284" s="36"/>
    </row>
    <row r="3285" spans="4:8" x14ac:dyDescent="0.25">
      <c r="D3285" s="31"/>
      <c r="E3285" s="18"/>
      <c r="F3285" s="31"/>
      <c r="H3285" s="36"/>
    </row>
    <row r="3286" spans="4:8" x14ac:dyDescent="0.25">
      <c r="D3286" s="31"/>
      <c r="E3286" s="18"/>
      <c r="F3286" s="31"/>
      <c r="H3286" s="36"/>
    </row>
    <row r="3287" spans="4:8" x14ac:dyDescent="0.25">
      <c r="D3287" s="31"/>
      <c r="E3287" s="18"/>
      <c r="F3287" s="31"/>
      <c r="H3287" s="36"/>
    </row>
    <row r="3288" spans="4:8" x14ac:dyDescent="0.25">
      <c r="D3288" s="31"/>
      <c r="E3288" s="18"/>
      <c r="F3288" s="31"/>
      <c r="H3288" s="36"/>
    </row>
    <row r="3289" spans="4:8" x14ac:dyDescent="0.25">
      <c r="D3289" s="31"/>
      <c r="E3289" s="18"/>
      <c r="F3289" s="31"/>
      <c r="H3289" s="36"/>
    </row>
    <row r="3290" spans="4:8" x14ac:dyDescent="0.25">
      <c r="D3290" s="31"/>
      <c r="E3290" s="18"/>
      <c r="F3290" s="31"/>
      <c r="H3290" s="36"/>
    </row>
    <row r="3291" spans="4:8" x14ac:dyDescent="0.25">
      <c r="D3291" s="31"/>
      <c r="E3291" s="18"/>
      <c r="F3291" s="31"/>
      <c r="H3291" s="36"/>
    </row>
    <row r="3292" spans="4:8" x14ac:dyDescent="0.25">
      <c r="D3292" s="31"/>
      <c r="E3292" s="18"/>
      <c r="F3292" s="31"/>
      <c r="H3292" s="36"/>
    </row>
    <row r="3293" spans="4:8" x14ac:dyDescent="0.25">
      <c r="D3293" s="31"/>
      <c r="E3293" s="18"/>
      <c r="F3293" s="31"/>
      <c r="H3293" s="36"/>
    </row>
    <row r="3294" spans="4:8" x14ac:dyDescent="0.25">
      <c r="D3294" s="31"/>
      <c r="E3294" s="18"/>
      <c r="F3294" s="31"/>
      <c r="H3294" s="36"/>
    </row>
    <row r="3295" spans="4:8" x14ac:dyDescent="0.25">
      <c r="D3295" s="31"/>
      <c r="E3295" s="18"/>
      <c r="F3295" s="31"/>
      <c r="H3295" s="36"/>
    </row>
    <row r="3296" spans="4:8" x14ac:dyDescent="0.25">
      <c r="D3296" s="31"/>
      <c r="E3296" s="18"/>
      <c r="F3296" s="31"/>
      <c r="H3296" s="36"/>
    </row>
    <row r="3297" spans="4:8" x14ac:dyDescent="0.25">
      <c r="D3297" s="31"/>
      <c r="E3297" s="18"/>
      <c r="F3297" s="31"/>
      <c r="H3297" s="36"/>
    </row>
    <row r="3298" spans="4:8" x14ac:dyDescent="0.25">
      <c r="D3298" s="31"/>
      <c r="E3298" s="18"/>
      <c r="F3298" s="31"/>
      <c r="H3298" s="36"/>
    </row>
    <row r="3299" spans="4:8" x14ac:dyDescent="0.25">
      <c r="D3299" s="31"/>
      <c r="E3299" s="18"/>
      <c r="F3299" s="31"/>
      <c r="H3299" s="36"/>
    </row>
    <row r="3300" spans="4:8" x14ac:dyDescent="0.25">
      <c r="D3300" s="31"/>
      <c r="E3300" s="18"/>
      <c r="F3300" s="31"/>
      <c r="H3300" s="36"/>
    </row>
    <row r="3301" spans="4:8" x14ac:dyDescent="0.25">
      <c r="D3301" s="31"/>
      <c r="E3301" s="18"/>
      <c r="F3301" s="31"/>
      <c r="H3301" s="36"/>
    </row>
    <row r="3302" spans="4:8" x14ac:dyDescent="0.25">
      <c r="D3302" s="31"/>
      <c r="E3302" s="18"/>
      <c r="F3302" s="31"/>
      <c r="H3302" s="36"/>
    </row>
    <row r="3303" spans="4:8" x14ac:dyDescent="0.25">
      <c r="D3303" s="31"/>
      <c r="E3303" s="18"/>
      <c r="F3303" s="31"/>
      <c r="H3303" s="36"/>
    </row>
    <row r="3304" spans="4:8" x14ac:dyDescent="0.25">
      <c r="D3304" s="31"/>
      <c r="E3304" s="18"/>
      <c r="F3304" s="31"/>
      <c r="H3304" s="36"/>
    </row>
    <row r="3305" spans="4:8" x14ac:dyDescent="0.25">
      <c r="D3305" s="31"/>
      <c r="E3305" s="18"/>
      <c r="F3305" s="31"/>
      <c r="H3305" s="36"/>
    </row>
    <row r="3306" spans="4:8" x14ac:dyDescent="0.25">
      <c r="D3306" s="31"/>
      <c r="E3306" s="18"/>
      <c r="F3306" s="31"/>
      <c r="H3306" s="36"/>
    </row>
    <row r="3307" spans="4:8" x14ac:dyDescent="0.25">
      <c r="D3307" s="31"/>
      <c r="E3307" s="18"/>
      <c r="F3307" s="31"/>
      <c r="H3307" s="36"/>
    </row>
    <row r="3308" spans="4:8" x14ac:dyDescent="0.25">
      <c r="D3308" s="31"/>
      <c r="E3308" s="18"/>
      <c r="F3308" s="31"/>
      <c r="H3308" s="36"/>
    </row>
    <row r="3309" spans="4:8" x14ac:dyDescent="0.25">
      <c r="D3309" s="31"/>
      <c r="E3309" s="18"/>
      <c r="F3309" s="31"/>
      <c r="H3309" s="36"/>
    </row>
    <row r="3310" spans="4:8" x14ac:dyDescent="0.25">
      <c r="D3310" s="31"/>
      <c r="E3310" s="18"/>
      <c r="F3310" s="31"/>
      <c r="H3310" s="36"/>
    </row>
    <row r="3311" spans="4:8" x14ac:dyDescent="0.25">
      <c r="D3311" s="31"/>
      <c r="E3311" s="18"/>
      <c r="F3311" s="31"/>
      <c r="H3311" s="36"/>
    </row>
    <row r="3312" spans="4:8" x14ac:dyDescent="0.25">
      <c r="D3312" s="31"/>
      <c r="E3312" s="18"/>
      <c r="F3312" s="31"/>
      <c r="H3312" s="36"/>
    </row>
    <row r="3313" spans="4:8" x14ac:dyDescent="0.25">
      <c r="D3313" s="31"/>
      <c r="E3313" s="18"/>
      <c r="F3313" s="31"/>
      <c r="H3313" s="36"/>
    </row>
    <row r="3314" spans="4:8" x14ac:dyDescent="0.25">
      <c r="D3314" s="31"/>
      <c r="E3314" s="18"/>
      <c r="F3314" s="31"/>
      <c r="H3314" s="36"/>
    </row>
    <row r="3315" spans="4:8" x14ac:dyDescent="0.25">
      <c r="D3315" s="31"/>
      <c r="E3315" s="18"/>
      <c r="F3315" s="31"/>
      <c r="H3315" s="36"/>
    </row>
    <row r="3316" spans="4:8" x14ac:dyDescent="0.25">
      <c r="D3316" s="31"/>
      <c r="E3316" s="18"/>
      <c r="F3316" s="31"/>
      <c r="H3316" s="36"/>
    </row>
    <row r="3317" spans="4:8" x14ac:dyDescent="0.25">
      <c r="D3317" s="31"/>
      <c r="E3317" s="18"/>
      <c r="F3317" s="31"/>
      <c r="H3317" s="36"/>
    </row>
    <row r="3318" spans="4:8" x14ac:dyDescent="0.25">
      <c r="D3318" s="31"/>
      <c r="E3318" s="18"/>
      <c r="F3318" s="31"/>
      <c r="H3318" s="36"/>
    </row>
    <row r="3319" spans="4:8" x14ac:dyDescent="0.25">
      <c r="D3319" s="31"/>
      <c r="E3319" s="18"/>
      <c r="F3319" s="31"/>
      <c r="H3319" s="36"/>
    </row>
    <row r="3320" spans="4:8" x14ac:dyDescent="0.25">
      <c r="D3320" s="31"/>
      <c r="E3320" s="18"/>
      <c r="F3320" s="31"/>
      <c r="H3320" s="36"/>
    </row>
    <row r="3321" spans="4:8" x14ac:dyDescent="0.25">
      <c r="D3321" s="31"/>
      <c r="E3321" s="18"/>
      <c r="F3321" s="31"/>
      <c r="H3321" s="36"/>
    </row>
    <row r="3322" spans="4:8" x14ac:dyDescent="0.25">
      <c r="D3322" s="31"/>
      <c r="E3322" s="18"/>
      <c r="F3322" s="31"/>
      <c r="H3322" s="36"/>
    </row>
    <row r="3323" spans="4:8" x14ac:dyDescent="0.25">
      <c r="D3323" s="31"/>
      <c r="E3323" s="18"/>
      <c r="F3323" s="31"/>
      <c r="H3323" s="36"/>
    </row>
    <row r="3324" spans="4:8" x14ac:dyDescent="0.25">
      <c r="D3324" s="31"/>
      <c r="E3324" s="18"/>
      <c r="F3324" s="31"/>
      <c r="H3324" s="36"/>
    </row>
    <row r="3325" spans="4:8" x14ac:dyDescent="0.25">
      <c r="D3325" s="31"/>
      <c r="E3325" s="18"/>
      <c r="F3325" s="31"/>
      <c r="H3325" s="36"/>
    </row>
    <row r="3326" spans="4:8" x14ac:dyDescent="0.25">
      <c r="D3326" s="31"/>
      <c r="E3326" s="18"/>
      <c r="F3326" s="31"/>
      <c r="H3326" s="36"/>
    </row>
    <row r="3327" spans="4:8" x14ac:dyDescent="0.25">
      <c r="D3327" s="31"/>
      <c r="E3327" s="18"/>
      <c r="F3327" s="31"/>
      <c r="H3327" s="36"/>
    </row>
    <row r="3328" spans="4:8" x14ac:dyDescent="0.25">
      <c r="D3328" s="31"/>
      <c r="E3328" s="18"/>
      <c r="F3328" s="31"/>
      <c r="H3328" s="36"/>
    </row>
    <row r="3329" spans="4:8" x14ac:dyDescent="0.25">
      <c r="D3329" s="31"/>
      <c r="E3329" s="18"/>
      <c r="F3329" s="31"/>
      <c r="H3329" s="36"/>
    </row>
    <row r="3330" spans="4:8" x14ac:dyDescent="0.25">
      <c r="D3330" s="31"/>
      <c r="E3330" s="18"/>
      <c r="F3330" s="31"/>
      <c r="H3330" s="36"/>
    </row>
    <row r="3331" spans="4:8" x14ac:dyDescent="0.25">
      <c r="D3331" s="31"/>
      <c r="E3331" s="18"/>
      <c r="F3331" s="31"/>
      <c r="H3331" s="36"/>
    </row>
    <row r="3332" spans="4:8" x14ac:dyDescent="0.25">
      <c r="D3332" s="31"/>
      <c r="E3332" s="18"/>
      <c r="F3332" s="31"/>
      <c r="H3332" s="36"/>
    </row>
    <row r="3333" spans="4:8" x14ac:dyDescent="0.25">
      <c r="D3333" s="31"/>
      <c r="E3333" s="18"/>
      <c r="F3333" s="31"/>
      <c r="H3333" s="36"/>
    </row>
    <row r="3334" spans="4:8" x14ac:dyDescent="0.25">
      <c r="D3334" s="31"/>
      <c r="E3334" s="18"/>
      <c r="F3334" s="31"/>
      <c r="H3334" s="36"/>
    </row>
    <row r="3335" spans="4:8" x14ac:dyDescent="0.25">
      <c r="D3335" s="31"/>
      <c r="E3335" s="18"/>
      <c r="F3335" s="31"/>
      <c r="H3335" s="36"/>
    </row>
    <row r="3336" spans="4:8" x14ac:dyDescent="0.25">
      <c r="D3336" s="31"/>
      <c r="E3336" s="18"/>
      <c r="F3336" s="31"/>
      <c r="H3336" s="36"/>
    </row>
    <row r="3337" spans="4:8" x14ac:dyDescent="0.25">
      <c r="D3337" s="31"/>
      <c r="E3337" s="18"/>
      <c r="F3337" s="31"/>
      <c r="H3337" s="36"/>
    </row>
    <row r="3338" spans="4:8" x14ac:dyDescent="0.25">
      <c r="D3338" s="31"/>
      <c r="E3338" s="18"/>
      <c r="F3338" s="31"/>
      <c r="H3338" s="36"/>
    </row>
    <row r="3339" spans="4:8" x14ac:dyDescent="0.25">
      <c r="D3339" s="31"/>
      <c r="E3339" s="18"/>
      <c r="F3339" s="31"/>
      <c r="H3339" s="36"/>
    </row>
    <row r="3340" spans="4:8" x14ac:dyDescent="0.25">
      <c r="D3340" s="31"/>
      <c r="E3340" s="18"/>
      <c r="F3340" s="31"/>
      <c r="H3340" s="36"/>
    </row>
    <row r="3341" spans="4:8" x14ac:dyDescent="0.25">
      <c r="D3341" s="31"/>
      <c r="E3341" s="18"/>
      <c r="F3341" s="31"/>
      <c r="H3341" s="36"/>
    </row>
    <row r="3342" spans="4:8" x14ac:dyDescent="0.25">
      <c r="D3342" s="31"/>
      <c r="E3342" s="18"/>
      <c r="F3342" s="31"/>
      <c r="H3342" s="36"/>
    </row>
    <row r="3343" spans="4:8" x14ac:dyDescent="0.25">
      <c r="D3343" s="31"/>
      <c r="E3343" s="18"/>
      <c r="F3343" s="31"/>
      <c r="H3343" s="36"/>
    </row>
    <row r="3344" spans="4:8" x14ac:dyDescent="0.25">
      <c r="D3344" s="31"/>
      <c r="E3344" s="18"/>
      <c r="F3344" s="31"/>
      <c r="H3344" s="36"/>
    </row>
    <row r="3345" spans="4:8" x14ac:dyDescent="0.25">
      <c r="D3345" s="31"/>
      <c r="E3345" s="18"/>
      <c r="F3345" s="31"/>
      <c r="H3345" s="36"/>
    </row>
    <row r="3346" spans="4:8" x14ac:dyDescent="0.25">
      <c r="D3346" s="31"/>
      <c r="E3346" s="18"/>
      <c r="F3346" s="31"/>
      <c r="H3346" s="36"/>
    </row>
    <row r="3347" spans="4:8" x14ac:dyDescent="0.25">
      <c r="D3347" s="31"/>
      <c r="E3347" s="18"/>
      <c r="F3347" s="31"/>
      <c r="H3347" s="36"/>
    </row>
    <row r="3348" spans="4:8" x14ac:dyDescent="0.25">
      <c r="D3348" s="31"/>
      <c r="E3348" s="18"/>
      <c r="F3348" s="31"/>
      <c r="H3348" s="36"/>
    </row>
    <row r="3349" spans="4:8" x14ac:dyDescent="0.25">
      <c r="D3349" s="31"/>
      <c r="E3349" s="18"/>
      <c r="F3349" s="31"/>
      <c r="H3349" s="36"/>
    </row>
    <row r="3350" spans="4:8" x14ac:dyDescent="0.25">
      <c r="D3350" s="31"/>
      <c r="E3350" s="18"/>
      <c r="F3350" s="31"/>
      <c r="H3350" s="36"/>
    </row>
    <row r="3351" spans="4:8" x14ac:dyDescent="0.25">
      <c r="D3351" s="31"/>
      <c r="E3351" s="18"/>
      <c r="F3351" s="31"/>
      <c r="H3351" s="36"/>
    </row>
    <row r="3352" spans="4:8" x14ac:dyDescent="0.25">
      <c r="D3352" s="31"/>
      <c r="E3352" s="18"/>
      <c r="F3352" s="31"/>
      <c r="H3352" s="36"/>
    </row>
    <row r="3353" spans="4:8" x14ac:dyDescent="0.25">
      <c r="D3353" s="31"/>
      <c r="E3353" s="18"/>
      <c r="F3353" s="31"/>
      <c r="H3353" s="36"/>
    </row>
    <row r="3354" spans="4:8" x14ac:dyDescent="0.25">
      <c r="D3354" s="31"/>
      <c r="E3354" s="18"/>
      <c r="F3354" s="31"/>
      <c r="H3354" s="36"/>
    </row>
    <row r="3355" spans="4:8" x14ac:dyDescent="0.25">
      <c r="D3355" s="31"/>
      <c r="E3355" s="18"/>
      <c r="F3355" s="31"/>
      <c r="H3355" s="36"/>
    </row>
    <row r="3356" spans="4:8" x14ac:dyDescent="0.25">
      <c r="D3356" s="31"/>
      <c r="E3356" s="18"/>
      <c r="F3356" s="31"/>
      <c r="H3356" s="36"/>
    </row>
    <row r="3357" spans="4:8" x14ac:dyDescent="0.25">
      <c r="D3357" s="31"/>
      <c r="E3357" s="18"/>
      <c r="F3357" s="31"/>
      <c r="H3357" s="36"/>
    </row>
    <row r="3358" spans="4:8" x14ac:dyDescent="0.25">
      <c r="D3358" s="31"/>
      <c r="E3358" s="18"/>
      <c r="F3358" s="31"/>
      <c r="H3358" s="36"/>
    </row>
    <row r="3359" spans="4:8" x14ac:dyDescent="0.25">
      <c r="D3359" s="31"/>
      <c r="E3359" s="18"/>
      <c r="F3359" s="31"/>
      <c r="H3359" s="36"/>
    </row>
    <row r="3360" spans="4:8" x14ac:dyDescent="0.25">
      <c r="D3360" s="31"/>
      <c r="E3360" s="18"/>
      <c r="F3360" s="31"/>
      <c r="H3360" s="36"/>
    </row>
    <row r="3361" spans="4:8" x14ac:dyDescent="0.25">
      <c r="D3361" s="31"/>
      <c r="E3361" s="18"/>
      <c r="F3361" s="31"/>
      <c r="H3361" s="36"/>
    </row>
    <row r="3362" spans="4:8" x14ac:dyDescent="0.25">
      <c r="D3362" s="31"/>
      <c r="E3362" s="18"/>
      <c r="F3362" s="31"/>
      <c r="H3362" s="36"/>
    </row>
    <row r="3363" spans="4:8" x14ac:dyDescent="0.25">
      <c r="D3363" s="31"/>
      <c r="E3363" s="18"/>
      <c r="F3363" s="31"/>
      <c r="H3363" s="36"/>
    </row>
    <row r="3364" spans="4:8" x14ac:dyDescent="0.25">
      <c r="D3364" s="31"/>
      <c r="E3364" s="18"/>
      <c r="F3364" s="31"/>
      <c r="H3364" s="36"/>
    </row>
    <row r="3365" spans="4:8" x14ac:dyDescent="0.25">
      <c r="D3365" s="31"/>
      <c r="E3365" s="18"/>
      <c r="F3365" s="31"/>
      <c r="H3365" s="36"/>
    </row>
    <row r="3366" spans="4:8" x14ac:dyDescent="0.25">
      <c r="D3366" s="31"/>
      <c r="E3366" s="18"/>
      <c r="F3366" s="31"/>
      <c r="H3366" s="36"/>
    </row>
    <row r="3367" spans="4:8" x14ac:dyDescent="0.25">
      <c r="D3367" s="31"/>
      <c r="E3367" s="18"/>
      <c r="F3367" s="31"/>
      <c r="H3367" s="36"/>
    </row>
    <row r="3368" spans="4:8" x14ac:dyDescent="0.25">
      <c r="D3368" s="31"/>
      <c r="E3368" s="18"/>
      <c r="F3368" s="31"/>
      <c r="H3368" s="36"/>
    </row>
    <row r="3369" spans="4:8" x14ac:dyDescent="0.25">
      <c r="D3369" s="31"/>
      <c r="E3369" s="18"/>
      <c r="F3369" s="31"/>
      <c r="H3369" s="36"/>
    </row>
    <row r="3370" spans="4:8" x14ac:dyDescent="0.25">
      <c r="D3370" s="31"/>
      <c r="E3370" s="18"/>
      <c r="F3370" s="31"/>
      <c r="H3370" s="36"/>
    </row>
    <row r="3371" spans="4:8" x14ac:dyDescent="0.25">
      <c r="D3371" s="31"/>
      <c r="E3371" s="18"/>
      <c r="F3371" s="31"/>
      <c r="H3371" s="36"/>
    </row>
    <row r="3372" spans="4:8" x14ac:dyDescent="0.25">
      <c r="D3372" s="31"/>
      <c r="E3372" s="18"/>
      <c r="F3372" s="31"/>
      <c r="H3372" s="36"/>
    </row>
    <row r="3373" spans="4:8" x14ac:dyDescent="0.25">
      <c r="D3373" s="31"/>
      <c r="E3373" s="18"/>
      <c r="F3373" s="31"/>
      <c r="H3373" s="36"/>
    </row>
    <row r="3374" spans="4:8" x14ac:dyDescent="0.25">
      <c r="D3374" s="31"/>
      <c r="E3374" s="18"/>
      <c r="F3374" s="31"/>
      <c r="H3374" s="36"/>
    </row>
    <row r="3375" spans="4:8" x14ac:dyDescent="0.25">
      <c r="D3375" s="31"/>
      <c r="E3375" s="18"/>
      <c r="F3375" s="31"/>
      <c r="H3375" s="36"/>
    </row>
    <row r="3376" spans="4:8" x14ac:dyDescent="0.25">
      <c r="D3376" s="31"/>
      <c r="E3376" s="18"/>
      <c r="F3376" s="31"/>
      <c r="H3376" s="36"/>
    </row>
    <row r="3377" spans="4:8" x14ac:dyDescent="0.25">
      <c r="D3377" s="31"/>
      <c r="E3377" s="18"/>
      <c r="F3377" s="31"/>
      <c r="H3377" s="36"/>
    </row>
    <row r="3378" spans="4:8" x14ac:dyDescent="0.25">
      <c r="D3378" s="31"/>
      <c r="E3378" s="18"/>
      <c r="F3378" s="31"/>
      <c r="H3378" s="36"/>
    </row>
    <row r="3379" spans="4:8" x14ac:dyDescent="0.25">
      <c r="D3379" s="31"/>
      <c r="E3379" s="18"/>
      <c r="F3379" s="31"/>
      <c r="H3379" s="36"/>
    </row>
    <row r="3380" spans="4:8" x14ac:dyDescent="0.25">
      <c r="D3380" s="31"/>
      <c r="E3380" s="18"/>
      <c r="F3380" s="31"/>
      <c r="H3380" s="36"/>
    </row>
    <row r="3381" spans="4:8" x14ac:dyDescent="0.25">
      <c r="D3381" s="31"/>
      <c r="E3381" s="18"/>
      <c r="F3381" s="31"/>
      <c r="H3381" s="36"/>
    </row>
    <row r="3382" spans="4:8" x14ac:dyDescent="0.25">
      <c r="D3382" s="31"/>
      <c r="E3382" s="18"/>
      <c r="F3382" s="31"/>
      <c r="H3382" s="36"/>
    </row>
    <row r="3383" spans="4:8" x14ac:dyDescent="0.25">
      <c r="D3383" s="31"/>
      <c r="E3383" s="18"/>
      <c r="F3383" s="31"/>
      <c r="H3383" s="36"/>
    </row>
    <row r="3384" spans="4:8" x14ac:dyDescent="0.25">
      <c r="D3384" s="31"/>
      <c r="E3384" s="18"/>
      <c r="F3384" s="31"/>
      <c r="H3384" s="36"/>
    </row>
    <row r="3385" spans="4:8" x14ac:dyDescent="0.25">
      <c r="D3385" s="31"/>
      <c r="E3385" s="18"/>
      <c r="F3385" s="31"/>
      <c r="H3385" s="36"/>
    </row>
    <row r="3386" spans="4:8" x14ac:dyDescent="0.25">
      <c r="D3386" s="31"/>
      <c r="E3386" s="18"/>
      <c r="F3386" s="31"/>
      <c r="H3386" s="36"/>
    </row>
    <row r="3387" spans="4:8" x14ac:dyDescent="0.25">
      <c r="D3387" s="31"/>
      <c r="E3387" s="18"/>
      <c r="F3387" s="31"/>
      <c r="H3387" s="36"/>
    </row>
    <row r="3388" spans="4:8" x14ac:dyDescent="0.25">
      <c r="D3388" s="31"/>
      <c r="E3388" s="18"/>
      <c r="F3388" s="31"/>
      <c r="H3388" s="36"/>
    </row>
    <row r="3389" spans="4:8" x14ac:dyDescent="0.25">
      <c r="D3389" s="31"/>
      <c r="E3389" s="18"/>
      <c r="F3389" s="31"/>
      <c r="H3389" s="36"/>
    </row>
    <row r="3390" spans="4:8" x14ac:dyDescent="0.25">
      <c r="D3390" s="31"/>
      <c r="E3390" s="18"/>
      <c r="F3390" s="31"/>
      <c r="H3390" s="36"/>
    </row>
    <row r="3391" spans="4:8" x14ac:dyDescent="0.25">
      <c r="D3391" s="31"/>
      <c r="E3391" s="18"/>
      <c r="F3391" s="31"/>
      <c r="H3391" s="36"/>
    </row>
    <row r="3392" spans="4:8" x14ac:dyDescent="0.25">
      <c r="D3392" s="31"/>
      <c r="E3392" s="18"/>
      <c r="F3392" s="31"/>
      <c r="H3392" s="36"/>
    </row>
    <row r="3393" spans="4:8" x14ac:dyDescent="0.25">
      <c r="D3393" s="31"/>
      <c r="E3393" s="18"/>
      <c r="F3393" s="31"/>
      <c r="H3393" s="36"/>
    </row>
    <row r="3394" spans="4:8" x14ac:dyDescent="0.25">
      <c r="D3394" s="31"/>
      <c r="E3394" s="18"/>
      <c r="F3394" s="31"/>
      <c r="H3394" s="36"/>
    </row>
    <row r="3395" spans="4:8" x14ac:dyDescent="0.25">
      <c r="D3395" s="31"/>
      <c r="E3395" s="18"/>
      <c r="F3395" s="31"/>
      <c r="H3395" s="36"/>
    </row>
    <row r="3396" spans="4:8" x14ac:dyDescent="0.25">
      <c r="D3396" s="31"/>
      <c r="E3396" s="18"/>
      <c r="F3396" s="31"/>
      <c r="H3396" s="36"/>
    </row>
    <row r="3397" spans="4:8" x14ac:dyDescent="0.25">
      <c r="D3397" s="31"/>
      <c r="E3397" s="18"/>
      <c r="F3397" s="31"/>
      <c r="H3397" s="36"/>
    </row>
    <row r="3398" spans="4:8" x14ac:dyDescent="0.25">
      <c r="D3398" s="31"/>
      <c r="E3398" s="18"/>
      <c r="F3398" s="31"/>
      <c r="H3398" s="36"/>
    </row>
    <row r="3399" spans="4:8" x14ac:dyDescent="0.25">
      <c r="D3399" s="31"/>
      <c r="E3399" s="18"/>
      <c r="F3399" s="31"/>
      <c r="H3399" s="36"/>
    </row>
    <row r="3400" spans="4:8" x14ac:dyDescent="0.25">
      <c r="D3400" s="31"/>
      <c r="E3400" s="18"/>
      <c r="F3400" s="31"/>
      <c r="H3400" s="36"/>
    </row>
    <row r="3401" spans="4:8" x14ac:dyDescent="0.25">
      <c r="D3401" s="31"/>
      <c r="E3401" s="18"/>
      <c r="F3401" s="31"/>
      <c r="H3401" s="36"/>
    </row>
    <row r="3402" spans="4:8" x14ac:dyDescent="0.25">
      <c r="D3402" s="31"/>
      <c r="E3402" s="18"/>
      <c r="F3402" s="31"/>
      <c r="H3402" s="36"/>
    </row>
    <row r="3403" spans="4:8" x14ac:dyDescent="0.25">
      <c r="D3403" s="31"/>
      <c r="E3403" s="18"/>
      <c r="F3403" s="31"/>
      <c r="H3403" s="36"/>
    </row>
    <row r="3404" spans="4:8" x14ac:dyDescent="0.25">
      <c r="D3404" s="31"/>
      <c r="E3404" s="18"/>
      <c r="F3404" s="31"/>
      <c r="H3404" s="36"/>
    </row>
    <row r="3405" spans="4:8" x14ac:dyDescent="0.25">
      <c r="D3405" s="31"/>
      <c r="E3405" s="18"/>
      <c r="F3405" s="31"/>
      <c r="H3405" s="36"/>
    </row>
    <row r="3406" spans="4:8" x14ac:dyDescent="0.25">
      <c r="D3406" s="31"/>
      <c r="E3406" s="18"/>
      <c r="F3406" s="31"/>
      <c r="H3406" s="36"/>
    </row>
    <row r="3407" spans="4:8" x14ac:dyDescent="0.25">
      <c r="D3407" s="31"/>
      <c r="E3407" s="18"/>
      <c r="F3407" s="31"/>
      <c r="H3407" s="36"/>
    </row>
    <row r="3408" spans="4:8" x14ac:dyDescent="0.25">
      <c r="D3408" s="31"/>
      <c r="E3408" s="18"/>
      <c r="F3408" s="31"/>
      <c r="H3408" s="36"/>
    </row>
    <row r="3409" spans="4:8" x14ac:dyDescent="0.25">
      <c r="D3409" s="31"/>
      <c r="E3409" s="18"/>
      <c r="F3409" s="31"/>
      <c r="H3409" s="36"/>
    </row>
    <row r="3410" spans="4:8" x14ac:dyDescent="0.25">
      <c r="D3410" s="31"/>
      <c r="E3410" s="18"/>
      <c r="F3410" s="31"/>
      <c r="H3410" s="36"/>
    </row>
    <row r="3411" spans="4:8" x14ac:dyDescent="0.25">
      <c r="D3411" s="31"/>
      <c r="E3411" s="18"/>
      <c r="F3411" s="31"/>
      <c r="H3411" s="36"/>
    </row>
    <row r="3412" spans="4:8" x14ac:dyDescent="0.25">
      <c r="D3412" s="31"/>
      <c r="E3412" s="18"/>
      <c r="F3412" s="31"/>
      <c r="H3412" s="36"/>
    </row>
    <row r="3413" spans="4:8" x14ac:dyDescent="0.25">
      <c r="D3413" s="31"/>
      <c r="E3413" s="18"/>
      <c r="F3413" s="31"/>
      <c r="H3413" s="36"/>
    </row>
    <row r="3414" spans="4:8" x14ac:dyDescent="0.25">
      <c r="D3414" s="31"/>
      <c r="E3414" s="18"/>
      <c r="F3414" s="31"/>
      <c r="H3414" s="36"/>
    </row>
    <row r="3415" spans="4:8" x14ac:dyDescent="0.25">
      <c r="D3415" s="31"/>
      <c r="E3415" s="18"/>
      <c r="F3415" s="31"/>
      <c r="H3415" s="36"/>
    </row>
    <row r="3416" spans="4:8" x14ac:dyDescent="0.25">
      <c r="D3416" s="31"/>
      <c r="E3416" s="18"/>
      <c r="F3416" s="31"/>
      <c r="H3416" s="36"/>
    </row>
    <row r="3417" spans="4:8" x14ac:dyDescent="0.25">
      <c r="D3417" s="31"/>
      <c r="E3417" s="18"/>
      <c r="F3417" s="31"/>
      <c r="H3417" s="36"/>
    </row>
    <row r="3418" spans="4:8" x14ac:dyDescent="0.25">
      <c r="D3418" s="31"/>
      <c r="E3418" s="18"/>
      <c r="F3418" s="31"/>
      <c r="H3418" s="36"/>
    </row>
    <row r="3419" spans="4:8" x14ac:dyDescent="0.25">
      <c r="D3419" s="31"/>
      <c r="E3419" s="18"/>
      <c r="F3419" s="31"/>
      <c r="H3419" s="36"/>
    </row>
    <row r="3420" spans="4:8" x14ac:dyDescent="0.25">
      <c r="D3420" s="31"/>
      <c r="E3420" s="18"/>
      <c r="F3420" s="31"/>
      <c r="H3420" s="36"/>
    </row>
    <row r="3421" spans="4:8" x14ac:dyDescent="0.25">
      <c r="D3421" s="31"/>
      <c r="E3421" s="18"/>
      <c r="F3421" s="31"/>
      <c r="H3421" s="36"/>
    </row>
    <row r="3422" spans="4:8" x14ac:dyDescent="0.25">
      <c r="D3422" s="31"/>
      <c r="E3422" s="18"/>
      <c r="F3422" s="31"/>
      <c r="H3422" s="36"/>
    </row>
    <row r="3423" spans="4:8" x14ac:dyDescent="0.25">
      <c r="D3423" s="31"/>
      <c r="E3423" s="18"/>
      <c r="F3423" s="31"/>
      <c r="H3423" s="36"/>
    </row>
    <row r="3424" spans="4:8" x14ac:dyDescent="0.25">
      <c r="D3424" s="31"/>
      <c r="E3424" s="18"/>
      <c r="F3424" s="31"/>
      <c r="H3424" s="36"/>
    </row>
    <row r="3425" spans="4:8" x14ac:dyDescent="0.25">
      <c r="D3425" s="31"/>
      <c r="E3425" s="18"/>
      <c r="F3425" s="31"/>
      <c r="H3425" s="36"/>
    </row>
    <row r="3426" spans="4:8" x14ac:dyDescent="0.25">
      <c r="D3426" s="31"/>
      <c r="E3426" s="18"/>
      <c r="F3426" s="31"/>
      <c r="H3426" s="36"/>
    </row>
    <row r="3427" spans="4:8" x14ac:dyDescent="0.25">
      <c r="D3427" s="31"/>
      <c r="E3427" s="18"/>
      <c r="F3427" s="31"/>
      <c r="H3427" s="36"/>
    </row>
    <row r="3428" spans="4:8" x14ac:dyDescent="0.25">
      <c r="D3428" s="31"/>
      <c r="E3428" s="18"/>
      <c r="F3428" s="31"/>
      <c r="H3428" s="36"/>
    </row>
    <row r="3429" spans="4:8" x14ac:dyDescent="0.25">
      <c r="D3429" s="31"/>
      <c r="E3429" s="18"/>
      <c r="F3429" s="31"/>
      <c r="H3429" s="36"/>
    </row>
    <row r="3430" spans="4:8" x14ac:dyDescent="0.25">
      <c r="D3430" s="31"/>
      <c r="E3430" s="18"/>
      <c r="F3430" s="31"/>
      <c r="H3430" s="36"/>
    </row>
    <row r="3431" spans="4:8" x14ac:dyDescent="0.25">
      <c r="D3431" s="31"/>
      <c r="E3431" s="18"/>
      <c r="F3431" s="31"/>
      <c r="H3431" s="36"/>
    </row>
    <row r="3432" spans="4:8" x14ac:dyDescent="0.25">
      <c r="D3432" s="31"/>
      <c r="E3432" s="18"/>
      <c r="F3432" s="31"/>
      <c r="H3432" s="36"/>
    </row>
    <row r="3433" spans="4:8" x14ac:dyDescent="0.25">
      <c r="D3433" s="31"/>
      <c r="E3433" s="18"/>
      <c r="F3433" s="31"/>
      <c r="H3433" s="36"/>
    </row>
    <row r="3434" spans="4:8" x14ac:dyDescent="0.25">
      <c r="D3434" s="31"/>
      <c r="E3434" s="18"/>
      <c r="F3434" s="31"/>
      <c r="H3434" s="36"/>
    </row>
    <row r="3435" spans="4:8" x14ac:dyDescent="0.25">
      <c r="D3435" s="31"/>
      <c r="E3435" s="18"/>
      <c r="F3435" s="31"/>
      <c r="H3435" s="36"/>
    </row>
    <row r="3436" spans="4:8" x14ac:dyDescent="0.25">
      <c r="D3436" s="31"/>
      <c r="E3436" s="18"/>
      <c r="F3436" s="31"/>
      <c r="H3436" s="36"/>
    </row>
    <row r="3437" spans="4:8" x14ac:dyDescent="0.25">
      <c r="D3437" s="31"/>
      <c r="E3437" s="18"/>
      <c r="F3437" s="31"/>
      <c r="H3437" s="36"/>
    </row>
    <row r="3438" spans="4:8" x14ac:dyDescent="0.25">
      <c r="D3438" s="31"/>
      <c r="E3438" s="18"/>
      <c r="F3438" s="31"/>
      <c r="H3438" s="36"/>
    </row>
    <row r="3439" spans="4:8" x14ac:dyDescent="0.25">
      <c r="D3439" s="31"/>
      <c r="E3439" s="18"/>
      <c r="F3439" s="31"/>
      <c r="H3439" s="36"/>
    </row>
    <row r="3440" spans="4:8" x14ac:dyDescent="0.25">
      <c r="D3440" s="31"/>
      <c r="E3440" s="18"/>
      <c r="F3440" s="31"/>
      <c r="H3440" s="36"/>
    </row>
    <row r="3441" spans="4:8" x14ac:dyDescent="0.25">
      <c r="D3441" s="31"/>
      <c r="E3441" s="18"/>
      <c r="F3441" s="31"/>
      <c r="H3441" s="36"/>
    </row>
    <row r="3442" spans="4:8" x14ac:dyDescent="0.25">
      <c r="D3442" s="31"/>
      <c r="E3442" s="18"/>
      <c r="F3442" s="31"/>
      <c r="H3442" s="36"/>
    </row>
    <row r="3443" spans="4:8" x14ac:dyDescent="0.25">
      <c r="D3443" s="31"/>
      <c r="E3443" s="18"/>
      <c r="F3443" s="31"/>
      <c r="H3443" s="36"/>
    </row>
    <row r="3444" spans="4:8" x14ac:dyDescent="0.25">
      <c r="D3444" s="31"/>
      <c r="E3444" s="18"/>
      <c r="F3444" s="31"/>
      <c r="H3444" s="36"/>
    </row>
    <row r="3445" spans="4:8" x14ac:dyDescent="0.25">
      <c r="D3445" s="31"/>
      <c r="E3445" s="18"/>
      <c r="F3445" s="31"/>
      <c r="H3445" s="36"/>
    </row>
    <row r="3446" spans="4:8" x14ac:dyDescent="0.25">
      <c r="D3446" s="31"/>
      <c r="E3446" s="18"/>
      <c r="F3446" s="31"/>
      <c r="H3446" s="36"/>
    </row>
    <row r="3447" spans="4:8" x14ac:dyDescent="0.25">
      <c r="D3447" s="31"/>
      <c r="E3447" s="18"/>
      <c r="F3447" s="31"/>
      <c r="H3447" s="36"/>
    </row>
    <row r="3448" spans="4:8" x14ac:dyDescent="0.25">
      <c r="D3448" s="31"/>
      <c r="E3448" s="18"/>
      <c r="F3448" s="31"/>
      <c r="H3448" s="36"/>
    </row>
    <row r="3449" spans="4:8" x14ac:dyDescent="0.25">
      <c r="D3449" s="31"/>
      <c r="E3449" s="18"/>
      <c r="F3449" s="31"/>
      <c r="H3449" s="36"/>
    </row>
    <row r="3450" spans="4:8" x14ac:dyDescent="0.25">
      <c r="D3450" s="31"/>
      <c r="E3450" s="18"/>
      <c r="F3450" s="31"/>
      <c r="H3450" s="36"/>
    </row>
    <row r="3451" spans="4:8" x14ac:dyDescent="0.25">
      <c r="D3451" s="31"/>
      <c r="E3451" s="18"/>
      <c r="F3451" s="31"/>
      <c r="H3451" s="36"/>
    </row>
    <row r="3452" spans="4:8" x14ac:dyDescent="0.25">
      <c r="D3452" s="31"/>
      <c r="E3452" s="18"/>
      <c r="F3452" s="31"/>
      <c r="H3452" s="36"/>
    </row>
    <row r="3453" spans="4:8" x14ac:dyDescent="0.25">
      <c r="D3453" s="31"/>
      <c r="E3453" s="18"/>
      <c r="F3453" s="31"/>
      <c r="H3453" s="36"/>
    </row>
    <row r="3454" spans="4:8" x14ac:dyDescent="0.25">
      <c r="D3454" s="31"/>
      <c r="E3454" s="18"/>
      <c r="F3454" s="31"/>
      <c r="H3454" s="36"/>
    </row>
    <row r="3455" spans="4:8" x14ac:dyDescent="0.25">
      <c r="D3455" s="31"/>
      <c r="E3455" s="18"/>
      <c r="F3455" s="31"/>
      <c r="H3455" s="36"/>
    </row>
    <row r="3456" spans="4:8" x14ac:dyDescent="0.25">
      <c r="D3456" s="31"/>
      <c r="E3456" s="18"/>
      <c r="F3456" s="31"/>
      <c r="H3456" s="36"/>
    </row>
    <row r="3457" spans="4:8" x14ac:dyDescent="0.25">
      <c r="D3457" s="31"/>
      <c r="E3457" s="18"/>
      <c r="F3457" s="31"/>
      <c r="H3457" s="36"/>
    </row>
    <row r="3458" spans="4:8" x14ac:dyDescent="0.25">
      <c r="D3458" s="31"/>
      <c r="E3458" s="18"/>
      <c r="F3458" s="31"/>
      <c r="H3458" s="36"/>
    </row>
    <row r="3459" spans="4:8" x14ac:dyDescent="0.25">
      <c r="D3459" s="31"/>
      <c r="E3459" s="18"/>
      <c r="F3459" s="31"/>
      <c r="H3459" s="36"/>
    </row>
    <row r="3460" spans="4:8" x14ac:dyDescent="0.25">
      <c r="D3460" s="31"/>
      <c r="E3460" s="18"/>
      <c r="F3460" s="31"/>
      <c r="H3460" s="36"/>
    </row>
    <row r="3461" spans="4:8" x14ac:dyDescent="0.25">
      <c r="D3461" s="31"/>
      <c r="E3461" s="18"/>
      <c r="F3461" s="31"/>
      <c r="H3461" s="36"/>
    </row>
    <row r="3462" spans="4:8" x14ac:dyDescent="0.25">
      <c r="D3462" s="31"/>
      <c r="E3462" s="18"/>
      <c r="F3462" s="31"/>
      <c r="H3462" s="36"/>
    </row>
    <row r="3463" spans="4:8" x14ac:dyDescent="0.25">
      <c r="D3463" s="31"/>
      <c r="E3463" s="18"/>
      <c r="F3463" s="31"/>
      <c r="H3463" s="36"/>
    </row>
    <row r="3464" spans="4:8" x14ac:dyDescent="0.25">
      <c r="D3464" s="31"/>
      <c r="E3464" s="18"/>
      <c r="F3464" s="31"/>
      <c r="H3464" s="36"/>
    </row>
    <row r="3465" spans="4:8" x14ac:dyDescent="0.25">
      <c r="D3465" s="31"/>
      <c r="E3465" s="18"/>
      <c r="F3465" s="31"/>
      <c r="H3465" s="36"/>
    </row>
    <row r="3466" spans="4:8" x14ac:dyDescent="0.25">
      <c r="D3466" s="31"/>
      <c r="E3466" s="18"/>
      <c r="F3466" s="31"/>
      <c r="H3466" s="36"/>
    </row>
    <row r="3467" spans="4:8" x14ac:dyDescent="0.25">
      <c r="D3467" s="31"/>
      <c r="E3467" s="18"/>
      <c r="F3467" s="31"/>
      <c r="H3467" s="36"/>
    </row>
    <row r="3468" spans="4:8" x14ac:dyDescent="0.25">
      <c r="D3468" s="31"/>
      <c r="E3468" s="18"/>
      <c r="F3468" s="31"/>
      <c r="H3468" s="36"/>
    </row>
    <row r="3469" spans="4:8" x14ac:dyDescent="0.25">
      <c r="D3469" s="31"/>
      <c r="E3469" s="18"/>
      <c r="F3469" s="31"/>
      <c r="H3469" s="36"/>
    </row>
    <row r="3470" spans="4:8" x14ac:dyDescent="0.25">
      <c r="D3470" s="31"/>
      <c r="E3470" s="18"/>
      <c r="F3470" s="31"/>
      <c r="H3470" s="36"/>
    </row>
    <row r="3471" spans="4:8" x14ac:dyDescent="0.25">
      <c r="D3471" s="31"/>
      <c r="E3471" s="18"/>
      <c r="F3471" s="31"/>
      <c r="H3471" s="36"/>
    </row>
    <row r="3472" spans="4:8" x14ac:dyDescent="0.25">
      <c r="D3472" s="31"/>
      <c r="E3472" s="18"/>
      <c r="F3472" s="31"/>
      <c r="H3472" s="36"/>
    </row>
    <row r="3473" spans="4:8" x14ac:dyDescent="0.25">
      <c r="D3473" s="31"/>
      <c r="E3473" s="18"/>
      <c r="F3473" s="31"/>
      <c r="H3473" s="36"/>
    </row>
    <row r="3474" spans="4:8" x14ac:dyDescent="0.25">
      <c r="D3474" s="31"/>
      <c r="E3474" s="18"/>
      <c r="F3474" s="31"/>
      <c r="H3474" s="36"/>
    </row>
    <row r="3475" spans="4:8" x14ac:dyDescent="0.25">
      <c r="D3475" s="31"/>
      <c r="E3475" s="18"/>
      <c r="F3475" s="31"/>
      <c r="H3475" s="36"/>
    </row>
    <row r="3476" spans="4:8" x14ac:dyDescent="0.25">
      <c r="D3476" s="31"/>
      <c r="E3476" s="18"/>
      <c r="F3476" s="31"/>
      <c r="H3476" s="36"/>
    </row>
    <row r="3477" spans="4:8" x14ac:dyDescent="0.25">
      <c r="D3477" s="31"/>
      <c r="E3477" s="18"/>
      <c r="F3477" s="31"/>
      <c r="H3477" s="36"/>
    </row>
    <row r="3478" spans="4:8" x14ac:dyDescent="0.25">
      <c r="D3478" s="31"/>
      <c r="E3478" s="18"/>
      <c r="F3478" s="31"/>
      <c r="H3478" s="36"/>
    </row>
    <row r="3479" spans="4:8" x14ac:dyDescent="0.25">
      <c r="D3479" s="31"/>
      <c r="E3479" s="18"/>
      <c r="F3479" s="31"/>
      <c r="H3479" s="36"/>
    </row>
    <row r="3480" spans="4:8" x14ac:dyDescent="0.25">
      <c r="D3480" s="31"/>
      <c r="E3480" s="18"/>
      <c r="F3480" s="31"/>
      <c r="H3480" s="36"/>
    </row>
    <row r="3481" spans="4:8" x14ac:dyDescent="0.25">
      <c r="D3481" s="31"/>
      <c r="E3481" s="18"/>
      <c r="F3481" s="31"/>
      <c r="H3481" s="36"/>
    </row>
    <row r="3482" spans="4:8" x14ac:dyDescent="0.25">
      <c r="D3482" s="31"/>
      <c r="E3482" s="18"/>
      <c r="F3482" s="31"/>
      <c r="H3482" s="36"/>
    </row>
    <row r="3483" spans="4:8" x14ac:dyDescent="0.25">
      <c r="D3483" s="31"/>
      <c r="E3483" s="18"/>
      <c r="F3483" s="31"/>
      <c r="H3483" s="36"/>
    </row>
    <row r="3484" spans="4:8" x14ac:dyDescent="0.25">
      <c r="D3484" s="31"/>
      <c r="E3484" s="18"/>
      <c r="F3484" s="31"/>
      <c r="H3484" s="36"/>
    </row>
    <row r="3485" spans="4:8" x14ac:dyDescent="0.25">
      <c r="D3485" s="31"/>
      <c r="E3485" s="18"/>
      <c r="F3485" s="31"/>
      <c r="H3485" s="36"/>
    </row>
    <row r="3486" spans="4:8" x14ac:dyDescent="0.25">
      <c r="D3486" s="31"/>
      <c r="E3486" s="18"/>
      <c r="F3486" s="31"/>
      <c r="H3486" s="36"/>
    </row>
    <row r="3487" spans="4:8" x14ac:dyDescent="0.25">
      <c r="D3487" s="31"/>
      <c r="E3487" s="18"/>
      <c r="F3487" s="31"/>
      <c r="H3487" s="36"/>
    </row>
    <row r="3488" spans="4:8" x14ac:dyDescent="0.25">
      <c r="D3488" s="31"/>
      <c r="E3488" s="18"/>
      <c r="F3488" s="31"/>
      <c r="H3488" s="36"/>
    </row>
    <row r="3489" spans="4:8" x14ac:dyDescent="0.25">
      <c r="D3489" s="31"/>
      <c r="E3489" s="18"/>
      <c r="F3489" s="31"/>
      <c r="H3489" s="36"/>
    </row>
    <row r="3490" spans="4:8" x14ac:dyDescent="0.25">
      <c r="D3490" s="31"/>
      <c r="E3490" s="18"/>
      <c r="F3490" s="31"/>
      <c r="H3490" s="36"/>
    </row>
    <row r="3491" spans="4:8" x14ac:dyDescent="0.25">
      <c r="D3491" s="31"/>
      <c r="E3491" s="18"/>
      <c r="F3491" s="31"/>
      <c r="H3491" s="36"/>
    </row>
    <row r="3492" spans="4:8" x14ac:dyDescent="0.25">
      <c r="D3492" s="31"/>
      <c r="E3492" s="18"/>
      <c r="F3492" s="31"/>
      <c r="H3492" s="36"/>
    </row>
    <row r="3493" spans="4:8" x14ac:dyDescent="0.25">
      <c r="D3493" s="31"/>
      <c r="E3493" s="18"/>
      <c r="F3493" s="31"/>
      <c r="H3493" s="36"/>
    </row>
    <row r="3494" spans="4:8" x14ac:dyDescent="0.25">
      <c r="D3494" s="31"/>
      <c r="E3494" s="18"/>
      <c r="F3494" s="31"/>
      <c r="H3494" s="36"/>
    </row>
    <row r="3495" spans="4:8" x14ac:dyDescent="0.25">
      <c r="D3495" s="31"/>
      <c r="E3495" s="18"/>
      <c r="F3495" s="31"/>
      <c r="H3495" s="36"/>
    </row>
    <row r="3496" spans="4:8" x14ac:dyDescent="0.25">
      <c r="D3496" s="31"/>
      <c r="E3496" s="18"/>
      <c r="F3496" s="31"/>
      <c r="H3496" s="36"/>
    </row>
    <row r="3497" spans="4:8" x14ac:dyDescent="0.25">
      <c r="D3497" s="31"/>
      <c r="E3497" s="18"/>
      <c r="F3497" s="31"/>
      <c r="H3497" s="36"/>
    </row>
    <row r="3498" spans="4:8" x14ac:dyDescent="0.25">
      <c r="D3498" s="31"/>
      <c r="E3498" s="18"/>
      <c r="F3498" s="31"/>
      <c r="H3498" s="36"/>
    </row>
    <row r="3499" spans="4:8" x14ac:dyDescent="0.25">
      <c r="D3499" s="31"/>
      <c r="E3499" s="18"/>
      <c r="F3499" s="31"/>
      <c r="H3499" s="36"/>
    </row>
    <row r="3500" spans="4:8" x14ac:dyDescent="0.25">
      <c r="D3500" s="31"/>
      <c r="E3500" s="18"/>
      <c r="F3500" s="31"/>
      <c r="H3500" s="36"/>
    </row>
    <row r="3501" spans="4:8" x14ac:dyDescent="0.25">
      <c r="D3501" s="31"/>
      <c r="E3501" s="18"/>
      <c r="F3501" s="31"/>
      <c r="H3501" s="36"/>
    </row>
    <row r="3502" spans="4:8" x14ac:dyDescent="0.25">
      <c r="D3502" s="31"/>
      <c r="E3502" s="18"/>
      <c r="F3502" s="31"/>
      <c r="H3502" s="36"/>
    </row>
    <row r="3503" spans="4:8" x14ac:dyDescent="0.25">
      <c r="D3503" s="31"/>
      <c r="E3503" s="18"/>
      <c r="F3503" s="31"/>
      <c r="H3503" s="36"/>
    </row>
    <row r="3504" spans="4:8" x14ac:dyDescent="0.25">
      <c r="D3504" s="31"/>
      <c r="E3504" s="18"/>
      <c r="F3504" s="31"/>
      <c r="H3504" s="36"/>
    </row>
    <row r="3505" spans="4:8" x14ac:dyDescent="0.25">
      <c r="D3505" s="31"/>
      <c r="E3505" s="18"/>
      <c r="F3505" s="31"/>
      <c r="H3505" s="36"/>
    </row>
    <row r="3506" spans="4:8" x14ac:dyDescent="0.25">
      <c r="D3506" s="31"/>
      <c r="E3506" s="18"/>
      <c r="F3506" s="31"/>
      <c r="H3506" s="36"/>
    </row>
    <row r="3507" spans="4:8" x14ac:dyDescent="0.25">
      <c r="D3507" s="31"/>
      <c r="E3507" s="18"/>
      <c r="F3507" s="31"/>
      <c r="H3507" s="36"/>
    </row>
    <row r="3508" spans="4:8" x14ac:dyDescent="0.25">
      <c r="D3508" s="31"/>
      <c r="E3508" s="18"/>
      <c r="F3508" s="31"/>
      <c r="H3508" s="36"/>
    </row>
    <row r="3509" spans="4:8" x14ac:dyDescent="0.25">
      <c r="D3509" s="31"/>
      <c r="E3509" s="18"/>
      <c r="F3509" s="31"/>
      <c r="H3509" s="36"/>
    </row>
    <row r="3510" spans="4:8" x14ac:dyDescent="0.25">
      <c r="D3510" s="31"/>
      <c r="E3510" s="18"/>
      <c r="F3510" s="31"/>
      <c r="H3510" s="36"/>
    </row>
    <row r="3511" spans="4:8" x14ac:dyDescent="0.25">
      <c r="D3511" s="31"/>
      <c r="E3511" s="18"/>
      <c r="F3511" s="31"/>
      <c r="H3511" s="36"/>
    </row>
    <row r="3512" spans="4:8" x14ac:dyDescent="0.25">
      <c r="D3512" s="31"/>
      <c r="E3512" s="18"/>
      <c r="F3512" s="31"/>
      <c r="H3512" s="36"/>
    </row>
    <row r="3513" spans="4:8" x14ac:dyDescent="0.25">
      <c r="D3513" s="31"/>
      <c r="E3513" s="18"/>
      <c r="F3513" s="31"/>
      <c r="H3513" s="36"/>
    </row>
    <row r="3514" spans="4:8" x14ac:dyDescent="0.25">
      <c r="D3514" s="31"/>
      <c r="E3514" s="18"/>
      <c r="F3514" s="31"/>
      <c r="H3514" s="36"/>
    </row>
    <row r="3515" spans="4:8" x14ac:dyDescent="0.25">
      <c r="D3515" s="31"/>
      <c r="E3515" s="18"/>
      <c r="F3515" s="31"/>
      <c r="H3515" s="36"/>
    </row>
    <row r="3516" spans="4:8" x14ac:dyDescent="0.25">
      <c r="D3516" s="31"/>
      <c r="E3516" s="18"/>
      <c r="F3516" s="31"/>
      <c r="H3516" s="36"/>
    </row>
    <row r="3517" spans="4:8" x14ac:dyDescent="0.25">
      <c r="D3517" s="31"/>
      <c r="E3517" s="18"/>
      <c r="F3517" s="31"/>
      <c r="H3517" s="36"/>
    </row>
    <row r="3518" spans="4:8" x14ac:dyDescent="0.25">
      <c r="D3518" s="31"/>
      <c r="E3518" s="18"/>
      <c r="F3518" s="31"/>
      <c r="H3518" s="36"/>
    </row>
    <row r="3519" spans="4:8" x14ac:dyDescent="0.25">
      <c r="D3519" s="31"/>
      <c r="E3519" s="18"/>
      <c r="F3519" s="31"/>
      <c r="H3519" s="36"/>
    </row>
    <row r="3520" spans="4:8" x14ac:dyDescent="0.25">
      <c r="D3520" s="31"/>
      <c r="E3520" s="18"/>
      <c r="F3520" s="31"/>
      <c r="H3520" s="36"/>
    </row>
    <row r="3521" spans="4:8" x14ac:dyDescent="0.25">
      <c r="D3521" s="31"/>
      <c r="E3521" s="18"/>
      <c r="F3521" s="31"/>
      <c r="H3521" s="36"/>
    </row>
    <row r="3522" spans="4:8" x14ac:dyDescent="0.25">
      <c r="D3522" s="31"/>
      <c r="E3522" s="18"/>
      <c r="F3522" s="31"/>
      <c r="H3522" s="36"/>
    </row>
    <row r="3523" spans="4:8" x14ac:dyDescent="0.25">
      <c r="D3523" s="31"/>
      <c r="E3523" s="18"/>
      <c r="F3523" s="31"/>
      <c r="H3523" s="36"/>
    </row>
    <row r="3524" spans="4:8" x14ac:dyDescent="0.25">
      <c r="D3524" s="31"/>
      <c r="E3524" s="18"/>
      <c r="F3524" s="31"/>
      <c r="H3524" s="36"/>
    </row>
    <row r="3525" spans="4:8" x14ac:dyDescent="0.25">
      <c r="D3525" s="31"/>
      <c r="E3525" s="18"/>
      <c r="F3525" s="31"/>
      <c r="H3525" s="36"/>
    </row>
    <row r="3526" spans="4:8" x14ac:dyDescent="0.25">
      <c r="D3526" s="31"/>
      <c r="E3526" s="18"/>
      <c r="F3526" s="31"/>
      <c r="H3526" s="36"/>
    </row>
    <row r="3527" spans="4:8" x14ac:dyDescent="0.25">
      <c r="D3527" s="31"/>
      <c r="E3527" s="18"/>
      <c r="F3527" s="31"/>
      <c r="H3527" s="36"/>
    </row>
    <row r="3528" spans="4:8" x14ac:dyDescent="0.25">
      <c r="D3528" s="31"/>
      <c r="E3528" s="18"/>
      <c r="F3528" s="31"/>
      <c r="H3528" s="36"/>
    </row>
    <row r="3529" spans="4:8" x14ac:dyDescent="0.25">
      <c r="D3529" s="31"/>
      <c r="E3529" s="18"/>
      <c r="F3529" s="31"/>
      <c r="H3529" s="36"/>
    </row>
    <row r="3530" spans="4:8" x14ac:dyDescent="0.25">
      <c r="D3530" s="31"/>
      <c r="E3530" s="18"/>
      <c r="F3530" s="31"/>
      <c r="H3530" s="36"/>
    </row>
    <row r="3531" spans="4:8" x14ac:dyDescent="0.25">
      <c r="D3531" s="31"/>
      <c r="E3531" s="18"/>
      <c r="F3531" s="31"/>
      <c r="H3531" s="36"/>
    </row>
    <row r="3532" spans="4:8" x14ac:dyDescent="0.25">
      <c r="D3532" s="31"/>
      <c r="E3532" s="18"/>
      <c r="F3532" s="31"/>
      <c r="H3532" s="36"/>
    </row>
    <row r="3533" spans="4:8" x14ac:dyDescent="0.25">
      <c r="D3533" s="31"/>
      <c r="E3533" s="18"/>
      <c r="F3533" s="31"/>
      <c r="H3533" s="36"/>
    </row>
    <row r="3534" spans="4:8" x14ac:dyDescent="0.25">
      <c r="D3534" s="31"/>
      <c r="E3534" s="18"/>
      <c r="F3534" s="31"/>
      <c r="H3534" s="36"/>
    </row>
    <row r="3535" spans="4:8" x14ac:dyDescent="0.25">
      <c r="D3535" s="31"/>
      <c r="E3535" s="18"/>
      <c r="F3535" s="31"/>
      <c r="H3535" s="36"/>
    </row>
    <row r="3536" spans="4:8" x14ac:dyDescent="0.25">
      <c r="D3536" s="31"/>
      <c r="E3536" s="18"/>
      <c r="F3536" s="31"/>
      <c r="H3536" s="36"/>
    </row>
    <row r="3537" spans="4:8" x14ac:dyDescent="0.25">
      <c r="D3537" s="31"/>
      <c r="E3537" s="18"/>
      <c r="F3537" s="31"/>
      <c r="H3537" s="36"/>
    </row>
    <row r="3538" spans="4:8" x14ac:dyDescent="0.25">
      <c r="D3538" s="31"/>
      <c r="E3538" s="18"/>
      <c r="F3538" s="31"/>
      <c r="H3538" s="36"/>
    </row>
    <row r="3539" spans="4:8" x14ac:dyDescent="0.25">
      <c r="D3539" s="31"/>
      <c r="E3539" s="18"/>
      <c r="F3539" s="31"/>
      <c r="H3539" s="36"/>
    </row>
    <row r="3540" spans="4:8" x14ac:dyDescent="0.25">
      <c r="D3540" s="31"/>
      <c r="E3540" s="18"/>
      <c r="F3540" s="31"/>
      <c r="H3540" s="36"/>
    </row>
    <row r="3541" spans="4:8" x14ac:dyDescent="0.25">
      <c r="D3541" s="31"/>
      <c r="E3541" s="18"/>
      <c r="F3541" s="31"/>
      <c r="H3541" s="36"/>
    </row>
    <row r="3542" spans="4:8" x14ac:dyDescent="0.25">
      <c r="D3542" s="31"/>
      <c r="E3542" s="18"/>
      <c r="F3542" s="31"/>
      <c r="H3542" s="36"/>
    </row>
    <row r="3543" spans="4:8" x14ac:dyDescent="0.25">
      <c r="D3543" s="31"/>
      <c r="E3543" s="18"/>
      <c r="F3543" s="31"/>
      <c r="H3543" s="36"/>
    </row>
    <row r="3544" spans="4:8" x14ac:dyDescent="0.25">
      <c r="D3544" s="31"/>
      <c r="E3544" s="18"/>
      <c r="F3544" s="31"/>
      <c r="H3544" s="36"/>
    </row>
    <row r="3545" spans="4:8" x14ac:dyDescent="0.25">
      <c r="D3545" s="31"/>
      <c r="E3545" s="18"/>
      <c r="F3545" s="31"/>
      <c r="H3545" s="36"/>
    </row>
    <row r="3546" spans="4:8" x14ac:dyDescent="0.25">
      <c r="D3546" s="31"/>
      <c r="E3546" s="18"/>
      <c r="F3546" s="31"/>
      <c r="H3546" s="36"/>
    </row>
    <row r="3547" spans="4:8" x14ac:dyDescent="0.25">
      <c r="D3547" s="31"/>
      <c r="E3547" s="18"/>
      <c r="F3547" s="31"/>
      <c r="H3547" s="36"/>
    </row>
    <row r="3548" spans="4:8" x14ac:dyDescent="0.25">
      <c r="D3548" s="31"/>
      <c r="E3548" s="18"/>
      <c r="F3548" s="31"/>
      <c r="H3548" s="36"/>
    </row>
    <row r="3549" spans="4:8" x14ac:dyDescent="0.25">
      <c r="D3549" s="31"/>
      <c r="E3549" s="18"/>
      <c r="F3549" s="31"/>
      <c r="H3549" s="36"/>
    </row>
    <row r="3550" spans="4:8" x14ac:dyDescent="0.25">
      <c r="D3550" s="31"/>
      <c r="E3550" s="18"/>
      <c r="F3550" s="31"/>
      <c r="H3550" s="36"/>
    </row>
    <row r="3551" spans="4:8" x14ac:dyDescent="0.25">
      <c r="D3551" s="31"/>
      <c r="E3551" s="18"/>
      <c r="F3551" s="31"/>
      <c r="H3551" s="36"/>
    </row>
    <row r="3552" spans="4:8" x14ac:dyDescent="0.25">
      <c r="D3552" s="31"/>
      <c r="E3552" s="18"/>
      <c r="F3552" s="31"/>
      <c r="H3552" s="36"/>
    </row>
    <row r="3553" spans="4:8" x14ac:dyDescent="0.25">
      <c r="D3553" s="31"/>
      <c r="E3553" s="18"/>
      <c r="F3553" s="31"/>
      <c r="H3553" s="36"/>
    </row>
    <row r="3554" spans="4:8" x14ac:dyDescent="0.25">
      <c r="D3554" s="31"/>
      <c r="E3554" s="18"/>
      <c r="F3554" s="31"/>
      <c r="H3554" s="36"/>
    </row>
    <row r="3555" spans="4:8" x14ac:dyDescent="0.25">
      <c r="D3555" s="31"/>
      <c r="E3555" s="18"/>
      <c r="F3555" s="31"/>
      <c r="H3555" s="36"/>
    </row>
    <row r="3556" spans="4:8" x14ac:dyDescent="0.25">
      <c r="D3556" s="31"/>
      <c r="E3556" s="18"/>
      <c r="F3556" s="31"/>
      <c r="H3556" s="36"/>
    </row>
    <row r="3557" spans="4:8" x14ac:dyDescent="0.25">
      <c r="D3557" s="31"/>
      <c r="E3557" s="18"/>
      <c r="F3557" s="31"/>
      <c r="H3557" s="36"/>
    </row>
    <row r="3558" spans="4:8" x14ac:dyDescent="0.25">
      <c r="D3558" s="31"/>
      <c r="E3558" s="18"/>
      <c r="F3558" s="31"/>
      <c r="H3558" s="36"/>
    </row>
    <row r="3559" spans="4:8" x14ac:dyDescent="0.25">
      <c r="D3559" s="31"/>
      <c r="E3559" s="18"/>
      <c r="F3559" s="31"/>
      <c r="H3559" s="36"/>
    </row>
    <row r="3560" spans="4:8" x14ac:dyDescent="0.25">
      <c r="D3560" s="31"/>
      <c r="E3560" s="18"/>
      <c r="F3560" s="31"/>
      <c r="H3560" s="36"/>
    </row>
    <row r="3561" spans="4:8" x14ac:dyDescent="0.25">
      <c r="D3561" s="31"/>
      <c r="E3561" s="18"/>
      <c r="F3561" s="31"/>
      <c r="H3561" s="36"/>
    </row>
    <row r="3562" spans="4:8" x14ac:dyDescent="0.25">
      <c r="D3562" s="31"/>
      <c r="E3562" s="18"/>
      <c r="F3562" s="31"/>
      <c r="H3562" s="36"/>
    </row>
    <row r="3563" spans="4:8" x14ac:dyDescent="0.25">
      <c r="D3563" s="31"/>
      <c r="E3563" s="18"/>
      <c r="F3563" s="31"/>
      <c r="H3563" s="36"/>
    </row>
    <row r="3564" spans="4:8" x14ac:dyDescent="0.25">
      <c r="D3564" s="31"/>
      <c r="E3564" s="18"/>
      <c r="F3564" s="31"/>
      <c r="H3564" s="36"/>
    </row>
    <row r="3565" spans="4:8" x14ac:dyDescent="0.25">
      <c r="D3565" s="31"/>
      <c r="E3565" s="18"/>
      <c r="F3565" s="31"/>
      <c r="H3565" s="36"/>
    </row>
    <row r="3566" spans="4:8" x14ac:dyDescent="0.25">
      <c r="D3566" s="31"/>
      <c r="E3566" s="18"/>
      <c r="F3566" s="31"/>
      <c r="H3566" s="36"/>
    </row>
    <row r="3567" spans="4:8" x14ac:dyDescent="0.25">
      <c r="D3567" s="31"/>
      <c r="E3567" s="18"/>
      <c r="F3567" s="31"/>
      <c r="H3567" s="36"/>
    </row>
    <row r="3568" spans="4:8" x14ac:dyDescent="0.25">
      <c r="D3568" s="31"/>
      <c r="E3568" s="18"/>
      <c r="F3568" s="31"/>
      <c r="H3568" s="36"/>
    </row>
    <row r="3569" spans="4:8" x14ac:dyDescent="0.25">
      <c r="D3569" s="31"/>
      <c r="E3569" s="18"/>
      <c r="F3569" s="31"/>
      <c r="H3569" s="36"/>
    </row>
    <row r="3570" spans="4:8" x14ac:dyDescent="0.25">
      <c r="D3570" s="31"/>
      <c r="E3570" s="18"/>
      <c r="F3570" s="31"/>
      <c r="H3570" s="36"/>
    </row>
    <row r="3571" spans="4:8" x14ac:dyDescent="0.25">
      <c r="D3571" s="31"/>
      <c r="E3571" s="18"/>
      <c r="F3571" s="31"/>
      <c r="H3571" s="36"/>
    </row>
    <row r="3572" spans="4:8" x14ac:dyDescent="0.25">
      <c r="D3572" s="31"/>
      <c r="E3572" s="18"/>
      <c r="F3572" s="31"/>
      <c r="H3572" s="36"/>
    </row>
    <row r="3573" spans="4:8" x14ac:dyDescent="0.25">
      <c r="D3573" s="31"/>
      <c r="E3573" s="18"/>
      <c r="F3573" s="31"/>
      <c r="H3573" s="36"/>
    </row>
    <row r="3574" spans="4:8" x14ac:dyDescent="0.25">
      <c r="D3574" s="31"/>
      <c r="E3574" s="18"/>
      <c r="F3574" s="31"/>
      <c r="H3574" s="36"/>
    </row>
    <row r="3575" spans="4:8" x14ac:dyDescent="0.25">
      <c r="D3575" s="31"/>
      <c r="E3575" s="18"/>
      <c r="F3575" s="31"/>
      <c r="H3575" s="36"/>
    </row>
    <row r="3576" spans="4:8" x14ac:dyDescent="0.25">
      <c r="D3576" s="31"/>
      <c r="E3576" s="18"/>
      <c r="F3576" s="31"/>
      <c r="H3576" s="36"/>
    </row>
    <row r="3577" spans="4:8" x14ac:dyDescent="0.25">
      <c r="D3577" s="31"/>
      <c r="E3577" s="18"/>
      <c r="F3577" s="31"/>
      <c r="H3577" s="36"/>
    </row>
    <row r="3578" spans="4:8" x14ac:dyDescent="0.25">
      <c r="D3578" s="31"/>
      <c r="E3578" s="18"/>
      <c r="F3578" s="31"/>
      <c r="H3578" s="36"/>
    </row>
    <row r="3579" spans="4:8" x14ac:dyDescent="0.25">
      <c r="D3579" s="31"/>
      <c r="E3579" s="18"/>
      <c r="F3579" s="31"/>
      <c r="H3579" s="36"/>
    </row>
    <row r="3580" spans="4:8" x14ac:dyDescent="0.25">
      <c r="D3580" s="31"/>
      <c r="E3580" s="18"/>
      <c r="F3580" s="31"/>
      <c r="H3580" s="36"/>
    </row>
    <row r="3581" spans="4:8" x14ac:dyDescent="0.25">
      <c r="D3581" s="31"/>
      <c r="E3581" s="18"/>
      <c r="F3581" s="31"/>
      <c r="H3581" s="36"/>
    </row>
    <row r="3582" spans="4:8" x14ac:dyDescent="0.25">
      <c r="D3582" s="31"/>
      <c r="E3582" s="18"/>
      <c r="F3582" s="31"/>
      <c r="H3582" s="36"/>
    </row>
    <row r="3583" spans="4:8" x14ac:dyDescent="0.25">
      <c r="D3583" s="31"/>
      <c r="E3583" s="18"/>
      <c r="F3583" s="31"/>
      <c r="H3583" s="36"/>
    </row>
    <row r="3584" spans="4:8" x14ac:dyDescent="0.25">
      <c r="D3584" s="31"/>
      <c r="E3584" s="18"/>
      <c r="F3584" s="31"/>
      <c r="H3584" s="36"/>
    </row>
    <row r="3585" spans="4:8" x14ac:dyDescent="0.25">
      <c r="D3585" s="31"/>
      <c r="E3585" s="18"/>
      <c r="F3585" s="31"/>
      <c r="H3585" s="36"/>
    </row>
    <row r="3586" spans="4:8" x14ac:dyDescent="0.25">
      <c r="D3586" s="31"/>
      <c r="E3586" s="18"/>
      <c r="F3586" s="31"/>
      <c r="H3586" s="36"/>
    </row>
    <row r="3587" spans="4:8" x14ac:dyDescent="0.25">
      <c r="D3587" s="31"/>
      <c r="E3587" s="18"/>
      <c r="F3587" s="31"/>
      <c r="H3587" s="36"/>
    </row>
    <row r="3588" spans="4:8" x14ac:dyDescent="0.25">
      <c r="D3588" s="31"/>
      <c r="E3588" s="18"/>
      <c r="F3588" s="31"/>
      <c r="H3588" s="36"/>
    </row>
    <row r="3589" spans="4:8" x14ac:dyDescent="0.25">
      <c r="D3589" s="31"/>
      <c r="E3589" s="18"/>
      <c r="F3589" s="31"/>
      <c r="H3589" s="36"/>
    </row>
    <row r="3590" spans="4:8" x14ac:dyDescent="0.25">
      <c r="D3590" s="31"/>
      <c r="E3590" s="18"/>
      <c r="F3590" s="31"/>
      <c r="H3590" s="36"/>
    </row>
    <row r="3591" spans="4:8" x14ac:dyDescent="0.25">
      <c r="D3591" s="31"/>
      <c r="E3591" s="18"/>
      <c r="F3591" s="31"/>
      <c r="H3591" s="36"/>
    </row>
    <row r="3592" spans="4:8" x14ac:dyDescent="0.25">
      <c r="D3592" s="31"/>
      <c r="E3592" s="18"/>
      <c r="F3592" s="31"/>
      <c r="H3592" s="36"/>
    </row>
    <row r="3593" spans="4:8" x14ac:dyDescent="0.25">
      <c r="D3593" s="31"/>
      <c r="E3593" s="18"/>
      <c r="F3593" s="31"/>
      <c r="H3593" s="36"/>
    </row>
    <row r="3594" spans="4:8" x14ac:dyDescent="0.25">
      <c r="D3594" s="31"/>
      <c r="E3594" s="18"/>
      <c r="F3594" s="31"/>
      <c r="H3594" s="36"/>
    </row>
    <row r="3595" spans="4:8" x14ac:dyDescent="0.25">
      <c r="D3595" s="31"/>
      <c r="E3595" s="18"/>
      <c r="F3595" s="31"/>
      <c r="H3595" s="36"/>
    </row>
    <row r="3596" spans="4:8" x14ac:dyDescent="0.25">
      <c r="D3596" s="31"/>
      <c r="E3596" s="18"/>
      <c r="F3596" s="31"/>
      <c r="H3596" s="36"/>
    </row>
    <row r="3597" spans="4:8" x14ac:dyDescent="0.25">
      <c r="D3597" s="31"/>
      <c r="E3597" s="18"/>
      <c r="F3597" s="31"/>
      <c r="H3597" s="36"/>
    </row>
    <row r="3598" spans="4:8" x14ac:dyDescent="0.25">
      <c r="D3598" s="31"/>
      <c r="E3598" s="18"/>
      <c r="F3598" s="31"/>
      <c r="H3598" s="36"/>
    </row>
    <row r="3599" spans="4:8" x14ac:dyDescent="0.25">
      <c r="D3599" s="31"/>
      <c r="E3599" s="18"/>
      <c r="F3599" s="31"/>
      <c r="H3599" s="36"/>
    </row>
    <row r="3600" spans="4:8" x14ac:dyDescent="0.25">
      <c r="D3600" s="31"/>
      <c r="E3600" s="18"/>
      <c r="F3600" s="31"/>
      <c r="H3600" s="36"/>
    </row>
    <row r="3601" spans="4:8" x14ac:dyDescent="0.25">
      <c r="D3601" s="31"/>
      <c r="E3601" s="18"/>
      <c r="F3601" s="31"/>
      <c r="H3601" s="36"/>
    </row>
    <row r="3602" spans="4:8" x14ac:dyDescent="0.25">
      <c r="D3602" s="31"/>
      <c r="E3602" s="18"/>
      <c r="F3602" s="31"/>
      <c r="H3602" s="36"/>
    </row>
    <row r="3603" spans="4:8" x14ac:dyDescent="0.25">
      <c r="D3603" s="31"/>
      <c r="E3603" s="18"/>
      <c r="F3603" s="31"/>
      <c r="H3603" s="36"/>
    </row>
    <row r="3604" spans="4:8" x14ac:dyDescent="0.25">
      <c r="D3604" s="31"/>
      <c r="E3604" s="18"/>
      <c r="F3604" s="31"/>
      <c r="H3604" s="36"/>
    </row>
    <row r="3605" spans="4:8" x14ac:dyDescent="0.25">
      <c r="D3605" s="31"/>
      <c r="E3605" s="18"/>
      <c r="F3605" s="31"/>
      <c r="H3605" s="36"/>
    </row>
    <row r="3606" spans="4:8" x14ac:dyDescent="0.25">
      <c r="D3606" s="31"/>
      <c r="E3606" s="18"/>
      <c r="F3606" s="31"/>
      <c r="H3606" s="36"/>
    </row>
    <row r="3607" spans="4:8" x14ac:dyDescent="0.25">
      <c r="D3607" s="31"/>
      <c r="E3607" s="18"/>
      <c r="F3607" s="31"/>
      <c r="H3607" s="36"/>
    </row>
    <row r="3608" spans="4:8" x14ac:dyDescent="0.25">
      <c r="D3608" s="31"/>
      <c r="E3608" s="18"/>
      <c r="F3608" s="31"/>
      <c r="H3608" s="36"/>
    </row>
    <row r="3609" spans="4:8" x14ac:dyDescent="0.25">
      <c r="D3609" s="31"/>
      <c r="E3609" s="18"/>
      <c r="F3609" s="31"/>
      <c r="H3609" s="36"/>
    </row>
    <row r="3610" spans="4:8" x14ac:dyDescent="0.25">
      <c r="D3610" s="31"/>
      <c r="E3610" s="18"/>
      <c r="F3610" s="31"/>
      <c r="H3610" s="36"/>
    </row>
    <row r="3611" spans="4:8" x14ac:dyDescent="0.25">
      <c r="D3611" s="31"/>
      <c r="E3611" s="18"/>
      <c r="F3611" s="31"/>
      <c r="H3611" s="36"/>
    </row>
    <row r="3612" spans="4:8" x14ac:dyDescent="0.25">
      <c r="D3612" s="31"/>
      <c r="E3612" s="18"/>
      <c r="F3612" s="31"/>
      <c r="H3612" s="36"/>
    </row>
    <row r="3613" spans="4:8" x14ac:dyDescent="0.25">
      <c r="D3613" s="31"/>
      <c r="E3613" s="18"/>
      <c r="F3613" s="31"/>
      <c r="H3613" s="36"/>
    </row>
    <row r="3614" spans="4:8" x14ac:dyDescent="0.25">
      <c r="D3614" s="31"/>
      <c r="E3614" s="18"/>
      <c r="F3614" s="31"/>
      <c r="H3614" s="36"/>
    </row>
    <row r="3615" spans="4:8" x14ac:dyDescent="0.25">
      <c r="D3615" s="31"/>
      <c r="E3615" s="18"/>
      <c r="F3615" s="31"/>
      <c r="H3615" s="36"/>
    </row>
    <row r="3616" spans="4:8" x14ac:dyDescent="0.25">
      <c r="D3616" s="31"/>
      <c r="E3616" s="18"/>
      <c r="F3616" s="31"/>
      <c r="H3616" s="36"/>
    </row>
    <row r="3617" spans="4:8" x14ac:dyDescent="0.25">
      <c r="D3617" s="31"/>
      <c r="E3617" s="18"/>
      <c r="F3617" s="31"/>
      <c r="H3617" s="36"/>
    </row>
    <row r="3618" spans="4:8" x14ac:dyDescent="0.25">
      <c r="D3618" s="31"/>
      <c r="E3618" s="18"/>
      <c r="F3618" s="31"/>
      <c r="H3618" s="36"/>
    </row>
    <row r="3619" spans="4:8" x14ac:dyDescent="0.25">
      <c r="D3619" s="31"/>
      <c r="E3619" s="18"/>
      <c r="F3619" s="31"/>
      <c r="H3619" s="36"/>
    </row>
    <row r="3620" spans="4:8" x14ac:dyDescent="0.25">
      <c r="D3620" s="31"/>
      <c r="E3620" s="18"/>
      <c r="F3620" s="31"/>
      <c r="H3620" s="36"/>
    </row>
    <row r="3621" spans="4:8" x14ac:dyDescent="0.25">
      <c r="D3621" s="31"/>
      <c r="E3621" s="18"/>
      <c r="F3621" s="31"/>
      <c r="H3621" s="36"/>
    </row>
    <row r="3622" spans="4:8" x14ac:dyDescent="0.25">
      <c r="D3622" s="31"/>
      <c r="E3622" s="18"/>
      <c r="F3622" s="31"/>
      <c r="H3622" s="36"/>
    </row>
    <row r="3623" spans="4:8" x14ac:dyDescent="0.25">
      <c r="D3623" s="31"/>
      <c r="E3623" s="18"/>
      <c r="F3623" s="31"/>
      <c r="H3623" s="36"/>
    </row>
    <row r="3624" spans="4:8" x14ac:dyDescent="0.25">
      <c r="D3624" s="31"/>
      <c r="E3624" s="18"/>
      <c r="F3624" s="31"/>
      <c r="H3624" s="36"/>
    </row>
    <row r="3625" spans="4:8" x14ac:dyDescent="0.25">
      <c r="D3625" s="31"/>
      <c r="E3625" s="18"/>
      <c r="F3625" s="31"/>
      <c r="H3625" s="36"/>
    </row>
    <row r="3626" spans="4:8" x14ac:dyDescent="0.25">
      <c r="D3626" s="31"/>
      <c r="E3626" s="18"/>
      <c r="F3626" s="31"/>
      <c r="H3626" s="36"/>
    </row>
    <row r="3627" spans="4:8" x14ac:dyDescent="0.25">
      <c r="D3627" s="31"/>
      <c r="E3627" s="18"/>
      <c r="F3627" s="31"/>
      <c r="H3627" s="36"/>
    </row>
    <row r="3628" spans="4:8" x14ac:dyDescent="0.25">
      <c r="D3628" s="31"/>
      <c r="E3628" s="18"/>
      <c r="F3628" s="31"/>
      <c r="H3628" s="36"/>
    </row>
    <row r="3629" spans="4:8" x14ac:dyDescent="0.25">
      <c r="D3629" s="31"/>
      <c r="E3629" s="18"/>
      <c r="F3629" s="31"/>
      <c r="H3629" s="36"/>
    </row>
    <row r="3630" spans="4:8" x14ac:dyDescent="0.25">
      <c r="D3630" s="31"/>
      <c r="E3630" s="18"/>
      <c r="F3630" s="31"/>
      <c r="H3630" s="36"/>
    </row>
    <row r="3631" spans="4:8" x14ac:dyDescent="0.25">
      <c r="D3631" s="31"/>
      <c r="E3631" s="18"/>
      <c r="F3631" s="31"/>
      <c r="H3631" s="36"/>
    </row>
    <row r="3632" spans="4:8" x14ac:dyDescent="0.25">
      <c r="D3632" s="31"/>
      <c r="E3632" s="18"/>
      <c r="F3632" s="31"/>
      <c r="H3632" s="36"/>
    </row>
    <row r="3633" spans="4:8" x14ac:dyDescent="0.25">
      <c r="D3633" s="31"/>
      <c r="E3633" s="18"/>
      <c r="F3633" s="31"/>
      <c r="H3633" s="36"/>
    </row>
    <row r="3634" spans="4:8" x14ac:dyDescent="0.25">
      <c r="D3634" s="31"/>
      <c r="E3634" s="18"/>
      <c r="F3634" s="31"/>
      <c r="H3634" s="36"/>
    </row>
    <row r="3635" spans="4:8" x14ac:dyDescent="0.25">
      <c r="D3635" s="31"/>
      <c r="E3635" s="18"/>
      <c r="F3635" s="31"/>
      <c r="H3635" s="36"/>
    </row>
    <row r="3636" spans="4:8" x14ac:dyDescent="0.25">
      <c r="D3636" s="31"/>
      <c r="E3636" s="18"/>
      <c r="F3636" s="31"/>
      <c r="H3636" s="36"/>
    </row>
    <row r="3637" spans="4:8" x14ac:dyDescent="0.25">
      <c r="D3637" s="31"/>
      <c r="E3637" s="18"/>
      <c r="F3637" s="31"/>
      <c r="H3637" s="36"/>
    </row>
    <row r="3638" spans="4:8" x14ac:dyDescent="0.25">
      <c r="D3638" s="31"/>
      <c r="E3638" s="18"/>
      <c r="F3638" s="31"/>
      <c r="H3638" s="36"/>
    </row>
    <row r="3639" spans="4:8" x14ac:dyDescent="0.25">
      <c r="D3639" s="31"/>
      <c r="E3639" s="18"/>
      <c r="F3639" s="31"/>
      <c r="H3639" s="36"/>
    </row>
    <row r="3640" spans="4:8" x14ac:dyDescent="0.25">
      <c r="D3640" s="31"/>
      <c r="E3640" s="18"/>
      <c r="F3640" s="31"/>
      <c r="H3640" s="36"/>
    </row>
    <row r="3641" spans="4:8" x14ac:dyDescent="0.25">
      <c r="D3641" s="31"/>
      <c r="E3641" s="18"/>
      <c r="F3641" s="31"/>
      <c r="H3641" s="36"/>
    </row>
    <row r="3642" spans="4:8" x14ac:dyDescent="0.25">
      <c r="D3642" s="31"/>
      <c r="E3642" s="18"/>
      <c r="F3642" s="31"/>
      <c r="H3642" s="36"/>
    </row>
    <row r="3643" spans="4:8" x14ac:dyDescent="0.25">
      <c r="D3643" s="31"/>
      <c r="E3643" s="18"/>
      <c r="F3643" s="31"/>
      <c r="H3643" s="36"/>
    </row>
    <row r="3644" spans="4:8" x14ac:dyDescent="0.25">
      <c r="D3644" s="31"/>
      <c r="E3644" s="18"/>
      <c r="F3644" s="31"/>
      <c r="H3644" s="36"/>
    </row>
    <row r="3645" spans="4:8" x14ac:dyDescent="0.25">
      <c r="D3645" s="31"/>
      <c r="E3645" s="18"/>
      <c r="F3645" s="31"/>
      <c r="H3645" s="36"/>
    </row>
    <row r="3646" spans="4:8" x14ac:dyDescent="0.25">
      <c r="D3646" s="31"/>
      <c r="E3646" s="18"/>
      <c r="F3646" s="31"/>
      <c r="H3646" s="36"/>
    </row>
    <row r="3647" spans="4:8" x14ac:dyDescent="0.25">
      <c r="D3647" s="31"/>
      <c r="E3647" s="18"/>
      <c r="F3647" s="31"/>
      <c r="H3647" s="36"/>
    </row>
    <row r="3648" spans="4:8" x14ac:dyDescent="0.25">
      <c r="D3648" s="31"/>
      <c r="E3648" s="18"/>
      <c r="F3648" s="31"/>
      <c r="H3648" s="36"/>
    </row>
    <row r="3649" spans="4:8" x14ac:dyDescent="0.25">
      <c r="D3649" s="31"/>
      <c r="E3649" s="18"/>
      <c r="F3649" s="31"/>
      <c r="H3649" s="36"/>
    </row>
    <row r="3650" spans="4:8" x14ac:dyDescent="0.25">
      <c r="D3650" s="31"/>
      <c r="E3650" s="18"/>
      <c r="F3650" s="31"/>
      <c r="H3650" s="36"/>
    </row>
    <row r="3651" spans="4:8" x14ac:dyDescent="0.25">
      <c r="D3651" s="31"/>
      <c r="E3651" s="18"/>
      <c r="F3651" s="31"/>
      <c r="H3651" s="36"/>
    </row>
    <row r="3652" spans="4:8" x14ac:dyDescent="0.25">
      <c r="D3652" s="31"/>
      <c r="E3652" s="18"/>
      <c r="F3652" s="31"/>
      <c r="H3652" s="36"/>
    </row>
    <row r="3653" spans="4:8" x14ac:dyDescent="0.25">
      <c r="D3653" s="31"/>
      <c r="E3653" s="18"/>
      <c r="F3653" s="31"/>
      <c r="H3653" s="36"/>
    </row>
    <row r="3654" spans="4:8" x14ac:dyDescent="0.25">
      <c r="D3654" s="31"/>
      <c r="E3654" s="18"/>
      <c r="F3654" s="31"/>
      <c r="H3654" s="36"/>
    </row>
    <row r="3655" spans="4:8" x14ac:dyDescent="0.25">
      <c r="D3655" s="31"/>
      <c r="E3655" s="18"/>
      <c r="F3655" s="31"/>
      <c r="H3655" s="36"/>
    </row>
    <row r="3656" spans="4:8" x14ac:dyDescent="0.25">
      <c r="D3656" s="31"/>
      <c r="E3656" s="18"/>
      <c r="F3656" s="31"/>
      <c r="H3656" s="36"/>
    </row>
    <row r="3657" spans="4:8" x14ac:dyDescent="0.25">
      <c r="D3657" s="31"/>
      <c r="E3657" s="18"/>
      <c r="F3657" s="31"/>
      <c r="H3657" s="36"/>
    </row>
    <row r="3658" spans="4:8" x14ac:dyDescent="0.25">
      <c r="D3658" s="31"/>
      <c r="E3658" s="18"/>
      <c r="F3658" s="31"/>
      <c r="H3658" s="36"/>
    </row>
    <row r="3659" spans="4:8" x14ac:dyDescent="0.25">
      <c r="D3659" s="31"/>
      <c r="E3659" s="18"/>
      <c r="F3659" s="31"/>
      <c r="H3659" s="36"/>
    </row>
    <row r="3660" spans="4:8" x14ac:dyDescent="0.25">
      <c r="D3660" s="31"/>
      <c r="E3660" s="18"/>
      <c r="F3660" s="31"/>
      <c r="H3660" s="36"/>
    </row>
    <row r="3661" spans="4:8" x14ac:dyDescent="0.25">
      <c r="D3661" s="31"/>
      <c r="E3661" s="18"/>
      <c r="F3661" s="31"/>
      <c r="H3661" s="36"/>
    </row>
    <row r="3662" spans="4:8" x14ac:dyDescent="0.25">
      <c r="D3662" s="31"/>
      <c r="E3662" s="18"/>
      <c r="F3662" s="31"/>
      <c r="H3662" s="36"/>
    </row>
    <row r="3663" spans="4:8" x14ac:dyDescent="0.25">
      <c r="D3663" s="31"/>
      <c r="E3663" s="18"/>
      <c r="F3663" s="31"/>
      <c r="H3663" s="36"/>
    </row>
    <row r="3664" spans="4:8" x14ac:dyDescent="0.25">
      <c r="D3664" s="31"/>
      <c r="E3664" s="18"/>
      <c r="F3664" s="31"/>
      <c r="H3664" s="36"/>
    </row>
    <row r="3665" spans="4:8" x14ac:dyDescent="0.25">
      <c r="D3665" s="31"/>
      <c r="E3665" s="18"/>
      <c r="F3665" s="31"/>
      <c r="H3665" s="36"/>
    </row>
    <row r="3666" spans="4:8" x14ac:dyDescent="0.25">
      <c r="D3666" s="31"/>
      <c r="E3666" s="18"/>
      <c r="F3666" s="31"/>
      <c r="H3666" s="36"/>
    </row>
    <row r="3667" spans="4:8" x14ac:dyDescent="0.25">
      <c r="D3667" s="31"/>
      <c r="E3667" s="18"/>
      <c r="F3667" s="31"/>
      <c r="H3667" s="36"/>
    </row>
    <row r="3668" spans="4:8" x14ac:dyDescent="0.25">
      <c r="D3668" s="31"/>
      <c r="E3668" s="18"/>
      <c r="F3668" s="31"/>
      <c r="H3668" s="36"/>
    </row>
    <row r="3669" spans="4:8" x14ac:dyDescent="0.25">
      <c r="D3669" s="31"/>
      <c r="E3669" s="18"/>
      <c r="F3669" s="31"/>
      <c r="H3669" s="36"/>
    </row>
    <row r="3670" spans="4:8" x14ac:dyDescent="0.25">
      <c r="D3670" s="31"/>
      <c r="E3670" s="18"/>
      <c r="F3670" s="31"/>
      <c r="H3670" s="36"/>
    </row>
    <row r="3671" spans="4:8" x14ac:dyDescent="0.25">
      <c r="D3671" s="31"/>
      <c r="E3671" s="18"/>
      <c r="F3671" s="31"/>
      <c r="H3671" s="36"/>
    </row>
    <row r="3672" spans="4:8" x14ac:dyDescent="0.25">
      <c r="D3672" s="31"/>
      <c r="E3672" s="18"/>
      <c r="F3672" s="31"/>
      <c r="H3672" s="36"/>
    </row>
    <row r="3673" spans="4:8" x14ac:dyDescent="0.25">
      <c r="D3673" s="31"/>
      <c r="E3673" s="18"/>
      <c r="F3673" s="31"/>
      <c r="H3673" s="36"/>
    </row>
    <row r="3674" spans="4:8" x14ac:dyDescent="0.25">
      <c r="D3674" s="31"/>
      <c r="E3674" s="18"/>
      <c r="F3674" s="31"/>
      <c r="H3674" s="36"/>
    </row>
    <row r="3675" spans="4:8" x14ac:dyDescent="0.25">
      <c r="D3675" s="31"/>
      <c r="E3675" s="18"/>
      <c r="F3675" s="31"/>
      <c r="H3675" s="36"/>
    </row>
    <row r="3676" spans="4:8" x14ac:dyDescent="0.25">
      <c r="D3676" s="31"/>
      <c r="E3676" s="18"/>
      <c r="F3676" s="31"/>
      <c r="H3676" s="36"/>
    </row>
    <row r="3677" spans="4:8" x14ac:dyDescent="0.25">
      <c r="D3677" s="31"/>
      <c r="E3677" s="18"/>
      <c r="F3677" s="31"/>
      <c r="H3677" s="36"/>
    </row>
    <row r="3678" spans="4:8" x14ac:dyDescent="0.25">
      <c r="D3678" s="31"/>
      <c r="E3678" s="18"/>
      <c r="F3678" s="31"/>
      <c r="H3678" s="36"/>
    </row>
    <row r="3679" spans="4:8" x14ac:dyDescent="0.25">
      <c r="D3679" s="31"/>
      <c r="E3679" s="18"/>
      <c r="F3679" s="31"/>
      <c r="H3679" s="36"/>
    </row>
    <row r="3680" spans="4:8" x14ac:dyDescent="0.25">
      <c r="D3680" s="31"/>
      <c r="E3680" s="18"/>
      <c r="F3680" s="31"/>
      <c r="H3680" s="36"/>
    </row>
    <row r="3681" spans="4:8" x14ac:dyDescent="0.25">
      <c r="D3681" s="31"/>
      <c r="E3681" s="18"/>
      <c r="F3681" s="31"/>
      <c r="H3681" s="36"/>
    </row>
    <row r="3682" spans="4:8" x14ac:dyDescent="0.25">
      <c r="D3682" s="31"/>
      <c r="E3682" s="18"/>
      <c r="F3682" s="31"/>
      <c r="H3682" s="36"/>
    </row>
    <row r="3683" spans="4:8" x14ac:dyDescent="0.25">
      <c r="D3683" s="31"/>
      <c r="E3683" s="18"/>
      <c r="F3683" s="31"/>
      <c r="H3683" s="36"/>
    </row>
    <row r="3684" spans="4:8" x14ac:dyDescent="0.25">
      <c r="D3684" s="31"/>
      <c r="E3684" s="18"/>
      <c r="F3684" s="31"/>
      <c r="H3684" s="36"/>
    </row>
    <row r="3685" spans="4:8" x14ac:dyDescent="0.25">
      <c r="D3685" s="31"/>
      <c r="E3685" s="18"/>
      <c r="F3685" s="31"/>
      <c r="H3685" s="36"/>
    </row>
    <row r="3686" spans="4:8" x14ac:dyDescent="0.25">
      <c r="D3686" s="31"/>
      <c r="E3686" s="18"/>
      <c r="F3686" s="31"/>
      <c r="H3686" s="36"/>
    </row>
    <row r="3687" spans="4:8" x14ac:dyDescent="0.25">
      <c r="D3687" s="31"/>
      <c r="E3687" s="18"/>
      <c r="F3687" s="31"/>
      <c r="H3687" s="36"/>
    </row>
    <row r="3688" spans="4:8" x14ac:dyDescent="0.25">
      <c r="D3688" s="31"/>
      <c r="E3688" s="18"/>
      <c r="F3688" s="31"/>
      <c r="H3688" s="36"/>
    </row>
    <row r="3689" spans="4:8" x14ac:dyDescent="0.25">
      <c r="D3689" s="31"/>
      <c r="E3689" s="18"/>
      <c r="F3689" s="31"/>
      <c r="H3689" s="36"/>
    </row>
    <row r="3690" spans="4:8" x14ac:dyDescent="0.25">
      <c r="D3690" s="31"/>
      <c r="E3690" s="18"/>
      <c r="F3690" s="31"/>
      <c r="H3690" s="36"/>
    </row>
    <row r="3691" spans="4:8" x14ac:dyDescent="0.25">
      <c r="D3691" s="31"/>
      <c r="E3691" s="18"/>
      <c r="F3691" s="31"/>
      <c r="H3691" s="36"/>
    </row>
    <row r="3692" spans="4:8" x14ac:dyDescent="0.25">
      <c r="D3692" s="31"/>
      <c r="E3692" s="18"/>
      <c r="F3692" s="31"/>
      <c r="H3692" s="36"/>
    </row>
    <row r="3693" spans="4:8" x14ac:dyDescent="0.25">
      <c r="D3693" s="31"/>
      <c r="E3693" s="18"/>
      <c r="F3693" s="31"/>
      <c r="H3693" s="36"/>
    </row>
    <row r="3694" spans="4:8" x14ac:dyDescent="0.25">
      <c r="D3694" s="31"/>
      <c r="E3694" s="18"/>
      <c r="F3694" s="31"/>
      <c r="H3694" s="36"/>
    </row>
    <row r="3695" spans="4:8" x14ac:dyDescent="0.25">
      <c r="D3695" s="31"/>
      <c r="E3695" s="18"/>
      <c r="F3695" s="31"/>
      <c r="H3695" s="36"/>
    </row>
    <row r="3696" spans="4:8" x14ac:dyDescent="0.25">
      <c r="D3696" s="31"/>
      <c r="E3696" s="18"/>
      <c r="F3696" s="31"/>
      <c r="H3696" s="36"/>
    </row>
    <row r="3697" spans="4:8" x14ac:dyDescent="0.25">
      <c r="D3697" s="31"/>
      <c r="E3697" s="18"/>
      <c r="F3697" s="31"/>
      <c r="H3697" s="36"/>
    </row>
    <row r="3698" spans="4:8" x14ac:dyDescent="0.25">
      <c r="D3698" s="31"/>
      <c r="E3698" s="18"/>
      <c r="F3698" s="31"/>
      <c r="H3698" s="36"/>
    </row>
    <row r="3699" spans="4:8" x14ac:dyDescent="0.25">
      <c r="D3699" s="31"/>
      <c r="E3699" s="18"/>
      <c r="F3699" s="31"/>
      <c r="H3699" s="36"/>
    </row>
    <row r="3700" spans="4:8" x14ac:dyDescent="0.25">
      <c r="D3700" s="31"/>
      <c r="E3700" s="18"/>
      <c r="F3700" s="31"/>
      <c r="H3700" s="36"/>
    </row>
    <row r="3701" spans="4:8" x14ac:dyDescent="0.25">
      <c r="D3701" s="31"/>
      <c r="E3701" s="18"/>
      <c r="F3701" s="31"/>
      <c r="H3701" s="36"/>
    </row>
    <row r="3702" spans="4:8" x14ac:dyDescent="0.25">
      <c r="D3702" s="31"/>
      <c r="E3702" s="18"/>
      <c r="F3702" s="31"/>
      <c r="H3702" s="36"/>
    </row>
    <row r="3703" spans="4:8" x14ac:dyDescent="0.25">
      <c r="D3703" s="31"/>
      <c r="E3703" s="18"/>
      <c r="F3703" s="31"/>
      <c r="H3703" s="36"/>
    </row>
    <row r="3704" spans="4:8" x14ac:dyDescent="0.25">
      <c r="D3704" s="31"/>
      <c r="E3704" s="18"/>
      <c r="F3704" s="31"/>
      <c r="H3704" s="36"/>
    </row>
    <row r="3705" spans="4:8" x14ac:dyDescent="0.25">
      <c r="D3705" s="31"/>
      <c r="E3705" s="18"/>
      <c r="F3705" s="31"/>
      <c r="H3705" s="36"/>
    </row>
    <row r="3706" spans="4:8" x14ac:dyDescent="0.25">
      <c r="D3706" s="31"/>
      <c r="E3706" s="18"/>
      <c r="F3706" s="31"/>
      <c r="H3706" s="36"/>
    </row>
    <row r="3707" spans="4:8" x14ac:dyDescent="0.25">
      <c r="D3707" s="31"/>
      <c r="E3707" s="18"/>
      <c r="F3707" s="31"/>
      <c r="H3707" s="36"/>
    </row>
    <row r="3708" spans="4:8" x14ac:dyDescent="0.25">
      <c r="D3708" s="31"/>
      <c r="E3708" s="18"/>
      <c r="F3708" s="31"/>
      <c r="H3708" s="36"/>
    </row>
    <row r="3709" spans="4:8" x14ac:dyDescent="0.25">
      <c r="D3709" s="31"/>
      <c r="E3709" s="18"/>
      <c r="F3709" s="31"/>
      <c r="H3709" s="36"/>
    </row>
    <row r="3710" spans="4:8" x14ac:dyDescent="0.25">
      <c r="D3710" s="31"/>
      <c r="E3710" s="18"/>
      <c r="F3710" s="31"/>
      <c r="H3710" s="36"/>
    </row>
    <row r="3711" spans="4:8" x14ac:dyDescent="0.25">
      <c r="D3711" s="31"/>
      <c r="E3711" s="18"/>
      <c r="F3711" s="31"/>
      <c r="H3711" s="36"/>
    </row>
    <row r="3712" spans="4:8" x14ac:dyDescent="0.25">
      <c r="D3712" s="31"/>
      <c r="E3712" s="18"/>
      <c r="F3712" s="31"/>
      <c r="H3712" s="36"/>
    </row>
    <row r="3713" spans="4:8" x14ac:dyDescent="0.25">
      <c r="D3713" s="31"/>
      <c r="E3713" s="18"/>
      <c r="F3713" s="31"/>
      <c r="H3713" s="36"/>
    </row>
    <row r="3714" spans="4:8" x14ac:dyDescent="0.25">
      <c r="D3714" s="31"/>
      <c r="E3714" s="18"/>
      <c r="F3714" s="31"/>
      <c r="H3714" s="36"/>
    </row>
    <row r="3715" spans="4:8" x14ac:dyDescent="0.25">
      <c r="D3715" s="31"/>
      <c r="E3715" s="18"/>
      <c r="F3715" s="31"/>
      <c r="H3715" s="36"/>
    </row>
    <row r="3716" spans="4:8" x14ac:dyDescent="0.25">
      <c r="D3716" s="31"/>
      <c r="E3716" s="18"/>
      <c r="F3716" s="31"/>
      <c r="H3716" s="36"/>
    </row>
    <row r="3717" spans="4:8" x14ac:dyDescent="0.25">
      <c r="D3717" s="31"/>
      <c r="E3717" s="18"/>
      <c r="F3717" s="31"/>
      <c r="H3717" s="36"/>
    </row>
    <row r="3718" spans="4:8" x14ac:dyDescent="0.25">
      <c r="D3718" s="31"/>
      <c r="E3718" s="18"/>
      <c r="F3718" s="31"/>
      <c r="H3718" s="36"/>
    </row>
    <row r="3719" spans="4:8" x14ac:dyDescent="0.25">
      <c r="D3719" s="31"/>
      <c r="E3719" s="18"/>
      <c r="F3719" s="31"/>
      <c r="H3719" s="36"/>
    </row>
    <row r="3720" spans="4:8" x14ac:dyDescent="0.25">
      <c r="D3720" s="31"/>
      <c r="E3720" s="18"/>
      <c r="F3720" s="31"/>
      <c r="H3720" s="36"/>
    </row>
    <row r="3721" spans="4:8" x14ac:dyDescent="0.25">
      <c r="D3721" s="31"/>
      <c r="E3721" s="18"/>
      <c r="F3721" s="31"/>
      <c r="H3721" s="36"/>
    </row>
    <row r="3722" spans="4:8" x14ac:dyDescent="0.25">
      <c r="D3722" s="31"/>
      <c r="E3722" s="18"/>
      <c r="F3722" s="31"/>
      <c r="H3722" s="36"/>
    </row>
    <row r="3723" spans="4:8" x14ac:dyDescent="0.25">
      <c r="D3723" s="31"/>
      <c r="E3723" s="18"/>
      <c r="F3723" s="31"/>
      <c r="H3723" s="36"/>
    </row>
    <row r="3724" spans="4:8" x14ac:dyDescent="0.25">
      <c r="D3724" s="31"/>
      <c r="E3724" s="18"/>
      <c r="F3724" s="31"/>
      <c r="H3724" s="36"/>
    </row>
    <row r="3725" spans="4:8" x14ac:dyDescent="0.25">
      <c r="D3725" s="31"/>
      <c r="E3725" s="18"/>
      <c r="F3725" s="31"/>
      <c r="H3725" s="36"/>
    </row>
    <row r="3726" spans="4:8" x14ac:dyDescent="0.25">
      <c r="D3726" s="31"/>
      <c r="E3726" s="18"/>
      <c r="F3726" s="31"/>
      <c r="H3726" s="36"/>
    </row>
    <row r="3727" spans="4:8" x14ac:dyDescent="0.25">
      <c r="D3727" s="31"/>
      <c r="E3727" s="18"/>
      <c r="F3727" s="31"/>
      <c r="H3727" s="36"/>
    </row>
    <row r="3728" spans="4:8" x14ac:dyDescent="0.25">
      <c r="D3728" s="31"/>
      <c r="E3728" s="18"/>
      <c r="F3728" s="31"/>
      <c r="H3728" s="36"/>
    </row>
    <row r="3729" spans="4:8" x14ac:dyDescent="0.25">
      <c r="D3729" s="31"/>
      <c r="E3729" s="18"/>
      <c r="F3729" s="31"/>
      <c r="H3729" s="36"/>
    </row>
    <row r="3730" spans="4:8" x14ac:dyDescent="0.25">
      <c r="D3730" s="31"/>
      <c r="E3730" s="18"/>
      <c r="F3730" s="31"/>
      <c r="H3730" s="36"/>
    </row>
    <row r="3731" spans="4:8" x14ac:dyDescent="0.25">
      <c r="D3731" s="31"/>
      <c r="E3731" s="18"/>
      <c r="F3731" s="31"/>
      <c r="H3731" s="36"/>
    </row>
    <row r="3732" spans="4:8" x14ac:dyDescent="0.25">
      <c r="D3732" s="31"/>
      <c r="E3732" s="18"/>
      <c r="F3732" s="31"/>
      <c r="H3732" s="36"/>
    </row>
    <row r="3733" spans="4:8" x14ac:dyDescent="0.25">
      <c r="D3733" s="31"/>
      <c r="E3733" s="18"/>
      <c r="F3733" s="31"/>
      <c r="H3733" s="36"/>
    </row>
    <row r="3734" spans="4:8" x14ac:dyDescent="0.25">
      <c r="D3734" s="31"/>
      <c r="E3734" s="18"/>
      <c r="F3734" s="31"/>
      <c r="H3734" s="36"/>
    </row>
    <row r="3735" spans="4:8" x14ac:dyDescent="0.25">
      <c r="D3735" s="31"/>
      <c r="E3735" s="18"/>
      <c r="F3735" s="31"/>
      <c r="H3735" s="36"/>
    </row>
    <row r="3736" spans="4:8" x14ac:dyDescent="0.25">
      <c r="D3736" s="31"/>
      <c r="E3736" s="18"/>
      <c r="F3736" s="31"/>
      <c r="H3736" s="36"/>
    </row>
    <row r="3737" spans="4:8" x14ac:dyDescent="0.25">
      <c r="D3737" s="31"/>
      <c r="E3737" s="18"/>
      <c r="F3737" s="31"/>
      <c r="H3737" s="36"/>
    </row>
    <row r="3738" spans="4:8" x14ac:dyDescent="0.25">
      <c r="D3738" s="31"/>
      <c r="E3738" s="18"/>
      <c r="F3738" s="31"/>
      <c r="H3738" s="36"/>
    </row>
    <row r="3739" spans="4:8" x14ac:dyDescent="0.25">
      <c r="D3739" s="31"/>
      <c r="E3739" s="18"/>
      <c r="F3739" s="31"/>
      <c r="H3739" s="36"/>
    </row>
    <row r="3740" spans="4:8" x14ac:dyDescent="0.25">
      <c r="D3740" s="31"/>
      <c r="E3740" s="18"/>
      <c r="F3740" s="31"/>
      <c r="H3740" s="36"/>
    </row>
    <row r="3741" spans="4:8" x14ac:dyDescent="0.25">
      <c r="D3741" s="31"/>
      <c r="E3741" s="18"/>
      <c r="F3741" s="31"/>
      <c r="H3741" s="36"/>
    </row>
    <row r="3742" spans="4:8" x14ac:dyDescent="0.25">
      <c r="D3742" s="31"/>
      <c r="E3742" s="18"/>
      <c r="F3742" s="31"/>
      <c r="H3742" s="36"/>
    </row>
    <row r="3743" spans="4:8" x14ac:dyDescent="0.25">
      <c r="D3743" s="31"/>
      <c r="E3743" s="18"/>
      <c r="F3743" s="31"/>
      <c r="H3743" s="36"/>
    </row>
    <row r="3744" spans="4:8" x14ac:dyDescent="0.25">
      <c r="D3744" s="31"/>
      <c r="E3744" s="18"/>
      <c r="F3744" s="31"/>
      <c r="H3744" s="36"/>
    </row>
    <row r="3745" spans="4:8" x14ac:dyDescent="0.25">
      <c r="D3745" s="31"/>
      <c r="E3745" s="18"/>
      <c r="F3745" s="31"/>
      <c r="H3745" s="36"/>
    </row>
    <row r="3746" spans="4:8" x14ac:dyDescent="0.25">
      <c r="D3746" s="31"/>
      <c r="E3746" s="18"/>
      <c r="F3746" s="31"/>
      <c r="H3746" s="36"/>
    </row>
    <row r="3747" spans="4:8" x14ac:dyDescent="0.25">
      <c r="D3747" s="31"/>
      <c r="E3747" s="18"/>
      <c r="F3747" s="31"/>
      <c r="H3747" s="36"/>
    </row>
    <row r="3748" spans="4:8" x14ac:dyDescent="0.25">
      <c r="D3748" s="31"/>
      <c r="E3748" s="18"/>
      <c r="F3748" s="31"/>
      <c r="H3748" s="36"/>
    </row>
    <row r="3749" spans="4:8" x14ac:dyDescent="0.25">
      <c r="D3749" s="31"/>
      <c r="E3749" s="18"/>
      <c r="F3749" s="31"/>
      <c r="H3749" s="36"/>
    </row>
    <row r="3750" spans="4:8" x14ac:dyDescent="0.25">
      <c r="D3750" s="31"/>
      <c r="E3750" s="18"/>
      <c r="F3750" s="31"/>
      <c r="H3750" s="36"/>
    </row>
    <row r="3751" spans="4:8" x14ac:dyDescent="0.25">
      <c r="D3751" s="31"/>
      <c r="E3751" s="18"/>
      <c r="F3751" s="31"/>
      <c r="H3751" s="36"/>
    </row>
    <row r="3752" spans="4:8" x14ac:dyDescent="0.25">
      <c r="D3752" s="31"/>
      <c r="E3752" s="18"/>
      <c r="F3752" s="31"/>
      <c r="H3752" s="36"/>
    </row>
    <row r="3753" spans="4:8" x14ac:dyDescent="0.25">
      <c r="D3753" s="31"/>
      <c r="E3753" s="18"/>
      <c r="F3753" s="31"/>
      <c r="H3753" s="36"/>
    </row>
    <row r="3754" spans="4:8" x14ac:dyDescent="0.25">
      <c r="D3754" s="31"/>
      <c r="E3754" s="18"/>
      <c r="F3754" s="31"/>
      <c r="H3754" s="36"/>
    </row>
    <row r="3755" spans="4:8" x14ac:dyDescent="0.25">
      <c r="D3755" s="31"/>
      <c r="E3755" s="18"/>
      <c r="F3755" s="31"/>
      <c r="H3755" s="36"/>
    </row>
    <row r="3756" spans="4:8" x14ac:dyDescent="0.25">
      <c r="D3756" s="31"/>
      <c r="E3756" s="18"/>
      <c r="F3756" s="31"/>
      <c r="H3756" s="36"/>
    </row>
    <row r="3757" spans="4:8" x14ac:dyDescent="0.25">
      <c r="D3757" s="31"/>
      <c r="E3757" s="18"/>
      <c r="F3757" s="31"/>
      <c r="H3757" s="36"/>
    </row>
    <row r="3758" spans="4:8" x14ac:dyDescent="0.25">
      <c r="D3758" s="31"/>
      <c r="E3758" s="18"/>
      <c r="F3758" s="31"/>
      <c r="H3758" s="36"/>
    </row>
    <row r="3759" spans="4:8" x14ac:dyDescent="0.25">
      <c r="D3759" s="31"/>
      <c r="E3759" s="18"/>
      <c r="F3759" s="31"/>
      <c r="H3759" s="36"/>
    </row>
    <row r="3760" spans="4:8" x14ac:dyDescent="0.25">
      <c r="D3760" s="31"/>
      <c r="E3760" s="18"/>
      <c r="F3760" s="31"/>
      <c r="H3760" s="36"/>
    </row>
    <row r="3761" spans="4:8" x14ac:dyDescent="0.25">
      <c r="D3761" s="31"/>
      <c r="E3761" s="18"/>
      <c r="F3761" s="31"/>
      <c r="H3761" s="36"/>
    </row>
    <row r="3762" spans="4:8" x14ac:dyDescent="0.25">
      <c r="D3762" s="31"/>
      <c r="E3762" s="18"/>
      <c r="F3762" s="31"/>
      <c r="H3762" s="36"/>
    </row>
    <row r="3763" spans="4:8" x14ac:dyDescent="0.25">
      <c r="D3763" s="31"/>
      <c r="E3763" s="18"/>
      <c r="F3763" s="31"/>
      <c r="H3763" s="36"/>
    </row>
    <row r="3764" spans="4:8" x14ac:dyDescent="0.25">
      <c r="D3764" s="31"/>
      <c r="E3764" s="18"/>
      <c r="F3764" s="31"/>
      <c r="H3764" s="36"/>
    </row>
    <row r="3765" spans="4:8" x14ac:dyDescent="0.25">
      <c r="D3765" s="31"/>
      <c r="E3765" s="18"/>
      <c r="F3765" s="31"/>
      <c r="H3765" s="36"/>
    </row>
    <row r="3766" spans="4:8" x14ac:dyDescent="0.25">
      <c r="D3766" s="31"/>
      <c r="E3766" s="18"/>
      <c r="F3766" s="31"/>
      <c r="H3766" s="36"/>
    </row>
    <row r="3767" spans="4:8" x14ac:dyDescent="0.25">
      <c r="D3767" s="31"/>
      <c r="E3767" s="18"/>
      <c r="F3767" s="31"/>
      <c r="H3767" s="36"/>
    </row>
    <row r="3768" spans="4:8" x14ac:dyDescent="0.25">
      <c r="D3768" s="31"/>
      <c r="E3768" s="18"/>
      <c r="F3768" s="31"/>
      <c r="H3768" s="36"/>
    </row>
    <row r="3769" spans="4:8" x14ac:dyDescent="0.25">
      <c r="D3769" s="31"/>
      <c r="E3769" s="18"/>
      <c r="F3769" s="31"/>
      <c r="H3769" s="36"/>
    </row>
    <row r="3770" spans="4:8" x14ac:dyDescent="0.25">
      <c r="D3770" s="31"/>
      <c r="E3770" s="18"/>
      <c r="F3770" s="31"/>
      <c r="H3770" s="36"/>
    </row>
    <row r="3771" spans="4:8" x14ac:dyDescent="0.25">
      <c r="D3771" s="31"/>
      <c r="E3771" s="18"/>
      <c r="F3771" s="31"/>
      <c r="H3771" s="36"/>
    </row>
    <row r="3772" spans="4:8" x14ac:dyDescent="0.25">
      <c r="D3772" s="31"/>
      <c r="E3772" s="18"/>
      <c r="F3772" s="31"/>
      <c r="H3772" s="36"/>
    </row>
    <row r="3773" spans="4:8" x14ac:dyDescent="0.25">
      <c r="D3773" s="31"/>
      <c r="E3773" s="18"/>
      <c r="F3773" s="31"/>
      <c r="H3773" s="36"/>
    </row>
    <row r="3774" spans="4:8" x14ac:dyDescent="0.25">
      <c r="D3774" s="31"/>
      <c r="E3774" s="18"/>
      <c r="F3774" s="31"/>
      <c r="H3774" s="36"/>
    </row>
    <row r="3775" spans="4:8" x14ac:dyDescent="0.25">
      <c r="D3775" s="31"/>
      <c r="E3775" s="18"/>
      <c r="F3775" s="31"/>
      <c r="H3775" s="36"/>
    </row>
    <row r="3776" spans="4:8" x14ac:dyDescent="0.25">
      <c r="D3776" s="31"/>
      <c r="E3776" s="18"/>
      <c r="F3776" s="31"/>
      <c r="H3776" s="36"/>
    </row>
    <row r="3777" spans="4:8" x14ac:dyDescent="0.25">
      <c r="D3777" s="31"/>
      <c r="E3777" s="18"/>
      <c r="F3777" s="31"/>
      <c r="H3777" s="36"/>
    </row>
    <row r="3778" spans="4:8" x14ac:dyDescent="0.25">
      <c r="D3778" s="31"/>
      <c r="E3778" s="18"/>
      <c r="F3778" s="31"/>
      <c r="H3778" s="36"/>
    </row>
    <row r="3779" spans="4:8" x14ac:dyDescent="0.25">
      <c r="D3779" s="31"/>
      <c r="E3779" s="18"/>
      <c r="F3779" s="31"/>
      <c r="H3779" s="36"/>
    </row>
    <row r="3780" spans="4:8" x14ac:dyDescent="0.25">
      <c r="D3780" s="31"/>
      <c r="E3780" s="18"/>
      <c r="F3780" s="31"/>
      <c r="H3780" s="36"/>
    </row>
    <row r="3781" spans="4:8" x14ac:dyDescent="0.25">
      <c r="D3781" s="31"/>
      <c r="E3781" s="18"/>
      <c r="F3781" s="31"/>
      <c r="H3781" s="36"/>
    </row>
    <row r="3782" spans="4:8" x14ac:dyDescent="0.25">
      <c r="D3782" s="31"/>
      <c r="E3782" s="18"/>
      <c r="F3782" s="31"/>
      <c r="H3782" s="36"/>
    </row>
    <row r="3783" spans="4:8" x14ac:dyDescent="0.25">
      <c r="D3783" s="31"/>
      <c r="E3783" s="18"/>
      <c r="F3783" s="31"/>
      <c r="H3783" s="36"/>
    </row>
    <row r="3784" spans="4:8" x14ac:dyDescent="0.25">
      <c r="D3784" s="31"/>
      <c r="E3784" s="18"/>
      <c r="F3784" s="31"/>
      <c r="H3784" s="36"/>
    </row>
    <row r="3785" spans="4:8" x14ac:dyDescent="0.25">
      <c r="D3785" s="31"/>
      <c r="E3785" s="18"/>
      <c r="F3785" s="31"/>
      <c r="H3785" s="36"/>
    </row>
    <row r="3786" spans="4:8" x14ac:dyDescent="0.25">
      <c r="D3786" s="31"/>
      <c r="E3786" s="18"/>
      <c r="F3786" s="31"/>
      <c r="H3786" s="36"/>
    </row>
    <row r="3787" spans="4:8" x14ac:dyDescent="0.25">
      <c r="D3787" s="31"/>
      <c r="E3787" s="18"/>
      <c r="F3787" s="31"/>
      <c r="H3787" s="36"/>
    </row>
    <row r="3788" spans="4:8" x14ac:dyDescent="0.25">
      <c r="D3788" s="31"/>
      <c r="E3788" s="18"/>
      <c r="F3788" s="31"/>
      <c r="H3788" s="36"/>
    </row>
    <row r="3789" spans="4:8" x14ac:dyDescent="0.25">
      <c r="D3789" s="31"/>
      <c r="E3789" s="18"/>
      <c r="F3789" s="31"/>
      <c r="H3789" s="36"/>
    </row>
    <row r="3790" spans="4:8" x14ac:dyDescent="0.25">
      <c r="D3790" s="31"/>
      <c r="E3790" s="18"/>
      <c r="F3790" s="31"/>
      <c r="H3790" s="36"/>
    </row>
    <row r="3791" spans="4:8" x14ac:dyDescent="0.25">
      <c r="D3791" s="31"/>
      <c r="E3791" s="18"/>
      <c r="F3791" s="31"/>
      <c r="H3791" s="36"/>
    </row>
    <row r="3792" spans="4:8" x14ac:dyDescent="0.25">
      <c r="D3792" s="31"/>
      <c r="E3792" s="18"/>
      <c r="F3792" s="31"/>
      <c r="H3792" s="36"/>
    </row>
    <row r="3793" spans="4:8" x14ac:dyDescent="0.25">
      <c r="D3793" s="31"/>
      <c r="E3793" s="18"/>
      <c r="F3793" s="31"/>
      <c r="H3793" s="36"/>
    </row>
    <row r="3794" spans="4:8" x14ac:dyDescent="0.25">
      <c r="D3794" s="31"/>
      <c r="E3794" s="18"/>
      <c r="F3794" s="31"/>
      <c r="H3794" s="36"/>
    </row>
    <row r="3795" spans="4:8" x14ac:dyDescent="0.25">
      <c r="D3795" s="31"/>
      <c r="E3795" s="18"/>
      <c r="F3795" s="31"/>
      <c r="H3795" s="36"/>
    </row>
    <row r="3796" spans="4:8" x14ac:dyDescent="0.25">
      <c r="D3796" s="31"/>
      <c r="E3796" s="18"/>
      <c r="F3796" s="31"/>
      <c r="H3796" s="36"/>
    </row>
    <row r="3797" spans="4:8" x14ac:dyDescent="0.25">
      <c r="D3797" s="31"/>
      <c r="E3797" s="18"/>
      <c r="F3797" s="31"/>
      <c r="H3797" s="36"/>
    </row>
    <row r="3798" spans="4:8" x14ac:dyDescent="0.25">
      <c r="D3798" s="31"/>
      <c r="E3798" s="18"/>
      <c r="F3798" s="31"/>
      <c r="H3798" s="36"/>
    </row>
    <row r="3799" spans="4:8" x14ac:dyDescent="0.25">
      <c r="D3799" s="31"/>
      <c r="E3799" s="18"/>
      <c r="F3799" s="31"/>
      <c r="H3799" s="36"/>
    </row>
    <row r="3800" spans="4:8" x14ac:dyDescent="0.25">
      <c r="D3800" s="31"/>
      <c r="E3800" s="18"/>
      <c r="F3800" s="31"/>
      <c r="H3800" s="36"/>
    </row>
    <row r="3801" spans="4:8" x14ac:dyDescent="0.25">
      <c r="D3801" s="31"/>
      <c r="E3801" s="18"/>
      <c r="F3801" s="31"/>
      <c r="H3801" s="36"/>
    </row>
    <row r="3802" spans="4:8" x14ac:dyDescent="0.25">
      <c r="D3802" s="31"/>
      <c r="E3802" s="18"/>
      <c r="F3802" s="31"/>
      <c r="H3802" s="36"/>
    </row>
    <row r="3803" spans="4:8" x14ac:dyDescent="0.25">
      <c r="D3803" s="31"/>
      <c r="E3803" s="18"/>
      <c r="F3803" s="31"/>
      <c r="H3803" s="36"/>
    </row>
    <row r="3804" spans="4:8" x14ac:dyDescent="0.25">
      <c r="D3804" s="31"/>
      <c r="E3804" s="18"/>
      <c r="F3804" s="31"/>
      <c r="H3804" s="36"/>
    </row>
    <row r="3805" spans="4:8" x14ac:dyDescent="0.25">
      <c r="D3805" s="31"/>
      <c r="E3805" s="18"/>
      <c r="F3805" s="31"/>
      <c r="H3805" s="36"/>
    </row>
    <row r="3806" spans="4:8" x14ac:dyDescent="0.25">
      <c r="D3806" s="31"/>
      <c r="E3806" s="18"/>
      <c r="F3806" s="31"/>
      <c r="H3806" s="36"/>
    </row>
    <row r="3807" spans="4:8" x14ac:dyDescent="0.25">
      <c r="D3807" s="31"/>
      <c r="E3807" s="18"/>
      <c r="F3807" s="31"/>
      <c r="H3807" s="36"/>
    </row>
    <row r="3808" spans="4:8" x14ac:dyDescent="0.25">
      <c r="D3808" s="31"/>
      <c r="E3808" s="18"/>
      <c r="F3808" s="31"/>
      <c r="H3808" s="36"/>
    </row>
    <row r="3809" spans="4:8" x14ac:dyDescent="0.25">
      <c r="D3809" s="31"/>
      <c r="E3809" s="18"/>
      <c r="F3809" s="31"/>
      <c r="H3809" s="36"/>
    </row>
    <row r="3810" spans="4:8" x14ac:dyDescent="0.25">
      <c r="D3810" s="31"/>
      <c r="E3810" s="18"/>
      <c r="F3810" s="31"/>
      <c r="H3810" s="36"/>
    </row>
    <row r="3811" spans="4:8" x14ac:dyDescent="0.25">
      <c r="D3811" s="31"/>
      <c r="E3811" s="18"/>
      <c r="F3811" s="31"/>
      <c r="H3811" s="36"/>
    </row>
    <row r="3812" spans="4:8" x14ac:dyDescent="0.25">
      <c r="D3812" s="31"/>
      <c r="E3812" s="18"/>
      <c r="F3812" s="31"/>
      <c r="H3812" s="36"/>
    </row>
    <row r="3813" spans="4:8" x14ac:dyDescent="0.25">
      <c r="D3813" s="31"/>
      <c r="E3813" s="18"/>
      <c r="F3813" s="31"/>
      <c r="H3813" s="36"/>
    </row>
    <row r="3814" spans="4:8" x14ac:dyDescent="0.25">
      <c r="D3814" s="31"/>
      <c r="E3814" s="18"/>
      <c r="F3814" s="31"/>
      <c r="H3814" s="36"/>
    </row>
    <row r="3815" spans="4:8" x14ac:dyDescent="0.25">
      <c r="D3815" s="31"/>
      <c r="E3815" s="18"/>
      <c r="F3815" s="31"/>
      <c r="H3815" s="36"/>
    </row>
    <row r="3816" spans="4:8" x14ac:dyDescent="0.25">
      <c r="D3816" s="31"/>
      <c r="E3816" s="18"/>
      <c r="F3816" s="31"/>
      <c r="H3816" s="36"/>
    </row>
    <row r="3817" spans="4:8" x14ac:dyDescent="0.25">
      <c r="D3817" s="31"/>
      <c r="E3817" s="18"/>
      <c r="F3817" s="31"/>
      <c r="H3817" s="36"/>
    </row>
    <row r="3818" spans="4:8" x14ac:dyDescent="0.25">
      <c r="D3818" s="31"/>
      <c r="E3818" s="18"/>
      <c r="F3818" s="31"/>
      <c r="H3818" s="36"/>
    </row>
    <row r="3819" spans="4:8" x14ac:dyDescent="0.25">
      <c r="D3819" s="31"/>
      <c r="E3819" s="18"/>
      <c r="F3819" s="31"/>
      <c r="H3819" s="36"/>
    </row>
    <row r="3820" spans="4:8" x14ac:dyDescent="0.25">
      <c r="D3820" s="31"/>
      <c r="E3820" s="18"/>
      <c r="F3820" s="31"/>
      <c r="H3820" s="36"/>
    </row>
    <row r="3821" spans="4:8" x14ac:dyDescent="0.25">
      <c r="D3821" s="31"/>
      <c r="E3821" s="18"/>
      <c r="F3821" s="31"/>
      <c r="H3821" s="36"/>
    </row>
    <row r="3822" spans="4:8" x14ac:dyDescent="0.25">
      <c r="D3822" s="31"/>
      <c r="E3822" s="18"/>
      <c r="F3822" s="31"/>
      <c r="H3822" s="36"/>
    </row>
    <row r="3823" spans="4:8" x14ac:dyDescent="0.25">
      <c r="D3823" s="31"/>
      <c r="E3823" s="18"/>
      <c r="F3823" s="31"/>
      <c r="H3823" s="36"/>
    </row>
    <row r="3824" spans="4:8" x14ac:dyDescent="0.25">
      <c r="D3824" s="31"/>
      <c r="E3824" s="18"/>
      <c r="F3824" s="31"/>
      <c r="H3824" s="36"/>
    </row>
    <row r="3825" spans="4:8" x14ac:dyDescent="0.25">
      <c r="D3825" s="31"/>
      <c r="E3825" s="18"/>
      <c r="F3825" s="31"/>
      <c r="H3825" s="36"/>
    </row>
    <row r="3826" spans="4:8" x14ac:dyDescent="0.25">
      <c r="D3826" s="31"/>
      <c r="E3826" s="18"/>
      <c r="F3826" s="31"/>
      <c r="H3826" s="36"/>
    </row>
    <row r="3827" spans="4:8" x14ac:dyDescent="0.25">
      <c r="D3827" s="31"/>
      <c r="E3827" s="18"/>
      <c r="F3827" s="31"/>
      <c r="H3827" s="36"/>
    </row>
    <row r="3828" spans="4:8" x14ac:dyDescent="0.25">
      <c r="D3828" s="31"/>
      <c r="E3828" s="18"/>
      <c r="F3828" s="31"/>
      <c r="H3828" s="36"/>
    </row>
    <row r="3829" spans="4:8" x14ac:dyDescent="0.25">
      <c r="D3829" s="31"/>
      <c r="E3829" s="18"/>
      <c r="F3829" s="31"/>
      <c r="H3829" s="36"/>
    </row>
    <row r="3830" spans="4:8" x14ac:dyDescent="0.25">
      <c r="D3830" s="31"/>
      <c r="E3830" s="18"/>
      <c r="F3830" s="31"/>
      <c r="H3830" s="36"/>
    </row>
    <row r="3831" spans="4:8" x14ac:dyDescent="0.25">
      <c r="D3831" s="31"/>
      <c r="E3831" s="18"/>
      <c r="F3831" s="31"/>
      <c r="H3831" s="36"/>
    </row>
    <row r="3832" spans="4:8" x14ac:dyDescent="0.25">
      <c r="D3832" s="31"/>
      <c r="E3832" s="18"/>
      <c r="F3832" s="31"/>
      <c r="H3832" s="36"/>
    </row>
    <row r="3833" spans="4:8" x14ac:dyDescent="0.25">
      <c r="D3833" s="31"/>
      <c r="E3833" s="18"/>
      <c r="F3833" s="31"/>
      <c r="H3833" s="36"/>
    </row>
    <row r="3834" spans="4:8" x14ac:dyDescent="0.25">
      <c r="D3834" s="31"/>
      <c r="E3834" s="18"/>
      <c r="F3834" s="31"/>
      <c r="H3834" s="36"/>
    </row>
    <row r="3835" spans="4:8" x14ac:dyDescent="0.25">
      <c r="D3835" s="31"/>
      <c r="E3835" s="18"/>
      <c r="F3835" s="31"/>
      <c r="H3835" s="36"/>
    </row>
    <row r="3836" spans="4:8" x14ac:dyDescent="0.25">
      <c r="D3836" s="31"/>
      <c r="E3836" s="18"/>
      <c r="F3836" s="31"/>
      <c r="H3836" s="36"/>
    </row>
    <row r="3837" spans="4:8" x14ac:dyDescent="0.25">
      <c r="D3837" s="31"/>
      <c r="E3837" s="18"/>
      <c r="F3837" s="31"/>
      <c r="H3837" s="36"/>
    </row>
    <row r="3838" spans="4:8" x14ac:dyDescent="0.25">
      <c r="D3838" s="31"/>
      <c r="E3838" s="18"/>
      <c r="F3838" s="31"/>
      <c r="H3838" s="36"/>
    </row>
    <row r="3839" spans="4:8" x14ac:dyDescent="0.25">
      <c r="D3839" s="31"/>
      <c r="E3839" s="18"/>
      <c r="F3839" s="31"/>
      <c r="H3839" s="36"/>
    </row>
    <row r="3840" spans="4:8" x14ac:dyDescent="0.25">
      <c r="D3840" s="31"/>
      <c r="E3840" s="18"/>
      <c r="F3840" s="31"/>
      <c r="H3840" s="36"/>
    </row>
    <row r="3841" spans="4:8" x14ac:dyDescent="0.25">
      <c r="D3841" s="31"/>
      <c r="E3841" s="18"/>
      <c r="F3841" s="31"/>
      <c r="H3841" s="36"/>
    </row>
    <row r="3842" spans="4:8" x14ac:dyDescent="0.25">
      <c r="D3842" s="31"/>
      <c r="E3842" s="18"/>
      <c r="F3842" s="31"/>
      <c r="H3842" s="36"/>
    </row>
    <row r="3843" spans="4:8" x14ac:dyDescent="0.25">
      <c r="D3843" s="31"/>
      <c r="E3843" s="18"/>
      <c r="F3843" s="31"/>
      <c r="H3843" s="36"/>
    </row>
    <row r="3844" spans="4:8" x14ac:dyDescent="0.25">
      <c r="D3844" s="31"/>
      <c r="E3844" s="18"/>
      <c r="F3844" s="31"/>
      <c r="H3844" s="36"/>
    </row>
    <row r="3845" spans="4:8" x14ac:dyDescent="0.25">
      <c r="D3845" s="31"/>
      <c r="E3845" s="18"/>
      <c r="F3845" s="31"/>
      <c r="H3845" s="36"/>
    </row>
    <row r="3846" spans="4:8" x14ac:dyDescent="0.25">
      <c r="D3846" s="31"/>
      <c r="E3846" s="18"/>
      <c r="F3846" s="31"/>
      <c r="H3846" s="36"/>
    </row>
    <row r="3847" spans="4:8" x14ac:dyDescent="0.25">
      <c r="D3847" s="31"/>
      <c r="E3847" s="18"/>
      <c r="F3847" s="31"/>
      <c r="H3847" s="36"/>
    </row>
    <row r="3848" spans="4:8" x14ac:dyDescent="0.25">
      <c r="D3848" s="31"/>
      <c r="E3848" s="18"/>
      <c r="F3848" s="31"/>
      <c r="H3848" s="36"/>
    </row>
    <row r="3849" spans="4:8" x14ac:dyDescent="0.25">
      <c r="D3849" s="31"/>
      <c r="E3849" s="18"/>
      <c r="F3849" s="31"/>
      <c r="H3849" s="36"/>
    </row>
    <row r="3850" spans="4:8" x14ac:dyDescent="0.25">
      <c r="D3850" s="31"/>
      <c r="E3850" s="18"/>
      <c r="F3850" s="31"/>
      <c r="H3850" s="36"/>
    </row>
    <row r="3851" spans="4:8" x14ac:dyDescent="0.25">
      <c r="D3851" s="31"/>
      <c r="E3851" s="18"/>
      <c r="F3851" s="31"/>
      <c r="H3851" s="36"/>
    </row>
    <row r="3852" spans="4:8" x14ac:dyDescent="0.25">
      <c r="D3852" s="31"/>
      <c r="E3852" s="18"/>
      <c r="F3852" s="31"/>
      <c r="H3852" s="36"/>
    </row>
    <row r="3853" spans="4:8" x14ac:dyDescent="0.25">
      <c r="D3853" s="31"/>
      <c r="E3853" s="18"/>
      <c r="F3853" s="31"/>
      <c r="H3853" s="36"/>
    </row>
    <row r="3854" spans="4:8" x14ac:dyDescent="0.25">
      <c r="D3854" s="31"/>
      <c r="E3854" s="18"/>
      <c r="F3854" s="31"/>
      <c r="H3854" s="36"/>
    </row>
    <row r="3855" spans="4:8" x14ac:dyDescent="0.25">
      <c r="D3855" s="31"/>
      <c r="E3855" s="18"/>
      <c r="F3855" s="31"/>
      <c r="H3855" s="36"/>
    </row>
    <row r="3856" spans="4:8" x14ac:dyDescent="0.25">
      <c r="D3856" s="31"/>
      <c r="E3856" s="18"/>
      <c r="F3856" s="31"/>
      <c r="H3856" s="36"/>
    </row>
    <row r="3857" spans="4:8" x14ac:dyDescent="0.25">
      <c r="D3857" s="31"/>
      <c r="E3857" s="18"/>
      <c r="F3857" s="31"/>
      <c r="H3857" s="36"/>
    </row>
    <row r="3858" spans="4:8" x14ac:dyDescent="0.25">
      <c r="D3858" s="31"/>
      <c r="E3858" s="18"/>
      <c r="F3858" s="31"/>
      <c r="H3858" s="36"/>
    </row>
    <row r="3859" spans="4:8" x14ac:dyDescent="0.25">
      <c r="D3859" s="31"/>
      <c r="E3859" s="18"/>
      <c r="F3859" s="31"/>
      <c r="H3859" s="36"/>
    </row>
    <row r="3860" spans="4:8" x14ac:dyDescent="0.25">
      <c r="D3860" s="31"/>
      <c r="E3860" s="18"/>
      <c r="F3860" s="31"/>
      <c r="H3860" s="36"/>
    </row>
    <row r="3861" spans="4:8" x14ac:dyDescent="0.25">
      <c r="D3861" s="31"/>
      <c r="E3861" s="18"/>
      <c r="F3861" s="31"/>
      <c r="H3861" s="36"/>
    </row>
    <row r="3862" spans="4:8" x14ac:dyDescent="0.25">
      <c r="D3862" s="31"/>
      <c r="E3862" s="18"/>
      <c r="F3862" s="31"/>
      <c r="H3862" s="36"/>
    </row>
    <row r="3863" spans="4:8" x14ac:dyDescent="0.25">
      <c r="D3863" s="31"/>
      <c r="E3863" s="18"/>
      <c r="F3863" s="31"/>
      <c r="H3863" s="36"/>
    </row>
    <row r="3864" spans="4:8" x14ac:dyDescent="0.25">
      <c r="D3864" s="31"/>
      <c r="E3864" s="18"/>
      <c r="F3864" s="31"/>
      <c r="H3864" s="36"/>
    </row>
    <row r="3865" spans="4:8" x14ac:dyDescent="0.25">
      <c r="D3865" s="31"/>
      <c r="E3865" s="18"/>
      <c r="F3865" s="31"/>
      <c r="H3865" s="36"/>
    </row>
    <row r="3866" spans="4:8" x14ac:dyDescent="0.25">
      <c r="D3866" s="31"/>
      <c r="E3866" s="18"/>
      <c r="F3866" s="31"/>
      <c r="H3866" s="36"/>
    </row>
    <row r="3867" spans="4:8" x14ac:dyDescent="0.25">
      <c r="D3867" s="31"/>
      <c r="E3867" s="18"/>
      <c r="F3867" s="31"/>
      <c r="H3867" s="36"/>
    </row>
    <row r="3868" spans="4:8" x14ac:dyDescent="0.25">
      <c r="D3868" s="31"/>
      <c r="E3868" s="18"/>
      <c r="F3868" s="31"/>
      <c r="H3868" s="36"/>
    </row>
    <row r="3869" spans="4:8" x14ac:dyDescent="0.25">
      <c r="D3869" s="31"/>
      <c r="E3869" s="18"/>
      <c r="F3869" s="31"/>
      <c r="H3869" s="36"/>
    </row>
    <row r="3870" spans="4:8" x14ac:dyDescent="0.25">
      <c r="D3870" s="31"/>
      <c r="E3870" s="18"/>
      <c r="F3870" s="31"/>
      <c r="H3870" s="36"/>
    </row>
    <row r="3871" spans="4:8" x14ac:dyDescent="0.25">
      <c r="D3871" s="31"/>
      <c r="E3871" s="18"/>
      <c r="F3871" s="31"/>
      <c r="H3871" s="36"/>
    </row>
    <row r="3872" spans="4:8" x14ac:dyDescent="0.25">
      <c r="D3872" s="31"/>
      <c r="E3872" s="18"/>
      <c r="F3872" s="31"/>
      <c r="H3872" s="36"/>
    </row>
    <row r="3873" spans="4:8" x14ac:dyDescent="0.25">
      <c r="D3873" s="31"/>
      <c r="E3873" s="18"/>
      <c r="F3873" s="31"/>
      <c r="H3873" s="36"/>
    </row>
    <row r="3874" spans="4:8" x14ac:dyDescent="0.25">
      <c r="D3874" s="31"/>
      <c r="E3874" s="18"/>
      <c r="F3874" s="31"/>
      <c r="H3874" s="36"/>
    </row>
    <row r="3875" spans="4:8" x14ac:dyDescent="0.25">
      <c r="D3875" s="31"/>
      <c r="E3875" s="18"/>
      <c r="F3875" s="31"/>
      <c r="H3875" s="36"/>
    </row>
    <row r="3876" spans="4:8" x14ac:dyDescent="0.25">
      <c r="D3876" s="31"/>
      <c r="E3876" s="18"/>
      <c r="F3876" s="31"/>
      <c r="H3876" s="36"/>
    </row>
    <row r="3877" spans="4:8" x14ac:dyDescent="0.25">
      <c r="D3877" s="31"/>
      <c r="E3877" s="18"/>
      <c r="F3877" s="31"/>
      <c r="H3877" s="36"/>
    </row>
    <row r="3878" spans="4:8" x14ac:dyDescent="0.25">
      <c r="D3878" s="31"/>
      <c r="E3878" s="18"/>
      <c r="F3878" s="31"/>
      <c r="H3878" s="36"/>
    </row>
    <row r="3879" spans="4:8" x14ac:dyDescent="0.25">
      <c r="D3879" s="31"/>
      <c r="E3879" s="18"/>
      <c r="F3879" s="31"/>
      <c r="H3879" s="36"/>
    </row>
    <row r="3880" spans="4:8" x14ac:dyDescent="0.25">
      <c r="D3880" s="31"/>
      <c r="E3880" s="18"/>
      <c r="F3880" s="31"/>
      <c r="H3880" s="36"/>
    </row>
    <row r="3881" spans="4:8" x14ac:dyDescent="0.25">
      <c r="D3881" s="31"/>
      <c r="E3881" s="18"/>
      <c r="F3881" s="31"/>
      <c r="H3881" s="36"/>
    </row>
    <row r="3882" spans="4:8" x14ac:dyDescent="0.25">
      <c r="D3882" s="31"/>
      <c r="E3882" s="18"/>
      <c r="F3882" s="31"/>
      <c r="H3882" s="36"/>
    </row>
    <row r="3883" spans="4:8" x14ac:dyDescent="0.25">
      <c r="D3883" s="31"/>
      <c r="E3883" s="18"/>
      <c r="F3883" s="31"/>
      <c r="H3883" s="36"/>
    </row>
    <row r="3884" spans="4:8" x14ac:dyDescent="0.25">
      <c r="D3884" s="31"/>
      <c r="E3884" s="18"/>
      <c r="F3884" s="31"/>
      <c r="H3884" s="36"/>
    </row>
    <row r="3885" spans="4:8" x14ac:dyDescent="0.25">
      <c r="D3885" s="31"/>
      <c r="E3885" s="18"/>
      <c r="F3885" s="31"/>
      <c r="H3885" s="36"/>
    </row>
    <row r="3886" spans="4:8" x14ac:dyDescent="0.25">
      <c r="D3886" s="31"/>
      <c r="E3886" s="18"/>
      <c r="F3886" s="31"/>
      <c r="H3886" s="36"/>
    </row>
    <row r="3887" spans="4:8" x14ac:dyDescent="0.25">
      <c r="D3887" s="31"/>
      <c r="E3887" s="18"/>
      <c r="F3887" s="31"/>
      <c r="H3887" s="36"/>
    </row>
    <row r="3888" spans="4:8" x14ac:dyDescent="0.25">
      <c r="D3888" s="31"/>
      <c r="E3888" s="18"/>
      <c r="F3888" s="31"/>
      <c r="H3888" s="36"/>
    </row>
    <row r="3889" spans="4:8" x14ac:dyDescent="0.25">
      <c r="D3889" s="31"/>
      <c r="E3889" s="18"/>
      <c r="F3889" s="31"/>
      <c r="H3889" s="36"/>
    </row>
    <row r="3890" spans="4:8" x14ac:dyDescent="0.25">
      <c r="D3890" s="31"/>
      <c r="E3890" s="18"/>
      <c r="F3890" s="31"/>
      <c r="H3890" s="36"/>
    </row>
    <row r="3891" spans="4:8" x14ac:dyDescent="0.25">
      <c r="D3891" s="31"/>
      <c r="E3891" s="18"/>
      <c r="F3891" s="31"/>
      <c r="H3891" s="36"/>
    </row>
    <row r="3892" spans="4:8" x14ac:dyDescent="0.25">
      <c r="D3892" s="31"/>
      <c r="E3892" s="18"/>
      <c r="F3892" s="31"/>
      <c r="H3892" s="36"/>
    </row>
    <row r="3893" spans="4:8" x14ac:dyDescent="0.25">
      <c r="D3893" s="31"/>
      <c r="E3893" s="18"/>
      <c r="F3893" s="31"/>
      <c r="H3893" s="36"/>
    </row>
    <row r="3894" spans="4:8" x14ac:dyDescent="0.25">
      <c r="D3894" s="31"/>
      <c r="E3894" s="18"/>
      <c r="F3894" s="31"/>
      <c r="H3894" s="36"/>
    </row>
    <row r="3895" spans="4:8" x14ac:dyDescent="0.25">
      <c r="D3895" s="31"/>
      <c r="E3895" s="18"/>
      <c r="F3895" s="31"/>
      <c r="H3895" s="36"/>
    </row>
    <row r="3896" spans="4:8" x14ac:dyDescent="0.25">
      <c r="D3896" s="31"/>
      <c r="E3896" s="18"/>
      <c r="F3896" s="31"/>
      <c r="H3896" s="36"/>
    </row>
    <row r="3897" spans="4:8" x14ac:dyDescent="0.25">
      <c r="D3897" s="31"/>
      <c r="E3897" s="18"/>
      <c r="F3897" s="31"/>
      <c r="H3897" s="36"/>
    </row>
    <row r="3898" spans="4:8" x14ac:dyDescent="0.25">
      <c r="D3898" s="31"/>
      <c r="E3898" s="18"/>
      <c r="F3898" s="31"/>
      <c r="H3898" s="36"/>
    </row>
    <row r="3899" spans="4:8" x14ac:dyDescent="0.25">
      <c r="D3899" s="31"/>
      <c r="E3899" s="18"/>
      <c r="F3899" s="31"/>
      <c r="H3899" s="36"/>
    </row>
    <row r="3900" spans="4:8" x14ac:dyDescent="0.25">
      <c r="D3900" s="31"/>
      <c r="E3900" s="18"/>
      <c r="F3900" s="31"/>
      <c r="H3900" s="36"/>
    </row>
    <row r="3901" spans="4:8" x14ac:dyDescent="0.25">
      <c r="D3901" s="31"/>
      <c r="E3901" s="18"/>
      <c r="F3901" s="31"/>
      <c r="H3901" s="36"/>
    </row>
    <row r="3902" spans="4:8" x14ac:dyDescent="0.25">
      <c r="D3902" s="31"/>
      <c r="E3902" s="18"/>
      <c r="F3902" s="31"/>
      <c r="H3902" s="36"/>
    </row>
    <row r="3903" spans="4:8" x14ac:dyDescent="0.25">
      <c r="D3903" s="31"/>
      <c r="E3903" s="18"/>
      <c r="F3903" s="31"/>
      <c r="H3903" s="36"/>
    </row>
    <row r="3904" spans="4:8" x14ac:dyDescent="0.25">
      <c r="D3904" s="31"/>
      <c r="E3904" s="18"/>
      <c r="F3904" s="31"/>
      <c r="H3904" s="36"/>
    </row>
    <row r="3905" spans="4:8" x14ac:dyDescent="0.25">
      <c r="D3905" s="31"/>
      <c r="E3905" s="18"/>
      <c r="F3905" s="31"/>
      <c r="H3905" s="36"/>
    </row>
    <row r="3906" spans="4:8" x14ac:dyDescent="0.25">
      <c r="D3906" s="31"/>
      <c r="E3906" s="18"/>
      <c r="F3906" s="31"/>
      <c r="H3906" s="36"/>
    </row>
    <row r="3907" spans="4:8" x14ac:dyDescent="0.25">
      <c r="D3907" s="31"/>
      <c r="E3907" s="18"/>
      <c r="F3907" s="31"/>
      <c r="H3907" s="36"/>
    </row>
    <row r="3908" spans="4:8" x14ac:dyDescent="0.25">
      <c r="D3908" s="31"/>
      <c r="E3908" s="18"/>
      <c r="F3908" s="31"/>
      <c r="H3908" s="36"/>
    </row>
    <row r="3909" spans="4:8" x14ac:dyDescent="0.25">
      <c r="D3909" s="31"/>
      <c r="E3909" s="18"/>
      <c r="F3909" s="31"/>
      <c r="H3909" s="36"/>
    </row>
    <row r="3910" spans="4:8" x14ac:dyDescent="0.25">
      <c r="D3910" s="31"/>
      <c r="E3910" s="18"/>
      <c r="F3910" s="31"/>
      <c r="H3910" s="36"/>
    </row>
    <row r="3911" spans="4:8" x14ac:dyDescent="0.25">
      <c r="D3911" s="31"/>
      <c r="E3911" s="18"/>
      <c r="F3911" s="31"/>
      <c r="H3911" s="36"/>
    </row>
    <row r="3912" spans="4:8" x14ac:dyDescent="0.25">
      <c r="D3912" s="31"/>
      <c r="E3912" s="18"/>
      <c r="F3912" s="31"/>
      <c r="H3912" s="36"/>
    </row>
    <row r="3913" spans="4:8" x14ac:dyDescent="0.25">
      <c r="D3913" s="31"/>
      <c r="E3913" s="18"/>
      <c r="F3913" s="31"/>
      <c r="H3913" s="36"/>
    </row>
    <row r="3914" spans="4:8" x14ac:dyDescent="0.25">
      <c r="D3914" s="31"/>
      <c r="E3914" s="18"/>
      <c r="F3914" s="31"/>
      <c r="H3914" s="36"/>
    </row>
    <row r="3915" spans="4:8" x14ac:dyDescent="0.25">
      <c r="D3915" s="31"/>
      <c r="E3915" s="18"/>
      <c r="F3915" s="31"/>
      <c r="H3915" s="36"/>
    </row>
    <row r="3916" spans="4:8" x14ac:dyDescent="0.25">
      <c r="D3916" s="31"/>
      <c r="E3916" s="18"/>
      <c r="F3916" s="31"/>
      <c r="H3916" s="36"/>
    </row>
    <row r="3917" spans="4:8" x14ac:dyDescent="0.25">
      <c r="D3917" s="31"/>
      <c r="E3917" s="18"/>
      <c r="F3917" s="31"/>
      <c r="H3917" s="36"/>
    </row>
    <row r="3918" spans="4:8" x14ac:dyDescent="0.25">
      <c r="D3918" s="31"/>
      <c r="E3918" s="18"/>
      <c r="F3918" s="31"/>
      <c r="H3918" s="36"/>
    </row>
    <row r="3919" spans="4:8" x14ac:dyDescent="0.25">
      <c r="D3919" s="31"/>
      <c r="E3919" s="18"/>
      <c r="F3919" s="31"/>
      <c r="H3919" s="36"/>
    </row>
    <row r="3920" spans="4:8" x14ac:dyDescent="0.25">
      <c r="D3920" s="31"/>
      <c r="E3920" s="18"/>
      <c r="F3920" s="31"/>
      <c r="H3920" s="36"/>
    </row>
    <row r="3921" spans="4:8" x14ac:dyDescent="0.25">
      <c r="D3921" s="31"/>
      <c r="E3921" s="18"/>
      <c r="F3921" s="31"/>
      <c r="H3921" s="36"/>
    </row>
    <row r="3922" spans="4:8" x14ac:dyDescent="0.25">
      <c r="D3922" s="31"/>
      <c r="E3922" s="18"/>
      <c r="F3922" s="31"/>
      <c r="H3922" s="36"/>
    </row>
    <row r="3923" spans="4:8" x14ac:dyDescent="0.25">
      <c r="D3923" s="31"/>
      <c r="E3923" s="18"/>
      <c r="F3923" s="31"/>
      <c r="H3923" s="36"/>
    </row>
    <row r="3924" spans="4:8" x14ac:dyDescent="0.25">
      <c r="D3924" s="31"/>
      <c r="E3924" s="18"/>
      <c r="F3924" s="31"/>
      <c r="H3924" s="36"/>
    </row>
    <row r="3925" spans="4:8" x14ac:dyDescent="0.25">
      <c r="D3925" s="31"/>
      <c r="E3925" s="18"/>
      <c r="F3925" s="31"/>
      <c r="H3925" s="36"/>
    </row>
    <row r="3926" spans="4:8" x14ac:dyDescent="0.25">
      <c r="D3926" s="31"/>
      <c r="E3926" s="18"/>
      <c r="F3926" s="31"/>
      <c r="H3926" s="36"/>
    </row>
    <row r="3927" spans="4:8" x14ac:dyDescent="0.25">
      <c r="D3927" s="31"/>
      <c r="E3927" s="18"/>
      <c r="F3927" s="31"/>
      <c r="H3927" s="36"/>
    </row>
    <row r="3928" spans="4:8" x14ac:dyDescent="0.25">
      <c r="D3928" s="31"/>
      <c r="E3928" s="18"/>
      <c r="F3928" s="31"/>
      <c r="H3928" s="36"/>
    </row>
    <row r="3929" spans="4:8" x14ac:dyDescent="0.25">
      <c r="D3929" s="31"/>
      <c r="E3929" s="18"/>
      <c r="F3929" s="31"/>
      <c r="H3929" s="36"/>
    </row>
    <row r="3930" spans="4:8" x14ac:dyDescent="0.25">
      <c r="D3930" s="31"/>
      <c r="E3930" s="18"/>
      <c r="F3930" s="31"/>
      <c r="H3930" s="36"/>
    </row>
    <row r="3931" spans="4:8" x14ac:dyDescent="0.25">
      <c r="D3931" s="31"/>
      <c r="E3931" s="18"/>
      <c r="F3931" s="31"/>
      <c r="H3931" s="36"/>
    </row>
    <row r="3932" spans="4:8" x14ac:dyDescent="0.25">
      <c r="D3932" s="31"/>
      <c r="E3932" s="18"/>
      <c r="F3932" s="31"/>
      <c r="H3932" s="36"/>
    </row>
    <row r="3933" spans="4:8" x14ac:dyDescent="0.25">
      <c r="D3933" s="31"/>
      <c r="E3933" s="18"/>
      <c r="F3933" s="31"/>
      <c r="H3933" s="36"/>
    </row>
    <row r="3934" spans="4:8" x14ac:dyDescent="0.25">
      <c r="D3934" s="31"/>
      <c r="E3934" s="18"/>
      <c r="F3934" s="31"/>
      <c r="H3934" s="36"/>
    </row>
    <row r="3935" spans="4:8" x14ac:dyDescent="0.25">
      <c r="D3935" s="31"/>
      <c r="E3935" s="18"/>
      <c r="F3935" s="31"/>
      <c r="H3935" s="36"/>
    </row>
    <row r="3936" spans="4:8" x14ac:dyDescent="0.25">
      <c r="D3936" s="31"/>
      <c r="E3936" s="18"/>
      <c r="F3936" s="31"/>
      <c r="H3936" s="36"/>
    </row>
    <row r="3937" spans="4:8" x14ac:dyDescent="0.25">
      <c r="D3937" s="31"/>
      <c r="E3937" s="18"/>
      <c r="F3937" s="31"/>
      <c r="H3937" s="36"/>
    </row>
    <row r="3938" spans="4:8" x14ac:dyDescent="0.25">
      <c r="D3938" s="31"/>
      <c r="E3938" s="18"/>
      <c r="F3938" s="31"/>
      <c r="H3938" s="36"/>
    </row>
    <row r="3939" spans="4:8" x14ac:dyDescent="0.25">
      <c r="D3939" s="31"/>
      <c r="E3939" s="18"/>
      <c r="F3939" s="31"/>
      <c r="H3939" s="36"/>
    </row>
    <row r="3940" spans="4:8" x14ac:dyDescent="0.25">
      <c r="D3940" s="31"/>
      <c r="E3940" s="18"/>
      <c r="F3940" s="31"/>
      <c r="H3940" s="36"/>
    </row>
    <row r="3941" spans="4:8" x14ac:dyDescent="0.25">
      <c r="D3941" s="31"/>
      <c r="E3941" s="18"/>
      <c r="F3941" s="31"/>
      <c r="H3941" s="36"/>
    </row>
    <row r="3942" spans="4:8" x14ac:dyDescent="0.25">
      <c r="D3942" s="31"/>
      <c r="E3942" s="18"/>
      <c r="F3942" s="31"/>
      <c r="H3942" s="36"/>
    </row>
    <row r="3943" spans="4:8" x14ac:dyDescent="0.25">
      <c r="D3943" s="31"/>
      <c r="E3943" s="18"/>
      <c r="F3943" s="31"/>
      <c r="H3943" s="36"/>
    </row>
    <row r="3944" spans="4:8" x14ac:dyDescent="0.25">
      <c r="D3944" s="31"/>
      <c r="E3944" s="18"/>
      <c r="F3944" s="31"/>
      <c r="H3944" s="36"/>
    </row>
    <row r="3945" spans="4:8" x14ac:dyDescent="0.25">
      <c r="D3945" s="31"/>
      <c r="E3945" s="18"/>
      <c r="F3945" s="31"/>
      <c r="H3945" s="36"/>
    </row>
    <row r="3946" spans="4:8" x14ac:dyDescent="0.25">
      <c r="D3946" s="31"/>
      <c r="E3946" s="18"/>
      <c r="F3946" s="31"/>
      <c r="H3946" s="36"/>
    </row>
    <row r="3947" spans="4:8" x14ac:dyDescent="0.25">
      <c r="D3947" s="31"/>
      <c r="E3947" s="18"/>
      <c r="F3947" s="31"/>
      <c r="H3947" s="36"/>
    </row>
    <row r="3948" spans="4:8" x14ac:dyDescent="0.25">
      <c r="D3948" s="31"/>
      <c r="E3948" s="18"/>
      <c r="F3948" s="31"/>
      <c r="H3948" s="36"/>
    </row>
    <row r="3949" spans="4:8" x14ac:dyDescent="0.25">
      <c r="D3949" s="31"/>
      <c r="E3949" s="18"/>
      <c r="F3949" s="31"/>
      <c r="H3949" s="36"/>
    </row>
    <row r="3950" spans="4:8" x14ac:dyDescent="0.25">
      <c r="D3950" s="31"/>
      <c r="E3950" s="18"/>
      <c r="F3950" s="31"/>
      <c r="H3950" s="36"/>
    </row>
    <row r="3951" spans="4:8" x14ac:dyDescent="0.25">
      <c r="D3951" s="31"/>
      <c r="E3951" s="18"/>
      <c r="F3951" s="31"/>
      <c r="H3951" s="36"/>
    </row>
    <row r="3952" spans="4:8" x14ac:dyDescent="0.25">
      <c r="D3952" s="31"/>
      <c r="E3952" s="18"/>
      <c r="F3952" s="31"/>
      <c r="H3952" s="36"/>
    </row>
    <row r="3953" spans="4:8" x14ac:dyDescent="0.25">
      <c r="D3953" s="31"/>
      <c r="E3953" s="18"/>
      <c r="F3953" s="31"/>
      <c r="H3953" s="36"/>
    </row>
    <row r="3954" spans="4:8" x14ac:dyDescent="0.25">
      <c r="D3954" s="31"/>
      <c r="E3954" s="18"/>
      <c r="F3954" s="31"/>
      <c r="H3954" s="36"/>
    </row>
    <row r="3955" spans="4:8" x14ac:dyDescent="0.25">
      <c r="D3955" s="31"/>
      <c r="E3955" s="18"/>
      <c r="F3955" s="31"/>
      <c r="H3955" s="36"/>
    </row>
    <row r="3956" spans="4:8" x14ac:dyDescent="0.25">
      <c r="D3956" s="31"/>
      <c r="E3956" s="18"/>
      <c r="F3956" s="31"/>
      <c r="H3956" s="36"/>
    </row>
    <row r="3957" spans="4:8" x14ac:dyDescent="0.25">
      <c r="D3957" s="31"/>
      <c r="E3957" s="18"/>
      <c r="F3957" s="31"/>
      <c r="H3957" s="36"/>
    </row>
    <row r="3958" spans="4:8" x14ac:dyDescent="0.25">
      <c r="D3958" s="31"/>
      <c r="E3958" s="18"/>
      <c r="F3958" s="31"/>
      <c r="H3958" s="36"/>
    </row>
    <row r="3959" spans="4:8" x14ac:dyDescent="0.25">
      <c r="D3959" s="31"/>
      <c r="E3959" s="18"/>
      <c r="F3959" s="31"/>
      <c r="H3959" s="36"/>
    </row>
    <row r="3960" spans="4:8" x14ac:dyDescent="0.25">
      <c r="D3960" s="31"/>
      <c r="E3960" s="18"/>
      <c r="F3960" s="31"/>
      <c r="H3960" s="36"/>
    </row>
    <row r="3961" spans="4:8" x14ac:dyDescent="0.25">
      <c r="D3961" s="31"/>
      <c r="E3961" s="18"/>
      <c r="F3961" s="31"/>
      <c r="H3961" s="36"/>
    </row>
    <row r="3962" spans="4:8" x14ac:dyDescent="0.25">
      <c r="D3962" s="31"/>
      <c r="E3962" s="18"/>
      <c r="F3962" s="31"/>
      <c r="H3962" s="36"/>
    </row>
    <row r="3963" spans="4:8" x14ac:dyDescent="0.25">
      <c r="D3963" s="31"/>
      <c r="E3963" s="18"/>
      <c r="F3963" s="31"/>
      <c r="H3963" s="36"/>
    </row>
    <row r="3964" spans="4:8" x14ac:dyDescent="0.25">
      <c r="D3964" s="31"/>
      <c r="E3964" s="18"/>
      <c r="F3964" s="31"/>
      <c r="H3964" s="36"/>
    </row>
    <row r="3965" spans="4:8" x14ac:dyDescent="0.25">
      <c r="D3965" s="31"/>
      <c r="E3965" s="18"/>
      <c r="F3965" s="31"/>
      <c r="H3965" s="36"/>
    </row>
    <row r="3966" spans="4:8" x14ac:dyDescent="0.25">
      <c r="D3966" s="31"/>
      <c r="E3966" s="18"/>
      <c r="F3966" s="31"/>
      <c r="H3966" s="36"/>
    </row>
    <row r="3967" spans="4:8" x14ac:dyDescent="0.25">
      <c r="D3967" s="31"/>
      <c r="E3967" s="18"/>
      <c r="F3967" s="31"/>
      <c r="H3967" s="36"/>
    </row>
    <row r="3968" spans="4:8" x14ac:dyDescent="0.25">
      <c r="D3968" s="31"/>
      <c r="E3968" s="18"/>
      <c r="F3968" s="31"/>
      <c r="H3968" s="36"/>
    </row>
    <row r="3969" spans="4:8" x14ac:dyDescent="0.25">
      <c r="D3969" s="31"/>
      <c r="E3969" s="18"/>
      <c r="F3969" s="31"/>
      <c r="H3969" s="36"/>
    </row>
    <row r="3970" spans="4:8" x14ac:dyDescent="0.25">
      <c r="D3970" s="31"/>
      <c r="E3970" s="18"/>
      <c r="F3970" s="31"/>
      <c r="H3970" s="36"/>
    </row>
    <row r="3971" spans="4:8" x14ac:dyDescent="0.25">
      <c r="D3971" s="31"/>
      <c r="E3971" s="18"/>
      <c r="F3971" s="31"/>
      <c r="H3971" s="36"/>
    </row>
    <row r="3972" spans="4:8" x14ac:dyDescent="0.25">
      <c r="D3972" s="31"/>
      <c r="E3972" s="18"/>
      <c r="F3972" s="31"/>
      <c r="H3972" s="36"/>
    </row>
    <row r="3973" spans="4:8" x14ac:dyDescent="0.25">
      <c r="D3973" s="31"/>
      <c r="E3973" s="18"/>
      <c r="F3973" s="31"/>
      <c r="H3973" s="36"/>
    </row>
    <row r="3974" spans="4:8" x14ac:dyDescent="0.25">
      <c r="D3974" s="31"/>
      <c r="E3974" s="18"/>
      <c r="F3974" s="31"/>
      <c r="H3974" s="36"/>
    </row>
    <row r="3975" spans="4:8" x14ac:dyDescent="0.25">
      <c r="D3975" s="31"/>
      <c r="E3975" s="18"/>
      <c r="F3975" s="31"/>
      <c r="H3975" s="36"/>
    </row>
    <row r="3976" spans="4:8" x14ac:dyDescent="0.25">
      <c r="D3976" s="31"/>
      <c r="E3976" s="18"/>
      <c r="F3976" s="31"/>
      <c r="H3976" s="36"/>
    </row>
    <row r="3977" spans="4:8" x14ac:dyDescent="0.25">
      <c r="D3977" s="31"/>
      <c r="E3977" s="18"/>
      <c r="F3977" s="31"/>
      <c r="H3977" s="36"/>
    </row>
    <row r="3978" spans="4:8" x14ac:dyDescent="0.25">
      <c r="D3978" s="31"/>
      <c r="E3978" s="18"/>
      <c r="F3978" s="31"/>
      <c r="H3978" s="36"/>
    </row>
    <row r="3979" spans="4:8" x14ac:dyDescent="0.25">
      <c r="D3979" s="31"/>
      <c r="E3979" s="18"/>
      <c r="F3979" s="31"/>
      <c r="H3979" s="36"/>
    </row>
    <row r="3980" spans="4:8" x14ac:dyDescent="0.25">
      <c r="D3980" s="31"/>
      <c r="E3980" s="18"/>
      <c r="F3980" s="31"/>
      <c r="H3980" s="36"/>
    </row>
    <row r="3981" spans="4:8" x14ac:dyDescent="0.25">
      <c r="D3981" s="31"/>
      <c r="E3981" s="18"/>
      <c r="F3981" s="31"/>
      <c r="H3981" s="36"/>
    </row>
    <row r="3982" spans="4:8" x14ac:dyDescent="0.25">
      <c r="D3982" s="31"/>
      <c r="E3982" s="18"/>
      <c r="F3982" s="31"/>
      <c r="H3982" s="36"/>
    </row>
    <row r="3983" spans="4:8" x14ac:dyDescent="0.25">
      <c r="D3983" s="31"/>
      <c r="E3983" s="18"/>
      <c r="F3983" s="31"/>
      <c r="H3983" s="36"/>
    </row>
    <row r="3984" spans="4:8" x14ac:dyDescent="0.25">
      <c r="D3984" s="31"/>
      <c r="E3984" s="18"/>
      <c r="F3984" s="31"/>
      <c r="H3984" s="36"/>
    </row>
    <row r="3985" spans="4:8" x14ac:dyDescent="0.25">
      <c r="D3985" s="31"/>
      <c r="E3985" s="18"/>
      <c r="F3985" s="31"/>
      <c r="H3985" s="36"/>
    </row>
    <row r="3986" spans="4:8" x14ac:dyDescent="0.25">
      <c r="D3986" s="31"/>
      <c r="E3986" s="18"/>
      <c r="F3986" s="31"/>
      <c r="H3986" s="36"/>
    </row>
    <row r="3987" spans="4:8" x14ac:dyDescent="0.25">
      <c r="D3987" s="31"/>
      <c r="E3987" s="18"/>
      <c r="F3987" s="31"/>
      <c r="H3987" s="36"/>
    </row>
    <row r="3988" spans="4:8" x14ac:dyDescent="0.25">
      <c r="D3988" s="31"/>
      <c r="E3988" s="18"/>
      <c r="F3988" s="31"/>
      <c r="H3988" s="36"/>
    </row>
    <row r="3989" spans="4:8" x14ac:dyDescent="0.25">
      <c r="D3989" s="31"/>
      <c r="E3989" s="18"/>
      <c r="F3989" s="31"/>
      <c r="H3989" s="36"/>
    </row>
    <row r="3990" spans="4:8" x14ac:dyDescent="0.25">
      <c r="D3990" s="31"/>
      <c r="E3990" s="18"/>
      <c r="F3990" s="31"/>
      <c r="H3990" s="36"/>
    </row>
    <row r="3991" spans="4:8" x14ac:dyDescent="0.25">
      <c r="D3991" s="31"/>
      <c r="E3991" s="18"/>
      <c r="F3991" s="31"/>
      <c r="H3991" s="36"/>
    </row>
    <row r="3992" spans="4:8" x14ac:dyDescent="0.25">
      <c r="D3992" s="31"/>
      <c r="E3992" s="18"/>
      <c r="F3992" s="31"/>
      <c r="H3992" s="36"/>
    </row>
    <row r="3993" spans="4:8" x14ac:dyDescent="0.25">
      <c r="D3993" s="31"/>
      <c r="E3993" s="18"/>
      <c r="F3993" s="31"/>
      <c r="H3993" s="36"/>
    </row>
    <row r="3994" spans="4:8" x14ac:dyDescent="0.25">
      <c r="D3994" s="31"/>
      <c r="E3994" s="18"/>
      <c r="F3994" s="31"/>
      <c r="H3994" s="36"/>
    </row>
    <row r="3995" spans="4:8" x14ac:dyDescent="0.25">
      <c r="D3995" s="31"/>
      <c r="E3995" s="18"/>
      <c r="F3995" s="31"/>
      <c r="H3995" s="36"/>
    </row>
    <row r="3996" spans="4:8" x14ac:dyDescent="0.25">
      <c r="D3996" s="31"/>
      <c r="E3996" s="18"/>
      <c r="F3996" s="31"/>
      <c r="H3996" s="36"/>
    </row>
    <row r="3997" spans="4:8" x14ac:dyDescent="0.25">
      <c r="D3997" s="31"/>
      <c r="E3997" s="18"/>
      <c r="F3997" s="31"/>
      <c r="H3997" s="36"/>
    </row>
    <row r="3998" spans="4:8" x14ac:dyDescent="0.25">
      <c r="D3998" s="31"/>
      <c r="E3998" s="18"/>
      <c r="F3998" s="31"/>
      <c r="H3998" s="36"/>
    </row>
    <row r="3999" spans="4:8" x14ac:dyDescent="0.25">
      <c r="D3999" s="31"/>
      <c r="E3999" s="18"/>
      <c r="F3999" s="31"/>
      <c r="H3999" s="36"/>
    </row>
    <row r="4000" spans="4:8" x14ac:dyDescent="0.25">
      <c r="D4000" s="31"/>
      <c r="E4000" s="18"/>
      <c r="F4000" s="31"/>
      <c r="H4000" s="36"/>
    </row>
    <row r="4001" spans="4:8" x14ac:dyDescent="0.25">
      <c r="D4001" s="31"/>
      <c r="E4001" s="18"/>
      <c r="F4001" s="31"/>
      <c r="H4001" s="36"/>
    </row>
    <row r="4002" spans="4:8" x14ac:dyDescent="0.25">
      <c r="D4002" s="31"/>
      <c r="E4002" s="18"/>
      <c r="F4002" s="31"/>
      <c r="H4002" s="36"/>
    </row>
    <row r="4003" spans="4:8" x14ac:dyDescent="0.25">
      <c r="D4003" s="31"/>
      <c r="E4003" s="18"/>
      <c r="F4003" s="31"/>
      <c r="H4003" s="36"/>
    </row>
    <row r="4004" spans="4:8" x14ac:dyDescent="0.25">
      <c r="D4004" s="31"/>
      <c r="E4004" s="18"/>
      <c r="F4004" s="31"/>
      <c r="H4004" s="36"/>
    </row>
    <row r="4005" spans="4:8" x14ac:dyDescent="0.25">
      <c r="D4005" s="31"/>
      <c r="E4005" s="18"/>
      <c r="F4005" s="31"/>
      <c r="H4005" s="36"/>
    </row>
    <row r="4006" spans="4:8" x14ac:dyDescent="0.25">
      <c r="D4006" s="31"/>
      <c r="E4006" s="18"/>
      <c r="F4006" s="31"/>
      <c r="H4006" s="36"/>
    </row>
    <row r="4007" spans="4:8" x14ac:dyDescent="0.25">
      <c r="D4007" s="31"/>
      <c r="E4007" s="18"/>
      <c r="F4007" s="31"/>
      <c r="H4007" s="36"/>
    </row>
    <row r="4008" spans="4:8" x14ac:dyDescent="0.25">
      <c r="D4008" s="31"/>
      <c r="E4008" s="18"/>
      <c r="F4008" s="31"/>
      <c r="H4008" s="36"/>
    </row>
    <row r="4009" spans="4:8" x14ac:dyDescent="0.25">
      <c r="D4009" s="31"/>
      <c r="E4009" s="18"/>
      <c r="F4009" s="31"/>
      <c r="H4009" s="36"/>
    </row>
    <row r="4010" spans="4:8" x14ac:dyDescent="0.25">
      <c r="D4010" s="31"/>
      <c r="E4010" s="18"/>
      <c r="F4010" s="31"/>
      <c r="H4010" s="36"/>
    </row>
    <row r="4011" spans="4:8" x14ac:dyDescent="0.25">
      <c r="D4011" s="31"/>
      <c r="E4011" s="18"/>
      <c r="F4011" s="31"/>
      <c r="H4011" s="36"/>
    </row>
    <row r="4012" spans="4:8" x14ac:dyDescent="0.25">
      <c r="D4012" s="31"/>
      <c r="E4012" s="18"/>
      <c r="F4012" s="31"/>
      <c r="H4012" s="36"/>
    </row>
    <row r="4013" spans="4:8" x14ac:dyDescent="0.25">
      <c r="D4013" s="31"/>
      <c r="E4013" s="18"/>
      <c r="F4013" s="31"/>
      <c r="H4013" s="36"/>
    </row>
    <row r="4014" spans="4:8" x14ac:dyDescent="0.25">
      <c r="D4014" s="31"/>
      <c r="E4014" s="18"/>
      <c r="F4014" s="31"/>
      <c r="H4014" s="36"/>
    </row>
    <row r="4015" spans="4:8" x14ac:dyDescent="0.25">
      <c r="D4015" s="31"/>
      <c r="E4015" s="18"/>
      <c r="F4015" s="31"/>
      <c r="H4015" s="36"/>
    </row>
    <row r="4016" spans="4:8" x14ac:dyDescent="0.25">
      <c r="D4016" s="31"/>
      <c r="E4016" s="18"/>
      <c r="F4016" s="31"/>
      <c r="H4016" s="36"/>
    </row>
    <row r="4017" spans="4:8" x14ac:dyDescent="0.25">
      <c r="D4017" s="31"/>
      <c r="E4017" s="18"/>
      <c r="F4017" s="31"/>
      <c r="H4017" s="36"/>
    </row>
    <row r="4018" spans="4:8" x14ac:dyDescent="0.25">
      <c r="D4018" s="31"/>
      <c r="E4018" s="18"/>
      <c r="F4018" s="31"/>
      <c r="H4018" s="36"/>
    </row>
    <row r="4019" spans="4:8" x14ac:dyDescent="0.25">
      <c r="D4019" s="31"/>
      <c r="E4019" s="18"/>
      <c r="F4019" s="31"/>
      <c r="H4019" s="36"/>
    </row>
    <row r="4020" spans="4:8" x14ac:dyDescent="0.25">
      <c r="D4020" s="31"/>
      <c r="E4020" s="18"/>
      <c r="F4020" s="31"/>
      <c r="H4020" s="36"/>
    </row>
    <row r="4021" spans="4:8" x14ac:dyDescent="0.25">
      <c r="D4021" s="31"/>
      <c r="E4021" s="18"/>
      <c r="F4021" s="31"/>
      <c r="H4021" s="36"/>
    </row>
    <row r="4022" spans="4:8" x14ac:dyDescent="0.25">
      <c r="D4022" s="31"/>
      <c r="E4022" s="18"/>
      <c r="F4022" s="31"/>
      <c r="H4022" s="36"/>
    </row>
    <row r="4023" spans="4:8" x14ac:dyDescent="0.25">
      <c r="D4023" s="31"/>
      <c r="E4023" s="18"/>
      <c r="F4023" s="31"/>
      <c r="H4023" s="36"/>
    </row>
    <row r="4024" spans="4:8" x14ac:dyDescent="0.25">
      <c r="D4024" s="31"/>
      <c r="E4024" s="18"/>
      <c r="F4024" s="31"/>
      <c r="H4024" s="36"/>
    </row>
    <row r="4025" spans="4:8" x14ac:dyDescent="0.25">
      <c r="D4025" s="31"/>
      <c r="E4025" s="18"/>
      <c r="F4025" s="31"/>
      <c r="H4025" s="36"/>
    </row>
    <row r="4026" spans="4:8" x14ac:dyDescent="0.25">
      <c r="D4026" s="31"/>
      <c r="E4026" s="18"/>
      <c r="F4026" s="31"/>
      <c r="H4026" s="36"/>
    </row>
    <row r="4027" spans="4:8" x14ac:dyDescent="0.25">
      <c r="D4027" s="31"/>
      <c r="E4027" s="18"/>
      <c r="F4027" s="31"/>
      <c r="H4027" s="36"/>
    </row>
    <row r="4028" spans="4:8" x14ac:dyDescent="0.25">
      <c r="D4028" s="31"/>
      <c r="E4028" s="18"/>
      <c r="F4028" s="31"/>
      <c r="H4028" s="36"/>
    </row>
    <row r="4029" spans="4:8" x14ac:dyDescent="0.25">
      <c r="D4029" s="31"/>
      <c r="E4029" s="18"/>
      <c r="F4029" s="31"/>
      <c r="H4029" s="36"/>
    </row>
    <row r="4030" spans="4:8" x14ac:dyDescent="0.25">
      <c r="D4030" s="31"/>
      <c r="E4030" s="18"/>
      <c r="F4030" s="31"/>
      <c r="H4030" s="36"/>
    </row>
    <row r="4031" spans="4:8" x14ac:dyDescent="0.25">
      <c r="D4031" s="31"/>
      <c r="E4031" s="18"/>
      <c r="F4031" s="31"/>
      <c r="H4031" s="36"/>
    </row>
    <row r="4032" spans="4:8" x14ac:dyDescent="0.25">
      <c r="D4032" s="31"/>
      <c r="E4032" s="18"/>
      <c r="F4032" s="31"/>
      <c r="H4032" s="36"/>
    </row>
    <row r="4033" spans="4:8" x14ac:dyDescent="0.25">
      <c r="D4033" s="31"/>
      <c r="E4033" s="18"/>
      <c r="F4033" s="31"/>
      <c r="H4033" s="36"/>
    </row>
    <row r="4034" spans="4:8" x14ac:dyDescent="0.25">
      <c r="D4034" s="31"/>
      <c r="E4034" s="18"/>
      <c r="F4034" s="31"/>
      <c r="H4034" s="36"/>
    </row>
    <row r="4035" spans="4:8" x14ac:dyDescent="0.25">
      <c r="D4035" s="31"/>
      <c r="E4035" s="18"/>
      <c r="F4035" s="31"/>
      <c r="H4035" s="36"/>
    </row>
    <row r="4036" spans="4:8" x14ac:dyDescent="0.25">
      <c r="D4036" s="31"/>
      <c r="E4036" s="18"/>
      <c r="F4036" s="31"/>
      <c r="H4036" s="36"/>
    </row>
    <row r="4037" spans="4:8" x14ac:dyDescent="0.25">
      <c r="D4037" s="31"/>
      <c r="E4037" s="18"/>
      <c r="F4037" s="31"/>
      <c r="H4037" s="36"/>
    </row>
    <row r="4038" spans="4:8" x14ac:dyDescent="0.25">
      <c r="D4038" s="31"/>
      <c r="E4038" s="18"/>
      <c r="F4038" s="31"/>
      <c r="H4038" s="36"/>
    </row>
    <row r="4039" spans="4:8" x14ac:dyDescent="0.25">
      <c r="D4039" s="31"/>
      <c r="E4039" s="18"/>
      <c r="F4039" s="31"/>
      <c r="H4039" s="36"/>
    </row>
    <row r="4040" spans="4:8" x14ac:dyDescent="0.25">
      <c r="D4040" s="31"/>
      <c r="E4040" s="18"/>
      <c r="F4040" s="31"/>
      <c r="H4040" s="36"/>
    </row>
    <row r="4041" spans="4:8" x14ac:dyDescent="0.25">
      <c r="D4041" s="31"/>
      <c r="E4041" s="18"/>
      <c r="F4041" s="31"/>
      <c r="H4041" s="36"/>
    </row>
    <row r="4042" spans="4:8" x14ac:dyDescent="0.25">
      <c r="D4042" s="31"/>
      <c r="E4042" s="18"/>
      <c r="F4042" s="31"/>
      <c r="H4042" s="36"/>
    </row>
    <row r="4043" spans="4:8" x14ac:dyDescent="0.25">
      <c r="D4043" s="31"/>
      <c r="E4043" s="18"/>
      <c r="F4043" s="31"/>
      <c r="H4043" s="36"/>
    </row>
    <row r="4044" spans="4:8" x14ac:dyDescent="0.25">
      <c r="D4044" s="31"/>
      <c r="E4044" s="18"/>
      <c r="F4044" s="31"/>
      <c r="H4044" s="36"/>
    </row>
    <row r="4045" spans="4:8" x14ac:dyDescent="0.25">
      <c r="D4045" s="31"/>
      <c r="E4045" s="18"/>
      <c r="F4045" s="31"/>
      <c r="H4045" s="36"/>
    </row>
    <row r="4046" spans="4:8" x14ac:dyDescent="0.25">
      <c r="D4046" s="31"/>
      <c r="E4046" s="18"/>
      <c r="F4046" s="31"/>
      <c r="H4046" s="36"/>
    </row>
    <row r="4047" spans="4:8" x14ac:dyDescent="0.25">
      <c r="D4047" s="31"/>
      <c r="E4047" s="18"/>
      <c r="F4047" s="31"/>
      <c r="H4047" s="36"/>
    </row>
    <row r="4048" spans="4:8" x14ac:dyDescent="0.25">
      <c r="D4048" s="31"/>
      <c r="E4048" s="18"/>
      <c r="F4048" s="31"/>
      <c r="H4048" s="36"/>
    </row>
    <row r="4049" spans="4:8" x14ac:dyDescent="0.25">
      <c r="D4049" s="31"/>
      <c r="E4049" s="18"/>
      <c r="F4049" s="31"/>
      <c r="H4049" s="36"/>
    </row>
    <row r="4050" spans="4:8" x14ac:dyDescent="0.25">
      <c r="D4050" s="31"/>
      <c r="E4050" s="18"/>
      <c r="F4050" s="31"/>
      <c r="H4050" s="36"/>
    </row>
    <row r="4051" spans="4:8" x14ac:dyDescent="0.25">
      <c r="D4051" s="31"/>
      <c r="E4051" s="18"/>
      <c r="F4051" s="31"/>
      <c r="H4051" s="36"/>
    </row>
    <row r="4052" spans="4:8" x14ac:dyDescent="0.25">
      <c r="D4052" s="31"/>
      <c r="E4052" s="18"/>
      <c r="F4052" s="31"/>
      <c r="H4052" s="36"/>
    </row>
    <row r="4053" spans="4:8" x14ac:dyDescent="0.25">
      <c r="D4053" s="31"/>
      <c r="E4053" s="18"/>
      <c r="F4053" s="31"/>
      <c r="H4053" s="36"/>
    </row>
    <row r="4054" spans="4:8" x14ac:dyDescent="0.25">
      <c r="D4054" s="31"/>
      <c r="E4054" s="18"/>
      <c r="F4054" s="31"/>
      <c r="H4054" s="36"/>
    </row>
    <row r="4055" spans="4:8" x14ac:dyDescent="0.25">
      <c r="D4055" s="31"/>
      <c r="E4055" s="18"/>
      <c r="F4055" s="31"/>
      <c r="H4055" s="36"/>
    </row>
    <row r="4056" spans="4:8" x14ac:dyDescent="0.25">
      <c r="D4056" s="31"/>
      <c r="E4056" s="18"/>
      <c r="F4056" s="31"/>
      <c r="H4056" s="36"/>
    </row>
    <row r="4057" spans="4:8" x14ac:dyDescent="0.25">
      <c r="D4057" s="31"/>
      <c r="E4057" s="18"/>
      <c r="F4057" s="31"/>
      <c r="H4057" s="36"/>
    </row>
    <row r="4058" spans="4:8" x14ac:dyDescent="0.25">
      <c r="D4058" s="31"/>
      <c r="E4058" s="18"/>
      <c r="F4058" s="31"/>
      <c r="H4058" s="36"/>
    </row>
    <row r="4059" spans="4:8" x14ac:dyDescent="0.25">
      <c r="D4059" s="31"/>
      <c r="E4059" s="18"/>
      <c r="F4059" s="31"/>
      <c r="H4059" s="36"/>
    </row>
    <row r="4060" spans="4:8" x14ac:dyDescent="0.25">
      <c r="D4060" s="31"/>
      <c r="E4060" s="18"/>
      <c r="F4060" s="31"/>
      <c r="H4060" s="36"/>
    </row>
    <row r="4061" spans="4:8" x14ac:dyDescent="0.25">
      <c r="D4061" s="31"/>
      <c r="E4061" s="18"/>
      <c r="F4061" s="31"/>
      <c r="H4061" s="36"/>
    </row>
    <row r="4062" spans="4:8" x14ac:dyDescent="0.25">
      <c r="D4062" s="31"/>
      <c r="E4062" s="18"/>
      <c r="F4062" s="31"/>
      <c r="H4062" s="36"/>
    </row>
    <row r="4063" spans="4:8" x14ac:dyDescent="0.25">
      <c r="D4063" s="31"/>
      <c r="E4063" s="18"/>
      <c r="F4063" s="31"/>
      <c r="H4063" s="36"/>
    </row>
    <row r="4064" spans="4:8" x14ac:dyDescent="0.25">
      <c r="D4064" s="31"/>
      <c r="E4064" s="18"/>
      <c r="F4064" s="31"/>
      <c r="H4064" s="36"/>
    </row>
    <row r="4065" spans="4:8" x14ac:dyDescent="0.25">
      <c r="D4065" s="31"/>
      <c r="E4065" s="18"/>
      <c r="F4065" s="31"/>
      <c r="H4065" s="36"/>
    </row>
    <row r="4066" spans="4:8" x14ac:dyDescent="0.25">
      <c r="D4066" s="31"/>
      <c r="E4066" s="18"/>
      <c r="F4066" s="31"/>
      <c r="H4066" s="36"/>
    </row>
    <row r="4067" spans="4:8" x14ac:dyDescent="0.25">
      <c r="D4067" s="31"/>
      <c r="E4067" s="18"/>
      <c r="F4067" s="31"/>
      <c r="H4067" s="36"/>
    </row>
    <row r="4068" spans="4:8" x14ac:dyDescent="0.25">
      <c r="D4068" s="31"/>
      <c r="E4068" s="18"/>
      <c r="F4068" s="31"/>
      <c r="H4068" s="36"/>
    </row>
    <row r="4069" spans="4:8" x14ac:dyDescent="0.25">
      <c r="D4069" s="31"/>
      <c r="E4069" s="18"/>
      <c r="F4069" s="31"/>
      <c r="H4069" s="36"/>
    </row>
    <row r="4070" spans="4:8" x14ac:dyDescent="0.25">
      <c r="D4070" s="31"/>
      <c r="E4070" s="18"/>
      <c r="F4070" s="31"/>
      <c r="H4070" s="36"/>
    </row>
    <row r="4071" spans="4:8" x14ac:dyDescent="0.25">
      <c r="D4071" s="31"/>
      <c r="E4071" s="18"/>
      <c r="F4071" s="31"/>
      <c r="H4071" s="36"/>
    </row>
    <row r="4072" spans="4:8" x14ac:dyDescent="0.25">
      <c r="D4072" s="31"/>
      <c r="E4072" s="18"/>
      <c r="F4072" s="31"/>
      <c r="H4072" s="36"/>
    </row>
    <row r="4073" spans="4:8" x14ac:dyDescent="0.25">
      <c r="D4073" s="31"/>
      <c r="E4073" s="18"/>
      <c r="F4073" s="31"/>
      <c r="H4073" s="36"/>
    </row>
    <row r="4074" spans="4:8" x14ac:dyDescent="0.25">
      <c r="D4074" s="31"/>
      <c r="E4074" s="18"/>
      <c r="F4074" s="31"/>
      <c r="H4074" s="36"/>
    </row>
    <row r="4075" spans="4:8" x14ac:dyDescent="0.25">
      <c r="D4075" s="31"/>
      <c r="E4075" s="18"/>
      <c r="F4075" s="31"/>
      <c r="H4075" s="36"/>
    </row>
    <row r="4076" spans="4:8" x14ac:dyDescent="0.25">
      <c r="D4076" s="31"/>
      <c r="E4076" s="18"/>
      <c r="F4076" s="31"/>
      <c r="H4076" s="36"/>
    </row>
    <row r="4077" spans="4:8" x14ac:dyDescent="0.25">
      <c r="D4077" s="31"/>
      <c r="E4077" s="18"/>
      <c r="F4077" s="31"/>
      <c r="H4077" s="36"/>
    </row>
    <row r="4078" spans="4:8" x14ac:dyDescent="0.25">
      <c r="D4078" s="31"/>
      <c r="E4078" s="18"/>
      <c r="F4078" s="31"/>
      <c r="H4078" s="36"/>
    </row>
    <row r="4079" spans="4:8" x14ac:dyDescent="0.25">
      <c r="D4079" s="31"/>
      <c r="E4079" s="18"/>
      <c r="F4079" s="31"/>
      <c r="H4079" s="36"/>
    </row>
    <row r="4080" spans="4:8" x14ac:dyDescent="0.25">
      <c r="D4080" s="31"/>
      <c r="E4080" s="18"/>
      <c r="F4080" s="31"/>
      <c r="H4080" s="36"/>
    </row>
    <row r="4081" spans="4:8" x14ac:dyDescent="0.25">
      <c r="D4081" s="31"/>
      <c r="E4081" s="18"/>
      <c r="F4081" s="31"/>
      <c r="H4081" s="36"/>
    </row>
    <row r="4082" spans="4:8" x14ac:dyDescent="0.25">
      <c r="D4082" s="31"/>
      <c r="E4082" s="18"/>
      <c r="F4082" s="31"/>
      <c r="H4082" s="36"/>
    </row>
    <row r="4083" spans="4:8" x14ac:dyDescent="0.25">
      <c r="D4083" s="31"/>
      <c r="E4083" s="18"/>
      <c r="F4083" s="31"/>
      <c r="H4083" s="36"/>
    </row>
    <row r="4084" spans="4:8" x14ac:dyDescent="0.25">
      <c r="D4084" s="31"/>
      <c r="E4084" s="18"/>
      <c r="F4084" s="31"/>
      <c r="H4084" s="36"/>
    </row>
    <row r="4085" spans="4:8" x14ac:dyDescent="0.25">
      <c r="D4085" s="31"/>
      <c r="E4085" s="18"/>
      <c r="F4085" s="31"/>
      <c r="H4085" s="36"/>
    </row>
    <row r="4086" spans="4:8" x14ac:dyDescent="0.25">
      <c r="D4086" s="31"/>
      <c r="E4086" s="18"/>
      <c r="F4086" s="31"/>
      <c r="H4086" s="36"/>
    </row>
    <row r="4087" spans="4:8" x14ac:dyDescent="0.25">
      <c r="D4087" s="31"/>
      <c r="E4087" s="18"/>
      <c r="F4087" s="31"/>
      <c r="H4087" s="36"/>
    </row>
    <row r="4088" spans="4:8" x14ac:dyDescent="0.25">
      <c r="D4088" s="31"/>
      <c r="E4088" s="18"/>
      <c r="F4088" s="31"/>
      <c r="H4088" s="36"/>
    </row>
    <row r="4089" spans="4:8" x14ac:dyDescent="0.25">
      <c r="D4089" s="31"/>
      <c r="E4089" s="18"/>
      <c r="F4089" s="31"/>
      <c r="H4089" s="36"/>
    </row>
    <row r="4090" spans="4:8" x14ac:dyDescent="0.25">
      <c r="D4090" s="31"/>
      <c r="E4090" s="18"/>
      <c r="F4090" s="31"/>
      <c r="H4090" s="36"/>
    </row>
    <row r="4091" spans="4:8" x14ac:dyDescent="0.25">
      <c r="D4091" s="31"/>
      <c r="E4091" s="18"/>
      <c r="F4091" s="31"/>
      <c r="H4091" s="36"/>
    </row>
    <row r="4092" spans="4:8" x14ac:dyDescent="0.25">
      <c r="D4092" s="31"/>
      <c r="E4092" s="18"/>
      <c r="F4092" s="31"/>
      <c r="H4092" s="36"/>
    </row>
    <row r="4093" spans="4:8" x14ac:dyDescent="0.25">
      <c r="D4093" s="31"/>
      <c r="E4093" s="18"/>
      <c r="F4093" s="31"/>
      <c r="H4093" s="36"/>
    </row>
    <row r="4094" spans="4:8" x14ac:dyDescent="0.25">
      <c r="D4094" s="31"/>
      <c r="E4094" s="18"/>
      <c r="F4094" s="31"/>
      <c r="H4094" s="36"/>
    </row>
    <row r="4095" spans="4:8" x14ac:dyDescent="0.25">
      <c r="D4095" s="31"/>
      <c r="E4095" s="18"/>
      <c r="F4095" s="31"/>
      <c r="H4095" s="36"/>
    </row>
    <row r="4096" spans="4:8" x14ac:dyDescent="0.25">
      <c r="D4096" s="31"/>
      <c r="E4096" s="18"/>
      <c r="F4096" s="31"/>
      <c r="H4096" s="36"/>
    </row>
    <row r="4097" spans="4:8" x14ac:dyDescent="0.25">
      <c r="D4097" s="31"/>
      <c r="E4097" s="18"/>
      <c r="F4097" s="31"/>
      <c r="H4097" s="36"/>
    </row>
    <row r="4098" spans="4:8" x14ac:dyDescent="0.25">
      <c r="D4098" s="31"/>
      <c r="E4098" s="18"/>
      <c r="F4098" s="31"/>
      <c r="H4098" s="36"/>
    </row>
    <row r="4099" spans="4:8" x14ac:dyDescent="0.25">
      <c r="D4099" s="31"/>
      <c r="E4099" s="18"/>
      <c r="F4099" s="31"/>
      <c r="H4099" s="36"/>
    </row>
    <row r="4100" spans="4:8" x14ac:dyDescent="0.25">
      <c r="D4100" s="31"/>
      <c r="E4100" s="18"/>
      <c r="F4100" s="31"/>
      <c r="H4100" s="36"/>
    </row>
    <row r="4101" spans="4:8" x14ac:dyDescent="0.25">
      <c r="D4101" s="31"/>
      <c r="E4101" s="18"/>
      <c r="F4101" s="31"/>
      <c r="H4101" s="36"/>
    </row>
    <row r="4102" spans="4:8" x14ac:dyDescent="0.25">
      <c r="D4102" s="31"/>
      <c r="E4102" s="18"/>
      <c r="F4102" s="31"/>
      <c r="H4102" s="36"/>
    </row>
    <row r="4103" spans="4:8" x14ac:dyDescent="0.25">
      <c r="D4103" s="31"/>
      <c r="E4103" s="18"/>
      <c r="F4103" s="31"/>
      <c r="H4103" s="36"/>
    </row>
    <row r="4104" spans="4:8" x14ac:dyDescent="0.25">
      <c r="D4104" s="31"/>
      <c r="E4104" s="18"/>
      <c r="F4104" s="31"/>
      <c r="H4104" s="36"/>
    </row>
    <row r="4105" spans="4:8" x14ac:dyDescent="0.25">
      <c r="D4105" s="31"/>
      <c r="E4105" s="18"/>
      <c r="F4105" s="31"/>
      <c r="H4105" s="36"/>
    </row>
    <row r="4106" spans="4:8" x14ac:dyDescent="0.25">
      <c r="D4106" s="31"/>
      <c r="E4106" s="18"/>
      <c r="F4106" s="31"/>
      <c r="H4106" s="36"/>
    </row>
    <row r="4107" spans="4:8" x14ac:dyDescent="0.25">
      <c r="D4107" s="31"/>
      <c r="E4107" s="18"/>
      <c r="F4107" s="31"/>
      <c r="H4107" s="36"/>
    </row>
    <row r="4108" spans="4:8" x14ac:dyDescent="0.25">
      <c r="D4108" s="31"/>
      <c r="E4108" s="18"/>
      <c r="F4108" s="31"/>
      <c r="H4108" s="36"/>
    </row>
    <row r="4109" spans="4:8" x14ac:dyDescent="0.25">
      <c r="D4109" s="31"/>
      <c r="E4109" s="18"/>
      <c r="F4109" s="31"/>
      <c r="H4109" s="36"/>
    </row>
    <row r="4110" spans="4:8" x14ac:dyDescent="0.25">
      <c r="D4110" s="31"/>
      <c r="E4110" s="18"/>
      <c r="F4110" s="31"/>
      <c r="H4110" s="36"/>
    </row>
    <row r="4111" spans="4:8" x14ac:dyDescent="0.25">
      <c r="D4111" s="31"/>
      <c r="E4111" s="18"/>
      <c r="F4111" s="31"/>
      <c r="H4111" s="36"/>
    </row>
    <row r="4112" spans="4:8" x14ac:dyDescent="0.25">
      <c r="D4112" s="31"/>
      <c r="E4112" s="18"/>
      <c r="F4112" s="31"/>
      <c r="H4112" s="36"/>
    </row>
    <row r="4113" spans="4:8" x14ac:dyDescent="0.25">
      <c r="D4113" s="31"/>
      <c r="E4113" s="18"/>
      <c r="F4113" s="31"/>
      <c r="H4113" s="36"/>
    </row>
    <row r="4114" spans="4:8" x14ac:dyDescent="0.25">
      <c r="D4114" s="31"/>
      <c r="E4114" s="18"/>
      <c r="F4114" s="31"/>
      <c r="H4114" s="36"/>
    </row>
    <row r="4115" spans="4:8" x14ac:dyDescent="0.25">
      <c r="D4115" s="31"/>
      <c r="E4115" s="18"/>
      <c r="F4115" s="31"/>
      <c r="H4115" s="36"/>
    </row>
    <row r="4116" spans="4:8" x14ac:dyDescent="0.25">
      <c r="D4116" s="31"/>
      <c r="E4116" s="18"/>
      <c r="F4116" s="31"/>
      <c r="H4116" s="36"/>
    </row>
    <row r="4117" spans="4:8" x14ac:dyDescent="0.25">
      <c r="D4117" s="31"/>
      <c r="E4117" s="18"/>
      <c r="F4117" s="31"/>
      <c r="H4117" s="36"/>
    </row>
    <row r="4118" spans="4:8" x14ac:dyDescent="0.25">
      <c r="D4118" s="31"/>
      <c r="E4118" s="18"/>
      <c r="F4118" s="31"/>
      <c r="H4118" s="36"/>
    </row>
    <row r="4119" spans="4:8" x14ac:dyDescent="0.25">
      <c r="D4119" s="31"/>
      <c r="E4119" s="18"/>
      <c r="F4119" s="31"/>
      <c r="H4119" s="36"/>
    </row>
    <row r="4120" spans="4:8" x14ac:dyDescent="0.25">
      <c r="D4120" s="31"/>
      <c r="E4120" s="18"/>
      <c r="F4120" s="31"/>
      <c r="H4120" s="36"/>
    </row>
    <row r="4121" spans="4:8" x14ac:dyDescent="0.25">
      <c r="D4121" s="31"/>
      <c r="E4121" s="18"/>
      <c r="F4121" s="31"/>
      <c r="H4121" s="36"/>
    </row>
    <row r="4122" spans="4:8" x14ac:dyDescent="0.25">
      <c r="D4122" s="31"/>
      <c r="E4122" s="18"/>
      <c r="F4122" s="31"/>
      <c r="H4122" s="36"/>
    </row>
    <row r="4123" spans="4:8" x14ac:dyDescent="0.25">
      <c r="D4123" s="31"/>
      <c r="E4123" s="18"/>
      <c r="F4123" s="31"/>
      <c r="H4123" s="36"/>
    </row>
    <row r="4124" spans="4:8" x14ac:dyDescent="0.25">
      <c r="D4124" s="31"/>
      <c r="E4124" s="18"/>
      <c r="F4124" s="31"/>
      <c r="H4124" s="36"/>
    </row>
    <row r="4125" spans="4:8" x14ac:dyDescent="0.25">
      <c r="D4125" s="31"/>
      <c r="E4125" s="18"/>
      <c r="F4125" s="31"/>
      <c r="H4125" s="36"/>
    </row>
    <row r="4126" spans="4:8" x14ac:dyDescent="0.25">
      <c r="D4126" s="31"/>
      <c r="E4126" s="18"/>
      <c r="F4126" s="31"/>
      <c r="H4126" s="36"/>
    </row>
    <row r="4127" spans="4:8" x14ac:dyDescent="0.25">
      <c r="D4127" s="31"/>
      <c r="E4127" s="18"/>
      <c r="F4127" s="31"/>
      <c r="H4127" s="36"/>
    </row>
    <row r="4128" spans="4:8" x14ac:dyDescent="0.25">
      <c r="D4128" s="31"/>
      <c r="E4128" s="18"/>
      <c r="F4128" s="31"/>
      <c r="H4128" s="36"/>
    </row>
    <row r="4129" spans="4:8" x14ac:dyDescent="0.25">
      <c r="D4129" s="31"/>
      <c r="E4129" s="18"/>
      <c r="F4129" s="31"/>
      <c r="H4129" s="36"/>
    </row>
    <row r="4130" spans="4:8" x14ac:dyDescent="0.25">
      <c r="D4130" s="31"/>
      <c r="E4130" s="18"/>
      <c r="F4130" s="31"/>
      <c r="H4130" s="36"/>
    </row>
    <row r="4131" spans="4:8" x14ac:dyDescent="0.25">
      <c r="D4131" s="31"/>
      <c r="E4131" s="18"/>
      <c r="F4131" s="31"/>
      <c r="H4131" s="36"/>
    </row>
    <row r="4132" spans="4:8" x14ac:dyDescent="0.25">
      <c r="D4132" s="31"/>
      <c r="E4132" s="18"/>
      <c r="F4132" s="31"/>
      <c r="H4132" s="36"/>
    </row>
    <row r="4133" spans="4:8" x14ac:dyDescent="0.25">
      <c r="D4133" s="31"/>
      <c r="E4133" s="18"/>
      <c r="F4133" s="31"/>
      <c r="H4133" s="36"/>
    </row>
    <row r="4134" spans="4:8" x14ac:dyDescent="0.25">
      <c r="D4134" s="31"/>
      <c r="E4134" s="18"/>
      <c r="F4134" s="31"/>
      <c r="H4134" s="36"/>
    </row>
    <row r="4135" spans="4:8" x14ac:dyDescent="0.25">
      <c r="D4135" s="31"/>
      <c r="E4135" s="18"/>
      <c r="F4135" s="31"/>
      <c r="H4135" s="36"/>
    </row>
    <row r="4136" spans="4:8" x14ac:dyDescent="0.25">
      <c r="D4136" s="31"/>
      <c r="E4136" s="18"/>
      <c r="F4136" s="31"/>
      <c r="H4136" s="36"/>
    </row>
    <row r="4137" spans="4:8" x14ac:dyDescent="0.25">
      <c r="D4137" s="31"/>
      <c r="E4137" s="18"/>
      <c r="F4137" s="31"/>
      <c r="H4137" s="36"/>
    </row>
    <row r="4138" spans="4:8" x14ac:dyDescent="0.25">
      <c r="D4138" s="31"/>
      <c r="E4138" s="18"/>
      <c r="F4138" s="31"/>
      <c r="H4138" s="36"/>
    </row>
    <row r="4139" spans="4:8" x14ac:dyDescent="0.25">
      <c r="D4139" s="31"/>
      <c r="E4139" s="18"/>
      <c r="F4139" s="31"/>
      <c r="H4139" s="36"/>
    </row>
    <row r="4140" spans="4:8" x14ac:dyDescent="0.25">
      <c r="D4140" s="31"/>
      <c r="E4140" s="18"/>
      <c r="F4140" s="31"/>
      <c r="H4140" s="36"/>
    </row>
    <row r="4141" spans="4:8" x14ac:dyDescent="0.25">
      <c r="D4141" s="31"/>
      <c r="E4141" s="18"/>
      <c r="F4141" s="31"/>
      <c r="H4141" s="36"/>
    </row>
    <row r="4142" spans="4:8" x14ac:dyDescent="0.25">
      <c r="D4142" s="31"/>
      <c r="E4142" s="18"/>
      <c r="F4142" s="31"/>
      <c r="H4142" s="36"/>
    </row>
    <row r="4143" spans="4:8" x14ac:dyDescent="0.25">
      <c r="D4143" s="31"/>
      <c r="E4143" s="18"/>
      <c r="F4143" s="31"/>
      <c r="H4143" s="36"/>
    </row>
    <row r="4144" spans="4:8" x14ac:dyDescent="0.25">
      <c r="D4144" s="31"/>
      <c r="E4144" s="18"/>
      <c r="F4144" s="31"/>
      <c r="H4144" s="36"/>
    </row>
    <row r="4145" spans="4:8" x14ac:dyDescent="0.25">
      <c r="D4145" s="31"/>
      <c r="E4145" s="18"/>
      <c r="F4145" s="31"/>
      <c r="H4145" s="36"/>
    </row>
    <row r="4146" spans="4:8" x14ac:dyDescent="0.25">
      <c r="D4146" s="31"/>
      <c r="E4146" s="18"/>
      <c r="F4146" s="31"/>
      <c r="H4146" s="36"/>
    </row>
    <row r="4147" spans="4:8" x14ac:dyDescent="0.25">
      <c r="D4147" s="31"/>
      <c r="E4147" s="18"/>
      <c r="F4147" s="31"/>
      <c r="H4147" s="36"/>
    </row>
    <row r="4148" spans="4:8" x14ac:dyDescent="0.25">
      <c r="D4148" s="31"/>
      <c r="E4148" s="18"/>
      <c r="F4148" s="31"/>
      <c r="H4148" s="36"/>
    </row>
    <row r="4149" spans="4:8" x14ac:dyDescent="0.25">
      <c r="D4149" s="31"/>
      <c r="E4149" s="18"/>
      <c r="F4149" s="31"/>
      <c r="H4149" s="36"/>
    </row>
    <row r="4150" spans="4:8" x14ac:dyDescent="0.25">
      <c r="D4150" s="31"/>
      <c r="E4150" s="18"/>
      <c r="F4150" s="31"/>
      <c r="H4150" s="36"/>
    </row>
    <row r="4151" spans="4:8" x14ac:dyDescent="0.25">
      <c r="D4151" s="31"/>
      <c r="E4151" s="18"/>
      <c r="F4151" s="31"/>
      <c r="H4151" s="36"/>
    </row>
    <row r="4152" spans="4:8" x14ac:dyDescent="0.25">
      <c r="D4152" s="31"/>
      <c r="E4152" s="18"/>
      <c r="F4152" s="31"/>
      <c r="H4152" s="36"/>
    </row>
    <row r="4153" spans="4:8" x14ac:dyDescent="0.25">
      <c r="D4153" s="31"/>
      <c r="E4153" s="18"/>
      <c r="F4153" s="31"/>
      <c r="H4153" s="36"/>
    </row>
    <row r="4154" spans="4:8" x14ac:dyDescent="0.25">
      <c r="D4154" s="31"/>
      <c r="E4154" s="18"/>
      <c r="F4154" s="31"/>
      <c r="H4154" s="36"/>
    </row>
    <row r="4155" spans="4:8" x14ac:dyDescent="0.25">
      <c r="D4155" s="31"/>
      <c r="E4155" s="18"/>
      <c r="F4155" s="31"/>
      <c r="H4155" s="36"/>
    </row>
    <row r="4156" spans="4:8" x14ac:dyDescent="0.25">
      <c r="D4156" s="31"/>
      <c r="E4156" s="18"/>
      <c r="F4156" s="31"/>
      <c r="H4156" s="36"/>
    </row>
    <row r="4157" spans="4:8" x14ac:dyDescent="0.25">
      <c r="D4157" s="31"/>
      <c r="E4157" s="18"/>
      <c r="F4157" s="31"/>
      <c r="H4157" s="36"/>
    </row>
    <row r="4158" spans="4:8" x14ac:dyDescent="0.25">
      <c r="D4158" s="31"/>
      <c r="E4158" s="18"/>
      <c r="F4158" s="31"/>
      <c r="H4158" s="36"/>
    </row>
    <row r="4159" spans="4:8" x14ac:dyDescent="0.25">
      <c r="D4159" s="31"/>
      <c r="E4159" s="18"/>
      <c r="F4159" s="31"/>
      <c r="H4159" s="36"/>
    </row>
    <row r="4160" spans="4:8" x14ac:dyDescent="0.25">
      <c r="D4160" s="31"/>
      <c r="E4160" s="18"/>
      <c r="F4160" s="31"/>
      <c r="H4160" s="36"/>
    </row>
    <row r="4161" spans="4:8" x14ac:dyDescent="0.25">
      <c r="D4161" s="31"/>
      <c r="E4161" s="18"/>
      <c r="F4161" s="31"/>
      <c r="H4161" s="36"/>
    </row>
    <row r="4162" spans="4:8" x14ac:dyDescent="0.25">
      <c r="D4162" s="31"/>
      <c r="E4162" s="18"/>
      <c r="F4162" s="31"/>
      <c r="H4162" s="36"/>
    </row>
    <row r="4163" spans="4:8" x14ac:dyDescent="0.25">
      <c r="D4163" s="31"/>
      <c r="E4163" s="18"/>
      <c r="F4163" s="31"/>
      <c r="H4163" s="36"/>
    </row>
    <row r="4164" spans="4:8" x14ac:dyDescent="0.25">
      <c r="D4164" s="31"/>
      <c r="E4164" s="18"/>
      <c r="F4164" s="31"/>
      <c r="H4164" s="36"/>
    </row>
    <row r="4165" spans="4:8" x14ac:dyDescent="0.25">
      <c r="D4165" s="31"/>
      <c r="E4165" s="18"/>
      <c r="F4165" s="31"/>
      <c r="H4165" s="36"/>
    </row>
    <row r="4166" spans="4:8" x14ac:dyDescent="0.25">
      <c r="D4166" s="31"/>
      <c r="E4166" s="18"/>
      <c r="F4166" s="31"/>
      <c r="H4166" s="36"/>
    </row>
    <row r="4167" spans="4:8" x14ac:dyDescent="0.25">
      <c r="D4167" s="31"/>
      <c r="E4167" s="18"/>
      <c r="F4167" s="31"/>
      <c r="H4167" s="36"/>
    </row>
    <row r="4168" spans="4:8" x14ac:dyDescent="0.25">
      <c r="D4168" s="31"/>
      <c r="E4168" s="18"/>
      <c r="F4168" s="31"/>
      <c r="H4168" s="36"/>
    </row>
    <row r="4169" spans="4:8" x14ac:dyDescent="0.25">
      <c r="D4169" s="31"/>
      <c r="E4169" s="18"/>
      <c r="F4169" s="31"/>
      <c r="H4169" s="36"/>
    </row>
    <row r="4170" spans="4:8" x14ac:dyDescent="0.25">
      <c r="D4170" s="31"/>
      <c r="E4170" s="18"/>
      <c r="F4170" s="31"/>
      <c r="H4170" s="36"/>
    </row>
    <row r="4171" spans="4:8" x14ac:dyDescent="0.25">
      <c r="D4171" s="31"/>
      <c r="E4171" s="18"/>
      <c r="F4171" s="31"/>
      <c r="H4171" s="36"/>
    </row>
    <row r="4172" spans="4:8" x14ac:dyDescent="0.25">
      <c r="D4172" s="31"/>
      <c r="E4172" s="18"/>
      <c r="F4172" s="31"/>
      <c r="H4172" s="36"/>
    </row>
    <row r="4173" spans="4:8" x14ac:dyDescent="0.25">
      <c r="D4173" s="31"/>
      <c r="E4173" s="18"/>
      <c r="F4173" s="31"/>
      <c r="H4173" s="36"/>
    </row>
    <row r="4174" spans="4:8" x14ac:dyDescent="0.25">
      <c r="D4174" s="31"/>
      <c r="E4174" s="18"/>
      <c r="F4174" s="31"/>
      <c r="H4174" s="36"/>
    </row>
    <row r="4175" spans="4:8" x14ac:dyDescent="0.25">
      <c r="D4175" s="31"/>
      <c r="E4175" s="18"/>
      <c r="F4175" s="31"/>
      <c r="H4175" s="36"/>
    </row>
    <row r="4176" spans="4:8" x14ac:dyDescent="0.25">
      <c r="D4176" s="31"/>
      <c r="E4176" s="18"/>
      <c r="F4176" s="31"/>
      <c r="H4176" s="36"/>
    </row>
    <row r="4177" spans="4:8" x14ac:dyDescent="0.25">
      <c r="D4177" s="31"/>
      <c r="E4177" s="18"/>
      <c r="F4177" s="31"/>
      <c r="H4177" s="36"/>
    </row>
    <row r="4178" spans="4:8" x14ac:dyDescent="0.25">
      <c r="D4178" s="31"/>
      <c r="E4178" s="18"/>
      <c r="F4178" s="31"/>
      <c r="H4178" s="36"/>
    </row>
    <row r="4179" spans="4:8" x14ac:dyDescent="0.25">
      <c r="D4179" s="31"/>
      <c r="E4179" s="18"/>
      <c r="F4179" s="31"/>
      <c r="H4179" s="36"/>
    </row>
    <row r="4180" spans="4:8" x14ac:dyDescent="0.25">
      <c r="D4180" s="31"/>
      <c r="E4180" s="18"/>
      <c r="F4180" s="31"/>
      <c r="H4180" s="36"/>
    </row>
    <row r="4181" spans="4:8" x14ac:dyDescent="0.25">
      <c r="D4181" s="31"/>
      <c r="E4181" s="18"/>
      <c r="F4181" s="31"/>
      <c r="H4181" s="36"/>
    </row>
    <row r="4182" spans="4:8" x14ac:dyDescent="0.25">
      <c r="D4182" s="31"/>
      <c r="E4182" s="18"/>
      <c r="F4182" s="31"/>
      <c r="H4182" s="36"/>
    </row>
    <row r="4183" spans="4:8" x14ac:dyDescent="0.25">
      <c r="D4183" s="31"/>
      <c r="E4183" s="18"/>
      <c r="F4183" s="31"/>
      <c r="H4183" s="36"/>
    </row>
    <row r="4184" spans="4:8" x14ac:dyDescent="0.25">
      <c r="D4184" s="31"/>
      <c r="E4184" s="18"/>
      <c r="F4184" s="31"/>
      <c r="H4184" s="36"/>
    </row>
    <row r="4185" spans="4:8" x14ac:dyDescent="0.25">
      <c r="D4185" s="31"/>
      <c r="E4185" s="18"/>
      <c r="F4185" s="31"/>
      <c r="H4185" s="36"/>
    </row>
    <row r="4186" spans="4:8" x14ac:dyDescent="0.25">
      <c r="D4186" s="31"/>
      <c r="E4186" s="18"/>
      <c r="F4186" s="31"/>
      <c r="H4186" s="36"/>
    </row>
    <row r="4187" spans="4:8" x14ac:dyDescent="0.25">
      <c r="D4187" s="31"/>
      <c r="E4187" s="18"/>
      <c r="F4187" s="31"/>
      <c r="H4187" s="36"/>
    </row>
    <row r="4188" spans="4:8" x14ac:dyDescent="0.25">
      <c r="D4188" s="31"/>
      <c r="E4188" s="18"/>
      <c r="F4188" s="31"/>
      <c r="H4188" s="36"/>
    </row>
    <row r="4189" spans="4:8" x14ac:dyDescent="0.25">
      <c r="D4189" s="31"/>
      <c r="E4189" s="18"/>
      <c r="F4189" s="31"/>
      <c r="H4189" s="36"/>
    </row>
    <row r="4190" spans="4:8" x14ac:dyDescent="0.25">
      <c r="D4190" s="31"/>
      <c r="E4190" s="18"/>
      <c r="F4190" s="31"/>
      <c r="H4190" s="36"/>
    </row>
    <row r="4191" spans="4:8" x14ac:dyDescent="0.25">
      <c r="D4191" s="31"/>
      <c r="E4191" s="18"/>
      <c r="F4191" s="31"/>
      <c r="H4191" s="36"/>
    </row>
    <row r="4192" spans="4:8" x14ac:dyDescent="0.25">
      <c r="D4192" s="31"/>
      <c r="E4192" s="18"/>
      <c r="F4192" s="31"/>
      <c r="H4192" s="36"/>
    </row>
    <row r="4193" spans="4:8" x14ac:dyDescent="0.25">
      <c r="D4193" s="31"/>
      <c r="E4193" s="18"/>
      <c r="F4193" s="31"/>
      <c r="H4193" s="36"/>
    </row>
    <row r="4194" spans="4:8" x14ac:dyDescent="0.25">
      <c r="D4194" s="31"/>
      <c r="E4194" s="18"/>
      <c r="F4194" s="31"/>
      <c r="H4194" s="36"/>
    </row>
    <row r="4195" spans="4:8" x14ac:dyDescent="0.25">
      <c r="D4195" s="31"/>
      <c r="E4195" s="18"/>
      <c r="F4195" s="31"/>
      <c r="H4195" s="36"/>
    </row>
    <row r="4196" spans="4:8" x14ac:dyDescent="0.25">
      <c r="D4196" s="31"/>
      <c r="E4196" s="18"/>
      <c r="F4196" s="31"/>
      <c r="H4196" s="36"/>
    </row>
    <row r="4197" spans="4:8" x14ac:dyDescent="0.25">
      <c r="D4197" s="31"/>
      <c r="E4197" s="18"/>
      <c r="F4197" s="31"/>
      <c r="H4197" s="36"/>
    </row>
    <row r="4198" spans="4:8" x14ac:dyDescent="0.25">
      <c r="D4198" s="31"/>
      <c r="E4198" s="18"/>
      <c r="F4198" s="31"/>
      <c r="H4198" s="36"/>
    </row>
    <row r="4199" spans="4:8" x14ac:dyDescent="0.25">
      <c r="D4199" s="31"/>
      <c r="E4199" s="18"/>
      <c r="F4199" s="31"/>
      <c r="H4199" s="36"/>
    </row>
    <row r="4200" spans="4:8" x14ac:dyDescent="0.25">
      <c r="D4200" s="31"/>
      <c r="E4200" s="18"/>
      <c r="F4200" s="31"/>
      <c r="H4200" s="36"/>
    </row>
    <row r="4201" spans="4:8" x14ac:dyDescent="0.25">
      <c r="D4201" s="31"/>
      <c r="E4201" s="18"/>
      <c r="F4201" s="31"/>
      <c r="H4201" s="36"/>
    </row>
    <row r="4202" spans="4:8" x14ac:dyDescent="0.25">
      <c r="D4202" s="31"/>
      <c r="E4202" s="18"/>
      <c r="F4202" s="31"/>
      <c r="H4202" s="36"/>
    </row>
    <row r="4203" spans="4:8" x14ac:dyDescent="0.25">
      <c r="D4203" s="31"/>
      <c r="E4203" s="18"/>
      <c r="F4203" s="31"/>
      <c r="H4203" s="36"/>
    </row>
    <row r="4204" spans="4:8" x14ac:dyDescent="0.25">
      <c r="D4204" s="31"/>
      <c r="E4204" s="18"/>
      <c r="F4204" s="31"/>
      <c r="H4204" s="36"/>
    </row>
    <row r="4205" spans="4:8" x14ac:dyDescent="0.25">
      <c r="D4205" s="31"/>
      <c r="E4205" s="18"/>
      <c r="F4205" s="31"/>
      <c r="H4205" s="36"/>
    </row>
    <row r="4206" spans="4:8" x14ac:dyDescent="0.25">
      <c r="D4206" s="31"/>
      <c r="E4206" s="18"/>
      <c r="F4206" s="31"/>
      <c r="H4206" s="36"/>
    </row>
    <row r="4207" spans="4:8" x14ac:dyDescent="0.25">
      <c r="D4207" s="31"/>
      <c r="E4207" s="18"/>
      <c r="F4207" s="31"/>
      <c r="H4207" s="36"/>
    </row>
    <row r="4208" spans="4:8" x14ac:dyDescent="0.25">
      <c r="D4208" s="31"/>
      <c r="E4208" s="18"/>
      <c r="F4208" s="31"/>
      <c r="H4208" s="36"/>
    </row>
    <row r="4209" spans="4:8" x14ac:dyDescent="0.25">
      <c r="D4209" s="31"/>
      <c r="E4209" s="18"/>
      <c r="F4209" s="31"/>
      <c r="H4209" s="36"/>
    </row>
    <row r="4210" spans="4:8" x14ac:dyDescent="0.25">
      <c r="D4210" s="31"/>
      <c r="E4210" s="18"/>
      <c r="F4210" s="31"/>
      <c r="H4210" s="36"/>
    </row>
    <row r="4211" spans="4:8" x14ac:dyDescent="0.25">
      <c r="D4211" s="31"/>
      <c r="E4211" s="18"/>
      <c r="F4211" s="31"/>
      <c r="H4211" s="36"/>
    </row>
    <row r="4212" spans="4:8" x14ac:dyDescent="0.25">
      <c r="D4212" s="31"/>
      <c r="E4212" s="18"/>
      <c r="F4212" s="31"/>
      <c r="H4212" s="36"/>
    </row>
    <row r="4213" spans="4:8" x14ac:dyDescent="0.25">
      <c r="D4213" s="31"/>
      <c r="E4213" s="18"/>
      <c r="F4213" s="31"/>
      <c r="H4213" s="36"/>
    </row>
    <row r="4214" spans="4:8" x14ac:dyDescent="0.25">
      <c r="D4214" s="31"/>
      <c r="E4214" s="18"/>
      <c r="F4214" s="31"/>
      <c r="H4214" s="36"/>
    </row>
    <row r="4215" spans="4:8" x14ac:dyDescent="0.25">
      <c r="D4215" s="31"/>
      <c r="E4215" s="18"/>
      <c r="F4215" s="31"/>
      <c r="H4215" s="36"/>
    </row>
    <row r="4216" spans="4:8" x14ac:dyDescent="0.25">
      <c r="D4216" s="31"/>
      <c r="E4216" s="18"/>
      <c r="F4216" s="31"/>
      <c r="H4216" s="36"/>
    </row>
    <row r="4217" spans="4:8" x14ac:dyDescent="0.25">
      <c r="D4217" s="31"/>
      <c r="E4217" s="18"/>
      <c r="F4217" s="31"/>
      <c r="H4217" s="36"/>
    </row>
    <row r="4218" spans="4:8" x14ac:dyDescent="0.25">
      <c r="D4218" s="31"/>
      <c r="E4218" s="18"/>
      <c r="F4218" s="31"/>
      <c r="H4218" s="36"/>
    </row>
    <row r="4219" spans="4:8" x14ac:dyDescent="0.25">
      <c r="D4219" s="31"/>
      <c r="E4219" s="18"/>
      <c r="F4219" s="31"/>
      <c r="H4219" s="36"/>
    </row>
    <row r="4220" spans="4:8" x14ac:dyDescent="0.25">
      <c r="D4220" s="31"/>
      <c r="E4220" s="18"/>
      <c r="F4220" s="31"/>
      <c r="H4220" s="36"/>
    </row>
    <row r="4221" spans="4:8" x14ac:dyDescent="0.25">
      <c r="D4221" s="31"/>
      <c r="E4221" s="18"/>
      <c r="F4221" s="31"/>
      <c r="H4221" s="36"/>
    </row>
    <row r="4222" spans="4:8" x14ac:dyDescent="0.25">
      <c r="D4222" s="31"/>
      <c r="E4222" s="18"/>
      <c r="F4222" s="31"/>
      <c r="H4222" s="36"/>
    </row>
    <row r="4223" spans="4:8" x14ac:dyDescent="0.25">
      <c r="D4223" s="31"/>
      <c r="E4223" s="18"/>
      <c r="F4223" s="31"/>
      <c r="H4223" s="36"/>
    </row>
    <row r="4224" spans="4:8" x14ac:dyDescent="0.25">
      <c r="D4224" s="31"/>
      <c r="E4224" s="18"/>
      <c r="F4224" s="31"/>
      <c r="H4224" s="36"/>
    </row>
    <row r="4225" spans="4:8" x14ac:dyDescent="0.25">
      <c r="D4225" s="31"/>
      <c r="E4225" s="18"/>
      <c r="F4225" s="31"/>
      <c r="H4225" s="36"/>
    </row>
    <row r="4226" spans="4:8" x14ac:dyDescent="0.25">
      <c r="D4226" s="31"/>
      <c r="E4226" s="18"/>
      <c r="F4226" s="31"/>
      <c r="H4226" s="36"/>
    </row>
    <row r="4227" spans="4:8" x14ac:dyDescent="0.25">
      <c r="D4227" s="31"/>
      <c r="E4227" s="18"/>
      <c r="F4227" s="31"/>
      <c r="H4227" s="36"/>
    </row>
    <row r="4228" spans="4:8" x14ac:dyDescent="0.25">
      <c r="D4228" s="31"/>
      <c r="E4228" s="18"/>
      <c r="F4228" s="31"/>
      <c r="H4228" s="36"/>
    </row>
    <row r="4229" spans="4:8" x14ac:dyDescent="0.25">
      <c r="D4229" s="31"/>
      <c r="E4229" s="18"/>
      <c r="F4229" s="31"/>
      <c r="H4229" s="36"/>
    </row>
    <row r="4230" spans="4:8" x14ac:dyDescent="0.25">
      <c r="D4230" s="31"/>
      <c r="E4230" s="18"/>
      <c r="F4230" s="31"/>
      <c r="H4230" s="36"/>
    </row>
    <row r="4231" spans="4:8" x14ac:dyDescent="0.25">
      <c r="D4231" s="31"/>
      <c r="E4231" s="18"/>
      <c r="F4231" s="31"/>
      <c r="H4231" s="36"/>
    </row>
    <row r="4232" spans="4:8" x14ac:dyDescent="0.25">
      <c r="D4232" s="31"/>
      <c r="E4232" s="18"/>
      <c r="F4232" s="31"/>
      <c r="H4232" s="36"/>
    </row>
    <row r="4233" spans="4:8" x14ac:dyDescent="0.25">
      <c r="D4233" s="31"/>
      <c r="E4233" s="18"/>
      <c r="F4233" s="31"/>
      <c r="H4233" s="36"/>
    </row>
    <row r="4234" spans="4:8" x14ac:dyDescent="0.25">
      <c r="D4234" s="31"/>
      <c r="E4234" s="18"/>
      <c r="F4234" s="31"/>
      <c r="H4234" s="36"/>
    </row>
    <row r="4235" spans="4:8" x14ac:dyDescent="0.25">
      <c r="D4235" s="31"/>
      <c r="E4235" s="18"/>
      <c r="F4235" s="31"/>
      <c r="H4235" s="36"/>
    </row>
    <row r="4236" spans="4:8" x14ac:dyDescent="0.25">
      <c r="D4236" s="31"/>
      <c r="E4236" s="18"/>
      <c r="F4236" s="31"/>
      <c r="H4236" s="36"/>
    </row>
    <row r="4237" spans="4:8" x14ac:dyDescent="0.25">
      <c r="D4237" s="31"/>
      <c r="E4237" s="18"/>
      <c r="F4237" s="31"/>
      <c r="H4237" s="36"/>
    </row>
    <row r="4238" spans="4:8" x14ac:dyDescent="0.25">
      <c r="D4238" s="31"/>
      <c r="E4238" s="18"/>
      <c r="F4238" s="31"/>
      <c r="H4238" s="36"/>
    </row>
    <row r="4239" spans="4:8" x14ac:dyDescent="0.25">
      <c r="D4239" s="31"/>
      <c r="E4239" s="18"/>
      <c r="F4239" s="31"/>
      <c r="H4239" s="36"/>
    </row>
    <row r="4240" spans="4:8" x14ac:dyDescent="0.25">
      <c r="D4240" s="31"/>
      <c r="E4240" s="18"/>
      <c r="F4240" s="31"/>
      <c r="H4240" s="36"/>
    </row>
    <row r="4241" spans="4:8" x14ac:dyDescent="0.25">
      <c r="D4241" s="31"/>
      <c r="E4241" s="18"/>
      <c r="F4241" s="31"/>
      <c r="H4241" s="36"/>
    </row>
    <row r="4242" spans="4:8" x14ac:dyDescent="0.25">
      <c r="D4242" s="31"/>
      <c r="E4242" s="18"/>
      <c r="F4242" s="31"/>
      <c r="H4242" s="36"/>
    </row>
    <row r="4243" spans="4:8" x14ac:dyDescent="0.25">
      <c r="D4243" s="31"/>
      <c r="E4243" s="18"/>
      <c r="F4243" s="31"/>
      <c r="H4243" s="36"/>
    </row>
    <row r="4244" spans="4:8" x14ac:dyDescent="0.25">
      <c r="D4244" s="31"/>
      <c r="E4244" s="18"/>
      <c r="F4244" s="31"/>
      <c r="H4244" s="36"/>
    </row>
    <row r="4245" spans="4:8" x14ac:dyDescent="0.25">
      <c r="D4245" s="31"/>
      <c r="E4245" s="18"/>
      <c r="F4245" s="31"/>
      <c r="H4245" s="36"/>
    </row>
    <row r="4246" spans="4:8" x14ac:dyDescent="0.25">
      <c r="D4246" s="31"/>
      <c r="E4246" s="18"/>
      <c r="F4246" s="31"/>
      <c r="H4246" s="36"/>
    </row>
    <row r="4247" spans="4:8" x14ac:dyDescent="0.25">
      <c r="D4247" s="31"/>
      <c r="E4247" s="18"/>
      <c r="F4247" s="31"/>
      <c r="H4247" s="36"/>
    </row>
    <row r="4248" spans="4:8" x14ac:dyDescent="0.25">
      <c r="D4248" s="31"/>
      <c r="E4248" s="18"/>
      <c r="F4248" s="31"/>
      <c r="H4248" s="36"/>
    </row>
    <row r="4249" spans="4:8" x14ac:dyDescent="0.25">
      <c r="D4249" s="31"/>
      <c r="E4249" s="18"/>
      <c r="F4249" s="31"/>
      <c r="H4249" s="36"/>
    </row>
    <row r="4250" spans="4:8" x14ac:dyDescent="0.25">
      <c r="D4250" s="31"/>
      <c r="E4250" s="18"/>
      <c r="F4250" s="31"/>
      <c r="H4250" s="36"/>
    </row>
    <row r="4251" spans="4:8" x14ac:dyDescent="0.25">
      <c r="D4251" s="31"/>
      <c r="E4251" s="18"/>
      <c r="F4251" s="31"/>
      <c r="H4251" s="36"/>
    </row>
    <row r="4252" spans="4:8" x14ac:dyDescent="0.25">
      <c r="D4252" s="31"/>
      <c r="E4252" s="18"/>
      <c r="F4252" s="31"/>
      <c r="H4252" s="36"/>
    </row>
    <row r="4253" spans="4:8" x14ac:dyDescent="0.25">
      <c r="D4253" s="31"/>
      <c r="E4253" s="18"/>
      <c r="F4253" s="31"/>
      <c r="H4253" s="36"/>
    </row>
    <row r="4254" spans="4:8" x14ac:dyDescent="0.25">
      <c r="D4254" s="31"/>
      <c r="E4254" s="18"/>
      <c r="F4254" s="31"/>
      <c r="H4254" s="36"/>
    </row>
    <row r="4255" spans="4:8" x14ac:dyDescent="0.25">
      <c r="D4255" s="31"/>
      <c r="E4255" s="18"/>
      <c r="F4255" s="31"/>
      <c r="H4255" s="36"/>
    </row>
    <row r="4256" spans="4:8" x14ac:dyDescent="0.25">
      <c r="D4256" s="31"/>
      <c r="E4256" s="18"/>
      <c r="F4256" s="31"/>
      <c r="H4256" s="36"/>
    </row>
    <row r="4257" spans="4:8" x14ac:dyDescent="0.25">
      <c r="D4257" s="31"/>
      <c r="E4257" s="18"/>
      <c r="F4257" s="31"/>
      <c r="H4257" s="36"/>
    </row>
    <row r="4258" spans="4:8" x14ac:dyDescent="0.25">
      <c r="D4258" s="31"/>
      <c r="E4258" s="18"/>
      <c r="F4258" s="31"/>
      <c r="H4258" s="36"/>
    </row>
    <row r="4259" spans="4:8" x14ac:dyDescent="0.25">
      <c r="D4259" s="31"/>
      <c r="E4259" s="18"/>
      <c r="F4259" s="31"/>
      <c r="H4259" s="36"/>
    </row>
    <row r="4260" spans="4:8" x14ac:dyDescent="0.25">
      <c r="D4260" s="31"/>
      <c r="E4260" s="18"/>
      <c r="F4260" s="31"/>
      <c r="H4260" s="36"/>
    </row>
    <row r="4261" spans="4:8" x14ac:dyDescent="0.25">
      <c r="D4261" s="31"/>
      <c r="E4261" s="18"/>
      <c r="F4261" s="31"/>
      <c r="H4261" s="36"/>
    </row>
    <row r="4262" spans="4:8" x14ac:dyDescent="0.25">
      <c r="D4262" s="31"/>
      <c r="E4262" s="18"/>
      <c r="F4262" s="31"/>
      <c r="H4262" s="36"/>
    </row>
    <row r="4263" spans="4:8" x14ac:dyDescent="0.25">
      <c r="D4263" s="31"/>
      <c r="E4263" s="18"/>
      <c r="F4263" s="31"/>
      <c r="H4263" s="36"/>
    </row>
    <row r="4264" spans="4:8" x14ac:dyDescent="0.25">
      <c r="D4264" s="31"/>
      <c r="E4264" s="18"/>
      <c r="F4264" s="31"/>
      <c r="H4264" s="36"/>
    </row>
    <row r="4265" spans="4:8" x14ac:dyDescent="0.25">
      <c r="D4265" s="31"/>
      <c r="E4265" s="18"/>
      <c r="F4265" s="31"/>
      <c r="H4265" s="36"/>
    </row>
    <row r="4266" spans="4:8" x14ac:dyDescent="0.25">
      <c r="D4266" s="31"/>
      <c r="E4266" s="18"/>
      <c r="F4266" s="31"/>
      <c r="H4266" s="36"/>
    </row>
    <row r="4267" spans="4:8" x14ac:dyDescent="0.25">
      <c r="D4267" s="31"/>
      <c r="E4267" s="18"/>
      <c r="F4267" s="31"/>
      <c r="H4267" s="36"/>
    </row>
    <row r="4268" spans="4:8" x14ac:dyDescent="0.25">
      <c r="D4268" s="31"/>
      <c r="E4268" s="18"/>
      <c r="F4268" s="31"/>
      <c r="H4268" s="36"/>
    </row>
    <row r="4269" spans="4:8" x14ac:dyDescent="0.25">
      <c r="D4269" s="31"/>
      <c r="E4269" s="18"/>
      <c r="F4269" s="31"/>
      <c r="H4269" s="36"/>
    </row>
    <row r="4270" spans="4:8" x14ac:dyDescent="0.25">
      <c r="D4270" s="31"/>
      <c r="E4270" s="18"/>
      <c r="F4270" s="31"/>
      <c r="H4270" s="36"/>
    </row>
    <row r="4271" spans="4:8" x14ac:dyDescent="0.25">
      <c r="D4271" s="31"/>
      <c r="E4271" s="18"/>
      <c r="F4271" s="31"/>
      <c r="H4271" s="36"/>
    </row>
    <row r="4272" spans="4:8" x14ac:dyDescent="0.25">
      <c r="D4272" s="31"/>
      <c r="E4272" s="18"/>
      <c r="F4272" s="31"/>
      <c r="H4272" s="36"/>
    </row>
    <row r="4273" spans="4:8" x14ac:dyDescent="0.25">
      <c r="D4273" s="31"/>
      <c r="E4273" s="18"/>
      <c r="F4273" s="31"/>
      <c r="H4273" s="36"/>
    </row>
    <row r="4274" spans="4:8" x14ac:dyDescent="0.25">
      <c r="D4274" s="31"/>
      <c r="E4274" s="18"/>
      <c r="F4274" s="31"/>
      <c r="H4274" s="36"/>
    </row>
    <row r="4275" spans="4:8" x14ac:dyDescent="0.25">
      <c r="D4275" s="31"/>
      <c r="E4275" s="18"/>
      <c r="F4275" s="31"/>
      <c r="H4275" s="36"/>
    </row>
    <row r="4276" spans="4:8" x14ac:dyDescent="0.25">
      <c r="D4276" s="31"/>
      <c r="E4276" s="18"/>
      <c r="F4276" s="31"/>
      <c r="H4276" s="36"/>
    </row>
    <row r="4277" spans="4:8" x14ac:dyDescent="0.25">
      <c r="D4277" s="31"/>
      <c r="E4277" s="18"/>
      <c r="F4277" s="31"/>
      <c r="H4277" s="36"/>
    </row>
    <row r="4278" spans="4:8" x14ac:dyDescent="0.25">
      <c r="D4278" s="31"/>
      <c r="E4278" s="18"/>
      <c r="F4278" s="31"/>
      <c r="H4278" s="36"/>
    </row>
    <row r="4279" spans="4:8" x14ac:dyDescent="0.25">
      <c r="D4279" s="31"/>
      <c r="E4279" s="18"/>
      <c r="F4279" s="31"/>
      <c r="H4279" s="36"/>
    </row>
    <row r="4280" spans="4:8" x14ac:dyDescent="0.25">
      <c r="D4280" s="31"/>
      <c r="E4280" s="18"/>
      <c r="F4280" s="31"/>
      <c r="H4280" s="36"/>
    </row>
    <row r="4281" spans="4:8" x14ac:dyDescent="0.25">
      <c r="D4281" s="31"/>
      <c r="E4281" s="18"/>
      <c r="F4281" s="31"/>
      <c r="H4281" s="36"/>
    </row>
    <row r="4282" spans="4:8" x14ac:dyDescent="0.25">
      <c r="D4282" s="31"/>
      <c r="E4282" s="18"/>
      <c r="F4282" s="31"/>
      <c r="H4282" s="36"/>
    </row>
    <row r="4283" spans="4:8" x14ac:dyDescent="0.25">
      <c r="D4283" s="31"/>
      <c r="E4283" s="18"/>
      <c r="F4283" s="31"/>
      <c r="H4283" s="36"/>
    </row>
    <row r="4284" spans="4:8" x14ac:dyDescent="0.25">
      <c r="D4284" s="31"/>
      <c r="E4284" s="18"/>
      <c r="F4284" s="31"/>
      <c r="H4284" s="36"/>
    </row>
    <row r="4285" spans="4:8" x14ac:dyDescent="0.25">
      <c r="D4285" s="31"/>
      <c r="E4285" s="18"/>
      <c r="F4285" s="31"/>
      <c r="H4285" s="36"/>
    </row>
    <row r="4286" spans="4:8" x14ac:dyDescent="0.25">
      <c r="D4286" s="31"/>
      <c r="E4286" s="18"/>
      <c r="F4286" s="31"/>
      <c r="H4286" s="36"/>
    </row>
    <row r="4287" spans="4:8" x14ac:dyDescent="0.25">
      <c r="D4287" s="31"/>
      <c r="E4287" s="18"/>
      <c r="F4287" s="31"/>
      <c r="H4287" s="36"/>
    </row>
    <row r="4288" spans="4:8" x14ac:dyDescent="0.25">
      <c r="D4288" s="31"/>
      <c r="E4288" s="18"/>
      <c r="F4288" s="31"/>
      <c r="H4288" s="36"/>
    </row>
    <row r="4289" spans="4:8" x14ac:dyDescent="0.25">
      <c r="D4289" s="31"/>
      <c r="E4289" s="18"/>
      <c r="F4289" s="31"/>
      <c r="H4289" s="36"/>
    </row>
    <row r="4290" spans="4:8" x14ac:dyDescent="0.25">
      <c r="D4290" s="31"/>
      <c r="E4290" s="18"/>
      <c r="F4290" s="31"/>
      <c r="H4290" s="36"/>
    </row>
    <row r="4291" spans="4:8" x14ac:dyDescent="0.25">
      <c r="D4291" s="31"/>
      <c r="E4291" s="18"/>
      <c r="F4291" s="31"/>
      <c r="H4291" s="36"/>
    </row>
    <row r="4292" spans="4:8" x14ac:dyDescent="0.25">
      <c r="D4292" s="31"/>
      <c r="E4292" s="18"/>
      <c r="F4292" s="31"/>
      <c r="H4292" s="36"/>
    </row>
    <row r="4293" spans="4:8" x14ac:dyDescent="0.25">
      <c r="D4293" s="31"/>
      <c r="E4293" s="18"/>
      <c r="F4293" s="31"/>
      <c r="H4293" s="36"/>
    </row>
    <row r="4294" spans="4:8" x14ac:dyDescent="0.25">
      <c r="D4294" s="31"/>
      <c r="E4294" s="18"/>
      <c r="F4294" s="31"/>
      <c r="H4294" s="36"/>
    </row>
    <row r="4295" spans="4:8" x14ac:dyDescent="0.25">
      <c r="D4295" s="31"/>
      <c r="E4295" s="18"/>
      <c r="F4295" s="31"/>
      <c r="H4295" s="36"/>
    </row>
    <row r="4296" spans="4:8" x14ac:dyDescent="0.25">
      <c r="D4296" s="31"/>
      <c r="E4296" s="18"/>
      <c r="F4296" s="31"/>
      <c r="H4296" s="36"/>
    </row>
    <row r="4297" spans="4:8" x14ac:dyDescent="0.25">
      <c r="D4297" s="31"/>
      <c r="E4297" s="18"/>
      <c r="F4297" s="31"/>
      <c r="H4297" s="36"/>
    </row>
    <row r="4298" spans="4:8" x14ac:dyDescent="0.25">
      <c r="D4298" s="31"/>
      <c r="E4298" s="18"/>
      <c r="F4298" s="31"/>
      <c r="H4298" s="36"/>
    </row>
    <row r="4299" spans="4:8" x14ac:dyDescent="0.25">
      <c r="D4299" s="31"/>
      <c r="E4299" s="18"/>
      <c r="F4299" s="31"/>
      <c r="H4299" s="36"/>
    </row>
    <row r="4300" spans="4:8" x14ac:dyDescent="0.25">
      <c r="D4300" s="31"/>
      <c r="E4300" s="18"/>
      <c r="F4300" s="31"/>
      <c r="H4300" s="36"/>
    </row>
    <row r="4301" spans="4:8" x14ac:dyDescent="0.25">
      <c r="D4301" s="31"/>
      <c r="E4301" s="18"/>
      <c r="F4301" s="31"/>
      <c r="H4301" s="36"/>
    </row>
    <row r="4302" spans="4:8" x14ac:dyDescent="0.25">
      <c r="D4302" s="31"/>
      <c r="E4302" s="18"/>
      <c r="F4302" s="31"/>
      <c r="H4302" s="36"/>
    </row>
    <row r="4303" spans="4:8" x14ac:dyDescent="0.25">
      <c r="D4303" s="31"/>
      <c r="E4303" s="18"/>
      <c r="F4303" s="31"/>
      <c r="H4303" s="36"/>
    </row>
    <row r="4304" spans="4:8" x14ac:dyDescent="0.25">
      <c r="D4304" s="31"/>
      <c r="E4304" s="18"/>
      <c r="F4304" s="31"/>
      <c r="H4304" s="36"/>
    </row>
    <row r="4305" spans="4:8" x14ac:dyDescent="0.25">
      <c r="D4305" s="31"/>
      <c r="E4305" s="18"/>
      <c r="F4305" s="31"/>
      <c r="H4305" s="36"/>
    </row>
    <row r="4306" spans="4:8" x14ac:dyDescent="0.25">
      <c r="D4306" s="31"/>
      <c r="E4306" s="18"/>
      <c r="F4306" s="31"/>
      <c r="H4306" s="36"/>
    </row>
    <row r="4307" spans="4:8" x14ac:dyDescent="0.25">
      <c r="D4307" s="31"/>
      <c r="E4307" s="18"/>
      <c r="F4307" s="31"/>
      <c r="H4307" s="36"/>
    </row>
    <row r="4308" spans="4:8" x14ac:dyDescent="0.25">
      <c r="D4308" s="31"/>
      <c r="E4308" s="18"/>
      <c r="F4308" s="31"/>
      <c r="H4308" s="36"/>
    </row>
    <row r="4309" spans="4:8" x14ac:dyDescent="0.25">
      <c r="D4309" s="31"/>
      <c r="E4309" s="18"/>
      <c r="F4309" s="31"/>
      <c r="H4309" s="36"/>
    </row>
    <row r="4310" spans="4:8" x14ac:dyDescent="0.25">
      <c r="D4310" s="31"/>
      <c r="E4310" s="18"/>
      <c r="F4310" s="31"/>
      <c r="H4310" s="36"/>
    </row>
    <row r="4311" spans="4:8" x14ac:dyDescent="0.25">
      <c r="D4311" s="31"/>
      <c r="E4311" s="18"/>
      <c r="F4311" s="31"/>
      <c r="H4311" s="36"/>
    </row>
    <row r="4312" spans="4:8" x14ac:dyDescent="0.25">
      <c r="D4312" s="31"/>
      <c r="E4312" s="18"/>
      <c r="F4312" s="31"/>
      <c r="H4312" s="36"/>
    </row>
    <row r="4313" spans="4:8" x14ac:dyDescent="0.25">
      <c r="D4313" s="31"/>
      <c r="E4313" s="18"/>
      <c r="F4313" s="31"/>
      <c r="H4313" s="36"/>
    </row>
    <row r="4314" spans="4:8" x14ac:dyDescent="0.25">
      <c r="D4314" s="31"/>
      <c r="E4314" s="18"/>
      <c r="F4314" s="31"/>
      <c r="H4314" s="36"/>
    </row>
    <row r="4315" spans="4:8" x14ac:dyDescent="0.25">
      <c r="D4315" s="31"/>
      <c r="E4315" s="18"/>
      <c r="F4315" s="31"/>
      <c r="H4315" s="36"/>
    </row>
    <row r="4316" spans="4:8" x14ac:dyDescent="0.25">
      <c r="D4316" s="31"/>
      <c r="E4316" s="18"/>
      <c r="F4316" s="31"/>
      <c r="H4316" s="36"/>
    </row>
    <row r="4317" spans="4:8" x14ac:dyDescent="0.25">
      <c r="D4317" s="31"/>
      <c r="E4317" s="18"/>
      <c r="F4317" s="31"/>
      <c r="H4317" s="36"/>
    </row>
    <row r="4318" spans="4:8" x14ac:dyDescent="0.25">
      <c r="D4318" s="31"/>
      <c r="E4318" s="18"/>
      <c r="F4318" s="31"/>
      <c r="H4318" s="36"/>
    </row>
    <row r="4319" spans="4:8" x14ac:dyDescent="0.25">
      <c r="D4319" s="31"/>
      <c r="E4319" s="18"/>
      <c r="F4319" s="31"/>
      <c r="H4319" s="36"/>
    </row>
    <row r="4320" spans="4:8" x14ac:dyDescent="0.25">
      <c r="D4320" s="31"/>
      <c r="E4320" s="18"/>
      <c r="F4320" s="31"/>
      <c r="H4320" s="36"/>
    </row>
    <row r="4321" spans="4:8" x14ac:dyDescent="0.25">
      <c r="D4321" s="31"/>
      <c r="E4321" s="18"/>
      <c r="F4321" s="31"/>
      <c r="H4321" s="36"/>
    </row>
    <row r="4322" spans="4:8" x14ac:dyDescent="0.25">
      <c r="D4322" s="31"/>
      <c r="E4322" s="18"/>
      <c r="F4322" s="31"/>
      <c r="H4322" s="36"/>
    </row>
    <row r="4323" spans="4:8" x14ac:dyDescent="0.25">
      <c r="D4323" s="31"/>
      <c r="E4323" s="18"/>
      <c r="F4323" s="31"/>
      <c r="H4323" s="36"/>
    </row>
    <row r="4324" spans="4:8" x14ac:dyDescent="0.25">
      <c r="D4324" s="31"/>
      <c r="E4324" s="18"/>
      <c r="F4324" s="31"/>
      <c r="H4324" s="36"/>
    </row>
    <row r="4325" spans="4:8" x14ac:dyDescent="0.25">
      <c r="D4325" s="31"/>
      <c r="E4325" s="18"/>
      <c r="F4325" s="31"/>
      <c r="H4325" s="36"/>
    </row>
    <row r="4326" spans="4:8" x14ac:dyDescent="0.25">
      <c r="D4326" s="31"/>
      <c r="E4326" s="18"/>
      <c r="F4326" s="31"/>
      <c r="H4326" s="36"/>
    </row>
    <row r="4327" spans="4:8" x14ac:dyDescent="0.25">
      <c r="D4327" s="31"/>
      <c r="E4327" s="18"/>
      <c r="F4327" s="31"/>
      <c r="H4327" s="36"/>
    </row>
    <row r="4328" spans="4:8" x14ac:dyDescent="0.25">
      <c r="D4328" s="31"/>
      <c r="E4328" s="18"/>
      <c r="F4328" s="31"/>
      <c r="H4328" s="36"/>
    </row>
    <row r="4329" spans="4:8" x14ac:dyDescent="0.25">
      <c r="D4329" s="31"/>
      <c r="E4329" s="18"/>
      <c r="F4329" s="31"/>
      <c r="H4329" s="36"/>
    </row>
    <row r="4330" spans="4:8" x14ac:dyDescent="0.25">
      <c r="D4330" s="31"/>
      <c r="E4330" s="18"/>
      <c r="F4330" s="31"/>
      <c r="H4330" s="36"/>
    </row>
    <row r="4331" spans="4:8" x14ac:dyDescent="0.25">
      <c r="D4331" s="31"/>
      <c r="E4331" s="18"/>
      <c r="F4331" s="31"/>
      <c r="H4331" s="36"/>
    </row>
    <row r="4332" spans="4:8" x14ac:dyDescent="0.25">
      <c r="D4332" s="31"/>
      <c r="E4332" s="18"/>
      <c r="F4332" s="31"/>
      <c r="H4332" s="36"/>
    </row>
    <row r="4333" spans="4:8" x14ac:dyDescent="0.25">
      <c r="D4333" s="31"/>
      <c r="E4333" s="18"/>
      <c r="F4333" s="31"/>
      <c r="H4333" s="36"/>
    </row>
    <row r="4334" spans="4:8" x14ac:dyDescent="0.25">
      <c r="D4334" s="31"/>
      <c r="E4334" s="18"/>
      <c r="F4334" s="31"/>
      <c r="H4334" s="36"/>
    </row>
    <row r="4335" spans="4:8" x14ac:dyDescent="0.25">
      <c r="D4335" s="31"/>
      <c r="E4335" s="18"/>
      <c r="F4335" s="31"/>
      <c r="H4335" s="36"/>
    </row>
    <row r="4336" spans="4:8" x14ac:dyDescent="0.25">
      <c r="D4336" s="31"/>
      <c r="E4336" s="18"/>
      <c r="F4336" s="31"/>
      <c r="H4336" s="36"/>
    </row>
    <row r="4337" spans="4:8" x14ac:dyDescent="0.25">
      <c r="D4337" s="31"/>
      <c r="E4337" s="18"/>
      <c r="F4337" s="31"/>
      <c r="H4337" s="36"/>
    </row>
    <row r="4338" spans="4:8" x14ac:dyDescent="0.25">
      <c r="D4338" s="31"/>
      <c r="E4338" s="18"/>
      <c r="F4338" s="31"/>
      <c r="H4338" s="36"/>
    </row>
    <row r="4339" spans="4:8" x14ac:dyDescent="0.25">
      <c r="D4339" s="31"/>
      <c r="E4339" s="18"/>
      <c r="F4339" s="31"/>
      <c r="H4339" s="36"/>
    </row>
    <row r="4340" spans="4:8" x14ac:dyDescent="0.25">
      <c r="D4340" s="31"/>
      <c r="E4340" s="18"/>
      <c r="F4340" s="31"/>
      <c r="H4340" s="36"/>
    </row>
    <row r="4341" spans="4:8" x14ac:dyDescent="0.25">
      <c r="D4341" s="31"/>
      <c r="E4341" s="18"/>
      <c r="F4341" s="31"/>
      <c r="H4341" s="36"/>
    </row>
    <row r="4342" spans="4:8" x14ac:dyDescent="0.25">
      <c r="D4342" s="31"/>
      <c r="E4342" s="18"/>
      <c r="F4342" s="31"/>
      <c r="H4342" s="36"/>
    </row>
    <row r="4343" spans="4:8" x14ac:dyDescent="0.25">
      <c r="D4343" s="31"/>
      <c r="E4343" s="18"/>
      <c r="F4343" s="31"/>
      <c r="H4343" s="36"/>
    </row>
    <row r="4344" spans="4:8" x14ac:dyDescent="0.25">
      <c r="D4344" s="31"/>
      <c r="E4344" s="18"/>
      <c r="F4344" s="31"/>
      <c r="H4344" s="36"/>
    </row>
    <row r="4345" spans="4:8" x14ac:dyDescent="0.25">
      <c r="D4345" s="31"/>
      <c r="E4345" s="18"/>
      <c r="F4345" s="31"/>
      <c r="H4345" s="36"/>
    </row>
    <row r="4346" spans="4:8" x14ac:dyDescent="0.25">
      <c r="D4346" s="31"/>
      <c r="E4346" s="18"/>
      <c r="F4346" s="31"/>
      <c r="H4346" s="36"/>
    </row>
    <row r="4347" spans="4:8" x14ac:dyDescent="0.25">
      <c r="D4347" s="31"/>
      <c r="E4347" s="18"/>
      <c r="F4347" s="31"/>
      <c r="H4347" s="36"/>
    </row>
    <row r="4348" spans="4:8" x14ac:dyDescent="0.25">
      <c r="D4348" s="31"/>
      <c r="E4348" s="18"/>
      <c r="F4348" s="31"/>
      <c r="H4348" s="36"/>
    </row>
    <row r="4349" spans="4:8" x14ac:dyDescent="0.25">
      <c r="D4349" s="31"/>
      <c r="E4349" s="18"/>
      <c r="F4349" s="31"/>
      <c r="H4349" s="36"/>
    </row>
    <row r="4350" spans="4:8" x14ac:dyDescent="0.25">
      <c r="D4350" s="31"/>
      <c r="E4350" s="18"/>
      <c r="F4350" s="31"/>
      <c r="H4350" s="36"/>
    </row>
    <row r="4351" spans="4:8" x14ac:dyDescent="0.25">
      <c r="D4351" s="31"/>
      <c r="E4351" s="18"/>
      <c r="F4351" s="31"/>
      <c r="H4351" s="36"/>
    </row>
    <row r="4352" spans="4:8" x14ac:dyDescent="0.25">
      <c r="D4352" s="31"/>
      <c r="E4352" s="18"/>
      <c r="F4352" s="31"/>
      <c r="H4352" s="36"/>
    </row>
    <row r="4353" spans="4:8" x14ac:dyDescent="0.25">
      <c r="D4353" s="31"/>
      <c r="E4353" s="18"/>
      <c r="F4353" s="31"/>
      <c r="H4353" s="36"/>
    </row>
    <row r="4354" spans="4:8" x14ac:dyDescent="0.25">
      <c r="D4354" s="31"/>
      <c r="E4354" s="18"/>
      <c r="F4354" s="31"/>
      <c r="H4354" s="36"/>
    </row>
    <row r="4355" spans="4:8" x14ac:dyDescent="0.25">
      <c r="D4355" s="31"/>
      <c r="E4355" s="18"/>
      <c r="F4355" s="31"/>
      <c r="H4355" s="36"/>
    </row>
    <row r="4356" spans="4:8" x14ac:dyDescent="0.25">
      <c r="D4356" s="31"/>
      <c r="E4356" s="18"/>
      <c r="F4356" s="31"/>
      <c r="H4356" s="36"/>
    </row>
    <row r="4357" spans="4:8" x14ac:dyDescent="0.25">
      <c r="D4357" s="31"/>
      <c r="E4357" s="18"/>
      <c r="F4357" s="31"/>
      <c r="H4357" s="36"/>
    </row>
    <row r="4358" spans="4:8" x14ac:dyDescent="0.25">
      <c r="D4358" s="31"/>
      <c r="E4358" s="18"/>
      <c r="F4358" s="31"/>
      <c r="H4358" s="36"/>
    </row>
    <row r="4359" spans="4:8" x14ac:dyDescent="0.25">
      <c r="D4359" s="31"/>
      <c r="E4359" s="18"/>
      <c r="F4359" s="31"/>
      <c r="H4359" s="36"/>
    </row>
    <row r="4360" spans="4:8" x14ac:dyDescent="0.25">
      <c r="D4360" s="31"/>
      <c r="E4360" s="18"/>
      <c r="F4360" s="31"/>
      <c r="H4360" s="36"/>
    </row>
    <row r="4361" spans="4:8" x14ac:dyDescent="0.25">
      <c r="D4361" s="31"/>
      <c r="E4361" s="18"/>
      <c r="F4361" s="31"/>
      <c r="H4361" s="36"/>
    </row>
    <row r="4362" spans="4:8" x14ac:dyDescent="0.25">
      <c r="D4362" s="31"/>
      <c r="E4362" s="18"/>
      <c r="F4362" s="31"/>
      <c r="H4362" s="36"/>
    </row>
    <row r="4363" spans="4:8" x14ac:dyDescent="0.25">
      <c r="D4363" s="31"/>
      <c r="E4363" s="18"/>
      <c r="F4363" s="31"/>
      <c r="H4363" s="36"/>
    </row>
    <row r="4364" spans="4:8" x14ac:dyDescent="0.25">
      <c r="D4364" s="31"/>
      <c r="E4364" s="18"/>
      <c r="F4364" s="31"/>
      <c r="H4364" s="36"/>
    </row>
    <row r="4365" spans="4:8" x14ac:dyDescent="0.25">
      <c r="D4365" s="31"/>
      <c r="E4365" s="18"/>
      <c r="F4365" s="31"/>
      <c r="H4365" s="36"/>
    </row>
    <row r="4366" spans="4:8" x14ac:dyDescent="0.25">
      <c r="D4366" s="31"/>
      <c r="E4366" s="18"/>
      <c r="F4366" s="31"/>
      <c r="H4366" s="36"/>
    </row>
    <row r="4367" spans="4:8" x14ac:dyDescent="0.25">
      <c r="D4367" s="31"/>
      <c r="E4367" s="18"/>
      <c r="F4367" s="31"/>
      <c r="H4367" s="36"/>
    </row>
    <row r="4368" spans="4:8" x14ac:dyDescent="0.25">
      <c r="D4368" s="31"/>
      <c r="E4368" s="18"/>
      <c r="F4368" s="31"/>
      <c r="H4368" s="36"/>
    </row>
    <row r="4369" spans="4:8" x14ac:dyDescent="0.25">
      <c r="D4369" s="31"/>
      <c r="E4369" s="18"/>
      <c r="F4369" s="31"/>
      <c r="H4369" s="36"/>
    </row>
    <row r="4370" spans="4:8" x14ac:dyDescent="0.25">
      <c r="D4370" s="31"/>
      <c r="E4370" s="18"/>
      <c r="F4370" s="31"/>
      <c r="H4370" s="36"/>
    </row>
    <row r="4371" spans="4:8" x14ac:dyDescent="0.25">
      <c r="D4371" s="31"/>
      <c r="E4371" s="18"/>
      <c r="F4371" s="31"/>
      <c r="H4371" s="36"/>
    </row>
    <row r="4372" spans="4:8" x14ac:dyDescent="0.25">
      <c r="D4372" s="31"/>
      <c r="E4372" s="18"/>
      <c r="F4372" s="31"/>
      <c r="H4372" s="36"/>
    </row>
    <row r="4373" spans="4:8" x14ac:dyDescent="0.25">
      <c r="D4373" s="31"/>
      <c r="E4373" s="18"/>
      <c r="F4373" s="31"/>
      <c r="H4373" s="36"/>
    </row>
    <row r="4374" spans="4:8" x14ac:dyDescent="0.25">
      <c r="D4374" s="31"/>
      <c r="E4374" s="18"/>
      <c r="F4374" s="31"/>
      <c r="H4374" s="36"/>
    </row>
    <row r="4375" spans="4:8" x14ac:dyDescent="0.25">
      <c r="D4375" s="31"/>
      <c r="E4375" s="18"/>
      <c r="F4375" s="31"/>
      <c r="H4375" s="36"/>
    </row>
    <row r="4376" spans="4:8" x14ac:dyDescent="0.25">
      <c r="D4376" s="31"/>
      <c r="E4376" s="18"/>
      <c r="F4376" s="31"/>
      <c r="H4376" s="36"/>
    </row>
    <row r="4377" spans="4:8" x14ac:dyDescent="0.25">
      <c r="D4377" s="31"/>
      <c r="E4377" s="18"/>
      <c r="F4377" s="31"/>
      <c r="H4377" s="36"/>
    </row>
    <row r="4378" spans="4:8" x14ac:dyDescent="0.25">
      <c r="D4378" s="31"/>
      <c r="E4378" s="18"/>
      <c r="F4378" s="31"/>
      <c r="H4378" s="36"/>
    </row>
    <row r="4379" spans="4:8" x14ac:dyDescent="0.25">
      <c r="D4379" s="31"/>
      <c r="E4379" s="18"/>
      <c r="F4379" s="31"/>
      <c r="H4379" s="36"/>
    </row>
    <row r="4380" spans="4:8" x14ac:dyDescent="0.25">
      <c r="D4380" s="31"/>
      <c r="E4380" s="18"/>
      <c r="F4380" s="31"/>
      <c r="H4380" s="36"/>
    </row>
    <row r="4381" spans="4:8" x14ac:dyDescent="0.25">
      <c r="D4381" s="31"/>
      <c r="E4381" s="18"/>
      <c r="F4381" s="31"/>
      <c r="H4381" s="36"/>
    </row>
    <row r="4382" spans="4:8" x14ac:dyDescent="0.25">
      <c r="D4382" s="31"/>
      <c r="E4382" s="18"/>
      <c r="F4382" s="31"/>
      <c r="H4382" s="36"/>
    </row>
    <row r="4383" spans="4:8" x14ac:dyDescent="0.25">
      <c r="D4383" s="31"/>
      <c r="E4383" s="18"/>
      <c r="F4383" s="31"/>
      <c r="H4383" s="36"/>
    </row>
    <row r="4384" spans="4:8" x14ac:dyDescent="0.25">
      <c r="D4384" s="31"/>
      <c r="E4384" s="18"/>
      <c r="F4384" s="31"/>
      <c r="H4384" s="36"/>
    </row>
    <row r="4385" spans="4:8" x14ac:dyDescent="0.25">
      <c r="D4385" s="31"/>
      <c r="E4385" s="18"/>
      <c r="F4385" s="31"/>
      <c r="H4385" s="36"/>
    </row>
    <row r="4386" spans="4:8" x14ac:dyDescent="0.25">
      <c r="D4386" s="31"/>
      <c r="E4386" s="18"/>
      <c r="F4386" s="31"/>
      <c r="H4386" s="36"/>
    </row>
    <row r="4387" spans="4:8" x14ac:dyDescent="0.25">
      <c r="D4387" s="31"/>
      <c r="E4387" s="18"/>
      <c r="F4387" s="31"/>
      <c r="H4387" s="36"/>
    </row>
    <row r="4388" spans="4:8" x14ac:dyDescent="0.25">
      <c r="D4388" s="31"/>
      <c r="E4388" s="18"/>
      <c r="F4388" s="31"/>
      <c r="H4388" s="36"/>
    </row>
    <row r="4389" spans="4:8" x14ac:dyDescent="0.25">
      <c r="D4389" s="31"/>
      <c r="E4389" s="18"/>
      <c r="F4389" s="31"/>
      <c r="H4389" s="36"/>
    </row>
    <row r="4390" spans="4:8" x14ac:dyDescent="0.25">
      <c r="D4390" s="31"/>
      <c r="E4390" s="18"/>
      <c r="F4390" s="31"/>
      <c r="H4390" s="36"/>
    </row>
    <row r="4391" spans="4:8" x14ac:dyDescent="0.25">
      <c r="D4391" s="31"/>
      <c r="E4391" s="18"/>
      <c r="F4391" s="31"/>
      <c r="H4391" s="36"/>
    </row>
    <row r="4392" spans="4:8" x14ac:dyDescent="0.25">
      <c r="D4392" s="31"/>
      <c r="E4392" s="18"/>
      <c r="F4392" s="31"/>
      <c r="H4392" s="36"/>
    </row>
    <row r="4393" spans="4:8" x14ac:dyDescent="0.25">
      <c r="D4393" s="31"/>
      <c r="E4393" s="18"/>
      <c r="F4393" s="31"/>
      <c r="H4393" s="36"/>
    </row>
    <row r="4394" spans="4:8" x14ac:dyDescent="0.25">
      <c r="D4394" s="31"/>
      <c r="E4394" s="18"/>
      <c r="F4394" s="31"/>
      <c r="H4394" s="36"/>
    </row>
    <row r="4395" spans="4:8" x14ac:dyDescent="0.25">
      <c r="D4395" s="31"/>
      <c r="E4395" s="18"/>
      <c r="F4395" s="31"/>
      <c r="H4395" s="36"/>
    </row>
    <row r="4396" spans="4:8" x14ac:dyDescent="0.25">
      <c r="D4396" s="31"/>
      <c r="E4396" s="18"/>
      <c r="F4396" s="31"/>
      <c r="H4396" s="36"/>
    </row>
    <row r="4397" spans="4:8" x14ac:dyDescent="0.25">
      <c r="D4397" s="31"/>
      <c r="E4397" s="18"/>
      <c r="F4397" s="31"/>
      <c r="H4397" s="36"/>
    </row>
    <row r="4398" spans="4:8" x14ac:dyDescent="0.25">
      <c r="D4398" s="31"/>
      <c r="E4398" s="18"/>
      <c r="F4398" s="31"/>
      <c r="H4398" s="36"/>
    </row>
    <row r="4399" spans="4:8" x14ac:dyDescent="0.25">
      <c r="D4399" s="31"/>
      <c r="E4399" s="18"/>
      <c r="F4399" s="31"/>
      <c r="H4399" s="36"/>
    </row>
    <row r="4400" spans="4:8" x14ac:dyDescent="0.25">
      <c r="D4400" s="31"/>
      <c r="E4400" s="18"/>
      <c r="F4400" s="31"/>
      <c r="H4400" s="36"/>
    </row>
    <row r="4401" spans="4:8" x14ac:dyDescent="0.25">
      <c r="D4401" s="31"/>
      <c r="E4401" s="18"/>
      <c r="F4401" s="31"/>
      <c r="H4401" s="36"/>
    </row>
    <row r="4402" spans="4:8" x14ac:dyDescent="0.25">
      <c r="D4402" s="31"/>
      <c r="E4402" s="18"/>
      <c r="F4402" s="31"/>
      <c r="H4402" s="36"/>
    </row>
    <row r="4403" spans="4:8" x14ac:dyDescent="0.25">
      <c r="D4403" s="31"/>
      <c r="E4403" s="18"/>
      <c r="F4403" s="31"/>
      <c r="H4403" s="36"/>
    </row>
    <row r="4404" spans="4:8" x14ac:dyDescent="0.25">
      <c r="D4404" s="31"/>
      <c r="E4404" s="18"/>
      <c r="F4404" s="31"/>
      <c r="H4404" s="36"/>
    </row>
    <row r="4405" spans="4:8" x14ac:dyDescent="0.25">
      <c r="D4405" s="31"/>
      <c r="E4405" s="18"/>
      <c r="F4405" s="31"/>
      <c r="H4405" s="36"/>
    </row>
    <row r="4406" spans="4:8" x14ac:dyDescent="0.25">
      <c r="D4406" s="31"/>
      <c r="E4406" s="18"/>
      <c r="F4406" s="31"/>
      <c r="H4406" s="36"/>
    </row>
    <row r="4407" spans="4:8" x14ac:dyDescent="0.25">
      <c r="D4407" s="31"/>
      <c r="E4407" s="18"/>
      <c r="F4407" s="31"/>
      <c r="H4407" s="36"/>
    </row>
    <row r="4408" spans="4:8" x14ac:dyDescent="0.25">
      <c r="D4408" s="31"/>
      <c r="E4408" s="18"/>
      <c r="F4408" s="31"/>
      <c r="H4408" s="36"/>
    </row>
    <row r="4409" spans="4:8" x14ac:dyDescent="0.25">
      <c r="D4409" s="31"/>
      <c r="E4409" s="18"/>
      <c r="F4409" s="31"/>
      <c r="H4409" s="36"/>
    </row>
    <row r="4410" spans="4:8" x14ac:dyDescent="0.25">
      <c r="D4410" s="31"/>
      <c r="E4410" s="18"/>
      <c r="F4410" s="31"/>
      <c r="H4410" s="36"/>
    </row>
    <row r="4411" spans="4:8" x14ac:dyDescent="0.25">
      <c r="D4411" s="31"/>
      <c r="E4411" s="18"/>
      <c r="F4411" s="31"/>
      <c r="H4411" s="36"/>
    </row>
    <row r="4412" spans="4:8" x14ac:dyDescent="0.25">
      <c r="D4412" s="31"/>
      <c r="E4412" s="18"/>
      <c r="F4412" s="31"/>
      <c r="H4412" s="36"/>
    </row>
    <row r="4413" spans="4:8" x14ac:dyDescent="0.25">
      <c r="D4413" s="31"/>
      <c r="E4413" s="18"/>
      <c r="F4413" s="31"/>
      <c r="H4413" s="36"/>
    </row>
    <row r="4414" spans="4:8" x14ac:dyDescent="0.25">
      <c r="D4414" s="31"/>
      <c r="E4414" s="18"/>
      <c r="F4414" s="31"/>
      <c r="H4414" s="36"/>
    </row>
    <row r="4415" spans="4:8" x14ac:dyDescent="0.25">
      <c r="D4415" s="31"/>
      <c r="E4415" s="18"/>
      <c r="F4415" s="31"/>
      <c r="H4415" s="36"/>
    </row>
    <row r="4416" spans="4:8" x14ac:dyDescent="0.25">
      <c r="D4416" s="31"/>
      <c r="E4416" s="18"/>
      <c r="F4416" s="31"/>
      <c r="H4416" s="36"/>
    </row>
    <row r="4417" spans="4:8" x14ac:dyDescent="0.25">
      <c r="D4417" s="31"/>
      <c r="E4417" s="18"/>
      <c r="F4417" s="31"/>
      <c r="H4417" s="36"/>
    </row>
    <row r="4418" spans="4:8" x14ac:dyDescent="0.25">
      <c r="D4418" s="31"/>
      <c r="E4418" s="18"/>
      <c r="F4418" s="31"/>
      <c r="H4418" s="36"/>
    </row>
    <row r="4419" spans="4:8" x14ac:dyDescent="0.25">
      <c r="D4419" s="31"/>
      <c r="E4419" s="18"/>
      <c r="F4419" s="31"/>
      <c r="H4419" s="36"/>
    </row>
    <row r="4420" spans="4:8" x14ac:dyDescent="0.25">
      <c r="D4420" s="31"/>
      <c r="E4420" s="18"/>
      <c r="F4420" s="31"/>
      <c r="H4420" s="36"/>
    </row>
    <row r="4421" spans="4:8" x14ac:dyDescent="0.25">
      <c r="D4421" s="31"/>
      <c r="E4421" s="18"/>
      <c r="F4421" s="31"/>
      <c r="H4421" s="36"/>
    </row>
    <row r="4422" spans="4:8" x14ac:dyDescent="0.25">
      <c r="D4422" s="31"/>
      <c r="E4422" s="18"/>
      <c r="F4422" s="31"/>
      <c r="H4422" s="36"/>
    </row>
    <row r="4423" spans="4:8" x14ac:dyDescent="0.25">
      <c r="D4423" s="31"/>
      <c r="E4423" s="18"/>
      <c r="F4423" s="31"/>
      <c r="H4423" s="36"/>
    </row>
    <row r="4424" spans="4:8" x14ac:dyDescent="0.25">
      <c r="D4424" s="31"/>
      <c r="E4424" s="18"/>
      <c r="F4424" s="31"/>
      <c r="H4424" s="36"/>
    </row>
    <row r="4425" spans="4:8" x14ac:dyDescent="0.25">
      <c r="D4425" s="31"/>
      <c r="E4425" s="18"/>
      <c r="F4425" s="31"/>
      <c r="H4425" s="36"/>
    </row>
    <row r="4426" spans="4:8" x14ac:dyDescent="0.25">
      <c r="D4426" s="31"/>
      <c r="E4426" s="18"/>
      <c r="F4426" s="31"/>
      <c r="H4426" s="36"/>
    </row>
    <row r="4427" spans="4:8" x14ac:dyDescent="0.25">
      <c r="D4427" s="31"/>
      <c r="E4427" s="18"/>
      <c r="F4427" s="31"/>
      <c r="H4427" s="36"/>
    </row>
    <row r="4428" spans="4:8" x14ac:dyDescent="0.25">
      <c r="D4428" s="31"/>
      <c r="E4428" s="18"/>
      <c r="F4428" s="31"/>
      <c r="H4428" s="36"/>
    </row>
    <row r="4429" spans="4:8" x14ac:dyDescent="0.25">
      <c r="D4429" s="31"/>
      <c r="E4429" s="18"/>
      <c r="F4429" s="31"/>
      <c r="H4429" s="36"/>
    </row>
    <row r="4430" spans="4:8" x14ac:dyDescent="0.25">
      <c r="D4430" s="31"/>
      <c r="E4430" s="18"/>
      <c r="F4430" s="31"/>
      <c r="H4430" s="36"/>
    </row>
    <row r="4431" spans="4:8" x14ac:dyDescent="0.25">
      <c r="D4431" s="31"/>
      <c r="E4431" s="18"/>
      <c r="F4431" s="31"/>
      <c r="H4431" s="36"/>
    </row>
    <row r="4432" spans="4:8" x14ac:dyDescent="0.25">
      <c r="D4432" s="31"/>
      <c r="E4432" s="18"/>
      <c r="F4432" s="31"/>
      <c r="H4432" s="36"/>
    </row>
    <row r="4433" spans="4:8" x14ac:dyDescent="0.25">
      <c r="D4433" s="31"/>
      <c r="E4433" s="18"/>
      <c r="F4433" s="31"/>
      <c r="H4433" s="36"/>
    </row>
    <row r="4434" spans="4:8" x14ac:dyDescent="0.25">
      <c r="D4434" s="31"/>
      <c r="E4434" s="18"/>
      <c r="F4434" s="31"/>
      <c r="H4434" s="36"/>
    </row>
    <row r="4435" spans="4:8" x14ac:dyDescent="0.25">
      <c r="D4435" s="31"/>
      <c r="E4435" s="18"/>
      <c r="F4435" s="31"/>
      <c r="H4435" s="36"/>
    </row>
    <row r="4436" spans="4:8" x14ac:dyDescent="0.25">
      <c r="D4436" s="31"/>
      <c r="E4436" s="18"/>
      <c r="F4436" s="31"/>
      <c r="H4436" s="36"/>
    </row>
    <row r="4437" spans="4:8" x14ac:dyDescent="0.25">
      <c r="D4437" s="31"/>
      <c r="E4437" s="18"/>
      <c r="F4437" s="31"/>
      <c r="H4437" s="36"/>
    </row>
    <row r="4438" spans="4:8" x14ac:dyDescent="0.25">
      <c r="D4438" s="31"/>
      <c r="E4438" s="18"/>
      <c r="F4438" s="31"/>
      <c r="H4438" s="36"/>
    </row>
    <row r="4439" spans="4:8" x14ac:dyDescent="0.25">
      <c r="D4439" s="31"/>
      <c r="E4439" s="18"/>
      <c r="F4439" s="31"/>
      <c r="H4439" s="36"/>
    </row>
    <row r="4440" spans="4:8" x14ac:dyDescent="0.25">
      <c r="D4440" s="31"/>
      <c r="E4440" s="18"/>
      <c r="F4440" s="31"/>
      <c r="H4440" s="36"/>
    </row>
    <row r="4441" spans="4:8" x14ac:dyDescent="0.25">
      <c r="D4441" s="31"/>
      <c r="E4441" s="18"/>
      <c r="F4441" s="31"/>
      <c r="H4441" s="36"/>
    </row>
    <row r="4442" spans="4:8" x14ac:dyDescent="0.25">
      <c r="D4442" s="31"/>
      <c r="E4442" s="18"/>
      <c r="F4442" s="31"/>
      <c r="H4442" s="36"/>
    </row>
    <row r="4443" spans="4:8" x14ac:dyDescent="0.25">
      <c r="D4443" s="31"/>
      <c r="E4443" s="18"/>
      <c r="F4443" s="31"/>
      <c r="H4443" s="36"/>
    </row>
    <row r="4444" spans="4:8" x14ac:dyDescent="0.25">
      <c r="D4444" s="31"/>
      <c r="E4444" s="18"/>
      <c r="F4444" s="31"/>
      <c r="H4444" s="36"/>
    </row>
    <row r="4445" spans="4:8" x14ac:dyDescent="0.25">
      <c r="D4445" s="31"/>
      <c r="E4445" s="18"/>
      <c r="F4445" s="31"/>
      <c r="H4445" s="36"/>
    </row>
    <row r="4446" spans="4:8" x14ac:dyDescent="0.25">
      <c r="D4446" s="31"/>
      <c r="E4446" s="18"/>
      <c r="F4446" s="31"/>
      <c r="H4446" s="36"/>
    </row>
    <row r="4447" spans="4:8" x14ac:dyDescent="0.25">
      <c r="D4447" s="31"/>
      <c r="E4447" s="18"/>
      <c r="F4447" s="31"/>
      <c r="H4447" s="36"/>
    </row>
    <row r="4448" spans="4:8" x14ac:dyDescent="0.25">
      <c r="D4448" s="31"/>
      <c r="E4448" s="18"/>
      <c r="F4448" s="31"/>
      <c r="H4448" s="36"/>
    </row>
    <row r="4449" spans="4:8" x14ac:dyDescent="0.25">
      <c r="D4449" s="31"/>
      <c r="E4449" s="18"/>
      <c r="F4449" s="31"/>
      <c r="H4449" s="36"/>
    </row>
    <row r="4450" spans="4:8" x14ac:dyDescent="0.25">
      <c r="D4450" s="31"/>
      <c r="E4450" s="18"/>
      <c r="F4450" s="31"/>
      <c r="H4450" s="36"/>
    </row>
    <row r="4451" spans="4:8" x14ac:dyDescent="0.25">
      <c r="D4451" s="31"/>
      <c r="E4451" s="18"/>
      <c r="F4451" s="31"/>
      <c r="H4451" s="36"/>
    </row>
    <row r="4452" spans="4:8" x14ac:dyDescent="0.25">
      <c r="D4452" s="31"/>
      <c r="E4452" s="18"/>
      <c r="F4452" s="31"/>
      <c r="H4452" s="36"/>
    </row>
    <row r="4453" spans="4:8" x14ac:dyDescent="0.25">
      <c r="D4453" s="31"/>
      <c r="E4453" s="18"/>
      <c r="F4453" s="31"/>
      <c r="H4453" s="36"/>
    </row>
    <row r="4454" spans="4:8" x14ac:dyDescent="0.25">
      <c r="D4454" s="31"/>
      <c r="E4454" s="18"/>
      <c r="F4454" s="31"/>
      <c r="H4454" s="36"/>
    </row>
    <row r="4455" spans="4:8" x14ac:dyDescent="0.25">
      <c r="D4455" s="31"/>
      <c r="E4455" s="18"/>
      <c r="F4455" s="31"/>
      <c r="H4455" s="36"/>
    </row>
    <row r="4456" spans="4:8" x14ac:dyDescent="0.25">
      <c r="D4456" s="31"/>
      <c r="E4456" s="18"/>
      <c r="F4456" s="31"/>
      <c r="H4456" s="36"/>
    </row>
    <row r="4457" spans="4:8" x14ac:dyDescent="0.25">
      <c r="D4457" s="31"/>
      <c r="E4457" s="18"/>
      <c r="F4457" s="31"/>
      <c r="H4457" s="36"/>
    </row>
    <row r="4458" spans="4:8" x14ac:dyDescent="0.25">
      <c r="D4458" s="31"/>
      <c r="E4458" s="18"/>
      <c r="F4458" s="31"/>
      <c r="H4458" s="36"/>
    </row>
    <row r="4459" spans="4:8" x14ac:dyDescent="0.25">
      <c r="D4459" s="31"/>
      <c r="E4459" s="18"/>
      <c r="F4459" s="31"/>
      <c r="H4459" s="36"/>
    </row>
    <row r="4460" spans="4:8" x14ac:dyDescent="0.25">
      <c r="D4460" s="31"/>
      <c r="E4460" s="18"/>
      <c r="F4460" s="31"/>
      <c r="H4460" s="36"/>
    </row>
    <row r="4461" spans="4:8" x14ac:dyDescent="0.25">
      <c r="D4461" s="31"/>
      <c r="E4461" s="18"/>
      <c r="F4461" s="31"/>
      <c r="H4461" s="36"/>
    </row>
    <row r="4462" spans="4:8" x14ac:dyDescent="0.25">
      <c r="D4462" s="31"/>
      <c r="E4462" s="18"/>
      <c r="F4462" s="31"/>
      <c r="H4462" s="36"/>
    </row>
    <row r="4463" spans="4:8" x14ac:dyDescent="0.25">
      <c r="D4463" s="31"/>
      <c r="E4463" s="18"/>
      <c r="F4463" s="31"/>
      <c r="H4463" s="36"/>
    </row>
    <row r="4464" spans="4:8" x14ac:dyDescent="0.25">
      <c r="D4464" s="31"/>
      <c r="E4464" s="18"/>
      <c r="F4464" s="31"/>
      <c r="H4464" s="36"/>
    </row>
    <row r="4465" spans="4:8" x14ac:dyDescent="0.25">
      <c r="D4465" s="31"/>
      <c r="E4465" s="18"/>
      <c r="F4465" s="31"/>
      <c r="H4465" s="36"/>
    </row>
    <row r="4466" spans="4:8" x14ac:dyDescent="0.25">
      <c r="D4466" s="31"/>
      <c r="E4466" s="18"/>
      <c r="F4466" s="31"/>
      <c r="H4466" s="36"/>
    </row>
    <row r="4467" spans="4:8" x14ac:dyDescent="0.25">
      <c r="D4467" s="31"/>
      <c r="E4467" s="18"/>
      <c r="F4467" s="31"/>
      <c r="H4467" s="36"/>
    </row>
    <row r="4468" spans="4:8" x14ac:dyDescent="0.25">
      <c r="D4468" s="31"/>
      <c r="E4468" s="18"/>
      <c r="F4468" s="31"/>
      <c r="H4468" s="36"/>
    </row>
    <row r="4469" spans="4:8" x14ac:dyDescent="0.25">
      <c r="D4469" s="31"/>
      <c r="E4469" s="18"/>
      <c r="F4469" s="31"/>
      <c r="H4469" s="36"/>
    </row>
    <row r="4470" spans="4:8" x14ac:dyDescent="0.25">
      <c r="D4470" s="31"/>
      <c r="E4470" s="18"/>
      <c r="F4470" s="31"/>
      <c r="H4470" s="36"/>
    </row>
    <row r="4471" spans="4:8" x14ac:dyDescent="0.25">
      <c r="D4471" s="31"/>
      <c r="E4471" s="18"/>
      <c r="F4471" s="31"/>
      <c r="H4471" s="36"/>
    </row>
    <row r="4472" spans="4:8" x14ac:dyDescent="0.25">
      <c r="D4472" s="31"/>
      <c r="E4472" s="18"/>
      <c r="F4472" s="31"/>
      <c r="H4472" s="36"/>
    </row>
    <row r="4473" spans="4:8" x14ac:dyDescent="0.25">
      <c r="D4473" s="31"/>
      <c r="E4473" s="18"/>
      <c r="F4473" s="31"/>
      <c r="H4473" s="36"/>
    </row>
    <row r="4474" spans="4:8" x14ac:dyDescent="0.25">
      <c r="D4474" s="31"/>
      <c r="E4474" s="18"/>
      <c r="F4474" s="31"/>
      <c r="H4474" s="36"/>
    </row>
    <row r="4475" spans="4:8" x14ac:dyDescent="0.25">
      <c r="D4475" s="31"/>
      <c r="E4475" s="18"/>
      <c r="F4475" s="31"/>
      <c r="H4475" s="36"/>
    </row>
    <row r="4476" spans="4:8" x14ac:dyDescent="0.25">
      <c r="D4476" s="31"/>
      <c r="E4476" s="18"/>
      <c r="F4476" s="31"/>
      <c r="H4476" s="36"/>
    </row>
    <row r="4477" spans="4:8" x14ac:dyDescent="0.25">
      <c r="D4477" s="31"/>
      <c r="E4477" s="18"/>
      <c r="F4477" s="31"/>
      <c r="H4477" s="36"/>
    </row>
    <row r="4478" spans="4:8" x14ac:dyDescent="0.25">
      <c r="D4478" s="31"/>
      <c r="E4478" s="18"/>
      <c r="F4478" s="31"/>
      <c r="H4478" s="36"/>
    </row>
    <row r="4479" spans="4:8" x14ac:dyDescent="0.25">
      <c r="D4479" s="31"/>
      <c r="E4479" s="18"/>
      <c r="F4479" s="31"/>
      <c r="H4479" s="36"/>
    </row>
    <row r="4480" spans="4:8" x14ac:dyDescent="0.25">
      <c r="D4480" s="31"/>
      <c r="E4480" s="18"/>
      <c r="F4480" s="31"/>
      <c r="H4480" s="36"/>
    </row>
    <row r="4481" spans="4:8" x14ac:dyDescent="0.25">
      <c r="D4481" s="31"/>
      <c r="E4481" s="18"/>
      <c r="F4481" s="31"/>
      <c r="H4481" s="36"/>
    </row>
    <row r="4482" spans="4:8" x14ac:dyDescent="0.25">
      <c r="D4482" s="31"/>
      <c r="E4482" s="18"/>
      <c r="F4482" s="31"/>
      <c r="H4482" s="36"/>
    </row>
    <row r="4483" spans="4:8" x14ac:dyDescent="0.25">
      <c r="D4483" s="31"/>
      <c r="E4483" s="18"/>
      <c r="F4483" s="31"/>
      <c r="H4483" s="36"/>
    </row>
    <row r="4484" spans="4:8" x14ac:dyDescent="0.25">
      <c r="D4484" s="31"/>
      <c r="E4484" s="18"/>
      <c r="F4484" s="31"/>
      <c r="H4484" s="36"/>
    </row>
    <row r="4485" spans="4:8" x14ac:dyDescent="0.25">
      <c r="D4485" s="31"/>
      <c r="E4485" s="18"/>
      <c r="F4485" s="31"/>
      <c r="H4485" s="36"/>
    </row>
    <row r="4486" spans="4:8" x14ac:dyDescent="0.25">
      <c r="D4486" s="31"/>
      <c r="E4486" s="18"/>
      <c r="F4486" s="31"/>
      <c r="H4486" s="36"/>
    </row>
    <row r="4487" spans="4:8" x14ac:dyDescent="0.25">
      <c r="D4487" s="31"/>
      <c r="E4487" s="18"/>
      <c r="F4487" s="31"/>
      <c r="H4487" s="36"/>
    </row>
    <row r="4488" spans="4:8" x14ac:dyDescent="0.25">
      <c r="D4488" s="31"/>
      <c r="E4488" s="18"/>
      <c r="F4488" s="31"/>
      <c r="H4488" s="36"/>
    </row>
    <row r="4489" spans="4:8" x14ac:dyDescent="0.25">
      <c r="D4489" s="31"/>
      <c r="E4489" s="18"/>
      <c r="F4489" s="31"/>
      <c r="H4489" s="36"/>
    </row>
    <row r="4490" spans="4:8" x14ac:dyDescent="0.25">
      <c r="D4490" s="31"/>
      <c r="E4490" s="18"/>
      <c r="F4490" s="31"/>
      <c r="H4490" s="36"/>
    </row>
    <row r="4491" spans="4:8" x14ac:dyDescent="0.25">
      <c r="D4491" s="31"/>
      <c r="E4491" s="18"/>
      <c r="F4491" s="31"/>
      <c r="H4491" s="36"/>
    </row>
    <row r="4492" spans="4:8" x14ac:dyDescent="0.25">
      <c r="D4492" s="31"/>
      <c r="E4492" s="18"/>
      <c r="F4492" s="31"/>
      <c r="H4492" s="36"/>
    </row>
    <row r="4493" spans="4:8" x14ac:dyDescent="0.25">
      <c r="D4493" s="31"/>
      <c r="E4493" s="18"/>
      <c r="F4493" s="31"/>
      <c r="H4493" s="36"/>
    </row>
    <row r="4494" spans="4:8" x14ac:dyDescent="0.25">
      <c r="D4494" s="31"/>
      <c r="E4494" s="18"/>
      <c r="F4494" s="31"/>
      <c r="H4494" s="36"/>
    </row>
    <row r="4495" spans="4:8" x14ac:dyDescent="0.25">
      <c r="D4495" s="31"/>
      <c r="E4495" s="18"/>
      <c r="F4495" s="31"/>
      <c r="H4495" s="36"/>
    </row>
    <row r="4496" spans="4:8" x14ac:dyDescent="0.25">
      <c r="D4496" s="31"/>
      <c r="E4496" s="18"/>
      <c r="F4496" s="31"/>
      <c r="H4496" s="36"/>
    </row>
    <row r="4497" spans="4:8" x14ac:dyDescent="0.25">
      <c r="D4497" s="31"/>
      <c r="E4497" s="18"/>
      <c r="F4497" s="31"/>
      <c r="H4497" s="36"/>
    </row>
    <row r="4498" spans="4:8" x14ac:dyDescent="0.25">
      <c r="D4498" s="31"/>
      <c r="E4498" s="18"/>
      <c r="F4498" s="31"/>
      <c r="H4498" s="36"/>
    </row>
    <row r="4499" spans="4:8" x14ac:dyDescent="0.25">
      <c r="D4499" s="31"/>
      <c r="E4499" s="18"/>
      <c r="F4499" s="31"/>
      <c r="H4499" s="36"/>
    </row>
    <row r="4500" spans="4:8" x14ac:dyDescent="0.25">
      <c r="D4500" s="31"/>
      <c r="E4500" s="18"/>
      <c r="F4500" s="31"/>
      <c r="H4500" s="36"/>
    </row>
    <row r="4501" spans="4:8" x14ac:dyDescent="0.25">
      <c r="D4501" s="31"/>
      <c r="E4501" s="18"/>
      <c r="F4501" s="31"/>
      <c r="H4501" s="36"/>
    </row>
    <row r="4502" spans="4:8" x14ac:dyDescent="0.25">
      <c r="D4502" s="31"/>
      <c r="E4502" s="18"/>
      <c r="F4502" s="31"/>
      <c r="H4502" s="36"/>
    </row>
    <row r="4503" spans="4:8" x14ac:dyDescent="0.25">
      <c r="D4503" s="31"/>
      <c r="E4503" s="18"/>
      <c r="F4503" s="31"/>
      <c r="H4503" s="36"/>
    </row>
    <row r="4504" spans="4:8" x14ac:dyDescent="0.25">
      <c r="D4504" s="31"/>
      <c r="E4504" s="18"/>
      <c r="F4504" s="31"/>
      <c r="H4504" s="36"/>
    </row>
    <row r="4505" spans="4:8" x14ac:dyDescent="0.25">
      <c r="D4505" s="31"/>
      <c r="E4505" s="18"/>
      <c r="F4505" s="31"/>
      <c r="H4505" s="36"/>
    </row>
    <row r="4506" spans="4:8" x14ac:dyDescent="0.25">
      <c r="D4506" s="31"/>
      <c r="E4506" s="18"/>
      <c r="F4506" s="31"/>
      <c r="H4506" s="36"/>
    </row>
    <row r="4507" spans="4:8" x14ac:dyDescent="0.25">
      <c r="D4507" s="31"/>
      <c r="E4507" s="18"/>
      <c r="F4507" s="31"/>
      <c r="H4507" s="36"/>
    </row>
    <row r="4508" spans="4:8" x14ac:dyDescent="0.25">
      <c r="D4508" s="31"/>
      <c r="E4508" s="18"/>
      <c r="F4508" s="31"/>
      <c r="H4508" s="36"/>
    </row>
    <row r="4509" spans="4:8" x14ac:dyDescent="0.25">
      <c r="D4509" s="31"/>
      <c r="E4509" s="18"/>
      <c r="F4509" s="31"/>
      <c r="H4509" s="36"/>
    </row>
    <row r="4510" spans="4:8" x14ac:dyDescent="0.25">
      <c r="D4510" s="31"/>
      <c r="E4510" s="18"/>
      <c r="F4510" s="31"/>
      <c r="H4510" s="36"/>
    </row>
    <row r="4511" spans="4:8" x14ac:dyDescent="0.25">
      <c r="D4511" s="31"/>
      <c r="E4511" s="18"/>
      <c r="F4511" s="31"/>
      <c r="H4511" s="36"/>
    </row>
    <row r="4512" spans="4:8" x14ac:dyDescent="0.25">
      <c r="D4512" s="31"/>
      <c r="E4512" s="18"/>
      <c r="F4512" s="31"/>
      <c r="H4512" s="36"/>
    </row>
    <row r="4513" spans="4:8" x14ac:dyDescent="0.25">
      <c r="D4513" s="31"/>
      <c r="E4513" s="18"/>
      <c r="F4513" s="31"/>
      <c r="H4513" s="36"/>
    </row>
    <row r="4514" spans="4:8" x14ac:dyDescent="0.25">
      <c r="D4514" s="31"/>
      <c r="E4514" s="18"/>
      <c r="F4514" s="31"/>
      <c r="H4514" s="36"/>
    </row>
    <row r="4515" spans="4:8" x14ac:dyDescent="0.25">
      <c r="D4515" s="31"/>
      <c r="E4515" s="18"/>
      <c r="F4515" s="31"/>
      <c r="H4515" s="36"/>
    </row>
    <row r="4516" spans="4:8" x14ac:dyDescent="0.25">
      <c r="D4516" s="31"/>
      <c r="E4516" s="18"/>
      <c r="F4516" s="31"/>
      <c r="H4516" s="36"/>
    </row>
    <row r="4517" spans="4:8" x14ac:dyDescent="0.25">
      <c r="D4517" s="31"/>
      <c r="E4517" s="18"/>
      <c r="F4517" s="31"/>
      <c r="H4517" s="36"/>
    </row>
    <row r="4518" spans="4:8" x14ac:dyDescent="0.25">
      <c r="D4518" s="31"/>
      <c r="E4518" s="18"/>
      <c r="F4518" s="31"/>
      <c r="H4518" s="36"/>
    </row>
    <row r="4519" spans="4:8" x14ac:dyDescent="0.25">
      <c r="D4519" s="31"/>
      <c r="E4519" s="18"/>
      <c r="F4519" s="31"/>
      <c r="H4519" s="36"/>
    </row>
    <row r="4520" spans="4:8" x14ac:dyDescent="0.25">
      <c r="D4520" s="31"/>
      <c r="E4520" s="18"/>
      <c r="F4520" s="31"/>
      <c r="H4520" s="36"/>
    </row>
    <row r="4521" spans="4:8" x14ac:dyDescent="0.25">
      <c r="D4521" s="31"/>
      <c r="E4521" s="18"/>
      <c r="F4521" s="31"/>
      <c r="H4521" s="36"/>
    </row>
    <row r="4522" spans="4:8" x14ac:dyDescent="0.25">
      <c r="D4522" s="31"/>
      <c r="E4522" s="18"/>
      <c r="F4522" s="31"/>
      <c r="H4522" s="36"/>
    </row>
    <row r="4523" spans="4:8" x14ac:dyDescent="0.25">
      <c r="D4523" s="31"/>
      <c r="E4523" s="18"/>
      <c r="F4523" s="31"/>
      <c r="H4523" s="36"/>
    </row>
    <row r="4524" spans="4:8" x14ac:dyDescent="0.25">
      <c r="D4524" s="31"/>
      <c r="E4524" s="18"/>
      <c r="F4524" s="31"/>
      <c r="H4524" s="36"/>
    </row>
    <row r="4525" spans="4:8" x14ac:dyDescent="0.25">
      <c r="D4525" s="31"/>
      <c r="E4525" s="18"/>
      <c r="F4525" s="31"/>
      <c r="H4525" s="36"/>
    </row>
    <row r="4526" spans="4:8" x14ac:dyDescent="0.25">
      <c r="D4526" s="31"/>
      <c r="E4526" s="18"/>
      <c r="F4526" s="31"/>
      <c r="H4526" s="36"/>
    </row>
    <row r="4527" spans="4:8" x14ac:dyDescent="0.25">
      <c r="D4527" s="31"/>
      <c r="E4527" s="18"/>
      <c r="F4527" s="31"/>
      <c r="H4527" s="36"/>
    </row>
    <row r="4528" spans="4:8" x14ac:dyDescent="0.25">
      <c r="D4528" s="31"/>
      <c r="E4528" s="18"/>
      <c r="F4528" s="31"/>
      <c r="H4528" s="36"/>
    </row>
    <row r="4529" spans="4:8" x14ac:dyDescent="0.25">
      <c r="D4529" s="31"/>
      <c r="E4529" s="18"/>
      <c r="F4529" s="31"/>
      <c r="H4529" s="36"/>
    </row>
    <row r="4530" spans="4:8" x14ac:dyDescent="0.25">
      <c r="D4530" s="31"/>
      <c r="E4530" s="18"/>
      <c r="F4530" s="31"/>
      <c r="H4530" s="36"/>
    </row>
    <row r="4531" spans="4:8" x14ac:dyDescent="0.25">
      <c r="D4531" s="31"/>
      <c r="E4531" s="18"/>
      <c r="F4531" s="31"/>
      <c r="H4531" s="36"/>
    </row>
    <row r="4532" spans="4:8" x14ac:dyDescent="0.25">
      <c r="D4532" s="31"/>
      <c r="E4532" s="18"/>
      <c r="F4532" s="31"/>
      <c r="H4532" s="36"/>
    </row>
    <row r="4533" spans="4:8" x14ac:dyDescent="0.25">
      <c r="D4533" s="31"/>
      <c r="E4533" s="18"/>
      <c r="F4533" s="31"/>
      <c r="H4533" s="36"/>
    </row>
    <row r="4534" spans="4:8" x14ac:dyDescent="0.25">
      <c r="D4534" s="31"/>
      <c r="E4534" s="18"/>
      <c r="F4534" s="31"/>
      <c r="H4534" s="36"/>
    </row>
    <row r="4535" spans="4:8" x14ac:dyDescent="0.25">
      <c r="D4535" s="31"/>
      <c r="E4535" s="18"/>
      <c r="F4535" s="31"/>
      <c r="H4535" s="36"/>
    </row>
    <row r="4536" spans="4:8" x14ac:dyDescent="0.25">
      <c r="D4536" s="31"/>
      <c r="E4536" s="18"/>
      <c r="F4536" s="31"/>
      <c r="H4536" s="36"/>
    </row>
    <row r="4537" spans="4:8" x14ac:dyDescent="0.25">
      <c r="D4537" s="31"/>
      <c r="E4537" s="18"/>
      <c r="F4537" s="31"/>
      <c r="H4537" s="36"/>
    </row>
    <row r="4538" spans="4:8" x14ac:dyDescent="0.25">
      <c r="D4538" s="31"/>
      <c r="E4538" s="18"/>
      <c r="F4538" s="31"/>
      <c r="H4538" s="36"/>
    </row>
    <row r="4539" spans="4:8" x14ac:dyDescent="0.25">
      <c r="D4539" s="31"/>
      <c r="E4539" s="18"/>
      <c r="F4539" s="31"/>
      <c r="H4539" s="36"/>
    </row>
    <row r="4540" spans="4:8" x14ac:dyDescent="0.25">
      <c r="D4540" s="31"/>
      <c r="E4540" s="18"/>
      <c r="F4540" s="31"/>
      <c r="H4540" s="36"/>
    </row>
    <row r="4541" spans="4:8" x14ac:dyDescent="0.25">
      <c r="D4541" s="31"/>
      <c r="E4541" s="18"/>
      <c r="F4541" s="31"/>
      <c r="H4541" s="36"/>
    </row>
    <row r="4542" spans="4:8" x14ac:dyDescent="0.25">
      <c r="D4542" s="31"/>
      <c r="E4542" s="18"/>
      <c r="F4542" s="31"/>
      <c r="H4542" s="36"/>
    </row>
    <row r="4543" spans="4:8" x14ac:dyDescent="0.25">
      <c r="D4543" s="31"/>
      <c r="E4543" s="18"/>
      <c r="F4543" s="31"/>
      <c r="H4543" s="36"/>
    </row>
    <row r="4544" spans="4:8" x14ac:dyDescent="0.25">
      <c r="D4544" s="31"/>
      <c r="E4544" s="18"/>
      <c r="F4544" s="31"/>
      <c r="H4544" s="36"/>
    </row>
    <row r="4545" spans="4:8" x14ac:dyDescent="0.25">
      <c r="D4545" s="31"/>
      <c r="E4545" s="18"/>
      <c r="F4545" s="31"/>
      <c r="H4545" s="36"/>
    </row>
    <row r="4546" spans="4:8" x14ac:dyDescent="0.25">
      <c r="D4546" s="31"/>
      <c r="E4546" s="18"/>
      <c r="F4546" s="31"/>
      <c r="H4546" s="36"/>
    </row>
    <row r="4547" spans="4:8" x14ac:dyDescent="0.25">
      <c r="D4547" s="31"/>
      <c r="E4547" s="18"/>
      <c r="F4547" s="31"/>
      <c r="H4547" s="36"/>
    </row>
    <row r="4548" spans="4:8" x14ac:dyDescent="0.25">
      <c r="D4548" s="31"/>
      <c r="E4548" s="18"/>
      <c r="F4548" s="31"/>
      <c r="H4548" s="36"/>
    </row>
    <row r="4549" spans="4:8" x14ac:dyDescent="0.25">
      <c r="D4549" s="31"/>
      <c r="E4549" s="18"/>
      <c r="F4549" s="31"/>
      <c r="H4549" s="36"/>
    </row>
    <row r="4550" spans="4:8" x14ac:dyDescent="0.25">
      <c r="D4550" s="31"/>
      <c r="E4550" s="18"/>
      <c r="F4550" s="31"/>
      <c r="H4550" s="36"/>
    </row>
    <row r="4551" spans="4:8" x14ac:dyDescent="0.25">
      <c r="D4551" s="31"/>
      <c r="E4551" s="18"/>
      <c r="F4551" s="31"/>
      <c r="H4551" s="36"/>
    </row>
    <row r="4552" spans="4:8" x14ac:dyDescent="0.25">
      <c r="D4552" s="31"/>
      <c r="E4552" s="18"/>
      <c r="F4552" s="31"/>
      <c r="H4552" s="36"/>
    </row>
    <row r="4553" spans="4:8" x14ac:dyDescent="0.25">
      <c r="D4553" s="31"/>
      <c r="E4553" s="18"/>
      <c r="F4553" s="31"/>
      <c r="H4553" s="36"/>
    </row>
    <row r="4554" spans="4:8" x14ac:dyDescent="0.25">
      <c r="D4554" s="31"/>
      <c r="E4554" s="18"/>
      <c r="F4554" s="31"/>
      <c r="H4554" s="36"/>
    </row>
    <row r="4555" spans="4:8" x14ac:dyDescent="0.25">
      <c r="D4555" s="31"/>
      <c r="E4555" s="18"/>
      <c r="F4555" s="31"/>
      <c r="H4555" s="36"/>
    </row>
    <row r="4556" spans="4:8" x14ac:dyDescent="0.25">
      <c r="D4556" s="31"/>
      <c r="E4556" s="18"/>
      <c r="F4556" s="31"/>
      <c r="H4556" s="36"/>
    </row>
    <row r="4557" spans="4:8" x14ac:dyDescent="0.25">
      <c r="D4557" s="31"/>
      <c r="E4557" s="18"/>
      <c r="F4557" s="31"/>
      <c r="H4557" s="36"/>
    </row>
    <row r="4558" spans="4:8" x14ac:dyDescent="0.25">
      <c r="D4558" s="31"/>
      <c r="E4558" s="18"/>
      <c r="F4558" s="31"/>
      <c r="H4558" s="36"/>
    </row>
    <row r="4559" spans="4:8" x14ac:dyDescent="0.25">
      <c r="D4559" s="31"/>
      <c r="E4559" s="18"/>
      <c r="F4559" s="31"/>
      <c r="H4559" s="36"/>
    </row>
    <row r="4560" spans="4:8" x14ac:dyDescent="0.25">
      <c r="D4560" s="31"/>
      <c r="E4560" s="18"/>
      <c r="F4560" s="31"/>
      <c r="H4560" s="36"/>
    </row>
    <row r="4561" spans="4:8" x14ac:dyDescent="0.25">
      <c r="D4561" s="31"/>
      <c r="E4561" s="18"/>
      <c r="F4561" s="31"/>
      <c r="H4561" s="36"/>
    </row>
    <row r="4562" spans="4:8" x14ac:dyDescent="0.25">
      <c r="D4562" s="31"/>
      <c r="E4562" s="18"/>
      <c r="F4562" s="31"/>
      <c r="H4562" s="36"/>
    </row>
    <row r="4563" spans="4:8" x14ac:dyDescent="0.25">
      <c r="D4563" s="31"/>
      <c r="E4563" s="18"/>
      <c r="F4563" s="31"/>
      <c r="H4563" s="36"/>
    </row>
    <row r="4564" spans="4:8" x14ac:dyDescent="0.25">
      <c r="D4564" s="31"/>
      <c r="E4564" s="18"/>
      <c r="F4564" s="31"/>
      <c r="H4564" s="36"/>
    </row>
    <row r="4565" spans="4:8" x14ac:dyDescent="0.25">
      <c r="D4565" s="31"/>
      <c r="E4565" s="18"/>
      <c r="F4565" s="31"/>
      <c r="H4565" s="36"/>
    </row>
    <row r="4566" spans="4:8" x14ac:dyDescent="0.25">
      <c r="D4566" s="31"/>
      <c r="E4566" s="18"/>
      <c r="F4566" s="31"/>
      <c r="H4566" s="36"/>
    </row>
    <row r="4567" spans="4:8" x14ac:dyDescent="0.25">
      <c r="D4567" s="31"/>
      <c r="E4567" s="18"/>
      <c r="F4567" s="31"/>
      <c r="H4567" s="36"/>
    </row>
    <row r="4568" spans="4:8" x14ac:dyDescent="0.25">
      <c r="D4568" s="31"/>
      <c r="E4568" s="18"/>
      <c r="F4568" s="31"/>
      <c r="H4568" s="36"/>
    </row>
    <row r="4569" spans="4:8" x14ac:dyDescent="0.25">
      <c r="D4569" s="31"/>
      <c r="E4569" s="18"/>
      <c r="F4569" s="31"/>
      <c r="H4569" s="36"/>
    </row>
    <row r="4570" spans="4:8" x14ac:dyDescent="0.25">
      <c r="D4570" s="31"/>
      <c r="E4570" s="18"/>
      <c r="F4570" s="31"/>
      <c r="H4570" s="36"/>
    </row>
    <row r="4571" spans="4:8" x14ac:dyDescent="0.25">
      <c r="D4571" s="31"/>
      <c r="E4571" s="18"/>
      <c r="F4571" s="31"/>
      <c r="H4571" s="36"/>
    </row>
    <row r="4572" spans="4:8" x14ac:dyDescent="0.25">
      <c r="D4572" s="31"/>
      <c r="E4572" s="18"/>
      <c r="F4572" s="31"/>
      <c r="H4572" s="36"/>
    </row>
    <row r="4573" spans="4:8" x14ac:dyDescent="0.25">
      <c r="D4573" s="31"/>
      <c r="E4573" s="18"/>
      <c r="F4573" s="31"/>
      <c r="H4573" s="36"/>
    </row>
    <row r="4574" spans="4:8" x14ac:dyDescent="0.25">
      <c r="D4574" s="31"/>
      <c r="E4574" s="18"/>
      <c r="F4574" s="31"/>
      <c r="H4574" s="36"/>
    </row>
    <row r="4575" spans="4:8" x14ac:dyDescent="0.25">
      <c r="D4575" s="31"/>
      <c r="E4575" s="18"/>
      <c r="F4575" s="31"/>
      <c r="H4575" s="36"/>
    </row>
    <row r="4576" spans="4:8" x14ac:dyDescent="0.25">
      <c r="D4576" s="31"/>
      <c r="E4576" s="18"/>
      <c r="F4576" s="31"/>
      <c r="H4576" s="36"/>
    </row>
    <row r="4577" spans="4:8" x14ac:dyDescent="0.25">
      <c r="D4577" s="31"/>
      <c r="E4577" s="18"/>
      <c r="F4577" s="31"/>
      <c r="H4577" s="36"/>
    </row>
    <row r="4578" spans="4:8" x14ac:dyDescent="0.25">
      <c r="D4578" s="31"/>
      <c r="E4578" s="18"/>
      <c r="F4578" s="31"/>
      <c r="H4578" s="36"/>
    </row>
    <row r="4579" spans="4:8" x14ac:dyDescent="0.25">
      <c r="D4579" s="31"/>
      <c r="E4579" s="18"/>
      <c r="F4579" s="31"/>
      <c r="H4579" s="36"/>
    </row>
    <row r="4580" spans="4:8" x14ac:dyDescent="0.25">
      <c r="D4580" s="31"/>
      <c r="E4580" s="18"/>
      <c r="F4580" s="31"/>
      <c r="H4580" s="36"/>
    </row>
    <row r="4581" spans="4:8" x14ac:dyDescent="0.25">
      <c r="D4581" s="31"/>
      <c r="E4581" s="18"/>
      <c r="F4581" s="31"/>
      <c r="H4581" s="36"/>
    </row>
    <row r="4582" spans="4:8" x14ac:dyDescent="0.25">
      <c r="D4582" s="31"/>
      <c r="E4582" s="18"/>
      <c r="F4582" s="31"/>
      <c r="H4582" s="36"/>
    </row>
    <row r="4583" spans="4:8" x14ac:dyDescent="0.25">
      <c r="D4583" s="31"/>
      <c r="E4583" s="18"/>
      <c r="F4583" s="31"/>
      <c r="H4583" s="36"/>
    </row>
    <row r="4584" spans="4:8" x14ac:dyDescent="0.25">
      <c r="D4584" s="31"/>
      <c r="E4584" s="18"/>
      <c r="F4584" s="31"/>
      <c r="H4584" s="36"/>
    </row>
    <row r="4585" spans="4:8" x14ac:dyDescent="0.25">
      <c r="D4585" s="31"/>
      <c r="E4585" s="18"/>
      <c r="F4585" s="31"/>
      <c r="H4585" s="36"/>
    </row>
    <row r="4586" spans="4:8" x14ac:dyDescent="0.25">
      <c r="D4586" s="31"/>
      <c r="E4586" s="18"/>
      <c r="F4586" s="31"/>
      <c r="H4586" s="36"/>
    </row>
    <row r="4587" spans="4:8" x14ac:dyDescent="0.25">
      <c r="D4587" s="31"/>
      <c r="E4587" s="18"/>
      <c r="F4587" s="31"/>
      <c r="H4587" s="36"/>
    </row>
    <row r="4588" spans="4:8" x14ac:dyDescent="0.25">
      <c r="D4588" s="31"/>
      <c r="E4588" s="18"/>
      <c r="F4588" s="31"/>
      <c r="H4588" s="36"/>
    </row>
    <row r="4589" spans="4:8" x14ac:dyDescent="0.25">
      <c r="D4589" s="31"/>
      <c r="E4589" s="18"/>
      <c r="F4589" s="31"/>
      <c r="H4589" s="36"/>
    </row>
    <row r="4590" spans="4:8" x14ac:dyDescent="0.25">
      <c r="D4590" s="31"/>
      <c r="E4590" s="18"/>
      <c r="F4590" s="31"/>
      <c r="H4590" s="36"/>
    </row>
    <row r="4591" spans="4:8" x14ac:dyDescent="0.25">
      <c r="D4591" s="31"/>
      <c r="E4591" s="18"/>
      <c r="F4591" s="31"/>
      <c r="H4591" s="36"/>
    </row>
    <row r="4592" spans="4:8" x14ac:dyDescent="0.25">
      <c r="D4592" s="31"/>
      <c r="E4592" s="18"/>
      <c r="F4592" s="31"/>
      <c r="H4592" s="36"/>
    </row>
    <row r="4593" spans="4:8" x14ac:dyDescent="0.25">
      <c r="D4593" s="31"/>
      <c r="E4593" s="18"/>
      <c r="F4593" s="31"/>
      <c r="H4593" s="36"/>
    </row>
    <row r="4594" spans="4:8" x14ac:dyDescent="0.25">
      <c r="D4594" s="31"/>
      <c r="E4594" s="18"/>
      <c r="F4594" s="31"/>
      <c r="H4594" s="36"/>
    </row>
    <row r="4595" spans="4:8" x14ac:dyDescent="0.25">
      <c r="D4595" s="31"/>
      <c r="E4595" s="18"/>
      <c r="F4595" s="31"/>
      <c r="H4595" s="36"/>
    </row>
    <row r="4596" spans="4:8" x14ac:dyDescent="0.25">
      <c r="D4596" s="31"/>
      <c r="E4596" s="18"/>
      <c r="F4596" s="31"/>
      <c r="H4596" s="36"/>
    </row>
    <row r="4597" spans="4:8" x14ac:dyDescent="0.25">
      <c r="D4597" s="31"/>
      <c r="E4597" s="18"/>
      <c r="F4597" s="31"/>
      <c r="H4597" s="36"/>
    </row>
    <row r="4598" spans="4:8" x14ac:dyDescent="0.25">
      <c r="D4598" s="31"/>
      <c r="E4598" s="18"/>
      <c r="F4598" s="31"/>
      <c r="H4598" s="36"/>
    </row>
    <row r="4599" spans="4:8" x14ac:dyDescent="0.25">
      <c r="D4599" s="31"/>
      <c r="E4599" s="18"/>
      <c r="F4599" s="31"/>
      <c r="H4599" s="36"/>
    </row>
    <row r="4600" spans="4:8" x14ac:dyDescent="0.25">
      <c r="D4600" s="31"/>
      <c r="E4600" s="18"/>
      <c r="F4600" s="31"/>
      <c r="H4600" s="36"/>
    </row>
    <row r="4601" spans="4:8" x14ac:dyDescent="0.25">
      <c r="D4601" s="31"/>
      <c r="E4601" s="18"/>
      <c r="F4601" s="31"/>
      <c r="H4601" s="36"/>
    </row>
    <row r="4602" spans="4:8" x14ac:dyDescent="0.25">
      <c r="D4602" s="31"/>
      <c r="E4602" s="18"/>
      <c r="F4602" s="31"/>
      <c r="H4602" s="36"/>
    </row>
    <row r="4603" spans="4:8" x14ac:dyDescent="0.25">
      <c r="D4603" s="31"/>
      <c r="E4603" s="18"/>
      <c r="F4603" s="31"/>
      <c r="H4603" s="36"/>
    </row>
    <row r="4604" spans="4:8" x14ac:dyDescent="0.25">
      <c r="D4604" s="31"/>
      <c r="E4604" s="18"/>
      <c r="F4604" s="31"/>
      <c r="H4604" s="36"/>
    </row>
    <row r="4605" spans="4:8" x14ac:dyDescent="0.25">
      <c r="D4605" s="31"/>
      <c r="E4605" s="18"/>
      <c r="F4605" s="31"/>
      <c r="H4605" s="36"/>
    </row>
    <row r="4606" spans="4:8" x14ac:dyDescent="0.25">
      <c r="D4606" s="31"/>
      <c r="E4606" s="18"/>
      <c r="F4606" s="31"/>
      <c r="H4606" s="36"/>
    </row>
    <row r="4607" spans="4:8" x14ac:dyDescent="0.25">
      <c r="D4607" s="31"/>
      <c r="E4607" s="18"/>
      <c r="F4607" s="31"/>
      <c r="H4607" s="36"/>
    </row>
    <row r="4608" spans="4:8" x14ac:dyDescent="0.25">
      <c r="D4608" s="31"/>
      <c r="E4608" s="18"/>
      <c r="F4608" s="31"/>
      <c r="H4608" s="36"/>
    </row>
    <row r="4609" spans="4:8" x14ac:dyDescent="0.25">
      <c r="D4609" s="31"/>
      <c r="E4609" s="18"/>
      <c r="F4609" s="31"/>
      <c r="H4609" s="36"/>
    </row>
    <row r="4610" spans="4:8" x14ac:dyDescent="0.25">
      <c r="D4610" s="31"/>
      <c r="E4610" s="18"/>
      <c r="F4610" s="31"/>
      <c r="H4610" s="36"/>
    </row>
    <row r="4611" spans="4:8" x14ac:dyDescent="0.25">
      <c r="D4611" s="31"/>
      <c r="E4611" s="18"/>
      <c r="F4611" s="31"/>
      <c r="H4611" s="36"/>
    </row>
    <row r="4612" spans="4:8" x14ac:dyDescent="0.25">
      <c r="D4612" s="31"/>
      <c r="E4612" s="18"/>
      <c r="F4612" s="31"/>
      <c r="H4612" s="36"/>
    </row>
    <row r="4613" spans="4:8" x14ac:dyDescent="0.25">
      <c r="D4613" s="31"/>
      <c r="E4613" s="18"/>
      <c r="F4613" s="31"/>
      <c r="H4613" s="36"/>
    </row>
    <row r="4614" spans="4:8" x14ac:dyDescent="0.25">
      <c r="D4614" s="31"/>
      <c r="E4614" s="18"/>
      <c r="F4614" s="31"/>
      <c r="H4614" s="36"/>
    </row>
    <row r="4615" spans="4:8" x14ac:dyDescent="0.25">
      <c r="D4615" s="31"/>
      <c r="E4615" s="18"/>
      <c r="F4615" s="31"/>
      <c r="H4615" s="36"/>
    </row>
    <row r="4616" spans="4:8" x14ac:dyDescent="0.25">
      <c r="D4616" s="31"/>
      <c r="E4616" s="18"/>
      <c r="F4616" s="31"/>
      <c r="H4616" s="36"/>
    </row>
    <row r="4617" spans="4:8" x14ac:dyDescent="0.25">
      <c r="D4617" s="31"/>
      <c r="E4617" s="18"/>
      <c r="F4617" s="31"/>
      <c r="H4617" s="36"/>
    </row>
    <row r="4618" spans="4:8" x14ac:dyDescent="0.25">
      <c r="D4618" s="31"/>
      <c r="E4618" s="18"/>
      <c r="F4618" s="31"/>
      <c r="H4618" s="36"/>
    </row>
    <row r="4619" spans="4:8" x14ac:dyDescent="0.25">
      <c r="D4619" s="31"/>
      <c r="E4619" s="18"/>
      <c r="F4619" s="31"/>
      <c r="H4619" s="36"/>
    </row>
    <row r="4620" spans="4:8" x14ac:dyDescent="0.25">
      <c r="D4620" s="31"/>
      <c r="E4620" s="18"/>
      <c r="F4620" s="31"/>
      <c r="H4620" s="36"/>
    </row>
    <row r="4621" spans="4:8" x14ac:dyDescent="0.25">
      <c r="D4621" s="31"/>
      <c r="E4621" s="18"/>
      <c r="F4621" s="31"/>
      <c r="H4621" s="36"/>
    </row>
    <row r="4622" spans="4:8" x14ac:dyDescent="0.25">
      <c r="D4622" s="31"/>
      <c r="E4622" s="18"/>
      <c r="F4622" s="31"/>
      <c r="H4622" s="36"/>
    </row>
    <row r="4623" spans="4:8" x14ac:dyDescent="0.25">
      <c r="D4623" s="31"/>
      <c r="E4623" s="18"/>
      <c r="F4623" s="31"/>
      <c r="H4623" s="36"/>
    </row>
    <row r="4624" spans="4:8" x14ac:dyDescent="0.25">
      <c r="D4624" s="31"/>
      <c r="E4624" s="18"/>
      <c r="F4624" s="31"/>
      <c r="H4624" s="36"/>
    </row>
    <row r="4625" spans="4:8" x14ac:dyDescent="0.25">
      <c r="D4625" s="31"/>
      <c r="E4625" s="18"/>
      <c r="F4625" s="31"/>
      <c r="H4625" s="36"/>
    </row>
    <row r="4626" spans="4:8" x14ac:dyDescent="0.25">
      <c r="D4626" s="31"/>
      <c r="E4626" s="18"/>
      <c r="F4626" s="31"/>
      <c r="H4626" s="36"/>
    </row>
    <row r="4627" spans="4:8" x14ac:dyDescent="0.25">
      <c r="D4627" s="31"/>
      <c r="E4627" s="18"/>
      <c r="F4627" s="31"/>
      <c r="H4627" s="36"/>
    </row>
    <row r="4628" spans="4:8" x14ac:dyDescent="0.25">
      <c r="D4628" s="31"/>
      <c r="E4628" s="18"/>
      <c r="F4628" s="31"/>
      <c r="H4628" s="36"/>
    </row>
    <row r="4629" spans="4:8" x14ac:dyDescent="0.25">
      <c r="D4629" s="31"/>
      <c r="E4629" s="18"/>
      <c r="F4629" s="31"/>
      <c r="H4629" s="36"/>
    </row>
    <row r="4630" spans="4:8" x14ac:dyDescent="0.25">
      <c r="D4630" s="31"/>
      <c r="E4630" s="18"/>
      <c r="F4630" s="31"/>
      <c r="H4630" s="36"/>
    </row>
    <row r="4631" spans="4:8" x14ac:dyDescent="0.25">
      <c r="D4631" s="31"/>
      <c r="E4631" s="18"/>
      <c r="F4631" s="31"/>
      <c r="H4631" s="36"/>
    </row>
    <row r="4632" spans="4:8" x14ac:dyDescent="0.25">
      <c r="D4632" s="31"/>
      <c r="E4632" s="18"/>
      <c r="F4632" s="31"/>
      <c r="H4632" s="36"/>
    </row>
    <row r="4633" spans="4:8" x14ac:dyDescent="0.25">
      <c r="D4633" s="31"/>
      <c r="E4633" s="18"/>
      <c r="F4633" s="31"/>
      <c r="H4633" s="36"/>
    </row>
    <row r="4634" spans="4:8" x14ac:dyDescent="0.25">
      <c r="D4634" s="31"/>
      <c r="E4634" s="18"/>
      <c r="F4634" s="31"/>
      <c r="H4634" s="36"/>
    </row>
    <row r="4635" spans="4:8" x14ac:dyDescent="0.25">
      <c r="D4635" s="31"/>
      <c r="E4635" s="18"/>
      <c r="F4635" s="31"/>
      <c r="H4635" s="36"/>
    </row>
    <row r="4636" spans="4:8" x14ac:dyDescent="0.25">
      <c r="D4636" s="31"/>
      <c r="E4636" s="18"/>
      <c r="F4636" s="31"/>
      <c r="H4636" s="36"/>
    </row>
    <row r="4637" spans="4:8" x14ac:dyDescent="0.25">
      <c r="D4637" s="31"/>
      <c r="E4637" s="18"/>
      <c r="F4637" s="31"/>
      <c r="H4637" s="36"/>
    </row>
    <row r="4638" spans="4:8" x14ac:dyDescent="0.25">
      <c r="D4638" s="31"/>
      <c r="E4638" s="18"/>
      <c r="F4638" s="31"/>
      <c r="H4638" s="36"/>
    </row>
    <row r="4639" spans="4:8" x14ac:dyDescent="0.25">
      <c r="D4639" s="31"/>
      <c r="E4639" s="18"/>
      <c r="F4639" s="31"/>
      <c r="H4639" s="36"/>
    </row>
    <row r="4640" spans="4:8" x14ac:dyDescent="0.25">
      <c r="D4640" s="31"/>
      <c r="E4640" s="18"/>
      <c r="F4640" s="31"/>
      <c r="H4640" s="36"/>
    </row>
    <row r="4641" spans="4:8" x14ac:dyDescent="0.25">
      <c r="D4641" s="31"/>
      <c r="E4641" s="18"/>
      <c r="F4641" s="31"/>
      <c r="H4641" s="36"/>
    </row>
    <row r="4642" spans="4:8" x14ac:dyDescent="0.25">
      <c r="D4642" s="31"/>
      <c r="E4642" s="18"/>
      <c r="F4642" s="31"/>
      <c r="H4642" s="36"/>
    </row>
    <row r="4643" spans="4:8" x14ac:dyDescent="0.25">
      <c r="D4643" s="31"/>
      <c r="E4643" s="18"/>
      <c r="F4643" s="31"/>
      <c r="H4643" s="36"/>
    </row>
    <row r="4644" spans="4:8" x14ac:dyDescent="0.25">
      <c r="D4644" s="31"/>
      <c r="E4644" s="18"/>
      <c r="F4644" s="31"/>
      <c r="H4644" s="36"/>
    </row>
    <row r="4645" spans="4:8" x14ac:dyDescent="0.25">
      <c r="D4645" s="31"/>
      <c r="E4645" s="18"/>
      <c r="F4645" s="31"/>
      <c r="H4645" s="36"/>
    </row>
    <row r="4646" spans="4:8" x14ac:dyDescent="0.25">
      <c r="D4646" s="31"/>
      <c r="E4646" s="18"/>
      <c r="F4646" s="31"/>
      <c r="H4646" s="36"/>
    </row>
    <row r="4647" spans="4:8" x14ac:dyDescent="0.25">
      <c r="D4647" s="31"/>
      <c r="E4647" s="18"/>
      <c r="F4647" s="31"/>
      <c r="H4647" s="36"/>
    </row>
    <row r="4648" spans="4:8" x14ac:dyDescent="0.25">
      <c r="D4648" s="31"/>
      <c r="E4648" s="18"/>
      <c r="F4648" s="31"/>
      <c r="H4648" s="36"/>
    </row>
    <row r="4649" spans="4:8" x14ac:dyDescent="0.25">
      <c r="D4649" s="31"/>
      <c r="E4649" s="18"/>
      <c r="F4649" s="31"/>
      <c r="H4649" s="36"/>
    </row>
    <row r="4650" spans="4:8" x14ac:dyDescent="0.25">
      <c r="D4650" s="31"/>
      <c r="E4650" s="18"/>
      <c r="F4650" s="31"/>
      <c r="H4650" s="36"/>
    </row>
    <row r="4651" spans="4:8" x14ac:dyDescent="0.25">
      <c r="D4651" s="31"/>
      <c r="E4651" s="18"/>
      <c r="F4651" s="31"/>
      <c r="H4651" s="36"/>
    </row>
    <row r="4652" spans="4:8" x14ac:dyDescent="0.25">
      <c r="D4652" s="31"/>
      <c r="E4652" s="18"/>
      <c r="F4652" s="31"/>
      <c r="H4652" s="36"/>
    </row>
    <row r="4653" spans="4:8" x14ac:dyDescent="0.25">
      <c r="D4653" s="31"/>
      <c r="E4653" s="18"/>
      <c r="F4653" s="31"/>
      <c r="H4653" s="36"/>
    </row>
    <row r="4654" spans="4:8" x14ac:dyDescent="0.25">
      <c r="D4654" s="31"/>
      <c r="E4654" s="18"/>
      <c r="F4654" s="31"/>
      <c r="H4654" s="36"/>
    </row>
    <row r="4655" spans="4:8" x14ac:dyDescent="0.25">
      <c r="D4655" s="31"/>
      <c r="E4655" s="18"/>
      <c r="F4655" s="31"/>
      <c r="H4655" s="36"/>
    </row>
    <row r="4656" spans="4:8" x14ac:dyDescent="0.25">
      <c r="D4656" s="31"/>
      <c r="E4656" s="18"/>
      <c r="F4656" s="31"/>
      <c r="H4656" s="36"/>
    </row>
    <row r="4657" spans="4:8" x14ac:dyDescent="0.25">
      <c r="D4657" s="31"/>
      <c r="E4657" s="18"/>
      <c r="F4657" s="31"/>
      <c r="H4657" s="36"/>
    </row>
    <row r="4658" spans="4:8" x14ac:dyDescent="0.25">
      <c r="D4658" s="31"/>
      <c r="E4658" s="18"/>
      <c r="F4658" s="31"/>
      <c r="H4658" s="36"/>
    </row>
    <row r="4659" spans="4:8" x14ac:dyDescent="0.25">
      <c r="D4659" s="31"/>
      <c r="E4659" s="18"/>
      <c r="F4659" s="31"/>
      <c r="H4659" s="36"/>
    </row>
    <row r="4660" spans="4:8" x14ac:dyDescent="0.25">
      <c r="D4660" s="31"/>
      <c r="E4660" s="18"/>
      <c r="F4660" s="31"/>
      <c r="H4660" s="36"/>
    </row>
    <row r="4661" spans="4:8" x14ac:dyDescent="0.25">
      <c r="D4661" s="31"/>
      <c r="E4661" s="18"/>
      <c r="F4661" s="31"/>
      <c r="H4661" s="36"/>
    </row>
    <row r="4662" spans="4:8" x14ac:dyDescent="0.25">
      <c r="D4662" s="31"/>
      <c r="E4662" s="18"/>
      <c r="F4662" s="31"/>
      <c r="H4662" s="36"/>
    </row>
    <row r="4663" spans="4:8" x14ac:dyDescent="0.25">
      <c r="D4663" s="31"/>
      <c r="E4663" s="18"/>
      <c r="F4663" s="31"/>
      <c r="H4663" s="36"/>
    </row>
    <row r="4664" spans="4:8" x14ac:dyDescent="0.25">
      <c r="D4664" s="31"/>
      <c r="E4664" s="18"/>
      <c r="F4664" s="31"/>
      <c r="H4664" s="36"/>
    </row>
    <row r="4665" spans="4:8" x14ac:dyDescent="0.25">
      <c r="D4665" s="31"/>
      <c r="E4665" s="18"/>
      <c r="F4665" s="31"/>
      <c r="H4665" s="36"/>
    </row>
    <row r="4666" spans="4:8" x14ac:dyDescent="0.25">
      <c r="D4666" s="31"/>
      <c r="E4666" s="18"/>
      <c r="F4666" s="31"/>
      <c r="H4666" s="36"/>
    </row>
    <row r="4667" spans="4:8" x14ac:dyDescent="0.25">
      <c r="D4667" s="31"/>
      <c r="E4667" s="18"/>
      <c r="F4667" s="31"/>
      <c r="H4667" s="36"/>
    </row>
    <row r="4668" spans="4:8" x14ac:dyDescent="0.25">
      <c r="D4668" s="31"/>
      <c r="E4668" s="18"/>
      <c r="F4668" s="31"/>
      <c r="H4668" s="36"/>
    </row>
    <row r="4669" spans="4:8" x14ac:dyDescent="0.25">
      <c r="D4669" s="31"/>
      <c r="E4669" s="18"/>
      <c r="F4669" s="31"/>
      <c r="H4669" s="36"/>
    </row>
    <row r="4670" spans="4:8" x14ac:dyDescent="0.25">
      <c r="D4670" s="31"/>
      <c r="E4670" s="18"/>
      <c r="F4670" s="31"/>
      <c r="H4670" s="36"/>
    </row>
    <row r="4671" spans="4:8" x14ac:dyDescent="0.25">
      <c r="D4671" s="31"/>
      <c r="E4671" s="18"/>
      <c r="F4671" s="31"/>
      <c r="H4671" s="36"/>
    </row>
    <row r="4672" spans="4:8" x14ac:dyDescent="0.25">
      <c r="D4672" s="31"/>
      <c r="E4672" s="18"/>
      <c r="F4672" s="31"/>
      <c r="H4672" s="36"/>
    </row>
    <row r="4673" spans="4:8" x14ac:dyDescent="0.25">
      <c r="D4673" s="31"/>
      <c r="E4673" s="18"/>
      <c r="F4673" s="31"/>
      <c r="H4673" s="36"/>
    </row>
    <row r="4674" spans="4:8" x14ac:dyDescent="0.25">
      <c r="D4674" s="31"/>
      <c r="E4674" s="18"/>
      <c r="F4674" s="31"/>
      <c r="H4674" s="36"/>
    </row>
    <row r="4675" spans="4:8" x14ac:dyDescent="0.25">
      <c r="D4675" s="31"/>
      <c r="E4675" s="18"/>
      <c r="F4675" s="31"/>
      <c r="H4675" s="36"/>
    </row>
    <row r="4676" spans="4:8" x14ac:dyDescent="0.25">
      <c r="D4676" s="31"/>
      <c r="E4676" s="18"/>
      <c r="F4676" s="31"/>
      <c r="H4676" s="36"/>
    </row>
    <row r="4677" spans="4:8" x14ac:dyDescent="0.25">
      <c r="D4677" s="31"/>
      <c r="E4677" s="18"/>
      <c r="F4677" s="31"/>
      <c r="H4677" s="36"/>
    </row>
    <row r="4678" spans="4:8" x14ac:dyDescent="0.25">
      <c r="D4678" s="31"/>
      <c r="E4678" s="18"/>
      <c r="F4678" s="31"/>
      <c r="H4678" s="36"/>
    </row>
    <row r="4679" spans="4:8" x14ac:dyDescent="0.25">
      <c r="D4679" s="31"/>
      <c r="E4679" s="18"/>
      <c r="F4679" s="31"/>
      <c r="H4679" s="36"/>
    </row>
    <row r="4680" spans="4:8" x14ac:dyDescent="0.25">
      <c r="D4680" s="31"/>
      <c r="E4680" s="18"/>
      <c r="F4680" s="31"/>
      <c r="H4680" s="36"/>
    </row>
    <row r="4681" spans="4:8" x14ac:dyDescent="0.25">
      <c r="D4681" s="31"/>
      <c r="E4681" s="18"/>
      <c r="F4681" s="31"/>
      <c r="H4681" s="36"/>
    </row>
    <row r="4682" spans="4:8" x14ac:dyDescent="0.25">
      <c r="D4682" s="31"/>
      <c r="E4682" s="18"/>
      <c r="F4682" s="31"/>
      <c r="H4682" s="36"/>
    </row>
    <row r="4683" spans="4:8" x14ac:dyDescent="0.25">
      <c r="D4683" s="31"/>
      <c r="E4683" s="18"/>
      <c r="F4683" s="31"/>
      <c r="H4683" s="36"/>
    </row>
    <row r="4684" spans="4:8" x14ac:dyDescent="0.25">
      <c r="D4684" s="31"/>
      <c r="E4684" s="18"/>
      <c r="F4684" s="31"/>
      <c r="H4684" s="36"/>
    </row>
    <row r="4685" spans="4:8" x14ac:dyDescent="0.25">
      <c r="D4685" s="31"/>
      <c r="E4685" s="18"/>
      <c r="F4685" s="31"/>
      <c r="H4685" s="36"/>
    </row>
    <row r="4686" spans="4:8" x14ac:dyDescent="0.25">
      <c r="D4686" s="31"/>
      <c r="E4686" s="18"/>
      <c r="F4686" s="31"/>
      <c r="H4686" s="36"/>
    </row>
    <row r="4687" spans="4:8" x14ac:dyDescent="0.25">
      <c r="D4687" s="31"/>
      <c r="E4687" s="18"/>
      <c r="F4687" s="31"/>
      <c r="H4687" s="36"/>
    </row>
    <row r="4688" spans="4:8" x14ac:dyDescent="0.25">
      <c r="D4688" s="31"/>
      <c r="E4688" s="18"/>
      <c r="F4688" s="31"/>
      <c r="H4688" s="36"/>
    </row>
    <row r="4689" spans="4:8" x14ac:dyDescent="0.25">
      <c r="D4689" s="31"/>
      <c r="E4689" s="18"/>
      <c r="F4689" s="31"/>
      <c r="H4689" s="36"/>
    </row>
    <row r="4690" spans="4:8" x14ac:dyDescent="0.25">
      <c r="D4690" s="31"/>
      <c r="E4690" s="18"/>
      <c r="F4690" s="31"/>
      <c r="H4690" s="36"/>
    </row>
    <row r="4691" spans="4:8" x14ac:dyDescent="0.25">
      <c r="D4691" s="31"/>
      <c r="E4691" s="18"/>
      <c r="F4691" s="31"/>
      <c r="H4691" s="36"/>
    </row>
    <row r="4692" spans="4:8" x14ac:dyDescent="0.25">
      <c r="D4692" s="31"/>
      <c r="E4692" s="18"/>
      <c r="F4692" s="31"/>
      <c r="H4692" s="36"/>
    </row>
    <row r="4693" spans="4:8" x14ac:dyDescent="0.25">
      <c r="D4693" s="31"/>
      <c r="E4693" s="18"/>
      <c r="F4693" s="31"/>
      <c r="H4693" s="36"/>
    </row>
    <row r="4694" spans="4:8" x14ac:dyDescent="0.25">
      <c r="D4694" s="31"/>
      <c r="E4694" s="18"/>
      <c r="F4694" s="31"/>
      <c r="H4694" s="36"/>
    </row>
    <row r="4695" spans="4:8" x14ac:dyDescent="0.25">
      <c r="D4695" s="31"/>
      <c r="E4695" s="18"/>
      <c r="F4695" s="31"/>
      <c r="H4695" s="36"/>
    </row>
    <row r="4696" spans="4:8" x14ac:dyDescent="0.25">
      <c r="D4696" s="31"/>
      <c r="E4696" s="18"/>
      <c r="F4696" s="31"/>
      <c r="H4696" s="36"/>
    </row>
    <row r="4697" spans="4:8" x14ac:dyDescent="0.25">
      <c r="D4697" s="31"/>
      <c r="E4697" s="18"/>
      <c r="F4697" s="31"/>
      <c r="H4697" s="36"/>
    </row>
    <row r="4698" spans="4:8" x14ac:dyDescent="0.25">
      <c r="D4698" s="31"/>
      <c r="E4698" s="18"/>
      <c r="F4698" s="31"/>
      <c r="H4698" s="36"/>
    </row>
    <row r="4699" spans="4:8" x14ac:dyDescent="0.25">
      <c r="D4699" s="31"/>
      <c r="E4699" s="18"/>
      <c r="F4699" s="31"/>
      <c r="H4699" s="36"/>
    </row>
    <row r="4700" spans="4:8" x14ac:dyDescent="0.25">
      <c r="D4700" s="31"/>
      <c r="E4700" s="18"/>
      <c r="F4700" s="31"/>
      <c r="H4700" s="36"/>
    </row>
    <row r="4701" spans="4:8" x14ac:dyDescent="0.25">
      <c r="D4701" s="31"/>
      <c r="E4701" s="18"/>
      <c r="F4701" s="31"/>
      <c r="H4701" s="36"/>
    </row>
    <row r="4702" spans="4:8" x14ac:dyDescent="0.25">
      <c r="D4702" s="31"/>
      <c r="E4702" s="18"/>
      <c r="F4702" s="31"/>
      <c r="H4702" s="36"/>
    </row>
    <row r="4703" spans="4:8" x14ac:dyDescent="0.25">
      <c r="D4703" s="31"/>
      <c r="E4703" s="18"/>
      <c r="F4703" s="31"/>
      <c r="H4703" s="36"/>
    </row>
    <row r="4704" spans="4:8" x14ac:dyDescent="0.25">
      <c r="D4704" s="31"/>
      <c r="E4704" s="18"/>
      <c r="F4704" s="31"/>
      <c r="H4704" s="36"/>
    </row>
    <row r="4705" spans="4:8" x14ac:dyDescent="0.25">
      <c r="D4705" s="31"/>
      <c r="E4705" s="18"/>
      <c r="F4705" s="31"/>
      <c r="H4705" s="36"/>
    </row>
    <row r="4706" spans="4:8" x14ac:dyDescent="0.25">
      <c r="D4706" s="31"/>
      <c r="E4706" s="18"/>
      <c r="F4706" s="31"/>
      <c r="H4706" s="36"/>
    </row>
    <row r="4707" spans="4:8" x14ac:dyDescent="0.25">
      <c r="D4707" s="31"/>
      <c r="E4707" s="18"/>
      <c r="F4707" s="31"/>
      <c r="H4707" s="36"/>
    </row>
    <row r="4708" spans="4:8" x14ac:dyDescent="0.25">
      <c r="D4708" s="31"/>
      <c r="E4708" s="18"/>
      <c r="F4708" s="31"/>
      <c r="H4708" s="36"/>
    </row>
    <row r="4709" spans="4:8" x14ac:dyDescent="0.25">
      <c r="D4709" s="31"/>
      <c r="E4709" s="18"/>
      <c r="F4709" s="31"/>
      <c r="H4709" s="36"/>
    </row>
    <row r="4710" spans="4:8" x14ac:dyDescent="0.25">
      <c r="D4710" s="31"/>
      <c r="E4710" s="18"/>
      <c r="F4710" s="31"/>
      <c r="H4710" s="36"/>
    </row>
    <row r="4711" spans="4:8" x14ac:dyDescent="0.25">
      <c r="D4711" s="31"/>
      <c r="E4711" s="18"/>
      <c r="F4711" s="31"/>
      <c r="H4711" s="36"/>
    </row>
    <row r="4712" spans="4:8" x14ac:dyDescent="0.25">
      <c r="D4712" s="31"/>
      <c r="E4712" s="18"/>
      <c r="F4712" s="31"/>
      <c r="H4712" s="36"/>
    </row>
    <row r="4713" spans="4:8" x14ac:dyDescent="0.25">
      <c r="D4713" s="31"/>
      <c r="E4713" s="18"/>
      <c r="F4713" s="31"/>
      <c r="H4713" s="36"/>
    </row>
    <row r="4714" spans="4:8" x14ac:dyDescent="0.25">
      <c r="D4714" s="31"/>
      <c r="E4714" s="18"/>
      <c r="F4714" s="31"/>
      <c r="H4714" s="36"/>
    </row>
    <row r="4715" spans="4:8" x14ac:dyDescent="0.25">
      <c r="D4715" s="31"/>
      <c r="E4715" s="18"/>
      <c r="F4715" s="31"/>
      <c r="H4715" s="36"/>
    </row>
    <row r="4716" spans="4:8" x14ac:dyDescent="0.25">
      <c r="D4716" s="31"/>
      <c r="E4716" s="18"/>
      <c r="F4716" s="31"/>
      <c r="H4716" s="36"/>
    </row>
    <row r="4717" spans="4:8" x14ac:dyDescent="0.25">
      <c r="D4717" s="31"/>
      <c r="E4717" s="18"/>
      <c r="F4717" s="31"/>
      <c r="H4717" s="36"/>
    </row>
    <row r="4718" spans="4:8" x14ac:dyDescent="0.25">
      <c r="D4718" s="31"/>
      <c r="E4718" s="18"/>
      <c r="F4718" s="31"/>
      <c r="H4718" s="36"/>
    </row>
    <row r="4719" spans="4:8" x14ac:dyDescent="0.25">
      <c r="D4719" s="31"/>
      <c r="E4719" s="18"/>
      <c r="F4719" s="31"/>
      <c r="H4719" s="36"/>
    </row>
    <row r="4720" spans="4:8" x14ac:dyDescent="0.25">
      <c r="D4720" s="31"/>
      <c r="E4720" s="18"/>
      <c r="F4720" s="31"/>
      <c r="H4720" s="36"/>
    </row>
    <row r="4721" spans="4:8" x14ac:dyDescent="0.25">
      <c r="D4721" s="31"/>
      <c r="E4721" s="18"/>
      <c r="F4721" s="31"/>
      <c r="H4721" s="36"/>
    </row>
    <row r="4722" spans="4:8" x14ac:dyDescent="0.25">
      <c r="D4722" s="31"/>
      <c r="E4722" s="18"/>
      <c r="F4722" s="31"/>
      <c r="H4722" s="36"/>
    </row>
    <row r="4723" spans="4:8" x14ac:dyDescent="0.25">
      <c r="D4723" s="31"/>
      <c r="E4723" s="18"/>
      <c r="F4723" s="31"/>
      <c r="H4723" s="36"/>
    </row>
    <row r="4724" spans="4:8" x14ac:dyDescent="0.25">
      <c r="D4724" s="31"/>
      <c r="E4724" s="18"/>
      <c r="F4724" s="31"/>
      <c r="H4724" s="36"/>
    </row>
    <row r="4725" spans="4:8" x14ac:dyDescent="0.25">
      <c r="D4725" s="31"/>
      <c r="E4725" s="18"/>
      <c r="F4725" s="31"/>
      <c r="H4725" s="36"/>
    </row>
    <row r="4726" spans="4:8" x14ac:dyDescent="0.25">
      <c r="D4726" s="31"/>
      <c r="E4726" s="18"/>
      <c r="F4726" s="31"/>
      <c r="H4726" s="36"/>
    </row>
    <row r="4727" spans="4:8" x14ac:dyDescent="0.25">
      <c r="D4727" s="31"/>
      <c r="E4727" s="18"/>
      <c r="F4727" s="31"/>
      <c r="H4727" s="36"/>
    </row>
    <row r="4728" spans="4:8" x14ac:dyDescent="0.25">
      <c r="D4728" s="31"/>
      <c r="E4728" s="18"/>
      <c r="F4728" s="31"/>
      <c r="H4728" s="36"/>
    </row>
    <row r="4729" spans="4:8" x14ac:dyDescent="0.25">
      <c r="D4729" s="31"/>
      <c r="E4729" s="18"/>
      <c r="F4729" s="31"/>
      <c r="H4729" s="36"/>
    </row>
    <row r="4730" spans="4:8" x14ac:dyDescent="0.25">
      <c r="D4730" s="31"/>
      <c r="E4730" s="18"/>
      <c r="F4730" s="31"/>
      <c r="H4730" s="36"/>
    </row>
    <row r="4731" spans="4:8" x14ac:dyDescent="0.25">
      <c r="D4731" s="31"/>
      <c r="E4731" s="18"/>
      <c r="F4731" s="31"/>
      <c r="H4731" s="36"/>
    </row>
    <row r="4732" spans="4:8" x14ac:dyDescent="0.25">
      <c r="D4732" s="31"/>
      <c r="E4732" s="18"/>
      <c r="F4732" s="31"/>
      <c r="H4732" s="36"/>
    </row>
    <row r="4733" spans="4:8" x14ac:dyDescent="0.25">
      <c r="D4733" s="31"/>
      <c r="E4733" s="18"/>
      <c r="F4733" s="31"/>
      <c r="H4733" s="36"/>
    </row>
    <row r="4734" spans="4:8" x14ac:dyDescent="0.25">
      <c r="D4734" s="31"/>
      <c r="E4734" s="18"/>
      <c r="F4734" s="31"/>
      <c r="H4734" s="36"/>
    </row>
    <row r="4735" spans="4:8" x14ac:dyDescent="0.25">
      <c r="D4735" s="31"/>
      <c r="E4735" s="18"/>
      <c r="F4735" s="31"/>
      <c r="H4735" s="36"/>
    </row>
    <row r="4736" spans="4:8" x14ac:dyDescent="0.25">
      <c r="D4736" s="31"/>
      <c r="E4736" s="18"/>
      <c r="F4736" s="31"/>
      <c r="H4736" s="36"/>
    </row>
    <row r="4737" spans="4:8" x14ac:dyDescent="0.25">
      <c r="D4737" s="31"/>
      <c r="E4737" s="18"/>
      <c r="F4737" s="31"/>
      <c r="H4737" s="36"/>
    </row>
    <row r="4738" spans="4:8" x14ac:dyDescent="0.25">
      <c r="D4738" s="31"/>
      <c r="E4738" s="18"/>
      <c r="F4738" s="31"/>
      <c r="H4738" s="36"/>
    </row>
    <row r="4739" spans="4:8" x14ac:dyDescent="0.25">
      <c r="D4739" s="31"/>
      <c r="E4739" s="18"/>
      <c r="F4739" s="31"/>
      <c r="H4739" s="36"/>
    </row>
    <row r="4740" spans="4:8" x14ac:dyDescent="0.25">
      <c r="D4740" s="31"/>
      <c r="E4740" s="18"/>
      <c r="F4740" s="31"/>
      <c r="H4740" s="36"/>
    </row>
    <row r="4741" spans="4:8" x14ac:dyDescent="0.25">
      <c r="D4741" s="31"/>
      <c r="E4741" s="18"/>
      <c r="F4741" s="31"/>
      <c r="H4741" s="36"/>
    </row>
    <row r="4742" spans="4:8" x14ac:dyDescent="0.25">
      <c r="D4742" s="31"/>
      <c r="E4742" s="18"/>
      <c r="F4742" s="31"/>
      <c r="H4742" s="36"/>
    </row>
    <row r="4743" spans="4:8" x14ac:dyDescent="0.25">
      <c r="D4743" s="31"/>
      <c r="E4743" s="18"/>
      <c r="F4743" s="31"/>
      <c r="H4743" s="36"/>
    </row>
    <row r="4744" spans="4:8" x14ac:dyDescent="0.25">
      <c r="D4744" s="31"/>
      <c r="E4744" s="18"/>
      <c r="F4744" s="31"/>
      <c r="H4744" s="36"/>
    </row>
    <row r="4745" spans="4:8" x14ac:dyDescent="0.25">
      <c r="D4745" s="31"/>
      <c r="E4745" s="18"/>
      <c r="F4745" s="31"/>
      <c r="H4745" s="36"/>
    </row>
    <row r="4746" spans="4:8" x14ac:dyDescent="0.25">
      <c r="D4746" s="31"/>
      <c r="E4746" s="18"/>
      <c r="F4746" s="31"/>
      <c r="H4746" s="36"/>
    </row>
    <row r="4747" spans="4:8" x14ac:dyDescent="0.25">
      <c r="D4747" s="31"/>
      <c r="E4747" s="18"/>
      <c r="F4747" s="31"/>
      <c r="H4747" s="36"/>
    </row>
    <row r="4748" spans="4:8" x14ac:dyDescent="0.25">
      <c r="D4748" s="31"/>
      <c r="E4748" s="18"/>
      <c r="F4748" s="31"/>
      <c r="H4748" s="36"/>
    </row>
    <row r="4749" spans="4:8" x14ac:dyDescent="0.25">
      <c r="D4749" s="31"/>
      <c r="E4749" s="18"/>
      <c r="F4749" s="31"/>
      <c r="H4749" s="36"/>
    </row>
    <row r="4750" spans="4:8" x14ac:dyDescent="0.25">
      <c r="D4750" s="31"/>
      <c r="E4750" s="18"/>
      <c r="F4750" s="31"/>
      <c r="H4750" s="36"/>
    </row>
    <row r="4751" spans="4:8" x14ac:dyDescent="0.25">
      <c r="D4751" s="31"/>
      <c r="E4751" s="18"/>
      <c r="F4751" s="31"/>
      <c r="H4751" s="36"/>
    </row>
    <row r="4752" spans="4:8" x14ac:dyDescent="0.25">
      <c r="D4752" s="31"/>
      <c r="E4752" s="18"/>
      <c r="F4752" s="31"/>
      <c r="H4752" s="36"/>
    </row>
    <row r="4753" spans="4:8" x14ac:dyDescent="0.25">
      <c r="D4753" s="31"/>
      <c r="E4753" s="18"/>
      <c r="F4753" s="31"/>
      <c r="H4753" s="36"/>
    </row>
    <row r="4754" spans="4:8" x14ac:dyDescent="0.25">
      <c r="D4754" s="31"/>
      <c r="E4754" s="18"/>
      <c r="F4754" s="31"/>
      <c r="H4754" s="36"/>
    </row>
    <row r="4755" spans="4:8" x14ac:dyDescent="0.25">
      <c r="D4755" s="31"/>
      <c r="E4755" s="18"/>
      <c r="F4755" s="31"/>
      <c r="H4755" s="36"/>
    </row>
    <row r="4756" spans="4:8" x14ac:dyDescent="0.25">
      <c r="D4756" s="31"/>
      <c r="E4756" s="18"/>
      <c r="F4756" s="31"/>
      <c r="H4756" s="36"/>
    </row>
    <row r="4757" spans="4:8" x14ac:dyDescent="0.25">
      <c r="D4757" s="31"/>
      <c r="E4757" s="18"/>
      <c r="F4757" s="31"/>
      <c r="H4757" s="36"/>
    </row>
    <row r="4758" spans="4:8" x14ac:dyDescent="0.25">
      <c r="D4758" s="31"/>
      <c r="E4758" s="18"/>
      <c r="F4758" s="31"/>
      <c r="H4758" s="36"/>
    </row>
    <row r="4759" spans="4:8" x14ac:dyDescent="0.25">
      <c r="D4759" s="31"/>
      <c r="E4759" s="18"/>
      <c r="F4759" s="31"/>
      <c r="H4759" s="36"/>
    </row>
    <row r="4760" spans="4:8" x14ac:dyDescent="0.25">
      <c r="D4760" s="31"/>
      <c r="E4760" s="18"/>
      <c r="F4760" s="31"/>
      <c r="H4760" s="36"/>
    </row>
    <row r="4761" spans="4:8" x14ac:dyDescent="0.25">
      <c r="D4761" s="31"/>
      <c r="E4761" s="18"/>
      <c r="F4761" s="31"/>
      <c r="H4761" s="36"/>
    </row>
    <row r="4762" spans="4:8" x14ac:dyDescent="0.25">
      <c r="D4762" s="31"/>
      <c r="E4762" s="18"/>
      <c r="F4762" s="31"/>
      <c r="H4762" s="36"/>
    </row>
    <row r="4763" spans="4:8" x14ac:dyDescent="0.25">
      <c r="D4763" s="31"/>
      <c r="E4763" s="18"/>
      <c r="F4763" s="31"/>
      <c r="H4763" s="36"/>
    </row>
    <row r="4764" spans="4:8" x14ac:dyDescent="0.25">
      <c r="D4764" s="31"/>
      <c r="E4764" s="18"/>
      <c r="F4764" s="31"/>
      <c r="H4764" s="36"/>
    </row>
    <row r="4765" spans="4:8" x14ac:dyDescent="0.25">
      <c r="D4765" s="31"/>
      <c r="E4765" s="18"/>
      <c r="F4765" s="31"/>
      <c r="H4765" s="36"/>
    </row>
    <row r="4766" spans="4:8" x14ac:dyDescent="0.25">
      <c r="D4766" s="31"/>
      <c r="E4766" s="18"/>
      <c r="F4766" s="31"/>
      <c r="H4766" s="36"/>
    </row>
    <row r="4767" spans="4:8" x14ac:dyDescent="0.25">
      <c r="D4767" s="31"/>
      <c r="E4767" s="18"/>
      <c r="F4767" s="31"/>
      <c r="H4767" s="36"/>
    </row>
    <row r="4768" spans="4:8" x14ac:dyDescent="0.25">
      <c r="D4768" s="31"/>
      <c r="E4768" s="18"/>
      <c r="F4768" s="31"/>
      <c r="H4768" s="36"/>
    </row>
    <row r="4769" spans="4:8" x14ac:dyDescent="0.25">
      <c r="D4769" s="31"/>
      <c r="E4769" s="18"/>
      <c r="F4769" s="31"/>
      <c r="H4769" s="36"/>
    </row>
    <row r="4770" spans="4:8" x14ac:dyDescent="0.25">
      <c r="D4770" s="31"/>
      <c r="E4770" s="18"/>
      <c r="F4770" s="31"/>
      <c r="H4770" s="36"/>
    </row>
    <row r="4771" spans="4:8" x14ac:dyDescent="0.25">
      <c r="D4771" s="31"/>
      <c r="E4771" s="18"/>
      <c r="F4771" s="31"/>
      <c r="H4771" s="36"/>
    </row>
    <row r="4772" spans="4:8" x14ac:dyDescent="0.25">
      <c r="D4772" s="31"/>
      <c r="E4772" s="18"/>
      <c r="F4772" s="31"/>
      <c r="H4772" s="36"/>
    </row>
    <row r="4773" spans="4:8" x14ac:dyDescent="0.25">
      <c r="D4773" s="31"/>
      <c r="E4773" s="18"/>
      <c r="F4773" s="31"/>
      <c r="H4773" s="36"/>
    </row>
    <row r="4774" spans="4:8" x14ac:dyDescent="0.25">
      <c r="D4774" s="31"/>
      <c r="E4774" s="18"/>
      <c r="F4774" s="31"/>
      <c r="H4774" s="36"/>
    </row>
    <row r="4775" spans="4:8" x14ac:dyDescent="0.25">
      <c r="D4775" s="31"/>
      <c r="E4775" s="18"/>
      <c r="F4775" s="31"/>
      <c r="H4775" s="36"/>
    </row>
    <row r="4776" spans="4:8" x14ac:dyDescent="0.25">
      <c r="D4776" s="31"/>
      <c r="E4776" s="18"/>
      <c r="F4776" s="31"/>
      <c r="H4776" s="36"/>
    </row>
    <row r="4777" spans="4:8" x14ac:dyDescent="0.25">
      <c r="D4777" s="31"/>
      <c r="E4777" s="18"/>
      <c r="F4777" s="31"/>
      <c r="H4777" s="36"/>
    </row>
    <row r="4778" spans="4:8" x14ac:dyDescent="0.25">
      <c r="D4778" s="31"/>
      <c r="E4778" s="18"/>
      <c r="F4778" s="31"/>
      <c r="H4778" s="36"/>
    </row>
    <row r="4779" spans="4:8" x14ac:dyDescent="0.25">
      <c r="D4779" s="31"/>
      <c r="E4779" s="18"/>
      <c r="F4779" s="31"/>
      <c r="H4779" s="36"/>
    </row>
    <row r="4780" spans="4:8" x14ac:dyDescent="0.25">
      <c r="D4780" s="31"/>
      <c r="E4780" s="18"/>
      <c r="F4780" s="31"/>
      <c r="H4780" s="36"/>
    </row>
    <row r="4781" spans="4:8" x14ac:dyDescent="0.25">
      <c r="D4781" s="31"/>
      <c r="E4781" s="18"/>
      <c r="F4781" s="31"/>
      <c r="H4781" s="36"/>
    </row>
    <row r="4782" spans="4:8" x14ac:dyDescent="0.25">
      <c r="D4782" s="31"/>
      <c r="E4782" s="18"/>
      <c r="F4782" s="31"/>
      <c r="H4782" s="36"/>
    </row>
    <row r="4783" spans="4:8" x14ac:dyDescent="0.25">
      <c r="D4783" s="31"/>
      <c r="E4783" s="18"/>
      <c r="F4783" s="31"/>
      <c r="H4783" s="36"/>
    </row>
    <row r="4784" spans="4:8" x14ac:dyDescent="0.25">
      <c r="D4784" s="31"/>
      <c r="E4784" s="18"/>
      <c r="F4784" s="31"/>
      <c r="H4784" s="36"/>
    </row>
    <row r="4785" spans="4:8" x14ac:dyDescent="0.25">
      <c r="D4785" s="31"/>
      <c r="E4785" s="18"/>
      <c r="F4785" s="31"/>
      <c r="H4785" s="36"/>
    </row>
    <row r="4786" spans="4:8" x14ac:dyDescent="0.25">
      <c r="D4786" s="31"/>
      <c r="E4786" s="18"/>
      <c r="F4786" s="31"/>
      <c r="H4786" s="36"/>
    </row>
    <row r="4787" spans="4:8" x14ac:dyDescent="0.25">
      <c r="D4787" s="31"/>
      <c r="E4787" s="18"/>
      <c r="F4787" s="31"/>
      <c r="H4787" s="36"/>
    </row>
    <row r="4788" spans="4:8" x14ac:dyDescent="0.25">
      <c r="D4788" s="31"/>
      <c r="E4788" s="18"/>
      <c r="F4788" s="31"/>
      <c r="H4788" s="36"/>
    </row>
    <row r="4789" spans="4:8" x14ac:dyDescent="0.25">
      <c r="D4789" s="31"/>
      <c r="E4789" s="18"/>
      <c r="F4789" s="31"/>
      <c r="H4789" s="36"/>
    </row>
    <row r="4790" spans="4:8" x14ac:dyDescent="0.25">
      <c r="D4790" s="31"/>
      <c r="E4790" s="18"/>
      <c r="F4790" s="31"/>
      <c r="H4790" s="36"/>
    </row>
    <row r="4791" spans="4:8" x14ac:dyDescent="0.25">
      <c r="D4791" s="31"/>
      <c r="E4791" s="18"/>
      <c r="F4791" s="31"/>
      <c r="H4791" s="36"/>
    </row>
    <row r="4792" spans="4:8" x14ac:dyDescent="0.25">
      <c r="D4792" s="31"/>
      <c r="E4792" s="18"/>
      <c r="F4792" s="31"/>
      <c r="H4792" s="36"/>
    </row>
    <row r="4793" spans="4:8" x14ac:dyDescent="0.25">
      <c r="D4793" s="31"/>
      <c r="E4793" s="18"/>
      <c r="F4793" s="31"/>
      <c r="H4793" s="36"/>
    </row>
    <row r="4794" spans="4:8" x14ac:dyDescent="0.25">
      <c r="D4794" s="31"/>
      <c r="E4794" s="18"/>
      <c r="F4794" s="31"/>
      <c r="H4794" s="36"/>
    </row>
    <row r="4795" spans="4:8" x14ac:dyDescent="0.25">
      <c r="D4795" s="31"/>
      <c r="E4795" s="18"/>
      <c r="F4795" s="31"/>
      <c r="H4795" s="36"/>
    </row>
    <row r="4796" spans="4:8" x14ac:dyDescent="0.25">
      <c r="D4796" s="31"/>
      <c r="E4796" s="18"/>
      <c r="F4796" s="31"/>
      <c r="H4796" s="36"/>
    </row>
    <row r="4797" spans="4:8" x14ac:dyDescent="0.25">
      <c r="D4797" s="31"/>
      <c r="E4797" s="18"/>
      <c r="F4797" s="31"/>
      <c r="H4797" s="36"/>
    </row>
    <row r="4798" spans="4:8" x14ac:dyDescent="0.25">
      <c r="D4798" s="31"/>
      <c r="E4798" s="18"/>
      <c r="F4798" s="31"/>
      <c r="H4798" s="36"/>
    </row>
    <row r="4799" spans="4:8" x14ac:dyDescent="0.25">
      <c r="D4799" s="31"/>
      <c r="E4799" s="18"/>
      <c r="F4799" s="31"/>
      <c r="H4799" s="36"/>
    </row>
    <row r="4800" spans="4:8" x14ac:dyDescent="0.25">
      <c r="D4800" s="31"/>
      <c r="E4800" s="18"/>
      <c r="F4800" s="31"/>
      <c r="H4800" s="36"/>
    </row>
    <row r="4801" spans="4:8" x14ac:dyDescent="0.25">
      <c r="D4801" s="31"/>
      <c r="E4801" s="18"/>
      <c r="F4801" s="31"/>
      <c r="H4801" s="36"/>
    </row>
    <row r="4802" spans="4:8" x14ac:dyDescent="0.25">
      <c r="D4802" s="31"/>
      <c r="E4802" s="18"/>
      <c r="F4802" s="31"/>
      <c r="H4802" s="36"/>
    </row>
    <row r="4803" spans="4:8" x14ac:dyDescent="0.25">
      <c r="D4803" s="31"/>
      <c r="E4803" s="18"/>
      <c r="F4803" s="31"/>
      <c r="H4803" s="36"/>
    </row>
    <row r="4804" spans="4:8" x14ac:dyDescent="0.25">
      <c r="D4804" s="31"/>
      <c r="E4804" s="18"/>
      <c r="F4804" s="31"/>
      <c r="H4804" s="36"/>
    </row>
    <row r="4805" spans="4:8" x14ac:dyDescent="0.25">
      <c r="D4805" s="31"/>
      <c r="E4805" s="18"/>
      <c r="F4805" s="31"/>
      <c r="H4805" s="36"/>
    </row>
    <row r="4806" spans="4:8" x14ac:dyDescent="0.25">
      <c r="D4806" s="31"/>
      <c r="E4806" s="18"/>
      <c r="F4806" s="31"/>
      <c r="H4806" s="36"/>
    </row>
    <row r="4807" spans="4:8" x14ac:dyDescent="0.25">
      <c r="D4807" s="31"/>
      <c r="E4807" s="18"/>
      <c r="F4807" s="31"/>
      <c r="H4807" s="36"/>
    </row>
    <row r="4808" spans="4:8" x14ac:dyDescent="0.25">
      <c r="D4808" s="31"/>
      <c r="E4808" s="18"/>
      <c r="F4808" s="31"/>
      <c r="H4808" s="36"/>
    </row>
    <row r="4809" spans="4:8" x14ac:dyDescent="0.25">
      <c r="D4809" s="31"/>
      <c r="E4809" s="18"/>
      <c r="F4809" s="31"/>
      <c r="H4809" s="36"/>
    </row>
    <row r="4810" spans="4:8" x14ac:dyDescent="0.25">
      <c r="D4810" s="31"/>
      <c r="E4810" s="18"/>
      <c r="F4810" s="31"/>
      <c r="H4810" s="36"/>
    </row>
    <row r="4811" spans="4:8" x14ac:dyDescent="0.25">
      <c r="D4811" s="31"/>
      <c r="E4811" s="18"/>
      <c r="F4811" s="31"/>
      <c r="H4811" s="36"/>
    </row>
    <row r="4812" spans="4:8" x14ac:dyDescent="0.25">
      <c r="D4812" s="31"/>
      <c r="E4812" s="18"/>
      <c r="F4812" s="31"/>
      <c r="H4812" s="36"/>
    </row>
    <row r="4813" spans="4:8" x14ac:dyDescent="0.25">
      <c r="D4813" s="31"/>
      <c r="E4813" s="18"/>
      <c r="F4813" s="31"/>
      <c r="H4813" s="36"/>
    </row>
    <row r="4814" spans="4:8" x14ac:dyDescent="0.25">
      <c r="D4814" s="31"/>
      <c r="E4814" s="18"/>
      <c r="F4814" s="31"/>
      <c r="H4814" s="36"/>
    </row>
    <row r="4815" spans="4:8" x14ac:dyDescent="0.25">
      <c r="D4815" s="31"/>
      <c r="E4815" s="18"/>
      <c r="F4815" s="31"/>
      <c r="H4815" s="36"/>
    </row>
    <row r="4816" spans="4:8" x14ac:dyDescent="0.25">
      <c r="D4816" s="31"/>
      <c r="E4816" s="18"/>
      <c r="F4816" s="31"/>
      <c r="H4816" s="36"/>
    </row>
    <row r="4817" spans="4:8" x14ac:dyDescent="0.25">
      <c r="D4817" s="31"/>
      <c r="E4817" s="18"/>
      <c r="F4817" s="31"/>
      <c r="H4817" s="36"/>
    </row>
    <row r="4818" spans="4:8" x14ac:dyDescent="0.25">
      <c r="D4818" s="31"/>
      <c r="E4818" s="18"/>
      <c r="F4818" s="31"/>
      <c r="H4818" s="36"/>
    </row>
    <row r="4819" spans="4:8" x14ac:dyDescent="0.25">
      <c r="D4819" s="31"/>
      <c r="E4819" s="18"/>
      <c r="F4819" s="31"/>
      <c r="H4819" s="36"/>
    </row>
    <row r="4820" spans="4:8" x14ac:dyDescent="0.25">
      <c r="D4820" s="31"/>
      <c r="E4820" s="18"/>
      <c r="F4820" s="31"/>
      <c r="H4820" s="36"/>
    </row>
    <row r="4821" spans="4:8" x14ac:dyDescent="0.25">
      <c r="D4821" s="31"/>
      <c r="E4821" s="18"/>
      <c r="F4821" s="31"/>
      <c r="H4821" s="36"/>
    </row>
    <row r="4822" spans="4:8" x14ac:dyDescent="0.25">
      <c r="D4822" s="31"/>
      <c r="E4822" s="18"/>
      <c r="F4822" s="31"/>
      <c r="H4822" s="36"/>
    </row>
    <row r="4823" spans="4:8" x14ac:dyDescent="0.25">
      <c r="D4823" s="31"/>
      <c r="E4823" s="18"/>
      <c r="F4823" s="31"/>
      <c r="H4823" s="36"/>
    </row>
    <row r="4824" spans="4:8" x14ac:dyDescent="0.25">
      <c r="D4824" s="31"/>
      <c r="E4824" s="18"/>
      <c r="F4824" s="31"/>
      <c r="H4824" s="36"/>
    </row>
    <row r="4825" spans="4:8" x14ac:dyDescent="0.25">
      <c r="D4825" s="31"/>
      <c r="E4825" s="18"/>
      <c r="F4825" s="31"/>
      <c r="H4825" s="36"/>
    </row>
    <row r="4826" spans="4:8" x14ac:dyDescent="0.25">
      <c r="D4826" s="31"/>
      <c r="E4826" s="18"/>
      <c r="F4826" s="31"/>
      <c r="H4826" s="36"/>
    </row>
    <row r="4827" spans="4:8" x14ac:dyDescent="0.25">
      <c r="D4827" s="31"/>
      <c r="E4827" s="18"/>
      <c r="F4827" s="31"/>
      <c r="H4827" s="36"/>
    </row>
    <row r="4828" spans="4:8" x14ac:dyDescent="0.25">
      <c r="D4828" s="31"/>
      <c r="E4828" s="18"/>
      <c r="F4828" s="31"/>
      <c r="H4828" s="36"/>
    </row>
    <row r="4829" spans="4:8" x14ac:dyDescent="0.25">
      <c r="D4829" s="31"/>
      <c r="E4829" s="18"/>
      <c r="F4829" s="31"/>
      <c r="H4829" s="36"/>
    </row>
    <row r="4830" spans="4:8" x14ac:dyDescent="0.25">
      <c r="D4830" s="31"/>
      <c r="E4830" s="18"/>
      <c r="F4830" s="31"/>
      <c r="H4830" s="36"/>
    </row>
    <row r="4831" spans="4:8" x14ac:dyDescent="0.25">
      <c r="D4831" s="31"/>
      <c r="E4831" s="18"/>
      <c r="F4831" s="31"/>
      <c r="H4831" s="36"/>
    </row>
    <row r="4832" spans="4:8" x14ac:dyDescent="0.25">
      <c r="D4832" s="31"/>
      <c r="E4832" s="18"/>
      <c r="F4832" s="31"/>
      <c r="H4832" s="36"/>
    </row>
    <row r="4833" spans="4:8" x14ac:dyDescent="0.25">
      <c r="D4833" s="31"/>
      <c r="E4833" s="18"/>
      <c r="F4833" s="31"/>
      <c r="H4833" s="36"/>
    </row>
    <row r="4834" spans="4:8" x14ac:dyDescent="0.25">
      <c r="D4834" s="31"/>
      <c r="E4834" s="18"/>
      <c r="F4834" s="31"/>
      <c r="H4834" s="36"/>
    </row>
    <row r="4835" spans="4:8" x14ac:dyDescent="0.25">
      <c r="D4835" s="31"/>
      <c r="E4835" s="18"/>
      <c r="F4835" s="31"/>
      <c r="H4835" s="36"/>
    </row>
    <row r="4836" spans="4:8" x14ac:dyDescent="0.25">
      <c r="D4836" s="31"/>
      <c r="E4836" s="18"/>
      <c r="F4836" s="31"/>
      <c r="H4836" s="36"/>
    </row>
    <row r="4837" spans="4:8" x14ac:dyDescent="0.25">
      <c r="D4837" s="31"/>
      <c r="E4837" s="18"/>
      <c r="F4837" s="31"/>
      <c r="H4837" s="36"/>
    </row>
    <row r="4838" spans="4:8" x14ac:dyDescent="0.25">
      <c r="D4838" s="31"/>
      <c r="E4838" s="18"/>
      <c r="F4838" s="31"/>
      <c r="H4838" s="36"/>
    </row>
    <row r="4839" spans="4:8" x14ac:dyDescent="0.25">
      <c r="D4839" s="31"/>
      <c r="E4839" s="18"/>
      <c r="F4839" s="31"/>
      <c r="H4839" s="36"/>
    </row>
    <row r="4840" spans="4:8" x14ac:dyDescent="0.25">
      <c r="D4840" s="31"/>
      <c r="E4840" s="18"/>
      <c r="F4840" s="31"/>
      <c r="H4840" s="36"/>
    </row>
    <row r="4841" spans="4:8" x14ac:dyDescent="0.25">
      <c r="D4841" s="31"/>
      <c r="E4841" s="18"/>
      <c r="F4841" s="31"/>
      <c r="H4841" s="36"/>
    </row>
    <row r="4842" spans="4:8" x14ac:dyDescent="0.25">
      <c r="D4842" s="31"/>
      <c r="E4842" s="18"/>
      <c r="F4842" s="31"/>
      <c r="H4842" s="36"/>
    </row>
    <row r="4843" spans="4:8" x14ac:dyDescent="0.25">
      <c r="D4843" s="31"/>
      <c r="E4843" s="18"/>
      <c r="F4843" s="31"/>
      <c r="H4843" s="36"/>
    </row>
    <row r="4844" spans="4:8" x14ac:dyDescent="0.25">
      <c r="D4844" s="31"/>
      <c r="E4844" s="18"/>
      <c r="F4844" s="31"/>
      <c r="H4844" s="36"/>
    </row>
    <row r="4845" spans="4:8" x14ac:dyDescent="0.25">
      <c r="D4845" s="31"/>
      <c r="E4845" s="18"/>
      <c r="F4845" s="31"/>
      <c r="H4845" s="36"/>
    </row>
    <row r="4846" spans="4:8" x14ac:dyDescent="0.25">
      <c r="D4846" s="31"/>
      <c r="E4846" s="18"/>
      <c r="F4846" s="31"/>
      <c r="H4846" s="36"/>
    </row>
    <row r="4847" spans="4:8" x14ac:dyDescent="0.25">
      <c r="D4847" s="31"/>
      <c r="E4847" s="18"/>
      <c r="F4847" s="31"/>
      <c r="H4847" s="36"/>
    </row>
    <row r="4848" spans="4:8" x14ac:dyDescent="0.25">
      <c r="D4848" s="31"/>
      <c r="E4848" s="18"/>
      <c r="F4848" s="31"/>
      <c r="H4848" s="36"/>
    </row>
    <row r="4849" spans="4:8" x14ac:dyDescent="0.25">
      <c r="D4849" s="31"/>
      <c r="E4849" s="18"/>
      <c r="F4849" s="31"/>
      <c r="H4849" s="36"/>
    </row>
    <row r="4850" spans="4:8" x14ac:dyDescent="0.25">
      <c r="D4850" s="31"/>
      <c r="E4850" s="18"/>
      <c r="F4850" s="31"/>
      <c r="H4850" s="36"/>
    </row>
    <row r="4851" spans="4:8" x14ac:dyDescent="0.25">
      <c r="D4851" s="31"/>
      <c r="E4851" s="18"/>
      <c r="F4851" s="31"/>
      <c r="H4851" s="36"/>
    </row>
    <row r="4852" spans="4:8" x14ac:dyDescent="0.25">
      <c r="D4852" s="31"/>
      <c r="E4852" s="18"/>
      <c r="F4852" s="31"/>
      <c r="H4852" s="36"/>
    </row>
    <row r="4853" spans="4:8" x14ac:dyDescent="0.25">
      <c r="D4853" s="31"/>
      <c r="E4853" s="18"/>
      <c r="F4853" s="31"/>
      <c r="H4853" s="36"/>
    </row>
    <row r="4854" spans="4:8" x14ac:dyDescent="0.25">
      <c r="D4854" s="31"/>
      <c r="E4854" s="18"/>
      <c r="F4854" s="31"/>
      <c r="H4854" s="36"/>
    </row>
    <row r="4855" spans="4:8" x14ac:dyDescent="0.25">
      <c r="D4855" s="31"/>
      <c r="E4855" s="18"/>
      <c r="F4855" s="31"/>
      <c r="H4855" s="36"/>
    </row>
    <row r="4856" spans="4:8" x14ac:dyDescent="0.25">
      <c r="D4856" s="31"/>
      <c r="E4856" s="18"/>
      <c r="F4856" s="31"/>
      <c r="H4856" s="36"/>
    </row>
    <row r="4857" spans="4:8" x14ac:dyDescent="0.25">
      <c r="D4857" s="31"/>
      <c r="E4857" s="18"/>
      <c r="F4857" s="31"/>
      <c r="H4857" s="36"/>
    </row>
    <row r="4858" spans="4:8" x14ac:dyDescent="0.25">
      <c r="D4858" s="31"/>
      <c r="E4858" s="18"/>
      <c r="F4858" s="31"/>
      <c r="H4858" s="36"/>
    </row>
    <row r="4859" spans="4:8" x14ac:dyDescent="0.25">
      <c r="D4859" s="31"/>
      <c r="E4859" s="18"/>
      <c r="F4859" s="31"/>
      <c r="H4859" s="36"/>
    </row>
    <row r="4860" spans="4:8" x14ac:dyDescent="0.25">
      <c r="D4860" s="31"/>
      <c r="E4860" s="18"/>
      <c r="F4860" s="31"/>
      <c r="H4860" s="36"/>
    </row>
    <row r="4861" spans="4:8" x14ac:dyDescent="0.25">
      <c r="D4861" s="31"/>
      <c r="E4861" s="18"/>
      <c r="F4861" s="31"/>
      <c r="H4861" s="36"/>
    </row>
    <row r="4862" spans="4:8" x14ac:dyDescent="0.25">
      <c r="D4862" s="31"/>
      <c r="E4862" s="18"/>
      <c r="F4862" s="31"/>
      <c r="H4862" s="36"/>
    </row>
    <row r="4863" spans="4:8" x14ac:dyDescent="0.25">
      <c r="D4863" s="31"/>
      <c r="E4863" s="18"/>
      <c r="F4863" s="31"/>
      <c r="H4863" s="36"/>
    </row>
    <row r="4864" spans="4:8" x14ac:dyDescent="0.25">
      <c r="D4864" s="31"/>
      <c r="E4864" s="18"/>
      <c r="F4864" s="31"/>
      <c r="H4864" s="36"/>
    </row>
    <row r="4865" spans="4:8" x14ac:dyDescent="0.25">
      <c r="D4865" s="31"/>
      <c r="E4865" s="18"/>
      <c r="F4865" s="31"/>
      <c r="H4865" s="36"/>
    </row>
    <row r="4866" spans="4:8" x14ac:dyDescent="0.25">
      <c r="D4866" s="31"/>
      <c r="E4866" s="18"/>
      <c r="F4866" s="31"/>
      <c r="H4866" s="36"/>
    </row>
    <row r="4867" spans="4:8" x14ac:dyDescent="0.25">
      <c r="D4867" s="31"/>
      <c r="E4867" s="18"/>
      <c r="F4867" s="31"/>
      <c r="H4867" s="36"/>
    </row>
    <row r="4868" spans="4:8" x14ac:dyDescent="0.25">
      <c r="D4868" s="31"/>
      <c r="E4868" s="18"/>
      <c r="F4868" s="31"/>
      <c r="H4868" s="36"/>
    </row>
    <row r="4869" spans="4:8" x14ac:dyDescent="0.25">
      <c r="D4869" s="31"/>
      <c r="E4869" s="18"/>
      <c r="F4869" s="31"/>
      <c r="H4869" s="36"/>
    </row>
    <row r="4870" spans="4:8" x14ac:dyDescent="0.25">
      <c r="D4870" s="31"/>
      <c r="E4870" s="18"/>
      <c r="F4870" s="31"/>
      <c r="H4870" s="36"/>
    </row>
    <row r="4871" spans="4:8" x14ac:dyDescent="0.25">
      <c r="D4871" s="31"/>
      <c r="E4871" s="18"/>
      <c r="F4871" s="31"/>
      <c r="H4871" s="36"/>
    </row>
    <row r="4872" spans="4:8" x14ac:dyDescent="0.25">
      <c r="D4872" s="31"/>
      <c r="E4872" s="18"/>
      <c r="F4872" s="31"/>
      <c r="H4872" s="36"/>
    </row>
    <row r="4873" spans="4:8" x14ac:dyDescent="0.25">
      <c r="D4873" s="31"/>
      <c r="E4873" s="18"/>
      <c r="F4873" s="31"/>
      <c r="H4873" s="36"/>
    </row>
    <row r="4874" spans="4:8" x14ac:dyDescent="0.25">
      <c r="D4874" s="31"/>
      <c r="E4874" s="18"/>
      <c r="F4874" s="31"/>
      <c r="H4874" s="36"/>
    </row>
    <row r="4875" spans="4:8" x14ac:dyDescent="0.25">
      <c r="D4875" s="31"/>
      <c r="E4875" s="18"/>
      <c r="F4875" s="31"/>
      <c r="H4875" s="36"/>
    </row>
    <row r="4876" spans="4:8" x14ac:dyDescent="0.25">
      <c r="D4876" s="31"/>
      <c r="E4876" s="18"/>
      <c r="F4876" s="31"/>
      <c r="H4876" s="36"/>
    </row>
    <row r="4877" spans="4:8" x14ac:dyDescent="0.25">
      <c r="D4877" s="31"/>
      <c r="E4877" s="18"/>
      <c r="F4877" s="31"/>
      <c r="H4877" s="36"/>
    </row>
    <row r="4878" spans="4:8" x14ac:dyDescent="0.25">
      <c r="D4878" s="31"/>
      <c r="E4878" s="18"/>
      <c r="F4878" s="31"/>
      <c r="H4878" s="36"/>
    </row>
    <row r="4879" spans="4:8" x14ac:dyDescent="0.25">
      <c r="D4879" s="31"/>
      <c r="E4879" s="18"/>
      <c r="F4879" s="31"/>
      <c r="H4879" s="36"/>
    </row>
    <row r="4880" spans="4:8" x14ac:dyDescent="0.25">
      <c r="D4880" s="31"/>
      <c r="E4880" s="18"/>
      <c r="F4880" s="31"/>
      <c r="H4880" s="36"/>
    </row>
    <row r="4881" spans="4:8" x14ac:dyDescent="0.25">
      <c r="D4881" s="31"/>
      <c r="E4881" s="18"/>
      <c r="F4881" s="31"/>
      <c r="H4881" s="36"/>
    </row>
    <row r="4882" spans="4:8" x14ac:dyDescent="0.25">
      <c r="D4882" s="31"/>
      <c r="E4882" s="18"/>
      <c r="F4882" s="31"/>
      <c r="H4882" s="36"/>
    </row>
    <row r="4883" spans="4:8" x14ac:dyDescent="0.25">
      <c r="D4883" s="31"/>
      <c r="E4883" s="18"/>
      <c r="F4883" s="31"/>
      <c r="H4883" s="36"/>
    </row>
    <row r="4884" spans="4:8" x14ac:dyDescent="0.25">
      <c r="D4884" s="31"/>
      <c r="E4884" s="18"/>
      <c r="F4884" s="31"/>
      <c r="H4884" s="36"/>
    </row>
    <row r="4885" spans="4:8" x14ac:dyDescent="0.25">
      <c r="D4885" s="31"/>
      <c r="E4885" s="18"/>
      <c r="F4885" s="31"/>
      <c r="H4885" s="36"/>
    </row>
    <row r="4886" spans="4:8" x14ac:dyDescent="0.25">
      <c r="D4886" s="31"/>
      <c r="E4886" s="18"/>
      <c r="F4886" s="31"/>
      <c r="H4886" s="36"/>
    </row>
    <row r="4887" spans="4:8" x14ac:dyDescent="0.25">
      <c r="D4887" s="31"/>
      <c r="E4887" s="18"/>
      <c r="F4887" s="31"/>
      <c r="H4887" s="36"/>
    </row>
    <row r="4888" spans="4:8" x14ac:dyDescent="0.25">
      <c r="D4888" s="31"/>
      <c r="E4888" s="18"/>
      <c r="F4888" s="31"/>
      <c r="H4888" s="36"/>
    </row>
    <row r="4889" spans="4:8" x14ac:dyDescent="0.25">
      <c r="D4889" s="31"/>
      <c r="E4889" s="18"/>
      <c r="F4889" s="31"/>
      <c r="H4889" s="36"/>
    </row>
    <row r="4890" spans="4:8" x14ac:dyDescent="0.25">
      <c r="D4890" s="31"/>
      <c r="E4890" s="18"/>
      <c r="F4890" s="31"/>
      <c r="H4890" s="36"/>
    </row>
    <row r="4891" spans="4:8" x14ac:dyDescent="0.25">
      <c r="D4891" s="31"/>
      <c r="E4891" s="18"/>
      <c r="F4891" s="31"/>
      <c r="H4891" s="36"/>
    </row>
    <row r="4892" spans="4:8" x14ac:dyDescent="0.25">
      <c r="D4892" s="31"/>
      <c r="E4892" s="18"/>
      <c r="F4892" s="31"/>
      <c r="H4892" s="36"/>
    </row>
    <row r="4893" spans="4:8" x14ac:dyDescent="0.25">
      <c r="D4893" s="31"/>
      <c r="E4893" s="18"/>
      <c r="F4893" s="31"/>
      <c r="H4893" s="36"/>
    </row>
    <row r="4894" spans="4:8" x14ac:dyDescent="0.25">
      <c r="D4894" s="31"/>
      <c r="E4894" s="18"/>
      <c r="F4894" s="31"/>
      <c r="H4894" s="36"/>
    </row>
    <row r="4895" spans="4:8" x14ac:dyDescent="0.25">
      <c r="D4895" s="31"/>
      <c r="E4895" s="18"/>
      <c r="F4895" s="31"/>
      <c r="H4895" s="36"/>
    </row>
    <row r="4896" spans="4:8" x14ac:dyDescent="0.25">
      <c r="D4896" s="31"/>
      <c r="E4896" s="18"/>
      <c r="F4896" s="31"/>
      <c r="H4896" s="36"/>
    </row>
    <row r="4897" spans="4:8" x14ac:dyDescent="0.25">
      <c r="D4897" s="31"/>
      <c r="E4897" s="18"/>
      <c r="F4897" s="31"/>
      <c r="H4897" s="36"/>
    </row>
    <row r="4898" spans="4:8" x14ac:dyDescent="0.25">
      <c r="D4898" s="31"/>
      <c r="E4898" s="18"/>
      <c r="F4898" s="31"/>
      <c r="H4898" s="36"/>
    </row>
    <row r="4899" spans="4:8" x14ac:dyDescent="0.25">
      <c r="D4899" s="31"/>
      <c r="E4899" s="18"/>
      <c r="F4899" s="31"/>
      <c r="H4899" s="36"/>
    </row>
    <row r="4900" spans="4:8" x14ac:dyDescent="0.25">
      <c r="D4900" s="31"/>
      <c r="E4900" s="18"/>
      <c r="F4900" s="31"/>
      <c r="H4900" s="36"/>
    </row>
    <row r="4901" spans="4:8" x14ac:dyDescent="0.25">
      <c r="D4901" s="31"/>
      <c r="E4901" s="18"/>
      <c r="F4901" s="31"/>
      <c r="H4901" s="36"/>
    </row>
    <row r="4902" spans="4:8" x14ac:dyDescent="0.25">
      <c r="D4902" s="31"/>
      <c r="E4902" s="18"/>
      <c r="F4902" s="31"/>
      <c r="H4902" s="36"/>
    </row>
    <row r="4903" spans="4:8" x14ac:dyDescent="0.25">
      <c r="D4903" s="31"/>
      <c r="E4903" s="18"/>
      <c r="F4903" s="31"/>
      <c r="H4903" s="36"/>
    </row>
    <row r="4904" spans="4:8" x14ac:dyDescent="0.25">
      <c r="D4904" s="31"/>
      <c r="E4904" s="18"/>
      <c r="F4904" s="31"/>
      <c r="H4904" s="36"/>
    </row>
    <row r="4905" spans="4:8" x14ac:dyDescent="0.25">
      <c r="D4905" s="31"/>
      <c r="E4905" s="18"/>
      <c r="F4905" s="31"/>
      <c r="H4905" s="36"/>
    </row>
    <row r="4906" spans="4:8" x14ac:dyDescent="0.25">
      <c r="D4906" s="31"/>
      <c r="E4906" s="18"/>
      <c r="F4906" s="31"/>
      <c r="H4906" s="36"/>
    </row>
    <row r="4907" spans="4:8" x14ac:dyDescent="0.25">
      <c r="D4907" s="31"/>
      <c r="E4907" s="18"/>
      <c r="F4907" s="31"/>
      <c r="H4907" s="36"/>
    </row>
    <row r="4908" spans="4:8" x14ac:dyDescent="0.25">
      <c r="D4908" s="31"/>
      <c r="E4908" s="18"/>
      <c r="F4908" s="31"/>
      <c r="H4908" s="36"/>
    </row>
    <row r="4909" spans="4:8" x14ac:dyDescent="0.25">
      <c r="D4909" s="31"/>
      <c r="E4909" s="18"/>
      <c r="F4909" s="31"/>
      <c r="H4909" s="36"/>
    </row>
    <row r="4910" spans="4:8" x14ac:dyDescent="0.25">
      <c r="D4910" s="31"/>
      <c r="E4910" s="18"/>
      <c r="F4910" s="31"/>
      <c r="H4910" s="36"/>
    </row>
    <row r="4911" spans="4:8" x14ac:dyDescent="0.25">
      <c r="D4911" s="31"/>
      <c r="E4911" s="18"/>
      <c r="F4911" s="31"/>
      <c r="H4911" s="36"/>
    </row>
    <row r="4912" spans="4:8" x14ac:dyDescent="0.25">
      <c r="D4912" s="31"/>
      <c r="E4912" s="18"/>
      <c r="F4912" s="31"/>
      <c r="H4912" s="36"/>
    </row>
    <row r="4913" spans="4:8" x14ac:dyDescent="0.25">
      <c r="D4913" s="31"/>
      <c r="E4913" s="18"/>
      <c r="F4913" s="31"/>
      <c r="H4913" s="36"/>
    </row>
    <row r="4914" spans="4:8" x14ac:dyDescent="0.25">
      <c r="D4914" s="31"/>
      <c r="E4914" s="18"/>
      <c r="F4914" s="31"/>
      <c r="H4914" s="36"/>
    </row>
    <row r="4915" spans="4:8" x14ac:dyDescent="0.25">
      <c r="D4915" s="31"/>
      <c r="E4915" s="18"/>
      <c r="F4915" s="31"/>
      <c r="H4915" s="36"/>
    </row>
    <row r="4916" spans="4:8" x14ac:dyDescent="0.25">
      <c r="D4916" s="31"/>
      <c r="E4916" s="18"/>
      <c r="F4916" s="31"/>
      <c r="H4916" s="36"/>
    </row>
    <row r="4917" spans="4:8" x14ac:dyDescent="0.25">
      <c r="D4917" s="31"/>
      <c r="E4917" s="18"/>
      <c r="F4917" s="31"/>
      <c r="H4917" s="36"/>
    </row>
    <row r="4918" spans="4:8" x14ac:dyDescent="0.25">
      <c r="D4918" s="31"/>
      <c r="E4918" s="18"/>
      <c r="F4918" s="31"/>
      <c r="H4918" s="36"/>
    </row>
    <row r="4919" spans="4:8" x14ac:dyDescent="0.25">
      <c r="D4919" s="31"/>
      <c r="E4919" s="18"/>
      <c r="F4919" s="31"/>
      <c r="H4919" s="36"/>
    </row>
    <row r="4920" spans="4:8" x14ac:dyDescent="0.25">
      <c r="D4920" s="31"/>
      <c r="E4920" s="18"/>
      <c r="F4920" s="31"/>
      <c r="H4920" s="36"/>
    </row>
    <row r="4921" spans="4:8" x14ac:dyDescent="0.25">
      <c r="D4921" s="31"/>
      <c r="E4921" s="18"/>
      <c r="F4921" s="31"/>
      <c r="H4921" s="36"/>
    </row>
    <row r="4922" spans="4:8" x14ac:dyDescent="0.25">
      <c r="D4922" s="31"/>
      <c r="E4922" s="18"/>
      <c r="F4922" s="31"/>
      <c r="H4922" s="36"/>
    </row>
    <row r="4923" spans="4:8" x14ac:dyDescent="0.25">
      <c r="D4923" s="31"/>
      <c r="E4923" s="18"/>
      <c r="F4923" s="31"/>
      <c r="H4923" s="36"/>
    </row>
    <row r="4924" spans="4:8" x14ac:dyDescent="0.25">
      <c r="D4924" s="31"/>
      <c r="E4924" s="18"/>
      <c r="F4924" s="31"/>
      <c r="H4924" s="36"/>
    </row>
    <row r="4925" spans="4:8" x14ac:dyDescent="0.25">
      <c r="D4925" s="31"/>
      <c r="E4925" s="18"/>
      <c r="F4925" s="31"/>
      <c r="H4925" s="36"/>
    </row>
    <row r="4926" spans="4:8" x14ac:dyDescent="0.25">
      <c r="D4926" s="31"/>
      <c r="E4926" s="18"/>
      <c r="F4926" s="31"/>
      <c r="H4926" s="36"/>
    </row>
    <row r="4927" spans="4:8" x14ac:dyDescent="0.25">
      <c r="D4927" s="31"/>
      <c r="E4927" s="18"/>
      <c r="F4927" s="31"/>
      <c r="H4927" s="36"/>
    </row>
    <row r="4928" spans="4:8" x14ac:dyDescent="0.25">
      <c r="D4928" s="31"/>
      <c r="E4928" s="18"/>
      <c r="F4928" s="31"/>
      <c r="H4928" s="36"/>
    </row>
    <row r="4929" spans="4:8" x14ac:dyDescent="0.25">
      <c r="D4929" s="31"/>
      <c r="E4929" s="18"/>
      <c r="F4929" s="31"/>
      <c r="H4929" s="36"/>
    </row>
    <row r="4930" spans="4:8" x14ac:dyDescent="0.25">
      <c r="D4930" s="31"/>
      <c r="E4930" s="18"/>
      <c r="F4930" s="31"/>
      <c r="H4930" s="36"/>
    </row>
    <row r="4931" spans="4:8" x14ac:dyDescent="0.25">
      <c r="D4931" s="31"/>
      <c r="E4931" s="18"/>
      <c r="F4931" s="31"/>
      <c r="H4931" s="36"/>
    </row>
    <row r="4932" spans="4:8" x14ac:dyDescent="0.25">
      <c r="D4932" s="31"/>
      <c r="E4932" s="18"/>
      <c r="F4932" s="31"/>
      <c r="H4932" s="36"/>
    </row>
    <row r="4933" spans="4:8" x14ac:dyDescent="0.25">
      <c r="D4933" s="31"/>
      <c r="E4933" s="18"/>
      <c r="F4933" s="31"/>
      <c r="H4933" s="36"/>
    </row>
    <row r="4934" spans="4:8" x14ac:dyDescent="0.25">
      <c r="D4934" s="31"/>
      <c r="E4934" s="18"/>
      <c r="F4934" s="31"/>
      <c r="H4934" s="36"/>
    </row>
    <row r="4935" spans="4:8" x14ac:dyDescent="0.25">
      <c r="D4935" s="31"/>
      <c r="E4935" s="18"/>
      <c r="F4935" s="31"/>
      <c r="H4935" s="36"/>
    </row>
    <row r="4936" spans="4:8" x14ac:dyDescent="0.25">
      <c r="D4936" s="31"/>
      <c r="E4936" s="18"/>
      <c r="F4936" s="31"/>
      <c r="H4936" s="36"/>
    </row>
    <row r="4937" spans="4:8" x14ac:dyDescent="0.25">
      <c r="D4937" s="31"/>
      <c r="E4937" s="18"/>
      <c r="F4937" s="31"/>
      <c r="H4937" s="36"/>
    </row>
    <row r="4938" spans="4:8" x14ac:dyDescent="0.25">
      <c r="D4938" s="31"/>
      <c r="E4938" s="18"/>
      <c r="F4938" s="31"/>
      <c r="H4938" s="36"/>
    </row>
    <row r="4939" spans="4:8" x14ac:dyDescent="0.25">
      <c r="D4939" s="31"/>
      <c r="E4939" s="18"/>
      <c r="F4939" s="31"/>
      <c r="H4939" s="36"/>
    </row>
    <row r="4940" spans="4:8" x14ac:dyDescent="0.25">
      <c r="D4940" s="31"/>
      <c r="E4940" s="18"/>
      <c r="F4940" s="31"/>
      <c r="H4940" s="36"/>
    </row>
    <row r="4941" spans="4:8" x14ac:dyDescent="0.25">
      <c r="D4941" s="31"/>
      <c r="E4941" s="18"/>
      <c r="F4941" s="31"/>
      <c r="H4941" s="36"/>
    </row>
    <row r="4942" spans="4:8" x14ac:dyDescent="0.25">
      <c r="D4942" s="31"/>
      <c r="E4942" s="18"/>
      <c r="F4942" s="31"/>
      <c r="H4942" s="36"/>
    </row>
    <row r="4943" spans="4:8" x14ac:dyDescent="0.25">
      <c r="D4943" s="31"/>
      <c r="E4943" s="18"/>
      <c r="F4943" s="31"/>
      <c r="H4943" s="36"/>
    </row>
    <row r="4944" spans="4:8" x14ac:dyDescent="0.25">
      <c r="D4944" s="31"/>
      <c r="E4944" s="18"/>
      <c r="F4944" s="31"/>
      <c r="H4944" s="36"/>
    </row>
    <row r="4945" spans="4:8" x14ac:dyDescent="0.25">
      <c r="D4945" s="31"/>
      <c r="E4945" s="18"/>
      <c r="F4945" s="31"/>
      <c r="H4945" s="36"/>
    </row>
    <row r="4946" spans="4:8" x14ac:dyDescent="0.25">
      <c r="D4946" s="31"/>
      <c r="E4946" s="18"/>
      <c r="F4946" s="31"/>
      <c r="H4946" s="36"/>
    </row>
    <row r="4947" spans="4:8" x14ac:dyDescent="0.25">
      <c r="D4947" s="31"/>
      <c r="E4947" s="18"/>
      <c r="F4947" s="31"/>
      <c r="H4947" s="36"/>
    </row>
    <row r="4948" spans="4:8" x14ac:dyDescent="0.25">
      <c r="D4948" s="31"/>
      <c r="E4948" s="18"/>
      <c r="F4948" s="31"/>
      <c r="H4948" s="36"/>
    </row>
    <row r="4949" spans="4:8" x14ac:dyDescent="0.25">
      <c r="D4949" s="31"/>
      <c r="E4949" s="18"/>
      <c r="F4949" s="31"/>
      <c r="H4949" s="36"/>
    </row>
    <row r="4950" spans="4:8" x14ac:dyDescent="0.25">
      <c r="D4950" s="31"/>
      <c r="E4950" s="18"/>
      <c r="F4950" s="31"/>
      <c r="H4950" s="36"/>
    </row>
    <row r="4951" spans="4:8" x14ac:dyDescent="0.25">
      <c r="D4951" s="31"/>
      <c r="E4951" s="18"/>
      <c r="F4951" s="31"/>
      <c r="H4951" s="36"/>
    </row>
    <row r="4952" spans="4:8" x14ac:dyDescent="0.25">
      <c r="D4952" s="31"/>
      <c r="E4952" s="18"/>
      <c r="F4952" s="31"/>
      <c r="H4952" s="36"/>
    </row>
    <row r="4953" spans="4:8" x14ac:dyDescent="0.25">
      <c r="D4953" s="31"/>
      <c r="E4953" s="18"/>
      <c r="F4953" s="31"/>
      <c r="H4953" s="36"/>
    </row>
    <row r="4954" spans="4:8" x14ac:dyDescent="0.25">
      <c r="D4954" s="31"/>
      <c r="E4954" s="18"/>
      <c r="F4954" s="31"/>
      <c r="H4954" s="36"/>
    </row>
    <row r="4955" spans="4:8" x14ac:dyDescent="0.25">
      <c r="D4955" s="31"/>
      <c r="E4955" s="18"/>
      <c r="F4955" s="31"/>
      <c r="H4955" s="36"/>
    </row>
    <row r="4956" spans="4:8" x14ac:dyDescent="0.25">
      <c r="D4956" s="31"/>
      <c r="E4956" s="18"/>
      <c r="F4956" s="31"/>
      <c r="H4956" s="36"/>
    </row>
    <row r="4957" spans="4:8" x14ac:dyDescent="0.25">
      <c r="D4957" s="31"/>
      <c r="E4957" s="18"/>
      <c r="F4957" s="31"/>
      <c r="H4957" s="36"/>
    </row>
    <row r="4958" spans="4:8" x14ac:dyDescent="0.25">
      <c r="D4958" s="31"/>
      <c r="E4958" s="18"/>
      <c r="F4958" s="31"/>
      <c r="H4958" s="36"/>
    </row>
    <row r="4959" spans="4:8" x14ac:dyDescent="0.25">
      <c r="D4959" s="31"/>
      <c r="E4959" s="18"/>
      <c r="F4959" s="31"/>
      <c r="H4959" s="36"/>
    </row>
    <row r="4960" spans="4:8" x14ac:dyDescent="0.25">
      <c r="D4960" s="31"/>
      <c r="E4960" s="18"/>
      <c r="F4960" s="31"/>
      <c r="H4960" s="36"/>
    </row>
    <row r="4961" spans="4:8" x14ac:dyDescent="0.25">
      <c r="D4961" s="31"/>
      <c r="E4961" s="18"/>
      <c r="F4961" s="31"/>
      <c r="H4961" s="36"/>
    </row>
    <row r="4962" spans="4:8" x14ac:dyDescent="0.25">
      <c r="D4962" s="31"/>
      <c r="E4962" s="18"/>
      <c r="F4962" s="31"/>
      <c r="H4962" s="36"/>
    </row>
    <row r="4963" spans="4:8" x14ac:dyDescent="0.25">
      <c r="D4963" s="31"/>
      <c r="E4963" s="18"/>
      <c r="F4963" s="31"/>
      <c r="H4963" s="36"/>
    </row>
    <row r="4964" spans="4:8" x14ac:dyDescent="0.25">
      <c r="D4964" s="31"/>
      <c r="E4964" s="18"/>
      <c r="F4964" s="31"/>
      <c r="H4964" s="36"/>
    </row>
    <row r="4965" spans="4:8" x14ac:dyDescent="0.25">
      <c r="D4965" s="31"/>
      <c r="E4965" s="18"/>
      <c r="F4965" s="31"/>
      <c r="H4965" s="36"/>
    </row>
    <row r="4966" spans="4:8" x14ac:dyDescent="0.25">
      <c r="D4966" s="31"/>
      <c r="E4966" s="18"/>
      <c r="F4966" s="31"/>
      <c r="H4966" s="36"/>
    </row>
    <row r="4967" spans="4:8" x14ac:dyDescent="0.25">
      <c r="D4967" s="31"/>
      <c r="E4967" s="18"/>
      <c r="F4967" s="31"/>
      <c r="H4967" s="36"/>
    </row>
    <row r="4968" spans="4:8" x14ac:dyDescent="0.25">
      <c r="D4968" s="31"/>
      <c r="E4968" s="18"/>
      <c r="F4968" s="31"/>
      <c r="H4968" s="36"/>
    </row>
    <row r="4969" spans="4:8" x14ac:dyDescent="0.25">
      <c r="D4969" s="31"/>
      <c r="E4969" s="18"/>
      <c r="F4969" s="31"/>
      <c r="H4969" s="36"/>
    </row>
    <row r="4970" spans="4:8" x14ac:dyDescent="0.25">
      <c r="D4970" s="31"/>
      <c r="E4970" s="18"/>
      <c r="F4970" s="31"/>
      <c r="H4970" s="36"/>
    </row>
    <row r="4971" spans="4:8" x14ac:dyDescent="0.25">
      <c r="D4971" s="31"/>
      <c r="E4971" s="18"/>
      <c r="F4971" s="31"/>
      <c r="H4971" s="36"/>
    </row>
    <row r="4972" spans="4:8" x14ac:dyDescent="0.25">
      <c r="D4972" s="31"/>
      <c r="E4972" s="18"/>
      <c r="F4972" s="31"/>
      <c r="H4972" s="36"/>
    </row>
    <row r="4973" spans="4:8" x14ac:dyDescent="0.25">
      <c r="D4973" s="31"/>
      <c r="E4973" s="18"/>
      <c r="F4973" s="31"/>
      <c r="H4973" s="36"/>
    </row>
    <row r="4974" spans="4:8" x14ac:dyDescent="0.25">
      <c r="D4974" s="31"/>
      <c r="E4974" s="18"/>
      <c r="F4974" s="31"/>
      <c r="H4974" s="36"/>
    </row>
    <row r="4975" spans="4:8" x14ac:dyDescent="0.25">
      <c r="D4975" s="31"/>
      <c r="E4975" s="18"/>
      <c r="F4975" s="31"/>
      <c r="H4975" s="36"/>
    </row>
    <row r="4976" spans="4:8" x14ac:dyDescent="0.25">
      <c r="D4976" s="31"/>
      <c r="E4976" s="18"/>
      <c r="F4976" s="31"/>
      <c r="H4976" s="36"/>
    </row>
    <row r="4977" spans="4:8" x14ac:dyDescent="0.25">
      <c r="D4977" s="31"/>
      <c r="E4977" s="18"/>
      <c r="F4977" s="31"/>
      <c r="H4977" s="36"/>
    </row>
    <row r="4978" spans="4:8" x14ac:dyDescent="0.25">
      <c r="D4978" s="31"/>
      <c r="E4978" s="18"/>
      <c r="F4978" s="31"/>
      <c r="H4978" s="36"/>
    </row>
    <row r="4979" spans="4:8" x14ac:dyDescent="0.25">
      <c r="D4979" s="31"/>
      <c r="E4979" s="18"/>
      <c r="F4979" s="31"/>
      <c r="H4979" s="36"/>
    </row>
    <row r="4980" spans="4:8" x14ac:dyDescent="0.25">
      <c r="D4980" s="31"/>
      <c r="E4980" s="18"/>
      <c r="F4980" s="31"/>
      <c r="H4980" s="36"/>
    </row>
    <row r="4981" spans="4:8" x14ac:dyDescent="0.25">
      <c r="D4981" s="31"/>
      <c r="E4981" s="18"/>
      <c r="F4981" s="31"/>
      <c r="H4981" s="36"/>
    </row>
    <row r="4982" spans="4:8" x14ac:dyDescent="0.25">
      <c r="D4982" s="31"/>
      <c r="E4982" s="18"/>
      <c r="F4982" s="31"/>
      <c r="H4982" s="36"/>
    </row>
    <row r="4983" spans="4:8" x14ac:dyDescent="0.25">
      <c r="D4983" s="31"/>
      <c r="E4983" s="18"/>
      <c r="F4983" s="31"/>
      <c r="H4983" s="36"/>
    </row>
    <row r="4984" spans="4:8" x14ac:dyDescent="0.25">
      <c r="D4984" s="31"/>
      <c r="E4984" s="18"/>
      <c r="F4984" s="31"/>
      <c r="H4984" s="36"/>
    </row>
    <row r="4985" spans="4:8" x14ac:dyDescent="0.25">
      <c r="D4985" s="31"/>
      <c r="E4985" s="18"/>
      <c r="F4985" s="31"/>
      <c r="H4985" s="36"/>
    </row>
    <row r="4986" spans="4:8" x14ac:dyDescent="0.25">
      <c r="D4986" s="31"/>
      <c r="E4986" s="18"/>
      <c r="F4986" s="31"/>
      <c r="H4986" s="36"/>
    </row>
    <row r="4987" spans="4:8" x14ac:dyDescent="0.25">
      <c r="D4987" s="31"/>
      <c r="E4987" s="18"/>
      <c r="F4987" s="31"/>
      <c r="H4987" s="36"/>
    </row>
    <row r="4988" spans="4:8" x14ac:dyDescent="0.25">
      <c r="D4988" s="31"/>
      <c r="E4988" s="18"/>
      <c r="F4988" s="31"/>
      <c r="H4988" s="36"/>
    </row>
    <row r="4989" spans="4:8" x14ac:dyDescent="0.25">
      <c r="D4989" s="31"/>
      <c r="E4989" s="18"/>
      <c r="F4989" s="31"/>
      <c r="H4989" s="36"/>
    </row>
    <row r="4990" spans="4:8" x14ac:dyDescent="0.25">
      <c r="D4990" s="31"/>
      <c r="E4990" s="18"/>
      <c r="F4990" s="31"/>
      <c r="H4990" s="36"/>
    </row>
    <row r="4991" spans="4:8" x14ac:dyDescent="0.25">
      <c r="D4991" s="31"/>
      <c r="E4991" s="18"/>
      <c r="F4991" s="31"/>
      <c r="H4991" s="36"/>
    </row>
    <row r="4992" spans="4:8" x14ac:dyDescent="0.25">
      <c r="D4992" s="31"/>
      <c r="E4992" s="18"/>
      <c r="F4992" s="31"/>
      <c r="H4992" s="36"/>
    </row>
    <row r="4993" spans="4:8" x14ac:dyDescent="0.25">
      <c r="D4993" s="31"/>
      <c r="E4993" s="18"/>
      <c r="F4993" s="31"/>
      <c r="H4993" s="36"/>
    </row>
    <row r="4994" spans="4:8" x14ac:dyDescent="0.25">
      <c r="D4994" s="31"/>
      <c r="E4994" s="18"/>
      <c r="F4994" s="31"/>
      <c r="H4994" s="36"/>
    </row>
    <row r="4995" spans="4:8" x14ac:dyDescent="0.25">
      <c r="D4995" s="31"/>
      <c r="E4995" s="18"/>
      <c r="F4995" s="31"/>
      <c r="H4995" s="36"/>
    </row>
    <row r="4996" spans="4:8" x14ac:dyDescent="0.25">
      <c r="D4996" s="31"/>
      <c r="E4996" s="18"/>
      <c r="F4996" s="31"/>
      <c r="H4996" s="36"/>
    </row>
    <row r="4997" spans="4:8" x14ac:dyDescent="0.25">
      <c r="D4997" s="31"/>
      <c r="E4997" s="18"/>
      <c r="F4997" s="31"/>
      <c r="H4997" s="36"/>
    </row>
    <row r="4998" spans="4:8" x14ac:dyDescent="0.25">
      <c r="D4998" s="31"/>
      <c r="E4998" s="18"/>
      <c r="F4998" s="31"/>
      <c r="H4998" s="36"/>
    </row>
    <row r="4999" spans="4:8" x14ac:dyDescent="0.25">
      <c r="D4999" s="31"/>
      <c r="E4999" s="18"/>
      <c r="F4999" s="31"/>
      <c r="H4999" s="36"/>
    </row>
    <row r="5000" spans="4:8" x14ac:dyDescent="0.25">
      <c r="D5000" s="31"/>
      <c r="E5000" s="18"/>
      <c r="F5000" s="31"/>
      <c r="H5000" s="36"/>
    </row>
    <row r="5001" spans="4:8" x14ac:dyDescent="0.25">
      <c r="D5001" s="31"/>
      <c r="E5001" s="18"/>
      <c r="F5001" s="31"/>
      <c r="H5001" s="36"/>
    </row>
    <row r="5002" spans="4:8" x14ac:dyDescent="0.25">
      <c r="D5002" s="31"/>
      <c r="E5002" s="18"/>
      <c r="F5002" s="31"/>
      <c r="H5002" s="36"/>
    </row>
    <row r="5003" spans="4:8" x14ac:dyDescent="0.25">
      <c r="D5003" s="31"/>
      <c r="E5003" s="18"/>
      <c r="F5003" s="31"/>
      <c r="H5003" s="36"/>
    </row>
    <row r="5004" spans="4:8" x14ac:dyDescent="0.25">
      <c r="D5004" s="31"/>
      <c r="E5004" s="18"/>
      <c r="F5004" s="31"/>
      <c r="H5004" s="36"/>
    </row>
    <row r="5005" spans="4:8" x14ac:dyDescent="0.25">
      <c r="D5005" s="31"/>
      <c r="E5005" s="18"/>
      <c r="F5005" s="31"/>
      <c r="H5005" s="36"/>
    </row>
    <row r="5006" spans="4:8" x14ac:dyDescent="0.25">
      <c r="D5006" s="31"/>
      <c r="E5006" s="18"/>
      <c r="F5006" s="31"/>
      <c r="H5006" s="36"/>
    </row>
    <row r="5007" spans="4:8" x14ac:dyDescent="0.25">
      <c r="D5007" s="31"/>
      <c r="E5007" s="18"/>
      <c r="F5007" s="31"/>
      <c r="H5007" s="36"/>
    </row>
    <row r="5008" spans="4:8" x14ac:dyDescent="0.25">
      <c r="D5008" s="31"/>
      <c r="E5008" s="18"/>
      <c r="F5008" s="31"/>
      <c r="H5008" s="36"/>
    </row>
    <row r="5009" spans="4:8" x14ac:dyDescent="0.25">
      <c r="D5009" s="31"/>
      <c r="E5009" s="18"/>
      <c r="F5009" s="31"/>
      <c r="H5009" s="36"/>
    </row>
    <row r="5010" spans="4:8" x14ac:dyDescent="0.25">
      <c r="D5010" s="31"/>
      <c r="E5010" s="18"/>
      <c r="F5010" s="31"/>
      <c r="H5010" s="36"/>
    </row>
    <row r="5011" spans="4:8" x14ac:dyDescent="0.25">
      <c r="D5011" s="31"/>
      <c r="E5011" s="18"/>
      <c r="F5011" s="31"/>
      <c r="H5011" s="36"/>
    </row>
    <row r="5012" spans="4:8" x14ac:dyDescent="0.25">
      <c r="D5012" s="31"/>
      <c r="E5012" s="18"/>
      <c r="F5012" s="31"/>
      <c r="H5012" s="36"/>
    </row>
    <row r="5013" spans="4:8" x14ac:dyDescent="0.25">
      <c r="D5013" s="31"/>
      <c r="E5013" s="18"/>
      <c r="F5013" s="31"/>
      <c r="H5013" s="36"/>
    </row>
    <row r="5014" spans="4:8" x14ac:dyDescent="0.25">
      <c r="D5014" s="31"/>
      <c r="E5014" s="18"/>
      <c r="F5014" s="31"/>
      <c r="H5014" s="36"/>
    </row>
    <row r="5015" spans="4:8" x14ac:dyDescent="0.25">
      <c r="D5015" s="31"/>
      <c r="E5015" s="18"/>
      <c r="F5015" s="31"/>
      <c r="H5015" s="36"/>
    </row>
    <row r="5016" spans="4:8" x14ac:dyDescent="0.25">
      <c r="D5016" s="31"/>
      <c r="E5016" s="18"/>
      <c r="F5016" s="31"/>
      <c r="H5016" s="36"/>
    </row>
    <row r="5017" spans="4:8" x14ac:dyDescent="0.25">
      <c r="D5017" s="31"/>
      <c r="E5017" s="18"/>
      <c r="F5017" s="31"/>
      <c r="H5017" s="36"/>
    </row>
    <row r="5018" spans="4:8" x14ac:dyDescent="0.25">
      <c r="D5018" s="31"/>
      <c r="E5018" s="18"/>
      <c r="F5018" s="31"/>
      <c r="H5018" s="36"/>
    </row>
    <row r="5019" spans="4:8" x14ac:dyDescent="0.25">
      <c r="D5019" s="31"/>
      <c r="E5019" s="18"/>
      <c r="F5019" s="31"/>
      <c r="H5019" s="36"/>
    </row>
    <row r="5020" spans="4:8" x14ac:dyDescent="0.25">
      <c r="D5020" s="31"/>
      <c r="E5020" s="18"/>
      <c r="F5020" s="31"/>
      <c r="H5020" s="36"/>
    </row>
    <row r="5021" spans="4:8" x14ac:dyDescent="0.25">
      <c r="D5021" s="31"/>
      <c r="E5021" s="18"/>
      <c r="F5021" s="31"/>
      <c r="H5021" s="36"/>
    </row>
    <row r="5022" spans="4:8" x14ac:dyDescent="0.25">
      <c r="D5022" s="31"/>
      <c r="E5022" s="18"/>
      <c r="F5022" s="31"/>
      <c r="H5022" s="36"/>
    </row>
    <row r="5023" spans="4:8" x14ac:dyDescent="0.25">
      <c r="D5023" s="31"/>
      <c r="E5023" s="18"/>
      <c r="F5023" s="31"/>
      <c r="H5023" s="36"/>
    </row>
    <row r="5024" spans="4:8" x14ac:dyDescent="0.25">
      <c r="D5024" s="31"/>
      <c r="E5024" s="18"/>
      <c r="F5024" s="31"/>
      <c r="H5024" s="36"/>
    </row>
    <row r="5025" spans="4:8" x14ac:dyDescent="0.25">
      <c r="D5025" s="31"/>
      <c r="E5025" s="18"/>
      <c r="F5025" s="31"/>
      <c r="H5025" s="36"/>
    </row>
    <row r="5026" spans="4:8" x14ac:dyDescent="0.25">
      <c r="D5026" s="31"/>
      <c r="E5026" s="18"/>
      <c r="F5026" s="31"/>
      <c r="H5026" s="36"/>
    </row>
    <row r="5027" spans="4:8" x14ac:dyDescent="0.25">
      <c r="D5027" s="31"/>
      <c r="E5027" s="18"/>
      <c r="F5027" s="31"/>
      <c r="H5027" s="36"/>
    </row>
    <row r="5028" spans="4:8" x14ac:dyDescent="0.25">
      <c r="D5028" s="31"/>
      <c r="E5028" s="18"/>
      <c r="F5028" s="31"/>
      <c r="H5028" s="36"/>
    </row>
    <row r="5029" spans="4:8" x14ac:dyDescent="0.25">
      <c r="D5029" s="31"/>
      <c r="E5029" s="18"/>
      <c r="F5029" s="31"/>
      <c r="H5029" s="36"/>
    </row>
    <row r="5030" spans="4:8" x14ac:dyDescent="0.25">
      <c r="D5030" s="31"/>
      <c r="E5030" s="18"/>
      <c r="F5030" s="31"/>
      <c r="H5030" s="36"/>
    </row>
    <row r="5031" spans="4:8" x14ac:dyDescent="0.25">
      <c r="D5031" s="31"/>
      <c r="E5031" s="18"/>
      <c r="F5031" s="31"/>
      <c r="H5031" s="36"/>
    </row>
    <row r="5032" spans="4:8" x14ac:dyDescent="0.25">
      <c r="D5032" s="31"/>
      <c r="E5032" s="18"/>
      <c r="F5032" s="31"/>
      <c r="H5032" s="36"/>
    </row>
    <row r="5033" spans="4:8" x14ac:dyDescent="0.25">
      <c r="D5033" s="31"/>
      <c r="E5033" s="18"/>
      <c r="F5033" s="31"/>
      <c r="H5033" s="36"/>
    </row>
    <row r="5034" spans="4:8" x14ac:dyDescent="0.25">
      <c r="D5034" s="31"/>
      <c r="E5034" s="18"/>
      <c r="F5034" s="31"/>
      <c r="H5034" s="36"/>
    </row>
    <row r="5035" spans="4:8" x14ac:dyDescent="0.25">
      <c r="D5035" s="31"/>
      <c r="E5035" s="18"/>
      <c r="F5035" s="31"/>
      <c r="H5035" s="36"/>
    </row>
    <row r="5036" spans="4:8" x14ac:dyDescent="0.25">
      <c r="D5036" s="31"/>
      <c r="E5036" s="18"/>
      <c r="F5036" s="31"/>
      <c r="H5036" s="36"/>
    </row>
    <row r="5037" spans="4:8" x14ac:dyDescent="0.25">
      <c r="D5037" s="31"/>
      <c r="E5037" s="18"/>
      <c r="F5037" s="31"/>
      <c r="H5037" s="36"/>
    </row>
    <row r="5038" spans="4:8" x14ac:dyDescent="0.25">
      <c r="D5038" s="31"/>
      <c r="E5038" s="18"/>
      <c r="F5038" s="31"/>
      <c r="H5038" s="36"/>
    </row>
    <row r="5039" spans="4:8" x14ac:dyDescent="0.25">
      <c r="D5039" s="31"/>
      <c r="E5039" s="18"/>
      <c r="F5039" s="31"/>
      <c r="H5039" s="36"/>
    </row>
    <row r="5040" spans="4:8" x14ac:dyDescent="0.25">
      <c r="D5040" s="31"/>
      <c r="E5040" s="18"/>
      <c r="F5040" s="31"/>
      <c r="H5040" s="36"/>
    </row>
    <row r="5041" spans="4:8" x14ac:dyDescent="0.25">
      <c r="D5041" s="31"/>
      <c r="E5041" s="18"/>
      <c r="F5041" s="31"/>
      <c r="H5041" s="36"/>
    </row>
    <row r="5042" spans="4:8" x14ac:dyDescent="0.25">
      <c r="D5042" s="31"/>
      <c r="E5042" s="18"/>
      <c r="F5042" s="31"/>
      <c r="H5042" s="36"/>
    </row>
    <row r="5043" spans="4:8" x14ac:dyDescent="0.25">
      <c r="D5043" s="31"/>
      <c r="E5043" s="18"/>
      <c r="F5043" s="31"/>
      <c r="H5043" s="36"/>
    </row>
    <row r="5044" spans="4:8" x14ac:dyDescent="0.25">
      <c r="D5044" s="31"/>
      <c r="E5044" s="18"/>
      <c r="F5044" s="31"/>
      <c r="H5044" s="36"/>
    </row>
    <row r="5045" spans="4:8" x14ac:dyDescent="0.25">
      <c r="D5045" s="31"/>
      <c r="E5045" s="18"/>
      <c r="F5045" s="31"/>
      <c r="H5045" s="36"/>
    </row>
    <row r="5046" spans="4:8" x14ac:dyDescent="0.25">
      <c r="D5046" s="31"/>
      <c r="E5046" s="18"/>
      <c r="F5046" s="31"/>
      <c r="H5046" s="36"/>
    </row>
    <row r="5047" spans="4:8" x14ac:dyDescent="0.25">
      <c r="D5047" s="31"/>
      <c r="E5047" s="18"/>
      <c r="F5047" s="31"/>
      <c r="H5047" s="36"/>
    </row>
    <row r="5048" spans="4:8" x14ac:dyDescent="0.25">
      <c r="D5048" s="31"/>
      <c r="E5048" s="18"/>
      <c r="F5048" s="31"/>
      <c r="H5048" s="36"/>
    </row>
    <row r="5049" spans="4:8" x14ac:dyDescent="0.25">
      <c r="D5049" s="31"/>
      <c r="E5049" s="18"/>
      <c r="F5049" s="31"/>
      <c r="H5049" s="36"/>
    </row>
    <row r="5050" spans="4:8" x14ac:dyDescent="0.25">
      <c r="D5050" s="31"/>
      <c r="E5050" s="18"/>
      <c r="F5050" s="31"/>
      <c r="H5050" s="36"/>
    </row>
    <row r="5051" spans="4:8" x14ac:dyDescent="0.25">
      <c r="D5051" s="31"/>
      <c r="E5051" s="18"/>
      <c r="F5051" s="31"/>
      <c r="H5051" s="36"/>
    </row>
    <row r="5052" spans="4:8" x14ac:dyDescent="0.25">
      <c r="D5052" s="31"/>
      <c r="E5052" s="18"/>
      <c r="F5052" s="31"/>
      <c r="H5052" s="36"/>
    </row>
    <row r="5053" spans="4:8" x14ac:dyDescent="0.25">
      <c r="D5053" s="31"/>
      <c r="E5053" s="18"/>
      <c r="F5053" s="31"/>
      <c r="H5053" s="36"/>
    </row>
    <row r="5054" spans="4:8" x14ac:dyDescent="0.25">
      <c r="D5054" s="31"/>
      <c r="E5054" s="18"/>
      <c r="F5054" s="31"/>
      <c r="H5054" s="36"/>
    </row>
    <row r="5055" spans="4:8" x14ac:dyDescent="0.25">
      <c r="D5055" s="31"/>
      <c r="E5055" s="18"/>
      <c r="F5055" s="31"/>
      <c r="H5055" s="36"/>
    </row>
    <row r="5056" spans="4:8" x14ac:dyDescent="0.25">
      <c r="D5056" s="31"/>
      <c r="E5056" s="18"/>
      <c r="F5056" s="31"/>
      <c r="H5056" s="36"/>
    </row>
    <row r="5057" spans="4:8" x14ac:dyDescent="0.25">
      <c r="D5057" s="31"/>
      <c r="E5057" s="18"/>
      <c r="F5057" s="31"/>
      <c r="H5057" s="36"/>
    </row>
    <row r="5058" spans="4:8" x14ac:dyDescent="0.25">
      <c r="D5058" s="31"/>
      <c r="E5058" s="18"/>
      <c r="F5058" s="31"/>
      <c r="H5058" s="36"/>
    </row>
    <row r="5059" spans="4:8" x14ac:dyDescent="0.25">
      <c r="D5059" s="31"/>
      <c r="E5059" s="18"/>
      <c r="F5059" s="31"/>
      <c r="H5059" s="36"/>
    </row>
    <row r="5060" spans="4:8" x14ac:dyDescent="0.25">
      <c r="D5060" s="31"/>
      <c r="E5060" s="18"/>
      <c r="F5060" s="31"/>
      <c r="H5060" s="36"/>
    </row>
    <row r="5061" spans="4:8" x14ac:dyDescent="0.25">
      <c r="D5061" s="31"/>
      <c r="E5061" s="18"/>
      <c r="F5061" s="31"/>
      <c r="H5061" s="36"/>
    </row>
    <row r="5062" spans="4:8" x14ac:dyDescent="0.25">
      <c r="D5062" s="31"/>
      <c r="E5062" s="18"/>
      <c r="F5062" s="31"/>
      <c r="H5062" s="36"/>
    </row>
    <row r="5063" spans="4:8" x14ac:dyDescent="0.25">
      <c r="D5063" s="31"/>
      <c r="E5063" s="18"/>
      <c r="F5063" s="31"/>
      <c r="H5063" s="36"/>
    </row>
    <row r="5064" spans="4:8" x14ac:dyDescent="0.25">
      <c r="D5064" s="31"/>
      <c r="E5064" s="18"/>
      <c r="F5064" s="31"/>
      <c r="H5064" s="36"/>
    </row>
    <row r="5065" spans="4:8" x14ac:dyDescent="0.25">
      <c r="D5065" s="31"/>
      <c r="E5065" s="18"/>
      <c r="F5065" s="31"/>
      <c r="H5065" s="36"/>
    </row>
    <row r="5066" spans="4:8" x14ac:dyDescent="0.25">
      <c r="D5066" s="31"/>
      <c r="E5066" s="18"/>
      <c r="F5066" s="31"/>
      <c r="H5066" s="36"/>
    </row>
    <row r="5067" spans="4:8" x14ac:dyDescent="0.25">
      <c r="D5067" s="31"/>
      <c r="E5067" s="18"/>
      <c r="F5067" s="31"/>
      <c r="H5067" s="36"/>
    </row>
    <row r="5068" spans="4:8" x14ac:dyDescent="0.25">
      <c r="D5068" s="31"/>
      <c r="E5068" s="18"/>
      <c r="F5068" s="31"/>
      <c r="H5068" s="36"/>
    </row>
    <row r="5069" spans="4:8" x14ac:dyDescent="0.25">
      <c r="D5069" s="31"/>
      <c r="E5069" s="18"/>
      <c r="F5069" s="31"/>
      <c r="H5069" s="36"/>
    </row>
    <row r="5070" spans="4:8" x14ac:dyDescent="0.25">
      <c r="D5070" s="31"/>
      <c r="E5070" s="18"/>
      <c r="F5070" s="31"/>
      <c r="H5070" s="36"/>
    </row>
    <row r="5071" spans="4:8" x14ac:dyDescent="0.25">
      <c r="D5071" s="31"/>
      <c r="E5071" s="18"/>
      <c r="F5071" s="31"/>
      <c r="H5071" s="36"/>
    </row>
    <row r="5072" spans="4:8" x14ac:dyDescent="0.25">
      <c r="D5072" s="31"/>
      <c r="E5072" s="18"/>
      <c r="F5072" s="31"/>
      <c r="H5072" s="36"/>
    </row>
    <row r="5073" spans="4:8" x14ac:dyDescent="0.25">
      <c r="D5073" s="31"/>
      <c r="E5073" s="18"/>
      <c r="F5073" s="31"/>
      <c r="H5073" s="36"/>
    </row>
    <row r="5074" spans="4:8" x14ac:dyDescent="0.25">
      <c r="D5074" s="31"/>
      <c r="E5074" s="18"/>
      <c r="F5074" s="31"/>
      <c r="H5074" s="36"/>
    </row>
    <row r="5075" spans="4:8" x14ac:dyDescent="0.25">
      <c r="D5075" s="31"/>
      <c r="E5075" s="18"/>
      <c r="F5075" s="31"/>
      <c r="H5075" s="36"/>
    </row>
    <row r="5076" spans="4:8" x14ac:dyDescent="0.25">
      <c r="D5076" s="31"/>
      <c r="E5076" s="18"/>
      <c r="F5076" s="31"/>
      <c r="H5076" s="36"/>
    </row>
    <row r="5077" spans="4:8" x14ac:dyDescent="0.25">
      <c r="D5077" s="31"/>
      <c r="E5077" s="18"/>
      <c r="F5077" s="31"/>
      <c r="H5077" s="36"/>
    </row>
    <row r="5078" spans="4:8" x14ac:dyDescent="0.25">
      <c r="D5078" s="31"/>
      <c r="E5078" s="18"/>
      <c r="F5078" s="31"/>
      <c r="H5078" s="36"/>
    </row>
    <row r="5079" spans="4:8" x14ac:dyDescent="0.25">
      <c r="D5079" s="31"/>
      <c r="E5079" s="18"/>
      <c r="F5079" s="31"/>
      <c r="H5079" s="36"/>
    </row>
    <row r="5080" spans="4:8" x14ac:dyDescent="0.25">
      <c r="D5080" s="31"/>
      <c r="E5080" s="18"/>
      <c r="F5080" s="31"/>
      <c r="H5080" s="36"/>
    </row>
    <row r="5081" spans="4:8" x14ac:dyDescent="0.25">
      <c r="D5081" s="31"/>
      <c r="E5081" s="18"/>
      <c r="F5081" s="31"/>
      <c r="H5081" s="36"/>
    </row>
    <row r="5082" spans="4:8" x14ac:dyDescent="0.25">
      <c r="D5082" s="31"/>
      <c r="E5082" s="18"/>
      <c r="F5082" s="31"/>
      <c r="H5082" s="36"/>
    </row>
    <row r="5083" spans="4:8" x14ac:dyDescent="0.25">
      <c r="D5083" s="31"/>
      <c r="E5083" s="18"/>
      <c r="F5083" s="31"/>
      <c r="H5083" s="36"/>
    </row>
    <row r="5084" spans="4:8" x14ac:dyDescent="0.25">
      <c r="D5084" s="31"/>
      <c r="E5084" s="18"/>
      <c r="F5084" s="31"/>
      <c r="H5084" s="36"/>
    </row>
    <row r="5085" spans="4:8" x14ac:dyDescent="0.25">
      <c r="D5085" s="31"/>
      <c r="E5085" s="18"/>
      <c r="F5085" s="31"/>
      <c r="H5085" s="36"/>
    </row>
    <row r="5086" spans="4:8" x14ac:dyDescent="0.25">
      <c r="D5086" s="31"/>
      <c r="E5086" s="18"/>
      <c r="F5086" s="31"/>
      <c r="H5086" s="36"/>
    </row>
    <row r="5087" spans="4:8" x14ac:dyDescent="0.25">
      <c r="D5087" s="31"/>
      <c r="E5087" s="18"/>
      <c r="F5087" s="31"/>
      <c r="H5087" s="36"/>
    </row>
    <row r="5088" spans="4:8" x14ac:dyDescent="0.25">
      <c r="D5088" s="31"/>
      <c r="E5088" s="18"/>
      <c r="F5088" s="31"/>
      <c r="H5088" s="36"/>
    </row>
    <row r="5089" spans="4:8" x14ac:dyDescent="0.25">
      <c r="D5089" s="31"/>
      <c r="E5089" s="18"/>
      <c r="F5089" s="31"/>
      <c r="H5089" s="36"/>
    </row>
    <row r="5090" spans="4:8" x14ac:dyDescent="0.25">
      <c r="D5090" s="31"/>
      <c r="E5090" s="18"/>
      <c r="F5090" s="31"/>
      <c r="H5090" s="36"/>
    </row>
    <row r="5091" spans="4:8" x14ac:dyDescent="0.25">
      <c r="D5091" s="31"/>
      <c r="E5091" s="18"/>
      <c r="F5091" s="31"/>
      <c r="H5091" s="36"/>
    </row>
    <row r="5092" spans="4:8" x14ac:dyDescent="0.25">
      <c r="D5092" s="31"/>
      <c r="E5092" s="18"/>
      <c r="F5092" s="31"/>
      <c r="H5092" s="36"/>
    </row>
    <row r="5093" spans="4:8" x14ac:dyDescent="0.25">
      <c r="D5093" s="31"/>
      <c r="E5093" s="18"/>
      <c r="F5093" s="31"/>
      <c r="H5093" s="36"/>
    </row>
    <row r="5094" spans="4:8" x14ac:dyDescent="0.25">
      <c r="D5094" s="31"/>
      <c r="E5094" s="18"/>
      <c r="F5094" s="31"/>
      <c r="H5094" s="36"/>
    </row>
    <row r="5095" spans="4:8" x14ac:dyDescent="0.25">
      <c r="D5095" s="31"/>
      <c r="E5095" s="18"/>
      <c r="F5095" s="31"/>
      <c r="H5095" s="36"/>
    </row>
    <row r="5096" spans="4:8" x14ac:dyDescent="0.25">
      <c r="D5096" s="31"/>
      <c r="E5096" s="18"/>
      <c r="F5096" s="31"/>
      <c r="H5096" s="36"/>
    </row>
    <row r="5097" spans="4:8" x14ac:dyDescent="0.25">
      <c r="D5097" s="31"/>
      <c r="E5097" s="18"/>
      <c r="F5097" s="31"/>
      <c r="H5097" s="36"/>
    </row>
    <row r="5098" spans="4:8" x14ac:dyDescent="0.25">
      <c r="D5098" s="31"/>
      <c r="E5098" s="18"/>
      <c r="F5098" s="31"/>
      <c r="H5098" s="36"/>
    </row>
    <row r="5099" spans="4:8" x14ac:dyDescent="0.25">
      <c r="D5099" s="31"/>
      <c r="E5099" s="18"/>
      <c r="F5099" s="31"/>
      <c r="H5099" s="36"/>
    </row>
    <row r="5100" spans="4:8" x14ac:dyDescent="0.25">
      <c r="D5100" s="31"/>
      <c r="E5100" s="18"/>
      <c r="F5100" s="31"/>
      <c r="H5100" s="36"/>
    </row>
    <row r="5101" spans="4:8" x14ac:dyDescent="0.25">
      <c r="D5101" s="31"/>
      <c r="E5101" s="18"/>
      <c r="F5101" s="31"/>
      <c r="H5101" s="36"/>
    </row>
    <row r="5102" spans="4:8" x14ac:dyDescent="0.25">
      <c r="D5102" s="31"/>
      <c r="E5102" s="18"/>
      <c r="F5102" s="31"/>
      <c r="H5102" s="36"/>
    </row>
    <row r="5103" spans="4:8" x14ac:dyDescent="0.25">
      <c r="D5103" s="31"/>
      <c r="E5103" s="18"/>
      <c r="F5103" s="31"/>
      <c r="H5103" s="36"/>
    </row>
    <row r="5104" spans="4:8" x14ac:dyDescent="0.25">
      <c r="D5104" s="31"/>
      <c r="E5104" s="18"/>
      <c r="F5104" s="31"/>
      <c r="H5104" s="36"/>
    </row>
    <row r="5105" spans="4:8" x14ac:dyDescent="0.25">
      <c r="D5105" s="31"/>
      <c r="E5105" s="18"/>
      <c r="F5105" s="31"/>
      <c r="H5105" s="36"/>
    </row>
    <row r="5106" spans="4:8" x14ac:dyDescent="0.25">
      <c r="D5106" s="31"/>
      <c r="E5106" s="18"/>
      <c r="F5106" s="31"/>
      <c r="H5106" s="36"/>
    </row>
    <row r="5107" spans="4:8" x14ac:dyDescent="0.25">
      <c r="D5107" s="31"/>
      <c r="E5107" s="18"/>
      <c r="F5107" s="31"/>
      <c r="H5107" s="36"/>
    </row>
    <row r="5108" spans="4:8" x14ac:dyDescent="0.25">
      <c r="D5108" s="31"/>
      <c r="E5108" s="18"/>
      <c r="F5108" s="31"/>
      <c r="H5108" s="36"/>
    </row>
    <row r="5109" spans="4:8" x14ac:dyDescent="0.25">
      <c r="D5109" s="31"/>
      <c r="E5109" s="18"/>
      <c r="F5109" s="31"/>
      <c r="H5109" s="36"/>
    </row>
    <row r="5110" spans="4:8" x14ac:dyDescent="0.25">
      <c r="D5110" s="31"/>
      <c r="E5110" s="18"/>
      <c r="F5110" s="31"/>
      <c r="H5110" s="36"/>
    </row>
    <row r="5111" spans="4:8" x14ac:dyDescent="0.25">
      <c r="D5111" s="31"/>
      <c r="E5111" s="18"/>
      <c r="F5111" s="31"/>
      <c r="H5111" s="36"/>
    </row>
    <row r="5112" spans="4:8" x14ac:dyDescent="0.25">
      <c r="D5112" s="31"/>
      <c r="E5112" s="18"/>
      <c r="F5112" s="31"/>
      <c r="H5112" s="36"/>
    </row>
    <row r="5113" spans="4:8" x14ac:dyDescent="0.25">
      <c r="D5113" s="31"/>
      <c r="E5113" s="18"/>
      <c r="F5113" s="31"/>
      <c r="H5113" s="36"/>
    </row>
    <row r="5114" spans="4:8" x14ac:dyDescent="0.25">
      <c r="D5114" s="31"/>
      <c r="E5114" s="18"/>
      <c r="F5114" s="31"/>
      <c r="H5114" s="36"/>
    </row>
    <row r="5115" spans="4:8" x14ac:dyDescent="0.25">
      <c r="D5115" s="31"/>
      <c r="E5115" s="18"/>
      <c r="F5115" s="31"/>
      <c r="H5115" s="36"/>
    </row>
    <row r="5116" spans="4:8" x14ac:dyDescent="0.25">
      <c r="D5116" s="31"/>
      <c r="E5116" s="18"/>
      <c r="F5116" s="31"/>
      <c r="H5116" s="36"/>
    </row>
    <row r="5117" spans="4:8" x14ac:dyDescent="0.25">
      <c r="D5117" s="31"/>
      <c r="E5117" s="18"/>
      <c r="F5117" s="31"/>
      <c r="H5117" s="36"/>
    </row>
    <row r="5118" spans="4:8" x14ac:dyDescent="0.25">
      <c r="D5118" s="31"/>
      <c r="E5118" s="18"/>
      <c r="F5118" s="31"/>
      <c r="H5118" s="36"/>
    </row>
    <row r="5119" spans="4:8" x14ac:dyDescent="0.25">
      <c r="D5119" s="31"/>
      <c r="E5119" s="18"/>
      <c r="F5119" s="31"/>
      <c r="H5119" s="36"/>
    </row>
    <row r="5120" spans="4:8" x14ac:dyDescent="0.25">
      <c r="D5120" s="31"/>
      <c r="E5120" s="18"/>
      <c r="F5120" s="31"/>
      <c r="H5120" s="36"/>
    </row>
    <row r="5121" spans="4:8" x14ac:dyDescent="0.25">
      <c r="D5121" s="31"/>
      <c r="E5121" s="18"/>
      <c r="F5121" s="31"/>
      <c r="H5121" s="36"/>
    </row>
    <row r="5122" spans="4:8" x14ac:dyDescent="0.25">
      <c r="D5122" s="31"/>
      <c r="E5122" s="18"/>
      <c r="F5122" s="31"/>
      <c r="H5122" s="36"/>
    </row>
    <row r="5123" spans="4:8" x14ac:dyDescent="0.25">
      <c r="D5123" s="31"/>
      <c r="E5123" s="18"/>
      <c r="F5123" s="31"/>
      <c r="H5123" s="36"/>
    </row>
    <row r="5124" spans="4:8" x14ac:dyDescent="0.25">
      <c r="D5124" s="31"/>
      <c r="E5124" s="18"/>
      <c r="F5124" s="31"/>
      <c r="H5124" s="36"/>
    </row>
    <row r="5125" spans="4:8" x14ac:dyDescent="0.25">
      <c r="D5125" s="31"/>
      <c r="E5125" s="18"/>
      <c r="F5125" s="31"/>
      <c r="H5125" s="36"/>
    </row>
    <row r="5126" spans="4:8" x14ac:dyDescent="0.25">
      <c r="D5126" s="31"/>
      <c r="E5126" s="18"/>
      <c r="F5126" s="31"/>
      <c r="H5126" s="36"/>
    </row>
    <row r="5127" spans="4:8" x14ac:dyDescent="0.25">
      <c r="D5127" s="31"/>
      <c r="E5127" s="18"/>
      <c r="F5127" s="31"/>
      <c r="H5127" s="36"/>
    </row>
    <row r="5128" spans="4:8" x14ac:dyDescent="0.25">
      <c r="D5128" s="31"/>
      <c r="E5128" s="18"/>
      <c r="F5128" s="31"/>
      <c r="H5128" s="36"/>
    </row>
    <row r="5129" spans="4:8" x14ac:dyDescent="0.25">
      <c r="D5129" s="31"/>
      <c r="E5129" s="18"/>
      <c r="F5129" s="31"/>
      <c r="H5129" s="36"/>
    </row>
    <row r="5130" spans="4:8" x14ac:dyDescent="0.25">
      <c r="D5130" s="31"/>
      <c r="E5130" s="18"/>
      <c r="F5130" s="31"/>
      <c r="H5130" s="36"/>
    </row>
    <row r="5131" spans="4:8" x14ac:dyDescent="0.25">
      <c r="D5131" s="31"/>
      <c r="E5131" s="18"/>
      <c r="F5131" s="31"/>
      <c r="H5131" s="36"/>
    </row>
    <row r="5132" spans="4:8" x14ac:dyDescent="0.25">
      <c r="D5132" s="31"/>
      <c r="E5132" s="18"/>
      <c r="F5132" s="31"/>
      <c r="H5132" s="36"/>
    </row>
    <row r="5133" spans="4:8" x14ac:dyDescent="0.25">
      <c r="D5133" s="31"/>
      <c r="E5133" s="18"/>
      <c r="F5133" s="31"/>
      <c r="H5133" s="36"/>
    </row>
    <row r="5134" spans="4:8" x14ac:dyDescent="0.25">
      <c r="D5134" s="31"/>
      <c r="E5134" s="18"/>
      <c r="F5134" s="31"/>
      <c r="H5134" s="36"/>
    </row>
    <row r="5135" spans="4:8" x14ac:dyDescent="0.25">
      <c r="D5135" s="31"/>
      <c r="E5135" s="18"/>
      <c r="F5135" s="31"/>
      <c r="H5135" s="36"/>
    </row>
    <row r="5136" spans="4:8" x14ac:dyDescent="0.25">
      <c r="D5136" s="31"/>
      <c r="E5136" s="18"/>
      <c r="F5136" s="31"/>
      <c r="H5136" s="36"/>
    </row>
    <row r="5137" spans="4:8" x14ac:dyDescent="0.25">
      <c r="D5137" s="31"/>
      <c r="E5137" s="18"/>
      <c r="F5137" s="31"/>
      <c r="H5137" s="36"/>
    </row>
    <row r="5138" spans="4:8" x14ac:dyDescent="0.25">
      <c r="D5138" s="31"/>
      <c r="E5138" s="18"/>
      <c r="F5138" s="31"/>
      <c r="H5138" s="36"/>
    </row>
    <row r="5139" spans="4:8" x14ac:dyDescent="0.25">
      <c r="D5139" s="31"/>
      <c r="E5139" s="18"/>
      <c r="F5139" s="31"/>
      <c r="H5139" s="36"/>
    </row>
    <row r="5140" spans="4:8" x14ac:dyDescent="0.25">
      <c r="D5140" s="31"/>
      <c r="E5140" s="18"/>
      <c r="F5140" s="31"/>
      <c r="H5140" s="36"/>
    </row>
    <row r="5141" spans="4:8" x14ac:dyDescent="0.25">
      <c r="D5141" s="31"/>
      <c r="E5141" s="18"/>
      <c r="F5141" s="31"/>
      <c r="H5141" s="36"/>
    </row>
    <row r="5142" spans="4:8" x14ac:dyDescent="0.25">
      <c r="D5142" s="31"/>
      <c r="E5142" s="18"/>
      <c r="F5142" s="31"/>
      <c r="H5142" s="36"/>
    </row>
    <row r="5143" spans="4:8" x14ac:dyDescent="0.25">
      <c r="D5143" s="31"/>
      <c r="E5143" s="18"/>
      <c r="F5143" s="31"/>
      <c r="H5143" s="36"/>
    </row>
    <row r="5144" spans="4:8" x14ac:dyDescent="0.25">
      <c r="D5144" s="31"/>
      <c r="E5144" s="18"/>
      <c r="F5144" s="31"/>
      <c r="H5144" s="36"/>
    </row>
    <row r="5145" spans="4:8" x14ac:dyDescent="0.25">
      <c r="D5145" s="31"/>
      <c r="E5145" s="18"/>
      <c r="F5145" s="31"/>
      <c r="H5145" s="36"/>
    </row>
    <row r="5146" spans="4:8" x14ac:dyDescent="0.25">
      <c r="D5146" s="31"/>
      <c r="E5146" s="18"/>
      <c r="F5146" s="31"/>
      <c r="H5146" s="36"/>
    </row>
    <row r="5147" spans="4:8" x14ac:dyDescent="0.25">
      <c r="D5147" s="31"/>
      <c r="E5147" s="18"/>
      <c r="F5147" s="31"/>
      <c r="H5147" s="36"/>
    </row>
    <row r="5148" spans="4:8" x14ac:dyDescent="0.25">
      <c r="D5148" s="31"/>
      <c r="E5148" s="18"/>
      <c r="F5148" s="31"/>
      <c r="H5148" s="36"/>
    </row>
    <row r="5149" spans="4:8" x14ac:dyDescent="0.25">
      <c r="D5149" s="31"/>
      <c r="E5149" s="18"/>
      <c r="F5149" s="31"/>
      <c r="H5149" s="36"/>
    </row>
    <row r="5150" spans="4:8" x14ac:dyDescent="0.25">
      <c r="D5150" s="31"/>
      <c r="E5150" s="18"/>
      <c r="F5150" s="31"/>
      <c r="H5150" s="36"/>
    </row>
    <row r="5151" spans="4:8" x14ac:dyDescent="0.25">
      <c r="D5151" s="31"/>
      <c r="E5151" s="18"/>
      <c r="F5151" s="31"/>
      <c r="H5151" s="36"/>
    </row>
    <row r="5152" spans="4:8" x14ac:dyDescent="0.25">
      <c r="D5152" s="31"/>
      <c r="E5152" s="18"/>
      <c r="F5152" s="31"/>
      <c r="H5152" s="36"/>
    </row>
    <row r="5153" spans="4:8" x14ac:dyDescent="0.25">
      <c r="D5153" s="31"/>
      <c r="E5153" s="18"/>
      <c r="F5153" s="31"/>
      <c r="H5153" s="36"/>
    </row>
    <row r="5154" spans="4:8" x14ac:dyDescent="0.25">
      <c r="D5154" s="31"/>
      <c r="E5154" s="18"/>
      <c r="F5154" s="31"/>
      <c r="H5154" s="36"/>
    </row>
    <row r="5155" spans="4:8" x14ac:dyDescent="0.25">
      <c r="D5155" s="31"/>
      <c r="E5155" s="18"/>
      <c r="F5155" s="31"/>
      <c r="H5155" s="36"/>
    </row>
    <row r="5156" spans="4:8" x14ac:dyDescent="0.25">
      <c r="D5156" s="31"/>
      <c r="E5156" s="18"/>
      <c r="F5156" s="31"/>
      <c r="H5156" s="36"/>
    </row>
    <row r="5157" spans="4:8" x14ac:dyDescent="0.25">
      <c r="D5157" s="31"/>
      <c r="E5157" s="18"/>
      <c r="F5157" s="31"/>
      <c r="H5157" s="36"/>
    </row>
    <row r="5158" spans="4:8" x14ac:dyDescent="0.25">
      <c r="D5158" s="31"/>
      <c r="E5158" s="18"/>
      <c r="F5158" s="31"/>
      <c r="H5158" s="36"/>
    </row>
    <row r="5159" spans="4:8" x14ac:dyDescent="0.25">
      <c r="D5159" s="31"/>
      <c r="E5159" s="18"/>
      <c r="F5159" s="31"/>
      <c r="H5159" s="36"/>
    </row>
    <row r="5160" spans="4:8" x14ac:dyDescent="0.25">
      <c r="D5160" s="31"/>
      <c r="E5160" s="18"/>
      <c r="F5160" s="31"/>
      <c r="H5160" s="36"/>
    </row>
    <row r="5161" spans="4:8" x14ac:dyDescent="0.25">
      <c r="D5161" s="31"/>
      <c r="E5161" s="18"/>
      <c r="F5161" s="31"/>
      <c r="H5161" s="36"/>
    </row>
    <row r="5162" spans="4:8" x14ac:dyDescent="0.25">
      <c r="D5162" s="31"/>
      <c r="E5162" s="18"/>
      <c r="F5162" s="31"/>
      <c r="H5162" s="36"/>
    </row>
    <row r="5163" spans="4:8" x14ac:dyDescent="0.25">
      <c r="D5163" s="31"/>
      <c r="E5163" s="18"/>
      <c r="F5163" s="31"/>
      <c r="H5163" s="36"/>
    </row>
    <row r="5164" spans="4:8" x14ac:dyDescent="0.25">
      <c r="D5164" s="31"/>
      <c r="E5164" s="18"/>
      <c r="F5164" s="31"/>
      <c r="H5164" s="36"/>
    </row>
    <row r="5165" spans="4:8" x14ac:dyDescent="0.25">
      <c r="D5165" s="31"/>
      <c r="E5165" s="18"/>
      <c r="F5165" s="31"/>
      <c r="H5165" s="36"/>
    </row>
    <row r="5166" spans="4:8" x14ac:dyDescent="0.25">
      <c r="D5166" s="31"/>
      <c r="E5166" s="18"/>
      <c r="F5166" s="31"/>
      <c r="H5166" s="36"/>
    </row>
    <row r="5167" spans="4:8" x14ac:dyDescent="0.25">
      <c r="D5167" s="31"/>
      <c r="E5167" s="18"/>
      <c r="F5167" s="31"/>
      <c r="H5167" s="36"/>
    </row>
    <row r="5168" spans="4:8" x14ac:dyDescent="0.25">
      <c r="D5168" s="31"/>
      <c r="E5168" s="18"/>
      <c r="F5168" s="31"/>
      <c r="H5168" s="36"/>
    </row>
    <row r="5169" spans="4:8" x14ac:dyDescent="0.25">
      <c r="D5169" s="31"/>
      <c r="E5169" s="18"/>
      <c r="F5169" s="31"/>
      <c r="H5169" s="36"/>
    </row>
    <row r="5170" spans="4:8" x14ac:dyDescent="0.25">
      <c r="D5170" s="31"/>
      <c r="E5170" s="18"/>
      <c r="F5170" s="31"/>
      <c r="H5170" s="36"/>
    </row>
    <row r="5171" spans="4:8" x14ac:dyDescent="0.25">
      <c r="D5171" s="31"/>
      <c r="E5171" s="18"/>
      <c r="F5171" s="31"/>
      <c r="H5171" s="36"/>
    </row>
    <row r="5172" spans="4:8" x14ac:dyDescent="0.25">
      <c r="D5172" s="31"/>
      <c r="E5172" s="18"/>
      <c r="F5172" s="31"/>
      <c r="H5172" s="36"/>
    </row>
    <row r="5173" spans="4:8" x14ac:dyDescent="0.25">
      <c r="D5173" s="31"/>
      <c r="E5173" s="18"/>
      <c r="F5173" s="31"/>
      <c r="H5173" s="36"/>
    </row>
    <row r="5174" spans="4:8" x14ac:dyDescent="0.25">
      <c r="D5174" s="31"/>
      <c r="E5174" s="18"/>
      <c r="F5174" s="31"/>
      <c r="H5174" s="36"/>
    </row>
    <row r="5175" spans="4:8" x14ac:dyDescent="0.25">
      <c r="D5175" s="31"/>
      <c r="E5175" s="18"/>
      <c r="F5175" s="31"/>
      <c r="H5175" s="36"/>
    </row>
    <row r="5176" spans="4:8" x14ac:dyDescent="0.25">
      <c r="D5176" s="31"/>
      <c r="E5176" s="18"/>
      <c r="F5176" s="31"/>
      <c r="H5176" s="36"/>
    </row>
    <row r="5177" spans="4:8" x14ac:dyDescent="0.25">
      <c r="D5177" s="31"/>
      <c r="E5177" s="18"/>
      <c r="F5177" s="31"/>
      <c r="H5177" s="36"/>
    </row>
    <row r="5178" spans="4:8" x14ac:dyDescent="0.25">
      <c r="D5178" s="31"/>
      <c r="E5178" s="18"/>
      <c r="F5178" s="31"/>
      <c r="H5178" s="36"/>
    </row>
    <row r="5179" spans="4:8" x14ac:dyDescent="0.25">
      <c r="D5179" s="31"/>
      <c r="E5179" s="18"/>
      <c r="F5179" s="31"/>
      <c r="H5179" s="36"/>
    </row>
    <row r="5180" spans="4:8" x14ac:dyDescent="0.25">
      <c r="D5180" s="31"/>
      <c r="E5180" s="18"/>
      <c r="F5180" s="31"/>
      <c r="H5180" s="36"/>
    </row>
    <row r="5181" spans="4:8" x14ac:dyDescent="0.25">
      <c r="D5181" s="31"/>
      <c r="E5181" s="18"/>
      <c r="F5181" s="31"/>
      <c r="H5181" s="36"/>
    </row>
    <row r="5182" spans="4:8" x14ac:dyDescent="0.25">
      <c r="D5182" s="31"/>
      <c r="E5182" s="18"/>
      <c r="F5182" s="31"/>
      <c r="H5182" s="36"/>
    </row>
    <row r="5183" spans="4:8" x14ac:dyDescent="0.25">
      <c r="D5183" s="31"/>
      <c r="E5183" s="18"/>
      <c r="F5183" s="31"/>
      <c r="H5183" s="36"/>
    </row>
    <row r="5184" spans="4:8" x14ac:dyDescent="0.25">
      <c r="D5184" s="31"/>
      <c r="E5184" s="18"/>
      <c r="F5184" s="31"/>
      <c r="H5184" s="36"/>
    </row>
    <row r="5185" spans="4:8" x14ac:dyDescent="0.25">
      <c r="D5185" s="31"/>
      <c r="E5185" s="18"/>
      <c r="F5185" s="31"/>
      <c r="H5185" s="36"/>
    </row>
    <row r="5186" spans="4:8" x14ac:dyDescent="0.25">
      <c r="D5186" s="31"/>
      <c r="E5186" s="18"/>
      <c r="F5186" s="31"/>
      <c r="H5186" s="36"/>
    </row>
    <row r="5187" spans="4:8" x14ac:dyDescent="0.25">
      <c r="D5187" s="31"/>
      <c r="E5187" s="18"/>
      <c r="F5187" s="31"/>
      <c r="H5187" s="36"/>
    </row>
    <row r="5188" spans="4:8" x14ac:dyDescent="0.25">
      <c r="D5188" s="31"/>
      <c r="E5188" s="18"/>
      <c r="F5188" s="31"/>
      <c r="H5188" s="36"/>
    </row>
    <row r="5189" spans="4:8" x14ac:dyDescent="0.25">
      <c r="D5189" s="31"/>
      <c r="E5189" s="18"/>
      <c r="F5189" s="31"/>
      <c r="H5189" s="36"/>
    </row>
    <row r="5190" spans="4:8" x14ac:dyDescent="0.25">
      <c r="D5190" s="31"/>
      <c r="E5190" s="18"/>
      <c r="F5190" s="31"/>
      <c r="H5190" s="36"/>
    </row>
    <row r="5191" spans="4:8" x14ac:dyDescent="0.25">
      <c r="D5191" s="31"/>
      <c r="E5191" s="18"/>
      <c r="F5191" s="31"/>
      <c r="H5191" s="36"/>
    </row>
    <row r="5192" spans="4:8" x14ac:dyDescent="0.25">
      <c r="D5192" s="31"/>
      <c r="E5192" s="18"/>
      <c r="F5192" s="31"/>
      <c r="H5192" s="36"/>
    </row>
    <row r="5193" spans="4:8" x14ac:dyDescent="0.25">
      <c r="D5193" s="31"/>
      <c r="E5193" s="18"/>
      <c r="F5193" s="31"/>
      <c r="H5193" s="36"/>
    </row>
    <row r="5194" spans="4:8" x14ac:dyDescent="0.25">
      <c r="D5194" s="31"/>
      <c r="E5194" s="18"/>
      <c r="F5194" s="31"/>
      <c r="H5194" s="36"/>
    </row>
    <row r="5195" spans="4:8" x14ac:dyDescent="0.25">
      <c r="D5195" s="31"/>
      <c r="E5195" s="18"/>
      <c r="F5195" s="31"/>
      <c r="H5195" s="36"/>
    </row>
    <row r="5196" spans="4:8" x14ac:dyDescent="0.25">
      <c r="D5196" s="31"/>
      <c r="E5196" s="18"/>
      <c r="F5196" s="31"/>
      <c r="H5196" s="36"/>
    </row>
    <row r="5197" spans="4:8" x14ac:dyDescent="0.25">
      <c r="D5197" s="31"/>
      <c r="E5197" s="18"/>
      <c r="F5197" s="31"/>
      <c r="H5197" s="36"/>
    </row>
    <row r="5198" spans="4:8" x14ac:dyDescent="0.25">
      <c r="D5198" s="31"/>
      <c r="E5198" s="18"/>
      <c r="F5198" s="31"/>
      <c r="H5198" s="36"/>
    </row>
    <row r="5199" spans="4:8" x14ac:dyDescent="0.25">
      <c r="D5199" s="31"/>
      <c r="E5199" s="18"/>
      <c r="F5199" s="31"/>
      <c r="H5199" s="36"/>
    </row>
    <row r="5200" spans="4:8" x14ac:dyDescent="0.25">
      <c r="D5200" s="31"/>
      <c r="E5200" s="18"/>
      <c r="F5200" s="31"/>
      <c r="H5200" s="36"/>
    </row>
    <row r="5201" spans="4:8" x14ac:dyDescent="0.25">
      <c r="D5201" s="31"/>
      <c r="E5201" s="18"/>
      <c r="F5201" s="31"/>
      <c r="H5201" s="36"/>
    </row>
    <row r="5202" spans="4:8" x14ac:dyDescent="0.25">
      <c r="D5202" s="31"/>
      <c r="E5202" s="18"/>
      <c r="F5202" s="31"/>
      <c r="H5202" s="36"/>
    </row>
    <row r="5203" spans="4:8" x14ac:dyDescent="0.25">
      <c r="D5203" s="31"/>
      <c r="E5203" s="18"/>
      <c r="F5203" s="31"/>
      <c r="H5203" s="36"/>
    </row>
    <row r="5204" spans="4:8" x14ac:dyDescent="0.25">
      <c r="D5204" s="31"/>
      <c r="E5204" s="18"/>
      <c r="F5204" s="31"/>
      <c r="H5204" s="36"/>
    </row>
    <row r="5205" spans="4:8" x14ac:dyDescent="0.25">
      <c r="D5205" s="31"/>
      <c r="E5205" s="18"/>
      <c r="F5205" s="31"/>
      <c r="H5205" s="36"/>
    </row>
    <row r="5206" spans="4:8" x14ac:dyDescent="0.25">
      <c r="D5206" s="31"/>
      <c r="E5206" s="18"/>
      <c r="F5206" s="31"/>
      <c r="H5206" s="36"/>
    </row>
    <row r="5207" spans="4:8" x14ac:dyDescent="0.25">
      <c r="D5207" s="31"/>
      <c r="E5207" s="18"/>
      <c r="F5207" s="31"/>
      <c r="H5207" s="36"/>
    </row>
    <row r="5208" spans="4:8" x14ac:dyDescent="0.25">
      <c r="D5208" s="31"/>
      <c r="E5208" s="18"/>
      <c r="F5208" s="31"/>
      <c r="H5208" s="36"/>
    </row>
    <row r="5209" spans="4:8" x14ac:dyDescent="0.25">
      <c r="D5209" s="31"/>
      <c r="E5209" s="18"/>
      <c r="F5209" s="31"/>
      <c r="H5209" s="36"/>
    </row>
    <row r="5210" spans="4:8" x14ac:dyDescent="0.25">
      <c r="D5210" s="31"/>
      <c r="E5210" s="18"/>
      <c r="F5210" s="31"/>
      <c r="H5210" s="36"/>
    </row>
    <row r="5211" spans="4:8" x14ac:dyDescent="0.25">
      <c r="D5211" s="31"/>
      <c r="E5211" s="18"/>
      <c r="F5211" s="31"/>
      <c r="H5211" s="36"/>
    </row>
    <row r="5212" spans="4:8" x14ac:dyDescent="0.25">
      <c r="D5212" s="31"/>
      <c r="E5212" s="18"/>
      <c r="F5212" s="31"/>
      <c r="H5212" s="36"/>
    </row>
    <row r="5213" spans="4:8" x14ac:dyDescent="0.25">
      <c r="D5213" s="31"/>
      <c r="E5213" s="18"/>
      <c r="F5213" s="31"/>
      <c r="H5213" s="36"/>
    </row>
    <row r="5214" spans="4:8" x14ac:dyDescent="0.25">
      <c r="D5214" s="31"/>
      <c r="E5214" s="18"/>
      <c r="F5214" s="31"/>
      <c r="H5214" s="36"/>
    </row>
    <row r="5215" spans="4:8" x14ac:dyDescent="0.25">
      <c r="D5215" s="31"/>
      <c r="E5215" s="18"/>
      <c r="F5215" s="31"/>
      <c r="H5215" s="36"/>
    </row>
    <row r="5216" spans="4:8" x14ac:dyDescent="0.25">
      <c r="D5216" s="31"/>
      <c r="E5216" s="18"/>
      <c r="F5216" s="31"/>
      <c r="H5216" s="36"/>
    </row>
    <row r="5217" spans="4:8" x14ac:dyDescent="0.25">
      <c r="D5217" s="31"/>
      <c r="E5217" s="18"/>
      <c r="F5217" s="31"/>
      <c r="H5217" s="36"/>
    </row>
    <row r="5218" spans="4:8" x14ac:dyDescent="0.25">
      <c r="D5218" s="31"/>
      <c r="E5218" s="18"/>
      <c r="F5218" s="31"/>
      <c r="H5218" s="36"/>
    </row>
    <row r="5219" spans="4:8" x14ac:dyDescent="0.25">
      <c r="D5219" s="31"/>
      <c r="E5219" s="18"/>
      <c r="F5219" s="31"/>
      <c r="H5219" s="36"/>
    </row>
    <row r="5220" spans="4:8" x14ac:dyDescent="0.25">
      <c r="D5220" s="31"/>
      <c r="E5220" s="18"/>
      <c r="F5220" s="31"/>
      <c r="H5220" s="36"/>
    </row>
    <row r="5221" spans="4:8" x14ac:dyDescent="0.25">
      <c r="D5221" s="31"/>
      <c r="E5221" s="18"/>
      <c r="F5221" s="31"/>
      <c r="H5221" s="36"/>
    </row>
    <row r="5222" spans="4:8" x14ac:dyDescent="0.25">
      <c r="D5222" s="31"/>
      <c r="E5222" s="18"/>
      <c r="F5222" s="31"/>
      <c r="H5222" s="36"/>
    </row>
    <row r="5223" spans="4:8" x14ac:dyDescent="0.25">
      <c r="D5223" s="31"/>
      <c r="E5223" s="18"/>
      <c r="F5223" s="31"/>
      <c r="H5223" s="36"/>
    </row>
    <row r="5224" spans="4:8" x14ac:dyDescent="0.25">
      <c r="D5224" s="31"/>
      <c r="E5224" s="18"/>
      <c r="F5224" s="31"/>
      <c r="H5224" s="36"/>
    </row>
    <row r="5225" spans="4:8" x14ac:dyDescent="0.25">
      <c r="D5225" s="31"/>
      <c r="E5225" s="18"/>
      <c r="F5225" s="31"/>
      <c r="H5225" s="36"/>
    </row>
    <row r="5226" spans="4:8" x14ac:dyDescent="0.25">
      <c r="D5226" s="31"/>
      <c r="E5226" s="18"/>
      <c r="F5226" s="31"/>
      <c r="H5226" s="36"/>
    </row>
    <row r="5227" spans="4:8" x14ac:dyDescent="0.25">
      <c r="D5227" s="31"/>
      <c r="E5227" s="18"/>
      <c r="F5227" s="31"/>
      <c r="H5227" s="36"/>
    </row>
    <row r="5228" spans="4:8" x14ac:dyDescent="0.25">
      <c r="D5228" s="31"/>
      <c r="E5228" s="18"/>
      <c r="F5228" s="31"/>
      <c r="H5228" s="36"/>
    </row>
    <row r="5229" spans="4:8" x14ac:dyDescent="0.25">
      <c r="D5229" s="31"/>
      <c r="E5229" s="18"/>
      <c r="F5229" s="31"/>
      <c r="H5229" s="36"/>
    </row>
    <row r="5230" spans="4:8" x14ac:dyDescent="0.25">
      <c r="D5230" s="31"/>
      <c r="E5230" s="18"/>
      <c r="F5230" s="31"/>
      <c r="H5230" s="36"/>
    </row>
    <row r="5231" spans="4:8" x14ac:dyDescent="0.25">
      <c r="D5231" s="31"/>
      <c r="E5231" s="18"/>
      <c r="F5231" s="31"/>
      <c r="H5231" s="36"/>
    </row>
    <row r="5232" spans="4:8" x14ac:dyDescent="0.25">
      <c r="D5232" s="31"/>
      <c r="E5232" s="18"/>
      <c r="F5232" s="31"/>
      <c r="H5232" s="36"/>
    </row>
    <row r="5233" spans="4:8" x14ac:dyDescent="0.25">
      <c r="D5233" s="31"/>
      <c r="E5233" s="18"/>
      <c r="F5233" s="31"/>
      <c r="H5233" s="36"/>
    </row>
    <row r="5234" spans="4:8" x14ac:dyDescent="0.25">
      <c r="D5234" s="31"/>
      <c r="E5234" s="18"/>
      <c r="F5234" s="31"/>
      <c r="H5234" s="36"/>
    </row>
    <row r="5235" spans="4:8" x14ac:dyDescent="0.25">
      <c r="D5235" s="31"/>
      <c r="E5235" s="18"/>
      <c r="F5235" s="31"/>
      <c r="H5235" s="36"/>
    </row>
    <row r="5236" spans="4:8" x14ac:dyDescent="0.25">
      <c r="D5236" s="31"/>
      <c r="E5236" s="18"/>
      <c r="F5236" s="31"/>
      <c r="H5236" s="36"/>
    </row>
    <row r="5237" spans="4:8" x14ac:dyDescent="0.25">
      <c r="D5237" s="31"/>
      <c r="E5237" s="18"/>
      <c r="F5237" s="31"/>
      <c r="H5237" s="36"/>
    </row>
    <row r="5238" spans="4:8" x14ac:dyDescent="0.25">
      <c r="D5238" s="31"/>
      <c r="E5238" s="18"/>
      <c r="F5238" s="31"/>
      <c r="H5238" s="36"/>
    </row>
    <row r="5239" spans="4:8" x14ac:dyDescent="0.25">
      <c r="D5239" s="31"/>
      <c r="E5239" s="18"/>
      <c r="F5239" s="31"/>
      <c r="H5239" s="36"/>
    </row>
    <row r="5240" spans="4:8" x14ac:dyDescent="0.25">
      <c r="D5240" s="31"/>
      <c r="E5240" s="18"/>
      <c r="F5240" s="31"/>
      <c r="H5240" s="36"/>
    </row>
    <row r="5241" spans="4:8" x14ac:dyDescent="0.25">
      <c r="D5241" s="31"/>
      <c r="E5241" s="18"/>
      <c r="F5241" s="31"/>
      <c r="H5241" s="36"/>
    </row>
    <row r="5242" spans="4:8" x14ac:dyDescent="0.25">
      <c r="D5242" s="31"/>
      <c r="E5242" s="18"/>
      <c r="F5242" s="31"/>
      <c r="H5242" s="36"/>
    </row>
    <row r="5243" spans="4:8" x14ac:dyDescent="0.25">
      <c r="D5243" s="31"/>
      <c r="E5243" s="18"/>
      <c r="F5243" s="31"/>
      <c r="H5243" s="36"/>
    </row>
    <row r="5244" spans="4:8" x14ac:dyDescent="0.25">
      <c r="D5244" s="31"/>
      <c r="E5244" s="18"/>
      <c r="F5244" s="31"/>
      <c r="H5244" s="36"/>
    </row>
    <row r="5245" spans="4:8" x14ac:dyDescent="0.25">
      <c r="D5245" s="31"/>
      <c r="E5245" s="18"/>
      <c r="F5245" s="31"/>
      <c r="H5245" s="36"/>
    </row>
    <row r="5246" spans="4:8" x14ac:dyDescent="0.25">
      <c r="D5246" s="31"/>
      <c r="E5246" s="18"/>
      <c r="F5246" s="31"/>
      <c r="H5246" s="36"/>
    </row>
    <row r="5247" spans="4:8" x14ac:dyDescent="0.25">
      <c r="D5247" s="31"/>
      <c r="E5247" s="18"/>
      <c r="F5247" s="31"/>
      <c r="H5247" s="36"/>
    </row>
    <row r="5248" spans="4:8" x14ac:dyDescent="0.25">
      <c r="D5248" s="31"/>
      <c r="E5248" s="18"/>
      <c r="F5248" s="31"/>
      <c r="H5248" s="36"/>
    </row>
    <row r="5249" spans="4:8" x14ac:dyDescent="0.25">
      <c r="D5249" s="31"/>
      <c r="E5249" s="18"/>
      <c r="F5249" s="31"/>
      <c r="H5249" s="36"/>
    </row>
    <row r="5250" spans="4:8" x14ac:dyDescent="0.25">
      <c r="D5250" s="31"/>
      <c r="E5250" s="18"/>
      <c r="F5250" s="31"/>
      <c r="H5250" s="36"/>
    </row>
    <row r="5251" spans="4:8" x14ac:dyDescent="0.25">
      <c r="D5251" s="31"/>
      <c r="E5251" s="18"/>
      <c r="F5251" s="31"/>
      <c r="H5251" s="36"/>
    </row>
    <row r="5252" spans="4:8" x14ac:dyDescent="0.25">
      <c r="D5252" s="31"/>
      <c r="E5252" s="18"/>
      <c r="F5252" s="31"/>
      <c r="H5252" s="36"/>
    </row>
    <row r="5253" spans="4:8" x14ac:dyDescent="0.25">
      <c r="D5253" s="31"/>
      <c r="E5253" s="18"/>
      <c r="F5253" s="31"/>
      <c r="H5253" s="36"/>
    </row>
    <row r="5254" spans="4:8" x14ac:dyDescent="0.25">
      <c r="D5254" s="31"/>
      <c r="E5254" s="18"/>
      <c r="F5254" s="31"/>
      <c r="H5254" s="36"/>
    </row>
    <row r="5255" spans="4:8" x14ac:dyDescent="0.25">
      <c r="D5255" s="31"/>
      <c r="E5255" s="18"/>
      <c r="F5255" s="31"/>
      <c r="H5255" s="36"/>
    </row>
    <row r="5256" spans="4:8" x14ac:dyDescent="0.25">
      <c r="D5256" s="31"/>
      <c r="E5256" s="18"/>
      <c r="F5256" s="31"/>
      <c r="H5256" s="36"/>
    </row>
    <row r="5257" spans="4:8" x14ac:dyDescent="0.25">
      <c r="D5257" s="31"/>
      <c r="E5257" s="18"/>
      <c r="F5257" s="31"/>
      <c r="H5257" s="36"/>
    </row>
    <row r="5258" spans="4:8" x14ac:dyDescent="0.25">
      <c r="D5258" s="31"/>
      <c r="E5258" s="18"/>
      <c r="F5258" s="31"/>
      <c r="H5258" s="36"/>
    </row>
    <row r="5259" spans="4:8" x14ac:dyDescent="0.25">
      <c r="D5259" s="31"/>
      <c r="E5259" s="18"/>
      <c r="F5259" s="31"/>
      <c r="H5259" s="36"/>
    </row>
    <row r="5260" spans="4:8" x14ac:dyDescent="0.25">
      <c r="D5260" s="31"/>
      <c r="E5260" s="18"/>
      <c r="F5260" s="31"/>
      <c r="H5260" s="36"/>
    </row>
    <row r="5261" spans="4:8" x14ac:dyDescent="0.25">
      <c r="D5261" s="31"/>
      <c r="E5261" s="18"/>
      <c r="F5261" s="31"/>
      <c r="H5261" s="36"/>
    </row>
    <row r="5262" spans="4:8" x14ac:dyDescent="0.25">
      <c r="D5262" s="31"/>
      <c r="E5262" s="18"/>
      <c r="F5262" s="31"/>
      <c r="H5262" s="36"/>
    </row>
    <row r="5263" spans="4:8" x14ac:dyDescent="0.25">
      <c r="D5263" s="31"/>
      <c r="E5263" s="18"/>
      <c r="F5263" s="31"/>
      <c r="H5263" s="36"/>
    </row>
    <row r="5264" spans="4:8" x14ac:dyDescent="0.25">
      <c r="D5264" s="31"/>
      <c r="E5264" s="18"/>
      <c r="F5264" s="31"/>
      <c r="H5264" s="36"/>
    </row>
    <row r="5265" spans="4:8" x14ac:dyDescent="0.25">
      <c r="D5265" s="31"/>
      <c r="E5265" s="18"/>
      <c r="F5265" s="31"/>
      <c r="H5265" s="36"/>
    </row>
    <row r="5266" spans="4:8" x14ac:dyDescent="0.25">
      <c r="D5266" s="31"/>
      <c r="E5266" s="18"/>
      <c r="F5266" s="31"/>
      <c r="H5266" s="36"/>
    </row>
    <row r="5267" spans="4:8" x14ac:dyDescent="0.25">
      <c r="D5267" s="31"/>
      <c r="E5267" s="18"/>
      <c r="F5267" s="31"/>
      <c r="H5267" s="36"/>
    </row>
    <row r="5268" spans="4:8" x14ac:dyDescent="0.25">
      <c r="D5268" s="31"/>
      <c r="E5268" s="18"/>
      <c r="F5268" s="31"/>
      <c r="H5268" s="36"/>
    </row>
    <row r="5269" spans="4:8" x14ac:dyDescent="0.25">
      <c r="D5269" s="31"/>
      <c r="E5269" s="18"/>
      <c r="F5269" s="31"/>
      <c r="H5269" s="36"/>
    </row>
    <row r="5270" spans="4:8" x14ac:dyDescent="0.25">
      <c r="D5270" s="31"/>
      <c r="E5270" s="18"/>
      <c r="F5270" s="31"/>
      <c r="H5270" s="36"/>
    </row>
    <row r="5271" spans="4:8" x14ac:dyDescent="0.25">
      <c r="D5271" s="31"/>
      <c r="E5271" s="18"/>
      <c r="F5271" s="31"/>
      <c r="H5271" s="36"/>
    </row>
    <row r="5272" spans="4:8" x14ac:dyDescent="0.25">
      <c r="D5272" s="31"/>
      <c r="E5272" s="18"/>
      <c r="F5272" s="31"/>
      <c r="H5272" s="36"/>
    </row>
    <row r="5273" spans="4:8" x14ac:dyDescent="0.25">
      <c r="D5273" s="31"/>
      <c r="E5273" s="18"/>
      <c r="F5273" s="31"/>
      <c r="H5273" s="36"/>
    </row>
    <row r="5274" spans="4:8" x14ac:dyDescent="0.25">
      <c r="D5274" s="31"/>
      <c r="E5274" s="18"/>
      <c r="F5274" s="31"/>
      <c r="H5274" s="36"/>
    </row>
    <row r="5275" spans="4:8" x14ac:dyDescent="0.25">
      <c r="D5275" s="31"/>
      <c r="E5275" s="18"/>
      <c r="F5275" s="31"/>
      <c r="H5275" s="36"/>
    </row>
    <row r="5276" spans="4:8" x14ac:dyDescent="0.25">
      <c r="D5276" s="31"/>
      <c r="E5276" s="18"/>
      <c r="F5276" s="31"/>
      <c r="H5276" s="36"/>
    </row>
    <row r="5277" spans="4:8" x14ac:dyDescent="0.25">
      <c r="D5277" s="31"/>
      <c r="E5277" s="18"/>
      <c r="F5277" s="31"/>
      <c r="H5277" s="36"/>
    </row>
    <row r="5278" spans="4:8" x14ac:dyDescent="0.25">
      <c r="D5278" s="31"/>
      <c r="E5278" s="18"/>
      <c r="F5278" s="31"/>
      <c r="H5278" s="36"/>
    </row>
    <row r="5279" spans="4:8" x14ac:dyDescent="0.25">
      <c r="D5279" s="31"/>
      <c r="E5279" s="18"/>
      <c r="F5279" s="31"/>
      <c r="H5279" s="36"/>
    </row>
    <row r="5280" spans="4:8" x14ac:dyDescent="0.25">
      <c r="D5280" s="31"/>
      <c r="E5280" s="18"/>
      <c r="F5280" s="31"/>
      <c r="H5280" s="36"/>
    </row>
    <row r="5281" spans="4:8" x14ac:dyDescent="0.25">
      <c r="D5281" s="31"/>
      <c r="E5281" s="18"/>
      <c r="F5281" s="31"/>
      <c r="H5281" s="36"/>
    </row>
    <row r="5282" spans="4:8" x14ac:dyDescent="0.25">
      <c r="D5282" s="31"/>
      <c r="E5282" s="18"/>
      <c r="F5282" s="31"/>
      <c r="H5282" s="36"/>
    </row>
    <row r="5283" spans="4:8" x14ac:dyDescent="0.25">
      <c r="D5283" s="31"/>
      <c r="E5283" s="18"/>
      <c r="F5283" s="31"/>
      <c r="H5283" s="36"/>
    </row>
    <row r="5284" spans="4:8" x14ac:dyDescent="0.25">
      <c r="D5284" s="31"/>
      <c r="E5284" s="18"/>
      <c r="F5284" s="31"/>
      <c r="H5284" s="36"/>
    </row>
    <row r="5285" spans="4:8" x14ac:dyDescent="0.25">
      <c r="D5285" s="31"/>
      <c r="E5285" s="18"/>
      <c r="F5285" s="31"/>
      <c r="H5285" s="36"/>
    </row>
    <row r="5286" spans="4:8" x14ac:dyDescent="0.25">
      <c r="D5286" s="31"/>
      <c r="E5286" s="18"/>
      <c r="F5286" s="31"/>
      <c r="H5286" s="36"/>
    </row>
    <row r="5287" spans="4:8" x14ac:dyDescent="0.25">
      <c r="D5287" s="31"/>
      <c r="E5287" s="18"/>
      <c r="F5287" s="31"/>
      <c r="H5287" s="36"/>
    </row>
    <row r="5288" spans="4:8" x14ac:dyDescent="0.25">
      <c r="D5288" s="31"/>
      <c r="E5288" s="18"/>
      <c r="F5288" s="31"/>
      <c r="H5288" s="36"/>
    </row>
    <row r="5289" spans="4:8" x14ac:dyDescent="0.25">
      <c r="D5289" s="31"/>
      <c r="E5289" s="18"/>
      <c r="F5289" s="31"/>
      <c r="H5289" s="36"/>
    </row>
    <row r="5290" spans="4:8" x14ac:dyDescent="0.25">
      <c r="D5290" s="31"/>
      <c r="E5290" s="18"/>
      <c r="F5290" s="31"/>
      <c r="H5290" s="36"/>
    </row>
    <row r="5291" spans="4:8" x14ac:dyDescent="0.25">
      <c r="D5291" s="31"/>
      <c r="E5291" s="18"/>
      <c r="F5291" s="31"/>
      <c r="H5291" s="36"/>
    </row>
    <row r="5292" spans="4:8" x14ac:dyDescent="0.25">
      <c r="D5292" s="31"/>
      <c r="E5292" s="18"/>
      <c r="F5292" s="31"/>
      <c r="H5292" s="36"/>
    </row>
    <row r="5293" spans="4:8" x14ac:dyDescent="0.25">
      <c r="D5293" s="31"/>
      <c r="E5293" s="18"/>
      <c r="F5293" s="31"/>
      <c r="H5293" s="36"/>
    </row>
    <row r="5294" spans="4:8" x14ac:dyDescent="0.25">
      <c r="D5294" s="31"/>
      <c r="E5294" s="18"/>
      <c r="F5294" s="31"/>
      <c r="H5294" s="36"/>
    </row>
    <row r="5295" spans="4:8" x14ac:dyDescent="0.25">
      <c r="D5295" s="31"/>
      <c r="E5295" s="18"/>
      <c r="F5295" s="31"/>
      <c r="H5295" s="36"/>
    </row>
    <row r="5296" spans="4:8" x14ac:dyDescent="0.25">
      <c r="D5296" s="31"/>
      <c r="E5296" s="18"/>
      <c r="F5296" s="31"/>
      <c r="H5296" s="36"/>
    </row>
    <row r="5297" spans="4:8" x14ac:dyDescent="0.25">
      <c r="D5297" s="31"/>
      <c r="E5297" s="18"/>
      <c r="F5297" s="31"/>
      <c r="H5297" s="36"/>
    </row>
    <row r="5298" spans="4:8" x14ac:dyDescent="0.25">
      <c r="D5298" s="31"/>
      <c r="E5298" s="18"/>
      <c r="F5298" s="31"/>
      <c r="H5298" s="36"/>
    </row>
    <row r="5299" spans="4:8" x14ac:dyDescent="0.25">
      <c r="D5299" s="31"/>
      <c r="E5299" s="18"/>
      <c r="F5299" s="31"/>
      <c r="H5299" s="36"/>
    </row>
    <row r="5300" spans="4:8" x14ac:dyDescent="0.25">
      <c r="D5300" s="31"/>
      <c r="E5300" s="18"/>
      <c r="F5300" s="31"/>
      <c r="H5300" s="36"/>
    </row>
    <row r="5301" spans="4:8" x14ac:dyDescent="0.25">
      <c r="D5301" s="31"/>
      <c r="E5301" s="18"/>
      <c r="F5301" s="31"/>
      <c r="H5301" s="36"/>
    </row>
    <row r="5302" spans="4:8" x14ac:dyDescent="0.25">
      <c r="D5302" s="31"/>
      <c r="E5302" s="18"/>
      <c r="F5302" s="31"/>
      <c r="H5302" s="36"/>
    </row>
    <row r="5303" spans="4:8" x14ac:dyDescent="0.25">
      <c r="D5303" s="31"/>
      <c r="E5303" s="18"/>
      <c r="F5303" s="31"/>
      <c r="H5303" s="36"/>
    </row>
    <row r="5304" spans="4:8" x14ac:dyDescent="0.25">
      <c r="D5304" s="31"/>
      <c r="E5304" s="18"/>
      <c r="F5304" s="31"/>
      <c r="H5304" s="36"/>
    </row>
    <row r="5305" spans="4:8" x14ac:dyDescent="0.25">
      <c r="D5305" s="31"/>
      <c r="E5305" s="18"/>
      <c r="F5305" s="31"/>
      <c r="H5305" s="36"/>
    </row>
    <row r="5306" spans="4:8" x14ac:dyDescent="0.25">
      <c r="D5306" s="31"/>
      <c r="E5306" s="18"/>
      <c r="F5306" s="31"/>
      <c r="H5306" s="36"/>
    </row>
    <row r="5307" spans="4:8" x14ac:dyDescent="0.25">
      <c r="D5307" s="31"/>
      <c r="E5307" s="18"/>
      <c r="F5307" s="31"/>
      <c r="H5307" s="36"/>
    </row>
    <row r="5308" spans="4:8" x14ac:dyDescent="0.25">
      <c r="D5308" s="31"/>
      <c r="E5308" s="18"/>
      <c r="F5308" s="31"/>
      <c r="H5308" s="36"/>
    </row>
    <row r="5309" spans="4:8" x14ac:dyDescent="0.25">
      <c r="D5309" s="31"/>
      <c r="E5309" s="18"/>
      <c r="F5309" s="31"/>
      <c r="H5309" s="36"/>
    </row>
    <row r="5310" spans="4:8" x14ac:dyDescent="0.25">
      <c r="D5310" s="31"/>
      <c r="E5310" s="18"/>
      <c r="F5310" s="31"/>
      <c r="H5310" s="36"/>
    </row>
    <row r="5311" spans="4:8" x14ac:dyDescent="0.25">
      <c r="D5311" s="31"/>
      <c r="E5311" s="18"/>
      <c r="F5311" s="31"/>
      <c r="H5311" s="36"/>
    </row>
    <row r="5312" spans="4:8" x14ac:dyDescent="0.25">
      <c r="D5312" s="31"/>
      <c r="E5312" s="18"/>
      <c r="F5312" s="31"/>
      <c r="H5312" s="36"/>
    </row>
    <row r="5313" spans="4:8" x14ac:dyDescent="0.25">
      <c r="D5313" s="31"/>
      <c r="E5313" s="18"/>
      <c r="F5313" s="31"/>
      <c r="H5313" s="36"/>
    </row>
    <row r="5314" spans="4:8" x14ac:dyDescent="0.25">
      <c r="D5314" s="31"/>
      <c r="E5314" s="18"/>
      <c r="F5314" s="31"/>
      <c r="H5314" s="36"/>
    </row>
    <row r="5315" spans="4:8" x14ac:dyDescent="0.25">
      <c r="D5315" s="31"/>
      <c r="E5315" s="18"/>
      <c r="F5315" s="31"/>
      <c r="H5315" s="36"/>
    </row>
    <row r="5316" spans="4:8" x14ac:dyDescent="0.25">
      <c r="D5316" s="31"/>
      <c r="E5316" s="18"/>
      <c r="F5316" s="31"/>
      <c r="H5316" s="36"/>
    </row>
    <row r="5317" spans="4:8" x14ac:dyDescent="0.25">
      <c r="D5317" s="31"/>
      <c r="E5317" s="18"/>
      <c r="F5317" s="31"/>
      <c r="H5317" s="36"/>
    </row>
    <row r="5318" spans="4:8" x14ac:dyDescent="0.25">
      <c r="D5318" s="31"/>
      <c r="E5318" s="18"/>
      <c r="F5318" s="31"/>
      <c r="H5318" s="36"/>
    </row>
    <row r="5319" spans="4:8" x14ac:dyDescent="0.25">
      <c r="D5319" s="31"/>
      <c r="E5319" s="18"/>
      <c r="F5319" s="31"/>
      <c r="H5319" s="36"/>
    </row>
    <row r="5320" spans="4:8" x14ac:dyDescent="0.25">
      <c r="D5320" s="31"/>
      <c r="E5320" s="18"/>
      <c r="F5320" s="31"/>
      <c r="H5320" s="36"/>
    </row>
    <row r="5321" spans="4:8" x14ac:dyDescent="0.25">
      <c r="D5321" s="31"/>
      <c r="E5321" s="18"/>
      <c r="F5321" s="31"/>
      <c r="H5321" s="36"/>
    </row>
    <row r="5322" spans="4:8" x14ac:dyDescent="0.25">
      <c r="D5322" s="31"/>
      <c r="E5322" s="18"/>
      <c r="F5322" s="31"/>
      <c r="H5322" s="36"/>
    </row>
    <row r="5323" spans="4:8" x14ac:dyDescent="0.25">
      <c r="D5323" s="31"/>
      <c r="E5323" s="18"/>
      <c r="F5323" s="31"/>
      <c r="H5323" s="36"/>
    </row>
    <row r="5324" spans="4:8" x14ac:dyDescent="0.25">
      <c r="D5324" s="31"/>
      <c r="E5324" s="18"/>
      <c r="F5324" s="31"/>
      <c r="H5324" s="36"/>
    </row>
    <row r="5325" spans="4:8" x14ac:dyDescent="0.25">
      <c r="D5325" s="31"/>
      <c r="E5325" s="18"/>
      <c r="F5325" s="31"/>
      <c r="H5325" s="36"/>
    </row>
    <row r="5326" spans="4:8" x14ac:dyDescent="0.25">
      <c r="D5326" s="31"/>
      <c r="E5326" s="18"/>
      <c r="F5326" s="31"/>
      <c r="H5326" s="36"/>
    </row>
    <row r="5327" spans="4:8" x14ac:dyDescent="0.25">
      <c r="D5327" s="31"/>
      <c r="E5327" s="18"/>
      <c r="F5327" s="31"/>
      <c r="H5327" s="36"/>
    </row>
    <row r="5328" spans="4:8" x14ac:dyDescent="0.25">
      <c r="D5328" s="31"/>
      <c r="E5328" s="18"/>
      <c r="F5328" s="31"/>
      <c r="H5328" s="36"/>
    </row>
    <row r="5329" spans="4:8" x14ac:dyDescent="0.25">
      <c r="D5329" s="31"/>
      <c r="E5329" s="18"/>
      <c r="F5329" s="31"/>
      <c r="H5329" s="36"/>
    </row>
    <row r="5330" spans="4:8" x14ac:dyDescent="0.25">
      <c r="D5330" s="31"/>
      <c r="E5330" s="18"/>
      <c r="F5330" s="31"/>
      <c r="H5330" s="36"/>
    </row>
    <row r="5331" spans="4:8" x14ac:dyDescent="0.25">
      <c r="D5331" s="31"/>
      <c r="E5331" s="18"/>
      <c r="F5331" s="31"/>
      <c r="H5331" s="36"/>
    </row>
    <row r="5332" spans="4:8" x14ac:dyDescent="0.25">
      <c r="D5332" s="31"/>
      <c r="E5332" s="18"/>
      <c r="F5332" s="31"/>
      <c r="H5332" s="36"/>
    </row>
    <row r="5333" spans="4:8" x14ac:dyDescent="0.25">
      <c r="D5333" s="31"/>
      <c r="E5333" s="18"/>
      <c r="F5333" s="31"/>
      <c r="H5333" s="36"/>
    </row>
    <row r="5334" spans="4:8" x14ac:dyDescent="0.25">
      <c r="D5334" s="31"/>
      <c r="E5334" s="18"/>
      <c r="F5334" s="31"/>
      <c r="H5334" s="36"/>
    </row>
    <row r="5335" spans="4:8" x14ac:dyDescent="0.25">
      <c r="D5335" s="31"/>
      <c r="E5335" s="18"/>
      <c r="F5335" s="31"/>
      <c r="H5335" s="36"/>
    </row>
    <row r="5336" spans="4:8" x14ac:dyDescent="0.25">
      <c r="D5336" s="31"/>
      <c r="E5336" s="18"/>
      <c r="F5336" s="31"/>
      <c r="H5336" s="36"/>
    </row>
    <row r="5337" spans="4:8" x14ac:dyDescent="0.25">
      <c r="D5337" s="31"/>
      <c r="E5337" s="18"/>
      <c r="F5337" s="31"/>
      <c r="H5337" s="36"/>
    </row>
    <row r="5338" spans="4:8" x14ac:dyDescent="0.25">
      <c r="D5338" s="31"/>
      <c r="E5338" s="18"/>
      <c r="F5338" s="31"/>
      <c r="H5338" s="36"/>
    </row>
    <row r="5339" spans="4:8" x14ac:dyDescent="0.25">
      <c r="D5339" s="31"/>
      <c r="E5339" s="18"/>
      <c r="F5339" s="31"/>
      <c r="H5339" s="36"/>
    </row>
    <row r="5340" spans="4:8" x14ac:dyDescent="0.25">
      <c r="D5340" s="31"/>
      <c r="E5340" s="18"/>
      <c r="F5340" s="31"/>
      <c r="H5340" s="36"/>
    </row>
    <row r="5341" spans="4:8" x14ac:dyDescent="0.25">
      <c r="D5341" s="31"/>
      <c r="E5341" s="18"/>
      <c r="F5341" s="31"/>
      <c r="H5341" s="36"/>
    </row>
    <row r="5342" spans="4:8" x14ac:dyDescent="0.25">
      <c r="D5342" s="31"/>
      <c r="E5342" s="18"/>
      <c r="F5342" s="31"/>
      <c r="H5342" s="36"/>
    </row>
    <row r="5343" spans="4:8" x14ac:dyDescent="0.25">
      <c r="D5343" s="31"/>
      <c r="E5343" s="18"/>
      <c r="F5343" s="31"/>
      <c r="H5343" s="36"/>
    </row>
    <row r="5344" spans="4:8" x14ac:dyDescent="0.25">
      <c r="D5344" s="31"/>
      <c r="E5344" s="18"/>
      <c r="F5344" s="31"/>
      <c r="H5344" s="36"/>
    </row>
    <row r="5345" spans="4:8" x14ac:dyDescent="0.25">
      <c r="D5345" s="31"/>
      <c r="E5345" s="18"/>
      <c r="F5345" s="31"/>
      <c r="H5345" s="36"/>
    </row>
    <row r="5346" spans="4:8" x14ac:dyDescent="0.25">
      <c r="D5346" s="31"/>
      <c r="E5346" s="18"/>
      <c r="F5346" s="31"/>
      <c r="H5346" s="36"/>
    </row>
    <row r="5347" spans="4:8" x14ac:dyDescent="0.25">
      <c r="D5347" s="31"/>
      <c r="E5347" s="18"/>
      <c r="F5347" s="31"/>
      <c r="H5347" s="36"/>
    </row>
    <row r="5348" spans="4:8" x14ac:dyDescent="0.25">
      <c r="D5348" s="31"/>
      <c r="E5348" s="18"/>
      <c r="F5348" s="31"/>
      <c r="H5348" s="36"/>
    </row>
    <row r="5349" spans="4:8" x14ac:dyDescent="0.25">
      <c r="D5349" s="31"/>
      <c r="E5349" s="18"/>
      <c r="F5349" s="31"/>
      <c r="H5349" s="36"/>
    </row>
    <row r="5350" spans="4:8" x14ac:dyDescent="0.25">
      <c r="D5350" s="31"/>
      <c r="E5350" s="18"/>
      <c r="F5350" s="31"/>
      <c r="H5350" s="36"/>
    </row>
    <row r="5351" spans="4:8" x14ac:dyDescent="0.25">
      <c r="D5351" s="31"/>
      <c r="E5351" s="18"/>
      <c r="F5351" s="31"/>
      <c r="H5351" s="36"/>
    </row>
    <row r="5352" spans="4:8" x14ac:dyDescent="0.25">
      <c r="D5352" s="31"/>
      <c r="E5352" s="18"/>
      <c r="F5352" s="31"/>
      <c r="H5352" s="36"/>
    </row>
    <row r="5353" spans="4:8" x14ac:dyDescent="0.25">
      <c r="D5353" s="31"/>
      <c r="E5353" s="18"/>
      <c r="F5353" s="31"/>
      <c r="H5353" s="36"/>
    </row>
    <row r="5354" spans="4:8" x14ac:dyDescent="0.25">
      <c r="D5354" s="31"/>
      <c r="E5354" s="18"/>
      <c r="F5354" s="31"/>
      <c r="H5354" s="36"/>
    </row>
    <row r="5355" spans="4:8" x14ac:dyDescent="0.25">
      <c r="D5355" s="31"/>
      <c r="E5355" s="18"/>
      <c r="F5355" s="31"/>
      <c r="H5355" s="36"/>
    </row>
    <row r="5356" spans="4:8" x14ac:dyDescent="0.25">
      <c r="D5356" s="31"/>
      <c r="E5356" s="18"/>
      <c r="F5356" s="31"/>
      <c r="H5356" s="36"/>
    </row>
    <row r="5357" spans="4:8" x14ac:dyDescent="0.25">
      <c r="D5357" s="31"/>
      <c r="E5357" s="18"/>
      <c r="F5357" s="31"/>
      <c r="H5357" s="36"/>
    </row>
    <row r="5358" spans="4:8" x14ac:dyDescent="0.25">
      <c r="D5358" s="31"/>
      <c r="E5358" s="18"/>
      <c r="F5358" s="31"/>
      <c r="H5358" s="36"/>
    </row>
    <row r="5359" spans="4:8" x14ac:dyDescent="0.25">
      <c r="D5359" s="31"/>
      <c r="E5359" s="18"/>
      <c r="F5359" s="31"/>
      <c r="H5359" s="36"/>
    </row>
    <row r="5360" spans="4:8" x14ac:dyDescent="0.25">
      <c r="D5360" s="31"/>
      <c r="E5360" s="18"/>
      <c r="F5360" s="31"/>
      <c r="H5360" s="36"/>
    </row>
    <row r="5361" spans="4:8" x14ac:dyDescent="0.25">
      <c r="D5361" s="31"/>
      <c r="E5361" s="18"/>
      <c r="F5361" s="31"/>
      <c r="H5361" s="36"/>
    </row>
    <row r="5362" spans="4:8" x14ac:dyDescent="0.25">
      <c r="D5362" s="31"/>
      <c r="E5362" s="18"/>
      <c r="F5362" s="31"/>
      <c r="H5362" s="36"/>
    </row>
    <row r="5363" spans="4:8" x14ac:dyDescent="0.25">
      <c r="D5363" s="31"/>
      <c r="E5363" s="18"/>
      <c r="F5363" s="31"/>
      <c r="H5363" s="36"/>
    </row>
    <row r="5364" spans="4:8" x14ac:dyDescent="0.25">
      <c r="D5364" s="31"/>
      <c r="E5364" s="18"/>
      <c r="F5364" s="31"/>
      <c r="H5364" s="36"/>
    </row>
    <row r="5365" spans="4:8" x14ac:dyDescent="0.25">
      <c r="D5365" s="31"/>
      <c r="E5365" s="18"/>
      <c r="F5365" s="31"/>
      <c r="H5365" s="36"/>
    </row>
    <row r="5366" spans="4:8" x14ac:dyDescent="0.25">
      <c r="D5366" s="31"/>
      <c r="E5366" s="18"/>
      <c r="F5366" s="31"/>
      <c r="H5366" s="36"/>
    </row>
    <row r="5367" spans="4:8" x14ac:dyDescent="0.25">
      <c r="D5367" s="31"/>
      <c r="E5367" s="18"/>
      <c r="F5367" s="31"/>
      <c r="H5367" s="36"/>
    </row>
    <row r="5368" spans="4:8" x14ac:dyDescent="0.25">
      <c r="D5368" s="31"/>
      <c r="E5368" s="18"/>
      <c r="F5368" s="31"/>
      <c r="H5368" s="36"/>
    </row>
    <row r="5369" spans="4:8" x14ac:dyDescent="0.25">
      <c r="D5369" s="31"/>
      <c r="E5369" s="18"/>
      <c r="F5369" s="31"/>
      <c r="H5369" s="36"/>
    </row>
    <row r="5370" spans="4:8" x14ac:dyDescent="0.25">
      <c r="D5370" s="31"/>
      <c r="E5370" s="18"/>
      <c r="F5370" s="31"/>
      <c r="H5370" s="36"/>
    </row>
    <row r="5371" spans="4:8" x14ac:dyDescent="0.25">
      <c r="D5371" s="31"/>
      <c r="E5371" s="18"/>
      <c r="F5371" s="31"/>
      <c r="H5371" s="36"/>
    </row>
    <row r="5372" spans="4:8" x14ac:dyDescent="0.25">
      <c r="D5372" s="31"/>
      <c r="E5372" s="18"/>
      <c r="F5372" s="31"/>
      <c r="H5372" s="36"/>
    </row>
    <row r="5373" spans="4:8" x14ac:dyDescent="0.25">
      <c r="D5373" s="31"/>
      <c r="E5373" s="18"/>
      <c r="F5373" s="31"/>
      <c r="H5373" s="36"/>
    </row>
    <row r="5374" spans="4:8" x14ac:dyDescent="0.25">
      <c r="D5374" s="31"/>
      <c r="E5374" s="18"/>
      <c r="F5374" s="31"/>
      <c r="H5374" s="36"/>
    </row>
    <row r="5375" spans="4:8" x14ac:dyDescent="0.25">
      <c r="D5375" s="31"/>
      <c r="E5375" s="18"/>
      <c r="F5375" s="31"/>
      <c r="H5375" s="36"/>
    </row>
    <row r="5376" spans="4:8" x14ac:dyDescent="0.25">
      <c r="D5376" s="31"/>
      <c r="E5376" s="18"/>
      <c r="F5376" s="31"/>
      <c r="H5376" s="36"/>
    </row>
    <row r="5377" spans="4:8" x14ac:dyDescent="0.25">
      <c r="D5377" s="31"/>
      <c r="E5377" s="18"/>
      <c r="F5377" s="31"/>
      <c r="H5377" s="36"/>
    </row>
    <row r="5378" spans="4:8" x14ac:dyDescent="0.25">
      <c r="D5378" s="31"/>
      <c r="E5378" s="18"/>
      <c r="F5378" s="31"/>
      <c r="H5378" s="36"/>
    </row>
    <row r="5379" spans="4:8" x14ac:dyDescent="0.25">
      <c r="D5379" s="31"/>
      <c r="E5379" s="18"/>
      <c r="F5379" s="31"/>
      <c r="H5379" s="36"/>
    </row>
    <row r="5380" spans="4:8" x14ac:dyDescent="0.25">
      <c r="D5380" s="31"/>
      <c r="E5380" s="18"/>
      <c r="F5380" s="31"/>
      <c r="H5380" s="36"/>
    </row>
    <row r="5381" spans="4:8" x14ac:dyDescent="0.25">
      <c r="D5381" s="31"/>
      <c r="E5381" s="18"/>
      <c r="F5381" s="31"/>
      <c r="H5381" s="36"/>
    </row>
    <row r="5382" spans="4:8" x14ac:dyDescent="0.25">
      <c r="D5382" s="31"/>
      <c r="E5382" s="18"/>
      <c r="F5382" s="31"/>
      <c r="H5382" s="36"/>
    </row>
    <row r="5383" spans="4:8" x14ac:dyDescent="0.25">
      <c r="D5383" s="31"/>
      <c r="E5383" s="18"/>
      <c r="F5383" s="31"/>
      <c r="H5383" s="36"/>
    </row>
    <row r="5384" spans="4:8" x14ac:dyDescent="0.25">
      <c r="D5384" s="31"/>
      <c r="E5384" s="18"/>
      <c r="F5384" s="31"/>
      <c r="H5384" s="36"/>
    </row>
    <row r="5385" spans="4:8" x14ac:dyDescent="0.25">
      <c r="D5385" s="31"/>
      <c r="E5385" s="18"/>
      <c r="F5385" s="31"/>
      <c r="H5385" s="36"/>
    </row>
    <row r="5386" spans="4:8" x14ac:dyDescent="0.25">
      <c r="D5386" s="31"/>
      <c r="E5386" s="18"/>
      <c r="F5386" s="31"/>
      <c r="H5386" s="36"/>
    </row>
    <row r="5387" spans="4:8" x14ac:dyDescent="0.25">
      <c r="D5387" s="31"/>
      <c r="E5387" s="18"/>
      <c r="F5387" s="31"/>
      <c r="H5387" s="36"/>
    </row>
    <row r="5388" spans="4:8" x14ac:dyDescent="0.25">
      <c r="D5388" s="31"/>
      <c r="E5388" s="18"/>
      <c r="F5388" s="31"/>
      <c r="H5388" s="36"/>
    </row>
    <row r="5389" spans="4:8" x14ac:dyDescent="0.25">
      <c r="D5389" s="31"/>
      <c r="E5389" s="18"/>
      <c r="F5389" s="31"/>
      <c r="H5389" s="36"/>
    </row>
    <row r="5390" spans="4:8" x14ac:dyDescent="0.25">
      <c r="D5390" s="31"/>
      <c r="E5390" s="18"/>
      <c r="F5390" s="31"/>
      <c r="H5390" s="36"/>
    </row>
    <row r="5391" spans="4:8" x14ac:dyDescent="0.25">
      <c r="D5391" s="31"/>
      <c r="E5391" s="18"/>
      <c r="F5391" s="31"/>
      <c r="H5391" s="36"/>
    </row>
    <row r="5392" spans="4:8" x14ac:dyDescent="0.25">
      <c r="D5392" s="31"/>
      <c r="E5392" s="18"/>
      <c r="F5392" s="31"/>
      <c r="H5392" s="36"/>
    </row>
    <row r="5393" spans="4:8" x14ac:dyDescent="0.25">
      <c r="D5393" s="31"/>
      <c r="E5393" s="18"/>
      <c r="F5393" s="31"/>
      <c r="H5393" s="36"/>
    </row>
    <row r="5394" spans="4:8" x14ac:dyDescent="0.25">
      <c r="D5394" s="31"/>
      <c r="E5394" s="18"/>
      <c r="F5394" s="31"/>
      <c r="H5394" s="36"/>
    </row>
    <row r="5395" spans="4:8" x14ac:dyDescent="0.25">
      <c r="D5395" s="31"/>
      <c r="E5395" s="18"/>
      <c r="F5395" s="31"/>
      <c r="H5395" s="36"/>
    </row>
    <row r="5396" spans="4:8" x14ac:dyDescent="0.25">
      <c r="D5396" s="31"/>
      <c r="E5396" s="18"/>
      <c r="F5396" s="31"/>
      <c r="H5396" s="36"/>
    </row>
    <row r="5397" spans="4:8" x14ac:dyDescent="0.25">
      <c r="D5397" s="31"/>
      <c r="E5397" s="18"/>
      <c r="F5397" s="31"/>
      <c r="H5397" s="36"/>
    </row>
    <row r="5398" spans="4:8" x14ac:dyDescent="0.25">
      <c r="D5398" s="31"/>
      <c r="E5398" s="18"/>
      <c r="F5398" s="31"/>
      <c r="H5398" s="36"/>
    </row>
    <row r="5399" spans="4:8" x14ac:dyDescent="0.25">
      <c r="D5399" s="31"/>
      <c r="E5399" s="18"/>
      <c r="F5399" s="31"/>
      <c r="H5399" s="36"/>
    </row>
    <row r="5400" spans="4:8" x14ac:dyDescent="0.25">
      <c r="D5400" s="31"/>
      <c r="E5400" s="18"/>
      <c r="F5400" s="31"/>
      <c r="H5400" s="36"/>
    </row>
    <row r="5401" spans="4:8" x14ac:dyDescent="0.25">
      <c r="D5401" s="31"/>
      <c r="E5401" s="18"/>
      <c r="F5401" s="31"/>
      <c r="H5401" s="36"/>
    </row>
    <row r="5402" spans="4:8" x14ac:dyDescent="0.25">
      <c r="D5402" s="31"/>
      <c r="E5402" s="18"/>
      <c r="F5402" s="31"/>
      <c r="H5402" s="36"/>
    </row>
    <row r="5403" spans="4:8" x14ac:dyDescent="0.25">
      <c r="D5403" s="31"/>
      <c r="E5403" s="18"/>
      <c r="F5403" s="31"/>
      <c r="H5403" s="36"/>
    </row>
    <row r="5404" spans="4:8" x14ac:dyDescent="0.25">
      <c r="D5404" s="31"/>
      <c r="E5404" s="18"/>
      <c r="F5404" s="31"/>
      <c r="H5404" s="36"/>
    </row>
    <row r="5405" spans="4:8" x14ac:dyDescent="0.25">
      <c r="D5405" s="31"/>
      <c r="E5405" s="18"/>
      <c r="F5405" s="31"/>
      <c r="H5405" s="36"/>
    </row>
    <row r="5406" spans="4:8" x14ac:dyDescent="0.25">
      <c r="D5406" s="31"/>
      <c r="E5406" s="18"/>
      <c r="F5406" s="31"/>
      <c r="H5406" s="36"/>
    </row>
    <row r="5407" spans="4:8" x14ac:dyDescent="0.25">
      <c r="D5407" s="31"/>
      <c r="E5407" s="18"/>
      <c r="F5407" s="31"/>
      <c r="H5407" s="36"/>
    </row>
    <row r="5408" spans="4:8" x14ac:dyDescent="0.25">
      <c r="D5408" s="31"/>
      <c r="E5408" s="18"/>
      <c r="F5408" s="31"/>
      <c r="H5408" s="36"/>
    </row>
    <row r="5409" spans="4:8" x14ac:dyDescent="0.25">
      <c r="D5409" s="31"/>
      <c r="E5409" s="18"/>
      <c r="F5409" s="31"/>
      <c r="H5409" s="36"/>
    </row>
    <row r="5410" spans="4:8" x14ac:dyDescent="0.25">
      <c r="D5410" s="31"/>
      <c r="E5410" s="18"/>
      <c r="F5410" s="31"/>
      <c r="H5410" s="36"/>
    </row>
    <row r="5411" spans="4:8" x14ac:dyDescent="0.25">
      <c r="D5411" s="31"/>
      <c r="E5411" s="18"/>
      <c r="F5411" s="31"/>
      <c r="H5411" s="36"/>
    </row>
    <row r="5412" spans="4:8" x14ac:dyDescent="0.25">
      <c r="D5412" s="31"/>
      <c r="E5412" s="18"/>
      <c r="F5412" s="31"/>
      <c r="H5412" s="36"/>
    </row>
    <row r="5413" spans="4:8" x14ac:dyDescent="0.25">
      <c r="D5413" s="31"/>
      <c r="E5413" s="18"/>
      <c r="F5413" s="31"/>
      <c r="H5413" s="36"/>
    </row>
    <row r="5414" spans="4:8" x14ac:dyDescent="0.25">
      <c r="D5414" s="31"/>
      <c r="E5414" s="18"/>
      <c r="F5414" s="31"/>
      <c r="H5414" s="36"/>
    </row>
    <row r="5415" spans="4:8" x14ac:dyDescent="0.25">
      <c r="D5415" s="31"/>
      <c r="E5415" s="18"/>
      <c r="F5415" s="31"/>
      <c r="H5415" s="36"/>
    </row>
    <row r="5416" spans="4:8" x14ac:dyDescent="0.25">
      <c r="D5416" s="31"/>
      <c r="E5416" s="18"/>
      <c r="F5416" s="31"/>
      <c r="H5416" s="36"/>
    </row>
    <row r="5417" spans="4:8" x14ac:dyDescent="0.25">
      <c r="D5417" s="31"/>
      <c r="E5417" s="18"/>
      <c r="F5417" s="31"/>
      <c r="H5417" s="36"/>
    </row>
    <row r="5418" spans="4:8" x14ac:dyDescent="0.25">
      <c r="D5418" s="31"/>
      <c r="E5418" s="18"/>
      <c r="F5418" s="31"/>
      <c r="H5418" s="36"/>
    </row>
    <row r="5419" spans="4:8" x14ac:dyDescent="0.25">
      <c r="D5419" s="31"/>
      <c r="E5419" s="18"/>
      <c r="F5419" s="31"/>
      <c r="H5419" s="36"/>
    </row>
    <row r="5420" spans="4:8" x14ac:dyDescent="0.25">
      <c r="D5420" s="31"/>
      <c r="E5420" s="18"/>
      <c r="F5420" s="31"/>
      <c r="H5420" s="36"/>
    </row>
    <row r="5421" spans="4:8" x14ac:dyDescent="0.25">
      <c r="D5421" s="31"/>
      <c r="E5421" s="18"/>
      <c r="F5421" s="31"/>
      <c r="H5421" s="36"/>
    </row>
    <row r="5422" spans="4:8" x14ac:dyDescent="0.25">
      <c r="D5422" s="31"/>
      <c r="E5422" s="18"/>
      <c r="F5422" s="31"/>
      <c r="H5422" s="36"/>
    </row>
    <row r="5423" spans="4:8" x14ac:dyDescent="0.25">
      <c r="D5423" s="31"/>
      <c r="E5423" s="18"/>
      <c r="F5423" s="31"/>
      <c r="H5423" s="36"/>
    </row>
    <row r="5424" spans="4:8" x14ac:dyDescent="0.25">
      <c r="D5424" s="31"/>
      <c r="E5424" s="18"/>
      <c r="F5424" s="31"/>
      <c r="H5424" s="36"/>
    </row>
    <row r="5425" spans="4:8" x14ac:dyDescent="0.25">
      <c r="D5425" s="31"/>
      <c r="E5425" s="18"/>
      <c r="F5425" s="31"/>
      <c r="H5425" s="36"/>
    </row>
    <row r="5426" spans="4:8" x14ac:dyDescent="0.25">
      <c r="D5426" s="31"/>
      <c r="E5426" s="18"/>
      <c r="F5426" s="31"/>
      <c r="H5426" s="36"/>
    </row>
    <row r="5427" spans="4:8" x14ac:dyDescent="0.25">
      <c r="D5427" s="31"/>
      <c r="E5427" s="18"/>
      <c r="F5427" s="31"/>
      <c r="H5427" s="36"/>
    </row>
    <row r="5428" spans="4:8" x14ac:dyDescent="0.25">
      <c r="D5428" s="31"/>
      <c r="E5428" s="18"/>
      <c r="F5428" s="31"/>
      <c r="H5428" s="36"/>
    </row>
    <row r="5429" spans="4:8" x14ac:dyDescent="0.25">
      <c r="D5429" s="31"/>
      <c r="E5429" s="18"/>
      <c r="F5429" s="31"/>
      <c r="H5429" s="36"/>
    </row>
    <row r="5430" spans="4:8" x14ac:dyDescent="0.25">
      <c r="D5430" s="31"/>
      <c r="E5430" s="18"/>
      <c r="F5430" s="31"/>
      <c r="H5430" s="36"/>
    </row>
    <row r="5431" spans="4:8" x14ac:dyDescent="0.25">
      <c r="D5431" s="31"/>
      <c r="E5431" s="18"/>
      <c r="F5431" s="31"/>
      <c r="H5431" s="36"/>
    </row>
    <row r="5432" spans="4:8" x14ac:dyDescent="0.25">
      <c r="D5432" s="31"/>
      <c r="E5432" s="18"/>
      <c r="F5432" s="31"/>
      <c r="H5432" s="36"/>
    </row>
    <row r="5433" spans="4:8" x14ac:dyDescent="0.25">
      <c r="D5433" s="31"/>
      <c r="E5433" s="18"/>
      <c r="F5433" s="31"/>
      <c r="H5433" s="36"/>
    </row>
    <row r="5434" spans="4:8" x14ac:dyDescent="0.25">
      <c r="D5434" s="31"/>
      <c r="E5434" s="18"/>
      <c r="F5434" s="31"/>
      <c r="H5434" s="36"/>
    </row>
    <row r="5435" spans="4:8" x14ac:dyDescent="0.25">
      <c r="D5435" s="31"/>
      <c r="E5435" s="18"/>
      <c r="F5435" s="31"/>
      <c r="H5435" s="36"/>
    </row>
    <row r="5436" spans="4:8" x14ac:dyDescent="0.25">
      <c r="D5436" s="31"/>
      <c r="E5436" s="18"/>
      <c r="F5436" s="31"/>
      <c r="H5436" s="36"/>
    </row>
    <row r="5437" spans="4:8" x14ac:dyDescent="0.25">
      <c r="D5437" s="31"/>
      <c r="E5437" s="18"/>
      <c r="F5437" s="31"/>
      <c r="H5437" s="36"/>
    </row>
    <row r="5438" spans="4:8" x14ac:dyDescent="0.25">
      <c r="D5438" s="31"/>
      <c r="E5438" s="18"/>
      <c r="F5438" s="31"/>
      <c r="H5438" s="36"/>
    </row>
    <row r="5439" spans="4:8" x14ac:dyDescent="0.25">
      <c r="D5439" s="31"/>
      <c r="E5439" s="18"/>
      <c r="F5439" s="31"/>
      <c r="H5439" s="36"/>
    </row>
    <row r="5440" spans="4:8" x14ac:dyDescent="0.25">
      <c r="D5440" s="31"/>
      <c r="E5440" s="18"/>
      <c r="F5440" s="31"/>
      <c r="H5440" s="36"/>
    </row>
    <row r="5441" spans="4:8" x14ac:dyDescent="0.25">
      <c r="D5441" s="31"/>
      <c r="E5441" s="18"/>
      <c r="F5441" s="31"/>
      <c r="H5441" s="36"/>
    </row>
    <row r="5442" spans="4:8" x14ac:dyDescent="0.25">
      <c r="D5442" s="31"/>
      <c r="E5442" s="18"/>
      <c r="F5442" s="31"/>
      <c r="H5442" s="36"/>
    </row>
    <row r="5443" spans="4:8" x14ac:dyDescent="0.25">
      <c r="D5443" s="31"/>
      <c r="E5443" s="18"/>
      <c r="F5443" s="31"/>
      <c r="H5443" s="36"/>
    </row>
    <row r="5444" spans="4:8" x14ac:dyDescent="0.25">
      <c r="D5444" s="31"/>
      <c r="E5444" s="18"/>
      <c r="F5444" s="31"/>
      <c r="H5444" s="36"/>
    </row>
    <row r="5445" spans="4:8" x14ac:dyDescent="0.25">
      <c r="D5445" s="31"/>
      <c r="E5445" s="18"/>
      <c r="F5445" s="31"/>
      <c r="H5445" s="36"/>
    </row>
    <row r="5446" spans="4:8" x14ac:dyDescent="0.25">
      <c r="D5446" s="31"/>
      <c r="E5446" s="18"/>
      <c r="F5446" s="31"/>
      <c r="H5446" s="36"/>
    </row>
    <row r="5447" spans="4:8" x14ac:dyDescent="0.25">
      <c r="D5447" s="31"/>
      <c r="E5447" s="18"/>
      <c r="F5447" s="31"/>
      <c r="H5447" s="36"/>
    </row>
    <row r="5448" spans="4:8" x14ac:dyDescent="0.25">
      <c r="D5448" s="31"/>
      <c r="E5448" s="18"/>
      <c r="F5448" s="31"/>
      <c r="H5448" s="36"/>
    </row>
    <row r="5449" spans="4:8" x14ac:dyDescent="0.25">
      <c r="D5449" s="31"/>
      <c r="E5449" s="18"/>
      <c r="F5449" s="31"/>
      <c r="H5449" s="36"/>
    </row>
    <row r="5450" spans="4:8" x14ac:dyDescent="0.25">
      <c r="D5450" s="31"/>
      <c r="E5450" s="18"/>
      <c r="F5450" s="31"/>
      <c r="H5450" s="36"/>
    </row>
    <row r="5451" spans="4:8" x14ac:dyDescent="0.25">
      <c r="D5451" s="31"/>
      <c r="E5451" s="18"/>
      <c r="F5451" s="31"/>
      <c r="H5451" s="36"/>
    </row>
    <row r="5452" spans="4:8" x14ac:dyDescent="0.25">
      <c r="D5452" s="31"/>
      <c r="E5452" s="18"/>
      <c r="F5452" s="31"/>
      <c r="H5452" s="36"/>
    </row>
    <row r="5453" spans="4:8" x14ac:dyDescent="0.25">
      <c r="D5453" s="31"/>
      <c r="E5453" s="18"/>
      <c r="F5453" s="31"/>
      <c r="H5453" s="36"/>
    </row>
    <row r="5454" spans="4:8" x14ac:dyDescent="0.25">
      <c r="D5454" s="31"/>
      <c r="E5454" s="18"/>
      <c r="F5454" s="31"/>
      <c r="H5454" s="36"/>
    </row>
    <row r="5455" spans="4:8" x14ac:dyDescent="0.25">
      <c r="D5455" s="31"/>
      <c r="E5455" s="18"/>
      <c r="F5455" s="31"/>
      <c r="H5455" s="36"/>
    </row>
    <row r="5456" spans="4:8" x14ac:dyDescent="0.25">
      <c r="D5456" s="31"/>
      <c r="E5456" s="18"/>
      <c r="F5456" s="31"/>
      <c r="H5456" s="36"/>
    </row>
    <row r="5457" spans="4:8" x14ac:dyDescent="0.25">
      <c r="D5457" s="31"/>
      <c r="E5457" s="18"/>
      <c r="F5457" s="31"/>
      <c r="H5457" s="36"/>
    </row>
    <row r="5458" spans="4:8" x14ac:dyDescent="0.25">
      <c r="D5458" s="31"/>
      <c r="E5458" s="18"/>
      <c r="F5458" s="31"/>
      <c r="H5458" s="36"/>
    </row>
    <row r="5459" spans="4:8" x14ac:dyDescent="0.25">
      <c r="D5459" s="31"/>
      <c r="E5459" s="18"/>
      <c r="F5459" s="31"/>
      <c r="H5459" s="36"/>
    </row>
    <row r="5460" spans="4:8" x14ac:dyDescent="0.25">
      <c r="D5460" s="31"/>
      <c r="E5460" s="18"/>
      <c r="F5460" s="31"/>
      <c r="H5460" s="36"/>
    </row>
    <row r="5461" spans="4:8" x14ac:dyDescent="0.25">
      <c r="D5461" s="31"/>
      <c r="E5461" s="18"/>
      <c r="F5461" s="31"/>
      <c r="H5461" s="36"/>
    </row>
    <row r="5462" spans="4:8" x14ac:dyDescent="0.25">
      <c r="D5462" s="31"/>
      <c r="E5462" s="18"/>
      <c r="F5462" s="31"/>
      <c r="H5462" s="36"/>
    </row>
    <row r="5463" spans="4:8" x14ac:dyDescent="0.25">
      <c r="D5463" s="31"/>
      <c r="E5463" s="18"/>
      <c r="F5463" s="31"/>
      <c r="H5463" s="36"/>
    </row>
    <row r="5464" spans="4:8" x14ac:dyDescent="0.25">
      <c r="D5464" s="31"/>
      <c r="E5464" s="18"/>
      <c r="F5464" s="31"/>
      <c r="H5464" s="36"/>
    </row>
    <row r="5465" spans="4:8" x14ac:dyDescent="0.25">
      <c r="D5465" s="31"/>
      <c r="E5465" s="18"/>
      <c r="F5465" s="31"/>
      <c r="H5465" s="36"/>
    </row>
    <row r="5466" spans="4:8" x14ac:dyDescent="0.25">
      <c r="D5466" s="31"/>
      <c r="E5466" s="18"/>
      <c r="F5466" s="31"/>
      <c r="H5466" s="36"/>
    </row>
    <row r="5467" spans="4:8" x14ac:dyDescent="0.25">
      <c r="D5467" s="31"/>
      <c r="E5467" s="18"/>
      <c r="F5467" s="31"/>
      <c r="H5467" s="36"/>
    </row>
    <row r="5468" spans="4:8" x14ac:dyDescent="0.25">
      <c r="D5468" s="31"/>
      <c r="E5468" s="18"/>
      <c r="F5468" s="31"/>
      <c r="H5468" s="36"/>
    </row>
    <row r="5469" spans="4:8" x14ac:dyDescent="0.25">
      <c r="D5469" s="31"/>
      <c r="E5469" s="18"/>
      <c r="F5469" s="31"/>
      <c r="H5469" s="36"/>
    </row>
    <row r="5470" spans="4:8" x14ac:dyDescent="0.25">
      <c r="D5470" s="31"/>
      <c r="E5470" s="18"/>
      <c r="F5470" s="31"/>
      <c r="H5470" s="36"/>
    </row>
    <row r="5471" spans="4:8" x14ac:dyDescent="0.25">
      <c r="D5471" s="31"/>
      <c r="E5471" s="18"/>
      <c r="F5471" s="31"/>
      <c r="H5471" s="36"/>
    </row>
    <row r="5472" spans="4:8" x14ac:dyDescent="0.25">
      <c r="D5472" s="31"/>
      <c r="E5472" s="18"/>
      <c r="F5472" s="31"/>
      <c r="H5472" s="36"/>
    </row>
    <row r="5473" spans="4:8" x14ac:dyDescent="0.25">
      <c r="D5473" s="31"/>
      <c r="E5473" s="18"/>
      <c r="F5473" s="31"/>
      <c r="H5473" s="36"/>
    </row>
    <row r="5474" spans="4:8" x14ac:dyDescent="0.25">
      <c r="D5474" s="31"/>
      <c r="E5474" s="18"/>
      <c r="F5474" s="31"/>
      <c r="H5474" s="36"/>
    </row>
    <row r="5475" spans="4:8" x14ac:dyDescent="0.25">
      <c r="D5475" s="31"/>
      <c r="E5475" s="18"/>
      <c r="F5475" s="31"/>
      <c r="H5475" s="36"/>
    </row>
    <row r="5476" spans="4:8" x14ac:dyDescent="0.25">
      <c r="D5476" s="31"/>
      <c r="E5476" s="18"/>
      <c r="F5476" s="31"/>
      <c r="H5476" s="36"/>
    </row>
    <row r="5477" spans="4:8" x14ac:dyDescent="0.25">
      <c r="D5477" s="31"/>
      <c r="E5477" s="18"/>
      <c r="F5477" s="31"/>
      <c r="H5477" s="36"/>
    </row>
    <row r="5478" spans="4:8" x14ac:dyDescent="0.25">
      <c r="D5478" s="31"/>
      <c r="E5478" s="18"/>
      <c r="F5478" s="31"/>
      <c r="H5478" s="36"/>
    </row>
    <row r="5479" spans="4:8" x14ac:dyDescent="0.25">
      <c r="D5479" s="31"/>
      <c r="E5479" s="18"/>
      <c r="F5479" s="31"/>
      <c r="H5479" s="36"/>
    </row>
    <row r="5480" spans="4:8" x14ac:dyDescent="0.25">
      <c r="D5480" s="31"/>
      <c r="E5480" s="18"/>
      <c r="F5480" s="31"/>
      <c r="H5480" s="36"/>
    </row>
    <row r="5481" spans="4:8" x14ac:dyDescent="0.25">
      <c r="D5481" s="31"/>
      <c r="E5481" s="18"/>
      <c r="F5481" s="31"/>
      <c r="H5481" s="36"/>
    </row>
    <row r="5482" spans="4:8" x14ac:dyDescent="0.25">
      <c r="D5482" s="31"/>
      <c r="E5482" s="18"/>
      <c r="F5482" s="31"/>
      <c r="H5482" s="36"/>
    </row>
    <row r="5483" spans="4:8" x14ac:dyDescent="0.25">
      <c r="D5483" s="31"/>
      <c r="E5483" s="18"/>
      <c r="F5483" s="31"/>
      <c r="H5483" s="36"/>
    </row>
    <row r="5484" spans="4:8" x14ac:dyDescent="0.25">
      <c r="D5484" s="31"/>
      <c r="E5484" s="18"/>
      <c r="F5484" s="31"/>
      <c r="H5484" s="36"/>
    </row>
    <row r="5485" spans="4:8" x14ac:dyDescent="0.25">
      <c r="D5485" s="31"/>
      <c r="E5485" s="18"/>
      <c r="F5485" s="31"/>
      <c r="H5485" s="36"/>
    </row>
    <row r="5486" spans="4:8" x14ac:dyDescent="0.25">
      <c r="D5486" s="31"/>
      <c r="E5486" s="18"/>
      <c r="F5486" s="31"/>
      <c r="H5486" s="36"/>
    </row>
    <row r="5487" spans="4:8" x14ac:dyDescent="0.25">
      <c r="D5487" s="31"/>
      <c r="E5487" s="18"/>
      <c r="F5487" s="31"/>
      <c r="H5487" s="36"/>
    </row>
    <row r="5488" spans="4:8" x14ac:dyDescent="0.25">
      <c r="D5488" s="31"/>
      <c r="E5488" s="18"/>
      <c r="F5488" s="31"/>
      <c r="H5488" s="36"/>
    </row>
    <row r="5489" spans="4:8" x14ac:dyDescent="0.25">
      <c r="D5489" s="31"/>
      <c r="E5489" s="18"/>
      <c r="F5489" s="31"/>
      <c r="H5489" s="36"/>
    </row>
    <row r="5490" spans="4:8" x14ac:dyDescent="0.25">
      <c r="D5490" s="31"/>
      <c r="E5490" s="18"/>
      <c r="F5490" s="31"/>
      <c r="H5490" s="36"/>
    </row>
    <row r="5491" spans="4:8" x14ac:dyDescent="0.25">
      <c r="D5491" s="31"/>
      <c r="E5491" s="18"/>
      <c r="F5491" s="31"/>
      <c r="H5491" s="36"/>
    </row>
    <row r="5492" spans="4:8" x14ac:dyDescent="0.25">
      <c r="D5492" s="31"/>
      <c r="E5492" s="18"/>
      <c r="F5492" s="31"/>
      <c r="H5492" s="36"/>
    </row>
    <row r="5493" spans="4:8" x14ac:dyDescent="0.25">
      <c r="D5493" s="31"/>
      <c r="E5493" s="18"/>
      <c r="F5493" s="31"/>
      <c r="H5493" s="36"/>
    </row>
    <row r="5494" spans="4:8" x14ac:dyDescent="0.25">
      <c r="D5494" s="31"/>
      <c r="E5494" s="18"/>
      <c r="F5494" s="31"/>
      <c r="H5494" s="36"/>
    </row>
    <row r="5495" spans="4:8" x14ac:dyDescent="0.25">
      <c r="D5495" s="31"/>
      <c r="E5495" s="18"/>
      <c r="F5495" s="31"/>
      <c r="H5495" s="36"/>
    </row>
    <row r="5496" spans="4:8" x14ac:dyDescent="0.25">
      <c r="D5496" s="31"/>
      <c r="E5496" s="18"/>
      <c r="F5496" s="31"/>
      <c r="H5496" s="36"/>
    </row>
    <row r="5497" spans="4:8" x14ac:dyDescent="0.25">
      <c r="D5497" s="31"/>
      <c r="E5497" s="18"/>
      <c r="F5497" s="31"/>
      <c r="H5497" s="36"/>
    </row>
    <row r="5498" spans="4:8" x14ac:dyDescent="0.25">
      <c r="D5498" s="31"/>
      <c r="E5498" s="18"/>
      <c r="F5498" s="31"/>
      <c r="H5498" s="36"/>
    </row>
    <row r="5499" spans="4:8" x14ac:dyDescent="0.25">
      <c r="D5499" s="31"/>
      <c r="E5499" s="18"/>
      <c r="F5499" s="31"/>
      <c r="H5499" s="36"/>
    </row>
    <row r="5500" spans="4:8" x14ac:dyDescent="0.25">
      <c r="D5500" s="31"/>
      <c r="E5500" s="18"/>
      <c r="F5500" s="31"/>
      <c r="H5500" s="36"/>
    </row>
    <row r="5501" spans="4:8" x14ac:dyDescent="0.25">
      <c r="D5501" s="31"/>
      <c r="E5501" s="18"/>
      <c r="F5501" s="31"/>
      <c r="H5501" s="36"/>
    </row>
    <row r="5502" spans="4:8" x14ac:dyDescent="0.25">
      <c r="D5502" s="31"/>
      <c r="E5502" s="18"/>
      <c r="F5502" s="31"/>
      <c r="H5502" s="36"/>
    </row>
    <row r="5503" spans="4:8" x14ac:dyDescent="0.25">
      <c r="D5503" s="31"/>
      <c r="E5503" s="18"/>
      <c r="F5503" s="31"/>
      <c r="H5503" s="36"/>
    </row>
    <row r="5504" spans="4:8" x14ac:dyDescent="0.25">
      <c r="D5504" s="31"/>
      <c r="E5504" s="18"/>
      <c r="F5504" s="31"/>
      <c r="H5504" s="36"/>
    </row>
    <row r="5505" spans="4:8" x14ac:dyDescent="0.25">
      <c r="D5505" s="31"/>
      <c r="E5505" s="18"/>
      <c r="F5505" s="31"/>
      <c r="H5505" s="36"/>
    </row>
    <row r="5506" spans="4:8" x14ac:dyDescent="0.25">
      <c r="D5506" s="31"/>
      <c r="E5506" s="18"/>
      <c r="F5506" s="31"/>
      <c r="H5506" s="36"/>
    </row>
    <row r="5507" spans="4:8" x14ac:dyDescent="0.25">
      <c r="D5507" s="31"/>
      <c r="E5507" s="18"/>
      <c r="F5507" s="31"/>
      <c r="H5507" s="36"/>
    </row>
    <row r="5508" spans="4:8" x14ac:dyDescent="0.25">
      <c r="D5508" s="31"/>
      <c r="E5508" s="18"/>
      <c r="F5508" s="31"/>
      <c r="H5508" s="36"/>
    </row>
    <row r="5509" spans="4:8" x14ac:dyDescent="0.25">
      <c r="D5509" s="31"/>
      <c r="E5509" s="18"/>
      <c r="F5509" s="31"/>
      <c r="H5509" s="36"/>
    </row>
    <row r="5510" spans="4:8" x14ac:dyDescent="0.25">
      <c r="D5510" s="31"/>
      <c r="E5510" s="18"/>
      <c r="F5510" s="31"/>
      <c r="H5510" s="36"/>
    </row>
    <row r="5511" spans="4:8" x14ac:dyDescent="0.25">
      <c r="D5511" s="31"/>
      <c r="E5511" s="18"/>
      <c r="F5511" s="31"/>
      <c r="H5511" s="36"/>
    </row>
    <row r="5512" spans="4:8" x14ac:dyDescent="0.25">
      <c r="D5512" s="31"/>
      <c r="E5512" s="18"/>
      <c r="F5512" s="31"/>
      <c r="H5512" s="36"/>
    </row>
    <row r="5513" spans="4:8" x14ac:dyDescent="0.25">
      <c r="D5513" s="31"/>
      <c r="E5513" s="18"/>
      <c r="F5513" s="31"/>
      <c r="H5513" s="36"/>
    </row>
    <row r="5514" spans="4:8" x14ac:dyDescent="0.25">
      <c r="D5514" s="31"/>
      <c r="E5514" s="18"/>
      <c r="F5514" s="31"/>
      <c r="H5514" s="36"/>
    </row>
    <row r="5515" spans="4:8" x14ac:dyDescent="0.25">
      <c r="D5515" s="31"/>
      <c r="E5515" s="18"/>
      <c r="F5515" s="31"/>
      <c r="H5515" s="36"/>
    </row>
    <row r="5516" spans="4:8" x14ac:dyDescent="0.25">
      <c r="D5516" s="31"/>
      <c r="E5516" s="18"/>
      <c r="F5516" s="31"/>
      <c r="H5516" s="36"/>
    </row>
    <row r="5517" spans="4:8" x14ac:dyDescent="0.25">
      <c r="D5517" s="31"/>
      <c r="E5517" s="18"/>
      <c r="F5517" s="31"/>
      <c r="H5517" s="36"/>
    </row>
    <row r="5518" spans="4:8" x14ac:dyDescent="0.25">
      <c r="D5518" s="31"/>
      <c r="E5518" s="18"/>
      <c r="F5518" s="31"/>
      <c r="H5518" s="36"/>
    </row>
    <row r="5519" spans="4:8" x14ac:dyDescent="0.25">
      <c r="D5519" s="31"/>
      <c r="E5519" s="18"/>
      <c r="F5519" s="31"/>
      <c r="H5519" s="36"/>
    </row>
    <row r="5520" spans="4:8" x14ac:dyDescent="0.25">
      <c r="D5520" s="31"/>
      <c r="E5520" s="18"/>
      <c r="F5520" s="31"/>
      <c r="H5520" s="36"/>
    </row>
    <row r="5521" spans="4:8" x14ac:dyDescent="0.25">
      <c r="D5521" s="31"/>
      <c r="E5521" s="18"/>
      <c r="F5521" s="31"/>
      <c r="H5521" s="36"/>
    </row>
    <row r="5522" spans="4:8" x14ac:dyDescent="0.25">
      <c r="D5522" s="31"/>
      <c r="E5522" s="18"/>
      <c r="F5522" s="31"/>
      <c r="H5522" s="36"/>
    </row>
    <row r="5523" spans="4:8" x14ac:dyDescent="0.25">
      <c r="D5523" s="31"/>
      <c r="E5523" s="18"/>
      <c r="F5523" s="31"/>
      <c r="H5523" s="36"/>
    </row>
    <row r="5524" spans="4:8" x14ac:dyDescent="0.25">
      <c r="D5524" s="31"/>
      <c r="E5524" s="18"/>
      <c r="F5524" s="31"/>
      <c r="H5524" s="36"/>
    </row>
    <row r="5525" spans="4:8" x14ac:dyDescent="0.25">
      <c r="D5525" s="31"/>
      <c r="E5525" s="18"/>
      <c r="F5525" s="31"/>
      <c r="H5525" s="36"/>
    </row>
    <row r="5526" spans="4:8" x14ac:dyDescent="0.25">
      <c r="D5526" s="31"/>
      <c r="E5526" s="18"/>
      <c r="F5526" s="31"/>
      <c r="H5526" s="36"/>
    </row>
    <row r="5527" spans="4:8" x14ac:dyDescent="0.25">
      <c r="D5527" s="31"/>
      <c r="E5527" s="18"/>
      <c r="F5527" s="31"/>
    </row>
    <row r="5528" spans="4:8" x14ac:dyDescent="0.25">
      <c r="D5528" s="31"/>
      <c r="E5528" s="18"/>
      <c r="F5528" s="31"/>
    </row>
    <row r="5529" spans="4:8" x14ac:dyDescent="0.25">
      <c r="E5529" s="18"/>
      <c r="F5529" s="31"/>
    </row>
    <row r="5530" spans="4:8" x14ac:dyDescent="0.25">
      <c r="E5530" s="18"/>
      <c r="F5530" s="31"/>
    </row>
    <row r="5531" spans="4:8" x14ac:dyDescent="0.25">
      <c r="E5531" s="18"/>
      <c r="F5531" s="31"/>
    </row>
    <row r="5539" spans="4:8" x14ac:dyDescent="0.25">
      <c r="G5539" s="7"/>
      <c r="H5539" s="18"/>
    </row>
    <row r="5540" spans="4:8" x14ac:dyDescent="0.25">
      <c r="G5540" s="7"/>
      <c r="H5540" s="18"/>
    </row>
    <row r="5541" spans="4:8" x14ac:dyDescent="0.25">
      <c r="D5541" s="7"/>
      <c r="G5541" s="7"/>
      <c r="H5541" s="18"/>
    </row>
    <row r="5542" spans="4:8" x14ac:dyDescent="0.25">
      <c r="D5542" s="7"/>
      <c r="G5542" s="7"/>
      <c r="H5542" s="18"/>
    </row>
    <row r="5543" spans="4:8" x14ac:dyDescent="0.25">
      <c r="D5543" s="7"/>
      <c r="G5543" s="7"/>
      <c r="H5543" s="18"/>
    </row>
    <row r="5544" spans="4:8" x14ac:dyDescent="0.25">
      <c r="D5544" s="7"/>
      <c r="E5544" s="7"/>
      <c r="F5544" s="7"/>
      <c r="G5544" s="7"/>
      <c r="H5544" s="18"/>
    </row>
    <row r="5545" spans="4:8" x14ac:dyDescent="0.25">
      <c r="D5545" s="7"/>
      <c r="E5545" s="7"/>
      <c r="F5545" s="7"/>
      <c r="G5545" s="7"/>
      <c r="H5545" s="18"/>
    </row>
    <row r="5546" spans="4:8" x14ac:dyDescent="0.25">
      <c r="D5546" s="7"/>
      <c r="E5546" s="7"/>
      <c r="F5546" s="7"/>
      <c r="G5546" s="7"/>
      <c r="H5546" s="18"/>
    </row>
    <row r="5547" spans="4:8" x14ac:dyDescent="0.25">
      <c r="D5547" s="7"/>
      <c r="E5547" s="7"/>
      <c r="F5547" s="7"/>
      <c r="G5547" s="7"/>
      <c r="H5547" s="18"/>
    </row>
    <row r="5548" spans="4:8" x14ac:dyDescent="0.25">
      <c r="D5548" s="7"/>
      <c r="E5548" s="7"/>
      <c r="F5548" s="7"/>
      <c r="G5548" s="7"/>
      <c r="H5548" s="18"/>
    </row>
    <row r="5549" spans="4:8" x14ac:dyDescent="0.25">
      <c r="D5549" s="7"/>
      <c r="E5549" s="7"/>
      <c r="F5549" s="7"/>
      <c r="G5549" s="7"/>
      <c r="H5549" s="18"/>
    </row>
    <row r="5550" spans="4:8" x14ac:dyDescent="0.25">
      <c r="D5550" s="7"/>
      <c r="E5550" s="7"/>
      <c r="F5550" s="7"/>
      <c r="G5550" s="7"/>
      <c r="H5550" s="18"/>
    </row>
    <row r="5551" spans="4:8" x14ac:dyDescent="0.25">
      <c r="D5551" s="7"/>
      <c r="E5551" s="7"/>
      <c r="F5551" s="7"/>
      <c r="G5551" s="7"/>
      <c r="H5551" s="18"/>
    </row>
    <row r="5552" spans="4:8" x14ac:dyDescent="0.25">
      <c r="D5552" s="7"/>
      <c r="E5552" s="7"/>
      <c r="F5552" s="7"/>
      <c r="G5552" s="7"/>
      <c r="H5552" s="18"/>
    </row>
    <row r="5553" spans="4:8" x14ac:dyDescent="0.25">
      <c r="D5553" s="7"/>
      <c r="E5553" s="7"/>
      <c r="F5553" s="7"/>
      <c r="G5553" s="7"/>
      <c r="H5553" s="18"/>
    </row>
    <row r="5554" spans="4:8" x14ac:dyDescent="0.25">
      <c r="D5554" s="7"/>
      <c r="E5554" s="7"/>
      <c r="F5554" s="7"/>
      <c r="G5554" s="7"/>
      <c r="H5554" s="18"/>
    </row>
    <row r="5555" spans="4:8" x14ac:dyDescent="0.25">
      <c r="D5555" s="7"/>
      <c r="E5555" s="7"/>
      <c r="F5555" s="7"/>
      <c r="G5555" s="7"/>
      <c r="H5555" s="18"/>
    </row>
    <row r="5556" spans="4:8" x14ac:dyDescent="0.25">
      <c r="D5556" s="7"/>
      <c r="E5556" s="7"/>
      <c r="F5556" s="7"/>
      <c r="G5556" s="7"/>
      <c r="H5556" s="18"/>
    </row>
    <row r="5557" spans="4:8" x14ac:dyDescent="0.25">
      <c r="D5557" s="7"/>
      <c r="E5557" s="7"/>
      <c r="F5557" s="7"/>
      <c r="G5557" s="7"/>
      <c r="H5557" s="18"/>
    </row>
    <row r="5558" spans="4:8" x14ac:dyDescent="0.25">
      <c r="D5558" s="7"/>
      <c r="E5558" s="7"/>
      <c r="F5558" s="7"/>
      <c r="G5558" s="7"/>
      <c r="H5558" s="18"/>
    </row>
    <row r="5559" spans="4:8" x14ac:dyDescent="0.25">
      <c r="D5559" s="7"/>
      <c r="E5559" s="7"/>
      <c r="F5559" s="7"/>
      <c r="G5559" s="7"/>
      <c r="H5559" s="18"/>
    </row>
    <row r="5560" spans="4:8" x14ac:dyDescent="0.25">
      <c r="D5560" s="7"/>
      <c r="E5560" s="7"/>
      <c r="F5560" s="7"/>
      <c r="G5560" s="7"/>
      <c r="H5560" s="18"/>
    </row>
    <row r="5561" spans="4:8" x14ac:dyDescent="0.25">
      <c r="D5561" s="7"/>
      <c r="E5561" s="7"/>
      <c r="F5561" s="7"/>
      <c r="G5561" s="7"/>
      <c r="H5561" s="18"/>
    </row>
    <row r="5562" spans="4:8" x14ac:dyDescent="0.25">
      <c r="D5562" s="7"/>
      <c r="E5562" s="7"/>
      <c r="F5562" s="7"/>
      <c r="G5562" s="7"/>
      <c r="H5562" s="18"/>
    </row>
    <row r="5563" spans="4:8" x14ac:dyDescent="0.25">
      <c r="D5563" s="7"/>
      <c r="E5563" s="7"/>
      <c r="F5563" s="7"/>
      <c r="G5563" s="7"/>
      <c r="H5563" s="18"/>
    </row>
    <row r="5564" spans="4:8" x14ac:dyDescent="0.25">
      <c r="D5564" s="7"/>
      <c r="E5564" s="7"/>
      <c r="F5564" s="7"/>
      <c r="G5564" s="7"/>
      <c r="H5564" s="18"/>
    </row>
    <row r="5565" spans="4:8" x14ac:dyDescent="0.25">
      <c r="D5565" s="7"/>
      <c r="E5565" s="7"/>
      <c r="F5565" s="7"/>
      <c r="G5565" s="7"/>
      <c r="H5565" s="18"/>
    </row>
    <row r="5566" spans="4:8" x14ac:dyDescent="0.25">
      <c r="D5566" s="7"/>
      <c r="E5566" s="7"/>
      <c r="F5566" s="7"/>
      <c r="G5566" s="7"/>
      <c r="H5566" s="18"/>
    </row>
    <row r="5567" spans="4:8" x14ac:dyDescent="0.25">
      <c r="D5567" s="7"/>
      <c r="E5567" s="7"/>
      <c r="F5567" s="7"/>
      <c r="G5567" s="7"/>
      <c r="H5567" s="18"/>
    </row>
    <row r="5568" spans="4:8" x14ac:dyDescent="0.25">
      <c r="D5568" s="7"/>
      <c r="E5568" s="7"/>
      <c r="F5568" s="7"/>
      <c r="G5568" s="7"/>
      <c r="H5568" s="18"/>
    </row>
    <row r="5569" spans="4:8" x14ac:dyDescent="0.25">
      <c r="D5569" s="7"/>
      <c r="E5569" s="7"/>
      <c r="F5569" s="7"/>
      <c r="G5569" s="7"/>
      <c r="H5569" s="18"/>
    </row>
    <row r="5570" spans="4:8" x14ac:dyDescent="0.25">
      <c r="D5570" s="7"/>
      <c r="E5570" s="7"/>
      <c r="F5570" s="7"/>
      <c r="G5570" s="7"/>
      <c r="H5570" s="18"/>
    </row>
    <row r="5571" spans="4:8" x14ac:dyDescent="0.25">
      <c r="D5571" s="7"/>
      <c r="E5571" s="7"/>
      <c r="F5571" s="7"/>
      <c r="G5571" s="7"/>
      <c r="H5571" s="18"/>
    </row>
    <row r="5572" spans="4:8" x14ac:dyDescent="0.25">
      <c r="D5572" s="7"/>
      <c r="E5572" s="7"/>
      <c r="F5572" s="7"/>
      <c r="G5572" s="7"/>
      <c r="H5572" s="18"/>
    </row>
    <row r="5573" spans="4:8" x14ac:dyDescent="0.25">
      <c r="D5573" s="7"/>
      <c r="E5573" s="7"/>
      <c r="F5573" s="7"/>
      <c r="G5573" s="7"/>
      <c r="H5573" s="18"/>
    </row>
    <row r="5574" spans="4:8" x14ac:dyDescent="0.25">
      <c r="D5574" s="7"/>
      <c r="E5574" s="7"/>
      <c r="F5574" s="7"/>
      <c r="G5574" s="7"/>
      <c r="H5574" s="18"/>
    </row>
    <row r="5575" spans="4:8" x14ac:dyDescent="0.25">
      <c r="D5575" s="7"/>
      <c r="E5575" s="7"/>
      <c r="F5575" s="7"/>
      <c r="G5575" s="7"/>
      <c r="H5575" s="18"/>
    </row>
    <row r="5576" spans="4:8" x14ac:dyDescent="0.25">
      <c r="D5576" s="7"/>
      <c r="E5576" s="7"/>
      <c r="F5576" s="7"/>
      <c r="G5576" s="7"/>
      <c r="H5576" s="18"/>
    </row>
    <row r="5577" spans="4:8" x14ac:dyDescent="0.25">
      <c r="D5577" s="7"/>
      <c r="E5577" s="7"/>
      <c r="F5577" s="7"/>
      <c r="G5577" s="7"/>
      <c r="H5577" s="18"/>
    </row>
    <row r="5578" spans="4:8" x14ac:dyDescent="0.25">
      <c r="D5578" s="7"/>
      <c r="E5578" s="7"/>
      <c r="F5578" s="7"/>
      <c r="G5578" s="7"/>
      <c r="H5578" s="18"/>
    </row>
    <row r="5579" spans="4:8" x14ac:dyDescent="0.25">
      <c r="D5579" s="7"/>
      <c r="E5579" s="7"/>
      <c r="F5579" s="7"/>
      <c r="G5579" s="7"/>
      <c r="H5579" s="18"/>
    </row>
    <row r="5580" spans="4:8" x14ac:dyDescent="0.25">
      <c r="D5580" s="7"/>
      <c r="E5580" s="7"/>
      <c r="F5580" s="7"/>
      <c r="G5580" s="7"/>
      <c r="H5580" s="18"/>
    </row>
    <row r="5581" spans="4:8" x14ac:dyDescent="0.25">
      <c r="D5581" s="7"/>
      <c r="E5581" s="7"/>
      <c r="F5581" s="7"/>
      <c r="G5581" s="7"/>
      <c r="H5581" s="18"/>
    </row>
    <row r="5582" spans="4:8" x14ac:dyDescent="0.25">
      <c r="D5582" s="7"/>
      <c r="E5582" s="7"/>
      <c r="F5582" s="7"/>
      <c r="G5582" s="7"/>
      <c r="H5582" s="18"/>
    </row>
    <row r="5583" spans="4:8" x14ac:dyDescent="0.25">
      <c r="D5583" s="7"/>
      <c r="E5583" s="7"/>
      <c r="F5583" s="7"/>
      <c r="G5583" s="7"/>
      <c r="H5583" s="18"/>
    </row>
    <row r="5584" spans="4:8" x14ac:dyDescent="0.25">
      <c r="D5584" s="7"/>
      <c r="E5584" s="7"/>
      <c r="F5584" s="7"/>
      <c r="G5584" s="7"/>
      <c r="H5584" s="18"/>
    </row>
    <row r="5585" spans="4:8" x14ac:dyDescent="0.25">
      <c r="D5585" s="7"/>
      <c r="E5585" s="7"/>
      <c r="F5585" s="7"/>
      <c r="G5585" s="7"/>
      <c r="H5585" s="18"/>
    </row>
    <row r="5586" spans="4:8" x14ac:dyDescent="0.25">
      <c r="D5586" s="7"/>
      <c r="E5586" s="7"/>
      <c r="F5586" s="7"/>
      <c r="G5586" s="7"/>
      <c r="H5586" s="18"/>
    </row>
    <row r="5587" spans="4:8" x14ac:dyDescent="0.25">
      <c r="D5587" s="7"/>
      <c r="E5587" s="7"/>
      <c r="F5587" s="7"/>
      <c r="G5587" s="7"/>
      <c r="H5587" s="18"/>
    </row>
    <row r="5588" spans="4:8" x14ac:dyDescent="0.25">
      <c r="D5588" s="7"/>
      <c r="E5588" s="7"/>
      <c r="F5588" s="7"/>
      <c r="G5588" s="7"/>
      <c r="H5588" s="18"/>
    </row>
    <row r="5589" spans="4:8" x14ac:dyDescent="0.25">
      <c r="D5589" s="7"/>
      <c r="E5589" s="7"/>
      <c r="F5589" s="7"/>
      <c r="G5589" s="7"/>
      <c r="H5589" s="18"/>
    </row>
    <row r="5590" spans="4:8" x14ac:dyDescent="0.25">
      <c r="D5590" s="7"/>
      <c r="E5590" s="7"/>
      <c r="F5590" s="7"/>
      <c r="G5590" s="7"/>
      <c r="H5590" s="18"/>
    </row>
    <row r="5591" spans="4:8" x14ac:dyDescent="0.25">
      <c r="D5591" s="7"/>
      <c r="E5591" s="7"/>
      <c r="F5591" s="7"/>
      <c r="G5591" s="7"/>
      <c r="H5591" s="18"/>
    </row>
    <row r="5592" spans="4:8" x14ac:dyDescent="0.25">
      <c r="D5592" s="7"/>
      <c r="E5592" s="7"/>
      <c r="F5592" s="7"/>
      <c r="G5592" s="7"/>
      <c r="H5592" s="18"/>
    </row>
    <row r="5593" spans="4:8" x14ac:dyDescent="0.25">
      <c r="D5593" s="7"/>
      <c r="E5593" s="7"/>
      <c r="F5593" s="7"/>
      <c r="G5593" s="7"/>
      <c r="H5593" s="18"/>
    </row>
    <row r="5594" spans="4:8" x14ac:dyDescent="0.25">
      <c r="D5594" s="7"/>
      <c r="E5594" s="7"/>
      <c r="F5594" s="7"/>
      <c r="G5594" s="7"/>
      <c r="H5594" s="18"/>
    </row>
    <row r="5595" spans="4:8" x14ac:dyDescent="0.25">
      <c r="D5595" s="7"/>
      <c r="E5595" s="7"/>
      <c r="F5595" s="7"/>
      <c r="G5595" s="7"/>
      <c r="H5595" s="18"/>
    </row>
    <row r="5596" spans="4:8" x14ac:dyDescent="0.25">
      <c r="D5596" s="7"/>
      <c r="E5596" s="7"/>
      <c r="F5596" s="7"/>
      <c r="G5596" s="7"/>
      <c r="H5596" s="18"/>
    </row>
    <row r="5597" spans="4:8" x14ac:dyDescent="0.25">
      <c r="D5597" s="7"/>
      <c r="E5597" s="7"/>
      <c r="F5597" s="7"/>
      <c r="G5597" s="7"/>
      <c r="H5597" s="18"/>
    </row>
    <row r="5598" spans="4:8" x14ac:dyDescent="0.25">
      <c r="D5598" s="7"/>
      <c r="E5598" s="7"/>
      <c r="F5598" s="7"/>
      <c r="G5598" s="7"/>
      <c r="H5598" s="18"/>
    </row>
    <row r="5599" spans="4:8" x14ac:dyDescent="0.25">
      <c r="D5599" s="7"/>
      <c r="E5599" s="7"/>
      <c r="F5599" s="7"/>
      <c r="G5599" s="7"/>
      <c r="H5599" s="18"/>
    </row>
    <row r="5600" spans="4:8" x14ac:dyDescent="0.25">
      <c r="D5600" s="7"/>
      <c r="E5600" s="7"/>
      <c r="F5600" s="7"/>
      <c r="G5600" s="7"/>
      <c r="H5600" s="18"/>
    </row>
    <row r="5601" spans="4:8" x14ac:dyDescent="0.25">
      <c r="D5601" s="7"/>
      <c r="E5601" s="7"/>
      <c r="F5601" s="7"/>
      <c r="G5601" s="7"/>
      <c r="H5601" s="18"/>
    </row>
    <row r="5602" spans="4:8" x14ac:dyDescent="0.25">
      <c r="D5602" s="7"/>
      <c r="E5602" s="7"/>
      <c r="F5602" s="7"/>
      <c r="G5602" s="7"/>
      <c r="H5602" s="18"/>
    </row>
    <row r="5603" spans="4:8" x14ac:dyDescent="0.25">
      <c r="D5603" s="7"/>
      <c r="E5603" s="7"/>
      <c r="F5603" s="7"/>
      <c r="G5603" s="7"/>
      <c r="H5603" s="18"/>
    </row>
    <row r="5604" spans="4:8" x14ac:dyDescent="0.25">
      <c r="D5604" s="7"/>
      <c r="E5604" s="7"/>
      <c r="F5604" s="7"/>
      <c r="G5604" s="7"/>
      <c r="H5604" s="18"/>
    </row>
    <row r="5605" spans="4:8" x14ac:dyDescent="0.25">
      <c r="D5605" s="7"/>
      <c r="E5605" s="7"/>
      <c r="F5605" s="7"/>
      <c r="G5605" s="7"/>
      <c r="H5605" s="18"/>
    </row>
    <row r="5606" spans="4:8" x14ac:dyDescent="0.25">
      <c r="D5606" s="7"/>
      <c r="E5606" s="7"/>
      <c r="F5606" s="7"/>
      <c r="G5606" s="7"/>
      <c r="H5606" s="18"/>
    </row>
    <row r="5607" spans="4:8" x14ac:dyDescent="0.25">
      <c r="D5607" s="7"/>
      <c r="E5607" s="7"/>
      <c r="F5607" s="7"/>
      <c r="G5607" s="7"/>
      <c r="H5607" s="18"/>
    </row>
    <row r="5608" spans="4:8" x14ac:dyDescent="0.25">
      <c r="D5608" s="7"/>
      <c r="E5608" s="7"/>
      <c r="F5608" s="7"/>
      <c r="G5608" s="7"/>
      <c r="H5608" s="18"/>
    </row>
    <row r="5609" spans="4:8" x14ac:dyDescent="0.25">
      <c r="D5609" s="7"/>
      <c r="E5609" s="7"/>
      <c r="F5609" s="7"/>
      <c r="G5609" s="7"/>
      <c r="H5609" s="18"/>
    </row>
    <row r="5610" spans="4:8" x14ac:dyDescent="0.25">
      <c r="D5610" s="7"/>
      <c r="E5610" s="7"/>
      <c r="F5610" s="7"/>
      <c r="G5610" s="7"/>
      <c r="H5610" s="18"/>
    </row>
    <row r="5611" spans="4:8" x14ac:dyDescent="0.25">
      <c r="D5611" s="7"/>
      <c r="E5611" s="7"/>
      <c r="F5611" s="7"/>
      <c r="G5611" s="7"/>
      <c r="H5611" s="18"/>
    </row>
    <row r="5612" spans="4:8" x14ac:dyDescent="0.25">
      <c r="D5612" s="7"/>
      <c r="E5612" s="7"/>
      <c r="F5612" s="7"/>
      <c r="G5612" s="7"/>
      <c r="H5612" s="18"/>
    </row>
    <row r="5613" spans="4:8" x14ac:dyDescent="0.25">
      <c r="D5613" s="7"/>
      <c r="E5613" s="7"/>
      <c r="F5613" s="7"/>
      <c r="G5613" s="7"/>
      <c r="H5613" s="18"/>
    </row>
    <row r="5614" spans="4:8" x14ac:dyDescent="0.25">
      <c r="D5614" s="7"/>
      <c r="E5614" s="7"/>
      <c r="F5614" s="7"/>
      <c r="G5614" s="7"/>
      <c r="H5614" s="18"/>
    </row>
    <row r="5615" spans="4:8" x14ac:dyDescent="0.25">
      <c r="D5615" s="7"/>
      <c r="E5615" s="7"/>
      <c r="F5615" s="7"/>
      <c r="G5615" s="7"/>
      <c r="H5615" s="18"/>
    </row>
    <row r="5616" spans="4:8" x14ac:dyDescent="0.25">
      <c r="D5616" s="7"/>
      <c r="E5616" s="7"/>
      <c r="F5616" s="7"/>
      <c r="G5616" s="7"/>
      <c r="H5616" s="18"/>
    </row>
    <row r="5617" spans="4:8" x14ac:dyDescent="0.25">
      <c r="D5617" s="7"/>
      <c r="E5617" s="7"/>
      <c r="F5617" s="7"/>
      <c r="G5617" s="7"/>
      <c r="H5617" s="18"/>
    </row>
    <row r="5618" spans="4:8" x14ac:dyDescent="0.25">
      <c r="D5618" s="7"/>
      <c r="E5618" s="7"/>
      <c r="F5618" s="7"/>
      <c r="G5618" s="7"/>
      <c r="H5618" s="18"/>
    </row>
    <row r="5619" spans="4:8" x14ac:dyDescent="0.25">
      <c r="D5619" s="7"/>
      <c r="E5619" s="7"/>
      <c r="F5619" s="7"/>
      <c r="G5619" s="7"/>
      <c r="H5619" s="18"/>
    </row>
    <row r="5620" spans="4:8" x14ac:dyDescent="0.25">
      <c r="D5620" s="7"/>
      <c r="E5620" s="7"/>
      <c r="F5620" s="7"/>
      <c r="G5620" s="7"/>
      <c r="H5620" s="18"/>
    </row>
    <row r="5621" spans="4:8" x14ac:dyDescent="0.25">
      <c r="D5621" s="7"/>
      <c r="E5621" s="7"/>
      <c r="F5621" s="7"/>
      <c r="G5621" s="7"/>
      <c r="H5621" s="18"/>
    </row>
    <row r="5622" spans="4:8" x14ac:dyDescent="0.25">
      <c r="D5622" s="7"/>
      <c r="E5622" s="7"/>
      <c r="F5622" s="7"/>
      <c r="G5622" s="7"/>
      <c r="H5622" s="18"/>
    </row>
    <row r="5623" spans="4:8" x14ac:dyDescent="0.25">
      <c r="D5623" s="7"/>
      <c r="E5623" s="7"/>
      <c r="F5623" s="7"/>
      <c r="G5623" s="7"/>
      <c r="H5623" s="18"/>
    </row>
    <row r="5624" spans="4:8" x14ac:dyDescent="0.25">
      <c r="D5624" s="7"/>
      <c r="E5624" s="7"/>
      <c r="F5624" s="7"/>
      <c r="G5624" s="7"/>
      <c r="H5624" s="18"/>
    </row>
    <row r="5625" spans="4:8" x14ac:dyDescent="0.25">
      <c r="D5625" s="7"/>
      <c r="E5625" s="7"/>
      <c r="F5625" s="7"/>
      <c r="G5625" s="7"/>
      <c r="H5625" s="18"/>
    </row>
    <row r="5626" spans="4:8" x14ac:dyDescent="0.25">
      <c r="D5626" s="7"/>
      <c r="E5626" s="7"/>
      <c r="F5626" s="7"/>
      <c r="G5626" s="7"/>
      <c r="H5626" s="18"/>
    </row>
    <row r="5627" spans="4:8" x14ac:dyDescent="0.25">
      <c r="D5627" s="7"/>
      <c r="E5627" s="7"/>
      <c r="F5627" s="7"/>
      <c r="G5627" s="7"/>
      <c r="H5627" s="18"/>
    </row>
    <row r="5628" spans="4:8" x14ac:dyDescent="0.25">
      <c r="D5628" s="7"/>
      <c r="E5628" s="7"/>
      <c r="F5628" s="7"/>
      <c r="G5628" s="7"/>
      <c r="H5628" s="18"/>
    </row>
    <row r="5629" spans="4:8" x14ac:dyDescent="0.25">
      <c r="D5629" s="7"/>
      <c r="E5629" s="7"/>
      <c r="F5629" s="7"/>
      <c r="G5629" s="7"/>
      <c r="H5629" s="18"/>
    </row>
    <row r="5630" spans="4:8" x14ac:dyDescent="0.25">
      <c r="D5630" s="7"/>
      <c r="E5630" s="7"/>
      <c r="F5630" s="7"/>
      <c r="G5630" s="7"/>
      <c r="H5630" s="18"/>
    </row>
    <row r="5631" spans="4:8" x14ac:dyDescent="0.25">
      <c r="D5631" s="7"/>
      <c r="E5631" s="7"/>
      <c r="F5631" s="7"/>
      <c r="G5631" s="7"/>
      <c r="H5631" s="18"/>
    </row>
    <row r="5632" spans="4:8" x14ac:dyDescent="0.25">
      <c r="D5632" s="7"/>
      <c r="E5632" s="7"/>
      <c r="F5632" s="7"/>
      <c r="G5632" s="7"/>
      <c r="H5632" s="18"/>
    </row>
    <row r="5633" spans="4:8" x14ac:dyDescent="0.25">
      <c r="D5633" s="7"/>
      <c r="E5633" s="7"/>
      <c r="F5633" s="7"/>
      <c r="G5633" s="7"/>
      <c r="H5633" s="18"/>
    </row>
    <row r="5634" spans="4:8" x14ac:dyDescent="0.25">
      <c r="D5634" s="7"/>
      <c r="E5634" s="7"/>
      <c r="F5634" s="7"/>
      <c r="G5634" s="7"/>
      <c r="H5634" s="18"/>
    </row>
    <row r="5635" spans="4:8" x14ac:dyDescent="0.25">
      <c r="D5635" s="7"/>
      <c r="E5635" s="7"/>
      <c r="F5635" s="7"/>
      <c r="G5635" s="7"/>
      <c r="H5635" s="18"/>
    </row>
    <row r="5636" spans="4:8" x14ac:dyDescent="0.25">
      <c r="D5636" s="7"/>
      <c r="E5636" s="7"/>
      <c r="F5636" s="7"/>
      <c r="G5636" s="7"/>
      <c r="H5636" s="18"/>
    </row>
    <row r="5637" spans="4:8" x14ac:dyDescent="0.25">
      <c r="D5637" s="7"/>
      <c r="E5637" s="7"/>
      <c r="F5637" s="7"/>
      <c r="G5637" s="7"/>
      <c r="H5637" s="18"/>
    </row>
    <row r="5638" spans="4:8" x14ac:dyDescent="0.25">
      <c r="D5638" s="7"/>
      <c r="E5638" s="7"/>
      <c r="F5638" s="7"/>
      <c r="G5638" s="7"/>
      <c r="H5638" s="18"/>
    </row>
    <row r="5639" spans="4:8" x14ac:dyDescent="0.25">
      <c r="D5639" s="7"/>
      <c r="E5639" s="7"/>
      <c r="F5639" s="7"/>
      <c r="G5639" s="7"/>
      <c r="H5639" s="18"/>
    </row>
    <row r="5640" spans="4:8" x14ac:dyDescent="0.25">
      <c r="D5640" s="7"/>
      <c r="E5640" s="7"/>
      <c r="F5640" s="7"/>
      <c r="G5640" s="7"/>
      <c r="H5640" s="18"/>
    </row>
    <row r="5641" spans="4:8" x14ac:dyDescent="0.25">
      <c r="D5641" s="7"/>
      <c r="E5641" s="7"/>
      <c r="F5641" s="7"/>
      <c r="G5641" s="7"/>
      <c r="H5641" s="18"/>
    </row>
    <row r="5642" spans="4:8" x14ac:dyDescent="0.25">
      <c r="D5642" s="7"/>
      <c r="E5642" s="7"/>
      <c r="F5642" s="7"/>
      <c r="G5642" s="7"/>
      <c r="H5642" s="18"/>
    </row>
    <row r="5643" spans="4:8" x14ac:dyDescent="0.25">
      <c r="D5643" s="7"/>
      <c r="E5643" s="7"/>
      <c r="F5643" s="7"/>
      <c r="G5643" s="7"/>
      <c r="H5643" s="18"/>
    </row>
    <row r="5644" spans="4:8" x14ac:dyDescent="0.25">
      <c r="D5644" s="7"/>
      <c r="E5644" s="7"/>
      <c r="F5644" s="7"/>
      <c r="G5644" s="7"/>
      <c r="H5644" s="18"/>
    </row>
    <row r="5645" spans="4:8" x14ac:dyDescent="0.25">
      <c r="D5645" s="7"/>
      <c r="E5645" s="7"/>
      <c r="F5645" s="7"/>
      <c r="G5645" s="7"/>
      <c r="H5645" s="18"/>
    </row>
    <row r="5646" spans="4:8" x14ac:dyDescent="0.25">
      <c r="D5646" s="7"/>
      <c r="E5646" s="7"/>
      <c r="F5646" s="7"/>
      <c r="G5646" s="7"/>
      <c r="H5646" s="18"/>
    </row>
    <row r="5647" spans="4:8" x14ac:dyDescent="0.25">
      <c r="D5647" s="7"/>
      <c r="E5647" s="7"/>
      <c r="F5647" s="7"/>
    </row>
    <row r="5648" spans="4:8" x14ac:dyDescent="0.25">
      <c r="D5648" s="7"/>
      <c r="E5648" s="7"/>
      <c r="F5648" s="7"/>
    </row>
    <row r="5649" spans="3:8" x14ac:dyDescent="0.25">
      <c r="E5649" s="7"/>
      <c r="F5649" s="7"/>
    </row>
    <row r="5650" spans="3:8" x14ac:dyDescent="0.25">
      <c r="E5650" s="7"/>
      <c r="F5650" s="7"/>
      <c r="G5650" s="7"/>
      <c r="H5650" s="7"/>
    </row>
    <row r="5651" spans="3:8" x14ac:dyDescent="0.25">
      <c r="E5651" s="7"/>
      <c r="F5651" s="7"/>
      <c r="G5651" s="7"/>
      <c r="H5651" s="7"/>
    </row>
    <row r="5652" spans="3:8" x14ac:dyDescent="0.25">
      <c r="C5652" s="37"/>
      <c r="D5652" s="7"/>
      <c r="E5652" s="7"/>
      <c r="F5652" s="7"/>
      <c r="G5652" s="7"/>
      <c r="H5652" s="7"/>
    </row>
    <row r="5653" spans="3:8" x14ac:dyDescent="0.25">
      <c r="C5653" s="37"/>
      <c r="D5653" s="7"/>
      <c r="E5653" s="7"/>
      <c r="F5653" s="7"/>
      <c r="G5653" s="7"/>
      <c r="H5653" s="7"/>
    </row>
    <row r="5654" spans="3:8" x14ac:dyDescent="0.25">
      <c r="C5654" s="37"/>
      <c r="D5654" s="7"/>
      <c r="E5654" s="7"/>
      <c r="F5654" s="7"/>
      <c r="G5654" s="7"/>
      <c r="H5654" s="7"/>
    </row>
    <row r="5655" spans="3:8" x14ac:dyDescent="0.25">
      <c r="C5655" s="37"/>
      <c r="D5655" s="7"/>
      <c r="E5655" s="7"/>
      <c r="F5655" s="7"/>
      <c r="G5655" s="7"/>
      <c r="H5655" s="7"/>
    </row>
    <row r="5656" spans="3:8" x14ac:dyDescent="0.25">
      <c r="C5656" s="37"/>
      <c r="D5656" s="7"/>
      <c r="E5656" s="7"/>
      <c r="F5656" s="7"/>
      <c r="G5656" s="7"/>
      <c r="H5656" s="7"/>
    </row>
    <row r="5657" spans="3:8" x14ac:dyDescent="0.25">
      <c r="C5657" s="37"/>
      <c r="D5657" s="7"/>
      <c r="E5657" s="7"/>
      <c r="F5657" s="7"/>
      <c r="G5657" s="7"/>
      <c r="H5657" s="7"/>
    </row>
    <row r="5658" spans="3:8" x14ac:dyDescent="0.25">
      <c r="C5658" s="37"/>
      <c r="D5658" s="7"/>
      <c r="E5658" s="7"/>
      <c r="F5658" s="7"/>
      <c r="G5658" s="7"/>
      <c r="H5658" s="7"/>
    </row>
    <row r="5659" spans="3:8" x14ac:dyDescent="0.25">
      <c r="C5659" s="37"/>
      <c r="D5659" s="7"/>
      <c r="E5659" s="7"/>
      <c r="F5659" s="7"/>
      <c r="G5659" s="7"/>
      <c r="H5659" s="7"/>
    </row>
    <row r="5660" spans="3:8" x14ac:dyDescent="0.25">
      <c r="C5660" s="37"/>
      <c r="D5660" s="7"/>
      <c r="E5660" s="7"/>
      <c r="F5660" s="7"/>
      <c r="G5660" s="7"/>
      <c r="H5660" s="7"/>
    </row>
    <row r="5661" spans="3:8" x14ac:dyDescent="0.25">
      <c r="C5661" s="37"/>
      <c r="D5661" s="7"/>
      <c r="E5661" s="7"/>
      <c r="F5661" s="7"/>
      <c r="G5661" s="7"/>
      <c r="H5661" s="7"/>
    </row>
    <row r="5662" spans="3:8" x14ac:dyDescent="0.25">
      <c r="C5662" s="37"/>
      <c r="D5662" s="7"/>
      <c r="E5662" s="7"/>
      <c r="F5662" s="7"/>
      <c r="G5662" s="7"/>
      <c r="H5662" s="7"/>
    </row>
    <row r="5663" spans="3:8" x14ac:dyDescent="0.25">
      <c r="C5663" s="37"/>
      <c r="D5663" s="7"/>
      <c r="E5663" s="7"/>
      <c r="F5663" s="7"/>
      <c r="G5663" s="7"/>
      <c r="H5663" s="7"/>
    </row>
    <row r="5664" spans="3:8" x14ac:dyDescent="0.25">
      <c r="C5664" s="37"/>
      <c r="D5664" s="7"/>
      <c r="E5664" s="7"/>
      <c r="F5664" s="7"/>
      <c r="G5664" s="7"/>
      <c r="H5664" s="7"/>
    </row>
    <row r="5665" spans="3:8" x14ac:dyDescent="0.25">
      <c r="C5665" s="37"/>
      <c r="D5665" s="7"/>
      <c r="E5665" s="7"/>
      <c r="F5665" s="7"/>
      <c r="G5665" s="7"/>
      <c r="H5665" s="7"/>
    </row>
    <row r="5666" spans="3:8" x14ac:dyDescent="0.25">
      <c r="C5666" s="37"/>
      <c r="D5666" s="7"/>
      <c r="E5666" s="7"/>
      <c r="F5666" s="7"/>
      <c r="G5666" s="7"/>
      <c r="H5666" s="7"/>
    </row>
    <row r="5667" spans="3:8" x14ac:dyDescent="0.25">
      <c r="C5667" s="37"/>
      <c r="D5667" s="7"/>
      <c r="E5667" s="7"/>
      <c r="F5667" s="7"/>
      <c r="G5667" s="7"/>
      <c r="H5667" s="7"/>
    </row>
    <row r="5668" spans="3:8" x14ac:dyDescent="0.25">
      <c r="C5668" s="37"/>
      <c r="D5668" s="7"/>
      <c r="E5668" s="7"/>
      <c r="F5668" s="7"/>
      <c r="G5668" s="7"/>
      <c r="H5668" s="7"/>
    </row>
    <row r="5669" spans="3:8" x14ac:dyDescent="0.25">
      <c r="C5669" s="37"/>
      <c r="D5669" s="7"/>
      <c r="E5669" s="7"/>
      <c r="F5669" s="7"/>
      <c r="G5669" s="7"/>
      <c r="H5669" s="7"/>
    </row>
    <row r="5670" spans="3:8" x14ac:dyDescent="0.25">
      <c r="C5670" s="37"/>
      <c r="D5670" s="7"/>
      <c r="E5670" s="7"/>
      <c r="F5670" s="7"/>
      <c r="G5670" s="7"/>
      <c r="H5670" s="7"/>
    </row>
    <row r="5671" spans="3:8" x14ac:dyDescent="0.25">
      <c r="C5671" s="37"/>
      <c r="D5671" s="7"/>
      <c r="E5671" s="7"/>
      <c r="F5671" s="7"/>
      <c r="G5671" s="7"/>
      <c r="H5671" s="7"/>
    </row>
    <row r="5672" spans="3:8" x14ac:dyDescent="0.25">
      <c r="C5672" s="37"/>
      <c r="D5672" s="7"/>
      <c r="E5672" s="7"/>
      <c r="F5672" s="7"/>
      <c r="G5672" s="7"/>
      <c r="H5672" s="7"/>
    </row>
    <row r="5673" spans="3:8" x14ac:dyDescent="0.25">
      <c r="C5673" s="37"/>
      <c r="D5673" s="7"/>
      <c r="E5673" s="7"/>
      <c r="F5673" s="7"/>
      <c r="G5673" s="7"/>
      <c r="H5673" s="7"/>
    </row>
    <row r="5674" spans="3:8" x14ac:dyDescent="0.25">
      <c r="C5674" s="37"/>
      <c r="D5674" s="7"/>
      <c r="E5674" s="7"/>
      <c r="F5674" s="7"/>
      <c r="G5674" s="7"/>
      <c r="H5674" s="7"/>
    </row>
    <row r="5675" spans="3:8" x14ac:dyDescent="0.25">
      <c r="C5675" s="37"/>
      <c r="D5675" s="7"/>
      <c r="E5675" s="7"/>
      <c r="F5675" s="7"/>
      <c r="G5675" s="7"/>
      <c r="H5675" s="7"/>
    </row>
    <row r="5676" spans="3:8" x14ac:dyDescent="0.25">
      <c r="C5676" s="37"/>
      <c r="D5676" s="7"/>
      <c r="E5676" s="7"/>
      <c r="F5676" s="7"/>
      <c r="G5676" s="7"/>
      <c r="H5676" s="7"/>
    </row>
    <row r="5677" spans="3:8" x14ac:dyDescent="0.25">
      <c r="C5677" s="37"/>
      <c r="D5677" s="7"/>
      <c r="E5677" s="7"/>
      <c r="F5677" s="7"/>
      <c r="G5677" s="7"/>
      <c r="H5677" s="7"/>
    </row>
    <row r="5678" spans="3:8" x14ac:dyDescent="0.25">
      <c r="C5678" s="37"/>
      <c r="D5678" s="7"/>
      <c r="E5678" s="7"/>
      <c r="F5678" s="7"/>
      <c r="G5678" s="7"/>
      <c r="H5678" s="7"/>
    </row>
    <row r="5679" spans="3:8" x14ac:dyDescent="0.25">
      <c r="C5679" s="37"/>
      <c r="D5679" s="7"/>
      <c r="E5679" s="7"/>
      <c r="F5679" s="7"/>
      <c r="G5679" s="7"/>
      <c r="H5679" s="7"/>
    </row>
    <row r="5680" spans="3:8" x14ac:dyDescent="0.25">
      <c r="C5680" s="37"/>
      <c r="D5680" s="7"/>
      <c r="E5680" s="7"/>
      <c r="F5680" s="7"/>
      <c r="G5680" s="7"/>
      <c r="H5680" s="7"/>
    </row>
    <row r="5681" spans="3:8" x14ac:dyDescent="0.25">
      <c r="C5681" s="37"/>
      <c r="D5681" s="7"/>
      <c r="E5681" s="7"/>
      <c r="F5681" s="7"/>
      <c r="G5681" s="7"/>
      <c r="H5681" s="7"/>
    </row>
    <row r="5682" spans="3:8" x14ac:dyDescent="0.25">
      <c r="C5682" s="37"/>
      <c r="D5682" s="7"/>
      <c r="E5682" s="7"/>
      <c r="F5682" s="7"/>
      <c r="G5682" s="7"/>
      <c r="H5682" s="7"/>
    </row>
    <row r="5683" spans="3:8" x14ac:dyDescent="0.25">
      <c r="C5683" s="37"/>
      <c r="D5683" s="7"/>
      <c r="E5683" s="7"/>
      <c r="F5683" s="7"/>
      <c r="G5683" s="7"/>
      <c r="H5683" s="7"/>
    </row>
    <row r="5684" spans="3:8" x14ac:dyDescent="0.25">
      <c r="C5684" s="37"/>
      <c r="D5684" s="7"/>
      <c r="E5684" s="7"/>
      <c r="F5684" s="7"/>
      <c r="G5684" s="7"/>
      <c r="H5684" s="7"/>
    </row>
    <row r="5685" spans="3:8" x14ac:dyDescent="0.25">
      <c r="C5685" s="37"/>
      <c r="D5685" s="7"/>
      <c r="E5685" s="7"/>
      <c r="F5685" s="7"/>
      <c r="G5685" s="7"/>
      <c r="H5685" s="7"/>
    </row>
    <row r="5686" spans="3:8" x14ac:dyDescent="0.25">
      <c r="C5686" s="37"/>
      <c r="D5686" s="7"/>
      <c r="E5686" s="7"/>
      <c r="F5686" s="7"/>
      <c r="G5686" s="7"/>
      <c r="H5686" s="7"/>
    </row>
    <row r="5687" spans="3:8" x14ac:dyDescent="0.25">
      <c r="C5687" s="37"/>
      <c r="D5687" s="7"/>
      <c r="E5687" s="7"/>
      <c r="F5687" s="7"/>
      <c r="G5687" s="7"/>
      <c r="H5687" s="7"/>
    </row>
    <row r="5688" spans="3:8" x14ac:dyDescent="0.25">
      <c r="C5688" s="37"/>
      <c r="D5688" s="7"/>
      <c r="E5688" s="7"/>
      <c r="F5688" s="7"/>
      <c r="G5688" s="7"/>
      <c r="H5688" s="7"/>
    </row>
    <row r="5689" spans="3:8" x14ac:dyDescent="0.25">
      <c r="C5689" s="37"/>
      <c r="D5689" s="7"/>
      <c r="E5689" s="7"/>
      <c r="F5689" s="7"/>
      <c r="G5689" s="7"/>
      <c r="H5689" s="7"/>
    </row>
    <row r="5690" spans="3:8" x14ac:dyDescent="0.25">
      <c r="C5690" s="37"/>
      <c r="D5690" s="7"/>
      <c r="E5690" s="7"/>
      <c r="F5690" s="7"/>
      <c r="G5690" s="7"/>
      <c r="H5690" s="7"/>
    </row>
    <row r="5691" spans="3:8" x14ac:dyDescent="0.25">
      <c r="C5691" s="37"/>
      <c r="D5691" s="7"/>
      <c r="E5691" s="7"/>
      <c r="F5691" s="7"/>
      <c r="G5691" s="7"/>
      <c r="H5691" s="7"/>
    </row>
    <row r="5692" spans="3:8" x14ac:dyDescent="0.25">
      <c r="C5692" s="37"/>
      <c r="D5692" s="7"/>
      <c r="E5692" s="7"/>
      <c r="F5692" s="7"/>
      <c r="G5692" s="7"/>
      <c r="H5692" s="7"/>
    </row>
    <row r="5693" spans="3:8" x14ac:dyDescent="0.25">
      <c r="C5693" s="37"/>
      <c r="D5693" s="7"/>
      <c r="E5693" s="7"/>
      <c r="F5693" s="7"/>
      <c r="G5693" s="7"/>
      <c r="H5693" s="7"/>
    </row>
    <row r="5694" spans="3:8" x14ac:dyDescent="0.25">
      <c r="C5694" s="37"/>
      <c r="D5694" s="7"/>
      <c r="E5694" s="7"/>
      <c r="F5694" s="7"/>
      <c r="G5694" s="7"/>
      <c r="H5694" s="7"/>
    </row>
    <row r="5695" spans="3:8" x14ac:dyDescent="0.25">
      <c r="C5695" s="37"/>
      <c r="D5695" s="7"/>
      <c r="E5695" s="7"/>
      <c r="F5695" s="7"/>
    </row>
    <row r="5696" spans="3:8" x14ac:dyDescent="0.25">
      <c r="C5696" s="37"/>
      <c r="D5696" s="7"/>
      <c r="E5696" s="7"/>
      <c r="F5696" s="7"/>
    </row>
  </sheetData>
  <customSheetViews>
    <customSheetView guid="{9539ECA7-22C4-41C9-A8C4-6E5376FFFC58}" topLeftCell="A58">
      <selection activeCell="D36" sqref="D36"/>
      <pageMargins left="0.19685039370078741" right="0.19685039370078741" top="0.74803149606299213" bottom="0.74803149606299213" header="0.31496062992125984" footer="0.31496062992125984"/>
      <pageSetup paperSize="8" scale="95" orientation="portrait" r:id="rId1"/>
    </customSheetView>
  </customSheetViews>
  <mergeCells count="1">
    <mergeCell ref="A1:B1"/>
  </mergeCells>
  <pageMargins left="0.19685039370078741" right="0.19685039370078741" top="0.74803149606299213" bottom="0.74803149606299213" header="0.31496062992125984" footer="0.31496062992125984"/>
  <pageSetup paperSize="8" scale="95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5998"/>
  <sheetViews>
    <sheetView zoomScale="82" workbookViewId="0">
      <selection activeCell="D19" sqref="D19"/>
    </sheetView>
  </sheetViews>
  <sheetFormatPr defaultColWidth="8.81640625" defaultRowHeight="13" x14ac:dyDescent="0.25"/>
  <cols>
    <col min="1" max="1" width="6.453125" style="32" customWidth="1"/>
    <col min="2" max="2" width="9.81640625" style="55" customWidth="1"/>
    <col min="3" max="3" width="10.81640625" style="32" customWidth="1"/>
    <col min="4" max="4" width="47.1796875" style="2" customWidth="1"/>
    <col min="5" max="5" width="8.7265625" style="332" bestFit="1" customWidth="1"/>
    <col min="6" max="6" width="11.453125" style="41" customWidth="1"/>
    <col min="7" max="7" width="10.1796875" style="39" customWidth="1"/>
    <col min="8" max="8" width="12" style="27" customWidth="1"/>
    <col min="9" max="9" width="14.1796875" style="7" bestFit="1" customWidth="1"/>
    <col min="10" max="10" width="9.26953125" style="7" bestFit="1" customWidth="1"/>
    <col min="11" max="16384" width="8.81640625" style="7"/>
  </cols>
  <sheetData>
    <row r="1" spans="1:8" x14ac:dyDescent="0.25">
      <c r="A1" s="897"/>
      <c r="B1" s="898"/>
      <c r="C1" s="58" t="s">
        <v>0</v>
      </c>
      <c r="D1" s="81" t="s">
        <v>10</v>
      </c>
      <c r="E1" s="327" t="s">
        <v>2</v>
      </c>
      <c r="F1" s="42" t="s">
        <v>1</v>
      </c>
      <c r="G1" s="78" t="s">
        <v>3</v>
      </c>
      <c r="H1" s="25" t="s">
        <v>4</v>
      </c>
    </row>
    <row r="2" spans="1:8" x14ac:dyDescent="0.25">
      <c r="C2" s="59"/>
      <c r="D2" s="82"/>
      <c r="E2" s="328"/>
      <c r="F2" s="43"/>
      <c r="G2" s="79"/>
      <c r="H2" s="26"/>
    </row>
    <row r="3" spans="1:8" x14ac:dyDescent="0.3">
      <c r="C3" s="60"/>
      <c r="D3" s="246" t="s">
        <v>42</v>
      </c>
      <c r="E3" s="329"/>
      <c r="F3" s="40"/>
      <c r="G3" s="80"/>
    </row>
    <row r="4" spans="1:8" x14ac:dyDescent="0.25">
      <c r="C4" s="60"/>
      <c r="D4" s="83"/>
      <c r="E4" s="329"/>
      <c r="F4" s="40"/>
      <c r="G4" s="80"/>
    </row>
    <row r="5" spans="1:8" x14ac:dyDescent="0.25">
      <c r="C5" s="60"/>
      <c r="D5" s="87" t="s">
        <v>11</v>
      </c>
      <c r="E5" s="329"/>
      <c r="F5" s="40"/>
      <c r="G5" s="80"/>
    </row>
    <row r="6" spans="1:8" x14ac:dyDescent="0.25">
      <c r="C6" s="60"/>
      <c r="D6" s="87" t="s">
        <v>12</v>
      </c>
      <c r="E6" s="329"/>
      <c r="F6" s="40"/>
      <c r="G6" s="80"/>
    </row>
    <row r="7" spans="1:8" x14ac:dyDescent="0.25">
      <c r="C7" s="60"/>
      <c r="D7" s="87" t="s">
        <v>13</v>
      </c>
      <c r="E7" s="329"/>
      <c r="F7" s="40"/>
      <c r="G7" s="80"/>
    </row>
    <row r="8" spans="1:8" x14ac:dyDescent="0.25">
      <c r="C8" s="60"/>
      <c r="D8" s="87" t="s">
        <v>14</v>
      </c>
      <c r="E8" s="329"/>
      <c r="F8" s="40"/>
      <c r="G8" s="80"/>
    </row>
    <row r="9" spans="1:8" x14ac:dyDescent="0.25">
      <c r="C9" s="60"/>
      <c r="D9" s="87" t="s">
        <v>15</v>
      </c>
      <c r="E9" s="329"/>
      <c r="F9" s="40"/>
      <c r="G9" s="80"/>
    </row>
    <row r="10" spans="1:8" x14ac:dyDescent="0.25">
      <c r="C10" s="60"/>
      <c r="D10" s="87" t="s">
        <v>31</v>
      </c>
      <c r="E10" s="329"/>
      <c r="F10" s="40"/>
      <c r="G10" s="80"/>
    </row>
    <row r="11" spans="1:8" x14ac:dyDescent="0.25">
      <c r="C11" s="60"/>
      <c r="D11" s="87" t="s">
        <v>13</v>
      </c>
      <c r="E11" s="329"/>
      <c r="F11" s="40"/>
      <c r="G11" s="80"/>
    </row>
    <row r="12" spans="1:8" x14ac:dyDescent="0.25">
      <c r="C12" s="60"/>
      <c r="D12" s="87" t="s">
        <v>14</v>
      </c>
      <c r="E12" s="329"/>
      <c r="F12" s="40"/>
      <c r="G12" s="80"/>
    </row>
    <row r="13" spans="1:8" x14ac:dyDescent="0.25">
      <c r="C13" s="60"/>
      <c r="D13" s="87" t="s">
        <v>30</v>
      </c>
      <c r="E13" s="329"/>
      <c r="F13" s="40"/>
      <c r="G13" s="80"/>
    </row>
    <row r="14" spans="1:8" x14ac:dyDescent="0.25">
      <c r="C14" s="60"/>
      <c r="D14" s="87" t="s">
        <v>100</v>
      </c>
      <c r="E14" s="329"/>
      <c r="F14" s="40"/>
      <c r="G14" s="80"/>
      <c r="H14" s="18"/>
    </row>
    <row r="15" spans="1:8" x14ac:dyDescent="0.25">
      <c r="C15" s="60"/>
      <c r="D15" s="87" t="s">
        <v>13</v>
      </c>
      <c r="E15" s="329"/>
      <c r="F15" s="40"/>
      <c r="G15" s="80"/>
      <c r="H15" s="18"/>
    </row>
    <row r="16" spans="1:8" x14ac:dyDescent="0.25">
      <c r="C16" s="60"/>
      <c r="D16" s="87" t="s">
        <v>14</v>
      </c>
      <c r="E16" s="329"/>
      <c r="F16" s="40"/>
      <c r="G16" s="80"/>
      <c r="H16" s="18"/>
    </row>
    <row r="17" spans="3:8" x14ac:dyDescent="0.25">
      <c r="C17" s="60"/>
      <c r="D17" s="87" t="s">
        <v>29</v>
      </c>
      <c r="E17" s="329"/>
      <c r="F17" s="40"/>
      <c r="G17" s="80"/>
      <c r="H17" s="18"/>
    </row>
    <row r="18" spans="3:8" x14ac:dyDescent="0.25">
      <c r="C18" s="60"/>
      <c r="D18" s="87" t="s">
        <v>32</v>
      </c>
      <c r="E18" s="329"/>
      <c r="F18" s="40"/>
      <c r="G18" s="80"/>
      <c r="H18" s="18"/>
    </row>
    <row r="19" spans="3:8" x14ac:dyDescent="0.25">
      <c r="C19" s="60"/>
      <c r="D19" s="87" t="s">
        <v>13</v>
      </c>
      <c r="E19" s="329"/>
      <c r="F19" s="40"/>
      <c r="G19" s="80"/>
      <c r="H19" s="18"/>
    </row>
    <row r="20" spans="3:8" x14ac:dyDescent="0.25">
      <c r="C20" s="60"/>
      <c r="D20" s="87" t="s">
        <v>14</v>
      </c>
      <c r="E20" s="329"/>
      <c r="F20" s="40"/>
      <c r="G20" s="80"/>
      <c r="H20" s="18"/>
    </row>
    <row r="21" spans="3:8" x14ac:dyDescent="0.25">
      <c r="C21" s="60"/>
      <c r="D21" s="87" t="s">
        <v>28</v>
      </c>
      <c r="E21" s="329"/>
      <c r="F21" s="40"/>
      <c r="G21" s="80"/>
      <c r="H21" s="18"/>
    </row>
    <row r="22" spans="3:8" x14ac:dyDescent="0.25">
      <c r="C22" s="60"/>
      <c r="D22" s="87" t="s">
        <v>33</v>
      </c>
      <c r="E22" s="329"/>
      <c r="F22" s="40"/>
      <c r="G22" s="80"/>
      <c r="H22" s="18"/>
    </row>
    <row r="23" spans="3:8" x14ac:dyDescent="0.25">
      <c r="C23" s="60"/>
      <c r="D23" s="87" t="s">
        <v>16</v>
      </c>
      <c r="E23" s="329"/>
      <c r="F23" s="40"/>
      <c r="G23" s="80"/>
      <c r="H23" s="18"/>
    </row>
    <row r="24" spans="3:8" x14ac:dyDescent="0.25">
      <c r="C24" s="60"/>
      <c r="D24" s="87" t="s">
        <v>17</v>
      </c>
      <c r="E24" s="329"/>
      <c r="F24" s="40"/>
      <c r="G24" s="80"/>
      <c r="H24" s="18"/>
    </row>
    <row r="25" spans="3:8" x14ac:dyDescent="0.25">
      <c r="C25" s="60"/>
      <c r="D25" s="87" t="s">
        <v>15</v>
      </c>
      <c r="E25" s="329"/>
      <c r="F25" s="40"/>
      <c r="G25" s="80"/>
      <c r="H25" s="18"/>
    </row>
    <row r="26" spans="3:8" x14ac:dyDescent="0.25">
      <c r="C26" s="60"/>
      <c r="D26" s="21"/>
      <c r="E26" s="329"/>
      <c r="F26" s="40"/>
      <c r="G26" s="80"/>
      <c r="H26" s="18"/>
    </row>
    <row r="27" spans="3:8" x14ac:dyDescent="0.25">
      <c r="C27" s="60"/>
      <c r="D27" s="21"/>
      <c r="E27" s="329"/>
      <c r="F27" s="40"/>
      <c r="G27" s="80"/>
      <c r="H27" s="18"/>
    </row>
    <row r="28" spans="3:8" x14ac:dyDescent="0.3">
      <c r="C28" s="60"/>
      <c r="D28" s="246" t="s">
        <v>89</v>
      </c>
      <c r="E28" s="327" t="s">
        <v>110</v>
      </c>
      <c r="F28" s="42" t="s">
        <v>1</v>
      </c>
      <c r="G28" s="80"/>
      <c r="H28" s="18"/>
    </row>
    <row r="29" spans="3:8" x14ac:dyDescent="0.25">
      <c r="C29" s="60"/>
      <c r="D29" s="21"/>
      <c r="E29" s="329"/>
      <c r="F29" s="40"/>
      <c r="G29" s="80"/>
      <c r="H29" s="18"/>
    </row>
    <row r="30" spans="3:8" x14ac:dyDescent="0.25">
      <c r="C30" s="60"/>
      <c r="D30" s="21"/>
      <c r="E30" s="329"/>
      <c r="F30" s="40"/>
      <c r="G30" s="80"/>
      <c r="H30" s="18"/>
    </row>
    <row r="31" spans="3:8" x14ac:dyDescent="0.3">
      <c r="C31" s="60"/>
      <c r="D31" s="245" t="s">
        <v>12</v>
      </c>
      <c r="E31" s="329"/>
      <c r="F31" s="40"/>
      <c r="G31" s="80"/>
      <c r="H31" s="18"/>
    </row>
    <row r="32" spans="3:8" x14ac:dyDescent="0.3">
      <c r="C32" s="60"/>
      <c r="D32" s="245" t="s">
        <v>13</v>
      </c>
      <c r="E32" s="329"/>
      <c r="F32" s="40"/>
      <c r="G32" s="80"/>
      <c r="H32" s="18"/>
    </row>
    <row r="33" spans="2:8" x14ac:dyDescent="0.25">
      <c r="C33" s="60"/>
      <c r="D33" s="21"/>
      <c r="E33" s="329"/>
      <c r="F33" s="40"/>
      <c r="G33" s="80"/>
      <c r="H33" s="18"/>
    </row>
    <row r="34" spans="2:8" ht="25" x14ac:dyDescent="0.25">
      <c r="B34" s="55">
        <v>1</v>
      </c>
      <c r="C34" s="60"/>
      <c r="D34" s="21" t="s">
        <v>90</v>
      </c>
      <c r="E34" s="329">
        <f>B34</f>
        <v>1</v>
      </c>
      <c r="F34" s="40" t="s">
        <v>8</v>
      </c>
      <c r="G34" s="80"/>
      <c r="H34" s="18"/>
    </row>
    <row r="35" spans="2:8" x14ac:dyDescent="0.25">
      <c r="C35" s="60"/>
      <c r="D35" s="21"/>
      <c r="E35" s="329"/>
      <c r="F35" s="40"/>
      <c r="G35" s="80"/>
      <c r="H35" s="18"/>
    </row>
    <row r="36" spans="2:8" ht="25" x14ac:dyDescent="0.25">
      <c r="B36" s="55">
        <v>1</v>
      </c>
      <c r="C36" s="60"/>
      <c r="D36" s="21" t="s">
        <v>91</v>
      </c>
      <c r="E36" s="329">
        <f>B36</f>
        <v>1</v>
      </c>
      <c r="F36" s="40" t="s">
        <v>8</v>
      </c>
      <c r="G36" s="80"/>
      <c r="H36" s="18"/>
    </row>
    <row r="37" spans="2:8" x14ac:dyDescent="0.25">
      <c r="C37" s="60"/>
      <c r="D37" s="21"/>
      <c r="E37" s="329"/>
      <c r="F37" s="40"/>
      <c r="G37" s="80"/>
      <c r="H37" s="18"/>
    </row>
    <row r="38" spans="2:8" x14ac:dyDescent="0.25">
      <c r="C38" s="60"/>
      <c r="D38" s="21"/>
      <c r="E38" s="329"/>
      <c r="F38" s="40"/>
      <c r="G38" s="80"/>
      <c r="H38" s="18"/>
    </row>
    <row r="39" spans="2:8" x14ac:dyDescent="0.3">
      <c r="C39" s="60"/>
      <c r="D39" s="245" t="s">
        <v>31</v>
      </c>
      <c r="E39" s="329"/>
      <c r="F39" s="40"/>
      <c r="G39" s="80"/>
      <c r="H39" s="18"/>
    </row>
    <row r="40" spans="2:8" x14ac:dyDescent="0.3">
      <c r="C40" s="60"/>
      <c r="D40" s="245" t="s">
        <v>13</v>
      </c>
      <c r="E40" s="329"/>
      <c r="F40" s="40"/>
      <c r="G40" s="80"/>
      <c r="H40" s="18"/>
    </row>
    <row r="41" spans="2:8" x14ac:dyDescent="0.25">
      <c r="C41" s="60"/>
      <c r="D41" s="21"/>
      <c r="E41" s="329"/>
      <c r="F41" s="40"/>
      <c r="G41" s="80"/>
      <c r="H41" s="18"/>
    </row>
    <row r="42" spans="2:8" x14ac:dyDescent="0.25">
      <c r="C42" s="60"/>
      <c r="D42" s="21"/>
      <c r="E42" s="329"/>
      <c r="F42" s="40"/>
      <c r="G42" s="80"/>
      <c r="H42" s="18"/>
    </row>
    <row r="43" spans="2:8" x14ac:dyDescent="0.25">
      <c r="B43" s="55">
        <v>3</v>
      </c>
      <c r="C43" s="60"/>
      <c r="D43" s="21" t="s">
        <v>92</v>
      </c>
      <c r="E43" s="329">
        <f>B43</f>
        <v>3</v>
      </c>
      <c r="F43" s="40" t="s">
        <v>8</v>
      </c>
      <c r="G43" s="80"/>
      <c r="H43" s="18"/>
    </row>
    <row r="44" spans="2:8" x14ac:dyDescent="0.25">
      <c r="C44" s="60"/>
      <c r="D44" s="21"/>
      <c r="E44" s="329"/>
      <c r="F44" s="40"/>
      <c r="G44" s="80"/>
      <c r="H44" s="18"/>
    </row>
    <row r="45" spans="2:8" ht="25" x14ac:dyDescent="0.25">
      <c r="B45" s="55">
        <v>1</v>
      </c>
      <c r="C45" s="60"/>
      <c r="D45" s="21" t="s">
        <v>93</v>
      </c>
      <c r="E45" s="329">
        <f>B45</f>
        <v>1</v>
      </c>
      <c r="F45" s="40" t="s">
        <v>8</v>
      </c>
      <c r="G45" s="80"/>
      <c r="H45" s="18"/>
    </row>
    <row r="46" spans="2:8" x14ac:dyDescent="0.25">
      <c r="C46" s="60"/>
      <c r="D46" s="21"/>
      <c r="E46" s="329"/>
      <c r="F46" s="40"/>
      <c r="G46" s="80"/>
      <c r="H46" s="18"/>
    </row>
    <row r="47" spans="2:8" x14ac:dyDescent="0.25">
      <c r="C47" s="60"/>
      <c r="D47" s="21"/>
      <c r="E47" s="329"/>
      <c r="F47" s="40"/>
      <c r="G47" s="80"/>
      <c r="H47" s="18"/>
    </row>
    <row r="48" spans="2:8" ht="25" x14ac:dyDescent="0.25">
      <c r="B48" s="55">
        <v>1</v>
      </c>
      <c r="C48" s="60"/>
      <c r="D48" s="21" t="s">
        <v>94</v>
      </c>
      <c r="E48" s="329">
        <f>B48</f>
        <v>1</v>
      </c>
      <c r="F48" s="40" t="s">
        <v>8</v>
      </c>
      <c r="G48" s="80"/>
      <c r="H48" s="18"/>
    </row>
    <row r="49" spans="1:8" x14ac:dyDescent="0.25">
      <c r="C49" s="60"/>
      <c r="D49" s="21"/>
      <c r="E49" s="329"/>
      <c r="F49" s="40"/>
      <c r="G49" s="80"/>
      <c r="H49" s="18"/>
    </row>
    <row r="50" spans="1:8" x14ac:dyDescent="0.25">
      <c r="A50" s="32">
        <v>2</v>
      </c>
      <c r="B50" s="55">
        <v>1</v>
      </c>
      <c r="C50" s="60">
        <f>A50*B50</f>
        <v>2</v>
      </c>
      <c r="D50" s="21" t="s">
        <v>95</v>
      </c>
      <c r="E50" s="329">
        <v>2</v>
      </c>
      <c r="F50" s="40" t="s">
        <v>8</v>
      </c>
      <c r="G50" s="80"/>
      <c r="H50" s="18"/>
    </row>
    <row r="51" spans="1:8" x14ac:dyDescent="0.25">
      <c r="C51" s="60"/>
      <c r="D51" s="21"/>
      <c r="E51" s="329"/>
      <c r="F51" s="40"/>
      <c r="G51" s="80"/>
      <c r="H51" s="18"/>
    </row>
    <row r="52" spans="1:8" x14ac:dyDescent="0.25">
      <c r="B52" s="55">
        <v>1</v>
      </c>
      <c r="C52" s="60"/>
      <c r="D52" s="21" t="s">
        <v>96</v>
      </c>
      <c r="E52" s="329">
        <v>1</v>
      </c>
      <c r="F52" s="40" t="s">
        <v>8</v>
      </c>
      <c r="G52" s="80"/>
      <c r="H52" s="18"/>
    </row>
    <row r="53" spans="1:8" x14ac:dyDescent="0.25">
      <c r="C53" s="60"/>
      <c r="D53" s="21"/>
      <c r="E53" s="329"/>
      <c r="F53" s="40"/>
      <c r="G53" s="80"/>
      <c r="H53" s="18"/>
    </row>
    <row r="54" spans="1:8" x14ac:dyDescent="0.25">
      <c r="C54" s="60"/>
      <c r="D54" s="21"/>
      <c r="E54" s="329"/>
      <c r="F54" s="40"/>
      <c r="G54" s="80"/>
      <c r="H54" s="18"/>
    </row>
    <row r="55" spans="1:8" x14ac:dyDescent="0.25">
      <c r="B55" s="55">
        <v>1</v>
      </c>
      <c r="C55" s="60"/>
      <c r="D55" s="21" t="s">
        <v>97</v>
      </c>
      <c r="E55" s="329">
        <f>B55</f>
        <v>1</v>
      </c>
      <c r="F55" s="40" t="s">
        <v>8</v>
      </c>
      <c r="G55" s="80"/>
      <c r="H55" s="18"/>
    </row>
    <row r="56" spans="1:8" x14ac:dyDescent="0.25">
      <c r="C56" s="60"/>
      <c r="D56" s="21"/>
      <c r="E56" s="329"/>
      <c r="F56" s="40"/>
      <c r="G56" s="80"/>
      <c r="H56" s="18"/>
    </row>
    <row r="57" spans="1:8" x14ac:dyDescent="0.25">
      <c r="C57" s="60"/>
      <c r="D57" s="21"/>
      <c r="E57" s="329"/>
      <c r="F57" s="40"/>
      <c r="G57" s="80"/>
      <c r="H57" s="18"/>
    </row>
    <row r="58" spans="1:8" x14ac:dyDescent="0.25">
      <c r="B58" s="55">
        <v>3</v>
      </c>
      <c r="C58" s="60"/>
      <c r="D58" s="21" t="s">
        <v>98</v>
      </c>
      <c r="E58" s="329">
        <f>B58</f>
        <v>3</v>
      </c>
      <c r="F58" s="40" t="s">
        <v>8</v>
      </c>
      <c r="G58" s="80"/>
      <c r="H58" s="18"/>
    </row>
    <row r="59" spans="1:8" x14ac:dyDescent="0.25">
      <c r="C59" s="60"/>
      <c r="D59" s="21"/>
      <c r="E59" s="329"/>
      <c r="F59" s="40"/>
      <c r="G59" s="80"/>
      <c r="H59" s="18"/>
    </row>
    <row r="60" spans="1:8" x14ac:dyDescent="0.25">
      <c r="C60" s="60"/>
      <c r="D60" s="21"/>
      <c r="E60" s="329"/>
      <c r="F60" s="40"/>
      <c r="G60" s="80"/>
      <c r="H60" s="18"/>
    </row>
    <row r="61" spans="1:8" x14ac:dyDescent="0.25">
      <c r="B61" s="55">
        <v>3</v>
      </c>
      <c r="C61" s="60"/>
      <c r="D61" s="21" t="s">
        <v>99</v>
      </c>
      <c r="E61" s="329">
        <f>B61</f>
        <v>3</v>
      </c>
      <c r="F61" s="40" t="s">
        <v>8</v>
      </c>
      <c r="G61" s="80"/>
      <c r="H61" s="18"/>
    </row>
    <row r="62" spans="1:8" x14ac:dyDescent="0.25">
      <c r="C62" s="60"/>
      <c r="D62" s="21"/>
      <c r="E62" s="329"/>
      <c r="F62" s="40"/>
      <c r="G62" s="80"/>
      <c r="H62" s="18"/>
    </row>
    <row r="63" spans="1:8" x14ac:dyDescent="0.25">
      <c r="C63" s="60"/>
      <c r="D63" s="21"/>
      <c r="E63" s="329"/>
      <c r="F63" s="40"/>
      <c r="G63" s="80"/>
      <c r="H63" s="18"/>
    </row>
    <row r="64" spans="1:8" x14ac:dyDescent="0.25">
      <c r="A64" s="32">
        <v>2</v>
      </c>
      <c r="B64" s="55">
        <v>3</v>
      </c>
      <c r="C64" s="60">
        <f>A64*B64</f>
        <v>6</v>
      </c>
      <c r="D64" s="21" t="s">
        <v>101</v>
      </c>
      <c r="E64" s="329">
        <f>C64</f>
        <v>6</v>
      </c>
      <c r="F64" s="40" t="s">
        <v>8</v>
      </c>
      <c r="G64" s="80"/>
      <c r="H64" s="18"/>
    </row>
    <row r="65" spans="1:8" x14ac:dyDescent="0.25">
      <c r="C65" s="60"/>
      <c r="D65" s="21"/>
      <c r="E65" s="329"/>
      <c r="F65" s="40"/>
      <c r="G65" s="80"/>
      <c r="H65" s="18"/>
    </row>
    <row r="66" spans="1:8" x14ac:dyDescent="0.25">
      <c r="C66" s="60"/>
      <c r="D66" s="21"/>
      <c r="E66" s="329"/>
      <c r="F66" s="40"/>
      <c r="G66" s="80"/>
      <c r="H66" s="18"/>
    </row>
    <row r="67" spans="1:8" x14ac:dyDescent="0.3">
      <c r="C67" s="60"/>
      <c r="D67" s="245" t="s">
        <v>100</v>
      </c>
      <c r="E67" s="329"/>
      <c r="F67" s="40"/>
      <c r="G67" s="80"/>
      <c r="H67" s="18"/>
    </row>
    <row r="68" spans="1:8" x14ac:dyDescent="0.3">
      <c r="C68" s="60"/>
      <c r="D68" s="245" t="s">
        <v>13</v>
      </c>
      <c r="E68" s="329"/>
      <c r="F68" s="40"/>
      <c r="G68" s="80"/>
      <c r="H68" s="18"/>
    </row>
    <row r="69" spans="1:8" x14ac:dyDescent="0.25">
      <c r="C69" s="60"/>
      <c r="D69" s="21"/>
      <c r="E69" s="329"/>
      <c r="F69" s="40"/>
      <c r="G69" s="80"/>
      <c r="H69" s="18"/>
    </row>
    <row r="70" spans="1:8" x14ac:dyDescent="0.25">
      <c r="C70" s="60"/>
      <c r="D70" s="21"/>
      <c r="E70" s="329"/>
      <c r="F70" s="40"/>
      <c r="G70" s="80"/>
      <c r="H70" s="18"/>
    </row>
    <row r="71" spans="1:8" ht="25" x14ac:dyDescent="0.25">
      <c r="B71" s="55">
        <v>1</v>
      </c>
      <c r="C71" s="60"/>
      <c r="D71" s="21" t="s">
        <v>91</v>
      </c>
      <c r="E71" s="329">
        <f>B71</f>
        <v>1</v>
      </c>
      <c r="F71" s="40" t="s">
        <v>8</v>
      </c>
      <c r="G71" s="80"/>
      <c r="H71" s="18"/>
    </row>
    <row r="72" spans="1:8" x14ac:dyDescent="0.25">
      <c r="C72" s="60"/>
      <c r="D72" s="21"/>
      <c r="E72" s="329"/>
      <c r="F72" s="40"/>
      <c r="G72" s="80"/>
      <c r="H72" s="18"/>
    </row>
    <row r="73" spans="1:8" x14ac:dyDescent="0.25">
      <c r="B73" s="55">
        <v>4</v>
      </c>
      <c r="C73" s="60"/>
      <c r="D73" s="21" t="s">
        <v>98</v>
      </c>
      <c r="E73" s="329">
        <f>B73</f>
        <v>4</v>
      </c>
      <c r="F73" s="40" t="s">
        <v>8</v>
      </c>
      <c r="G73" s="80"/>
      <c r="H73" s="18"/>
    </row>
    <row r="74" spans="1:8" x14ac:dyDescent="0.25">
      <c r="C74" s="60"/>
      <c r="D74" s="21"/>
      <c r="E74" s="329"/>
      <c r="F74" s="40"/>
      <c r="G74" s="80"/>
      <c r="H74" s="18"/>
    </row>
    <row r="75" spans="1:8" x14ac:dyDescent="0.25">
      <c r="B75" s="55">
        <v>4</v>
      </c>
      <c r="C75" s="60"/>
      <c r="D75" s="21" t="s">
        <v>92</v>
      </c>
      <c r="E75" s="329">
        <f>B75</f>
        <v>4</v>
      </c>
      <c r="F75" s="40" t="s">
        <v>8</v>
      </c>
      <c r="G75" s="80"/>
      <c r="H75" s="18"/>
    </row>
    <row r="76" spans="1:8" x14ac:dyDescent="0.25">
      <c r="C76" s="60"/>
      <c r="D76" s="21"/>
      <c r="E76" s="329"/>
      <c r="F76" s="40"/>
      <c r="G76" s="80"/>
      <c r="H76" s="18"/>
    </row>
    <row r="77" spans="1:8" x14ac:dyDescent="0.25">
      <c r="B77" s="55">
        <v>4</v>
      </c>
      <c r="C77" s="60"/>
      <c r="D77" s="21" t="s">
        <v>99</v>
      </c>
      <c r="E77" s="329">
        <f>B77</f>
        <v>4</v>
      </c>
      <c r="F77" s="40" t="s">
        <v>8</v>
      </c>
      <c r="G77" s="80"/>
      <c r="H77" s="18"/>
    </row>
    <row r="78" spans="1:8" x14ac:dyDescent="0.25">
      <c r="C78" s="60"/>
      <c r="D78" s="21"/>
      <c r="E78" s="329"/>
      <c r="F78" s="40"/>
      <c r="G78" s="80"/>
      <c r="H78" s="18"/>
    </row>
    <row r="79" spans="1:8" x14ac:dyDescent="0.25">
      <c r="A79" s="32">
        <v>2</v>
      </c>
      <c r="B79" s="55">
        <v>4</v>
      </c>
      <c r="C79" s="60">
        <f>A79*B79</f>
        <v>8</v>
      </c>
      <c r="D79" s="21" t="s">
        <v>101</v>
      </c>
      <c r="E79" s="329">
        <f>C79</f>
        <v>8</v>
      </c>
      <c r="F79" s="40" t="s">
        <v>8</v>
      </c>
      <c r="G79" s="80"/>
      <c r="H79" s="18"/>
    </row>
    <row r="80" spans="1:8" x14ac:dyDescent="0.25">
      <c r="C80" s="60"/>
      <c r="D80" s="21"/>
      <c r="E80" s="329"/>
      <c r="F80" s="40"/>
      <c r="G80" s="80"/>
      <c r="H80" s="18"/>
    </row>
    <row r="81" spans="2:8" x14ac:dyDescent="0.25">
      <c r="B81" s="55">
        <v>2</v>
      </c>
      <c r="C81" s="60"/>
      <c r="D81" s="21" t="s">
        <v>96</v>
      </c>
      <c r="E81" s="329">
        <v>2</v>
      </c>
      <c r="F81" s="40" t="s">
        <v>8</v>
      </c>
      <c r="G81" s="80"/>
      <c r="H81" s="18"/>
    </row>
    <row r="82" spans="2:8" x14ac:dyDescent="0.25">
      <c r="C82" s="60"/>
      <c r="D82" s="21"/>
      <c r="E82" s="329"/>
      <c r="F82" s="40"/>
      <c r="G82" s="80"/>
      <c r="H82" s="18"/>
    </row>
    <row r="83" spans="2:8" x14ac:dyDescent="0.25">
      <c r="B83" s="55">
        <v>2</v>
      </c>
      <c r="C83" s="60"/>
      <c r="D83" s="21" t="s">
        <v>97</v>
      </c>
      <c r="E83" s="329">
        <f>B83</f>
        <v>2</v>
      </c>
      <c r="F83" s="40" t="s">
        <v>8</v>
      </c>
      <c r="G83" s="80"/>
      <c r="H83" s="18"/>
    </row>
    <row r="84" spans="2:8" x14ac:dyDescent="0.25">
      <c r="C84" s="60"/>
      <c r="D84" s="21"/>
      <c r="E84" s="329"/>
      <c r="F84" s="40"/>
      <c r="G84" s="80"/>
      <c r="H84" s="18"/>
    </row>
    <row r="85" spans="2:8" x14ac:dyDescent="0.25">
      <c r="C85" s="60"/>
      <c r="D85" s="21"/>
      <c r="E85" s="329"/>
      <c r="F85" s="40"/>
      <c r="G85" s="80"/>
      <c r="H85" s="18"/>
    </row>
    <row r="86" spans="2:8" ht="25" x14ac:dyDescent="0.25">
      <c r="B86" s="55">
        <v>1</v>
      </c>
      <c r="C86" s="60"/>
      <c r="D86" s="21" t="s">
        <v>94</v>
      </c>
      <c r="E86" s="329">
        <f>B86</f>
        <v>1</v>
      </c>
      <c r="F86" s="40" t="s">
        <v>8</v>
      </c>
      <c r="G86" s="80"/>
      <c r="H86" s="18"/>
    </row>
    <row r="87" spans="2:8" x14ac:dyDescent="0.25">
      <c r="C87" s="60"/>
      <c r="D87" s="21"/>
      <c r="E87" s="329"/>
      <c r="F87" s="40"/>
      <c r="G87" s="80"/>
      <c r="H87" s="18"/>
    </row>
    <row r="88" spans="2:8" ht="25" x14ac:dyDescent="0.25">
      <c r="B88" s="55">
        <v>1</v>
      </c>
      <c r="C88" s="60"/>
      <c r="D88" s="21" t="s">
        <v>93</v>
      </c>
      <c r="E88" s="329">
        <f>B88</f>
        <v>1</v>
      </c>
      <c r="F88" s="40" t="s">
        <v>8</v>
      </c>
      <c r="G88" s="80"/>
      <c r="H88" s="18"/>
    </row>
    <row r="89" spans="2:8" x14ac:dyDescent="0.25">
      <c r="C89" s="60"/>
      <c r="D89" s="21"/>
      <c r="E89" s="329"/>
      <c r="F89" s="40"/>
      <c r="G89" s="80"/>
      <c r="H89" s="18"/>
    </row>
    <row r="90" spans="2:8" ht="25" x14ac:dyDescent="0.25">
      <c r="B90" s="55">
        <v>2</v>
      </c>
      <c r="C90" s="60"/>
      <c r="D90" s="21" t="s">
        <v>91</v>
      </c>
      <c r="E90" s="329">
        <f>B90</f>
        <v>2</v>
      </c>
      <c r="F90" s="40" t="s">
        <v>8</v>
      </c>
      <c r="G90" s="80"/>
      <c r="H90" s="18"/>
    </row>
    <row r="91" spans="2:8" x14ac:dyDescent="0.25">
      <c r="C91" s="60"/>
      <c r="D91" s="21"/>
      <c r="E91" s="329"/>
      <c r="F91" s="40"/>
      <c r="G91" s="80"/>
      <c r="H91" s="18"/>
    </row>
    <row r="92" spans="2:8" ht="25" x14ac:dyDescent="0.25">
      <c r="B92" s="55">
        <v>2</v>
      </c>
      <c r="C92" s="60"/>
      <c r="D92" s="21" t="s">
        <v>90</v>
      </c>
      <c r="E92" s="329">
        <f>B92</f>
        <v>2</v>
      </c>
      <c r="F92" s="40" t="s">
        <v>8</v>
      </c>
      <c r="G92" s="80"/>
      <c r="H92" s="18"/>
    </row>
    <row r="93" spans="2:8" x14ac:dyDescent="0.25">
      <c r="C93" s="60"/>
      <c r="D93" s="21"/>
      <c r="E93" s="329"/>
      <c r="F93" s="40"/>
      <c r="G93" s="80"/>
      <c r="H93" s="18"/>
    </row>
    <row r="94" spans="2:8" x14ac:dyDescent="0.25">
      <c r="C94" s="60"/>
      <c r="D94" s="21"/>
      <c r="E94" s="329"/>
      <c r="F94" s="40"/>
      <c r="G94" s="80"/>
      <c r="H94" s="18"/>
    </row>
    <row r="95" spans="2:8" x14ac:dyDescent="0.3">
      <c r="C95" s="60"/>
      <c r="D95" s="245" t="s">
        <v>32</v>
      </c>
      <c r="E95" s="329"/>
      <c r="F95" s="40"/>
      <c r="G95" s="80"/>
      <c r="H95" s="18"/>
    </row>
    <row r="96" spans="2:8" x14ac:dyDescent="0.3">
      <c r="C96" s="60"/>
      <c r="D96" s="245" t="s">
        <v>13</v>
      </c>
      <c r="E96" s="329"/>
      <c r="F96" s="40"/>
      <c r="G96" s="80"/>
      <c r="H96" s="18"/>
    </row>
    <row r="97" spans="1:8" x14ac:dyDescent="0.25">
      <c r="C97" s="60"/>
      <c r="D97" s="21"/>
      <c r="E97" s="329"/>
      <c r="F97" s="40"/>
      <c r="G97" s="80"/>
      <c r="H97" s="18"/>
    </row>
    <row r="98" spans="1:8" x14ac:dyDescent="0.25">
      <c r="B98" s="55">
        <v>3</v>
      </c>
      <c r="C98" s="60"/>
      <c r="D98" s="21" t="s">
        <v>98</v>
      </c>
      <c r="E98" s="329">
        <f>B98</f>
        <v>3</v>
      </c>
      <c r="F98" s="40" t="s">
        <v>8</v>
      </c>
      <c r="G98" s="80"/>
      <c r="H98" s="18"/>
    </row>
    <row r="99" spans="1:8" x14ac:dyDescent="0.25">
      <c r="C99" s="60"/>
      <c r="D99" s="21"/>
      <c r="E99" s="329"/>
      <c r="F99" s="40"/>
      <c r="G99" s="80"/>
      <c r="H99" s="18"/>
    </row>
    <row r="100" spans="1:8" x14ac:dyDescent="0.25">
      <c r="B100" s="55">
        <v>3</v>
      </c>
      <c r="C100" s="60"/>
      <c r="D100" s="21" t="s">
        <v>92</v>
      </c>
      <c r="E100" s="329">
        <f>B100</f>
        <v>3</v>
      </c>
      <c r="F100" s="40" t="s">
        <v>8</v>
      </c>
      <c r="G100" s="80"/>
      <c r="H100" s="18"/>
    </row>
    <row r="101" spans="1:8" x14ac:dyDescent="0.25">
      <c r="C101" s="60"/>
      <c r="D101" s="21"/>
      <c r="E101" s="329"/>
      <c r="F101" s="40"/>
      <c r="G101" s="80"/>
      <c r="H101" s="18"/>
    </row>
    <row r="102" spans="1:8" x14ac:dyDescent="0.25">
      <c r="B102" s="55">
        <v>3</v>
      </c>
      <c r="C102" s="60"/>
      <c r="D102" s="21" t="s">
        <v>99</v>
      </c>
      <c r="E102" s="329">
        <f>B102</f>
        <v>3</v>
      </c>
      <c r="F102" s="40" t="s">
        <v>8</v>
      </c>
      <c r="G102" s="80"/>
      <c r="H102" s="18"/>
    </row>
    <row r="103" spans="1:8" x14ac:dyDescent="0.25">
      <c r="C103" s="60"/>
      <c r="D103" s="21"/>
      <c r="E103" s="329"/>
      <c r="F103" s="40"/>
      <c r="G103" s="80"/>
      <c r="H103" s="18"/>
    </row>
    <row r="104" spans="1:8" x14ac:dyDescent="0.25">
      <c r="A104" s="32">
        <v>2</v>
      </c>
      <c r="B104" s="55">
        <v>3</v>
      </c>
      <c r="C104" s="60">
        <f>A104*B104</f>
        <v>6</v>
      </c>
      <c r="D104" s="21" t="s">
        <v>101</v>
      </c>
      <c r="E104" s="329">
        <f>C104</f>
        <v>6</v>
      </c>
      <c r="F104" s="40" t="s">
        <v>8</v>
      </c>
      <c r="G104" s="80"/>
      <c r="H104" s="18"/>
    </row>
    <row r="105" spans="1:8" x14ac:dyDescent="0.25">
      <c r="C105" s="60"/>
      <c r="D105" s="21"/>
      <c r="E105" s="329"/>
      <c r="F105" s="40"/>
      <c r="G105" s="80"/>
      <c r="H105" s="18"/>
    </row>
    <row r="106" spans="1:8" ht="25" x14ac:dyDescent="0.25">
      <c r="B106" s="55">
        <v>1</v>
      </c>
      <c r="C106" s="60"/>
      <c r="D106" s="21" t="s">
        <v>93</v>
      </c>
      <c r="E106" s="329">
        <f>B106</f>
        <v>1</v>
      </c>
      <c r="F106" s="40" t="s">
        <v>8</v>
      </c>
      <c r="G106" s="80"/>
      <c r="H106" s="18"/>
    </row>
    <row r="107" spans="1:8" x14ac:dyDescent="0.25">
      <c r="C107" s="60"/>
      <c r="D107" s="21"/>
      <c r="E107" s="329"/>
      <c r="F107" s="40"/>
      <c r="G107" s="80"/>
      <c r="H107" s="18"/>
    </row>
    <row r="108" spans="1:8" x14ac:dyDescent="0.25">
      <c r="B108" s="55">
        <v>2</v>
      </c>
      <c r="C108" s="60"/>
      <c r="D108" s="21" t="s">
        <v>96</v>
      </c>
      <c r="E108" s="329">
        <f>B108</f>
        <v>2</v>
      </c>
      <c r="F108" s="40" t="s">
        <v>8</v>
      </c>
      <c r="G108" s="80"/>
      <c r="H108" s="18"/>
    </row>
    <row r="109" spans="1:8" x14ac:dyDescent="0.25">
      <c r="C109" s="60"/>
      <c r="D109" s="21"/>
      <c r="E109" s="329"/>
      <c r="F109" s="40"/>
      <c r="G109" s="80"/>
      <c r="H109" s="18"/>
    </row>
    <row r="110" spans="1:8" x14ac:dyDescent="0.25">
      <c r="B110" s="55">
        <v>1</v>
      </c>
      <c r="C110" s="60"/>
      <c r="D110" s="21" t="s">
        <v>102</v>
      </c>
      <c r="E110" s="329">
        <f>B110</f>
        <v>1</v>
      </c>
      <c r="F110" s="40" t="s">
        <v>8</v>
      </c>
      <c r="G110" s="80"/>
      <c r="H110" s="18"/>
    </row>
    <row r="111" spans="1:8" x14ac:dyDescent="0.25">
      <c r="C111" s="60"/>
      <c r="D111" s="21"/>
      <c r="E111" s="329"/>
      <c r="F111" s="40"/>
      <c r="G111" s="80"/>
      <c r="H111" s="18"/>
    </row>
    <row r="112" spans="1:8" x14ac:dyDescent="0.25">
      <c r="B112" s="55">
        <v>1</v>
      </c>
      <c r="C112" s="60"/>
      <c r="D112" s="21" t="s">
        <v>103</v>
      </c>
      <c r="E112" s="329">
        <f>B112</f>
        <v>1</v>
      </c>
      <c r="F112" s="40" t="s">
        <v>8</v>
      </c>
      <c r="G112" s="80"/>
      <c r="H112" s="18"/>
    </row>
    <row r="113" spans="2:8" x14ac:dyDescent="0.25">
      <c r="C113" s="60"/>
      <c r="D113" s="21"/>
      <c r="E113" s="329"/>
      <c r="F113" s="40"/>
      <c r="G113" s="80"/>
      <c r="H113" s="18"/>
    </row>
    <row r="114" spans="2:8" ht="25" x14ac:dyDescent="0.25">
      <c r="B114" s="55">
        <v>2</v>
      </c>
      <c r="C114" s="60"/>
      <c r="D114" s="21" t="s">
        <v>104</v>
      </c>
      <c r="E114" s="329">
        <f>B114</f>
        <v>2</v>
      </c>
      <c r="F114" s="40" t="s">
        <v>8</v>
      </c>
      <c r="G114" s="80"/>
      <c r="H114" s="18"/>
    </row>
    <row r="115" spans="2:8" x14ac:dyDescent="0.25">
      <c r="C115" s="60"/>
      <c r="D115" s="21"/>
      <c r="E115" s="329"/>
      <c r="F115" s="40"/>
      <c r="G115" s="80"/>
      <c r="H115" s="18"/>
    </row>
    <row r="116" spans="2:8" ht="25" x14ac:dyDescent="0.25">
      <c r="B116" s="55">
        <v>2</v>
      </c>
      <c r="C116" s="60"/>
      <c r="D116" s="21" t="s">
        <v>105</v>
      </c>
      <c r="E116" s="329">
        <f>B116</f>
        <v>2</v>
      </c>
      <c r="F116" s="40" t="s">
        <v>8</v>
      </c>
      <c r="G116" s="80"/>
      <c r="H116" s="18"/>
    </row>
    <row r="117" spans="2:8" x14ac:dyDescent="0.25">
      <c r="C117" s="60"/>
      <c r="D117" s="21"/>
      <c r="E117" s="329"/>
      <c r="F117" s="40"/>
      <c r="G117" s="80"/>
      <c r="H117" s="18"/>
    </row>
    <row r="118" spans="2:8" ht="25" x14ac:dyDescent="0.25">
      <c r="B118" s="55">
        <v>1</v>
      </c>
      <c r="C118" s="60"/>
      <c r="D118" s="21" t="s">
        <v>106</v>
      </c>
      <c r="E118" s="329">
        <f>B118</f>
        <v>1</v>
      </c>
      <c r="F118" s="40" t="s">
        <v>8</v>
      </c>
      <c r="G118" s="80"/>
      <c r="H118" s="18"/>
    </row>
    <row r="119" spans="2:8" x14ac:dyDescent="0.25">
      <c r="C119" s="60"/>
      <c r="D119" s="21"/>
      <c r="E119" s="329"/>
      <c r="F119" s="40"/>
      <c r="G119" s="80"/>
      <c r="H119" s="18"/>
    </row>
    <row r="120" spans="2:8" x14ac:dyDescent="0.25">
      <c r="B120" s="55">
        <v>1</v>
      </c>
      <c r="C120" s="60"/>
      <c r="D120" s="21" t="s">
        <v>98</v>
      </c>
      <c r="E120" s="329">
        <f>B120</f>
        <v>1</v>
      </c>
      <c r="F120" s="40" t="s">
        <v>8</v>
      </c>
      <c r="G120" s="80"/>
      <c r="H120" s="18"/>
    </row>
    <row r="121" spans="2:8" x14ac:dyDescent="0.25">
      <c r="C121" s="60"/>
      <c r="D121" s="21"/>
      <c r="E121" s="329"/>
      <c r="F121" s="40"/>
      <c r="G121" s="80"/>
      <c r="H121" s="18"/>
    </row>
    <row r="122" spans="2:8" x14ac:dyDescent="0.25">
      <c r="B122" s="55">
        <v>1</v>
      </c>
      <c r="C122" s="60"/>
      <c r="D122" s="21" t="s">
        <v>97</v>
      </c>
      <c r="E122" s="329">
        <f>B122</f>
        <v>1</v>
      </c>
      <c r="F122" s="40" t="s">
        <v>8</v>
      </c>
      <c r="G122" s="80"/>
      <c r="H122" s="18"/>
    </row>
    <row r="123" spans="2:8" x14ac:dyDescent="0.25">
      <c r="C123" s="60"/>
      <c r="D123" s="21"/>
      <c r="E123" s="329"/>
      <c r="F123" s="40"/>
      <c r="G123" s="80"/>
      <c r="H123" s="18"/>
    </row>
    <row r="124" spans="2:8" x14ac:dyDescent="0.25">
      <c r="B124" s="55">
        <v>1</v>
      </c>
      <c r="C124" s="60"/>
      <c r="D124" s="21" t="s">
        <v>103</v>
      </c>
      <c r="E124" s="329">
        <f>B124</f>
        <v>1</v>
      </c>
      <c r="F124" s="40" t="s">
        <v>8</v>
      </c>
      <c r="G124" s="80"/>
      <c r="H124" s="18"/>
    </row>
    <row r="125" spans="2:8" x14ac:dyDescent="0.25">
      <c r="C125" s="60"/>
      <c r="D125" s="21"/>
      <c r="E125" s="329"/>
      <c r="F125" s="40"/>
      <c r="G125" s="80"/>
      <c r="H125" s="18"/>
    </row>
    <row r="126" spans="2:8" x14ac:dyDescent="0.25">
      <c r="B126" s="55">
        <v>1</v>
      </c>
      <c r="C126" s="60"/>
      <c r="D126" s="21" t="s">
        <v>95</v>
      </c>
      <c r="E126" s="329">
        <f>B126</f>
        <v>1</v>
      </c>
      <c r="F126" s="40" t="s">
        <v>8</v>
      </c>
      <c r="G126" s="80"/>
      <c r="H126" s="18"/>
    </row>
    <row r="127" spans="2:8" x14ac:dyDescent="0.25">
      <c r="C127" s="60"/>
      <c r="D127" s="21"/>
      <c r="E127" s="329"/>
      <c r="F127" s="40"/>
      <c r="G127" s="80"/>
      <c r="H127" s="18"/>
    </row>
    <row r="128" spans="2:8" ht="25" x14ac:dyDescent="0.25">
      <c r="B128" s="55">
        <v>1</v>
      </c>
      <c r="C128" s="60"/>
      <c r="D128" s="21" t="s">
        <v>104</v>
      </c>
      <c r="E128" s="329">
        <f>B128</f>
        <v>1</v>
      </c>
      <c r="F128" s="40" t="s">
        <v>8</v>
      </c>
      <c r="G128" s="80"/>
      <c r="H128" s="18"/>
    </row>
    <row r="129" spans="1:8" x14ac:dyDescent="0.25">
      <c r="C129" s="60"/>
      <c r="D129" s="21"/>
      <c r="E129" s="329"/>
      <c r="F129" s="40"/>
      <c r="G129" s="80"/>
      <c r="H129" s="18"/>
    </row>
    <row r="130" spans="1:8" x14ac:dyDescent="0.25">
      <c r="B130" s="55">
        <v>1</v>
      </c>
      <c r="C130" s="60"/>
      <c r="D130" s="21" t="s">
        <v>107</v>
      </c>
      <c r="E130" s="329">
        <f>B130</f>
        <v>1</v>
      </c>
      <c r="F130" s="40" t="s">
        <v>8</v>
      </c>
      <c r="G130" s="80"/>
      <c r="H130" s="18"/>
    </row>
    <row r="131" spans="1:8" x14ac:dyDescent="0.25">
      <c r="C131" s="60"/>
      <c r="D131" s="21"/>
      <c r="E131" s="329"/>
      <c r="F131" s="40"/>
      <c r="G131" s="80"/>
      <c r="H131" s="18"/>
    </row>
    <row r="132" spans="1:8" x14ac:dyDescent="0.25">
      <c r="C132" s="60"/>
      <c r="D132" s="21"/>
      <c r="E132" s="329"/>
      <c r="F132" s="40"/>
      <c r="G132" s="80"/>
      <c r="H132" s="18"/>
    </row>
    <row r="133" spans="1:8" x14ac:dyDescent="0.3">
      <c r="C133" s="60"/>
      <c r="D133" s="245" t="s">
        <v>108</v>
      </c>
      <c r="E133" s="329"/>
      <c r="F133" s="40"/>
      <c r="G133" s="80"/>
      <c r="H133" s="18"/>
    </row>
    <row r="134" spans="1:8" x14ac:dyDescent="0.3">
      <c r="C134" s="60"/>
      <c r="D134" s="245"/>
      <c r="E134" s="329"/>
      <c r="F134" s="40"/>
      <c r="G134" s="80"/>
      <c r="H134" s="18"/>
    </row>
    <row r="135" spans="1:8" x14ac:dyDescent="0.25">
      <c r="B135" s="55">
        <v>4</v>
      </c>
      <c r="C135" s="60"/>
      <c r="D135" s="21" t="s">
        <v>98</v>
      </c>
      <c r="E135" s="329">
        <f>B135</f>
        <v>4</v>
      </c>
      <c r="F135" s="40" t="s">
        <v>8</v>
      </c>
      <c r="G135" s="80"/>
      <c r="H135" s="18"/>
    </row>
    <row r="136" spans="1:8" x14ac:dyDescent="0.25">
      <c r="C136" s="60"/>
      <c r="D136" s="21"/>
      <c r="E136" s="329"/>
      <c r="F136" s="40"/>
      <c r="G136" s="80"/>
      <c r="H136" s="18"/>
    </row>
    <row r="137" spans="1:8" x14ac:dyDescent="0.25">
      <c r="B137" s="55">
        <v>4</v>
      </c>
      <c r="C137" s="60"/>
      <c r="D137" s="21" t="s">
        <v>92</v>
      </c>
      <c r="E137" s="329">
        <f>B137</f>
        <v>4</v>
      </c>
      <c r="F137" s="40" t="s">
        <v>8</v>
      </c>
      <c r="G137" s="80"/>
      <c r="H137" s="18"/>
    </row>
    <row r="138" spans="1:8" x14ac:dyDescent="0.25">
      <c r="C138" s="60"/>
      <c r="D138" s="21"/>
      <c r="E138" s="329"/>
      <c r="F138" s="40"/>
      <c r="G138" s="80"/>
      <c r="H138" s="18"/>
    </row>
    <row r="139" spans="1:8" x14ac:dyDescent="0.25">
      <c r="B139" s="55">
        <v>4</v>
      </c>
      <c r="C139" s="60"/>
      <c r="D139" s="21" t="s">
        <v>99</v>
      </c>
      <c r="E139" s="329">
        <f>B139</f>
        <v>4</v>
      </c>
      <c r="F139" s="40" t="s">
        <v>8</v>
      </c>
      <c r="G139" s="80"/>
      <c r="H139" s="18"/>
    </row>
    <row r="140" spans="1:8" x14ac:dyDescent="0.25">
      <c r="C140" s="60"/>
      <c r="D140" s="21"/>
      <c r="E140" s="329"/>
      <c r="F140" s="40"/>
      <c r="G140" s="80"/>
      <c r="H140" s="18"/>
    </row>
    <row r="141" spans="1:8" x14ac:dyDescent="0.25">
      <c r="A141" s="32">
        <v>2</v>
      </c>
      <c r="B141" s="55">
        <v>4</v>
      </c>
      <c r="C141" s="60">
        <f>A141*B141</f>
        <v>8</v>
      </c>
      <c r="D141" s="21" t="s">
        <v>101</v>
      </c>
      <c r="E141" s="329">
        <f>C141</f>
        <v>8</v>
      </c>
      <c r="F141" s="40" t="s">
        <v>8</v>
      </c>
      <c r="G141" s="80"/>
      <c r="H141" s="18"/>
    </row>
    <row r="142" spans="1:8" x14ac:dyDescent="0.25">
      <c r="C142" s="60"/>
      <c r="D142" s="21"/>
      <c r="E142" s="329"/>
      <c r="F142" s="40"/>
      <c r="G142" s="80"/>
      <c r="H142" s="18"/>
    </row>
    <row r="143" spans="1:8" x14ac:dyDescent="0.25">
      <c r="C143" s="60"/>
      <c r="D143" s="21"/>
      <c r="E143" s="329"/>
      <c r="F143" s="40"/>
      <c r="G143" s="80"/>
      <c r="H143" s="18"/>
    </row>
    <row r="144" spans="1:8" x14ac:dyDescent="0.25">
      <c r="A144" s="32">
        <v>2</v>
      </c>
      <c r="B144" s="55">
        <v>3</v>
      </c>
      <c r="C144" s="60">
        <f>A144*B144</f>
        <v>6</v>
      </c>
      <c r="D144" s="21" t="s">
        <v>109</v>
      </c>
      <c r="E144" s="329">
        <f>C144</f>
        <v>6</v>
      </c>
      <c r="F144" s="40" t="s">
        <v>8</v>
      </c>
      <c r="G144" s="80"/>
      <c r="H144" s="18"/>
    </row>
    <row r="145" spans="2:8" x14ac:dyDescent="0.25">
      <c r="C145" s="60"/>
      <c r="D145" s="21"/>
      <c r="E145" s="329"/>
      <c r="F145" s="40"/>
      <c r="G145" s="80"/>
      <c r="H145" s="18"/>
    </row>
    <row r="146" spans="2:8" x14ac:dyDescent="0.25">
      <c r="B146" s="55">
        <v>2</v>
      </c>
      <c r="C146" s="60"/>
      <c r="D146" s="21" t="s">
        <v>97</v>
      </c>
      <c r="E146" s="329">
        <f>B146</f>
        <v>2</v>
      </c>
      <c r="F146" s="40" t="s">
        <v>8</v>
      </c>
      <c r="G146" s="80"/>
      <c r="H146" s="18"/>
    </row>
    <row r="147" spans="2:8" x14ac:dyDescent="0.25">
      <c r="C147" s="60"/>
      <c r="D147" s="21"/>
      <c r="E147" s="329"/>
      <c r="F147" s="40"/>
      <c r="G147" s="80"/>
      <c r="H147" s="18"/>
    </row>
    <row r="148" spans="2:8" x14ac:dyDescent="0.25">
      <c r="B148" s="55">
        <v>2</v>
      </c>
      <c r="C148" s="60"/>
      <c r="D148" s="21" t="s">
        <v>103</v>
      </c>
      <c r="E148" s="329">
        <f>B148</f>
        <v>2</v>
      </c>
      <c r="F148" s="40" t="s">
        <v>8</v>
      </c>
      <c r="G148" s="80"/>
      <c r="H148" s="18"/>
    </row>
    <row r="149" spans="2:8" x14ac:dyDescent="0.25">
      <c r="C149" s="60"/>
      <c r="D149" s="21"/>
      <c r="E149" s="329"/>
      <c r="F149" s="40"/>
      <c r="G149" s="80"/>
      <c r="H149" s="18"/>
    </row>
    <row r="150" spans="2:8" ht="25" x14ac:dyDescent="0.25">
      <c r="B150" s="55">
        <v>1</v>
      </c>
      <c r="C150" s="60"/>
      <c r="D150" s="21" t="s">
        <v>104</v>
      </c>
      <c r="E150" s="329">
        <f>B150</f>
        <v>1</v>
      </c>
      <c r="F150" s="40" t="s">
        <v>8</v>
      </c>
      <c r="G150" s="80"/>
      <c r="H150" s="18"/>
    </row>
    <row r="151" spans="2:8" x14ac:dyDescent="0.25">
      <c r="C151" s="60"/>
      <c r="D151" s="21"/>
      <c r="E151" s="329"/>
      <c r="F151" s="40"/>
      <c r="G151" s="80"/>
      <c r="H151" s="18"/>
    </row>
    <row r="152" spans="2:8" ht="25" x14ac:dyDescent="0.25">
      <c r="B152" s="55">
        <v>1</v>
      </c>
      <c r="C152" s="60"/>
      <c r="D152" s="21" t="s">
        <v>93</v>
      </c>
      <c r="E152" s="329">
        <f>B152</f>
        <v>1</v>
      </c>
      <c r="F152" s="40" t="s">
        <v>8</v>
      </c>
      <c r="G152" s="80"/>
      <c r="H152" s="18"/>
    </row>
    <row r="153" spans="2:8" x14ac:dyDescent="0.25">
      <c r="C153" s="60"/>
      <c r="D153" s="21"/>
      <c r="E153" s="329"/>
      <c r="F153" s="40"/>
      <c r="G153" s="80"/>
      <c r="H153" s="18"/>
    </row>
    <row r="154" spans="2:8" ht="25" x14ac:dyDescent="0.25">
      <c r="B154" s="55">
        <v>1</v>
      </c>
      <c r="C154" s="60"/>
      <c r="D154" s="21" t="s">
        <v>94</v>
      </c>
      <c r="E154" s="329">
        <f>B154</f>
        <v>1</v>
      </c>
      <c r="F154" s="40" t="s">
        <v>8</v>
      </c>
      <c r="G154" s="80"/>
      <c r="H154" s="18"/>
    </row>
    <row r="155" spans="2:8" x14ac:dyDescent="0.25">
      <c r="C155" s="60"/>
      <c r="D155" s="21"/>
      <c r="E155" s="329"/>
      <c r="F155" s="40"/>
      <c r="G155" s="80"/>
      <c r="H155" s="18"/>
    </row>
    <row r="156" spans="2:8" x14ac:dyDescent="0.25">
      <c r="C156" s="60"/>
      <c r="D156" s="21"/>
      <c r="E156" s="329"/>
      <c r="F156" s="40"/>
      <c r="G156" s="80"/>
      <c r="H156" s="18"/>
    </row>
    <row r="157" spans="2:8" x14ac:dyDescent="0.25">
      <c r="C157" s="60"/>
      <c r="D157" s="21"/>
      <c r="E157" s="329"/>
      <c r="F157" s="40"/>
      <c r="G157" s="80"/>
      <c r="H157" s="18"/>
    </row>
    <row r="158" spans="2:8" ht="20.5" x14ac:dyDescent="0.25">
      <c r="C158" s="60"/>
      <c r="D158" s="130" t="s">
        <v>118</v>
      </c>
      <c r="E158" s="329"/>
      <c r="F158" s="40"/>
      <c r="G158" s="80"/>
      <c r="H158" s="18"/>
    </row>
    <row r="159" spans="2:8" x14ac:dyDescent="0.25">
      <c r="C159" s="60"/>
      <c r="D159" s="21"/>
      <c r="E159" s="329"/>
      <c r="F159" s="40"/>
      <c r="G159" s="80"/>
      <c r="H159" s="18"/>
    </row>
    <row r="160" spans="2:8" x14ac:dyDescent="0.3">
      <c r="B160" s="333"/>
      <c r="C160" s="96"/>
      <c r="D160" s="246" t="s">
        <v>88</v>
      </c>
      <c r="E160" s="329"/>
      <c r="F160" s="40"/>
      <c r="G160" s="80"/>
      <c r="H160" s="18"/>
    </row>
    <row r="161" spans="1:8" x14ac:dyDescent="0.25">
      <c r="B161" s="333"/>
      <c r="C161" s="96"/>
      <c r="D161" s="87"/>
      <c r="E161" s="329"/>
      <c r="F161" s="40"/>
      <c r="G161" s="80"/>
      <c r="H161" s="18"/>
    </row>
    <row r="162" spans="1:8" x14ac:dyDescent="0.25">
      <c r="A162" s="32">
        <v>2</v>
      </c>
      <c r="B162" s="334">
        <f>(1230-70)</f>
        <v>1160</v>
      </c>
      <c r="C162" s="96">
        <f>A162*B162</f>
        <v>2320</v>
      </c>
      <c r="D162" s="87" t="s">
        <v>34</v>
      </c>
      <c r="E162" s="330">
        <f>C179</f>
        <v>6765.7</v>
      </c>
      <c r="F162" s="40" t="s">
        <v>7</v>
      </c>
      <c r="G162" s="80"/>
      <c r="H162" s="18"/>
    </row>
    <row r="163" spans="1:8" x14ac:dyDescent="0.25">
      <c r="B163" s="335">
        <f>1260-1230</f>
        <v>30</v>
      </c>
      <c r="C163" s="96">
        <f>B163</f>
        <v>30</v>
      </c>
      <c r="D163" s="21"/>
      <c r="E163" s="329"/>
      <c r="F163" s="40"/>
      <c r="G163" s="80"/>
      <c r="H163" s="18"/>
    </row>
    <row r="164" spans="1:8" x14ac:dyDescent="0.25">
      <c r="B164" s="336">
        <v>4.8</v>
      </c>
      <c r="C164" s="96">
        <f t="shared" ref="C164:C165" si="0">B164</f>
        <v>4.8</v>
      </c>
      <c r="D164" s="21"/>
      <c r="E164" s="329"/>
      <c r="F164" s="40"/>
      <c r="G164" s="80"/>
      <c r="H164" s="18"/>
    </row>
    <row r="165" spans="1:8" x14ac:dyDescent="0.25">
      <c r="B165" s="336">
        <v>15.29</v>
      </c>
      <c r="C165" s="96">
        <f t="shared" si="0"/>
        <v>15.29</v>
      </c>
      <c r="D165" s="21"/>
      <c r="E165" s="329"/>
      <c r="F165" s="40"/>
      <c r="G165" s="80"/>
      <c r="H165" s="18"/>
    </row>
    <row r="166" spans="1:8" x14ac:dyDescent="0.25">
      <c r="A166" s="32">
        <v>2</v>
      </c>
      <c r="B166" s="336">
        <f>2000-1400</f>
        <v>600</v>
      </c>
      <c r="C166" s="96">
        <f>A166*B166</f>
        <v>1200</v>
      </c>
      <c r="D166" s="21"/>
      <c r="E166" s="329"/>
      <c r="F166" s="40"/>
      <c r="G166" s="80"/>
      <c r="H166" s="18"/>
    </row>
    <row r="167" spans="1:8" x14ac:dyDescent="0.25">
      <c r="B167" s="336">
        <v>32</v>
      </c>
      <c r="C167" s="96">
        <f>B167</f>
        <v>32</v>
      </c>
      <c r="D167" s="21"/>
      <c r="E167" s="329"/>
      <c r="F167" s="40"/>
      <c r="G167" s="80"/>
      <c r="H167" s="18"/>
    </row>
    <row r="168" spans="1:8" x14ac:dyDescent="0.25">
      <c r="B168" s="336">
        <v>42.81</v>
      </c>
      <c r="C168" s="60">
        <f>B168</f>
        <v>42.81</v>
      </c>
      <c r="D168" s="21"/>
      <c r="E168" s="329"/>
      <c r="F168" s="40"/>
      <c r="G168" s="80"/>
      <c r="H168" s="18"/>
    </row>
    <row r="169" spans="1:8" x14ac:dyDescent="0.25">
      <c r="B169" s="336">
        <f>2940-2170</f>
        <v>770</v>
      </c>
      <c r="C169" s="60">
        <f>B169</f>
        <v>770</v>
      </c>
      <c r="D169" s="21"/>
      <c r="E169" s="329"/>
      <c r="F169" s="40"/>
      <c r="G169" s="80"/>
      <c r="H169" s="18"/>
    </row>
    <row r="170" spans="1:8" x14ac:dyDescent="0.25">
      <c r="B170" s="336">
        <v>7.24</v>
      </c>
      <c r="C170" s="60">
        <f t="shared" ref="C170:C171" si="1">B170</f>
        <v>7.24</v>
      </c>
      <c r="D170" s="21"/>
      <c r="E170" s="329"/>
      <c r="F170" s="40"/>
      <c r="G170" s="80"/>
      <c r="H170" s="18"/>
    </row>
    <row r="171" spans="1:8" x14ac:dyDescent="0.25">
      <c r="B171" s="336">
        <f>2920-2150</f>
        <v>770</v>
      </c>
      <c r="C171" s="60">
        <f t="shared" si="1"/>
        <v>770</v>
      </c>
      <c r="D171" s="21"/>
      <c r="E171" s="329"/>
      <c r="F171" s="40"/>
      <c r="G171" s="80"/>
      <c r="H171" s="18"/>
    </row>
    <row r="172" spans="1:8" x14ac:dyDescent="0.25">
      <c r="A172" s="32">
        <v>2</v>
      </c>
      <c r="B172" s="334">
        <f>3850-3080</f>
        <v>770</v>
      </c>
      <c r="C172" s="96">
        <f>A172*B172</f>
        <v>1540</v>
      </c>
      <c r="D172" s="21"/>
      <c r="E172" s="329"/>
      <c r="F172" s="40"/>
      <c r="G172" s="80"/>
      <c r="H172" s="18"/>
    </row>
    <row r="173" spans="1:8" x14ac:dyDescent="0.25">
      <c r="B173" s="336">
        <v>33.1</v>
      </c>
      <c r="C173" s="60">
        <f>B173</f>
        <v>33.1</v>
      </c>
      <c r="D173" s="21"/>
      <c r="E173" s="329"/>
      <c r="F173" s="40"/>
      <c r="G173" s="80"/>
      <c r="H173" s="18"/>
    </row>
    <row r="174" spans="1:8" x14ac:dyDescent="0.25">
      <c r="B174" s="336">
        <v>1.74</v>
      </c>
      <c r="C174" s="60">
        <f t="shared" ref="C174:C178" si="2">B174</f>
        <v>1.74</v>
      </c>
      <c r="D174" s="21"/>
      <c r="E174" s="329"/>
      <c r="F174" s="40"/>
      <c r="G174" s="80"/>
      <c r="H174" s="18"/>
    </row>
    <row r="175" spans="1:8" x14ac:dyDescent="0.25">
      <c r="B175" s="336">
        <v>31.33</v>
      </c>
      <c r="C175" s="60">
        <f t="shared" si="2"/>
        <v>31.33</v>
      </c>
      <c r="D175" s="21"/>
      <c r="E175" s="329"/>
      <c r="F175" s="40"/>
      <c r="G175" s="80"/>
      <c r="H175" s="18"/>
    </row>
    <row r="176" spans="1:8" x14ac:dyDescent="0.25">
      <c r="B176" s="336">
        <v>27</v>
      </c>
      <c r="C176" s="60">
        <f t="shared" si="2"/>
        <v>27</v>
      </c>
      <c r="D176" s="21"/>
      <c r="E176" s="329"/>
      <c r="F176" s="40"/>
      <c r="G176" s="80"/>
      <c r="H176" s="18"/>
    </row>
    <row r="177" spans="1:8" x14ac:dyDescent="0.25">
      <c r="A177" s="32" t="s">
        <v>9</v>
      </c>
      <c r="B177" s="336">
        <v>-45.61</v>
      </c>
      <c r="C177" s="60">
        <f t="shared" si="2"/>
        <v>-45.61</v>
      </c>
      <c r="D177" s="21"/>
      <c r="E177" s="329"/>
      <c r="F177" s="40"/>
      <c r="G177" s="80"/>
      <c r="H177" s="18"/>
    </row>
    <row r="178" spans="1:8" x14ac:dyDescent="0.25">
      <c r="B178" s="336">
        <v>-14</v>
      </c>
      <c r="C178" s="98">
        <f t="shared" si="2"/>
        <v>-14</v>
      </c>
      <c r="D178" s="21"/>
      <c r="E178" s="329"/>
      <c r="F178" s="40"/>
      <c r="G178" s="80"/>
      <c r="H178" s="18"/>
    </row>
    <row r="179" spans="1:8" x14ac:dyDescent="0.25">
      <c r="C179" s="97">
        <f>SUM(C162:C178)</f>
        <v>6765.7</v>
      </c>
      <c r="D179" s="21"/>
      <c r="E179" s="329"/>
      <c r="F179" s="40"/>
      <c r="G179" s="80"/>
      <c r="H179" s="18"/>
    </row>
    <row r="180" spans="1:8" x14ac:dyDescent="0.25">
      <c r="C180" s="60"/>
      <c r="D180" s="21"/>
      <c r="E180" s="329"/>
      <c r="F180" s="40"/>
      <c r="G180" s="80"/>
      <c r="H180" s="18"/>
    </row>
    <row r="181" spans="1:8" x14ac:dyDescent="0.25">
      <c r="C181" s="60"/>
      <c r="D181" s="21"/>
      <c r="E181" s="329"/>
      <c r="F181" s="40"/>
      <c r="G181" s="80"/>
      <c r="H181" s="18"/>
    </row>
    <row r="182" spans="1:8" x14ac:dyDescent="0.25">
      <c r="C182" s="60"/>
      <c r="D182" s="24" t="s">
        <v>147</v>
      </c>
      <c r="E182" s="329"/>
      <c r="F182" s="40"/>
      <c r="G182" s="80"/>
      <c r="H182" s="18"/>
    </row>
    <row r="183" spans="1:8" x14ac:dyDescent="0.25">
      <c r="C183" s="60"/>
      <c r="D183" s="21"/>
      <c r="E183" s="329"/>
      <c r="F183" s="40"/>
      <c r="G183" s="80"/>
      <c r="H183" s="18"/>
    </row>
    <row r="184" spans="1:8" x14ac:dyDescent="0.25">
      <c r="C184" s="60"/>
      <c r="D184" s="21"/>
      <c r="E184" s="329"/>
      <c r="F184" s="40"/>
      <c r="G184" s="80"/>
      <c r="H184" s="18"/>
    </row>
    <row r="185" spans="1:8" x14ac:dyDescent="0.25">
      <c r="A185" s="32">
        <f>3*5</f>
        <v>15</v>
      </c>
      <c r="B185" s="337">
        <v>4.0999999999999996</v>
      </c>
      <c r="C185" s="60">
        <f>A185*B185</f>
        <v>61.499999999999993</v>
      </c>
      <c r="D185" s="87" t="s">
        <v>31</v>
      </c>
      <c r="E185" s="322">
        <f>C248</f>
        <v>1804.6499999999999</v>
      </c>
      <c r="F185" s="40" t="s">
        <v>7</v>
      </c>
      <c r="G185" s="80"/>
      <c r="H185" s="18"/>
    </row>
    <row r="186" spans="1:8" x14ac:dyDescent="0.25">
      <c r="A186" s="32">
        <f>3*1</f>
        <v>3</v>
      </c>
      <c r="B186" s="338">
        <v>18</v>
      </c>
      <c r="C186" s="60">
        <f t="shared" ref="C186:C190" si="3">A186*B186</f>
        <v>54</v>
      </c>
      <c r="D186" s="87" t="s">
        <v>13</v>
      </c>
      <c r="E186" s="329"/>
      <c r="F186" s="40"/>
      <c r="G186" s="80"/>
      <c r="H186" s="18"/>
    </row>
    <row r="187" spans="1:8" x14ac:dyDescent="0.25">
      <c r="A187" s="32">
        <f>3*1</f>
        <v>3</v>
      </c>
      <c r="B187" s="336">
        <v>33.67</v>
      </c>
      <c r="C187" s="60">
        <f t="shared" si="3"/>
        <v>101.01</v>
      </c>
      <c r="D187" s="87" t="s">
        <v>14</v>
      </c>
      <c r="E187" s="329"/>
      <c r="F187" s="40"/>
      <c r="G187" s="80"/>
      <c r="H187" s="18"/>
    </row>
    <row r="188" spans="1:8" x14ac:dyDescent="0.25">
      <c r="A188" s="32">
        <f>4*3</f>
        <v>12</v>
      </c>
      <c r="B188" s="337">
        <v>2.4900000000000002</v>
      </c>
      <c r="C188" s="60">
        <f t="shared" si="3"/>
        <v>29.880000000000003</v>
      </c>
      <c r="D188" s="87" t="s">
        <v>30</v>
      </c>
      <c r="E188" s="329"/>
      <c r="F188" s="40"/>
      <c r="G188" s="80"/>
      <c r="H188" s="18"/>
    </row>
    <row r="189" spans="1:8" x14ac:dyDescent="0.25">
      <c r="A189" s="32">
        <f>3*7</f>
        <v>21</v>
      </c>
      <c r="B189" s="337">
        <v>2.7</v>
      </c>
      <c r="C189" s="60">
        <f t="shared" si="3"/>
        <v>56.7</v>
      </c>
      <c r="D189" s="21"/>
      <c r="E189" s="329"/>
      <c r="F189" s="40"/>
      <c r="G189" s="80"/>
      <c r="H189" s="18"/>
    </row>
    <row r="190" spans="1:8" x14ac:dyDescent="0.25">
      <c r="A190" s="32">
        <f>3*1</f>
        <v>3</v>
      </c>
      <c r="B190" s="336">
        <v>5.82</v>
      </c>
      <c r="C190" s="60">
        <f t="shared" si="3"/>
        <v>17.46</v>
      </c>
      <c r="D190" s="21"/>
      <c r="E190" s="329"/>
      <c r="F190" s="40"/>
      <c r="G190" s="80"/>
      <c r="H190" s="18"/>
    </row>
    <row r="191" spans="1:8" x14ac:dyDescent="0.25">
      <c r="A191" s="32">
        <f>3*1</f>
        <v>3</v>
      </c>
      <c r="B191" s="336">
        <v>20.6</v>
      </c>
      <c r="C191" s="60">
        <f t="shared" ref="C191" si="4">A191*B191</f>
        <v>61.800000000000004</v>
      </c>
      <c r="D191" s="21"/>
      <c r="E191" s="329"/>
      <c r="F191" s="40"/>
      <c r="G191" s="80"/>
      <c r="H191" s="18"/>
    </row>
    <row r="192" spans="1:8" x14ac:dyDescent="0.25">
      <c r="C192" s="60"/>
      <c r="D192" s="21"/>
      <c r="E192" s="329"/>
      <c r="F192" s="40"/>
      <c r="G192" s="80"/>
      <c r="H192" s="18"/>
    </row>
    <row r="193" spans="1:8" x14ac:dyDescent="0.25">
      <c r="C193" s="60"/>
      <c r="D193" s="21"/>
      <c r="E193" s="329"/>
      <c r="F193" s="40"/>
      <c r="G193" s="80"/>
      <c r="H193" s="18"/>
    </row>
    <row r="194" spans="1:8" x14ac:dyDescent="0.25">
      <c r="A194" s="32">
        <f>3*5</f>
        <v>15</v>
      </c>
      <c r="B194" s="337">
        <v>4.0999999999999996</v>
      </c>
      <c r="C194" s="60">
        <f>A194*B194</f>
        <v>61.499999999999993</v>
      </c>
      <c r="D194" s="87" t="s">
        <v>100</v>
      </c>
      <c r="E194" s="329"/>
      <c r="F194" s="40"/>
      <c r="G194" s="80"/>
      <c r="H194" s="18"/>
    </row>
    <row r="195" spans="1:8" x14ac:dyDescent="0.25">
      <c r="A195" s="32">
        <f>3*1</f>
        <v>3</v>
      </c>
      <c r="B195" s="338">
        <v>18</v>
      </c>
      <c r="C195" s="60">
        <f t="shared" ref="C195:C206" si="5">A195*B195</f>
        <v>54</v>
      </c>
      <c r="D195" s="87" t="s">
        <v>13</v>
      </c>
      <c r="E195" s="329"/>
      <c r="F195" s="40"/>
      <c r="G195" s="80"/>
      <c r="H195" s="18"/>
    </row>
    <row r="196" spans="1:8" x14ac:dyDescent="0.25">
      <c r="A196" s="32">
        <f>3*1</f>
        <v>3</v>
      </c>
      <c r="B196" s="336">
        <v>33.67</v>
      </c>
      <c r="C196" s="60">
        <f t="shared" si="5"/>
        <v>101.01</v>
      </c>
      <c r="D196" s="87" t="s">
        <v>14</v>
      </c>
      <c r="E196" s="329"/>
      <c r="F196" s="40"/>
      <c r="G196" s="80"/>
      <c r="H196" s="18"/>
    </row>
    <row r="197" spans="1:8" x14ac:dyDescent="0.25">
      <c r="A197" s="32">
        <f>4*3</f>
        <v>12</v>
      </c>
      <c r="B197" s="337">
        <v>2.4900000000000002</v>
      </c>
      <c r="C197" s="60">
        <f t="shared" si="5"/>
        <v>29.880000000000003</v>
      </c>
      <c r="D197" s="87" t="s">
        <v>29</v>
      </c>
      <c r="E197" s="329"/>
      <c r="F197" s="40"/>
      <c r="G197" s="80"/>
      <c r="H197" s="18"/>
    </row>
    <row r="198" spans="1:8" x14ac:dyDescent="0.25">
      <c r="A198" s="32">
        <f>3*7</f>
        <v>21</v>
      </c>
      <c r="B198" s="337">
        <v>2.7</v>
      </c>
      <c r="C198" s="60">
        <f t="shared" si="5"/>
        <v>56.7</v>
      </c>
      <c r="D198" s="21"/>
      <c r="E198" s="329"/>
      <c r="F198" s="40"/>
      <c r="G198" s="80"/>
      <c r="H198" s="18"/>
    </row>
    <row r="199" spans="1:8" x14ac:dyDescent="0.25">
      <c r="A199" s="32">
        <f>3*1</f>
        <v>3</v>
      </c>
      <c r="B199" s="336">
        <v>5.82</v>
      </c>
      <c r="C199" s="60">
        <f t="shared" si="5"/>
        <v>17.46</v>
      </c>
      <c r="E199" s="329"/>
      <c r="F199" s="40"/>
      <c r="G199" s="80"/>
      <c r="H199" s="18"/>
    </row>
    <row r="200" spans="1:8" x14ac:dyDescent="0.25">
      <c r="A200" s="32">
        <f>3*1</f>
        <v>3</v>
      </c>
      <c r="B200" s="336">
        <v>20.6</v>
      </c>
      <c r="C200" s="60">
        <f t="shared" si="5"/>
        <v>61.800000000000004</v>
      </c>
      <c r="E200" s="329"/>
      <c r="F200" s="40"/>
      <c r="G200" s="80"/>
      <c r="H200" s="18"/>
    </row>
    <row r="201" spans="1:8" x14ac:dyDescent="0.25">
      <c r="A201" s="32">
        <v>1</v>
      </c>
      <c r="B201" s="336">
        <v>10.9</v>
      </c>
      <c r="C201" s="60">
        <f t="shared" si="5"/>
        <v>10.9</v>
      </c>
      <c r="E201" s="329"/>
      <c r="F201" s="40"/>
      <c r="G201" s="80"/>
      <c r="H201" s="18"/>
    </row>
    <row r="202" spans="1:8" x14ac:dyDescent="0.25">
      <c r="A202" s="32">
        <v>1</v>
      </c>
      <c r="B202" s="336">
        <v>14.4</v>
      </c>
      <c r="C202" s="60">
        <f t="shared" si="5"/>
        <v>14.4</v>
      </c>
      <c r="E202" s="329"/>
      <c r="F202" s="40"/>
      <c r="G202" s="80"/>
      <c r="H202" s="18"/>
    </row>
    <row r="203" spans="1:8" x14ac:dyDescent="0.25">
      <c r="A203" s="32">
        <v>1</v>
      </c>
      <c r="B203" s="336">
        <v>33</v>
      </c>
      <c r="C203" s="60">
        <f t="shared" si="5"/>
        <v>33</v>
      </c>
      <c r="D203" s="21"/>
      <c r="E203" s="329"/>
      <c r="F203" s="40"/>
      <c r="G203" s="80"/>
      <c r="H203" s="18"/>
    </row>
    <row r="204" spans="1:8" x14ac:dyDescent="0.25">
      <c r="A204" s="32">
        <v>1</v>
      </c>
      <c r="B204" s="336">
        <v>3.06</v>
      </c>
      <c r="C204" s="60">
        <f t="shared" si="5"/>
        <v>3.06</v>
      </c>
      <c r="D204" s="21"/>
      <c r="E204" s="329"/>
      <c r="F204" s="40"/>
      <c r="G204" s="80"/>
      <c r="H204" s="18"/>
    </row>
    <row r="205" spans="1:8" x14ac:dyDescent="0.25">
      <c r="A205" s="32">
        <v>7</v>
      </c>
      <c r="B205" s="336">
        <v>2.04</v>
      </c>
      <c r="C205" s="60">
        <f t="shared" si="5"/>
        <v>14.280000000000001</v>
      </c>
      <c r="D205" s="21"/>
      <c r="E205" s="329"/>
      <c r="F205" s="40"/>
      <c r="G205" s="80"/>
      <c r="H205" s="18"/>
    </row>
    <row r="206" spans="1:8" x14ac:dyDescent="0.25">
      <c r="A206" s="32">
        <v>1</v>
      </c>
      <c r="B206" s="336">
        <v>5.05</v>
      </c>
      <c r="C206" s="60">
        <f t="shared" si="5"/>
        <v>5.05</v>
      </c>
      <c r="D206" s="21"/>
      <c r="E206" s="329"/>
      <c r="F206" s="40"/>
      <c r="G206" s="80"/>
      <c r="H206" s="18"/>
    </row>
    <row r="207" spans="1:8" x14ac:dyDescent="0.25">
      <c r="C207" s="60"/>
      <c r="D207" s="21"/>
      <c r="E207" s="329"/>
      <c r="F207" s="40"/>
      <c r="G207" s="80"/>
      <c r="H207" s="18"/>
    </row>
    <row r="208" spans="1:8" x14ac:dyDescent="0.25">
      <c r="A208" s="32">
        <f>2*5</f>
        <v>10</v>
      </c>
      <c r="B208" s="337">
        <v>4.0999999999999996</v>
      </c>
      <c r="C208" s="60">
        <f>A208*B208</f>
        <v>41</v>
      </c>
      <c r="D208" s="87" t="s">
        <v>32</v>
      </c>
      <c r="E208" s="329"/>
      <c r="F208" s="40"/>
      <c r="G208" s="80"/>
      <c r="H208" s="18"/>
    </row>
    <row r="209" spans="1:8" x14ac:dyDescent="0.25">
      <c r="A209" s="32">
        <f>2*1</f>
        <v>2</v>
      </c>
      <c r="B209" s="338">
        <v>18</v>
      </c>
      <c r="C209" s="60">
        <f t="shared" ref="C209:C220" si="6">A209*B209</f>
        <v>36</v>
      </c>
      <c r="D209" s="87" t="s">
        <v>13</v>
      </c>
      <c r="E209" s="329"/>
      <c r="F209" s="40"/>
      <c r="G209" s="80"/>
      <c r="H209" s="18"/>
    </row>
    <row r="210" spans="1:8" x14ac:dyDescent="0.25">
      <c r="A210" s="32">
        <f>2*1</f>
        <v>2</v>
      </c>
      <c r="B210" s="336">
        <v>33.67</v>
      </c>
      <c r="C210" s="60">
        <f t="shared" si="6"/>
        <v>67.34</v>
      </c>
      <c r="D210" s="87" t="s">
        <v>14</v>
      </c>
      <c r="E210" s="329"/>
      <c r="F210" s="40"/>
      <c r="G210" s="80"/>
      <c r="H210" s="18"/>
    </row>
    <row r="211" spans="1:8" x14ac:dyDescent="0.25">
      <c r="A211" s="32">
        <f>4*2</f>
        <v>8</v>
      </c>
      <c r="B211" s="337">
        <v>2.4900000000000002</v>
      </c>
      <c r="C211" s="60">
        <f t="shared" si="6"/>
        <v>19.920000000000002</v>
      </c>
      <c r="D211" s="87" t="s">
        <v>28</v>
      </c>
      <c r="E211" s="329"/>
      <c r="F211" s="40"/>
      <c r="G211" s="80"/>
      <c r="H211" s="18"/>
    </row>
    <row r="212" spans="1:8" x14ac:dyDescent="0.25">
      <c r="A212" s="32">
        <f>2*7</f>
        <v>14</v>
      </c>
      <c r="B212" s="337">
        <v>2.7</v>
      </c>
      <c r="C212" s="60">
        <f t="shared" si="6"/>
        <v>37.800000000000004</v>
      </c>
      <c r="D212" s="21"/>
      <c r="E212" s="329"/>
      <c r="F212" s="40"/>
      <c r="G212" s="80"/>
      <c r="H212" s="18"/>
    </row>
    <row r="213" spans="1:8" x14ac:dyDescent="0.25">
      <c r="A213" s="32">
        <f>2*1</f>
        <v>2</v>
      </c>
      <c r="B213" s="336">
        <v>5.82</v>
      </c>
      <c r="C213" s="60">
        <f t="shared" si="6"/>
        <v>11.64</v>
      </c>
      <c r="D213" s="21"/>
      <c r="E213" s="329"/>
      <c r="F213" s="40"/>
      <c r="G213" s="80"/>
    </row>
    <row r="214" spans="1:8" x14ac:dyDescent="0.25">
      <c r="A214" s="32">
        <f>2*1</f>
        <v>2</v>
      </c>
      <c r="B214" s="336">
        <v>20.6</v>
      </c>
      <c r="C214" s="60">
        <f t="shared" si="6"/>
        <v>41.2</v>
      </c>
      <c r="D214" s="21"/>
      <c r="E214" s="329"/>
      <c r="F214" s="40"/>
      <c r="G214" s="80"/>
    </row>
    <row r="215" spans="1:8" x14ac:dyDescent="0.25">
      <c r="A215" s="32">
        <v>1</v>
      </c>
      <c r="B215" s="336">
        <v>10.9</v>
      </c>
      <c r="C215" s="60">
        <f t="shared" si="6"/>
        <v>10.9</v>
      </c>
      <c r="D215" s="21"/>
      <c r="E215" s="329"/>
      <c r="F215" s="40"/>
      <c r="G215" s="80"/>
    </row>
    <row r="216" spans="1:8" x14ac:dyDescent="0.25">
      <c r="A216" s="32">
        <v>1</v>
      </c>
      <c r="B216" s="336">
        <v>14.4</v>
      </c>
      <c r="C216" s="60">
        <f t="shared" si="6"/>
        <v>14.4</v>
      </c>
      <c r="D216" s="21"/>
      <c r="E216" s="329"/>
      <c r="F216" s="40"/>
      <c r="G216" s="80"/>
    </row>
    <row r="217" spans="1:8" x14ac:dyDescent="0.25">
      <c r="A217" s="32">
        <v>1</v>
      </c>
      <c r="B217" s="336">
        <v>33</v>
      </c>
      <c r="C217" s="60">
        <f t="shared" si="6"/>
        <v>33</v>
      </c>
      <c r="D217" s="21"/>
      <c r="E217" s="329"/>
      <c r="F217" s="40"/>
      <c r="G217" s="80"/>
    </row>
    <row r="218" spans="1:8" x14ac:dyDescent="0.25">
      <c r="A218" s="32">
        <v>1</v>
      </c>
      <c r="B218" s="336">
        <v>3.06</v>
      </c>
      <c r="C218" s="60">
        <f t="shared" si="6"/>
        <v>3.06</v>
      </c>
      <c r="D218" s="21"/>
      <c r="E218" s="329"/>
      <c r="F218" s="40"/>
      <c r="G218" s="80"/>
    </row>
    <row r="219" spans="1:8" x14ac:dyDescent="0.25">
      <c r="A219" s="32">
        <v>7</v>
      </c>
      <c r="B219" s="336">
        <v>2.04</v>
      </c>
      <c r="C219" s="60">
        <f t="shared" si="6"/>
        <v>14.280000000000001</v>
      </c>
      <c r="D219" s="21"/>
      <c r="E219" s="329"/>
      <c r="F219" s="40"/>
      <c r="G219" s="80"/>
    </row>
    <row r="220" spans="1:8" x14ac:dyDescent="0.25">
      <c r="A220" s="32">
        <v>1</v>
      </c>
      <c r="B220" s="336">
        <v>5.05</v>
      </c>
      <c r="C220" s="60">
        <f t="shared" si="6"/>
        <v>5.05</v>
      </c>
      <c r="D220" s="21"/>
      <c r="E220" s="329"/>
      <c r="F220" s="40"/>
      <c r="G220" s="80"/>
    </row>
    <row r="221" spans="1:8" x14ac:dyDescent="0.25">
      <c r="A221" s="32">
        <v>5</v>
      </c>
      <c r="B221" s="337">
        <v>4.0999999999999996</v>
      </c>
      <c r="C221" s="60">
        <f t="shared" ref="C221:C230" si="7">A221*B221</f>
        <v>20.5</v>
      </c>
      <c r="D221" s="21"/>
      <c r="E221" s="329"/>
      <c r="F221" s="40"/>
      <c r="H221" s="36"/>
    </row>
    <row r="222" spans="1:8" x14ac:dyDescent="0.25">
      <c r="A222" s="32">
        <v>13</v>
      </c>
      <c r="B222" s="337">
        <v>4.0999999999999996</v>
      </c>
      <c r="C222" s="60">
        <f t="shared" si="7"/>
        <v>53.3</v>
      </c>
      <c r="D222" s="21"/>
      <c r="E222" s="159"/>
      <c r="F222" s="31"/>
      <c r="H222" s="36"/>
    </row>
    <row r="223" spans="1:8" x14ac:dyDescent="0.25">
      <c r="A223" s="32">
        <v>2</v>
      </c>
      <c r="B223" s="337">
        <v>23.4</v>
      </c>
      <c r="C223" s="60">
        <f t="shared" si="7"/>
        <v>46.8</v>
      </c>
      <c r="D223" s="21"/>
      <c r="E223" s="159"/>
      <c r="F223" s="31"/>
      <c r="H223" s="36"/>
    </row>
    <row r="224" spans="1:8" x14ac:dyDescent="0.25">
      <c r="A224" s="32">
        <v>1</v>
      </c>
      <c r="B224" s="337">
        <v>2.96</v>
      </c>
      <c r="C224" s="60">
        <f t="shared" si="7"/>
        <v>2.96</v>
      </c>
      <c r="D224" s="21"/>
      <c r="E224" s="159"/>
      <c r="F224" s="31"/>
      <c r="H224" s="36"/>
    </row>
    <row r="225" spans="1:8" x14ac:dyDescent="0.25">
      <c r="A225" s="32">
        <v>2</v>
      </c>
      <c r="B225" s="337">
        <v>1.37</v>
      </c>
      <c r="C225" s="60">
        <f t="shared" si="7"/>
        <v>2.74</v>
      </c>
      <c r="D225" s="21"/>
      <c r="E225" s="159"/>
      <c r="F225" s="31"/>
      <c r="H225" s="36"/>
    </row>
    <row r="226" spans="1:8" x14ac:dyDescent="0.25">
      <c r="A226" s="32">
        <v>1</v>
      </c>
      <c r="B226" s="337">
        <v>4.74</v>
      </c>
      <c r="C226" s="60">
        <f t="shared" si="7"/>
        <v>4.74</v>
      </c>
      <c r="D226" s="21"/>
      <c r="E226" s="159"/>
      <c r="F226" s="31"/>
      <c r="H226" s="36"/>
    </row>
    <row r="227" spans="1:8" x14ac:dyDescent="0.25">
      <c r="A227" s="32">
        <v>1</v>
      </c>
      <c r="B227" s="337">
        <v>2.6</v>
      </c>
      <c r="C227" s="60">
        <f t="shared" si="7"/>
        <v>2.6</v>
      </c>
      <c r="D227" s="21"/>
      <c r="E227" s="159"/>
      <c r="F227" s="31"/>
      <c r="H227" s="36"/>
    </row>
    <row r="228" spans="1:8" x14ac:dyDescent="0.25">
      <c r="A228" s="32">
        <v>2</v>
      </c>
      <c r="B228" s="337">
        <v>4.3499999999999996</v>
      </c>
      <c r="C228" s="60">
        <f t="shared" si="7"/>
        <v>8.6999999999999993</v>
      </c>
      <c r="D228" s="21"/>
      <c r="E228" s="159"/>
      <c r="F228" s="31"/>
      <c r="H228" s="36"/>
    </row>
    <row r="229" spans="1:8" x14ac:dyDescent="0.25">
      <c r="A229" s="32">
        <v>1</v>
      </c>
      <c r="B229" s="336">
        <v>11.5</v>
      </c>
      <c r="C229" s="60">
        <f t="shared" si="7"/>
        <v>11.5</v>
      </c>
      <c r="D229" s="21"/>
      <c r="E229" s="159"/>
      <c r="F229" s="31"/>
      <c r="H229" s="36"/>
    </row>
    <row r="230" spans="1:8" x14ac:dyDescent="0.25">
      <c r="A230" s="32">
        <v>1</v>
      </c>
      <c r="B230" s="336">
        <v>3.85</v>
      </c>
      <c r="C230" s="60">
        <f t="shared" si="7"/>
        <v>3.85</v>
      </c>
      <c r="D230" s="21"/>
      <c r="E230" s="159"/>
      <c r="F230" s="31"/>
      <c r="H230" s="36"/>
    </row>
    <row r="231" spans="1:8" x14ac:dyDescent="0.25">
      <c r="B231" s="336"/>
      <c r="C231" s="60"/>
      <c r="D231" s="21"/>
      <c r="E231" s="159"/>
      <c r="F231" s="31"/>
      <c r="H231" s="36"/>
    </row>
    <row r="232" spans="1:8" x14ac:dyDescent="0.25">
      <c r="A232" s="32">
        <f>3*5</f>
        <v>15</v>
      </c>
      <c r="B232" s="339">
        <v>4.0999999999999996</v>
      </c>
      <c r="C232" s="60">
        <f>A232*B232</f>
        <v>61.499999999999993</v>
      </c>
      <c r="D232" s="21" t="s">
        <v>117</v>
      </c>
      <c r="E232" s="159"/>
      <c r="F232" s="31"/>
      <c r="H232" s="36"/>
    </row>
    <row r="233" spans="1:8" x14ac:dyDescent="0.25">
      <c r="A233" s="32">
        <f>3*1</f>
        <v>3</v>
      </c>
      <c r="B233" s="338">
        <v>18</v>
      </c>
      <c r="C233" s="60">
        <f t="shared" ref="C233:C238" si="8">A233*B233</f>
        <v>54</v>
      </c>
      <c r="D233" s="21"/>
      <c r="E233" s="159"/>
      <c r="F233" s="31"/>
      <c r="H233" s="36"/>
    </row>
    <row r="234" spans="1:8" x14ac:dyDescent="0.25">
      <c r="A234" s="32">
        <f>3*1</f>
        <v>3</v>
      </c>
      <c r="B234" s="338">
        <v>33.67</v>
      </c>
      <c r="C234" s="60">
        <f t="shared" si="8"/>
        <v>101.01</v>
      </c>
      <c r="D234" s="125"/>
      <c r="E234" s="159"/>
      <c r="F234" s="31"/>
      <c r="H234" s="36"/>
    </row>
    <row r="235" spans="1:8" x14ac:dyDescent="0.25">
      <c r="A235" s="32">
        <f>4*3</f>
        <v>12</v>
      </c>
      <c r="B235" s="339">
        <v>2.4900000000000002</v>
      </c>
      <c r="C235" s="60">
        <f t="shared" si="8"/>
        <v>29.880000000000003</v>
      </c>
      <c r="D235" s="125"/>
      <c r="E235" s="159"/>
      <c r="F235" s="31"/>
      <c r="H235" s="36"/>
    </row>
    <row r="236" spans="1:8" x14ac:dyDescent="0.25">
      <c r="A236" s="32">
        <f>3*7</f>
        <v>21</v>
      </c>
      <c r="B236" s="339">
        <v>2.7</v>
      </c>
      <c r="C236" s="60">
        <f t="shared" si="8"/>
        <v>56.7</v>
      </c>
      <c r="D236" s="125"/>
      <c r="E236" s="159"/>
      <c r="F236" s="31"/>
      <c r="H236" s="36"/>
    </row>
    <row r="237" spans="1:8" x14ac:dyDescent="0.25">
      <c r="A237" s="32">
        <f>3*1</f>
        <v>3</v>
      </c>
      <c r="B237" s="338">
        <v>5.82</v>
      </c>
      <c r="C237" s="60">
        <f t="shared" si="8"/>
        <v>17.46</v>
      </c>
      <c r="D237" s="125"/>
      <c r="E237" s="159"/>
      <c r="F237" s="31"/>
      <c r="H237" s="36"/>
    </row>
    <row r="238" spans="1:8" x14ac:dyDescent="0.25">
      <c r="A238" s="32">
        <f>3*1</f>
        <v>3</v>
      </c>
      <c r="B238" s="338">
        <v>20.6</v>
      </c>
      <c r="C238" s="60">
        <f t="shared" si="8"/>
        <v>61.800000000000004</v>
      </c>
      <c r="D238" s="125"/>
      <c r="E238" s="159"/>
      <c r="F238" s="31"/>
      <c r="H238" s="36"/>
    </row>
    <row r="239" spans="1:8" x14ac:dyDescent="0.25">
      <c r="A239" s="32">
        <f>3</f>
        <v>3</v>
      </c>
      <c r="B239" s="339">
        <v>4.0999999999999996</v>
      </c>
      <c r="C239" s="60">
        <f>A239*B239</f>
        <v>12.299999999999999</v>
      </c>
      <c r="D239" s="125"/>
      <c r="E239" s="159"/>
      <c r="F239" s="31"/>
      <c r="H239" s="36"/>
    </row>
    <row r="240" spans="1:8" x14ac:dyDescent="0.25">
      <c r="A240" s="32">
        <v>1</v>
      </c>
      <c r="B240" s="338">
        <v>15.2</v>
      </c>
      <c r="C240" s="60">
        <f t="shared" ref="C240:C247" si="9">A240*B240</f>
        <v>15.2</v>
      </c>
      <c r="D240" s="125"/>
      <c r="E240" s="159"/>
      <c r="F240" s="31"/>
      <c r="H240" s="36"/>
    </row>
    <row r="241" spans="1:8" x14ac:dyDescent="0.25">
      <c r="A241" s="32">
        <v>1</v>
      </c>
      <c r="B241" s="338">
        <v>16</v>
      </c>
      <c r="C241" s="60">
        <f t="shared" si="9"/>
        <v>16</v>
      </c>
      <c r="D241" s="125"/>
      <c r="E241" s="159"/>
      <c r="F241" s="31"/>
      <c r="H241" s="36"/>
    </row>
    <row r="242" spans="1:8" x14ac:dyDescent="0.25">
      <c r="A242" s="32">
        <v>1</v>
      </c>
      <c r="B242" s="338">
        <v>23.5</v>
      </c>
      <c r="C242" s="60">
        <f t="shared" si="9"/>
        <v>23.5</v>
      </c>
      <c r="D242" s="125"/>
      <c r="E242" s="159"/>
      <c r="F242" s="31"/>
      <c r="H242" s="36"/>
    </row>
    <row r="243" spans="1:8" x14ac:dyDescent="0.25">
      <c r="A243" s="32">
        <v>1</v>
      </c>
      <c r="B243" s="338">
        <v>4.5999999999999996</v>
      </c>
      <c r="C243" s="60">
        <f t="shared" si="9"/>
        <v>4.5999999999999996</v>
      </c>
      <c r="D243" s="125"/>
      <c r="E243" s="159"/>
      <c r="F243" s="31"/>
      <c r="H243" s="36"/>
    </row>
    <row r="244" spans="1:8" x14ac:dyDescent="0.25">
      <c r="A244" s="32">
        <v>3</v>
      </c>
      <c r="B244" s="338">
        <v>1.6</v>
      </c>
      <c r="C244" s="60">
        <f t="shared" si="9"/>
        <v>4.8000000000000007</v>
      </c>
      <c r="D244" s="125"/>
      <c r="E244" s="159"/>
      <c r="F244" s="31"/>
      <c r="H244" s="36"/>
    </row>
    <row r="245" spans="1:8" x14ac:dyDescent="0.25">
      <c r="A245" s="32">
        <v>1</v>
      </c>
      <c r="B245" s="338">
        <v>2.8</v>
      </c>
      <c r="C245" s="60">
        <f t="shared" si="9"/>
        <v>2.8</v>
      </c>
      <c r="D245" s="125"/>
      <c r="E245" s="159"/>
      <c r="F245" s="31"/>
      <c r="H245" s="36"/>
    </row>
    <row r="246" spans="1:8" x14ac:dyDescent="0.25">
      <c r="A246" s="32">
        <v>1</v>
      </c>
      <c r="B246" s="338">
        <v>2</v>
      </c>
      <c r="C246" s="60">
        <f t="shared" si="9"/>
        <v>2</v>
      </c>
      <c r="D246" s="125"/>
      <c r="E246" s="159"/>
      <c r="F246" s="31"/>
      <c r="H246" s="36"/>
    </row>
    <row r="247" spans="1:8" x14ac:dyDescent="0.25">
      <c r="A247" s="32">
        <v>1</v>
      </c>
      <c r="B247" s="338">
        <v>2.4300000000000002</v>
      </c>
      <c r="C247" s="60">
        <f t="shared" si="9"/>
        <v>2.4300000000000002</v>
      </c>
      <c r="D247" s="125"/>
      <c r="E247" s="159"/>
      <c r="F247" s="31"/>
      <c r="H247" s="36"/>
    </row>
    <row r="248" spans="1:8" ht="13.5" thickBot="1" x14ac:dyDescent="0.3">
      <c r="C248" s="154">
        <f>SUM(C185:C247)</f>
        <v>1804.6499999999999</v>
      </c>
      <c r="D248" s="125"/>
      <c r="E248" s="159"/>
      <c r="F248" s="31"/>
      <c r="H248" s="36"/>
    </row>
    <row r="249" spans="1:8" ht="13.5" thickTop="1" x14ac:dyDescent="0.25">
      <c r="C249" s="60"/>
      <c r="D249" s="125"/>
      <c r="E249" s="159"/>
      <c r="F249" s="31"/>
      <c r="H249" s="36"/>
    </row>
    <row r="250" spans="1:8" x14ac:dyDescent="0.25">
      <c r="C250" s="60"/>
      <c r="D250" s="125"/>
      <c r="E250" s="159"/>
      <c r="F250" s="31"/>
      <c r="H250" s="36"/>
    </row>
    <row r="251" spans="1:8" x14ac:dyDescent="0.25">
      <c r="C251" s="60"/>
      <c r="D251" s="247" t="s">
        <v>337</v>
      </c>
      <c r="E251" s="159"/>
      <c r="F251" s="31"/>
      <c r="H251" s="36"/>
    </row>
    <row r="252" spans="1:8" x14ac:dyDescent="0.25">
      <c r="C252" s="60"/>
      <c r="D252" s="247"/>
      <c r="E252" s="159"/>
      <c r="F252" s="31"/>
      <c r="H252" s="36"/>
    </row>
    <row r="253" spans="1:8" x14ac:dyDescent="0.25">
      <c r="A253" s="32">
        <v>4</v>
      </c>
      <c r="B253" s="55">
        <f>3.15*2*25.5</f>
        <v>160.65</v>
      </c>
      <c r="C253" s="60">
        <f>A253*B253</f>
        <v>642.6</v>
      </c>
      <c r="D253" s="125" t="s">
        <v>336</v>
      </c>
      <c r="E253" s="322">
        <f>C253</f>
        <v>642.6</v>
      </c>
      <c r="F253" s="40" t="s">
        <v>7</v>
      </c>
      <c r="H253" s="36"/>
    </row>
    <row r="254" spans="1:8" x14ac:dyDescent="0.25">
      <c r="C254" s="60"/>
      <c r="D254" s="125"/>
      <c r="E254" s="159"/>
      <c r="F254" s="31"/>
      <c r="H254" s="36"/>
    </row>
    <row r="255" spans="1:8" x14ac:dyDescent="0.25">
      <c r="C255" s="60"/>
      <c r="D255" s="125"/>
      <c r="E255" s="159"/>
      <c r="F255" s="31"/>
      <c r="H255" s="36"/>
    </row>
    <row r="256" spans="1:8" x14ac:dyDescent="0.25">
      <c r="C256" s="60"/>
      <c r="D256" s="247" t="s">
        <v>338</v>
      </c>
      <c r="E256" s="159"/>
      <c r="F256" s="31"/>
      <c r="H256" s="36"/>
    </row>
    <row r="257" spans="2:10" x14ac:dyDescent="0.25">
      <c r="C257" s="60"/>
      <c r="D257" s="125"/>
      <c r="E257" s="159"/>
      <c r="F257" s="31"/>
      <c r="H257" s="36"/>
    </row>
    <row r="258" spans="2:10" x14ac:dyDescent="0.25">
      <c r="C258" s="60"/>
      <c r="D258" s="125" t="s">
        <v>339</v>
      </c>
      <c r="E258" s="322">
        <f>C269</f>
        <v>3827.2499999999995</v>
      </c>
      <c r="F258" s="40" t="s">
        <v>7</v>
      </c>
      <c r="H258" s="36"/>
    </row>
    <row r="259" spans="2:10" x14ac:dyDescent="0.25">
      <c r="B259" s="340"/>
      <c r="C259" s="60"/>
      <c r="D259" s="125" t="s">
        <v>154</v>
      </c>
      <c r="E259" s="159"/>
      <c r="F259" s="31"/>
      <c r="H259" s="36"/>
    </row>
    <row r="260" spans="2:10" x14ac:dyDescent="0.25">
      <c r="B260" s="341">
        <f>J260</f>
        <v>1045.5</v>
      </c>
      <c r="C260" s="60"/>
      <c r="D260" s="87" t="s">
        <v>12</v>
      </c>
      <c r="E260" s="159"/>
      <c r="F260" s="31"/>
      <c r="H260" s="36"/>
      <c r="I260" s="323">
        <v>1230</v>
      </c>
      <c r="J260" s="326">
        <f>I260*0.85</f>
        <v>1045.5</v>
      </c>
    </row>
    <row r="261" spans="2:10" x14ac:dyDescent="0.25">
      <c r="B261" s="342">
        <f t="shared" ref="B261:B263" si="10">J261</f>
        <v>561.85</v>
      </c>
      <c r="C261" s="60"/>
      <c r="D261" s="87" t="s">
        <v>31</v>
      </c>
      <c r="E261" s="159"/>
      <c r="F261" s="31"/>
      <c r="H261" s="36"/>
      <c r="I261" s="323">
        <f>2030-1230-139</f>
        <v>661</v>
      </c>
      <c r="J261" s="326">
        <f t="shared" ref="J261:J263" si="11">I261*0.85</f>
        <v>561.85</v>
      </c>
    </row>
    <row r="262" spans="2:10" x14ac:dyDescent="0.25">
      <c r="B262" s="341">
        <f t="shared" si="10"/>
        <v>655.35</v>
      </c>
      <c r="C262" s="60"/>
      <c r="D262" s="87" t="s">
        <v>100</v>
      </c>
      <c r="E262" s="159"/>
      <c r="F262" s="31"/>
      <c r="H262" s="36"/>
      <c r="I262" s="323">
        <f>2940-2030-139</f>
        <v>771</v>
      </c>
      <c r="J262" s="326">
        <f t="shared" si="11"/>
        <v>655.35</v>
      </c>
    </row>
    <row r="263" spans="2:10" x14ac:dyDescent="0.25">
      <c r="B263" s="342">
        <f t="shared" si="10"/>
        <v>672.35</v>
      </c>
      <c r="C263" s="60"/>
      <c r="D263" s="87" t="s">
        <v>32</v>
      </c>
      <c r="E263" s="159"/>
      <c r="F263" s="31"/>
      <c r="H263" s="36"/>
      <c r="I263" s="323">
        <f>3870-2940-139</f>
        <v>791</v>
      </c>
      <c r="J263" s="326">
        <f t="shared" si="11"/>
        <v>672.35</v>
      </c>
    </row>
    <row r="264" spans="2:10" x14ac:dyDescent="0.25">
      <c r="B264" s="340"/>
      <c r="C264" s="60"/>
      <c r="D264" s="87" t="s">
        <v>158</v>
      </c>
      <c r="E264" s="159"/>
      <c r="F264" s="31"/>
      <c r="H264" s="36"/>
    </row>
    <row r="265" spans="2:10" x14ac:dyDescent="0.25">
      <c r="B265" s="340">
        <v>0</v>
      </c>
      <c r="C265" s="60"/>
      <c r="D265" s="87" t="s">
        <v>12</v>
      </c>
      <c r="E265" s="159"/>
      <c r="F265" s="31"/>
      <c r="H265" s="36"/>
    </row>
    <row r="266" spans="2:10" x14ac:dyDescent="0.25">
      <c r="B266" s="342">
        <f t="shared" ref="B266:B267" si="12">J266</f>
        <v>418.2</v>
      </c>
      <c r="C266" s="60"/>
      <c r="D266" s="87" t="s">
        <v>31</v>
      </c>
      <c r="E266" s="159"/>
      <c r="F266" s="31"/>
      <c r="H266" s="36"/>
      <c r="I266" s="323">
        <f>517-25</f>
        <v>492</v>
      </c>
      <c r="J266" s="326">
        <f t="shared" ref="J266:J267" si="13">I266*0.85</f>
        <v>418.2</v>
      </c>
    </row>
    <row r="267" spans="2:10" x14ac:dyDescent="0.25">
      <c r="B267" s="342">
        <f t="shared" si="12"/>
        <v>391</v>
      </c>
      <c r="C267" s="60"/>
      <c r="D267" s="87" t="s">
        <v>100</v>
      </c>
      <c r="E267" s="159"/>
      <c r="F267" s="31"/>
      <c r="H267" s="36"/>
      <c r="I267" s="323">
        <f>480-20</f>
        <v>460</v>
      </c>
      <c r="J267" s="326">
        <f t="shared" si="13"/>
        <v>391</v>
      </c>
    </row>
    <row r="268" spans="2:10" x14ac:dyDescent="0.25">
      <c r="B268" s="340">
        <v>83</v>
      </c>
      <c r="C268" s="60"/>
      <c r="D268" s="87" t="s">
        <v>32</v>
      </c>
      <c r="E268" s="159"/>
      <c r="F268" s="31"/>
      <c r="H268" s="36"/>
    </row>
    <row r="269" spans="2:10" ht="13.5" thickBot="1" x14ac:dyDescent="0.3">
      <c r="C269" s="324">
        <f>SUM(B260:B268)</f>
        <v>3827.2499999999995</v>
      </c>
      <c r="D269" s="7"/>
      <c r="E269" s="159"/>
      <c r="F269" s="31"/>
      <c r="H269" s="36"/>
    </row>
    <row r="270" spans="2:10" ht="13.5" thickTop="1" x14ac:dyDescent="0.25">
      <c r="C270" s="325"/>
      <c r="D270" s="7"/>
      <c r="E270" s="159"/>
      <c r="F270" s="31"/>
      <c r="H270" s="36"/>
    </row>
    <row r="271" spans="2:10" x14ac:dyDescent="0.25">
      <c r="C271" s="60"/>
      <c r="D271" s="125"/>
      <c r="E271" s="159"/>
      <c r="F271" s="31"/>
      <c r="H271" s="36"/>
    </row>
    <row r="272" spans="2:10" x14ac:dyDescent="0.25">
      <c r="B272" s="554"/>
      <c r="C272" s="555"/>
      <c r="D272" s="556" t="s">
        <v>340</v>
      </c>
      <c r="E272" s="557"/>
      <c r="F272" s="558"/>
      <c r="H272" s="36"/>
    </row>
    <row r="273" spans="1:8" x14ac:dyDescent="0.25">
      <c r="B273" s="554"/>
      <c r="C273" s="555"/>
      <c r="D273" s="559" t="s">
        <v>154</v>
      </c>
      <c r="E273" s="560">
        <f>C286</f>
        <v>350</v>
      </c>
      <c r="F273" s="561" t="s">
        <v>8</v>
      </c>
      <c r="H273" s="36"/>
    </row>
    <row r="274" spans="1:8" x14ac:dyDescent="0.25">
      <c r="B274" s="554">
        <f>1200/18</f>
        <v>66.666666666666671</v>
      </c>
      <c r="C274" s="555">
        <v>67</v>
      </c>
      <c r="D274" s="562" t="s">
        <v>12</v>
      </c>
      <c r="E274" s="557"/>
      <c r="F274" s="558"/>
      <c r="H274" s="36"/>
    </row>
    <row r="275" spans="1:8" x14ac:dyDescent="0.25">
      <c r="B275" s="563">
        <f>(1290-1200)/18</f>
        <v>5</v>
      </c>
      <c r="C275" s="555">
        <v>5</v>
      </c>
      <c r="D275" s="562" t="s">
        <v>31</v>
      </c>
      <c r="E275" s="557"/>
      <c r="F275" s="558"/>
      <c r="H275" s="36"/>
    </row>
    <row r="276" spans="1:8" x14ac:dyDescent="0.25">
      <c r="B276" s="563">
        <f>(2600-1335)/18</f>
        <v>70.277777777777771</v>
      </c>
      <c r="C276" s="555">
        <v>71</v>
      </c>
      <c r="D276" s="562"/>
      <c r="E276" s="557"/>
      <c r="F276" s="558"/>
      <c r="H276" s="36"/>
    </row>
    <row r="277" spans="1:8" x14ac:dyDescent="0.25">
      <c r="B277" s="563">
        <f>(2974-2120)/18</f>
        <v>47.444444444444443</v>
      </c>
      <c r="C277" s="555">
        <v>48</v>
      </c>
      <c r="D277" s="562" t="s">
        <v>100</v>
      </c>
      <c r="E277" s="557"/>
      <c r="F277" s="558"/>
      <c r="H277" s="36"/>
    </row>
    <row r="278" spans="1:8" x14ac:dyDescent="0.25">
      <c r="B278" s="563">
        <f>(3900-3030)/18</f>
        <v>48.333333333333336</v>
      </c>
      <c r="C278" s="555">
        <v>49</v>
      </c>
      <c r="D278" s="562" t="s">
        <v>32</v>
      </c>
      <c r="E278" s="557"/>
      <c r="F278" s="558"/>
      <c r="H278" s="36"/>
    </row>
    <row r="279" spans="1:8" x14ac:dyDescent="0.25">
      <c r="B279" s="563"/>
      <c r="C279" s="555"/>
      <c r="D279" s="562" t="s">
        <v>158</v>
      </c>
      <c r="E279" s="557"/>
      <c r="F279" s="558"/>
      <c r="H279" s="36"/>
    </row>
    <row r="280" spans="1:8" x14ac:dyDescent="0.25">
      <c r="B280" s="554"/>
      <c r="C280" s="555"/>
      <c r="D280" s="562" t="s">
        <v>12</v>
      </c>
      <c r="E280" s="557"/>
      <c r="F280" s="558"/>
      <c r="H280" s="36"/>
    </row>
    <row r="281" spans="1:8" x14ac:dyDescent="0.25">
      <c r="B281" s="563">
        <f>517/18</f>
        <v>28.722222222222221</v>
      </c>
      <c r="C281" s="555">
        <v>29</v>
      </c>
      <c r="D281" s="562" t="s">
        <v>31</v>
      </c>
      <c r="E281" s="557"/>
      <c r="F281" s="558"/>
      <c r="H281" s="36"/>
    </row>
    <row r="282" spans="1:8" x14ac:dyDescent="0.25">
      <c r="B282" s="563">
        <f>480/18</f>
        <v>26.666666666666668</v>
      </c>
      <c r="C282" s="555">
        <v>27</v>
      </c>
      <c r="D282" s="562" t="s">
        <v>100</v>
      </c>
      <c r="E282" s="557"/>
      <c r="F282" s="558"/>
      <c r="H282" s="36"/>
    </row>
    <row r="283" spans="1:8" x14ac:dyDescent="0.25">
      <c r="B283" s="563">
        <f>108/18</f>
        <v>6</v>
      </c>
      <c r="C283" s="555">
        <v>6</v>
      </c>
      <c r="D283" s="562" t="s">
        <v>32</v>
      </c>
      <c r="E283" s="557"/>
      <c r="F283" s="558"/>
      <c r="H283" s="36"/>
    </row>
    <row r="284" spans="1:8" x14ac:dyDescent="0.25">
      <c r="B284" s="554"/>
      <c r="C284" s="564"/>
      <c r="D284" s="559"/>
      <c r="E284" s="557"/>
      <c r="F284" s="558"/>
      <c r="H284" s="36"/>
    </row>
    <row r="285" spans="1:8" x14ac:dyDescent="0.25">
      <c r="A285" s="32">
        <v>4</v>
      </c>
      <c r="B285" s="565">
        <v>12</v>
      </c>
      <c r="C285" s="566">
        <f>A285*B285</f>
        <v>48</v>
      </c>
      <c r="D285" s="559" t="s">
        <v>347</v>
      </c>
      <c r="E285" s="557"/>
      <c r="F285" s="558"/>
      <c r="H285" s="36"/>
    </row>
    <row r="286" spans="1:8" x14ac:dyDescent="0.25">
      <c r="B286" s="554"/>
      <c r="C286" s="555">
        <f>SUM(C274:C285)</f>
        <v>350</v>
      </c>
      <c r="D286" s="559"/>
      <c r="E286" s="557"/>
      <c r="F286" s="558"/>
      <c r="H286" s="36"/>
    </row>
    <row r="287" spans="1:8" x14ac:dyDescent="0.25">
      <c r="C287" s="60"/>
      <c r="D287" s="125"/>
      <c r="E287" s="159"/>
      <c r="F287" s="31"/>
      <c r="H287" s="36"/>
    </row>
    <row r="288" spans="1:8" x14ac:dyDescent="0.25">
      <c r="C288" s="60"/>
      <c r="D288" s="125"/>
      <c r="E288" s="159"/>
      <c r="F288" s="31"/>
      <c r="H288" s="36"/>
    </row>
    <row r="289" spans="2:8" ht="12" customHeight="1" x14ac:dyDescent="0.25">
      <c r="C289" s="60"/>
      <c r="D289" s="247" t="s">
        <v>160</v>
      </c>
      <c r="E289" s="159"/>
      <c r="F289" s="31"/>
      <c r="H289" s="36"/>
    </row>
    <row r="290" spans="2:8" x14ac:dyDescent="0.25">
      <c r="C290" s="60"/>
      <c r="D290" s="125"/>
      <c r="E290" s="159"/>
      <c r="F290" s="31"/>
      <c r="H290" s="36"/>
    </row>
    <row r="291" spans="2:8" x14ac:dyDescent="0.25">
      <c r="B291" s="343">
        <v>7</v>
      </c>
      <c r="C291" s="60"/>
      <c r="D291" s="87" t="s">
        <v>12</v>
      </c>
      <c r="E291" s="331">
        <f>C309</f>
        <v>17</v>
      </c>
      <c r="F291" s="31" t="s">
        <v>8</v>
      </c>
      <c r="H291" s="36"/>
    </row>
    <row r="292" spans="2:8" x14ac:dyDescent="0.25">
      <c r="C292" s="60"/>
      <c r="D292" s="87" t="s">
        <v>13</v>
      </c>
      <c r="E292" s="159"/>
      <c r="F292" s="31"/>
      <c r="H292" s="36"/>
    </row>
    <row r="293" spans="2:8" x14ac:dyDescent="0.25">
      <c r="C293" s="60"/>
      <c r="D293" s="87" t="s">
        <v>14</v>
      </c>
      <c r="E293" s="159"/>
      <c r="F293" s="31"/>
      <c r="H293" s="36"/>
    </row>
    <row r="294" spans="2:8" x14ac:dyDescent="0.25">
      <c r="C294" s="60"/>
      <c r="D294" s="87" t="s">
        <v>15</v>
      </c>
      <c r="E294" s="159"/>
      <c r="F294" s="31"/>
      <c r="H294" s="36"/>
    </row>
    <row r="295" spans="2:8" x14ac:dyDescent="0.25">
      <c r="C295" s="60"/>
      <c r="D295" s="125"/>
      <c r="E295" s="159"/>
      <c r="F295" s="31"/>
      <c r="H295" s="36"/>
    </row>
    <row r="296" spans="2:8" x14ac:dyDescent="0.25">
      <c r="B296" s="55" t="s">
        <v>161</v>
      </c>
      <c r="C296" s="60"/>
      <c r="D296" s="87" t="s">
        <v>31</v>
      </c>
      <c r="E296" s="159"/>
      <c r="F296" s="31"/>
      <c r="H296" s="36"/>
    </row>
    <row r="297" spans="2:8" x14ac:dyDescent="0.25">
      <c r="C297" s="60"/>
      <c r="D297" s="87" t="s">
        <v>13</v>
      </c>
      <c r="E297" s="159"/>
      <c r="F297" s="31"/>
      <c r="H297" s="36"/>
    </row>
    <row r="298" spans="2:8" x14ac:dyDescent="0.25">
      <c r="C298" s="60"/>
      <c r="D298" s="87" t="s">
        <v>14</v>
      </c>
      <c r="E298" s="159"/>
      <c r="F298" s="31"/>
      <c r="H298" s="36"/>
    </row>
    <row r="299" spans="2:8" x14ac:dyDescent="0.25">
      <c r="C299" s="60"/>
      <c r="D299" s="87" t="s">
        <v>30</v>
      </c>
      <c r="E299" s="159"/>
      <c r="F299" s="31"/>
      <c r="H299" s="36"/>
    </row>
    <row r="300" spans="2:8" x14ac:dyDescent="0.25">
      <c r="C300" s="60"/>
      <c r="D300" s="21" t="s">
        <v>159</v>
      </c>
      <c r="E300" s="159"/>
      <c r="F300" s="31"/>
      <c r="H300" s="36"/>
    </row>
    <row r="301" spans="2:8" x14ac:dyDescent="0.25">
      <c r="C301" s="60"/>
      <c r="D301" s="21"/>
      <c r="E301" s="159"/>
      <c r="F301" s="31"/>
      <c r="H301" s="36"/>
    </row>
    <row r="302" spans="2:8" x14ac:dyDescent="0.25">
      <c r="B302" s="55">
        <v>4</v>
      </c>
      <c r="C302" s="60"/>
      <c r="D302" s="87" t="s">
        <v>115</v>
      </c>
      <c r="E302" s="159"/>
      <c r="F302" s="31"/>
      <c r="H302" s="36"/>
    </row>
    <row r="303" spans="2:8" x14ac:dyDescent="0.25">
      <c r="C303" s="60"/>
      <c r="D303" s="87" t="s">
        <v>13</v>
      </c>
      <c r="E303" s="159"/>
      <c r="F303" s="31"/>
      <c r="H303" s="36"/>
    </row>
    <row r="304" spans="2:8" x14ac:dyDescent="0.25">
      <c r="C304" s="60"/>
      <c r="D304" s="87" t="s">
        <v>14</v>
      </c>
      <c r="E304" s="159"/>
      <c r="F304" s="31"/>
      <c r="H304" s="36"/>
    </row>
    <row r="305" spans="2:8" x14ac:dyDescent="0.25">
      <c r="C305" s="60"/>
      <c r="D305" s="87" t="s">
        <v>29</v>
      </c>
      <c r="E305" s="159"/>
      <c r="F305" s="31"/>
      <c r="H305" s="36"/>
    </row>
    <row r="306" spans="2:8" x14ac:dyDescent="0.25">
      <c r="C306" s="60"/>
      <c r="D306" s="21" t="s">
        <v>83</v>
      </c>
      <c r="E306" s="159"/>
      <c r="F306" s="31"/>
      <c r="H306" s="36"/>
    </row>
    <row r="307" spans="2:8" x14ac:dyDescent="0.25">
      <c r="C307" s="60"/>
      <c r="D307" s="21"/>
      <c r="E307" s="159"/>
      <c r="F307" s="31"/>
      <c r="H307" s="36"/>
    </row>
    <row r="308" spans="2:8" x14ac:dyDescent="0.25">
      <c r="B308" s="337">
        <v>6</v>
      </c>
      <c r="C308" s="60"/>
      <c r="D308" s="87" t="s">
        <v>32</v>
      </c>
      <c r="E308" s="159"/>
      <c r="F308" s="31"/>
      <c r="H308" s="36"/>
    </row>
    <row r="309" spans="2:8" ht="13.5" thickBot="1" x14ac:dyDescent="0.3">
      <c r="C309" s="154">
        <f>SUM(B291:B308)</f>
        <v>17</v>
      </c>
      <c r="D309" s="87" t="s">
        <v>13</v>
      </c>
      <c r="E309" s="159"/>
      <c r="F309" s="31"/>
      <c r="H309" s="36"/>
    </row>
    <row r="310" spans="2:8" ht="13.5" thickTop="1" x14ac:dyDescent="0.25">
      <c r="C310" s="60"/>
      <c r="D310" s="87" t="s">
        <v>14</v>
      </c>
      <c r="E310" s="159"/>
      <c r="F310" s="31"/>
      <c r="H310" s="36"/>
    </row>
    <row r="311" spans="2:8" x14ac:dyDescent="0.25">
      <c r="C311" s="60"/>
      <c r="D311" s="87" t="s">
        <v>28</v>
      </c>
      <c r="E311" s="159"/>
      <c r="F311" s="31"/>
      <c r="H311" s="36"/>
    </row>
    <row r="312" spans="2:8" x14ac:dyDescent="0.25">
      <c r="C312" s="60"/>
      <c r="D312" s="125"/>
      <c r="E312" s="159"/>
      <c r="F312" s="31"/>
      <c r="H312" s="36"/>
    </row>
    <row r="313" spans="2:8" x14ac:dyDescent="0.25">
      <c r="C313" s="60"/>
      <c r="D313" s="125"/>
      <c r="E313" s="159"/>
      <c r="F313" s="31"/>
      <c r="H313" s="36"/>
    </row>
    <row r="314" spans="2:8" x14ac:dyDescent="0.25">
      <c r="C314" s="60"/>
      <c r="D314" s="125"/>
      <c r="E314" s="159"/>
      <c r="F314" s="31"/>
      <c r="H314" s="36"/>
    </row>
    <row r="315" spans="2:8" x14ac:dyDescent="0.25">
      <c r="C315" s="60"/>
      <c r="D315" s="125"/>
      <c r="E315" s="159"/>
      <c r="F315" s="31"/>
      <c r="H315" s="36"/>
    </row>
    <row r="316" spans="2:8" x14ac:dyDescent="0.25">
      <c r="C316" s="60"/>
      <c r="D316" s="125"/>
      <c r="E316" s="159"/>
      <c r="F316" s="31"/>
      <c r="H316" s="36"/>
    </row>
    <row r="317" spans="2:8" x14ac:dyDescent="0.25">
      <c r="C317" s="60"/>
      <c r="D317" s="125"/>
      <c r="E317" s="159"/>
      <c r="F317" s="31"/>
      <c r="H317" s="36"/>
    </row>
    <row r="318" spans="2:8" x14ac:dyDescent="0.25">
      <c r="C318" s="60"/>
      <c r="D318" s="125"/>
      <c r="E318" s="159"/>
      <c r="F318" s="31"/>
      <c r="H318" s="36"/>
    </row>
    <row r="319" spans="2:8" x14ac:dyDescent="0.25">
      <c r="C319" s="60"/>
      <c r="D319" s="125"/>
      <c r="E319" s="159"/>
      <c r="F319" s="31"/>
      <c r="H319" s="36"/>
    </row>
    <row r="320" spans="2:8" x14ac:dyDescent="0.25">
      <c r="C320" s="60"/>
      <c r="D320" s="125"/>
      <c r="E320" s="159"/>
      <c r="F320" s="31"/>
      <c r="H320" s="36"/>
    </row>
    <row r="321" spans="3:8" x14ac:dyDescent="0.25">
      <c r="C321" s="60"/>
      <c r="D321" s="125"/>
      <c r="E321" s="159"/>
      <c r="F321" s="31"/>
      <c r="H321" s="36"/>
    </row>
    <row r="322" spans="3:8" x14ac:dyDescent="0.25">
      <c r="C322" s="60"/>
      <c r="D322" s="125"/>
      <c r="E322" s="159"/>
      <c r="F322" s="31"/>
      <c r="H322" s="36"/>
    </row>
    <row r="323" spans="3:8" x14ac:dyDescent="0.25">
      <c r="C323" s="60"/>
      <c r="D323" s="125"/>
      <c r="E323" s="159"/>
      <c r="F323" s="31"/>
      <c r="H323" s="36"/>
    </row>
    <row r="324" spans="3:8" x14ac:dyDescent="0.25">
      <c r="C324" s="60"/>
      <c r="D324" s="125"/>
      <c r="E324" s="159"/>
      <c r="F324" s="31"/>
      <c r="H324" s="36"/>
    </row>
    <row r="325" spans="3:8" x14ac:dyDescent="0.25">
      <c r="C325" s="60"/>
      <c r="D325" s="125"/>
      <c r="E325" s="159"/>
      <c r="F325" s="31"/>
      <c r="H325" s="36"/>
    </row>
    <row r="326" spans="3:8" x14ac:dyDescent="0.25">
      <c r="C326" s="60"/>
      <c r="D326" s="125"/>
      <c r="E326" s="159"/>
      <c r="F326" s="31"/>
      <c r="H326" s="36"/>
    </row>
    <row r="327" spans="3:8" x14ac:dyDescent="0.25">
      <c r="C327" s="60"/>
      <c r="D327" s="125"/>
      <c r="E327" s="159"/>
      <c r="F327" s="31"/>
      <c r="H327" s="36"/>
    </row>
    <row r="328" spans="3:8" x14ac:dyDescent="0.25">
      <c r="C328" s="60"/>
      <c r="D328" s="125"/>
      <c r="E328" s="159"/>
      <c r="F328" s="31"/>
      <c r="H328" s="36"/>
    </row>
    <row r="329" spans="3:8" x14ac:dyDescent="0.25">
      <c r="C329" s="60"/>
      <c r="D329" s="125"/>
      <c r="E329" s="159"/>
      <c r="F329" s="31"/>
      <c r="H329" s="36"/>
    </row>
    <row r="330" spans="3:8" x14ac:dyDescent="0.25">
      <c r="C330" s="60"/>
      <c r="D330" s="125"/>
      <c r="E330" s="159"/>
      <c r="F330" s="31"/>
      <c r="H330" s="36"/>
    </row>
    <row r="331" spans="3:8" x14ac:dyDescent="0.25">
      <c r="C331" s="60"/>
      <c r="D331" s="125"/>
      <c r="E331" s="159"/>
      <c r="F331" s="31"/>
      <c r="H331" s="36"/>
    </row>
    <row r="332" spans="3:8" x14ac:dyDescent="0.25">
      <c r="C332" s="60"/>
      <c r="D332" s="125"/>
      <c r="E332" s="159"/>
      <c r="F332" s="31"/>
      <c r="H332" s="36"/>
    </row>
    <row r="333" spans="3:8" x14ac:dyDescent="0.25">
      <c r="C333" s="60"/>
      <c r="D333" s="125"/>
      <c r="E333" s="159"/>
      <c r="F333" s="31"/>
      <c r="H333" s="36"/>
    </row>
    <row r="334" spans="3:8" x14ac:dyDescent="0.25">
      <c r="C334" s="60"/>
      <c r="D334" s="125"/>
      <c r="E334" s="159"/>
      <c r="F334" s="31"/>
      <c r="H334" s="36"/>
    </row>
    <row r="335" spans="3:8" x14ac:dyDescent="0.25">
      <c r="C335" s="60"/>
      <c r="D335" s="125"/>
      <c r="E335" s="159"/>
      <c r="F335" s="31"/>
      <c r="H335" s="36"/>
    </row>
    <row r="336" spans="3:8" x14ac:dyDescent="0.25">
      <c r="C336" s="60"/>
      <c r="D336" s="125"/>
      <c r="E336" s="159"/>
      <c r="F336" s="31"/>
      <c r="H336" s="36"/>
    </row>
    <row r="337" spans="3:8" x14ac:dyDescent="0.25">
      <c r="C337" s="60"/>
      <c r="D337" s="125"/>
      <c r="E337" s="159"/>
      <c r="F337" s="31"/>
      <c r="H337" s="36"/>
    </row>
    <row r="338" spans="3:8" x14ac:dyDescent="0.25">
      <c r="C338" s="60"/>
      <c r="D338" s="125"/>
      <c r="E338" s="159"/>
      <c r="F338" s="31"/>
      <c r="H338" s="36"/>
    </row>
    <row r="339" spans="3:8" x14ac:dyDescent="0.25">
      <c r="C339" s="60"/>
      <c r="D339" s="125"/>
      <c r="E339" s="159"/>
      <c r="F339" s="31"/>
      <c r="H339" s="36"/>
    </row>
    <row r="340" spans="3:8" x14ac:dyDescent="0.25">
      <c r="C340" s="60"/>
      <c r="D340" s="125"/>
      <c r="E340" s="159"/>
      <c r="F340" s="31"/>
      <c r="H340" s="36"/>
    </row>
    <row r="341" spans="3:8" x14ac:dyDescent="0.25">
      <c r="C341" s="60"/>
      <c r="D341" s="125"/>
      <c r="E341" s="159"/>
      <c r="F341" s="31"/>
      <c r="H341" s="36"/>
    </row>
    <row r="342" spans="3:8" x14ac:dyDescent="0.25">
      <c r="C342" s="60"/>
      <c r="D342" s="125"/>
      <c r="E342" s="159"/>
      <c r="F342" s="31"/>
      <c r="H342" s="36"/>
    </row>
    <row r="343" spans="3:8" x14ac:dyDescent="0.25">
      <c r="C343" s="60"/>
      <c r="D343" s="125"/>
      <c r="E343" s="159"/>
      <c r="F343" s="31"/>
      <c r="H343" s="36"/>
    </row>
    <row r="344" spans="3:8" x14ac:dyDescent="0.25">
      <c r="C344" s="60"/>
      <c r="D344" s="125"/>
      <c r="E344" s="159"/>
      <c r="F344" s="31"/>
      <c r="H344" s="36"/>
    </row>
    <row r="345" spans="3:8" x14ac:dyDescent="0.25">
      <c r="D345" s="125"/>
      <c r="E345" s="159"/>
      <c r="F345" s="31"/>
      <c r="H345" s="36"/>
    </row>
    <row r="346" spans="3:8" x14ac:dyDescent="0.25">
      <c r="D346" s="125"/>
      <c r="E346" s="159"/>
      <c r="F346" s="31"/>
      <c r="H346" s="36"/>
    </row>
    <row r="347" spans="3:8" x14ac:dyDescent="0.25">
      <c r="D347" s="125"/>
      <c r="E347" s="159"/>
      <c r="F347" s="31"/>
      <c r="H347" s="36"/>
    </row>
    <row r="348" spans="3:8" x14ac:dyDescent="0.25">
      <c r="D348" s="125"/>
      <c r="E348" s="159"/>
      <c r="F348" s="31"/>
      <c r="H348" s="36"/>
    </row>
    <row r="349" spans="3:8" x14ac:dyDescent="0.25">
      <c r="D349" s="125"/>
      <c r="E349" s="159"/>
      <c r="F349" s="31"/>
      <c r="H349" s="36"/>
    </row>
    <row r="350" spans="3:8" x14ac:dyDescent="0.25">
      <c r="D350" s="125"/>
      <c r="E350" s="159"/>
      <c r="F350" s="31"/>
      <c r="H350" s="36"/>
    </row>
    <row r="351" spans="3:8" x14ac:dyDescent="0.25">
      <c r="D351" s="125"/>
      <c r="E351" s="159"/>
      <c r="F351" s="31"/>
      <c r="H351" s="36"/>
    </row>
    <row r="352" spans="3:8" x14ac:dyDescent="0.25">
      <c r="D352" s="125"/>
      <c r="E352" s="159"/>
      <c r="F352" s="31"/>
      <c r="H352" s="36"/>
    </row>
    <row r="353" spans="4:8" x14ac:dyDescent="0.25">
      <c r="D353" s="125"/>
      <c r="E353" s="159"/>
      <c r="F353" s="31"/>
      <c r="H353" s="36"/>
    </row>
    <row r="354" spans="4:8" x14ac:dyDescent="0.25">
      <c r="D354" s="125"/>
      <c r="E354" s="159"/>
      <c r="F354" s="31"/>
      <c r="H354" s="36"/>
    </row>
    <row r="355" spans="4:8" x14ac:dyDescent="0.25">
      <c r="D355" s="125"/>
      <c r="E355" s="159"/>
      <c r="F355" s="31"/>
      <c r="H355" s="36"/>
    </row>
    <row r="356" spans="4:8" x14ac:dyDescent="0.25">
      <c r="D356" s="125"/>
      <c r="E356" s="159"/>
      <c r="F356" s="31"/>
      <c r="H356" s="36"/>
    </row>
    <row r="357" spans="4:8" x14ac:dyDescent="0.25">
      <c r="D357" s="125"/>
      <c r="E357" s="159"/>
      <c r="F357" s="31"/>
      <c r="H357" s="36"/>
    </row>
    <row r="358" spans="4:8" x14ac:dyDescent="0.25">
      <c r="D358" s="125"/>
      <c r="E358" s="159"/>
      <c r="F358" s="31"/>
      <c r="H358" s="36"/>
    </row>
    <row r="359" spans="4:8" x14ac:dyDescent="0.25">
      <c r="D359" s="125"/>
      <c r="E359" s="159"/>
      <c r="F359" s="31"/>
      <c r="H359" s="36"/>
    </row>
    <row r="360" spans="4:8" x14ac:dyDescent="0.25">
      <c r="D360" s="125"/>
      <c r="E360" s="159"/>
      <c r="F360" s="31"/>
      <c r="H360" s="36"/>
    </row>
    <row r="361" spans="4:8" x14ac:dyDescent="0.25">
      <c r="D361" s="125"/>
      <c r="E361" s="159"/>
      <c r="F361" s="31"/>
      <c r="H361" s="36"/>
    </row>
    <row r="362" spans="4:8" x14ac:dyDescent="0.25">
      <c r="D362" s="125"/>
      <c r="E362" s="159"/>
      <c r="F362" s="31"/>
      <c r="H362" s="36"/>
    </row>
    <row r="363" spans="4:8" x14ac:dyDescent="0.25">
      <c r="D363" s="125"/>
      <c r="E363" s="159"/>
      <c r="F363" s="31"/>
      <c r="H363" s="36"/>
    </row>
    <row r="364" spans="4:8" x14ac:dyDescent="0.25">
      <c r="D364" s="125"/>
      <c r="E364" s="159"/>
      <c r="F364" s="31"/>
      <c r="H364" s="36"/>
    </row>
    <row r="365" spans="4:8" x14ac:dyDescent="0.25">
      <c r="D365" s="125"/>
      <c r="E365" s="159"/>
      <c r="F365" s="31"/>
      <c r="H365" s="36"/>
    </row>
    <row r="366" spans="4:8" x14ac:dyDescent="0.25">
      <c r="D366" s="125"/>
      <c r="E366" s="159"/>
      <c r="F366" s="31"/>
      <c r="H366" s="36"/>
    </row>
    <row r="367" spans="4:8" x14ac:dyDescent="0.25">
      <c r="D367" s="125"/>
      <c r="E367" s="159"/>
      <c r="F367" s="31"/>
      <c r="H367" s="36"/>
    </row>
    <row r="368" spans="4:8" x14ac:dyDescent="0.25">
      <c r="D368" s="125"/>
      <c r="E368" s="159"/>
      <c r="F368" s="31"/>
      <c r="H368" s="36"/>
    </row>
    <row r="369" spans="4:8" x14ac:dyDescent="0.25">
      <c r="D369" s="125"/>
      <c r="E369" s="159"/>
      <c r="F369" s="31"/>
      <c r="H369" s="36"/>
    </row>
    <row r="370" spans="4:8" x14ac:dyDescent="0.25">
      <c r="D370" s="125"/>
      <c r="E370" s="159"/>
      <c r="F370" s="31"/>
      <c r="H370" s="36"/>
    </row>
    <row r="371" spans="4:8" x14ac:dyDescent="0.25">
      <c r="D371" s="125"/>
      <c r="E371" s="159"/>
      <c r="F371" s="31"/>
      <c r="H371" s="36"/>
    </row>
    <row r="372" spans="4:8" x14ac:dyDescent="0.25">
      <c r="D372" s="125"/>
      <c r="E372" s="159"/>
      <c r="F372" s="31"/>
      <c r="H372" s="36"/>
    </row>
    <row r="373" spans="4:8" x14ac:dyDescent="0.25">
      <c r="D373" s="125"/>
      <c r="E373" s="159"/>
      <c r="F373" s="31"/>
      <c r="H373" s="36"/>
    </row>
    <row r="374" spans="4:8" x14ac:dyDescent="0.25">
      <c r="D374" s="125"/>
      <c r="E374" s="159"/>
      <c r="F374" s="31"/>
      <c r="H374" s="36"/>
    </row>
    <row r="375" spans="4:8" x14ac:dyDescent="0.25">
      <c r="D375" s="125"/>
      <c r="E375" s="159"/>
      <c r="F375" s="31"/>
      <c r="H375" s="36"/>
    </row>
    <row r="376" spans="4:8" x14ac:dyDescent="0.25">
      <c r="D376" s="125"/>
      <c r="E376" s="159"/>
      <c r="F376" s="31"/>
      <c r="H376" s="36"/>
    </row>
    <row r="377" spans="4:8" x14ac:dyDescent="0.25">
      <c r="D377" s="125"/>
      <c r="E377" s="159"/>
      <c r="F377" s="31"/>
      <c r="H377" s="36"/>
    </row>
    <row r="378" spans="4:8" x14ac:dyDescent="0.25">
      <c r="D378" s="125"/>
      <c r="E378" s="159"/>
      <c r="F378" s="31"/>
      <c r="H378" s="36"/>
    </row>
    <row r="379" spans="4:8" x14ac:dyDescent="0.25">
      <c r="D379" s="125"/>
      <c r="E379" s="159"/>
      <c r="F379" s="31"/>
      <c r="H379" s="36"/>
    </row>
    <row r="380" spans="4:8" x14ac:dyDescent="0.25">
      <c r="D380" s="125"/>
      <c r="E380" s="159"/>
      <c r="F380" s="31"/>
      <c r="H380" s="36"/>
    </row>
    <row r="381" spans="4:8" x14ac:dyDescent="0.25">
      <c r="D381" s="125"/>
      <c r="E381" s="159"/>
      <c r="F381" s="31"/>
      <c r="H381" s="36"/>
    </row>
    <row r="382" spans="4:8" x14ac:dyDescent="0.25">
      <c r="D382" s="125"/>
      <c r="E382" s="159"/>
      <c r="F382" s="31"/>
      <c r="H382" s="36"/>
    </row>
    <row r="383" spans="4:8" x14ac:dyDescent="0.25">
      <c r="D383" s="125"/>
      <c r="E383" s="159"/>
      <c r="F383" s="31"/>
      <c r="H383" s="36"/>
    </row>
    <row r="384" spans="4:8" x14ac:dyDescent="0.25">
      <c r="D384" s="125"/>
      <c r="E384" s="159"/>
      <c r="F384" s="31"/>
      <c r="H384" s="36"/>
    </row>
    <row r="385" spans="4:8" x14ac:dyDescent="0.25">
      <c r="D385" s="125"/>
      <c r="E385" s="159"/>
      <c r="F385" s="31"/>
      <c r="H385" s="36"/>
    </row>
    <row r="386" spans="4:8" x14ac:dyDescent="0.25">
      <c r="D386" s="125"/>
      <c r="E386" s="159"/>
      <c r="F386" s="31"/>
      <c r="H386" s="36"/>
    </row>
    <row r="387" spans="4:8" x14ac:dyDescent="0.25">
      <c r="D387" s="125"/>
      <c r="E387" s="159"/>
      <c r="F387" s="31"/>
      <c r="H387" s="36"/>
    </row>
    <row r="388" spans="4:8" x14ac:dyDescent="0.25">
      <c r="D388" s="125"/>
      <c r="E388" s="159"/>
      <c r="F388" s="31"/>
      <c r="H388" s="36"/>
    </row>
    <row r="389" spans="4:8" x14ac:dyDescent="0.25">
      <c r="D389" s="125"/>
      <c r="E389" s="159"/>
      <c r="F389" s="31"/>
      <c r="H389" s="36"/>
    </row>
    <row r="390" spans="4:8" x14ac:dyDescent="0.25">
      <c r="D390" s="125"/>
      <c r="E390" s="159"/>
      <c r="F390" s="31"/>
      <c r="H390" s="36"/>
    </row>
    <row r="391" spans="4:8" x14ac:dyDescent="0.25">
      <c r="D391" s="125"/>
      <c r="E391" s="159"/>
      <c r="F391" s="31"/>
      <c r="H391" s="36"/>
    </row>
    <row r="392" spans="4:8" x14ac:dyDescent="0.25">
      <c r="D392" s="125"/>
      <c r="E392" s="159"/>
      <c r="F392" s="31"/>
      <c r="H392" s="36"/>
    </row>
    <row r="393" spans="4:8" x14ac:dyDescent="0.25">
      <c r="D393" s="125"/>
      <c r="E393" s="159"/>
      <c r="F393" s="31"/>
      <c r="H393" s="36"/>
    </row>
    <row r="394" spans="4:8" x14ac:dyDescent="0.25">
      <c r="D394" s="125"/>
      <c r="E394" s="159"/>
      <c r="F394" s="31"/>
      <c r="H394" s="36"/>
    </row>
    <row r="395" spans="4:8" x14ac:dyDescent="0.25">
      <c r="D395" s="125"/>
      <c r="E395" s="159"/>
      <c r="F395" s="31"/>
      <c r="H395" s="36"/>
    </row>
    <row r="396" spans="4:8" x14ac:dyDescent="0.25">
      <c r="D396" s="125"/>
      <c r="E396" s="159"/>
      <c r="F396" s="31"/>
      <c r="H396" s="36"/>
    </row>
    <row r="397" spans="4:8" x14ac:dyDescent="0.25">
      <c r="D397" s="125"/>
      <c r="E397" s="159"/>
      <c r="F397" s="31"/>
      <c r="H397" s="36"/>
    </row>
    <row r="398" spans="4:8" x14ac:dyDescent="0.25">
      <c r="D398" s="125"/>
      <c r="E398" s="159"/>
      <c r="F398" s="31"/>
      <c r="H398" s="36"/>
    </row>
    <row r="399" spans="4:8" x14ac:dyDescent="0.25">
      <c r="D399" s="125"/>
      <c r="E399" s="159"/>
      <c r="F399" s="31"/>
      <c r="H399" s="36"/>
    </row>
    <row r="400" spans="4:8" x14ac:dyDescent="0.25">
      <c r="D400" s="125"/>
      <c r="E400" s="159"/>
      <c r="F400" s="31"/>
      <c r="H400" s="36"/>
    </row>
    <row r="401" spans="4:8" x14ac:dyDescent="0.25">
      <c r="D401" s="125"/>
      <c r="E401" s="159"/>
      <c r="F401" s="31"/>
      <c r="H401" s="36"/>
    </row>
    <row r="402" spans="4:8" x14ac:dyDescent="0.25">
      <c r="D402" s="125"/>
      <c r="E402" s="159"/>
      <c r="F402" s="31"/>
      <c r="H402" s="36"/>
    </row>
    <row r="403" spans="4:8" x14ac:dyDescent="0.25">
      <c r="D403" s="125"/>
      <c r="E403" s="159"/>
      <c r="F403" s="31"/>
      <c r="H403" s="36"/>
    </row>
    <row r="404" spans="4:8" x14ac:dyDescent="0.25">
      <c r="D404" s="125"/>
      <c r="E404" s="159"/>
      <c r="F404" s="31"/>
      <c r="H404" s="36"/>
    </row>
    <row r="405" spans="4:8" x14ac:dyDescent="0.25">
      <c r="D405" s="125"/>
      <c r="E405" s="159"/>
      <c r="F405" s="31"/>
      <c r="H405" s="36"/>
    </row>
    <row r="406" spans="4:8" x14ac:dyDescent="0.25">
      <c r="D406" s="125"/>
      <c r="E406" s="159"/>
      <c r="F406" s="31"/>
      <c r="H406" s="36"/>
    </row>
    <row r="407" spans="4:8" x14ac:dyDescent="0.25">
      <c r="D407" s="125"/>
      <c r="E407" s="159"/>
      <c r="F407" s="31"/>
      <c r="H407" s="36"/>
    </row>
    <row r="408" spans="4:8" x14ac:dyDescent="0.25">
      <c r="D408" s="125"/>
      <c r="E408" s="159"/>
      <c r="F408" s="31"/>
      <c r="H408" s="36"/>
    </row>
    <row r="409" spans="4:8" x14ac:dyDescent="0.25">
      <c r="D409" s="125"/>
      <c r="E409" s="159"/>
      <c r="F409" s="31"/>
      <c r="H409" s="36"/>
    </row>
    <row r="410" spans="4:8" x14ac:dyDescent="0.25">
      <c r="D410" s="125"/>
      <c r="E410" s="159"/>
      <c r="F410" s="31"/>
      <c r="H410" s="36"/>
    </row>
    <row r="411" spans="4:8" x14ac:dyDescent="0.25">
      <c r="D411" s="125"/>
      <c r="E411" s="159"/>
      <c r="F411" s="31"/>
      <c r="H411" s="36"/>
    </row>
    <row r="412" spans="4:8" x14ac:dyDescent="0.25">
      <c r="D412" s="125"/>
      <c r="E412" s="159"/>
      <c r="F412" s="31"/>
      <c r="H412" s="36"/>
    </row>
    <row r="413" spans="4:8" x14ac:dyDescent="0.25">
      <c r="D413" s="125"/>
      <c r="E413" s="159"/>
      <c r="F413" s="31"/>
      <c r="H413" s="36"/>
    </row>
    <row r="414" spans="4:8" x14ac:dyDescent="0.25">
      <c r="D414" s="125"/>
      <c r="E414" s="159"/>
      <c r="F414" s="31"/>
      <c r="H414" s="36"/>
    </row>
    <row r="415" spans="4:8" x14ac:dyDescent="0.25">
      <c r="D415" s="125"/>
      <c r="E415" s="159"/>
      <c r="F415" s="31"/>
      <c r="H415" s="36"/>
    </row>
    <row r="416" spans="4:8" x14ac:dyDescent="0.25">
      <c r="D416" s="125"/>
      <c r="E416" s="159"/>
      <c r="F416" s="31"/>
      <c r="H416" s="36"/>
    </row>
    <row r="417" spans="4:8" x14ac:dyDescent="0.25">
      <c r="D417" s="125"/>
      <c r="E417" s="159"/>
      <c r="F417" s="31"/>
      <c r="H417" s="36"/>
    </row>
    <row r="418" spans="4:8" x14ac:dyDescent="0.25">
      <c r="D418" s="125"/>
      <c r="E418" s="159"/>
      <c r="F418" s="31"/>
      <c r="H418" s="36"/>
    </row>
    <row r="419" spans="4:8" x14ac:dyDescent="0.25">
      <c r="D419" s="125"/>
      <c r="E419" s="159"/>
      <c r="F419" s="31"/>
      <c r="H419" s="36"/>
    </row>
    <row r="420" spans="4:8" x14ac:dyDescent="0.25">
      <c r="D420" s="125"/>
      <c r="E420" s="159"/>
      <c r="F420" s="31"/>
      <c r="H420" s="36"/>
    </row>
    <row r="421" spans="4:8" x14ac:dyDescent="0.25">
      <c r="D421" s="125"/>
      <c r="E421" s="159"/>
      <c r="F421" s="31"/>
      <c r="H421" s="36"/>
    </row>
    <row r="422" spans="4:8" x14ac:dyDescent="0.25">
      <c r="D422" s="125"/>
      <c r="E422" s="159"/>
      <c r="F422" s="31"/>
      <c r="H422" s="36"/>
    </row>
    <row r="423" spans="4:8" x14ac:dyDescent="0.25">
      <c r="D423" s="125"/>
      <c r="E423" s="159"/>
      <c r="F423" s="31"/>
      <c r="H423" s="36"/>
    </row>
    <row r="424" spans="4:8" x14ac:dyDescent="0.25">
      <c r="D424" s="125"/>
      <c r="E424" s="159"/>
      <c r="F424" s="31"/>
      <c r="H424" s="36"/>
    </row>
    <row r="425" spans="4:8" x14ac:dyDescent="0.25">
      <c r="D425" s="125"/>
      <c r="E425" s="159"/>
      <c r="F425" s="31"/>
      <c r="H425" s="36"/>
    </row>
    <row r="426" spans="4:8" x14ac:dyDescent="0.25">
      <c r="D426" s="125"/>
      <c r="E426" s="159"/>
      <c r="F426" s="31"/>
      <c r="H426" s="36"/>
    </row>
    <row r="427" spans="4:8" x14ac:dyDescent="0.25">
      <c r="D427" s="125"/>
      <c r="E427" s="159"/>
      <c r="F427" s="31"/>
      <c r="H427" s="36"/>
    </row>
    <row r="428" spans="4:8" x14ac:dyDescent="0.25">
      <c r="D428" s="125"/>
      <c r="E428" s="159"/>
      <c r="F428" s="31"/>
      <c r="H428" s="36"/>
    </row>
    <row r="429" spans="4:8" x14ac:dyDescent="0.25">
      <c r="D429" s="125"/>
      <c r="E429" s="159"/>
      <c r="F429" s="31"/>
      <c r="H429" s="36"/>
    </row>
    <row r="430" spans="4:8" x14ac:dyDescent="0.25">
      <c r="D430" s="125"/>
      <c r="E430" s="159"/>
      <c r="F430" s="31"/>
      <c r="H430" s="36"/>
    </row>
    <row r="431" spans="4:8" x14ac:dyDescent="0.25">
      <c r="D431" s="125"/>
      <c r="E431" s="159"/>
      <c r="F431" s="31"/>
      <c r="H431" s="36"/>
    </row>
    <row r="432" spans="4:8" x14ac:dyDescent="0.25">
      <c r="D432" s="125"/>
      <c r="E432" s="159"/>
      <c r="F432" s="31"/>
      <c r="H432" s="36"/>
    </row>
    <row r="433" spans="4:8" x14ac:dyDescent="0.25">
      <c r="D433" s="125"/>
      <c r="E433" s="159"/>
      <c r="F433" s="31"/>
      <c r="H433" s="36"/>
    </row>
    <row r="434" spans="4:8" x14ac:dyDescent="0.25">
      <c r="D434" s="125"/>
      <c r="E434" s="159"/>
      <c r="F434" s="31"/>
      <c r="H434" s="36"/>
    </row>
    <row r="435" spans="4:8" x14ac:dyDescent="0.25">
      <c r="D435" s="125"/>
      <c r="E435" s="159"/>
      <c r="F435" s="31"/>
      <c r="H435" s="36"/>
    </row>
    <row r="436" spans="4:8" x14ac:dyDescent="0.25">
      <c r="D436" s="125"/>
      <c r="E436" s="159"/>
      <c r="F436" s="31"/>
      <c r="H436" s="36"/>
    </row>
    <row r="437" spans="4:8" x14ac:dyDescent="0.25">
      <c r="D437" s="125"/>
      <c r="E437" s="159"/>
      <c r="F437" s="31"/>
      <c r="H437" s="36"/>
    </row>
    <row r="438" spans="4:8" x14ac:dyDescent="0.25">
      <c r="D438" s="125"/>
      <c r="E438" s="159"/>
      <c r="F438" s="31"/>
      <c r="H438" s="36"/>
    </row>
    <row r="439" spans="4:8" x14ac:dyDescent="0.25">
      <c r="D439" s="125"/>
      <c r="E439" s="159"/>
      <c r="F439" s="31"/>
      <c r="H439" s="36"/>
    </row>
    <row r="440" spans="4:8" x14ac:dyDescent="0.25">
      <c r="D440" s="125"/>
      <c r="E440" s="159"/>
      <c r="F440" s="31"/>
      <c r="H440" s="36"/>
    </row>
    <row r="441" spans="4:8" x14ac:dyDescent="0.25">
      <c r="D441" s="125"/>
      <c r="E441" s="159"/>
      <c r="F441" s="31"/>
      <c r="H441" s="36"/>
    </row>
    <row r="442" spans="4:8" x14ac:dyDescent="0.25">
      <c r="D442" s="125"/>
      <c r="E442" s="159"/>
      <c r="F442" s="31"/>
      <c r="H442" s="36"/>
    </row>
    <row r="443" spans="4:8" x14ac:dyDescent="0.25">
      <c r="D443" s="125"/>
      <c r="E443" s="159"/>
      <c r="F443" s="31"/>
      <c r="H443" s="36"/>
    </row>
    <row r="444" spans="4:8" x14ac:dyDescent="0.25">
      <c r="D444" s="125"/>
      <c r="E444" s="159"/>
      <c r="F444" s="31"/>
      <c r="H444" s="36"/>
    </row>
    <row r="445" spans="4:8" x14ac:dyDescent="0.25">
      <c r="D445" s="125"/>
      <c r="E445" s="159"/>
      <c r="F445" s="31"/>
      <c r="H445" s="36"/>
    </row>
    <row r="446" spans="4:8" x14ac:dyDescent="0.25">
      <c r="D446" s="125"/>
      <c r="E446" s="159"/>
      <c r="F446" s="31"/>
      <c r="H446" s="36"/>
    </row>
    <row r="447" spans="4:8" x14ac:dyDescent="0.25">
      <c r="D447" s="125"/>
      <c r="E447" s="159"/>
      <c r="F447" s="31"/>
      <c r="H447" s="36"/>
    </row>
    <row r="448" spans="4:8" x14ac:dyDescent="0.25">
      <c r="D448" s="125"/>
      <c r="E448" s="159"/>
      <c r="F448" s="31"/>
      <c r="H448" s="36"/>
    </row>
    <row r="449" spans="4:8" x14ac:dyDescent="0.25">
      <c r="D449" s="125"/>
      <c r="E449" s="159"/>
      <c r="F449" s="31"/>
      <c r="H449" s="36"/>
    </row>
    <row r="450" spans="4:8" x14ac:dyDescent="0.25">
      <c r="D450" s="125"/>
      <c r="E450" s="159"/>
      <c r="F450" s="31"/>
      <c r="H450" s="36"/>
    </row>
    <row r="451" spans="4:8" x14ac:dyDescent="0.25">
      <c r="D451" s="125"/>
      <c r="E451" s="159"/>
      <c r="F451" s="31"/>
      <c r="H451" s="36"/>
    </row>
    <row r="452" spans="4:8" x14ac:dyDescent="0.25">
      <c r="D452" s="125"/>
      <c r="E452" s="159"/>
      <c r="F452" s="31"/>
      <c r="H452" s="36"/>
    </row>
    <row r="453" spans="4:8" x14ac:dyDescent="0.25">
      <c r="D453" s="125"/>
      <c r="E453" s="159"/>
      <c r="F453" s="31"/>
      <c r="H453" s="36"/>
    </row>
    <row r="454" spans="4:8" x14ac:dyDescent="0.25">
      <c r="D454" s="125"/>
      <c r="E454" s="159"/>
      <c r="F454" s="31"/>
      <c r="H454" s="36"/>
    </row>
    <row r="455" spans="4:8" x14ac:dyDescent="0.25">
      <c r="D455" s="125"/>
      <c r="E455" s="159"/>
      <c r="F455" s="31"/>
      <c r="H455" s="36"/>
    </row>
    <row r="456" spans="4:8" x14ac:dyDescent="0.25">
      <c r="D456" s="125"/>
      <c r="E456" s="159"/>
      <c r="F456" s="31"/>
      <c r="H456" s="36"/>
    </row>
    <row r="457" spans="4:8" x14ac:dyDescent="0.25">
      <c r="D457" s="125"/>
      <c r="E457" s="159"/>
      <c r="F457" s="31"/>
      <c r="H457" s="36"/>
    </row>
    <row r="458" spans="4:8" x14ac:dyDescent="0.25">
      <c r="D458" s="125"/>
      <c r="E458" s="159"/>
      <c r="F458" s="31"/>
      <c r="H458" s="36"/>
    </row>
    <row r="459" spans="4:8" x14ac:dyDescent="0.25">
      <c r="D459" s="125"/>
      <c r="E459" s="159"/>
      <c r="F459" s="31"/>
      <c r="H459" s="36"/>
    </row>
    <row r="460" spans="4:8" x14ac:dyDescent="0.25">
      <c r="D460" s="125"/>
      <c r="E460" s="159"/>
      <c r="F460" s="31"/>
      <c r="H460" s="36"/>
    </row>
    <row r="461" spans="4:8" x14ac:dyDescent="0.25">
      <c r="D461" s="125"/>
      <c r="E461" s="159"/>
      <c r="F461" s="31"/>
      <c r="H461" s="36"/>
    </row>
    <row r="462" spans="4:8" x14ac:dyDescent="0.25">
      <c r="D462" s="125"/>
      <c r="E462" s="159"/>
      <c r="F462" s="31"/>
      <c r="H462" s="36"/>
    </row>
    <row r="463" spans="4:8" x14ac:dyDescent="0.25">
      <c r="D463" s="125"/>
      <c r="E463" s="159"/>
      <c r="F463" s="31"/>
      <c r="H463" s="36"/>
    </row>
    <row r="464" spans="4:8" x14ac:dyDescent="0.25">
      <c r="D464" s="125"/>
      <c r="E464" s="159"/>
      <c r="F464" s="31"/>
      <c r="H464" s="36"/>
    </row>
    <row r="465" spans="4:8" x14ac:dyDescent="0.25">
      <c r="D465" s="125"/>
      <c r="E465" s="159"/>
      <c r="F465" s="31"/>
      <c r="H465" s="36"/>
    </row>
    <row r="466" spans="4:8" x14ac:dyDescent="0.25">
      <c r="D466" s="125"/>
      <c r="E466" s="159"/>
      <c r="F466" s="31"/>
      <c r="H466" s="36"/>
    </row>
    <row r="467" spans="4:8" x14ac:dyDescent="0.25">
      <c r="D467" s="125"/>
      <c r="E467" s="159"/>
      <c r="F467" s="31"/>
      <c r="H467" s="36"/>
    </row>
    <row r="468" spans="4:8" x14ac:dyDescent="0.25">
      <c r="D468" s="125"/>
      <c r="E468" s="159"/>
      <c r="F468" s="31"/>
      <c r="H468" s="36"/>
    </row>
    <row r="469" spans="4:8" x14ac:dyDescent="0.25">
      <c r="D469" s="125"/>
      <c r="E469" s="159"/>
      <c r="F469" s="31"/>
      <c r="H469" s="36"/>
    </row>
    <row r="470" spans="4:8" x14ac:dyDescent="0.25">
      <c r="D470" s="125"/>
      <c r="E470" s="159"/>
      <c r="F470" s="31"/>
      <c r="H470" s="36"/>
    </row>
    <row r="471" spans="4:8" x14ac:dyDescent="0.25">
      <c r="D471" s="125"/>
      <c r="E471" s="159"/>
      <c r="F471" s="31"/>
      <c r="H471" s="36"/>
    </row>
    <row r="472" spans="4:8" x14ac:dyDescent="0.25">
      <c r="D472" s="125"/>
      <c r="E472" s="159"/>
      <c r="F472" s="31"/>
      <c r="H472" s="36"/>
    </row>
    <row r="473" spans="4:8" x14ac:dyDescent="0.25">
      <c r="D473" s="125"/>
      <c r="E473" s="159"/>
      <c r="F473" s="31"/>
      <c r="H473" s="36"/>
    </row>
    <row r="474" spans="4:8" x14ac:dyDescent="0.25">
      <c r="D474" s="125"/>
      <c r="E474" s="159"/>
      <c r="F474" s="31"/>
      <c r="H474" s="36"/>
    </row>
    <row r="475" spans="4:8" x14ac:dyDescent="0.25">
      <c r="D475" s="125"/>
      <c r="E475" s="159"/>
      <c r="F475" s="31"/>
      <c r="H475" s="36"/>
    </row>
    <row r="476" spans="4:8" x14ac:dyDescent="0.25">
      <c r="D476" s="125"/>
      <c r="E476" s="159"/>
      <c r="F476" s="31"/>
      <c r="H476" s="36"/>
    </row>
    <row r="477" spans="4:8" x14ac:dyDescent="0.25">
      <c r="D477" s="125"/>
      <c r="E477" s="159"/>
      <c r="F477" s="31"/>
      <c r="H477" s="36"/>
    </row>
    <row r="478" spans="4:8" x14ac:dyDescent="0.25">
      <c r="D478" s="125"/>
      <c r="E478" s="159"/>
      <c r="F478" s="31"/>
      <c r="H478" s="36"/>
    </row>
    <row r="479" spans="4:8" x14ac:dyDescent="0.25">
      <c r="D479" s="125"/>
      <c r="E479" s="159"/>
      <c r="F479" s="31"/>
      <c r="H479" s="36"/>
    </row>
    <row r="480" spans="4:8" x14ac:dyDescent="0.25">
      <c r="D480" s="125"/>
      <c r="E480" s="159"/>
      <c r="F480" s="31"/>
      <c r="H480" s="36"/>
    </row>
    <row r="481" spans="4:8" x14ac:dyDescent="0.25">
      <c r="D481" s="125"/>
      <c r="E481" s="159"/>
      <c r="F481" s="31"/>
      <c r="H481" s="36"/>
    </row>
    <row r="482" spans="4:8" x14ac:dyDescent="0.25">
      <c r="D482" s="125"/>
      <c r="E482" s="159"/>
      <c r="F482" s="31"/>
      <c r="H482" s="36"/>
    </row>
    <row r="483" spans="4:8" x14ac:dyDescent="0.25">
      <c r="D483" s="125"/>
      <c r="E483" s="159"/>
      <c r="F483" s="31"/>
      <c r="H483" s="36"/>
    </row>
    <row r="484" spans="4:8" x14ac:dyDescent="0.25">
      <c r="D484" s="125"/>
      <c r="E484" s="159"/>
      <c r="F484" s="31"/>
      <c r="H484" s="36"/>
    </row>
    <row r="485" spans="4:8" x14ac:dyDescent="0.25">
      <c r="D485" s="125"/>
      <c r="E485" s="159"/>
      <c r="F485" s="31"/>
      <c r="H485" s="36"/>
    </row>
    <row r="486" spans="4:8" x14ac:dyDescent="0.25">
      <c r="D486" s="125"/>
      <c r="E486" s="159"/>
      <c r="F486" s="31"/>
      <c r="H486" s="36"/>
    </row>
    <row r="487" spans="4:8" x14ac:dyDescent="0.25">
      <c r="D487" s="125"/>
      <c r="E487" s="159"/>
      <c r="F487" s="31"/>
      <c r="H487" s="36"/>
    </row>
    <row r="488" spans="4:8" x14ac:dyDescent="0.25">
      <c r="D488" s="125"/>
      <c r="E488" s="159"/>
      <c r="F488" s="31"/>
      <c r="H488" s="36"/>
    </row>
    <row r="489" spans="4:8" x14ac:dyDescent="0.25">
      <c r="D489" s="125"/>
      <c r="E489" s="159"/>
      <c r="F489" s="31"/>
      <c r="H489" s="36"/>
    </row>
    <row r="490" spans="4:8" x14ac:dyDescent="0.25">
      <c r="D490" s="125"/>
      <c r="E490" s="159"/>
      <c r="F490" s="31"/>
      <c r="H490" s="36"/>
    </row>
    <row r="491" spans="4:8" x14ac:dyDescent="0.25">
      <c r="D491" s="125"/>
      <c r="E491" s="159"/>
      <c r="F491" s="31"/>
      <c r="H491" s="36"/>
    </row>
    <row r="492" spans="4:8" x14ac:dyDescent="0.25">
      <c r="D492" s="125"/>
      <c r="E492" s="159"/>
      <c r="F492" s="31"/>
      <c r="H492" s="36"/>
    </row>
    <row r="493" spans="4:8" x14ac:dyDescent="0.25">
      <c r="D493" s="125"/>
      <c r="E493" s="159"/>
      <c r="F493" s="31"/>
      <c r="H493" s="36"/>
    </row>
    <row r="494" spans="4:8" x14ac:dyDescent="0.25">
      <c r="D494" s="125"/>
      <c r="E494" s="159"/>
      <c r="F494" s="31"/>
      <c r="H494" s="36"/>
    </row>
    <row r="495" spans="4:8" x14ac:dyDescent="0.25">
      <c r="D495" s="125"/>
      <c r="E495" s="159"/>
      <c r="F495" s="31"/>
      <c r="H495" s="36"/>
    </row>
    <row r="496" spans="4:8" x14ac:dyDescent="0.25">
      <c r="D496" s="125"/>
      <c r="E496" s="159"/>
      <c r="F496" s="31"/>
      <c r="H496" s="36"/>
    </row>
    <row r="497" spans="4:8" x14ac:dyDescent="0.25">
      <c r="D497" s="125"/>
      <c r="E497" s="159"/>
      <c r="F497" s="31"/>
      <c r="H497" s="36"/>
    </row>
    <row r="498" spans="4:8" x14ac:dyDescent="0.25">
      <c r="D498" s="125"/>
      <c r="E498" s="159"/>
      <c r="F498" s="31"/>
      <c r="H498" s="36"/>
    </row>
    <row r="499" spans="4:8" x14ac:dyDescent="0.25">
      <c r="D499" s="125"/>
      <c r="E499" s="159"/>
      <c r="F499" s="31"/>
      <c r="H499" s="36"/>
    </row>
    <row r="500" spans="4:8" x14ac:dyDescent="0.25">
      <c r="D500" s="125"/>
      <c r="E500" s="159"/>
      <c r="F500" s="31"/>
      <c r="H500" s="36"/>
    </row>
    <row r="501" spans="4:8" x14ac:dyDescent="0.25">
      <c r="D501" s="125"/>
      <c r="E501" s="159"/>
      <c r="F501" s="31"/>
      <c r="H501" s="36"/>
    </row>
    <row r="502" spans="4:8" x14ac:dyDescent="0.25">
      <c r="D502" s="125"/>
      <c r="E502" s="159"/>
      <c r="F502" s="31"/>
      <c r="H502" s="36"/>
    </row>
    <row r="503" spans="4:8" x14ac:dyDescent="0.25">
      <c r="D503" s="125"/>
      <c r="E503" s="159"/>
      <c r="F503" s="31"/>
      <c r="H503" s="36"/>
    </row>
    <row r="504" spans="4:8" x14ac:dyDescent="0.25">
      <c r="D504" s="125"/>
      <c r="E504" s="159"/>
      <c r="F504" s="31"/>
      <c r="H504" s="36"/>
    </row>
    <row r="505" spans="4:8" x14ac:dyDescent="0.25">
      <c r="D505" s="125"/>
      <c r="E505" s="159"/>
      <c r="F505" s="31"/>
      <c r="H505" s="36"/>
    </row>
    <row r="506" spans="4:8" x14ac:dyDescent="0.25">
      <c r="D506" s="125"/>
      <c r="E506" s="159"/>
      <c r="F506" s="31"/>
      <c r="H506" s="36"/>
    </row>
    <row r="507" spans="4:8" x14ac:dyDescent="0.25">
      <c r="D507" s="125"/>
      <c r="E507" s="159"/>
      <c r="F507" s="31"/>
      <c r="H507" s="36"/>
    </row>
    <row r="508" spans="4:8" x14ac:dyDescent="0.25">
      <c r="D508" s="125"/>
      <c r="E508" s="159"/>
      <c r="F508" s="31"/>
      <c r="H508" s="36"/>
    </row>
    <row r="509" spans="4:8" x14ac:dyDescent="0.25">
      <c r="D509" s="125"/>
      <c r="E509" s="159"/>
      <c r="F509" s="31"/>
      <c r="H509" s="36"/>
    </row>
    <row r="510" spans="4:8" x14ac:dyDescent="0.25">
      <c r="D510" s="125"/>
      <c r="E510" s="159"/>
      <c r="F510" s="31"/>
      <c r="H510" s="36"/>
    </row>
    <row r="511" spans="4:8" x14ac:dyDescent="0.25">
      <c r="D511" s="125"/>
      <c r="E511" s="159"/>
      <c r="F511" s="31"/>
      <c r="H511" s="36"/>
    </row>
    <row r="512" spans="4:8" x14ac:dyDescent="0.25">
      <c r="D512" s="125"/>
      <c r="E512" s="159"/>
      <c r="F512" s="31"/>
      <c r="H512" s="36"/>
    </row>
    <row r="513" spans="4:8" x14ac:dyDescent="0.25">
      <c r="D513" s="125"/>
      <c r="E513" s="159"/>
      <c r="F513" s="31"/>
      <c r="H513" s="36"/>
    </row>
    <row r="514" spans="4:8" x14ac:dyDescent="0.25">
      <c r="D514" s="125"/>
      <c r="E514" s="159"/>
      <c r="F514" s="31"/>
      <c r="H514" s="36"/>
    </row>
    <row r="515" spans="4:8" x14ac:dyDescent="0.25">
      <c r="D515" s="125"/>
      <c r="E515" s="159"/>
      <c r="F515" s="31"/>
      <c r="H515" s="36"/>
    </row>
    <row r="516" spans="4:8" x14ac:dyDescent="0.25">
      <c r="D516" s="125"/>
      <c r="E516" s="159"/>
      <c r="F516" s="31"/>
      <c r="H516" s="36"/>
    </row>
    <row r="517" spans="4:8" x14ac:dyDescent="0.25">
      <c r="D517" s="125"/>
      <c r="E517" s="159"/>
      <c r="F517" s="31"/>
      <c r="H517" s="36"/>
    </row>
    <row r="518" spans="4:8" x14ac:dyDescent="0.25">
      <c r="D518" s="125"/>
      <c r="E518" s="159"/>
      <c r="F518" s="31"/>
      <c r="H518" s="36"/>
    </row>
    <row r="519" spans="4:8" x14ac:dyDescent="0.25">
      <c r="D519" s="125"/>
      <c r="E519" s="159"/>
      <c r="F519" s="31"/>
      <c r="H519" s="36"/>
    </row>
    <row r="520" spans="4:8" x14ac:dyDescent="0.25">
      <c r="D520" s="125"/>
      <c r="E520" s="159"/>
      <c r="F520" s="31"/>
      <c r="H520" s="36"/>
    </row>
    <row r="521" spans="4:8" x14ac:dyDescent="0.25">
      <c r="D521" s="125"/>
      <c r="E521" s="159"/>
      <c r="F521" s="31"/>
      <c r="H521" s="36"/>
    </row>
    <row r="522" spans="4:8" x14ac:dyDescent="0.25">
      <c r="D522" s="125"/>
      <c r="E522" s="159"/>
      <c r="F522" s="31"/>
      <c r="H522" s="36"/>
    </row>
    <row r="523" spans="4:8" x14ac:dyDescent="0.25">
      <c r="D523" s="125"/>
      <c r="E523" s="159"/>
      <c r="F523" s="31"/>
      <c r="H523" s="36"/>
    </row>
    <row r="524" spans="4:8" x14ac:dyDescent="0.25">
      <c r="D524" s="125"/>
      <c r="E524" s="159"/>
      <c r="F524" s="31"/>
      <c r="H524" s="36"/>
    </row>
    <row r="525" spans="4:8" x14ac:dyDescent="0.25">
      <c r="D525" s="125"/>
      <c r="E525" s="159"/>
      <c r="F525" s="31"/>
      <c r="H525" s="36"/>
    </row>
    <row r="526" spans="4:8" x14ac:dyDescent="0.25">
      <c r="D526" s="125"/>
      <c r="E526" s="159"/>
      <c r="F526" s="31"/>
      <c r="H526" s="36"/>
    </row>
    <row r="527" spans="4:8" x14ac:dyDescent="0.25">
      <c r="D527" s="125"/>
      <c r="E527" s="159"/>
      <c r="F527" s="31"/>
      <c r="H527" s="36"/>
    </row>
    <row r="528" spans="4:8" x14ac:dyDescent="0.25">
      <c r="D528" s="125"/>
      <c r="E528" s="159"/>
      <c r="F528" s="31"/>
      <c r="H528" s="36"/>
    </row>
    <row r="529" spans="4:8" x14ac:dyDescent="0.25">
      <c r="D529" s="125"/>
      <c r="E529" s="159"/>
      <c r="F529" s="31"/>
      <c r="H529" s="36"/>
    </row>
    <row r="530" spans="4:8" x14ac:dyDescent="0.25">
      <c r="D530" s="125"/>
      <c r="E530" s="159"/>
      <c r="F530" s="31"/>
      <c r="H530" s="36"/>
    </row>
    <row r="531" spans="4:8" x14ac:dyDescent="0.25">
      <c r="D531" s="125"/>
      <c r="E531" s="159"/>
      <c r="F531" s="31"/>
      <c r="H531" s="36"/>
    </row>
    <row r="532" spans="4:8" x14ac:dyDescent="0.25">
      <c r="D532" s="125"/>
      <c r="E532" s="159"/>
      <c r="F532" s="31"/>
      <c r="H532" s="36"/>
    </row>
    <row r="533" spans="4:8" x14ac:dyDescent="0.25">
      <c r="D533" s="125"/>
      <c r="E533" s="159"/>
      <c r="F533" s="31"/>
      <c r="H533" s="36"/>
    </row>
    <row r="534" spans="4:8" x14ac:dyDescent="0.25">
      <c r="D534" s="125"/>
      <c r="E534" s="159"/>
      <c r="F534" s="31"/>
      <c r="H534" s="36"/>
    </row>
    <row r="535" spans="4:8" x14ac:dyDescent="0.25">
      <c r="D535" s="125"/>
      <c r="E535" s="159"/>
      <c r="F535" s="31"/>
      <c r="H535" s="36"/>
    </row>
    <row r="536" spans="4:8" x14ac:dyDescent="0.25">
      <c r="D536" s="125"/>
      <c r="E536" s="159"/>
      <c r="F536" s="31"/>
      <c r="H536" s="36"/>
    </row>
    <row r="537" spans="4:8" x14ac:dyDescent="0.25">
      <c r="D537" s="125"/>
      <c r="E537" s="159"/>
      <c r="F537" s="31"/>
      <c r="H537" s="36"/>
    </row>
    <row r="538" spans="4:8" x14ac:dyDescent="0.25">
      <c r="D538" s="125"/>
      <c r="E538" s="159"/>
      <c r="F538" s="31"/>
      <c r="H538" s="36"/>
    </row>
    <row r="539" spans="4:8" x14ac:dyDescent="0.25">
      <c r="D539" s="125"/>
      <c r="E539" s="159"/>
      <c r="F539" s="31"/>
      <c r="H539" s="36"/>
    </row>
    <row r="540" spans="4:8" x14ac:dyDescent="0.25">
      <c r="D540" s="125"/>
      <c r="E540" s="159"/>
      <c r="F540" s="31"/>
      <c r="H540" s="36"/>
    </row>
    <row r="541" spans="4:8" x14ac:dyDescent="0.25">
      <c r="D541" s="125"/>
      <c r="E541" s="159"/>
      <c r="F541" s="31"/>
      <c r="H541" s="36"/>
    </row>
    <row r="542" spans="4:8" x14ac:dyDescent="0.25">
      <c r="D542" s="125"/>
      <c r="E542" s="159"/>
      <c r="F542" s="31"/>
      <c r="H542" s="36"/>
    </row>
    <row r="543" spans="4:8" x14ac:dyDescent="0.25">
      <c r="D543" s="125"/>
      <c r="E543" s="159"/>
      <c r="F543" s="31"/>
      <c r="H543" s="36"/>
    </row>
    <row r="544" spans="4:8" x14ac:dyDescent="0.25">
      <c r="D544" s="125"/>
      <c r="E544" s="159"/>
      <c r="F544" s="31"/>
      <c r="H544" s="36"/>
    </row>
    <row r="545" spans="4:8" x14ac:dyDescent="0.25">
      <c r="D545" s="125"/>
      <c r="E545" s="159"/>
      <c r="F545" s="31"/>
      <c r="H545" s="36"/>
    </row>
    <row r="546" spans="4:8" x14ac:dyDescent="0.25">
      <c r="D546" s="125"/>
      <c r="E546" s="159"/>
      <c r="F546" s="31"/>
      <c r="H546" s="36"/>
    </row>
    <row r="547" spans="4:8" x14ac:dyDescent="0.25">
      <c r="D547" s="125"/>
      <c r="E547" s="159"/>
      <c r="F547" s="31"/>
      <c r="H547" s="36"/>
    </row>
    <row r="548" spans="4:8" x14ac:dyDescent="0.25">
      <c r="D548" s="125"/>
      <c r="E548" s="159"/>
      <c r="F548" s="31"/>
      <c r="H548" s="36"/>
    </row>
    <row r="549" spans="4:8" x14ac:dyDescent="0.25">
      <c r="D549" s="125"/>
      <c r="E549" s="159"/>
      <c r="F549" s="31"/>
      <c r="H549" s="36"/>
    </row>
    <row r="550" spans="4:8" x14ac:dyDescent="0.25">
      <c r="D550" s="125"/>
      <c r="E550" s="159"/>
      <c r="F550" s="31"/>
      <c r="H550" s="36"/>
    </row>
    <row r="551" spans="4:8" x14ac:dyDescent="0.25">
      <c r="D551" s="125"/>
      <c r="E551" s="159"/>
      <c r="F551" s="31"/>
      <c r="H551" s="36"/>
    </row>
    <row r="552" spans="4:8" x14ac:dyDescent="0.25">
      <c r="D552" s="125"/>
      <c r="E552" s="159"/>
      <c r="F552" s="31"/>
      <c r="H552" s="36"/>
    </row>
    <row r="553" spans="4:8" x14ac:dyDescent="0.25">
      <c r="D553" s="125"/>
      <c r="E553" s="159"/>
      <c r="F553" s="31"/>
      <c r="H553" s="36"/>
    </row>
    <row r="554" spans="4:8" x14ac:dyDescent="0.25">
      <c r="D554" s="125"/>
      <c r="E554" s="159"/>
      <c r="F554" s="31"/>
      <c r="H554" s="36"/>
    </row>
    <row r="555" spans="4:8" x14ac:dyDescent="0.25">
      <c r="D555" s="125"/>
      <c r="E555" s="159"/>
      <c r="F555" s="31"/>
      <c r="H555" s="36"/>
    </row>
    <row r="556" spans="4:8" x14ac:dyDescent="0.25">
      <c r="D556" s="125"/>
      <c r="E556" s="159"/>
      <c r="F556" s="31"/>
      <c r="H556" s="36"/>
    </row>
    <row r="557" spans="4:8" x14ac:dyDescent="0.25">
      <c r="D557" s="125"/>
      <c r="E557" s="159"/>
      <c r="F557" s="31"/>
      <c r="H557" s="36"/>
    </row>
    <row r="558" spans="4:8" x14ac:dyDescent="0.25">
      <c r="D558" s="125"/>
      <c r="E558" s="159"/>
      <c r="F558" s="31"/>
      <c r="H558" s="36"/>
    </row>
    <row r="559" spans="4:8" x14ac:dyDescent="0.25">
      <c r="D559" s="125"/>
      <c r="E559" s="159"/>
      <c r="F559" s="31"/>
      <c r="H559" s="36"/>
    </row>
    <row r="560" spans="4:8" x14ac:dyDescent="0.25">
      <c r="D560" s="125"/>
      <c r="E560" s="159"/>
      <c r="F560" s="31"/>
      <c r="H560" s="36"/>
    </row>
    <row r="561" spans="4:8" x14ac:dyDescent="0.25">
      <c r="D561" s="125"/>
      <c r="E561" s="159"/>
      <c r="F561" s="31"/>
      <c r="H561" s="36"/>
    </row>
    <row r="562" spans="4:8" x14ac:dyDescent="0.25">
      <c r="D562" s="125"/>
      <c r="E562" s="159"/>
      <c r="F562" s="31"/>
      <c r="H562" s="36"/>
    </row>
    <row r="563" spans="4:8" x14ac:dyDescent="0.25">
      <c r="D563" s="125"/>
      <c r="E563" s="159"/>
      <c r="F563" s="31"/>
      <c r="H563" s="36"/>
    </row>
    <row r="564" spans="4:8" x14ac:dyDescent="0.25">
      <c r="D564" s="125"/>
      <c r="E564" s="159"/>
      <c r="F564" s="31"/>
      <c r="H564" s="36"/>
    </row>
    <row r="565" spans="4:8" x14ac:dyDescent="0.25">
      <c r="D565" s="125"/>
      <c r="E565" s="159"/>
      <c r="F565" s="31"/>
      <c r="H565" s="36"/>
    </row>
    <row r="566" spans="4:8" x14ac:dyDescent="0.25">
      <c r="D566" s="125"/>
      <c r="E566" s="159"/>
      <c r="F566" s="31"/>
      <c r="H566" s="36"/>
    </row>
    <row r="567" spans="4:8" x14ac:dyDescent="0.25">
      <c r="D567" s="125"/>
      <c r="E567" s="159"/>
      <c r="F567" s="31"/>
      <c r="H567" s="36"/>
    </row>
    <row r="568" spans="4:8" x14ac:dyDescent="0.25">
      <c r="D568" s="125"/>
      <c r="E568" s="159"/>
      <c r="F568" s="31"/>
      <c r="H568" s="36"/>
    </row>
    <row r="569" spans="4:8" x14ac:dyDescent="0.25">
      <c r="D569" s="125"/>
      <c r="E569" s="159"/>
      <c r="F569" s="31"/>
      <c r="H569" s="36"/>
    </row>
    <row r="570" spans="4:8" x14ac:dyDescent="0.25">
      <c r="D570" s="125"/>
      <c r="E570" s="159"/>
      <c r="F570" s="31"/>
      <c r="H570" s="36"/>
    </row>
    <row r="571" spans="4:8" x14ac:dyDescent="0.25">
      <c r="D571" s="125"/>
      <c r="E571" s="159"/>
      <c r="F571" s="31"/>
      <c r="H571" s="36"/>
    </row>
    <row r="572" spans="4:8" x14ac:dyDescent="0.25">
      <c r="D572" s="125"/>
      <c r="E572" s="159"/>
      <c r="F572" s="31"/>
      <c r="H572" s="36"/>
    </row>
    <row r="573" spans="4:8" x14ac:dyDescent="0.25">
      <c r="D573" s="125"/>
      <c r="E573" s="159"/>
      <c r="F573" s="31"/>
      <c r="H573" s="36"/>
    </row>
    <row r="574" spans="4:8" x14ac:dyDescent="0.25">
      <c r="D574" s="125"/>
      <c r="E574" s="159"/>
      <c r="F574" s="31"/>
      <c r="H574" s="36"/>
    </row>
    <row r="575" spans="4:8" x14ac:dyDescent="0.25">
      <c r="D575" s="125"/>
      <c r="E575" s="159"/>
      <c r="F575" s="31"/>
      <c r="H575" s="36"/>
    </row>
    <row r="576" spans="4:8" x14ac:dyDescent="0.25">
      <c r="D576" s="125"/>
      <c r="E576" s="159"/>
      <c r="F576" s="31"/>
      <c r="H576" s="36"/>
    </row>
    <row r="577" spans="4:8" x14ac:dyDescent="0.25">
      <c r="D577" s="125"/>
      <c r="E577" s="159"/>
      <c r="F577" s="31"/>
      <c r="H577" s="36"/>
    </row>
    <row r="578" spans="4:8" x14ac:dyDescent="0.25">
      <c r="D578" s="125"/>
      <c r="E578" s="159"/>
      <c r="F578" s="31"/>
      <c r="H578" s="36"/>
    </row>
    <row r="579" spans="4:8" x14ac:dyDescent="0.25">
      <c r="D579" s="125"/>
      <c r="E579" s="159"/>
      <c r="F579" s="31"/>
      <c r="H579" s="36"/>
    </row>
    <row r="580" spans="4:8" x14ac:dyDescent="0.25">
      <c r="D580" s="125"/>
      <c r="E580" s="159"/>
      <c r="F580" s="31"/>
      <c r="H580" s="36"/>
    </row>
    <row r="581" spans="4:8" x14ac:dyDescent="0.25">
      <c r="D581" s="125"/>
      <c r="E581" s="159"/>
      <c r="F581" s="31"/>
      <c r="H581" s="36"/>
    </row>
    <row r="582" spans="4:8" x14ac:dyDescent="0.25">
      <c r="D582" s="125"/>
      <c r="E582" s="159"/>
      <c r="F582" s="31"/>
      <c r="H582" s="36"/>
    </row>
    <row r="583" spans="4:8" x14ac:dyDescent="0.25">
      <c r="D583" s="125"/>
      <c r="E583" s="159"/>
      <c r="F583" s="31"/>
      <c r="H583" s="36"/>
    </row>
    <row r="584" spans="4:8" x14ac:dyDescent="0.25">
      <c r="D584" s="125"/>
      <c r="E584" s="159"/>
      <c r="F584" s="31"/>
      <c r="H584" s="36"/>
    </row>
    <row r="585" spans="4:8" x14ac:dyDescent="0.25">
      <c r="D585" s="125"/>
      <c r="E585" s="159"/>
      <c r="F585" s="31"/>
      <c r="H585" s="36"/>
    </row>
    <row r="586" spans="4:8" x14ac:dyDescent="0.25">
      <c r="D586" s="125"/>
      <c r="E586" s="159"/>
      <c r="F586" s="31"/>
      <c r="H586" s="36"/>
    </row>
    <row r="587" spans="4:8" x14ac:dyDescent="0.25">
      <c r="D587" s="125"/>
      <c r="E587" s="159"/>
      <c r="F587" s="31"/>
      <c r="H587" s="36"/>
    </row>
    <row r="588" spans="4:8" x14ac:dyDescent="0.25">
      <c r="D588" s="125"/>
      <c r="E588" s="159"/>
      <c r="F588" s="31"/>
      <c r="H588" s="36"/>
    </row>
    <row r="589" spans="4:8" x14ac:dyDescent="0.25">
      <c r="D589" s="125"/>
      <c r="E589" s="159"/>
      <c r="F589" s="31"/>
      <c r="H589" s="36"/>
    </row>
    <row r="590" spans="4:8" x14ac:dyDescent="0.25">
      <c r="D590" s="125"/>
      <c r="E590" s="159"/>
      <c r="F590" s="31"/>
      <c r="H590" s="36"/>
    </row>
    <row r="591" spans="4:8" x14ac:dyDescent="0.25">
      <c r="D591" s="125"/>
      <c r="E591" s="159"/>
      <c r="F591" s="31"/>
      <c r="H591" s="36"/>
    </row>
    <row r="592" spans="4:8" x14ac:dyDescent="0.25">
      <c r="D592" s="125"/>
      <c r="E592" s="159"/>
      <c r="F592" s="31"/>
      <c r="H592" s="36"/>
    </row>
    <row r="593" spans="4:8" x14ac:dyDescent="0.25">
      <c r="D593" s="125"/>
      <c r="E593" s="159"/>
      <c r="F593" s="31"/>
      <c r="H593" s="36"/>
    </row>
    <row r="594" spans="4:8" x14ac:dyDescent="0.25">
      <c r="D594" s="125"/>
      <c r="E594" s="159"/>
      <c r="F594" s="31"/>
      <c r="H594" s="36"/>
    </row>
    <row r="595" spans="4:8" x14ac:dyDescent="0.25">
      <c r="D595" s="125"/>
      <c r="E595" s="159"/>
      <c r="F595" s="31"/>
      <c r="H595" s="36"/>
    </row>
    <row r="596" spans="4:8" x14ac:dyDescent="0.25">
      <c r="D596" s="125"/>
      <c r="E596" s="159"/>
      <c r="F596" s="31"/>
      <c r="H596" s="36"/>
    </row>
    <row r="597" spans="4:8" x14ac:dyDescent="0.25">
      <c r="D597" s="125"/>
      <c r="E597" s="159"/>
      <c r="F597" s="31"/>
      <c r="H597" s="36"/>
    </row>
    <row r="598" spans="4:8" x14ac:dyDescent="0.25">
      <c r="D598" s="125"/>
      <c r="E598" s="159"/>
      <c r="F598" s="31"/>
      <c r="H598" s="36"/>
    </row>
    <row r="599" spans="4:8" x14ac:dyDescent="0.25">
      <c r="D599" s="125"/>
      <c r="E599" s="159"/>
      <c r="F599" s="31"/>
      <c r="H599" s="36"/>
    </row>
    <row r="600" spans="4:8" x14ac:dyDescent="0.25">
      <c r="D600" s="125"/>
      <c r="E600" s="159"/>
      <c r="F600" s="31"/>
      <c r="H600" s="36"/>
    </row>
    <row r="601" spans="4:8" x14ac:dyDescent="0.25">
      <c r="D601" s="125"/>
      <c r="E601" s="159"/>
      <c r="F601" s="31"/>
      <c r="H601" s="36"/>
    </row>
    <row r="602" spans="4:8" x14ac:dyDescent="0.25">
      <c r="D602" s="125"/>
      <c r="E602" s="159"/>
      <c r="F602" s="31"/>
      <c r="H602" s="36"/>
    </row>
    <row r="603" spans="4:8" x14ac:dyDescent="0.25">
      <c r="D603" s="125"/>
      <c r="E603" s="159"/>
      <c r="F603" s="31"/>
      <c r="H603" s="36"/>
    </row>
    <row r="604" spans="4:8" x14ac:dyDescent="0.25">
      <c r="D604" s="125"/>
      <c r="E604" s="159"/>
      <c r="F604" s="31"/>
      <c r="H604" s="36"/>
    </row>
    <row r="605" spans="4:8" x14ac:dyDescent="0.25">
      <c r="D605" s="125"/>
      <c r="E605" s="159"/>
      <c r="F605" s="31"/>
      <c r="H605" s="36"/>
    </row>
    <row r="606" spans="4:8" x14ac:dyDescent="0.25">
      <c r="D606" s="125"/>
      <c r="E606" s="159"/>
      <c r="F606" s="31"/>
      <c r="H606" s="36"/>
    </row>
    <row r="607" spans="4:8" x14ac:dyDescent="0.25">
      <c r="D607" s="125"/>
      <c r="E607" s="159"/>
      <c r="F607" s="31"/>
      <c r="H607" s="36"/>
    </row>
    <row r="608" spans="4:8" x14ac:dyDescent="0.25">
      <c r="D608" s="125"/>
      <c r="E608" s="159"/>
      <c r="F608" s="31"/>
      <c r="H608" s="36"/>
    </row>
    <row r="609" spans="4:8" x14ac:dyDescent="0.25">
      <c r="D609" s="125"/>
      <c r="E609" s="159"/>
      <c r="F609" s="31"/>
      <c r="H609" s="36"/>
    </row>
    <row r="610" spans="4:8" x14ac:dyDescent="0.25">
      <c r="D610" s="125"/>
      <c r="E610" s="159"/>
      <c r="F610" s="31"/>
      <c r="H610" s="36"/>
    </row>
    <row r="611" spans="4:8" x14ac:dyDescent="0.25">
      <c r="D611" s="125"/>
      <c r="E611" s="159"/>
      <c r="F611" s="31"/>
      <c r="H611" s="36"/>
    </row>
    <row r="612" spans="4:8" x14ac:dyDescent="0.25">
      <c r="D612" s="125"/>
      <c r="E612" s="159"/>
      <c r="F612" s="31"/>
      <c r="H612" s="36"/>
    </row>
    <row r="613" spans="4:8" x14ac:dyDescent="0.25">
      <c r="D613" s="125"/>
      <c r="E613" s="159"/>
      <c r="F613" s="31"/>
      <c r="H613" s="36"/>
    </row>
    <row r="614" spans="4:8" x14ac:dyDescent="0.25">
      <c r="D614" s="125"/>
      <c r="E614" s="159"/>
      <c r="F614" s="31"/>
      <c r="H614" s="36"/>
    </row>
    <row r="615" spans="4:8" x14ac:dyDescent="0.25">
      <c r="D615" s="125"/>
      <c r="E615" s="159"/>
      <c r="F615" s="31"/>
      <c r="H615" s="36"/>
    </row>
    <row r="616" spans="4:8" x14ac:dyDescent="0.25">
      <c r="D616" s="125"/>
      <c r="E616" s="159"/>
      <c r="F616" s="31"/>
      <c r="H616" s="36"/>
    </row>
    <row r="617" spans="4:8" x14ac:dyDescent="0.25">
      <c r="D617" s="125"/>
      <c r="E617" s="159"/>
      <c r="F617" s="31"/>
      <c r="H617" s="36"/>
    </row>
    <row r="618" spans="4:8" x14ac:dyDescent="0.25">
      <c r="D618" s="125"/>
      <c r="E618" s="159"/>
      <c r="F618" s="31"/>
      <c r="H618" s="36"/>
    </row>
    <row r="619" spans="4:8" x14ac:dyDescent="0.25">
      <c r="D619" s="125"/>
      <c r="E619" s="159"/>
      <c r="F619" s="31"/>
      <c r="H619" s="36"/>
    </row>
    <row r="620" spans="4:8" x14ac:dyDescent="0.25">
      <c r="D620" s="125"/>
      <c r="E620" s="159"/>
      <c r="F620" s="31"/>
      <c r="H620" s="36"/>
    </row>
    <row r="621" spans="4:8" x14ac:dyDescent="0.25">
      <c r="D621" s="125"/>
      <c r="E621" s="159"/>
      <c r="F621" s="31"/>
      <c r="H621" s="36"/>
    </row>
    <row r="622" spans="4:8" x14ac:dyDescent="0.25">
      <c r="D622" s="125"/>
      <c r="E622" s="159"/>
      <c r="F622" s="31"/>
      <c r="H622" s="36"/>
    </row>
    <row r="623" spans="4:8" x14ac:dyDescent="0.25">
      <c r="D623" s="125"/>
      <c r="E623" s="159"/>
      <c r="F623" s="31"/>
      <c r="H623" s="36"/>
    </row>
    <row r="624" spans="4:8" x14ac:dyDescent="0.25">
      <c r="D624" s="125"/>
      <c r="E624" s="159"/>
      <c r="F624" s="31"/>
      <c r="H624" s="36"/>
    </row>
    <row r="625" spans="4:8" x14ac:dyDescent="0.25">
      <c r="D625" s="125"/>
      <c r="E625" s="159"/>
      <c r="F625" s="31"/>
      <c r="H625" s="36"/>
    </row>
    <row r="626" spans="4:8" x14ac:dyDescent="0.25">
      <c r="D626" s="125"/>
      <c r="E626" s="159"/>
      <c r="F626" s="31"/>
      <c r="H626" s="36"/>
    </row>
    <row r="627" spans="4:8" x14ac:dyDescent="0.25">
      <c r="D627" s="125"/>
      <c r="E627" s="159"/>
      <c r="F627" s="31"/>
      <c r="H627" s="36"/>
    </row>
    <row r="628" spans="4:8" x14ac:dyDescent="0.25">
      <c r="D628" s="125"/>
      <c r="E628" s="159"/>
      <c r="F628" s="31"/>
      <c r="H628" s="36"/>
    </row>
    <row r="629" spans="4:8" x14ac:dyDescent="0.25">
      <c r="D629" s="125"/>
      <c r="E629" s="159"/>
      <c r="F629" s="31"/>
      <c r="H629" s="36"/>
    </row>
    <row r="630" spans="4:8" x14ac:dyDescent="0.25">
      <c r="D630" s="125"/>
      <c r="E630" s="159"/>
      <c r="F630" s="31"/>
      <c r="H630" s="36"/>
    </row>
    <row r="631" spans="4:8" x14ac:dyDescent="0.25">
      <c r="D631" s="125"/>
      <c r="E631" s="159"/>
      <c r="F631" s="31"/>
      <c r="H631" s="36"/>
    </row>
    <row r="632" spans="4:8" x14ac:dyDescent="0.25">
      <c r="D632" s="125"/>
      <c r="E632" s="159"/>
      <c r="F632" s="31"/>
      <c r="H632" s="36"/>
    </row>
    <row r="633" spans="4:8" x14ac:dyDescent="0.25">
      <c r="D633" s="125"/>
      <c r="E633" s="159"/>
      <c r="F633" s="31"/>
      <c r="H633" s="36"/>
    </row>
    <row r="634" spans="4:8" x14ac:dyDescent="0.25">
      <c r="D634" s="125"/>
      <c r="E634" s="159"/>
      <c r="F634" s="31"/>
      <c r="H634" s="36"/>
    </row>
    <row r="635" spans="4:8" x14ac:dyDescent="0.25">
      <c r="D635" s="125"/>
      <c r="E635" s="159"/>
      <c r="F635" s="31"/>
      <c r="H635" s="36"/>
    </row>
    <row r="636" spans="4:8" x14ac:dyDescent="0.25">
      <c r="D636" s="125"/>
      <c r="E636" s="159"/>
      <c r="F636" s="31"/>
      <c r="H636" s="36"/>
    </row>
    <row r="637" spans="4:8" x14ac:dyDescent="0.25">
      <c r="D637" s="125"/>
      <c r="E637" s="159"/>
      <c r="F637" s="31"/>
      <c r="H637" s="36"/>
    </row>
    <row r="638" spans="4:8" x14ac:dyDescent="0.25">
      <c r="D638" s="125"/>
      <c r="E638" s="159"/>
      <c r="F638" s="31"/>
      <c r="H638" s="36"/>
    </row>
    <row r="639" spans="4:8" x14ac:dyDescent="0.25">
      <c r="D639" s="125"/>
      <c r="E639" s="159"/>
      <c r="F639" s="31"/>
      <c r="H639" s="36"/>
    </row>
    <row r="640" spans="4:8" x14ac:dyDescent="0.25">
      <c r="D640" s="125"/>
      <c r="E640" s="159"/>
      <c r="F640" s="31"/>
      <c r="H640" s="36"/>
    </row>
    <row r="641" spans="4:8" x14ac:dyDescent="0.25">
      <c r="D641" s="125"/>
      <c r="E641" s="159"/>
      <c r="F641" s="31"/>
      <c r="H641" s="36"/>
    </row>
    <row r="642" spans="4:8" x14ac:dyDescent="0.25">
      <c r="D642" s="125"/>
      <c r="E642" s="159"/>
      <c r="F642" s="31"/>
      <c r="H642" s="36"/>
    </row>
    <row r="643" spans="4:8" x14ac:dyDescent="0.25">
      <c r="D643" s="125"/>
      <c r="E643" s="159"/>
      <c r="F643" s="31"/>
      <c r="H643" s="36"/>
    </row>
    <row r="644" spans="4:8" x14ac:dyDescent="0.25">
      <c r="D644" s="125"/>
      <c r="E644" s="159"/>
      <c r="F644" s="31"/>
      <c r="H644" s="36"/>
    </row>
    <row r="645" spans="4:8" x14ac:dyDescent="0.25">
      <c r="D645" s="125"/>
      <c r="E645" s="159"/>
      <c r="F645" s="31"/>
      <c r="H645" s="36"/>
    </row>
    <row r="646" spans="4:8" x14ac:dyDescent="0.25">
      <c r="D646" s="125"/>
      <c r="E646" s="159"/>
      <c r="F646" s="31"/>
      <c r="H646" s="36"/>
    </row>
    <row r="647" spans="4:8" x14ac:dyDescent="0.25">
      <c r="D647" s="125"/>
      <c r="E647" s="159"/>
      <c r="F647" s="31"/>
      <c r="H647" s="36"/>
    </row>
    <row r="648" spans="4:8" x14ac:dyDescent="0.25">
      <c r="D648" s="125"/>
      <c r="E648" s="159"/>
      <c r="F648" s="31"/>
      <c r="H648" s="36"/>
    </row>
    <row r="649" spans="4:8" x14ac:dyDescent="0.25">
      <c r="D649" s="125"/>
      <c r="E649" s="159"/>
      <c r="F649" s="31"/>
      <c r="H649" s="36"/>
    </row>
    <row r="650" spans="4:8" x14ac:dyDescent="0.25">
      <c r="D650" s="125"/>
      <c r="E650" s="159"/>
      <c r="F650" s="31"/>
      <c r="H650" s="36"/>
    </row>
    <row r="651" spans="4:8" x14ac:dyDescent="0.25">
      <c r="D651" s="125"/>
      <c r="E651" s="159"/>
      <c r="F651" s="31"/>
      <c r="H651" s="36"/>
    </row>
    <row r="652" spans="4:8" x14ac:dyDescent="0.25">
      <c r="D652" s="125"/>
      <c r="E652" s="159"/>
      <c r="F652" s="31"/>
      <c r="H652" s="36"/>
    </row>
    <row r="653" spans="4:8" x14ac:dyDescent="0.25">
      <c r="D653" s="125"/>
      <c r="E653" s="159"/>
      <c r="F653" s="31"/>
      <c r="H653" s="36"/>
    </row>
    <row r="654" spans="4:8" x14ac:dyDescent="0.25">
      <c r="D654" s="125"/>
      <c r="E654" s="159"/>
      <c r="F654" s="31"/>
      <c r="H654" s="36"/>
    </row>
    <row r="655" spans="4:8" x14ac:dyDescent="0.25">
      <c r="D655" s="125"/>
      <c r="E655" s="159"/>
      <c r="F655" s="31"/>
      <c r="H655" s="36"/>
    </row>
    <row r="656" spans="4:8" x14ac:dyDescent="0.25">
      <c r="D656" s="125"/>
      <c r="E656" s="159"/>
      <c r="F656" s="31"/>
      <c r="H656" s="36"/>
    </row>
    <row r="657" spans="4:8" x14ac:dyDescent="0.25">
      <c r="D657" s="125"/>
      <c r="E657" s="159"/>
      <c r="F657" s="31"/>
      <c r="H657" s="36"/>
    </row>
    <row r="658" spans="4:8" x14ac:dyDescent="0.25">
      <c r="D658" s="125"/>
      <c r="E658" s="159"/>
      <c r="F658" s="31"/>
      <c r="H658" s="36"/>
    </row>
    <row r="659" spans="4:8" x14ac:dyDescent="0.25">
      <c r="D659" s="125"/>
      <c r="E659" s="159"/>
      <c r="F659" s="31"/>
      <c r="H659" s="36"/>
    </row>
    <row r="660" spans="4:8" x14ac:dyDescent="0.25">
      <c r="D660" s="125"/>
      <c r="E660" s="159"/>
      <c r="F660" s="31"/>
      <c r="H660" s="36"/>
    </row>
    <row r="661" spans="4:8" x14ac:dyDescent="0.25">
      <c r="D661" s="125"/>
      <c r="E661" s="159"/>
      <c r="F661" s="31"/>
      <c r="H661" s="36"/>
    </row>
    <row r="662" spans="4:8" x14ac:dyDescent="0.25">
      <c r="D662" s="125"/>
      <c r="E662" s="159"/>
      <c r="F662" s="31"/>
      <c r="H662" s="36"/>
    </row>
    <row r="663" spans="4:8" x14ac:dyDescent="0.25">
      <c r="D663" s="125"/>
      <c r="E663" s="159"/>
      <c r="F663" s="31"/>
      <c r="H663" s="36"/>
    </row>
    <row r="664" spans="4:8" x14ac:dyDescent="0.25">
      <c r="D664" s="125"/>
      <c r="E664" s="159"/>
      <c r="F664" s="31"/>
      <c r="H664" s="36"/>
    </row>
    <row r="665" spans="4:8" x14ac:dyDescent="0.25">
      <c r="D665" s="125"/>
      <c r="E665" s="159"/>
      <c r="F665" s="31"/>
      <c r="H665" s="36"/>
    </row>
    <row r="666" spans="4:8" x14ac:dyDescent="0.25">
      <c r="D666" s="125"/>
      <c r="E666" s="159"/>
      <c r="F666" s="31"/>
      <c r="H666" s="36"/>
    </row>
    <row r="667" spans="4:8" x14ac:dyDescent="0.25">
      <c r="D667" s="125"/>
      <c r="E667" s="159"/>
      <c r="F667" s="31"/>
      <c r="H667" s="36"/>
    </row>
    <row r="668" spans="4:8" x14ac:dyDescent="0.25">
      <c r="D668" s="125"/>
      <c r="E668" s="159"/>
      <c r="F668" s="31"/>
      <c r="H668" s="36"/>
    </row>
    <row r="669" spans="4:8" x14ac:dyDescent="0.25">
      <c r="D669" s="125"/>
      <c r="E669" s="159"/>
      <c r="F669" s="31"/>
      <c r="H669" s="36"/>
    </row>
    <row r="670" spans="4:8" x14ac:dyDescent="0.25">
      <c r="D670" s="125"/>
      <c r="E670" s="159"/>
      <c r="F670" s="31"/>
      <c r="H670" s="36"/>
    </row>
    <row r="671" spans="4:8" x14ac:dyDescent="0.25">
      <c r="D671" s="125"/>
      <c r="E671" s="159"/>
      <c r="F671" s="31"/>
      <c r="H671" s="36"/>
    </row>
    <row r="672" spans="4:8" x14ac:dyDescent="0.25">
      <c r="D672" s="125"/>
      <c r="E672" s="159"/>
      <c r="F672" s="31"/>
      <c r="H672" s="36"/>
    </row>
    <row r="673" spans="4:8" x14ac:dyDescent="0.25">
      <c r="D673" s="125"/>
      <c r="E673" s="159"/>
      <c r="F673" s="31"/>
      <c r="H673" s="36"/>
    </row>
    <row r="674" spans="4:8" x14ac:dyDescent="0.25">
      <c r="D674" s="125"/>
      <c r="E674" s="159"/>
      <c r="F674" s="31"/>
      <c r="H674" s="36"/>
    </row>
    <row r="675" spans="4:8" x14ac:dyDescent="0.25">
      <c r="D675" s="125"/>
      <c r="E675" s="159"/>
      <c r="F675" s="31"/>
      <c r="H675" s="36"/>
    </row>
    <row r="676" spans="4:8" x14ac:dyDescent="0.25">
      <c r="D676" s="125"/>
      <c r="E676" s="159"/>
      <c r="F676" s="31"/>
      <c r="H676" s="36"/>
    </row>
    <row r="677" spans="4:8" x14ac:dyDescent="0.25">
      <c r="D677" s="125"/>
      <c r="E677" s="159"/>
      <c r="F677" s="31"/>
      <c r="H677" s="36"/>
    </row>
    <row r="678" spans="4:8" x14ac:dyDescent="0.25">
      <c r="D678" s="125"/>
      <c r="E678" s="159"/>
      <c r="F678" s="31"/>
      <c r="H678" s="36"/>
    </row>
    <row r="679" spans="4:8" x14ac:dyDescent="0.25">
      <c r="D679" s="125"/>
      <c r="E679" s="159"/>
      <c r="F679" s="31"/>
      <c r="H679" s="36"/>
    </row>
    <row r="680" spans="4:8" x14ac:dyDescent="0.25">
      <c r="D680" s="125"/>
      <c r="E680" s="159"/>
      <c r="F680" s="31"/>
      <c r="H680" s="36"/>
    </row>
    <row r="681" spans="4:8" x14ac:dyDescent="0.25">
      <c r="D681" s="125"/>
      <c r="E681" s="159"/>
      <c r="F681" s="31"/>
      <c r="H681" s="36"/>
    </row>
    <row r="682" spans="4:8" x14ac:dyDescent="0.25">
      <c r="D682" s="125"/>
      <c r="E682" s="159"/>
      <c r="F682" s="31"/>
      <c r="H682" s="36"/>
    </row>
    <row r="683" spans="4:8" x14ac:dyDescent="0.25">
      <c r="D683" s="125"/>
      <c r="E683" s="159"/>
      <c r="F683" s="31"/>
      <c r="H683" s="36"/>
    </row>
    <row r="684" spans="4:8" x14ac:dyDescent="0.25">
      <c r="D684" s="125"/>
      <c r="E684" s="159"/>
      <c r="F684" s="31"/>
      <c r="H684" s="36"/>
    </row>
    <row r="685" spans="4:8" x14ac:dyDescent="0.25">
      <c r="D685" s="125"/>
      <c r="E685" s="159"/>
      <c r="F685" s="31"/>
      <c r="H685" s="36"/>
    </row>
    <row r="686" spans="4:8" x14ac:dyDescent="0.25">
      <c r="D686" s="125"/>
      <c r="E686" s="159"/>
      <c r="F686" s="31"/>
      <c r="H686" s="36"/>
    </row>
    <row r="687" spans="4:8" x14ac:dyDescent="0.25">
      <c r="D687" s="125"/>
      <c r="E687" s="159"/>
      <c r="F687" s="31"/>
      <c r="H687" s="36"/>
    </row>
    <row r="688" spans="4:8" x14ac:dyDescent="0.25">
      <c r="D688" s="125"/>
      <c r="E688" s="159"/>
      <c r="F688" s="31"/>
      <c r="H688" s="36"/>
    </row>
    <row r="689" spans="4:8" x14ac:dyDescent="0.25">
      <c r="D689" s="125"/>
      <c r="E689" s="159"/>
      <c r="F689" s="31"/>
      <c r="H689" s="36"/>
    </row>
    <row r="690" spans="4:8" x14ac:dyDescent="0.25">
      <c r="D690" s="125"/>
      <c r="E690" s="159"/>
      <c r="F690" s="31"/>
      <c r="H690" s="36"/>
    </row>
    <row r="691" spans="4:8" x14ac:dyDescent="0.25">
      <c r="D691" s="125"/>
      <c r="E691" s="159"/>
      <c r="F691" s="31"/>
      <c r="H691" s="36"/>
    </row>
    <row r="692" spans="4:8" x14ac:dyDescent="0.25">
      <c r="D692" s="125"/>
      <c r="E692" s="159"/>
      <c r="F692" s="31"/>
      <c r="H692" s="36"/>
    </row>
    <row r="693" spans="4:8" x14ac:dyDescent="0.25">
      <c r="D693" s="125"/>
      <c r="E693" s="159"/>
      <c r="F693" s="31"/>
      <c r="H693" s="36"/>
    </row>
    <row r="694" spans="4:8" x14ac:dyDescent="0.25">
      <c r="D694" s="125"/>
      <c r="E694" s="159"/>
      <c r="F694" s="31"/>
      <c r="H694" s="36"/>
    </row>
    <row r="695" spans="4:8" x14ac:dyDescent="0.25">
      <c r="D695" s="125"/>
      <c r="E695" s="159"/>
      <c r="F695" s="31"/>
      <c r="H695" s="36"/>
    </row>
    <row r="696" spans="4:8" x14ac:dyDescent="0.25">
      <c r="D696" s="125"/>
      <c r="E696" s="159"/>
      <c r="F696" s="31"/>
      <c r="H696" s="36"/>
    </row>
    <row r="697" spans="4:8" x14ac:dyDescent="0.25">
      <c r="D697" s="125"/>
      <c r="E697" s="159"/>
      <c r="F697" s="31"/>
      <c r="H697" s="36"/>
    </row>
    <row r="698" spans="4:8" x14ac:dyDescent="0.25">
      <c r="D698" s="125"/>
      <c r="E698" s="159"/>
      <c r="F698" s="31"/>
      <c r="H698" s="36"/>
    </row>
    <row r="699" spans="4:8" x14ac:dyDescent="0.25">
      <c r="D699" s="125"/>
      <c r="E699" s="159"/>
      <c r="F699" s="31"/>
      <c r="H699" s="36"/>
    </row>
    <row r="700" spans="4:8" x14ac:dyDescent="0.25">
      <c r="D700" s="125"/>
      <c r="E700" s="159"/>
      <c r="F700" s="31"/>
      <c r="H700" s="36"/>
    </row>
    <row r="701" spans="4:8" x14ac:dyDescent="0.25">
      <c r="D701" s="125"/>
      <c r="E701" s="159"/>
      <c r="F701" s="31"/>
      <c r="H701" s="36"/>
    </row>
    <row r="702" spans="4:8" x14ac:dyDescent="0.25">
      <c r="D702" s="125"/>
      <c r="E702" s="159"/>
      <c r="F702" s="31"/>
      <c r="H702" s="36"/>
    </row>
    <row r="703" spans="4:8" x14ac:dyDescent="0.25">
      <c r="D703" s="125"/>
      <c r="E703" s="159"/>
      <c r="F703" s="31"/>
      <c r="H703" s="36"/>
    </row>
    <row r="704" spans="4:8" x14ac:dyDescent="0.25">
      <c r="D704" s="125"/>
      <c r="E704" s="159"/>
      <c r="F704" s="31"/>
      <c r="H704" s="36"/>
    </row>
    <row r="705" spans="4:8" x14ac:dyDescent="0.25">
      <c r="D705" s="125"/>
      <c r="E705" s="159"/>
      <c r="F705" s="31"/>
      <c r="H705" s="36"/>
    </row>
    <row r="706" spans="4:8" x14ac:dyDescent="0.25">
      <c r="D706" s="125"/>
      <c r="E706" s="159"/>
      <c r="F706" s="31"/>
      <c r="H706" s="36"/>
    </row>
    <row r="707" spans="4:8" x14ac:dyDescent="0.25">
      <c r="D707" s="125"/>
      <c r="E707" s="159"/>
      <c r="F707" s="31"/>
      <c r="H707" s="36"/>
    </row>
    <row r="708" spans="4:8" x14ac:dyDescent="0.25">
      <c r="D708" s="125"/>
      <c r="E708" s="159"/>
      <c r="F708" s="31"/>
      <c r="H708" s="36"/>
    </row>
    <row r="709" spans="4:8" x14ac:dyDescent="0.25">
      <c r="D709" s="125"/>
      <c r="E709" s="159"/>
      <c r="F709" s="31"/>
      <c r="H709" s="36"/>
    </row>
    <row r="710" spans="4:8" x14ac:dyDescent="0.25">
      <c r="D710" s="125"/>
      <c r="E710" s="159"/>
      <c r="F710" s="31"/>
      <c r="H710" s="36"/>
    </row>
    <row r="711" spans="4:8" x14ac:dyDescent="0.25">
      <c r="D711" s="125"/>
      <c r="E711" s="159"/>
      <c r="F711" s="31"/>
      <c r="H711" s="36"/>
    </row>
    <row r="712" spans="4:8" x14ac:dyDescent="0.25">
      <c r="D712" s="125"/>
      <c r="E712" s="159"/>
      <c r="F712" s="31"/>
      <c r="H712" s="36"/>
    </row>
    <row r="713" spans="4:8" x14ac:dyDescent="0.25">
      <c r="D713" s="125"/>
      <c r="E713" s="159"/>
      <c r="F713" s="31"/>
      <c r="H713" s="36"/>
    </row>
    <row r="714" spans="4:8" x14ac:dyDescent="0.25">
      <c r="D714" s="125"/>
      <c r="E714" s="159"/>
      <c r="F714" s="31"/>
      <c r="H714" s="36"/>
    </row>
    <row r="715" spans="4:8" x14ac:dyDescent="0.25">
      <c r="D715" s="125"/>
      <c r="E715" s="159"/>
      <c r="F715" s="31"/>
      <c r="H715" s="36"/>
    </row>
    <row r="716" spans="4:8" x14ac:dyDescent="0.25">
      <c r="D716" s="125"/>
      <c r="E716" s="159"/>
      <c r="F716" s="31"/>
      <c r="H716" s="36"/>
    </row>
    <row r="717" spans="4:8" x14ac:dyDescent="0.25">
      <c r="D717" s="125"/>
      <c r="E717" s="159"/>
      <c r="F717" s="31"/>
      <c r="H717" s="36"/>
    </row>
    <row r="718" spans="4:8" x14ac:dyDescent="0.25">
      <c r="D718" s="125"/>
      <c r="E718" s="159"/>
      <c r="F718" s="31"/>
      <c r="H718" s="36"/>
    </row>
    <row r="719" spans="4:8" x14ac:dyDescent="0.25">
      <c r="D719" s="125"/>
      <c r="E719" s="159"/>
      <c r="F719" s="31"/>
      <c r="H719" s="36"/>
    </row>
    <row r="720" spans="4:8" x14ac:dyDescent="0.25">
      <c r="D720" s="125"/>
      <c r="E720" s="159"/>
      <c r="F720" s="31"/>
      <c r="H720" s="36"/>
    </row>
    <row r="721" spans="4:8" x14ac:dyDescent="0.25">
      <c r="D721" s="125"/>
      <c r="E721" s="159"/>
      <c r="F721" s="31"/>
      <c r="H721" s="36"/>
    </row>
    <row r="722" spans="4:8" x14ac:dyDescent="0.25">
      <c r="D722" s="125"/>
      <c r="E722" s="159"/>
      <c r="F722" s="31"/>
      <c r="H722" s="36"/>
    </row>
    <row r="723" spans="4:8" x14ac:dyDescent="0.25">
      <c r="D723" s="125"/>
      <c r="E723" s="159"/>
      <c r="F723" s="31"/>
      <c r="H723" s="36"/>
    </row>
    <row r="724" spans="4:8" x14ac:dyDescent="0.25">
      <c r="D724" s="125"/>
      <c r="E724" s="159"/>
      <c r="F724" s="31"/>
      <c r="H724" s="36"/>
    </row>
    <row r="725" spans="4:8" x14ac:dyDescent="0.25">
      <c r="D725" s="125"/>
      <c r="E725" s="159"/>
      <c r="F725" s="31"/>
      <c r="H725" s="36"/>
    </row>
    <row r="726" spans="4:8" x14ac:dyDescent="0.25">
      <c r="D726" s="125"/>
      <c r="E726" s="159"/>
      <c r="F726" s="31"/>
      <c r="H726" s="36"/>
    </row>
    <row r="727" spans="4:8" x14ac:dyDescent="0.25">
      <c r="D727" s="125"/>
      <c r="E727" s="159"/>
      <c r="F727" s="31"/>
      <c r="H727" s="36"/>
    </row>
    <row r="728" spans="4:8" x14ac:dyDescent="0.25">
      <c r="D728" s="125"/>
      <c r="E728" s="159"/>
      <c r="F728" s="31"/>
      <c r="H728" s="36"/>
    </row>
    <row r="729" spans="4:8" x14ac:dyDescent="0.25">
      <c r="D729" s="125"/>
      <c r="E729" s="159"/>
      <c r="F729" s="31"/>
      <c r="H729" s="36"/>
    </row>
    <row r="730" spans="4:8" x14ac:dyDescent="0.25">
      <c r="D730" s="125"/>
      <c r="E730" s="159"/>
      <c r="F730" s="31"/>
      <c r="H730" s="36"/>
    </row>
    <row r="731" spans="4:8" x14ac:dyDescent="0.25">
      <c r="D731" s="125"/>
      <c r="E731" s="159"/>
      <c r="F731" s="31"/>
      <c r="H731" s="36"/>
    </row>
    <row r="732" spans="4:8" x14ac:dyDescent="0.25">
      <c r="D732" s="125"/>
      <c r="E732" s="159"/>
      <c r="F732" s="31"/>
      <c r="H732" s="36"/>
    </row>
    <row r="733" spans="4:8" x14ac:dyDescent="0.25">
      <c r="D733" s="125"/>
      <c r="E733" s="159"/>
      <c r="F733" s="31"/>
      <c r="H733" s="36"/>
    </row>
    <row r="734" spans="4:8" x14ac:dyDescent="0.25">
      <c r="D734" s="125"/>
      <c r="E734" s="159"/>
      <c r="F734" s="31"/>
      <c r="H734" s="36"/>
    </row>
    <row r="735" spans="4:8" x14ac:dyDescent="0.25">
      <c r="D735" s="125"/>
      <c r="E735" s="159"/>
      <c r="F735" s="31"/>
      <c r="H735" s="36"/>
    </row>
    <row r="736" spans="4:8" x14ac:dyDescent="0.25">
      <c r="D736" s="125"/>
      <c r="E736" s="159"/>
      <c r="F736" s="31"/>
      <c r="H736" s="36"/>
    </row>
    <row r="737" spans="4:8" x14ac:dyDescent="0.25">
      <c r="D737" s="125"/>
      <c r="E737" s="159"/>
      <c r="F737" s="31"/>
      <c r="H737" s="36"/>
    </row>
    <row r="738" spans="4:8" x14ac:dyDescent="0.25">
      <c r="D738" s="125"/>
      <c r="E738" s="159"/>
      <c r="F738" s="31"/>
      <c r="H738" s="36"/>
    </row>
    <row r="739" spans="4:8" x14ac:dyDescent="0.25">
      <c r="D739" s="125"/>
      <c r="E739" s="159"/>
      <c r="F739" s="31"/>
      <c r="H739" s="36"/>
    </row>
    <row r="740" spans="4:8" x14ac:dyDescent="0.25">
      <c r="D740" s="125"/>
      <c r="E740" s="159"/>
      <c r="F740" s="31"/>
      <c r="H740" s="36"/>
    </row>
    <row r="741" spans="4:8" x14ac:dyDescent="0.25">
      <c r="D741" s="125"/>
      <c r="E741" s="159"/>
      <c r="F741" s="31"/>
      <c r="H741" s="36"/>
    </row>
    <row r="742" spans="4:8" x14ac:dyDescent="0.25">
      <c r="D742" s="125"/>
      <c r="E742" s="159"/>
      <c r="F742" s="31"/>
      <c r="H742" s="36"/>
    </row>
    <row r="743" spans="4:8" x14ac:dyDescent="0.25">
      <c r="D743" s="125"/>
      <c r="E743" s="159"/>
      <c r="F743" s="31"/>
      <c r="H743" s="36"/>
    </row>
    <row r="744" spans="4:8" x14ac:dyDescent="0.25">
      <c r="D744" s="125"/>
      <c r="E744" s="159"/>
      <c r="F744" s="31"/>
      <c r="H744" s="36"/>
    </row>
    <row r="745" spans="4:8" x14ac:dyDescent="0.25">
      <c r="D745" s="125"/>
      <c r="E745" s="159"/>
      <c r="F745" s="31"/>
      <c r="H745" s="36"/>
    </row>
    <row r="746" spans="4:8" x14ac:dyDescent="0.25">
      <c r="D746" s="125"/>
      <c r="E746" s="159"/>
      <c r="F746" s="31"/>
      <c r="H746" s="36"/>
    </row>
    <row r="747" spans="4:8" x14ac:dyDescent="0.25">
      <c r="D747" s="125"/>
      <c r="E747" s="159"/>
      <c r="F747" s="31"/>
      <c r="H747" s="36"/>
    </row>
    <row r="748" spans="4:8" x14ac:dyDescent="0.25">
      <c r="D748" s="125"/>
      <c r="E748" s="159"/>
      <c r="F748" s="31"/>
      <c r="H748" s="36"/>
    </row>
    <row r="749" spans="4:8" x14ac:dyDescent="0.25">
      <c r="D749" s="125"/>
      <c r="E749" s="159"/>
      <c r="F749" s="31"/>
      <c r="H749" s="36"/>
    </row>
    <row r="750" spans="4:8" x14ac:dyDescent="0.25">
      <c r="D750" s="125"/>
      <c r="E750" s="159"/>
      <c r="F750" s="31"/>
      <c r="H750" s="36"/>
    </row>
    <row r="751" spans="4:8" x14ac:dyDescent="0.25">
      <c r="D751" s="125"/>
      <c r="E751" s="159"/>
      <c r="F751" s="31"/>
      <c r="H751" s="36"/>
    </row>
    <row r="752" spans="4:8" x14ac:dyDescent="0.25">
      <c r="D752" s="125"/>
      <c r="E752" s="159"/>
      <c r="F752" s="31"/>
      <c r="H752" s="36"/>
    </row>
    <row r="753" spans="4:8" x14ac:dyDescent="0.25">
      <c r="D753" s="125"/>
      <c r="E753" s="159"/>
      <c r="F753" s="31"/>
      <c r="H753" s="36"/>
    </row>
    <row r="754" spans="4:8" x14ac:dyDescent="0.25">
      <c r="D754" s="125"/>
      <c r="E754" s="159"/>
      <c r="F754" s="31"/>
      <c r="H754" s="36"/>
    </row>
    <row r="755" spans="4:8" x14ac:dyDescent="0.25">
      <c r="D755" s="125"/>
      <c r="E755" s="159"/>
      <c r="F755" s="31"/>
      <c r="H755" s="36"/>
    </row>
    <row r="756" spans="4:8" x14ac:dyDescent="0.25">
      <c r="D756" s="125"/>
      <c r="E756" s="159"/>
      <c r="F756" s="31"/>
      <c r="H756" s="36"/>
    </row>
    <row r="757" spans="4:8" x14ac:dyDescent="0.25">
      <c r="D757" s="125"/>
      <c r="E757" s="159"/>
      <c r="F757" s="31"/>
      <c r="H757" s="36"/>
    </row>
    <row r="758" spans="4:8" x14ac:dyDescent="0.25">
      <c r="D758" s="125"/>
      <c r="E758" s="159"/>
      <c r="F758" s="31"/>
      <c r="H758" s="36"/>
    </row>
    <row r="759" spans="4:8" x14ac:dyDescent="0.25">
      <c r="D759" s="125"/>
      <c r="E759" s="159"/>
      <c r="F759" s="31"/>
      <c r="H759" s="36"/>
    </row>
    <row r="760" spans="4:8" x14ac:dyDescent="0.25">
      <c r="D760" s="125"/>
      <c r="E760" s="159"/>
      <c r="F760" s="31"/>
      <c r="H760" s="36"/>
    </row>
    <row r="761" spans="4:8" x14ac:dyDescent="0.25">
      <c r="D761" s="125"/>
      <c r="E761" s="159"/>
      <c r="F761" s="31"/>
      <c r="H761" s="36"/>
    </row>
    <row r="762" spans="4:8" x14ac:dyDescent="0.25">
      <c r="D762" s="125"/>
      <c r="E762" s="159"/>
      <c r="F762" s="31"/>
      <c r="H762" s="36"/>
    </row>
    <row r="763" spans="4:8" x14ac:dyDescent="0.25">
      <c r="D763" s="125"/>
      <c r="E763" s="159"/>
      <c r="F763" s="31"/>
      <c r="H763" s="36"/>
    </row>
    <row r="764" spans="4:8" x14ac:dyDescent="0.25">
      <c r="D764" s="125"/>
      <c r="E764" s="159"/>
      <c r="F764" s="31"/>
      <c r="H764" s="36"/>
    </row>
    <row r="765" spans="4:8" x14ac:dyDescent="0.25">
      <c r="D765" s="125"/>
      <c r="E765" s="159"/>
      <c r="F765" s="31"/>
      <c r="H765" s="36"/>
    </row>
    <row r="766" spans="4:8" x14ac:dyDescent="0.25">
      <c r="D766" s="125"/>
      <c r="E766" s="159"/>
      <c r="F766" s="31"/>
      <c r="H766" s="36"/>
    </row>
    <row r="767" spans="4:8" x14ac:dyDescent="0.25">
      <c r="D767" s="125"/>
      <c r="E767" s="159"/>
      <c r="F767" s="31"/>
      <c r="H767" s="36"/>
    </row>
    <row r="768" spans="4:8" x14ac:dyDescent="0.25">
      <c r="D768" s="125"/>
      <c r="E768" s="159"/>
      <c r="F768" s="31"/>
      <c r="H768" s="36"/>
    </row>
    <row r="769" spans="4:8" x14ac:dyDescent="0.25">
      <c r="D769" s="125"/>
      <c r="E769" s="159"/>
      <c r="F769" s="31"/>
      <c r="H769" s="36"/>
    </row>
    <row r="770" spans="4:8" x14ac:dyDescent="0.25">
      <c r="D770" s="125"/>
      <c r="E770" s="159"/>
      <c r="F770" s="31"/>
      <c r="H770" s="36"/>
    </row>
    <row r="771" spans="4:8" x14ac:dyDescent="0.25">
      <c r="D771" s="125"/>
      <c r="E771" s="159"/>
      <c r="F771" s="31"/>
      <c r="H771" s="36"/>
    </row>
    <row r="772" spans="4:8" x14ac:dyDescent="0.25">
      <c r="D772" s="125"/>
      <c r="E772" s="159"/>
      <c r="F772" s="31"/>
      <c r="H772" s="36"/>
    </row>
    <row r="773" spans="4:8" x14ac:dyDescent="0.25">
      <c r="D773" s="125"/>
      <c r="E773" s="159"/>
      <c r="F773" s="31"/>
      <c r="H773" s="36"/>
    </row>
    <row r="774" spans="4:8" x14ac:dyDescent="0.25">
      <c r="D774" s="125"/>
      <c r="E774" s="159"/>
      <c r="F774" s="31"/>
      <c r="H774" s="36"/>
    </row>
    <row r="775" spans="4:8" x14ac:dyDescent="0.25">
      <c r="D775" s="125"/>
      <c r="E775" s="159"/>
      <c r="F775" s="31"/>
      <c r="H775" s="36"/>
    </row>
    <row r="776" spans="4:8" x14ac:dyDescent="0.25">
      <c r="D776" s="125"/>
      <c r="E776" s="159"/>
      <c r="F776" s="31"/>
      <c r="H776" s="36"/>
    </row>
    <row r="777" spans="4:8" x14ac:dyDescent="0.25">
      <c r="D777" s="125"/>
      <c r="E777" s="159"/>
      <c r="F777" s="31"/>
      <c r="H777" s="36"/>
    </row>
    <row r="778" spans="4:8" x14ac:dyDescent="0.25">
      <c r="D778" s="125"/>
      <c r="E778" s="159"/>
      <c r="F778" s="31"/>
      <c r="H778" s="36"/>
    </row>
    <row r="779" spans="4:8" x14ac:dyDescent="0.25">
      <c r="D779" s="125"/>
      <c r="E779" s="159"/>
      <c r="F779" s="31"/>
      <c r="H779" s="36"/>
    </row>
    <row r="780" spans="4:8" x14ac:dyDescent="0.25">
      <c r="D780" s="125"/>
      <c r="E780" s="159"/>
      <c r="F780" s="31"/>
      <c r="H780" s="36"/>
    </row>
    <row r="781" spans="4:8" x14ac:dyDescent="0.25">
      <c r="D781" s="125"/>
      <c r="E781" s="159"/>
      <c r="F781" s="31"/>
      <c r="H781" s="36"/>
    </row>
    <row r="782" spans="4:8" x14ac:dyDescent="0.25">
      <c r="D782" s="125"/>
      <c r="E782" s="159"/>
      <c r="F782" s="31"/>
      <c r="H782" s="36"/>
    </row>
    <row r="783" spans="4:8" x14ac:dyDescent="0.25">
      <c r="D783" s="125"/>
      <c r="E783" s="159"/>
      <c r="F783" s="31"/>
      <c r="H783" s="36"/>
    </row>
    <row r="784" spans="4:8" x14ac:dyDescent="0.25">
      <c r="D784" s="125"/>
      <c r="E784" s="159"/>
      <c r="F784" s="31"/>
      <c r="H784" s="36"/>
    </row>
    <row r="785" spans="4:8" x14ac:dyDescent="0.25">
      <c r="D785" s="125"/>
      <c r="E785" s="159"/>
      <c r="F785" s="31"/>
      <c r="H785" s="36"/>
    </row>
    <row r="786" spans="4:8" x14ac:dyDescent="0.25">
      <c r="D786" s="125"/>
      <c r="E786" s="159"/>
      <c r="F786" s="31"/>
      <c r="H786" s="36"/>
    </row>
    <row r="787" spans="4:8" x14ac:dyDescent="0.25">
      <c r="D787" s="125"/>
      <c r="E787" s="159"/>
      <c r="F787" s="31"/>
      <c r="H787" s="36"/>
    </row>
    <row r="788" spans="4:8" x14ac:dyDescent="0.25">
      <c r="D788" s="125"/>
      <c r="E788" s="159"/>
      <c r="F788" s="31"/>
      <c r="H788" s="36"/>
    </row>
    <row r="789" spans="4:8" x14ac:dyDescent="0.25">
      <c r="D789" s="125"/>
      <c r="E789" s="159"/>
      <c r="F789" s="31"/>
      <c r="H789" s="36"/>
    </row>
    <row r="790" spans="4:8" x14ac:dyDescent="0.25">
      <c r="D790" s="125"/>
      <c r="E790" s="159"/>
      <c r="F790" s="31"/>
      <c r="H790" s="36"/>
    </row>
    <row r="791" spans="4:8" x14ac:dyDescent="0.25">
      <c r="D791" s="125"/>
      <c r="E791" s="159"/>
      <c r="F791" s="31"/>
      <c r="H791" s="36"/>
    </row>
    <row r="792" spans="4:8" x14ac:dyDescent="0.25">
      <c r="D792" s="125"/>
      <c r="E792" s="159"/>
      <c r="F792" s="31"/>
      <c r="H792" s="36"/>
    </row>
    <row r="793" spans="4:8" x14ac:dyDescent="0.25">
      <c r="D793" s="125"/>
      <c r="E793" s="159"/>
      <c r="F793" s="31"/>
      <c r="H793" s="36"/>
    </row>
    <row r="794" spans="4:8" x14ac:dyDescent="0.25">
      <c r="D794" s="125"/>
      <c r="E794" s="159"/>
      <c r="F794" s="31"/>
      <c r="H794" s="36"/>
    </row>
    <row r="795" spans="4:8" x14ac:dyDescent="0.25">
      <c r="D795" s="125"/>
      <c r="E795" s="159"/>
      <c r="F795" s="31"/>
      <c r="H795" s="36"/>
    </row>
    <row r="796" spans="4:8" x14ac:dyDescent="0.25">
      <c r="D796" s="125"/>
      <c r="E796" s="159"/>
      <c r="F796" s="31"/>
      <c r="H796" s="36"/>
    </row>
    <row r="797" spans="4:8" x14ac:dyDescent="0.25">
      <c r="D797" s="125"/>
      <c r="E797" s="159"/>
      <c r="F797" s="31"/>
      <c r="H797" s="36"/>
    </row>
    <row r="798" spans="4:8" x14ac:dyDescent="0.25">
      <c r="D798" s="125"/>
      <c r="E798" s="159"/>
      <c r="F798" s="31"/>
      <c r="H798" s="36"/>
    </row>
    <row r="799" spans="4:8" x14ac:dyDescent="0.25">
      <c r="D799" s="125"/>
      <c r="E799" s="159"/>
      <c r="F799" s="31"/>
      <c r="H799" s="36"/>
    </row>
    <row r="800" spans="4:8" x14ac:dyDescent="0.25">
      <c r="D800" s="125"/>
      <c r="E800" s="159"/>
      <c r="F800" s="31"/>
      <c r="H800" s="36"/>
    </row>
    <row r="801" spans="4:8" x14ac:dyDescent="0.25">
      <c r="D801" s="125"/>
      <c r="E801" s="159"/>
      <c r="F801" s="31"/>
      <c r="H801" s="36"/>
    </row>
    <row r="802" spans="4:8" x14ac:dyDescent="0.25">
      <c r="D802" s="125"/>
      <c r="E802" s="159"/>
      <c r="F802" s="31"/>
      <c r="H802" s="36"/>
    </row>
    <row r="803" spans="4:8" x14ac:dyDescent="0.25">
      <c r="D803" s="125"/>
      <c r="E803" s="159"/>
      <c r="F803" s="31"/>
      <c r="H803" s="36"/>
    </row>
    <row r="804" spans="4:8" x14ac:dyDescent="0.25">
      <c r="D804" s="125"/>
      <c r="E804" s="159"/>
      <c r="F804" s="31"/>
      <c r="H804" s="36"/>
    </row>
    <row r="805" spans="4:8" x14ac:dyDescent="0.25">
      <c r="D805" s="125"/>
      <c r="E805" s="159"/>
      <c r="F805" s="31"/>
      <c r="H805" s="36"/>
    </row>
    <row r="806" spans="4:8" x14ac:dyDescent="0.25">
      <c r="D806" s="125"/>
      <c r="E806" s="159"/>
      <c r="F806" s="31"/>
      <c r="H806" s="36"/>
    </row>
    <row r="807" spans="4:8" x14ac:dyDescent="0.25">
      <c r="D807" s="125"/>
      <c r="E807" s="159"/>
      <c r="F807" s="31"/>
      <c r="H807" s="36"/>
    </row>
    <row r="808" spans="4:8" x14ac:dyDescent="0.25">
      <c r="D808" s="125"/>
      <c r="E808" s="159"/>
      <c r="F808" s="31"/>
      <c r="H808" s="36"/>
    </row>
    <row r="809" spans="4:8" x14ac:dyDescent="0.25">
      <c r="D809" s="125"/>
      <c r="E809" s="159"/>
      <c r="F809" s="31"/>
      <c r="H809" s="36"/>
    </row>
    <row r="810" spans="4:8" x14ac:dyDescent="0.25">
      <c r="D810" s="125"/>
      <c r="E810" s="159"/>
      <c r="F810" s="31"/>
      <c r="H810" s="36"/>
    </row>
    <row r="811" spans="4:8" x14ac:dyDescent="0.25">
      <c r="D811" s="125"/>
      <c r="E811" s="159"/>
      <c r="F811" s="31"/>
      <c r="H811" s="36"/>
    </row>
    <row r="812" spans="4:8" x14ac:dyDescent="0.25">
      <c r="D812" s="125"/>
      <c r="E812" s="159"/>
      <c r="F812" s="31"/>
      <c r="H812" s="36"/>
    </row>
    <row r="813" spans="4:8" x14ac:dyDescent="0.25">
      <c r="D813" s="125"/>
      <c r="E813" s="159"/>
      <c r="F813" s="31"/>
      <c r="H813" s="36"/>
    </row>
    <row r="814" spans="4:8" x14ac:dyDescent="0.25">
      <c r="D814" s="125"/>
      <c r="E814" s="159"/>
      <c r="F814" s="31"/>
      <c r="H814" s="36"/>
    </row>
    <row r="815" spans="4:8" x14ac:dyDescent="0.25">
      <c r="D815" s="125"/>
      <c r="E815" s="159"/>
      <c r="F815" s="31"/>
      <c r="H815" s="36"/>
    </row>
    <row r="816" spans="4:8" x14ac:dyDescent="0.25">
      <c r="D816" s="125"/>
      <c r="E816" s="159"/>
      <c r="F816" s="31"/>
      <c r="H816" s="36"/>
    </row>
    <row r="817" spans="4:8" x14ac:dyDescent="0.25">
      <c r="D817" s="125"/>
      <c r="E817" s="159"/>
      <c r="F817" s="31"/>
      <c r="H817" s="36"/>
    </row>
    <row r="818" spans="4:8" x14ac:dyDescent="0.25">
      <c r="D818" s="125"/>
      <c r="E818" s="159"/>
      <c r="F818" s="31"/>
      <c r="H818" s="36"/>
    </row>
    <row r="819" spans="4:8" x14ac:dyDescent="0.25">
      <c r="D819" s="125"/>
      <c r="E819" s="159"/>
      <c r="F819" s="31"/>
      <c r="H819" s="36"/>
    </row>
    <row r="820" spans="4:8" x14ac:dyDescent="0.25">
      <c r="D820" s="125"/>
      <c r="E820" s="159"/>
      <c r="F820" s="31"/>
      <c r="H820" s="36"/>
    </row>
    <row r="821" spans="4:8" x14ac:dyDescent="0.25">
      <c r="D821" s="125"/>
      <c r="E821" s="159"/>
      <c r="F821" s="31"/>
      <c r="H821" s="36"/>
    </row>
    <row r="822" spans="4:8" x14ac:dyDescent="0.25">
      <c r="D822" s="125"/>
      <c r="E822" s="159"/>
      <c r="F822" s="31"/>
      <c r="H822" s="36"/>
    </row>
    <row r="823" spans="4:8" x14ac:dyDescent="0.25">
      <c r="D823" s="125"/>
      <c r="E823" s="159"/>
      <c r="F823" s="31"/>
      <c r="H823" s="36"/>
    </row>
    <row r="824" spans="4:8" x14ac:dyDescent="0.25">
      <c r="D824" s="125"/>
      <c r="E824" s="159"/>
      <c r="F824" s="31"/>
      <c r="H824" s="36"/>
    </row>
    <row r="825" spans="4:8" x14ac:dyDescent="0.25">
      <c r="D825" s="125"/>
      <c r="E825" s="159"/>
      <c r="F825" s="31"/>
      <c r="H825" s="36"/>
    </row>
    <row r="826" spans="4:8" x14ac:dyDescent="0.25">
      <c r="D826" s="125"/>
      <c r="E826" s="159"/>
      <c r="F826" s="31"/>
      <c r="H826" s="36"/>
    </row>
    <row r="827" spans="4:8" x14ac:dyDescent="0.25">
      <c r="D827" s="125"/>
      <c r="E827" s="159"/>
      <c r="F827" s="31"/>
      <c r="H827" s="36"/>
    </row>
    <row r="828" spans="4:8" x14ac:dyDescent="0.25">
      <c r="D828" s="125"/>
      <c r="E828" s="159"/>
      <c r="F828" s="31"/>
      <c r="H828" s="36"/>
    </row>
    <row r="829" spans="4:8" x14ac:dyDescent="0.25">
      <c r="D829" s="125"/>
      <c r="E829" s="159"/>
      <c r="F829" s="31"/>
      <c r="H829" s="36"/>
    </row>
    <row r="830" spans="4:8" x14ac:dyDescent="0.25">
      <c r="D830" s="125"/>
      <c r="E830" s="159"/>
      <c r="F830" s="31"/>
      <c r="H830" s="36"/>
    </row>
    <row r="831" spans="4:8" x14ac:dyDescent="0.25">
      <c r="D831" s="125"/>
      <c r="E831" s="159"/>
      <c r="F831" s="31"/>
      <c r="H831" s="36"/>
    </row>
    <row r="832" spans="4:8" x14ac:dyDescent="0.25">
      <c r="D832" s="125"/>
      <c r="E832" s="159"/>
      <c r="F832" s="31"/>
      <c r="H832" s="36"/>
    </row>
    <row r="833" spans="4:8" x14ac:dyDescent="0.25">
      <c r="D833" s="125"/>
      <c r="E833" s="159"/>
      <c r="F833" s="31"/>
      <c r="H833" s="36"/>
    </row>
    <row r="834" spans="4:8" x14ac:dyDescent="0.25">
      <c r="D834" s="125"/>
      <c r="E834" s="159"/>
      <c r="F834" s="31"/>
      <c r="H834" s="36"/>
    </row>
    <row r="835" spans="4:8" x14ac:dyDescent="0.25">
      <c r="D835" s="125"/>
      <c r="E835" s="159"/>
      <c r="F835" s="31"/>
      <c r="H835" s="36"/>
    </row>
    <row r="836" spans="4:8" x14ac:dyDescent="0.25">
      <c r="D836" s="125"/>
      <c r="E836" s="159"/>
      <c r="F836" s="31"/>
      <c r="H836" s="36"/>
    </row>
    <row r="837" spans="4:8" x14ac:dyDescent="0.25">
      <c r="D837" s="125"/>
      <c r="E837" s="159"/>
      <c r="F837" s="31"/>
      <c r="H837" s="36"/>
    </row>
    <row r="838" spans="4:8" x14ac:dyDescent="0.25">
      <c r="D838" s="125"/>
      <c r="E838" s="159"/>
      <c r="F838" s="31"/>
      <c r="H838" s="36"/>
    </row>
    <row r="839" spans="4:8" x14ac:dyDescent="0.25">
      <c r="D839" s="125"/>
      <c r="E839" s="159"/>
      <c r="F839" s="31"/>
      <c r="H839" s="36"/>
    </row>
    <row r="840" spans="4:8" x14ac:dyDescent="0.25">
      <c r="D840" s="125"/>
      <c r="E840" s="159"/>
      <c r="F840" s="31"/>
      <c r="H840" s="36"/>
    </row>
    <row r="841" spans="4:8" x14ac:dyDescent="0.25">
      <c r="D841" s="125"/>
      <c r="E841" s="159"/>
      <c r="F841" s="31"/>
      <c r="H841" s="36"/>
    </row>
    <row r="842" spans="4:8" x14ac:dyDescent="0.25">
      <c r="D842" s="125"/>
      <c r="E842" s="159"/>
      <c r="F842" s="31"/>
      <c r="H842" s="36"/>
    </row>
    <row r="843" spans="4:8" x14ac:dyDescent="0.25">
      <c r="D843" s="125"/>
      <c r="E843" s="159"/>
      <c r="F843" s="31"/>
      <c r="H843" s="36"/>
    </row>
    <row r="844" spans="4:8" x14ac:dyDescent="0.25">
      <c r="D844" s="125"/>
      <c r="E844" s="159"/>
      <c r="F844" s="31"/>
      <c r="H844" s="36"/>
    </row>
    <row r="845" spans="4:8" x14ac:dyDescent="0.25">
      <c r="D845" s="125"/>
      <c r="E845" s="159"/>
      <c r="F845" s="31"/>
      <c r="H845" s="36"/>
    </row>
    <row r="846" spans="4:8" x14ac:dyDescent="0.25">
      <c r="D846" s="125"/>
      <c r="E846" s="159"/>
      <c r="F846" s="31"/>
      <c r="H846" s="36"/>
    </row>
    <row r="847" spans="4:8" x14ac:dyDescent="0.25">
      <c r="D847" s="125"/>
      <c r="E847" s="159"/>
      <c r="F847" s="31"/>
      <c r="H847" s="36"/>
    </row>
    <row r="848" spans="4:8" x14ac:dyDescent="0.25">
      <c r="D848" s="125"/>
      <c r="E848" s="159"/>
      <c r="F848" s="31"/>
      <c r="H848" s="36"/>
    </row>
    <row r="849" spans="4:8" x14ac:dyDescent="0.25">
      <c r="D849" s="125"/>
      <c r="E849" s="159"/>
      <c r="F849" s="31"/>
      <c r="H849" s="36"/>
    </row>
    <row r="850" spans="4:8" x14ac:dyDescent="0.25">
      <c r="D850" s="125"/>
      <c r="E850" s="159"/>
      <c r="F850" s="31"/>
      <c r="H850" s="36"/>
    </row>
    <row r="851" spans="4:8" x14ac:dyDescent="0.25">
      <c r="D851" s="125"/>
      <c r="E851" s="159"/>
      <c r="F851" s="31"/>
      <c r="H851" s="36"/>
    </row>
    <row r="852" spans="4:8" x14ac:dyDescent="0.25">
      <c r="D852" s="125"/>
      <c r="E852" s="159"/>
      <c r="F852" s="31"/>
      <c r="H852" s="36"/>
    </row>
    <row r="853" spans="4:8" x14ac:dyDescent="0.25">
      <c r="D853" s="125"/>
      <c r="E853" s="159"/>
      <c r="F853" s="31"/>
      <c r="H853" s="36"/>
    </row>
    <row r="854" spans="4:8" x14ac:dyDescent="0.25">
      <c r="D854" s="125"/>
      <c r="E854" s="159"/>
      <c r="F854" s="31"/>
      <c r="H854" s="36"/>
    </row>
    <row r="855" spans="4:8" x14ac:dyDescent="0.25">
      <c r="D855" s="125"/>
      <c r="E855" s="159"/>
      <c r="F855" s="31"/>
      <c r="H855" s="36"/>
    </row>
    <row r="856" spans="4:8" x14ac:dyDescent="0.25">
      <c r="D856" s="125"/>
      <c r="E856" s="159"/>
      <c r="F856" s="31"/>
      <c r="H856" s="36"/>
    </row>
    <row r="857" spans="4:8" x14ac:dyDescent="0.25">
      <c r="D857" s="125"/>
      <c r="E857" s="159"/>
      <c r="F857" s="31"/>
      <c r="H857" s="36"/>
    </row>
    <row r="858" spans="4:8" x14ac:dyDescent="0.25">
      <c r="D858" s="125"/>
      <c r="E858" s="159"/>
      <c r="F858" s="31"/>
      <c r="H858" s="36"/>
    </row>
    <row r="859" spans="4:8" x14ac:dyDescent="0.25">
      <c r="D859" s="125"/>
      <c r="E859" s="159"/>
      <c r="F859" s="31"/>
      <c r="H859" s="36"/>
    </row>
    <row r="860" spans="4:8" x14ac:dyDescent="0.25">
      <c r="D860" s="125"/>
      <c r="E860" s="159"/>
      <c r="F860" s="31"/>
      <c r="H860" s="36"/>
    </row>
    <row r="861" spans="4:8" x14ac:dyDescent="0.25">
      <c r="D861" s="125"/>
      <c r="E861" s="159"/>
      <c r="F861" s="31"/>
      <c r="H861" s="36"/>
    </row>
    <row r="862" spans="4:8" x14ac:dyDescent="0.25">
      <c r="D862" s="125"/>
      <c r="E862" s="159"/>
      <c r="F862" s="31"/>
      <c r="H862" s="36"/>
    </row>
    <row r="863" spans="4:8" x14ac:dyDescent="0.25">
      <c r="D863" s="125"/>
      <c r="E863" s="159"/>
      <c r="F863" s="31"/>
      <c r="H863" s="36"/>
    </row>
    <row r="864" spans="4:8" x14ac:dyDescent="0.25">
      <c r="D864" s="125"/>
      <c r="E864" s="159"/>
      <c r="F864" s="31"/>
      <c r="H864" s="36"/>
    </row>
    <row r="865" spans="4:8" x14ac:dyDescent="0.25">
      <c r="D865" s="125"/>
      <c r="E865" s="159"/>
      <c r="F865" s="31"/>
      <c r="H865" s="36"/>
    </row>
    <row r="866" spans="4:8" x14ac:dyDescent="0.25">
      <c r="D866" s="125"/>
      <c r="E866" s="159"/>
      <c r="F866" s="31"/>
      <c r="H866" s="36"/>
    </row>
    <row r="867" spans="4:8" x14ac:dyDescent="0.25">
      <c r="D867" s="125"/>
      <c r="E867" s="159"/>
      <c r="F867" s="31"/>
      <c r="H867" s="36"/>
    </row>
    <row r="868" spans="4:8" x14ac:dyDescent="0.25">
      <c r="D868" s="125"/>
      <c r="E868" s="159"/>
      <c r="F868" s="31"/>
      <c r="H868" s="36"/>
    </row>
    <row r="869" spans="4:8" x14ac:dyDescent="0.25">
      <c r="D869" s="125"/>
      <c r="E869" s="159"/>
      <c r="F869" s="31"/>
      <c r="H869" s="36"/>
    </row>
    <row r="870" spans="4:8" x14ac:dyDescent="0.25">
      <c r="D870" s="125"/>
      <c r="E870" s="159"/>
      <c r="F870" s="31"/>
      <c r="H870" s="36"/>
    </row>
    <row r="871" spans="4:8" x14ac:dyDescent="0.25">
      <c r="D871" s="125"/>
      <c r="E871" s="159"/>
      <c r="F871" s="31"/>
      <c r="H871" s="36"/>
    </row>
    <row r="872" spans="4:8" x14ac:dyDescent="0.25">
      <c r="D872" s="125"/>
      <c r="E872" s="159"/>
      <c r="F872" s="31"/>
      <c r="H872" s="36"/>
    </row>
    <row r="873" spans="4:8" x14ac:dyDescent="0.25">
      <c r="D873" s="125"/>
      <c r="E873" s="159"/>
      <c r="F873" s="31"/>
      <c r="H873" s="36"/>
    </row>
    <row r="874" spans="4:8" x14ac:dyDescent="0.25">
      <c r="D874" s="125"/>
      <c r="E874" s="159"/>
      <c r="F874" s="31"/>
      <c r="H874" s="36"/>
    </row>
    <row r="875" spans="4:8" x14ac:dyDescent="0.25">
      <c r="D875" s="125"/>
      <c r="E875" s="159"/>
      <c r="F875" s="31"/>
      <c r="H875" s="36"/>
    </row>
    <row r="876" spans="4:8" x14ac:dyDescent="0.25">
      <c r="D876" s="125"/>
      <c r="E876" s="159"/>
      <c r="F876" s="31"/>
      <c r="H876" s="36"/>
    </row>
    <row r="877" spans="4:8" x14ac:dyDescent="0.25">
      <c r="D877" s="125"/>
      <c r="E877" s="159"/>
      <c r="F877" s="31"/>
      <c r="H877" s="36"/>
    </row>
    <row r="878" spans="4:8" x14ac:dyDescent="0.25">
      <c r="D878" s="125"/>
      <c r="E878" s="159"/>
      <c r="F878" s="31"/>
      <c r="H878" s="36"/>
    </row>
    <row r="879" spans="4:8" x14ac:dyDescent="0.25">
      <c r="D879" s="125"/>
      <c r="E879" s="159"/>
      <c r="F879" s="31"/>
      <c r="H879" s="36"/>
    </row>
    <row r="880" spans="4:8" x14ac:dyDescent="0.25">
      <c r="D880" s="125"/>
      <c r="E880" s="159"/>
      <c r="F880" s="31"/>
      <c r="H880" s="36"/>
    </row>
    <row r="881" spans="4:8" x14ac:dyDescent="0.25">
      <c r="D881" s="125"/>
      <c r="E881" s="159"/>
      <c r="F881" s="31"/>
      <c r="H881" s="36"/>
    </row>
    <row r="882" spans="4:8" x14ac:dyDescent="0.25">
      <c r="D882" s="125"/>
      <c r="E882" s="159"/>
      <c r="F882" s="31"/>
      <c r="H882" s="36"/>
    </row>
    <row r="883" spans="4:8" x14ac:dyDescent="0.25">
      <c r="D883" s="125"/>
      <c r="E883" s="159"/>
      <c r="F883" s="31"/>
      <c r="H883" s="36"/>
    </row>
    <row r="884" spans="4:8" x14ac:dyDescent="0.25">
      <c r="D884" s="125"/>
      <c r="E884" s="159"/>
      <c r="F884" s="31"/>
      <c r="H884" s="36"/>
    </row>
    <row r="885" spans="4:8" x14ac:dyDescent="0.25">
      <c r="D885" s="125"/>
      <c r="E885" s="159"/>
      <c r="F885" s="31"/>
      <c r="H885" s="36"/>
    </row>
    <row r="886" spans="4:8" x14ac:dyDescent="0.25">
      <c r="D886" s="125"/>
      <c r="E886" s="159"/>
      <c r="F886" s="31"/>
      <c r="H886" s="36"/>
    </row>
    <row r="887" spans="4:8" x14ac:dyDescent="0.25">
      <c r="D887" s="125"/>
      <c r="E887" s="159"/>
      <c r="F887" s="31"/>
      <c r="H887" s="36"/>
    </row>
    <row r="888" spans="4:8" x14ac:dyDescent="0.25">
      <c r="D888" s="125"/>
      <c r="E888" s="159"/>
      <c r="F888" s="31"/>
      <c r="H888" s="36"/>
    </row>
    <row r="889" spans="4:8" x14ac:dyDescent="0.25">
      <c r="D889" s="125"/>
      <c r="E889" s="159"/>
      <c r="F889" s="31"/>
      <c r="H889" s="36"/>
    </row>
    <row r="890" spans="4:8" x14ac:dyDescent="0.25">
      <c r="D890" s="125"/>
      <c r="E890" s="159"/>
      <c r="F890" s="31"/>
      <c r="H890" s="36"/>
    </row>
    <row r="891" spans="4:8" x14ac:dyDescent="0.25">
      <c r="D891" s="125"/>
      <c r="E891" s="159"/>
      <c r="F891" s="31"/>
      <c r="H891" s="36"/>
    </row>
    <row r="892" spans="4:8" x14ac:dyDescent="0.25">
      <c r="D892" s="125"/>
      <c r="E892" s="159"/>
      <c r="F892" s="31"/>
      <c r="H892" s="36"/>
    </row>
    <row r="893" spans="4:8" x14ac:dyDescent="0.25">
      <c r="D893" s="125"/>
      <c r="E893" s="159"/>
      <c r="F893" s="31"/>
      <c r="H893" s="36"/>
    </row>
    <row r="894" spans="4:8" x14ac:dyDescent="0.25">
      <c r="D894" s="125"/>
      <c r="E894" s="159"/>
      <c r="F894" s="31"/>
      <c r="H894" s="36"/>
    </row>
    <row r="895" spans="4:8" x14ac:dyDescent="0.25">
      <c r="D895" s="125"/>
      <c r="E895" s="159"/>
      <c r="F895" s="31"/>
      <c r="H895" s="36"/>
    </row>
    <row r="896" spans="4:8" x14ac:dyDescent="0.25">
      <c r="D896" s="125"/>
      <c r="E896" s="159"/>
      <c r="F896" s="31"/>
      <c r="H896" s="36"/>
    </row>
    <row r="897" spans="4:8" x14ac:dyDescent="0.25">
      <c r="D897" s="125"/>
      <c r="E897" s="159"/>
      <c r="F897" s="31"/>
      <c r="H897" s="36"/>
    </row>
    <row r="898" spans="4:8" x14ac:dyDescent="0.25">
      <c r="D898" s="125"/>
      <c r="E898" s="159"/>
      <c r="F898" s="31"/>
      <c r="H898" s="36"/>
    </row>
    <row r="899" spans="4:8" x14ac:dyDescent="0.25">
      <c r="D899" s="125"/>
      <c r="E899" s="159"/>
      <c r="F899" s="31"/>
      <c r="H899" s="36"/>
    </row>
    <row r="900" spans="4:8" x14ac:dyDescent="0.25">
      <c r="D900" s="125"/>
      <c r="E900" s="159"/>
      <c r="F900" s="31"/>
      <c r="H900" s="36"/>
    </row>
    <row r="901" spans="4:8" x14ac:dyDescent="0.25">
      <c r="D901" s="125"/>
      <c r="E901" s="159"/>
      <c r="F901" s="31"/>
      <c r="H901" s="36"/>
    </row>
    <row r="902" spans="4:8" x14ac:dyDescent="0.25">
      <c r="D902" s="125"/>
      <c r="E902" s="159"/>
      <c r="F902" s="31"/>
      <c r="H902" s="36"/>
    </row>
    <row r="903" spans="4:8" x14ac:dyDescent="0.25">
      <c r="D903" s="125"/>
      <c r="E903" s="159"/>
      <c r="F903" s="31"/>
      <c r="H903" s="36"/>
    </row>
    <row r="904" spans="4:8" x14ac:dyDescent="0.25">
      <c r="D904" s="125"/>
      <c r="E904" s="159"/>
      <c r="F904" s="31"/>
      <c r="H904" s="36"/>
    </row>
    <row r="905" spans="4:8" x14ac:dyDescent="0.25">
      <c r="D905" s="125"/>
      <c r="E905" s="159"/>
      <c r="F905" s="31"/>
      <c r="H905" s="36"/>
    </row>
    <row r="906" spans="4:8" x14ac:dyDescent="0.25">
      <c r="D906" s="125"/>
      <c r="E906" s="159"/>
      <c r="F906" s="31"/>
      <c r="H906" s="36"/>
    </row>
    <row r="907" spans="4:8" x14ac:dyDescent="0.25">
      <c r="D907" s="125"/>
      <c r="E907" s="159"/>
      <c r="F907" s="31"/>
      <c r="H907" s="36"/>
    </row>
    <row r="908" spans="4:8" x14ac:dyDescent="0.25">
      <c r="D908" s="125"/>
      <c r="E908" s="159"/>
      <c r="F908" s="31"/>
      <c r="H908" s="36"/>
    </row>
    <row r="909" spans="4:8" x14ac:dyDescent="0.25">
      <c r="D909" s="125"/>
      <c r="E909" s="159"/>
      <c r="F909" s="31"/>
      <c r="H909" s="36"/>
    </row>
    <row r="910" spans="4:8" x14ac:dyDescent="0.25">
      <c r="D910" s="125"/>
      <c r="E910" s="159"/>
      <c r="F910" s="31"/>
      <c r="H910" s="36"/>
    </row>
    <row r="911" spans="4:8" x14ac:dyDescent="0.25">
      <c r="D911" s="125"/>
      <c r="E911" s="159"/>
      <c r="F911" s="31"/>
      <c r="H911" s="36"/>
    </row>
    <row r="912" spans="4:8" x14ac:dyDescent="0.25">
      <c r="D912" s="125"/>
      <c r="E912" s="159"/>
      <c r="F912" s="31"/>
      <c r="H912" s="36"/>
    </row>
    <row r="913" spans="4:8" x14ac:dyDescent="0.25">
      <c r="D913" s="125"/>
      <c r="E913" s="159"/>
      <c r="F913" s="31"/>
      <c r="H913" s="36"/>
    </row>
    <row r="914" spans="4:8" x14ac:dyDescent="0.25">
      <c r="D914" s="125"/>
      <c r="E914" s="159"/>
      <c r="F914" s="31"/>
      <c r="H914" s="36"/>
    </row>
    <row r="915" spans="4:8" x14ac:dyDescent="0.25">
      <c r="D915" s="125"/>
      <c r="E915" s="159"/>
      <c r="F915" s="31"/>
      <c r="H915" s="36"/>
    </row>
    <row r="916" spans="4:8" x14ac:dyDescent="0.25">
      <c r="D916" s="125"/>
      <c r="E916" s="159"/>
      <c r="F916" s="31"/>
      <c r="H916" s="36"/>
    </row>
    <row r="917" spans="4:8" x14ac:dyDescent="0.25">
      <c r="D917" s="125"/>
      <c r="E917" s="159"/>
      <c r="F917" s="31"/>
      <c r="H917" s="36"/>
    </row>
    <row r="918" spans="4:8" x14ac:dyDescent="0.25">
      <c r="D918" s="125"/>
      <c r="E918" s="159"/>
      <c r="F918" s="31"/>
      <c r="H918" s="36"/>
    </row>
    <row r="919" spans="4:8" x14ac:dyDescent="0.25">
      <c r="D919" s="125"/>
      <c r="E919" s="159"/>
      <c r="F919" s="31"/>
      <c r="H919" s="36"/>
    </row>
    <row r="920" spans="4:8" x14ac:dyDescent="0.25">
      <c r="D920" s="125"/>
      <c r="E920" s="159"/>
      <c r="F920" s="31"/>
      <c r="H920" s="36"/>
    </row>
    <row r="921" spans="4:8" x14ac:dyDescent="0.25">
      <c r="D921" s="125"/>
      <c r="E921" s="159"/>
      <c r="F921" s="31"/>
      <c r="H921" s="36"/>
    </row>
    <row r="922" spans="4:8" x14ac:dyDescent="0.25">
      <c r="D922" s="125"/>
      <c r="E922" s="159"/>
      <c r="F922" s="31"/>
      <c r="H922" s="36"/>
    </row>
    <row r="923" spans="4:8" x14ac:dyDescent="0.25">
      <c r="D923" s="125"/>
      <c r="E923" s="159"/>
      <c r="F923" s="31"/>
      <c r="H923" s="36"/>
    </row>
    <row r="924" spans="4:8" x14ac:dyDescent="0.25">
      <c r="D924" s="125"/>
      <c r="E924" s="159"/>
      <c r="F924" s="31"/>
      <c r="H924" s="36"/>
    </row>
    <row r="925" spans="4:8" x14ac:dyDescent="0.25">
      <c r="D925" s="125"/>
      <c r="E925" s="159"/>
      <c r="F925" s="31"/>
      <c r="H925" s="36"/>
    </row>
    <row r="926" spans="4:8" x14ac:dyDescent="0.25">
      <c r="D926" s="125"/>
      <c r="E926" s="159"/>
      <c r="F926" s="31"/>
      <c r="H926" s="36"/>
    </row>
    <row r="927" spans="4:8" x14ac:dyDescent="0.25">
      <c r="D927" s="125"/>
      <c r="E927" s="159"/>
      <c r="F927" s="31"/>
      <c r="H927" s="36"/>
    </row>
    <row r="928" spans="4:8" x14ac:dyDescent="0.25">
      <c r="D928" s="125"/>
      <c r="E928" s="159"/>
      <c r="F928" s="31"/>
      <c r="H928" s="36"/>
    </row>
    <row r="929" spans="4:8" x14ac:dyDescent="0.25">
      <c r="D929" s="125"/>
      <c r="E929" s="159"/>
      <c r="F929" s="31"/>
      <c r="H929" s="36"/>
    </row>
    <row r="930" spans="4:8" x14ac:dyDescent="0.25">
      <c r="D930" s="125"/>
      <c r="E930" s="159"/>
      <c r="F930" s="31"/>
      <c r="H930" s="36"/>
    </row>
    <row r="931" spans="4:8" x14ac:dyDescent="0.25">
      <c r="D931" s="125"/>
      <c r="E931" s="159"/>
      <c r="F931" s="31"/>
      <c r="H931" s="36"/>
    </row>
    <row r="932" spans="4:8" x14ac:dyDescent="0.25">
      <c r="D932" s="125"/>
      <c r="E932" s="159"/>
      <c r="F932" s="31"/>
      <c r="H932" s="36"/>
    </row>
    <row r="933" spans="4:8" x14ac:dyDescent="0.25">
      <c r="D933" s="125"/>
      <c r="E933" s="159"/>
      <c r="F933" s="31"/>
      <c r="H933" s="36"/>
    </row>
    <row r="934" spans="4:8" x14ac:dyDescent="0.25">
      <c r="D934" s="125"/>
      <c r="E934" s="159"/>
      <c r="F934" s="31"/>
      <c r="H934" s="36"/>
    </row>
    <row r="935" spans="4:8" x14ac:dyDescent="0.25">
      <c r="D935" s="125"/>
      <c r="E935" s="159"/>
      <c r="F935" s="31"/>
      <c r="H935" s="36"/>
    </row>
    <row r="936" spans="4:8" x14ac:dyDescent="0.25">
      <c r="D936" s="125"/>
      <c r="E936" s="159"/>
      <c r="F936" s="31"/>
      <c r="H936" s="36"/>
    </row>
    <row r="937" spans="4:8" x14ac:dyDescent="0.25">
      <c r="D937" s="125"/>
      <c r="E937" s="159"/>
      <c r="F937" s="31"/>
      <c r="H937" s="36"/>
    </row>
    <row r="938" spans="4:8" x14ac:dyDescent="0.25">
      <c r="D938" s="125"/>
      <c r="E938" s="159"/>
      <c r="F938" s="31"/>
      <c r="H938" s="36"/>
    </row>
    <row r="939" spans="4:8" x14ac:dyDescent="0.25">
      <c r="D939" s="125"/>
      <c r="E939" s="159"/>
      <c r="F939" s="31"/>
      <c r="H939" s="36"/>
    </row>
    <row r="940" spans="4:8" x14ac:dyDescent="0.25">
      <c r="D940" s="125"/>
      <c r="E940" s="159"/>
      <c r="F940" s="31"/>
      <c r="H940" s="36"/>
    </row>
    <row r="941" spans="4:8" x14ac:dyDescent="0.25">
      <c r="D941" s="125"/>
      <c r="E941" s="159"/>
      <c r="F941" s="31"/>
      <c r="H941" s="36"/>
    </row>
    <row r="942" spans="4:8" x14ac:dyDescent="0.25">
      <c r="D942" s="125"/>
      <c r="E942" s="159"/>
      <c r="F942" s="31"/>
      <c r="H942" s="36"/>
    </row>
    <row r="943" spans="4:8" x14ac:dyDescent="0.25">
      <c r="D943" s="125"/>
      <c r="E943" s="159"/>
      <c r="F943" s="31"/>
      <c r="H943" s="36"/>
    </row>
    <row r="944" spans="4:8" x14ac:dyDescent="0.25">
      <c r="D944" s="125"/>
      <c r="E944" s="159"/>
      <c r="F944" s="31"/>
      <c r="H944" s="36"/>
    </row>
    <row r="945" spans="4:8" x14ac:dyDescent="0.25">
      <c r="D945" s="125"/>
      <c r="E945" s="159"/>
      <c r="F945" s="31"/>
      <c r="H945" s="36"/>
    </row>
    <row r="946" spans="4:8" x14ac:dyDescent="0.25">
      <c r="D946" s="125"/>
      <c r="E946" s="159"/>
      <c r="F946" s="31"/>
      <c r="H946" s="36"/>
    </row>
    <row r="947" spans="4:8" x14ac:dyDescent="0.25">
      <c r="D947" s="125"/>
      <c r="E947" s="159"/>
      <c r="F947" s="31"/>
      <c r="H947" s="36"/>
    </row>
    <row r="948" spans="4:8" x14ac:dyDescent="0.25">
      <c r="D948" s="125"/>
      <c r="E948" s="159"/>
      <c r="F948" s="31"/>
      <c r="H948" s="36"/>
    </row>
    <row r="949" spans="4:8" x14ac:dyDescent="0.25">
      <c r="D949" s="125"/>
      <c r="E949" s="159"/>
      <c r="F949" s="31"/>
      <c r="H949" s="36"/>
    </row>
    <row r="950" spans="4:8" x14ac:dyDescent="0.25">
      <c r="D950" s="125"/>
      <c r="E950" s="159"/>
      <c r="F950" s="31"/>
      <c r="H950" s="36"/>
    </row>
    <row r="951" spans="4:8" x14ac:dyDescent="0.25">
      <c r="D951" s="125"/>
      <c r="E951" s="159"/>
      <c r="F951" s="31"/>
      <c r="H951" s="36"/>
    </row>
    <row r="952" spans="4:8" x14ac:dyDescent="0.25">
      <c r="D952" s="125"/>
      <c r="E952" s="159"/>
      <c r="F952" s="31"/>
      <c r="H952" s="36"/>
    </row>
    <row r="953" spans="4:8" x14ac:dyDescent="0.25">
      <c r="D953" s="125"/>
      <c r="E953" s="159"/>
      <c r="F953" s="31"/>
      <c r="H953" s="36"/>
    </row>
    <row r="954" spans="4:8" x14ac:dyDescent="0.25">
      <c r="D954" s="125"/>
      <c r="E954" s="159"/>
      <c r="F954" s="31"/>
      <c r="H954" s="36"/>
    </row>
    <row r="955" spans="4:8" x14ac:dyDescent="0.25">
      <c r="D955" s="125"/>
      <c r="E955" s="159"/>
      <c r="F955" s="31"/>
      <c r="H955" s="36"/>
    </row>
    <row r="956" spans="4:8" x14ac:dyDescent="0.25">
      <c r="D956" s="125"/>
      <c r="E956" s="159"/>
      <c r="F956" s="31"/>
      <c r="H956" s="36"/>
    </row>
    <row r="957" spans="4:8" x14ac:dyDescent="0.25">
      <c r="D957" s="125"/>
      <c r="E957" s="159"/>
      <c r="F957" s="31"/>
      <c r="H957" s="36"/>
    </row>
    <row r="958" spans="4:8" x14ac:dyDescent="0.25">
      <c r="D958" s="125"/>
      <c r="E958" s="159"/>
      <c r="F958" s="31"/>
      <c r="H958" s="36"/>
    </row>
    <row r="959" spans="4:8" x14ac:dyDescent="0.25">
      <c r="D959" s="125"/>
      <c r="E959" s="159"/>
      <c r="F959" s="31"/>
      <c r="H959" s="36"/>
    </row>
    <row r="960" spans="4:8" x14ac:dyDescent="0.25">
      <c r="D960" s="125"/>
      <c r="E960" s="159"/>
      <c r="F960" s="31"/>
      <c r="H960" s="36"/>
    </row>
    <row r="961" spans="4:8" x14ac:dyDescent="0.25">
      <c r="D961" s="125"/>
      <c r="E961" s="159"/>
      <c r="F961" s="31"/>
      <c r="H961" s="36"/>
    </row>
    <row r="962" spans="4:8" x14ac:dyDescent="0.25">
      <c r="D962" s="125"/>
      <c r="E962" s="159"/>
      <c r="F962" s="31"/>
      <c r="H962" s="36"/>
    </row>
    <row r="963" spans="4:8" x14ac:dyDescent="0.25">
      <c r="D963" s="125"/>
      <c r="E963" s="159"/>
      <c r="F963" s="31"/>
      <c r="H963" s="36"/>
    </row>
    <row r="964" spans="4:8" x14ac:dyDescent="0.25">
      <c r="D964" s="125"/>
      <c r="E964" s="159"/>
      <c r="F964" s="31"/>
      <c r="H964" s="36"/>
    </row>
    <row r="965" spans="4:8" x14ac:dyDescent="0.25">
      <c r="D965" s="125"/>
      <c r="E965" s="159"/>
      <c r="F965" s="31"/>
      <c r="H965" s="36"/>
    </row>
    <row r="966" spans="4:8" x14ac:dyDescent="0.25">
      <c r="D966" s="125"/>
      <c r="E966" s="159"/>
      <c r="F966" s="31"/>
      <c r="H966" s="36"/>
    </row>
    <row r="967" spans="4:8" x14ac:dyDescent="0.25">
      <c r="D967" s="125"/>
      <c r="E967" s="159"/>
      <c r="F967" s="31"/>
      <c r="H967" s="36"/>
    </row>
    <row r="968" spans="4:8" x14ac:dyDescent="0.25">
      <c r="D968" s="125"/>
      <c r="E968" s="159"/>
      <c r="F968" s="31"/>
      <c r="H968" s="36"/>
    </row>
    <row r="969" spans="4:8" x14ac:dyDescent="0.25">
      <c r="D969" s="125"/>
      <c r="E969" s="159"/>
      <c r="F969" s="31"/>
      <c r="H969" s="36"/>
    </row>
    <row r="970" spans="4:8" x14ac:dyDescent="0.25">
      <c r="D970" s="125"/>
      <c r="E970" s="159"/>
      <c r="F970" s="31"/>
      <c r="H970" s="36"/>
    </row>
    <row r="971" spans="4:8" x14ac:dyDescent="0.25">
      <c r="D971" s="125"/>
      <c r="E971" s="159"/>
      <c r="F971" s="31"/>
      <c r="H971" s="36"/>
    </row>
    <row r="972" spans="4:8" x14ac:dyDescent="0.25">
      <c r="D972" s="125"/>
      <c r="E972" s="159"/>
      <c r="F972" s="31"/>
      <c r="H972" s="36"/>
    </row>
    <row r="973" spans="4:8" x14ac:dyDescent="0.25">
      <c r="D973" s="125"/>
      <c r="E973" s="159"/>
      <c r="F973" s="31"/>
      <c r="H973" s="36"/>
    </row>
    <row r="974" spans="4:8" x14ac:dyDescent="0.25">
      <c r="D974" s="125"/>
      <c r="E974" s="159"/>
      <c r="F974" s="31"/>
      <c r="H974" s="36"/>
    </row>
    <row r="975" spans="4:8" x14ac:dyDescent="0.25">
      <c r="D975" s="125"/>
      <c r="E975" s="159"/>
      <c r="F975" s="31"/>
      <c r="H975" s="36"/>
    </row>
    <row r="976" spans="4:8" x14ac:dyDescent="0.25">
      <c r="D976" s="125"/>
      <c r="E976" s="159"/>
      <c r="F976" s="31"/>
      <c r="H976" s="36"/>
    </row>
    <row r="977" spans="4:8" x14ac:dyDescent="0.25">
      <c r="D977" s="125"/>
      <c r="E977" s="159"/>
      <c r="F977" s="31"/>
      <c r="H977" s="36"/>
    </row>
    <row r="978" spans="4:8" x14ac:dyDescent="0.25">
      <c r="D978" s="125"/>
      <c r="E978" s="159"/>
      <c r="F978" s="31"/>
      <c r="H978" s="36"/>
    </row>
    <row r="979" spans="4:8" x14ac:dyDescent="0.25">
      <c r="D979" s="125"/>
      <c r="E979" s="159"/>
      <c r="F979" s="31"/>
      <c r="H979" s="36"/>
    </row>
    <row r="980" spans="4:8" x14ac:dyDescent="0.25">
      <c r="D980" s="125"/>
      <c r="E980" s="159"/>
      <c r="F980" s="31"/>
      <c r="H980" s="36"/>
    </row>
    <row r="981" spans="4:8" x14ac:dyDescent="0.25">
      <c r="D981" s="125"/>
      <c r="E981" s="159"/>
      <c r="F981" s="31"/>
      <c r="H981" s="36"/>
    </row>
    <row r="982" spans="4:8" x14ac:dyDescent="0.25">
      <c r="D982" s="125"/>
      <c r="E982" s="159"/>
      <c r="F982" s="31"/>
      <c r="H982" s="36"/>
    </row>
    <row r="983" spans="4:8" x14ac:dyDescent="0.25">
      <c r="D983" s="125"/>
      <c r="E983" s="159"/>
      <c r="F983" s="31"/>
      <c r="H983" s="36"/>
    </row>
    <row r="984" spans="4:8" x14ac:dyDescent="0.25">
      <c r="D984" s="125"/>
      <c r="E984" s="159"/>
      <c r="F984" s="31"/>
      <c r="H984" s="36"/>
    </row>
    <row r="985" spans="4:8" x14ac:dyDescent="0.25">
      <c r="D985" s="125"/>
      <c r="E985" s="159"/>
      <c r="F985" s="31"/>
      <c r="H985" s="36"/>
    </row>
    <row r="986" spans="4:8" x14ac:dyDescent="0.25">
      <c r="D986" s="125"/>
      <c r="E986" s="159"/>
      <c r="F986" s="31"/>
      <c r="H986" s="36"/>
    </row>
    <row r="987" spans="4:8" x14ac:dyDescent="0.25">
      <c r="D987" s="125"/>
      <c r="E987" s="159"/>
      <c r="F987" s="31"/>
      <c r="H987" s="36"/>
    </row>
    <row r="988" spans="4:8" x14ac:dyDescent="0.25">
      <c r="D988" s="125"/>
      <c r="E988" s="159"/>
      <c r="F988" s="31"/>
      <c r="H988" s="36"/>
    </row>
    <row r="989" spans="4:8" x14ac:dyDescent="0.25">
      <c r="D989" s="125"/>
      <c r="E989" s="159"/>
      <c r="F989" s="31"/>
      <c r="H989" s="36"/>
    </row>
    <row r="990" spans="4:8" x14ac:dyDescent="0.25">
      <c r="D990" s="125"/>
      <c r="E990" s="159"/>
      <c r="F990" s="31"/>
      <c r="H990" s="36"/>
    </row>
    <row r="991" spans="4:8" x14ac:dyDescent="0.25">
      <c r="D991" s="125"/>
      <c r="E991" s="159"/>
      <c r="F991" s="31"/>
      <c r="H991" s="36"/>
    </row>
    <row r="992" spans="4:8" x14ac:dyDescent="0.25">
      <c r="D992" s="125"/>
      <c r="E992" s="159"/>
      <c r="F992" s="31"/>
      <c r="H992" s="36"/>
    </row>
    <row r="993" spans="4:8" x14ac:dyDescent="0.25">
      <c r="D993" s="125"/>
      <c r="E993" s="159"/>
      <c r="F993" s="31"/>
      <c r="H993" s="36"/>
    </row>
    <row r="994" spans="4:8" x14ac:dyDescent="0.25">
      <c r="D994" s="125"/>
      <c r="E994" s="159"/>
      <c r="F994" s="31"/>
      <c r="H994" s="36"/>
    </row>
    <row r="995" spans="4:8" x14ac:dyDescent="0.25">
      <c r="D995" s="125"/>
      <c r="E995" s="159"/>
      <c r="F995" s="31"/>
      <c r="H995" s="36"/>
    </row>
    <row r="996" spans="4:8" x14ac:dyDescent="0.25">
      <c r="D996" s="125"/>
      <c r="E996" s="159"/>
      <c r="F996" s="31"/>
      <c r="H996" s="36"/>
    </row>
    <row r="997" spans="4:8" x14ac:dyDescent="0.25">
      <c r="D997" s="125"/>
      <c r="E997" s="159"/>
      <c r="F997" s="31"/>
      <c r="H997" s="36"/>
    </row>
    <row r="998" spans="4:8" x14ac:dyDescent="0.25">
      <c r="D998" s="125"/>
      <c r="E998" s="159"/>
      <c r="F998" s="31"/>
      <c r="H998" s="36"/>
    </row>
    <row r="999" spans="4:8" x14ac:dyDescent="0.25">
      <c r="D999" s="125"/>
      <c r="E999" s="159"/>
      <c r="F999" s="31"/>
      <c r="H999" s="36"/>
    </row>
    <row r="1000" spans="4:8" x14ac:dyDescent="0.25">
      <c r="D1000" s="125"/>
      <c r="E1000" s="159"/>
      <c r="F1000" s="31"/>
      <c r="H1000" s="36"/>
    </row>
    <row r="1001" spans="4:8" x14ac:dyDescent="0.25">
      <c r="D1001" s="125"/>
      <c r="E1001" s="159"/>
      <c r="F1001" s="31"/>
      <c r="H1001" s="36"/>
    </row>
    <row r="1002" spans="4:8" x14ac:dyDescent="0.25">
      <c r="D1002" s="125"/>
      <c r="E1002" s="159"/>
      <c r="F1002" s="31"/>
      <c r="H1002" s="36"/>
    </row>
    <row r="1003" spans="4:8" x14ac:dyDescent="0.25">
      <c r="D1003" s="125"/>
      <c r="E1003" s="159"/>
      <c r="F1003" s="31"/>
      <c r="H1003" s="36"/>
    </row>
    <row r="1004" spans="4:8" x14ac:dyDescent="0.25">
      <c r="D1004" s="125"/>
      <c r="E1004" s="159"/>
      <c r="F1004" s="31"/>
      <c r="H1004" s="36"/>
    </row>
    <row r="1005" spans="4:8" x14ac:dyDescent="0.25">
      <c r="D1005" s="125"/>
      <c r="E1005" s="159"/>
      <c r="F1005" s="31"/>
      <c r="H1005" s="36"/>
    </row>
    <row r="1006" spans="4:8" x14ac:dyDescent="0.25">
      <c r="D1006" s="125"/>
      <c r="E1006" s="159"/>
      <c r="F1006" s="31"/>
      <c r="H1006" s="36"/>
    </row>
    <row r="1007" spans="4:8" x14ac:dyDescent="0.25">
      <c r="D1007" s="125"/>
      <c r="E1007" s="159"/>
      <c r="F1007" s="31"/>
      <c r="H1007" s="36"/>
    </row>
    <row r="1008" spans="4:8" x14ac:dyDescent="0.25">
      <c r="D1008" s="125"/>
      <c r="E1008" s="159"/>
      <c r="F1008" s="31"/>
      <c r="H1008" s="36"/>
    </row>
    <row r="1009" spans="4:8" x14ac:dyDescent="0.25">
      <c r="D1009" s="125"/>
      <c r="E1009" s="159"/>
      <c r="F1009" s="31"/>
      <c r="H1009" s="36"/>
    </row>
    <row r="1010" spans="4:8" x14ac:dyDescent="0.25">
      <c r="D1010" s="125"/>
      <c r="E1010" s="159"/>
      <c r="F1010" s="31"/>
      <c r="H1010" s="36"/>
    </row>
    <row r="1011" spans="4:8" x14ac:dyDescent="0.25">
      <c r="D1011" s="125"/>
      <c r="E1011" s="159"/>
      <c r="F1011" s="31"/>
      <c r="H1011" s="36"/>
    </row>
    <row r="1012" spans="4:8" x14ac:dyDescent="0.25">
      <c r="D1012" s="125"/>
      <c r="E1012" s="159"/>
      <c r="F1012" s="31"/>
      <c r="H1012" s="36"/>
    </row>
    <row r="1013" spans="4:8" x14ac:dyDescent="0.25">
      <c r="D1013" s="125"/>
      <c r="E1013" s="159"/>
      <c r="F1013" s="31"/>
      <c r="H1013" s="36"/>
    </row>
    <row r="1014" spans="4:8" x14ac:dyDescent="0.25">
      <c r="D1014" s="125"/>
      <c r="E1014" s="159"/>
      <c r="F1014" s="31"/>
      <c r="H1014" s="36"/>
    </row>
    <row r="1015" spans="4:8" x14ac:dyDescent="0.25">
      <c r="D1015" s="125"/>
      <c r="E1015" s="159"/>
      <c r="F1015" s="31"/>
      <c r="H1015" s="36"/>
    </row>
    <row r="1016" spans="4:8" x14ac:dyDescent="0.25">
      <c r="D1016" s="125"/>
      <c r="E1016" s="159"/>
      <c r="F1016" s="31"/>
      <c r="H1016" s="36"/>
    </row>
    <row r="1017" spans="4:8" x14ac:dyDescent="0.25">
      <c r="D1017" s="125"/>
      <c r="E1017" s="159"/>
      <c r="F1017" s="31"/>
      <c r="H1017" s="36"/>
    </row>
    <row r="1018" spans="4:8" x14ac:dyDescent="0.25">
      <c r="D1018" s="125"/>
      <c r="E1018" s="159"/>
      <c r="F1018" s="31"/>
      <c r="H1018" s="36"/>
    </row>
    <row r="1019" spans="4:8" x14ac:dyDescent="0.25">
      <c r="D1019" s="125"/>
      <c r="E1019" s="159"/>
      <c r="F1019" s="31"/>
      <c r="H1019" s="36"/>
    </row>
    <row r="1020" spans="4:8" x14ac:dyDescent="0.25">
      <c r="D1020" s="125"/>
      <c r="E1020" s="159"/>
      <c r="F1020" s="31"/>
      <c r="H1020" s="36"/>
    </row>
    <row r="1021" spans="4:8" x14ac:dyDescent="0.25">
      <c r="D1021" s="125"/>
      <c r="E1021" s="159"/>
      <c r="F1021" s="31"/>
      <c r="H1021" s="36"/>
    </row>
    <row r="1022" spans="4:8" x14ac:dyDescent="0.25">
      <c r="D1022" s="125"/>
      <c r="E1022" s="159"/>
      <c r="F1022" s="31"/>
      <c r="H1022" s="36"/>
    </row>
    <row r="1023" spans="4:8" x14ac:dyDescent="0.25">
      <c r="D1023" s="125"/>
      <c r="E1023" s="159"/>
      <c r="F1023" s="31"/>
      <c r="H1023" s="36"/>
    </row>
    <row r="1024" spans="4:8" x14ac:dyDescent="0.25">
      <c r="D1024" s="125"/>
      <c r="E1024" s="159"/>
      <c r="F1024" s="31"/>
      <c r="H1024" s="36"/>
    </row>
    <row r="1025" spans="4:8" x14ac:dyDescent="0.25">
      <c r="D1025" s="125"/>
      <c r="E1025" s="159"/>
      <c r="F1025" s="31"/>
      <c r="H1025" s="36"/>
    </row>
    <row r="1026" spans="4:8" x14ac:dyDescent="0.25">
      <c r="D1026" s="125"/>
      <c r="E1026" s="159"/>
      <c r="F1026" s="31"/>
      <c r="H1026" s="36"/>
    </row>
    <row r="1027" spans="4:8" x14ac:dyDescent="0.25">
      <c r="D1027" s="125"/>
      <c r="E1027" s="159"/>
      <c r="F1027" s="31"/>
      <c r="H1027" s="36"/>
    </row>
    <row r="1028" spans="4:8" x14ac:dyDescent="0.25">
      <c r="D1028" s="125"/>
      <c r="E1028" s="159"/>
      <c r="F1028" s="31"/>
      <c r="H1028" s="36"/>
    </row>
    <row r="1029" spans="4:8" x14ac:dyDescent="0.25">
      <c r="D1029" s="125"/>
      <c r="E1029" s="159"/>
      <c r="F1029" s="31"/>
      <c r="H1029" s="36"/>
    </row>
    <row r="1030" spans="4:8" x14ac:dyDescent="0.25">
      <c r="D1030" s="125"/>
      <c r="E1030" s="159"/>
      <c r="F1030" s="31"/>
      <c r="H1030" s="36"/>
    </row>
    <row r="1031" spans="4:8" x14ac:dyDescent="0.25">
      <c r="D1031" s="125"/>
      <c r="E1031" s="159"/>
      <c r="F1031" s="31"/>
      <c r="H1031" s="36"/>
    </row>
    <row r="1032" spans="4:8" x14ac:dyDescent="0.25">
      <c r="D1032" s="125"/>
      <c r="E1032" s="159"/>
      <c r="F1032" s="31"/>
      <c r="H1032" s="36"/>
    </row>
    <row r="1033" spans="4:8" x14ac:dyDescent="0.25">
      <c r="D1033" s="125"/>
      <c r="E1033" s="159"/>
      <c r="F1033" s="31"/>
      <c r="H1033" s="36"/>
    </row>
    <row r="1034" spans="4:8" x14ac:dyDescent="0.25">
      <c r="D1034" s="125"/>
      <c r="E1034" s="159"/>
      <c r="F1034" s="31"/>
      <c r="H1034" s="36"/>
    </row>
    <row r="1035" spans="4:8" x14ac:dyDescent="0.25">
      <c r="D1035" s="125"/>
      <c r="E1035" s="159"/>
      <c r="F1035" s="31"/>
      <c r="H1035" s="36"/>
    </row>
    <row r="1036" spans="4:8" x14ac:dyDescent="0.25">
      <c r="D1036" s="125"/>
      <c r="E1036" s="159"/>
      <c r="F1036" s="31"/>
      <c r="H1036" s="36"/>
    </row>
    <row r="1037" spans="4:8" x14ac:dyDescent="0.25">
      <c r="D1037" s="125"/>
      <c r="E1037" s="159"/>
      <c r="F1037" s="31"/>
      <c r="H1037" s="36"/>
    </row>
    <row r="1038" spans="4:8" x14ac:dyDescent="0.25">
      <c r="D1038" s="125"/>
      <c r="E1038" s="159"/>
      <c r="F1038" s="31"/>
      <c r="H1038" s="36"/>
    </row>
    <row r="1039" spans="4:8" x14ac:dyDescent="0.25">
      <c r="D1039" s="125"/>
      <c r="E1039" s="159"/>
      <c r="F1039" s="31"/>
      <c r="H1039" s="36"/>
    </row>
    <row r="1040" spans="4:8" x14ac:dyDescent="0.25">
      <c r="D1040" s="125"/>
      <c r="E1040" s="159"/>
      <c r="F1040" s="31"/>
      <c r="H1040" s="36"/>
    </row>
    <row r="1041" spans="4:8" x14ac:dyDescent="0.25">
      <c r="D1041" s="125"/>
      <c r="E1041" s="159"/>
      <c r="F1041" s="31"/>
      <c r="H1041" s="36"/>
    </row>
    <row r="1042" spans="4:8" x14ac:dyDescent="0.25">
      <c r="D1042" s="125"/>
      <c r="E1042" s="159"/>
      <c r="F1042" s="31"/>
      <c r="H1042" s="36"/>
    </row>
    <row r="1043" spans="4:8" x14ac:dyDescent="0.25">
      <c r="D1043" s="125"/>
      <c r="E1043" s="159"/>
      <c r="F1043" s="31"/>
      <c r="H1043" s="36"/>
    </row>
    <row r="1044" spans="4:8" x14ac:dyDescent="0.25">
      <c r="D1044" s="125"/>
      <c r="E1044" s="159"/>
      <c r="F1044" s="31"/>
      <c r="H1044" s="36"/>
    </row>
    <row r="1045" spans="4:8" x14ac:dyDescent="0.25">
      <c r="D1045" s="125"/>
      <c r="E1045" s="159"/>
      <c r="F1045" s="31"/>
      <c r="H1045" s="36"/>
    </row>
    <row r="1046" spans="4:8" x14ac:dyDescent="0.25">
      <c r="D1046" s="125"/>
      <c r="E1046" s="159"/>
      <c r="F1046" s="31"/>
      <c r="H1046" s="36"/>
    </row>
    <row r="1047" spans="4:8" x14ac:dyDescent="0.25">
      <c r="D1047" s="125"/>
      <c r="E1047" s="159"/>
      <c r="F1047" s="31"/>
      <c r="H1047" s="36"/>
    </row>
    <row r="1048" spans="4:8" x14ac:dyDescent="0.25">
      <c r="D1048" s="125"/>
      <c r="E1048" s="159"/>
      <c r="F1048" s="31"/>
      <c r="H1048" s="36"/>
    </row>
    <row r="1049" spans="4:8" x14ac:dyDescent="0.25">
      <c r="D1049" s="125"/>
      <c r="E1049" s="159"/>
      <c r="F1049" s="31"/>
      <c r="H1049" s="36"/>
    </row>
    <row r="1050" spans="4:8" x14ac:dyDescent="0.25">
      <c r="D1050" s="125"/>
      <c r="E1050" s="159"/>
      <c r="F1050" s="31"/>
      <c r="H1050" s="36"/>
    </row>
    <row r="1051" spans="4:8" x14ac:dyDescent="0.25">
      <c r="D1051" s="125"/>
      <c r="E1051" s="159"/>
      <c r="F1051" s="31"/>
      <c r="H1051" s="36"/>
    </row>
    <row r="1052" spans="4:8" x14ac:dyDescent="0.25">
      <c r="D1052" s="125"/>
      <c r="E1052" s="159"/>
      <c r="F1052" s="31"/>
      <c r="H1052" s="36"/>
    </row>
    <row r="1053" spans="4:8" x14ac:dyDescent="0.25">
      <c r="D1053" s="125"/>
      <c r="E1053" s="159"/>
      <c r="F1053" s="31"/>
      <c r="H1053" s="36"/>
    </row>
    <row r="1054" spans="4:8" x14ac:dyDescent="0.25">
      <c r="D1054" s="125"/>
      <c r="E1054" s="159"/>
      <c r="F1054" s="31"/>
      <c r="H1054" s="36"/>
    </row>
    <row r="1055" spans="4:8" x14ac:dyDescent="0.25">
      <c r="D1055" s="125"/>
      <c r="E1055" s="159"/>
      <c r="F1055" s="31"/>
      <c r="H1055" s="36"/>
    </row>
    <row r="1056" spans="4:8" x14ac:dyDescent="0.25">
      <c r="D1056" s="125"/>
      <c r="E1056" s="159"/>
      <c r="F1056" s="31"/>
      <c r="H1056" s="36"/>
    </row>
    <row r="1057" spans="4:8" x14ac:dyDescent="0.25">
      <c r="D1057" s="125"/>
      <c r="E1057" s="159"/>
      <c r="F1057" s="31"/>
      <c r="H1057" s="36"/>
    </row>
    <row r="1058" spans="4:8" x14ac:dyDescent="0.25">
      <c r="D1058" s="125"/>
      <c r="E1058" s="159"/>
      <c r="F1058" s="31"/>
      <c r="H1058" s="36"/>
    </row>
    <row r="1059" spans="4:8" x14ac:dyDescent="0.25">
      <c r="D1059" s="125"/>
      <c r="E1059" s="159"/>
      <c r="F1059" s="31"/>
      <c r="H1059" s="36"/>
    </row>
    <row r="1060" spans="4:8" x14ac:dyDescent="0.25">
      <c r="D1060" s="125"/>
      <c r="E1060" s="159"/>
      <c r="F1060" s="31"/>
      <c r="H1060" s="36"/>
    </row>
    <row r="1061" spans="4:8" x14ac:dyDescent="0.25">
      <c r="D1061" s="125"/>
      <c r="E1061" s="159"/>
      <c r="F1061" s="31"/>
      <c r="H1061" s="36"/>
    </row>
    <row r="1062" spans="4:8" x14ac:dyDescent="0.25">
      <c r="D1062" s="125"/>
      <c r="E1062" s="159"/>
      <c r="F1062" s="31"/>
      <c r="H1062" s="36"/>
    </row>
    <row r="1063" spans="4:8" x14ac:dyDescent="0.25">
      <c r="D1063" s="125"/>
      <c r="E1063" s="159"/>
      <c r="F1063" s="31"/>
      <c r="H1063" s="36"/>
    </row>
    <row r="1064" spans="4:8" x14ac:dyDescent="0.25">
      <c r="D1064" s="125"/>
      <c r="E1064" s="159"/>
      <c r="F1064" s="31"/>
      <c r="H1064" s="36"/>
    </row>
    <row r="1065" spans="4:8" x14ac:dyDescent="0.25">
      <c r="D1065" s="125"/>
      <c r="E1065" s="159"/>
      <c r="F1065" s="31"/>
      <c r="H1065" s="36"/>
    </row>
    <row r="1066" spans="4:8" x14ac:dyDescent="0.25">
      <c r="D1066" s="125"/>
      <c r="E1066" s="159"/>
      <c r="F1066" s="31"/>
      <c r="H1066" s="36"/>
    </row>
    <row r="1067" spans="4:8" x14ac:dyDescent="0.25">
      <c r="D1067" s="125"/>
      <c r="E1067" s="159"/>
      <c r="F1067" s="31"/>
      <c r="H1067" s="36"/>
    </row>
    <row r="1068" spans="4:8" x14ac:dyDescent="0.25">
      <c r="D1068" s="125"/>
      <c r="E1068" s="159"/>
      <c r="F1068" s="31"/>
      <c r="H1068" s="36"/>
    </row>
    <row r="1069" spans="4:8" x14ac:dyDescent="0.25">
      <c r="D1069" s="125"/>
      <c r="E1069" s="159"/>
      <c r="F1069" s="31"/>
      <c r="H1069" s="36"/>
    </row>
    <row r="1070" spans="4:8" x14ac:dyDescent="0.25">
      <c r="D1070" s="125"/>
      <c r="E1070" s="159"/>
      <c r="F1070" s="31"/>
      <c r="H1070" s="36"/>
    </row>
    <row r="1071" spans="4:8" x14ac:dyDescent="0.25">
      <c r="D1071" s="125"/>
      <c r="E1071" s="159"/>
      <c r="F1071" s="31"/>
      <c r="H1071" s="36"/>
    </row>
    <row r="1072" spans="4:8" x14ac:dyDescent="0.25">
      <c r="D1072" s="125"/>
      <c r="E1072" s="159"/>
      <c r="F1072" s="31"/>
      <c r="H1072" s="36"/>
    </row>
    <row r="1073" spans="4:8" x14ac:dyDescent="0.25">
      <c r="D1073" s="125"/>
      <c r="E1073" s="159"/>
      <c r="F1073" s="31"/>
      <c r="H1073" s="36"/>
    </row>
    <row r="1074" spans="4:8" x14ac:dyDescent="0.25">
      <c r="D1074" s="125"/>
      <c r="E1074" s="159"/>
      <c r="F1074" s="31"/>
      <c r="H1074" s="36"/>
    </row>
    <row r="1075" spans="4:8" x14ac:dyDescent="0.25">
      <c r="D1075" s="125"/>
      <c r="E1075" s="159"/>
      <c r="F1075" s="31"/>
      <c r="H1075" s="36"/>
    </row>
    <row r="1076" spans="4:8" x14ac:dyDescent="0.25">
      <c r="D1076" s="125"/>
      <c r="E1076" s="159"/>
      <c r="F1076" s="31"/>
      <c r="H1076" s="36"/>
    </row>
    <row r="1077" spans="4:8" x14ac:dyDescent="0.25">
      <c r="D1077" s="125"/>
      <c r="E1077" s="159"/>
      <c r="F1077" s="31"/>
      <c r="H1077" s="36"/>
    </row>
    <row r="1078" spans="4:8" x14ac:dyDescent="0.25">
      <c r="D1078" s="125"/>
      <c r="E1078" s="159"/>
      <c r="F1078" s="31"/>
      <c r="H1078" s="36"/>
    </row>
    <row r="1079" spans="4:8" x14ac:dyDescent="0.25">
      <c r="D1079" s="125"/>
      <c r="E1079" s="159"/>
      <c r="F1079" s="31"/>
      <c r="H1079" s="36"/>
    </row>
    <row r="1080" spans="4:8" x14ac:dyDescent="0.25">
      <c r="D1080" s="125"/>
      <c r="E1080" s="159"/>
      <c r="F1080" s="31"/>
      <c r="H1080" s="36"/>
    </row>
    <row r="1081" spans="4:8" x14ac:dyDescent="0.25">
      <c r="D1081" s="125"/>
      <c r="E1081" s="159"/>
      <c r="F1081" s="31"/>
      <c r="H1081" s="36"/>
    </row>
    <row r="1082" spans="4:8" x14ac:dyDescent="0.25">
      <c r="D1082" s="125"/>
      <c r="E1082" s="159"/>
      <c r="F1082" s="31"/>
      <c r="H1082" s="36"/>
    </row>
    <row r="1083" spans="4:8" x14ac:dyDescent="0.25">
      <c r="D1083" s="125"/>
      <c r="E1083" s="159"/>
      <c r="F1083" s="31"/>
      <c r="H1083" s="36"/>
    </row>
    <row r="1084" spans="4:8" x14ac:dyDescent="0.25">
      <c r="D1084" s="125"/>
      <c r="E1084" s="159"/>
      <c r="F1084" s="31"/>
      <c r="H1084" s="36"/>
    </row>
    <row r="1085" spans="4:8" x14ac:dyDescent="0.25">
      <c r="D1085" s="125"/>
      <c r="E1085" s="159"/>
      <c r="F1085" s="31"/>
      <c r="H1085" s="36"/>
    </row>
    <row r="1086" spans="4:8" x14ac:dyDescent="0.25">
      <c r="D1086" s="125"/>
      <c r="E1086" s="159"/>
      <c r="F1086" s="31"/>
      <c r="H1086" s="36"/>
    </row>
    <row r="1087" spans="4:8" x14ac:dyDescent="0.25">
      <c r="D1087" s="125"/>
      <c r="E1087" s="159"/>
      <c r="F1087" s="31"/>
      <c r="H1087" s="36"/>
    </row>
    <row r="1088" spans="4:8" x14ac:dyDescent="0.25">
      <c r="D1088" s="125"/>
      <c r="E1088" s="159"/>
      <c r="F1088" s="31"/>
      <c r="H1088" s="36"/>
    </row>
    <row r="1089" spans="4:8" x14ac:dyDescent="0.25">
      <c r="D1089" s="125"/>
      <c r="E1089" s="159"/>
      <c r="F1089" s="31"/>
      <c r="H1089" s="36"/>
    </row>
    <row r="1090" spans="4:8" x14ac:dyDescent="0.25">
      <c r="D1090" s="125"/>
      <c r="E1090" s="159"/>
      <c r="F1090" s="31"/>
      <c r="H1090" s="36"/>
    </row>
    <row r="1091" spans="4:8" x14ac:dyDescent="0.25">
      <c r="D1091" s="125"/>
      <c r="E1091" s="159"/>
      <c r="F1091" s="31"/>
      <c r="H1091" s="36"/>
    </row>
    <row r="1092" spans="4:8" x14ac:dyDescent="0.25">
      <c r="D1092" s="125"/>
      <c r="E1092" s="159"/>
      <c r="F1092" s="31"/>
      <c r="H1092" s="36"/>
    </row>
    <row r="1093" spans="4:8" x14ac:dyDescent="0.25">
      <c r="D1093" s="125"/>
      <c r="E1093" s="159"/>
      <c r="F1093" s="31"/>
      <c r="H1093" s="36"/>
    </row>
    <row r="1094" spans="4:8" x14ac:dyDescent="0.25">
      <c r="D1094" s="125"/>
      <c r="E1094" s="159"/>
      <c r="F1094" s="31"/>
      <c r="H1094" s="36"/>
    </row>
    <row r="1095" spans="4:8" x14ac:dyDescent="0.25">
      <c r="D1095" s="125"/>
      <c r="E1095" s="159"/>
      <c r="F1095" s="31"/>
      <c r="H1095" s="36"/>
    </row>
    <row r="1096" spans="4:8" x14ac:dyDescent="0.25">
      <c r="D1096" s="125"/>
      <c r="E1096" s="159"/>
      <c r="F1096" s="31"/>
      <c r="H1096" s="36"/>
    </row>
    <row r="1097" spans="4:8" x14ac:dyDescent="0.25">
      <c r="D1097" s="125"/>
      <c r="E1097" s="159"/>
      <c r="F1097" s="31"/>
      <c r="H1097" s="36"/>
    </row>
    <row r="1098" spans="4:8" x14ac:dyDescent="0.25">
      <c r="D1098" s="125"/>
      <c r="E1098" s="159"/>
      <c r="F1098" s="31"/>
      <c r="H1098" s="36"/>
    </row>
    <row r="1099" spans="4:8" x14ac:dyDescent="0.25">
      <c r="D1099" s="125"/>
      <c r="E1099" s="159"/>
      <c r="F1099" s="31"/>
      <c r="H1099" s="36"/>
    </row>
    <row r="1100" spans="4:8" x14ac:dyDescent="0.25">
      <c r="D1100" s="125"/>
      <c r="E1100" s="159"/>
      <c r="F1100" s="31"/>
      <c r="H1100" s="36"/>
    </row>
    <row r="1101" spans="4:8" x14ac:dyDescent="0.25">
      <c r="D1101" s="125"/>
      <c r="E1101" s="159"/>
      <c r="F1101" s="31"/>
      <c r="H1101" s="36"/>
    </row>
    <row r="1102" spans="4:8" x14ac:dyDescent="0.25">
      <c r="D1102" s="125"/>
      <c r="E1102" s="159"/>
      <c r="F1102" s="31"/>
      <c r="H1102" s="36"/>
    </row>
    <row r="1103" spans="4:8" x14ac:dyDescent="0.25">
      <c r="D1103" s="125"/>
      <c r="E1103" s="159"/>
      <c r="F1103" s="31"/>
      <c r="H1103" s="36"/>
    </row>
    <row r="1104" spans="4:8" x14ac:dyDescent="0.25">
      <c r="D1104" s="125"/>
      <c r="E1104" s="159"/>
      <c r="F1104" s="31"/>
      <c r="H1104" s="36"/>
    </row>
    <row r="1105" spans="4:8" x14ac:dyDescent="0.25">
      <c r="D1105" s="125"/>
      <c r="E1105" s="159"/>
      <c r="F1105" s="31"/>
      <c r="H1105" s="36"/>
    </row>
    <row r="1106" spans="4:8" x14ac:dyDescent="0.25">
      <c r="D1106" s="125"/>
      <c r="E1106" s="159"/>
      <c r="F1106" s="31"/>
      <c r="H1106" s="36"/>
    </row>
    <row r="1107" spans="4:8" x14ac:dyDescent="0.25">
      <c r="D1107" s="125"/>
      <c r="E1107" s="159"/>
      <c r="F1107" s="31"/>
      <c r="H1107" s="36"/>
    </row>
    <row r="1108" spans="4:8" x14ac:dyDescent="0.25">
      <c r="D1108" s="125"/>
      <c r="E1108" s="159"/>
      <c r="F1108" s="31"/>
      <c r="H1108" s="36"/>
    </row>
    <row r="1109" spans="4:8" x14ac:dyDescent="0.25">
      <c r="D1109" s="125"/>
      <c r="E1109" s="159"/>
      <c r="F1109" s="31"/>
      <c r="H1109" s="36"/>
    </row>
    <row r="1110" spans="4:8" x14ac:dyDescent="0.25">
      <c r="D1110" s="125"/>
      <c r="E1110" s="159"/>
      <c r="F1110" s="31"/>
      <c r="H1110" s="36"/>
    </row>
    <row r="1111" spans="4:8" x14ac:dyDescent="0.25">
      <c r="D1111" s="125"/>
      <c r="E1111" s="159"/>
      <c r="F1111" s="31"/>
      <c r="H1111" s="36"/>
    </row>
    <row r="1112" spans="4:8" x14ac:dyDescent="0.25">
      <c r="D1112" s="125"/>
      <c r="E1112" s="159"/>
      <c r="F1112" s="31"/>
      <c r="H1112" s="36"/>
    </row>
    <row r="1113" spans="4:8" x14ac:dyDescent="0.25">
      <c r="D1113" s="125"/>
      <c r="E1113" s="159"/>
      <c r="F1113" s="31"/>
      <c r="H1113" s="36"/>
    </row>
    <row r="1114" spans="4:8" x14ac:dyDescent="0.25">
      <c r="D1114" s="125"/>
      <c r="E1114" s="159"/>
      <c r="F1114" s="31"/>
      <c r="H1114" s="36"/>
    </row>
    <row r="1115" spans="4:8" x14ac:dyDescent="0.25">
      <c r="D1115" s="125"/>
      <c r="E1115" s="159"/>
      <c r="F1115" s="31"/>
      <c r="H1115" s="36"/>
    </row>
    <row r="1116" spans="4:8" x14ac:dyDescent="0.25">
      <c r="D1116" s="125"/>
      <c r="E1116" s="159"/>
      <c r="F1116" s="31"/>
      <c r="H1116" s="36"/>
    </row>
    <row r="1117" spans="4:8" x14ac:dyDescent="0.25">
      <c r="D1117" s="125"/>
      <c r="E1117" s="159"/>
      <c r="F1117" s="31"/>
      <c r="H1117" s="36"/>
    </row>
    <row r="1118" spans="4:8" x14ac:dyDescent="0.25">
      <c r="D1118" s="125"/>
      <c r="E1118" s="159"/>
      <c r="F1118" s="31"/>
      <c r="H1118" s="36"/>
    </row>
    <row r="1119" spans="4:8" x14ac:dyDescent="0.25">
      <c r="D1119" s="125"/>
      <c r="E1119" s="159"/>
      <c r="F1119" s="31"/>
      <c r="H1119" s="36"/>
    </row>
    <row r="1120" spans="4:8" x14ac:dyDescent="0.25">
      <c r="D1120" s="125"/>
      <c r="E1120" s="159"/>
      <c r="F1120" s="31"/>
      <c r="H1120" s="36"/>
    </row>
    <row r="1121" spans="4:8" x14ac:dyDescent="0.25">
      <c r="D1121" s="125"/>
      <c r="E1121" s="159"/>
      <c r="F1121" s="31"/>
      <c r="H1121" s="36"/>
    </row>
    <row r="1122" spans="4:8" x14ac:dyDescent="0.25">
      <c r="D1122" s="125"/>
      <c r="E1122" s="159"/>
      <c r="F1122" s="31"/>
      <c r="H1122" s="36"/>
    </row>
    <row r="1123" spans="4:8" x14ac:dyDescent="0.25">
      <c r="D1123" s="125"/>
      <c r="E1123" s="159"/>
      <c r="F1123" s="31"/>
      <c r="H1123" s="36"/>
    </row>
    <row r="1124" spans="4:8" x14ac:dyDescent="0.25">
      <c r="D1124" s="125"/>
      <c r="E1124" s="159"/>
      <c r="F1124" s="31"/>
      <c r="H1124" s="36"/>
    </row>
    <row r="1125" spans="4:8" x14ac:dyDescent="0.25">
      <c r="D1125" s="125"/>
      <c r="E1125" s="159"/>
      <c r="F1125" s="31"/>
      <c r="H1125" s="36"/>
    </row>
    <row r="1126" spans="4:8" x14ac:dyDescent="0.25">
      <c r="D1126" s="125"/>
      <c r="E1126" s="159"/>
      <c r="F1126" s="31"/>
      <c r="H1126" s="36"/>
    </row>
    <row r="1127" spans="4:8" x14ac:dyDescent="0.25">
      <c r="D1127" s="125"/>
      <c r="E1127" s="159"/>
      <c r="F1127" s="31"/>
      <c r="H1127" s="36"/>
    </row>
    <row r="1128" spans="4:8" x14ac:dyDescent="0.25">
      <c r="D1128" s="125"/>
      <c r="E1128" s="159"/>
      <c r="F1128" s="31"/>
      <c r="H1128" s="36"/>
    </row>
    <row r="1129" spans="4:8" x14ac:dyDescent="0.25">
      <c r="D1129" s="125"/>
      <c r="E1129" s="159"/>
      <c r="F1129" s="31"/>
      <c r="H1129" s="36"/>
    </row>
    <row r="1130" spans="4:8" x14ac:dyDescent="0.25">
      <c r="D1130" s="125"/>
      <c r="E1130" s="159"/>
      <c r="F1130" s="31"/>
      <c r="H1130" s="36"/>
    </row>
    <row r="1131" spans="4:8" x14ac:dyDescent="0.25">
      <c r="D1131" s="125"/>
      <c r="E1131" s="159"/>
      <c r="F1131" s="31"/>
      <c r="H1131" s="36"/>
    </row>
    <row r="1132" spans="4:8" x14ac:dyDescent="0.25">
      <c r="D1132" s="125"/>
      <c r="E1132" s="159"/>
      <c r="F1132" s="31"/>
      <c r="H1132" s="36"/>
    </row>
    <row r="1133" spans="4:8" x14ac:dyDescent="0.25">
      <c r="D1133" s="125"/>
      <c r="E1133" s="159"/>
      <c r="F1133" s="31"/>
      <c r="H1133" s="36"/>
    </row>
    <row r="1134" spans="4:8" x14ac:dyDescent="0.25">
      <c r="D1134" s="125"/>
      <c r="E1134" s="159"/>
      <c r="F1134" s="31"/>
      <c r="H1134" s="36"/>
    </row>
    <row r="1135" spans="4:8" x14ac:dyDescent="0.25">
      <c r="D1135" s="125"/>
      <c r="E1135" s="159"/>
      <c r="F1135" s="31"/>
      <c r="H1135" s="36"/>
    </row>
    <row r="1136" spans="4:8" x14ac:dyDescent="0.25">
      <c r="D1136" s="125"/>
      <c r="E1136" s="159"/>
      <c r="F1136" s="31"/>
      <c r="H1136" s="36"/>
    </row>
    <row r="1137" spans="4:8" x14ac:dyDescent="0.25">
      <c r="D1137" s="125"/>
      <c r="E1137" s="159"/>
      <c r="F1137" s="31"/>
      <c r="H1137" s="36"/>
    </row>
    <row r="1138" spans="4:8" x14ac:dyDescent="0.25">
      <c r="D1138" s="125"/>
      <c r="E1138" s="159"/>
      <c r="F1138" s="31"/>
      <c r="H1138" s="36"/>
    </row>
    <row r="1139" spans="4:8" x14ac:dyDescent="0.25">
      <c r="D1139" s="125"/>
      <c r="E1139" s="159"/>
      <c r="F1139" s="31"/>
      <c r="H1139" s="36"/>
    </row>
    <row r="1140" spans="4:8" x14ac:dyDescent="0.25">
      <c r="D1140" s="125"/>
      <c r="E1140" s="159"/>
      <c r="F1140" s="31"/>
      <c r="H1140" s="36"/>
    </row>
    <row r="1141" spans="4:8" x14ac:dyDescent="0.25">
      <c r="D1141" s="125"/>
      <c r="E1141" s="159"/>
      <c r="F1141" s="31"/>
      <c r="H1141" s="36"/>
    </row>
    <row r="1142" spans="4:8" x14ac:dyDescent="0.25">
      <c r="D1142" s="125"/>
      <c r="E1142" s="159"/>
      <c r="F1142" s="31"/>
      <c r="H1142" s="36"/>
    </row>
    <row r="1143" spans="4:8" x14ac:dyDescent="0.25">
      <c r="D1143" s="125"/>
      <c r="E1143" s="159"/>
      <c r="F1143" s="31"/>
      <c r="H1143" s="36"/>
    </row>
    <row r="1144" spans="4:8" x14ac:dyDescent="0.25">
      <c r="D1144" s="125"/>
      <c r="E1144" s="159"/>
      <c r="F1144" s="31"/>
      <c r="H1144" s="36"/>
    </row>
    <row r="1145" spans="4:8" x14ac:dyDescent="0.25">
      <c r="D1145" s="125"/>
      <c r="E1145" s="159"/>
      <c r="F1145" s="31"/>
      <c r="H1145" s="36"/>
    </row>
    <row r="1146" spans="4:8" x14ac:dyDescent="0.25">
      <c r="D1146" s="125"/>
      <c r="E1146" s="159"/>
      <c r="F1146" s="31"/>
      <c r="H1146" s="36"/>
    </row>
    <row r="1147" spans="4:8" x14ac:dyDescent="0.25">
      <c r="D1147" s="125"/>
      <c r="E1147" s="159"/>
      <c r="F1147" s="31"/>
      <c r="H1147" s="36"/>
    </row>
    <row r="1148" spans="4:8" x14ac:dyDescent="0.25">
      <c r="D1148" s="125"/>
      <c r="E1148" s="159"/>
      <c r="F1148" s="31"/>
      <c r="H1148" s="36"/>
    </row>
    <row r="1149" spans="4:8" x14ac:dyDescent="0.25">
      <c r="D1149" s="125"/>
      <c r="E1149" s="159"/>
      <c r="F1149" s="31"/>
      <c r="H1149" s="36"/>
    </row>
    <row r="1150" spans="4:8" x14ac:dyDescent="0.25">
      <c r="D1150" s="125"/>
      <c r="E1150" s="159"/>
      <c r="F1150" s="31"/>
      <c r="H1150" s="36"/>
    </row>
    <row r="1151" spans="4:8" x14ac:dyDescent="0.25">
      <c r="D1151" s="125"/>
      <c r="E1151" s="159"/>
      <c r="F1151" s="31"/>
      <c r="H1151" s="36"/>
    </row>
    <row r="1152" spans="4:8" x14ac:dyDescent="0.25">
      <c r="D1152" s="125"/>
      <c r="E1152" s="159"/>
      <c r="F1152" s="31"/>
      <c r="H1152" s="36"/>
    </row>
    <row r="1153" spans="4:8" x14ac:dyDescent="0.25">
      <c r="D1153" s="125"/>
      <c r="E1153" s="159"/>
      <c r="F1153" s="31"/>
      <c r="H1153" s="36"/>
    </row>
    <row r="1154" spans="4:8" x14ac:dyDescent="0.25">
      <c r="D1154" s="125"/>
      <c r="E1154" s="159"/>
      <c r="F1154" s="31"/>
      <c r="H1154" s="36"/>
    </row>
    <row r="1155" spans="4:8" x14ac:dyDescent="0.25">
      <c r="D1155" s="125"/>
      <c r="E1155" s="159"/>
      <c r="F1155" s="31"/>
      <c r="H1155" s="36"/>
    </row>
    <row r="1156" spans="4:8" x14ac:dyDescent="0.25">
      <c r="D1156" s="125"/>
      <c r="E1156" s="159"/>
      <c r="F1156" s="31"/>
      <c r="H1156" s="36"/>
    </row>
    <row r="1157" spans="4:8" x14ac:dyDescent="0.25">
      <c r="D1157" s="125"/>
      <c r="E1157" s="159"/>
      <c r="F1157" s="31"/>
      <c r="H1157" s="36"/>
    </row>
    <row r="1158" spans="4:8" x14ac:dyDescent="0.25">
      <c r="D1158" s="125"/>
      <c r="E1158" s="159"/>
      <c r="F1158" s="31"/>
      <c r="H1158" s="36"/>
    </row>
    <row r="1159" spans="4:8" x14ac:dyDescent="0.25">
      <c r="D1159" s="125"/>
      <c r="E1159" s="159"/>
      <c r="F1159" s="31"/>
      <c r="H1159" s="36"/>
    </row>
    <row r="1160" spans="4:8" x14ac:dyDescent="0.25">
      <c r="D1160" s="125"/>
      <c r="E1160" s="159"/>
      <c r="F1160" s="31"/>
      <c r="H1160" s="36"/>
    </row>
    <row r="1161" spans="4:8" x14ac:dyDescent="0.25">
      <c r="D1161" s="125"/>
      <c r="E1161" s="159"/>
      <c r="F1161" s="31"/>
      <c r="H1161" s="36"/>
    </row>
    <row r="1162" spans="4:8" x14ac:dyDescent="0.25">
      <c r="D1162" s="125"/>
      <c r="E1162" s="159"/>
      <c r="F1162" s="31"/>
      <c r="H1162" s="36"/>
    </row>
    <row r="1163" spans="4:8" x14ac:dyDescent="0.25">
      <c r="D1163" s="125"/>
      <c r="E1163" s="159"/>
      <c r="F1163" s="31"/>
      <c r="H1163" s="36"/>
    </row>
    <row r="1164" spans="4:8" x14ac:dyDescent="0.25">
      <c r="D1164" s="125"/>
      <c r="E1164" s="159"/>
      <c r="F1164" s="31"/>
      <c r="H1164" s="36"/>
    </row>
    <row r="1165" spans="4:8" x14ac:dyDescent="0.25">
      <c r="D1165" s="125"/>
      <c r="E1165" s="159"/>
      <c r="F1165" s="31"/>
      <c r="H1165" s="36"/>
    </row>
    <row r="1166" spans="4:8" x14ac:dyDescent="0.25">
      <c r="D1166" s="125"/>
      <c r="E1166" s="159"/>
      <c r="F1166" s="31"/>
      <c r="H1166" s="36"/>
    </row>
    <row r="1167" spans="4:8" x14ac:dyDescent="0.25">
      <c r="D1167" s="125"/>
      <c r="E1167" s="159"/>
      <c r="F1167" s="31"/>
      <c r="H1167" s="36"/>
    </row>
    <row r="1168" spans="4:8" x14ac:dyDescent="0.25">
      <c r="D1168" s="125"/>
      <c r="E1168" s="159"/>
      <c r="F1168" s="31"/>
      <c r="H1168" s="36"/>
    </row>
    <row r="1169" spans="4:8" x14ac:dyDescent="0.25">
      <c r="D1169" s="125"/>
      <c r="E1169" s="159"/>
      <c r="F1169" s="31"/>
      <c r="H1169" s="36"/>
    </row>
    <row r="1170" spans="4:8" x14ac:dyDescent="0.25">
      <c r="D1170" s="125"/>
      <c r="E1170" s="159"/>
      <c r="F1170" s="31"/>
      <c r="H1170" s="36"/>
    </row>
    <row r="1171" spans="4:8" x14ac:dyDescent="0.25">
      <c r="D1171" s="125"/>
      <c r="E1171" s="159"/>
      <c r="F1171" s="31"/>
      <c r="H1171" s="36"/>
    </row>
    <row r="1172" spans="4:8" x14ac:dyDescent="0.25">
      <c r="D1172" s="125"/>
      <c r="E1172" s="159"/>
      <c r="F1172" s="31"/>
      <c r="H1172" s="36"/>
    </row>
    <row r="1173" spans="4:8" x14ac:dyDescent="0.25">
      <c r="D1173" s="125"/>
      <c r="E1173" s="159"/>
      <c r="F1173" s="31"/>
      <c r="H1173" s="36"/>
    </row>
    <row r="1174" spans="4:8" x14ac:dyDescent="0.25">
      <c r="D1174" s="125"/>
      <c r="E1174" s="159"/>
      <c r="F1174" s="31"/>
      <c r="H1174" s="36"/>
    </row>
    <row r="1175" spans="4:8" x14ac:dyDescent="0.25">
      <c r="D1175" s="125"/>
      <c r="E1175" s="159"/>
      <c r="F1175" s="31"/>
      <c r="H1175" s="36"/>
    </row>
    <row r="1176" spans="4:8" x14ac:dyDescent="0.25">
      <c r="D1176" s="125"/>
      <c r="E1176" s="159"/>
      <c r="F1176" s="31"/>
      <c r="H1176" s="36"/>
    </row>
    <row r="1177" spans="4:8" x14ac:dyDescent="0.25">
      <c r="D1177" s="125"/>
      <c r="E1177" s="159"/>
      <c r="F1177" s="31"/>
      <c r="H1177" s="36"/>
    </row>
    <row r="1178" spans="4:8" x14ac:dyDescent="0.25">
      <c r="D1178" s="125"/>
      <c r="E1178" s="159"/>
      <c r="F1178" s="31"/>
      <c r="H1178" s="36"/>
    </row>
    <row r="1179" spans="4:8" x14ac:dyDescent="0.25">
      <c r="D1179" s="125"/>
      <c r="E1179" s="159"/>
      <c r="F1179" s="31"/>
      <c r="H1179" s="36"/>
    </row>
    <row r="1180" spans="4:8" x14ac:dyDescent="0.25">
      <c r="D1180" s="125"/>
      <c r="E1180" s="159"/>
      <c r="F1180" s="31"/>
      <c r="H1180" s="36"/>
    </row>
    <row r="1181" spans="4:8" x14ac:dyDescent="0.25">
      <c r="D1181" s="125"/>
      <c r="E1181" s="159"/>
      <c r="F1181" s="31"/>
      <c r="H1181" s="36"/>
    </row>
    <row r="1182" spans="4:8" x14ac:dyDescent="0.25">
      <c r="D1182" s="125"/>
      <c r="E1182" s="159"/>
      <c r="F1182" s="31"/>
      <c r="H1182" s="36"/>
    </row>
    <row r="1183" spans="4:8" x14ac:dyDescent="0.25">
      <c r="D1183" s="125"/>
      <c r="E1183" s="159"/>
      <c r="F1183" s="31"/>
      <c r="H1183" s="36"/>
    </row>
    <row r="1184" spans="4:8" x14ac:dyDescent="0.25">
      <c r="D1184" s="125"/>
      <c r="E1184" s="159"/>
      <c r="F1184" s="31"/>
      <c r="H1184" s="36"/>
    </row>
    <row r="1185" spans="4:8" x14ac:dyDescent="0.25">
      <c r="D1185" s="125"/>
      <c r="E1185" s="159"/>
      <c r="F1185" s="31"/>
      <c r="H1185" s="36"/>
    </row>
    <row r="1186" spans="4:8" x14ac:dyDescent="0.25">
      <c r="D1186" s="125"/>
      <c r="E1186" s="159"/>
      <c r="F1186" s="31"/>
      <c r="H1186" s="36"/>
    </row>
    <row r="1187" spans="4:8" x14ac:dyDescent="0.25">
      <c r="D1187" s="125"/>
      <c r="E1187" s="159"/>
      <c r="F1187" s="31"/>
      <c r="H1187" s="36"/>
    </row>
    <row r="1188" spans="4:8" x14ac:dyDescent="0.25">
      <c r="D1188" s="125"/>
      <c r="E1188" s="159"/>
      <c r="F1188" s="31"/>
      <c r="H1188" s="36"/>
    </row>
    <row r="1189" spans="4:8" x14ac:dyDescent="0.25">
      <c r="D1189" s="125"/>
      <c r="E1189" s="159"/>
      <c r="F1189" s="31"/>
      <c r="H1189" s="36"/>
    </row>
    <row r="1190" spans="4:8" x14ac:dyDescent="0.25">
      <c r="D1190" s="125"/>
      <c r="E1190" s="159"/>
      <c r="F1190" s="31"/>
      <c r="H1190" s="36"/>
    </row>
    <row r="1191" spans="4:8" x14ac:dyDescent="0.25">
      <c r="D1191" s="125"/>
      <c r="E1191" s="159"/>
      <c r="F1191" s="31"/>
      <c r="H1191" s="36"/>
    </row>
    <row r="1192" spans="4:8" x14ac:dyDescent="0.25">
      <c r="D1192" s="125"/>
      <c r="E1192" s="159"/>
      <c r="F1192" s="31"/>
      <c r="H1192" s="36"/>
    </row>
    <row r="1193" spans="4:8" x14ac:dyDescent="0.25">
      <c r="D1193" s="125"/>
      <c r="E1193" s="159"/>
      <c r="F1193" s="31"/>
      <c r="H1193" s="36"/>
    </row>
    <row r="1194" spans="4:8" x14ac:dyDescent="0.25">
      <c r="D1194" s="125"/>
      <c r="E1194" s="159"/>
      <c r="F1194" s="31"/>
      <c r="H1194" s="36"/>
    </row>
    <row r="1195" spans="4:8" x14ac:dyDescent="0.25">
      <c r="D1195" s="125"/>
      <c r="E1195" s="159"/>
      <c r="F1195" s="31"/>
      <c r="H1195" s="36"/>
    </row>
    <row r="1196" spans="4:8" x14ac:dyDescent="0.25">
      <c r="D1196" s="125"/>
      <c r="E1196" s="159"/>
      <c r="F1196" s="31"/>
      <c r="H1196" s="36"/>
    </row>
    <row r="1197" spans="4:8" x14ac:dyDescent="0.25">
      <c r="D1197" s="125"/>
      <c r="E1197" s="159"/>
      <c r="F1197" s="31"/>
      <c r="H1197" s="36"/>
    </row>
    <row r="1198" spans="4:8" x14ac:dyDescent="0.25">
      <c r="D1198" s="125"/>
      <c r="E1198" s="159"/>
      <c r="F1198" s="31"/>
      <c r="H1198" s="36"/>
    </row>
    <row r="1199" spans="4:8" x14ac:dyDescent="0.25">
      <c r="D1199" s="125"/>
      <c r="E1199" s="159"/>
      <c r="F1199" s="31"/>
      <c r="H1199" s="36"/>
    </row>
    <row r="1200" spans="4:8" x14ac:dyDescent="0.25">
      <c r="D1200" s="125"/>
      <c r="E1200" s="159"/>
      <c r="F1200" s="31"/>
      <c r="H1200" s="36"/>
    </row>
    <row r="1201" spans="4:8" x14ac:dyDescent="0.25">
      <c r="D1201" s="125"/>
      <c r="E1201" s="159"/>
      <c r="F1201" s="31"/>
      <c r="H1201" s="36"/>
    </row>
    <row r="1202" spans="4:8" x14ac:dyDescent="0.25">
      <c r="D1202" s="125"/>
      <c r="E1202" s="159"/>
      <c r="F1202" s="31"/>
      <c r="H1202" s="36"/>
    </row>
    <row r="1203" spans="4:8" x14ac:dyDescent="0.25">
      <c r="D1203" s="125"/>
      <c r="E1203" s="159"/>
      <c r="F1203" s="31"/>
      <c r="H1203" s="36"/>
    </row>
    <row r="1204" spans="4:8" x14ac:dyDescent="0.25">
      <c r="D1204" s="125"/>
      <c r="E1204" s="159"/>
      <c r="F1204" s="31"/>
      <c r="H1204" s="36"/>
    </row>
    <row r="1205" spans="4:8" x14ac:dyDescent="0.25">
      <c r="D1205" s="125"/>
      <c r="E1205" s="159"/>
      <c r="F1205" s="31"/>
      <c r="H1205" s="36"/>
    </row>
    <row r="1206" spans="4:8" x14ac:dyDescent="0.25">
      <c r="D1206" s="125"/>
      <c r="E1206" s="159"/>
      <c r="F1206" s="31"/>
      <c r="H1206" s="36"/>
    </row>
    <row r="1207" spans="4:8" x14ac:dyDescent="0.25">
      <c r="D1207" s="125"/>
      <c r="E1207" s="159"/>
      <c r="F1207" s="31"/>
      <c r="H1207" s="36"/>
    </row>
    <row r="1208" spans="4:8" x14ac:dyDescent="0.25">
      <c r="D1208" s="125"/>
      <c r="E1208" s="159"/>
      <c r="F1208" s="31"/>
      <c r="H1208" s="36"/>
    </row>
    <row r="1209" spans="4:8" x14ac:dyDescent="0.25">
      <c r="D1209" s="125"/>
      <c r="E1209" s="159"/>
      <c r="F1209" s="31"/>
      <c r="H1209" s="36"/>
    </row>
    <row r="1210" spans="4:8" x14ac:dyDescent="0.25">
      <c r="D1210" s="125"/>
      <c r="E1210" s="159"/>
      <c r="F1210" s="31"/>
      <c r="H1210" s="36"/>
    </row>
    <row r="1211" spans="4:8" x14ac:dyDescent="0.25">
      <c r="D1211" s="125"/>
      <c r="E1211" s="159"/>
      <c r="F1211" s="31"/>
      <c r="H1211" s="36"/>
    </row>
    <row r="1212" spans="4:8" x14ac:dyDescent="0.25">
      <c r="D1212" s="125"/>
      <c r="E1212" s="159"/>
      <c r="F1212" s="31"/>
      <c r="H1212" s="36"/>
    </row>
    <row r="1213" spans="4:8" x14ac:dyDescent="0.25">
      <c r="D1213" s="125"/>
      <c r="E1213" s="159"/>
      <c r="F1213" s="31"/>
      <c r="H1213" s="36"/>
    </row>
    <row r="1214" spans="4:8" x14ac:dyDescent="0.25">
      <c r="D1214" s="125"/>
      <c r="E1214" s="159"/>
      <c r="F1214" s="31"/>
      <c r="H1214" s="36"/>
    </row>
    <row r="1215" spans="4:8" x14ac:dyDescent="0.25">
      <c r="D1215" s="125"/>
      <c r="E1215" s="159"/>
      <c r="F1215" s="31"/>
      <c r="H1215" s="36"/>
    </row>
    <row r="1216" spans="4:8" x14ac:dyDescent="0.25">
      <c r="D1216" s="125"/>
      <c r="E1216" s="159"/>
      <c r="F1216" s="31"/>
      <c r="H1216" s="36"/>
    </row>
    <row r="1217" spans="4:8" x14ac:dyDescent="0.25">
      <c r="D1217" s="125"/>
      <c r="E1217" s="159"/>
      <c r="F1217" s="31"/>
      <c r="H1217" s="36"/>
    </row>
    <row r="1218" spans="4:8" x14ac:dyDescent="0.25">
      <c r="D1218" s="125"/>
      <c r="E1218" s="159"/>
      <c r="F1218" s="31"/>
      <c r="H1218" s="36"/>
    </row>
    <row r="1219" spans="4:8" x14ac:dyDescent="0.25">
      <c r="D1219" s="125"/>
      <c r="E1219" s="159"/>
      <c r="F1219" s="31"/>
      <c r="H1219" s="36"/>
    </row>
    <row r="1220" spans="4:8" x14ac:dyDescent="0.25">
      <c r="D1220" s="125"/>
      <c r="E1220" s="159"/>
      <c r="F1220" s="31"/>
      <c r="H1220" s="36"/>
    </row>
    <row r="1221" spans="4:8" x14ac:dyDescent="0.25">
      <c r="D1221" s="125"/>
      <c r="E1221" s="159"/>
      <c r="F1221" s="31"/>
      <c r="H1221" s="36"/>
    </row>
    <row r="1222" spans="4:8" x14ac:dyDescent="0.25">
      <c r="D1222" s="125"/>
      <c r="E1222" s="159"/>
      <c r="F1222" s="31"/>
      <c r="H1222" s="36"/>
    </row>
    <row r="1223" spans="4:8" x14ac:dyDescent="0.25">
      <c r="D1223" s="125"/>
      <c r="E1223" s="159"/>
      <c r="F1223" s="31"/>
      <c r="H1223" s="36"/>
    </row>
    <row r="1224" spans="4:8" x14ac:dyDescent="0.25">
      <c r="D1224" s="125"/>
      <c r="E1224" s="159"/>
      <c r="F1224" s="31"/>
      <c r="H1224" s="36"/>
    </row>
    <row r="1225" spans="4:8" x14ac:dyDescent="0.25">
      <c r="D1225" s="125"/>
      <c r="E1225" s="159"/>
      <c r="F1225" s="31"/>
      <c r="H1225" s="36"/>
    </row>
    <row r="1226" spans="4:8" x14ac:dyDescent="0.25">
      <c r="D1226" s="125"/>
      <c r="E1226" s="159"/>
      <c r="F1226" s="31"/>
      <c r="H1226" s="36"/>
    </row>
    <row r="1227" spans="4:8" x14ac:dyDescent="0.25">
      <c r="D1227" s="125"/>
      <c r="E1227" s="159"/>
      <c r="F1227" s="31"/>
      <c r="H1227" s="36"/>
    </row>
    <row r="1228" spans="4:8" x14ac:dyDescent="0.25">
      <c r="D1228" s="125"/>
      <c r="E1228" s="159"/>
      <c r="F1228" s="31"/>
      <c r="H1228" s="36"/>
    </row>
    <row r="1229" spans="4:8" x14ac:dyDescent="0.25">
      <c r="D1229" s="125"/>
      <c r="E1229" s="159"/>
      <c r="F1229" s="31"/>
      <c r="H1229" s="36"/>
    </row>
    <row r="1230" spans="4:8" x14ac:dyDescent="0.25">
      <c r="D1230" s="125"/>
      <c r="E1230" s="159"/>
      <c r="F1230" s="31"/>
      <c r="H1230" s="36"/>
    </row>
    <row r="1231" spans="4:8" x14ac:dyDescent="0.25">
      <c r="D1231" s="125"/>
      <c r="E1231" s="159"/>
      <c r="F1231" s="31"/>
      <c r="H1231" s="36"/>
    </row>
    <row r="1232" spans="4:8" x14ac:dyDescent="0.25">
      <c r="D1232" s="125"/>
      <c r="E1232" s="159"/>
      <c r="F1232" s="31"/>
      <c r="H1232" s="36"/>
    </row>
    <row r="1233" spans="4:8" x14ac:dyDescent="0.25">
      <c r="D1233" s="125"/>
      <c r="E1233" s="159"/>
      <c r="F1233" s="31"/>
      <c r="H1233" s="36"/>
    </row>
    <row r="1234" spans="4:8" x14ac:dyDescent="0.25">
      <c r="D1234" s="125"/>
      <c r="E1234" s="159"/>
      <c r="F1234" s="31"/>
      <c r="H1234" s="36"/>
    </row>
    <row r="1235" spans="4:8" x14ac:dyDescent="0.25">
      <c r="D1235" s="125"/>
      <c r="E1235" s="159"/>
      <c r="F1235" s="31"/>
      <c r="H1235" s="36"/>
    </row>
    <row r="1236" spans="4:8" x14ac:dyDescent="0.25">
      <c r="D1236" s="125"/>
      <c r="E1236" s="159"/>
      <c r="F1236" s="31"/>
      <c r="H1236" s="36"/>
    </row>
    <row r="1237" spans="4:8" x14ac:dyDescent="0.25">
      <c r="D1237" s="125"/>
      <c r="E1237" s="159"/>
      <c r="F1237" s="31"/>
      <c r="H1237" s="36"/>
    </row>
    <row r="1238" spans="4:8" x14ac:dyDescent="0.25">
      <c r="D1238" s="125"/>
      <c r="E1238" s="159"/>
      <c r="F1238" s="31"/>
      <c r="H1238" s="36"/>
    </row>
    <row r="1239" spans="4:8" x14ac:dyDescent="0.25">
      <c r="D1239" s="125"/>
      <c r="E1239" s="159"/>
      <c r="F1239" s="31"/>
      <c r="H1239" s="36"/>
    </row>
    <row r="1240" spans="4:8" x14ac:dyDescent="0.25">
      <c r="D1240" s="125"/>
      <c r="E1240" s="159"/>
      <c r="F1240" s="31"/>
      <c r="H1240" s="36"/>
    </row>
    <row r="1241" spans="4:8" x14ac:dyDescent="0.25">
      <c r="D1241" s="125"/>
      <c r="E1241" s="159"/>
      <c r="F1241" s="31"/>
      <c r="H1241" s="36"/>
    </row>
    <row r="1242" spans="4:8" x14ac:dyDescent="0.25">
      <c r="D1242" s="125"/>
      <c r="E1242" s="159"/>
      <c r="F1242" s="31"/>
      <c r="H1242" s="36"/>
    </row>
    <row r="1243" spans="4:8" x14ac:dyDescent="0.25">
      <c r="D1243" s="125"/>
      <c r="E1243" s="159"/>
      <c r="F1243" s="31"/>
      <c r="H1243" s="36"/>
    </row>
    <row r="1244" spans="4:8" x14ac:dyDescent="0.25">
      <c r="D1244" s="125"/>
      <c r="E1244" s="159"/>
      <c r="F1244" s="31"/>
      <c r="H1244" s="36"/>
    </row>
    <row r="1245" spans="4:8" x14ac:dyDescent="0.25">
      <c r="D1245" s="125"/>
      <c r="E1245" s="159"/>
      <c r="F1245" s="31"/>
      <c r="H1245" s="36"/>
    </row>
    <row r="1246" spans="4:8" x14ac:dyDescent="0.25">
      <c r="D1246" s="125"/>
      <c r="E1246" s="159"/>
      <c r="F1246" s="31"/>
      <c r="H1246" s="36"/>
    </row>
    <row r="1247" spans="4:8" x14ac:dyDescent="0.25">
      <c r="D1247" s="125"/>
      <c r="E1247" s="159"/>
      <c r="F1247" s="31"/>
      <c r="H1247" s="36"/>
    </row>
    <row r="1248" spans="4:8" x14ac:dyDescent="0.25">
      <c r="D1248" s="125"/>
      <c r="E1248" s="159"/>
      <c r="F1248" s="31"/>
      <c r="H1248" s="36"/>
    </row>
    <row r="1249" spans="4:8" x14ac:dyDescent="0.25">
      <c r="D1249" s="125"/>
      <c r="E1249" s="159"/>
      <c r="F1249" s="31"/>
      <c r="H1249" s="36"/>
    </row>
    <row r="1250" spans="4:8" x14ac:dyDescent="0.25">
      <c r="D1250" s="125"/>
      <c r="E1250" s="159"/>
      <c r="F1250" s="31"/>
      <c r="H1250" s="36"/>
    </row>
    <row r="1251" spans="4:8" x14ac:dyDescent="0.25">
      <c r="D1251" s="125"/>
      <c r="E1251" s="159"/>
      <c r="F1251" s="31"/>
      <c r="H1251" s="36"/>
    </row>
    <row r="1252" spans="4:8" x14ac:dyDescent="0.25">
      <c r="D1252" s="125"/>
      <c r="E1252" s="159"/>
      <c r="F1252" s="31"/>
      <c r="H1252" s="36"/>
    </row>
    <row r="1253" spans="4:8" x14ac:dyDescent="0.25">
      <c r="D1253" s="125"/>
      <c r="E1253" s="159"/>
      <c r="F1253" s="31"/>
      <c r="H1253" s="36"/>
    </row>
    <row r="1254" spans="4:8" x14ac:dyDescent="0.25">
      <c r="D1254" s="125"/>
      <c r="E1254" s="159"/>
      <c r="F1254" s="31"/>
      <c r="H1254" s="36"/>
    </row>
    <row r="1255" spans="4:8" x14ac:dyDescent="0.25">
      <c r="D1255" s="125"/>
      <c r="E1255" s="159"/>
      <c r="F1255" s="31"/>
      <c r="H1255" s="36"/>
    </row>
    <row r="1256" spans="4:8" x14ac:dyDescent="0.25">
      <c r="D1256" s="125"/>
      <c r="E1256" s="159"/>
      <c r="F1256" s="31"/>
      <c r="H1256" s="36"/>
    </row>
    <row r="1257" spans="4:8" x14ac:dyDescent="0.25">
      <c r="D1257" s="125"/>
      <c r="E1257" s="159"/>
      <c r="F1257" s="31"/>
      <c r="H1257" s="36"/>
    </row>
    <row r="1258" spans="4:8" x14ac:dyDescent="0.25">
      <c r="D1258" s="125"/>
      <c r="E1258" s="159"/>
      <c r="F1258" s="31"/>
      <c r="H1258" s="36"/>
    </row>
    <row r="1259" spans="4:8" x14ac:dyDescent="0.25">
      <c r="D1259" s="125"/>
      <c r="E1259" s="159"/>
      <c r="F1259" s="31"/>
      <c r="H1259" s="36"/>
    </row>
    <row r="1260" spans="4:8" x14ac:dyDescent="0.25">
      <c r="D1260" s="125"/>
      <c r="E1260" s="159"/>
      <c r="F1260" s="31"/>
      <c r="H1260" s="36"/>
    </row>
    <row r="1261" spans="4:8" x14ac:dyDescent="0.25">
      <c r="D1261" s="125"/>
      <c r="E1261" s="159"/>
      <c r="F1261" s="31"/>
      <c r="H1261" s="36"/>
    </row>
    <row r="1262" spans="4:8" x14ac:dyDescent="0.25">
      <c r="D1262" s="125"/>
      <c r="E1262" s="159"/>
      <c r="F1262" s="31"/>
      <c r="H1262" s="36"/>
    </row>
    <row r="1263" spans="4:8" x14ac:dyDescent="0.25">
      <c r="D1263" s="125"/>
      <c r="E1263" s="159"/>
      <c r="F1263" s="31"/>
      <c r="H1263" s="36"/>
    </row>
    <row r="1264" spans="4:8" x14ac:dyDescent="0.25">
      <c r="D1264" s="125"/>
      <c r="E1264" s="159"/>
      <c r="F1264" s="31"/>
      <c r="H1264" s="36"/>
    </row>
    <row r="1265" spans="4:8" x14ac:dyDescent="0.25">
      <c r="D1265" s="125"/>
      <c r="E1265" s="159"/>
      <c r="F1265" s="31"/>
      <c r="H1265" s="36"/>
    </row>
    <row r="1266" spans="4:8" x14ac:dyDescent="0.25">
      <c r="D1266" s="125"/>
      <c r="E1266" s="159"/>
      <c r="F1266" s="31"/>
      <c r="H1266" s="36"/>
    </row>
    <row r="1267" spans="4:8" x14ac:dyDescent="0.25">
      <c r="D1267" s="125"/>
      <c r="E1267" s="159"/>
      <c r="F1267" s="31"/>
      <c r="H1267" s="36"/>
    </row>
    <row r="1268" spans="4:8" x14ac:dyDescent="0.25">
      <c r="D1268" s="125"/>
      <c r="E1268" s="159"/>
      <c r="F1268" s="31"/>
      <c r="H1268" s="36"/>
    </row>
    <row r="1269" spans="4:8" x14ac:dyDescent="0.25">
      <c r="D1269" s="125"/>
      <c r="E1269" s="159"/>
      <c r="F1269" s="31"/>
      <c r="H1269" s="36"/>
    </row>
    <row r="1270" spans="4:8" x14ac:dyDescent="0.25">
      <c r="D1270" s="125"/>
      <c r="E1270" s="159"/>
      <c r="F1270" s="31"/>
      <c r="H1270" s="36"/>
    </row>
    <row r="1271" spans="4:8" x14ac:dyDescent="0.25">
      <c r="D1271" s="125"/>
      <c r="E1271" s="159"/>
      <c r="F1271" s="31"/>
      <c r="H1271" s="36"/>
    </row>
    <row r="1272" spans="4:8" x14ac:dyDescent="0.25">
      <c r="D1272" s="125"/>
      <c r="E1272" s="159"/>
      <c r="F1272" s="31"/>
      <c r="H1272" s="36"/>
    </row>
    <row r="1273" spans="4:8" x14ac:dyDescent="0.25">
      <c r="D1273" s="125"/>
      <c r="E1273" s="159"/>
      <c r="F1273" s="31"/>
      <c r="H1273" s="36"/>
    </row>
    <row r="1274" spans="4:8" x14ac:dyDescent="0.25">
      <c r="D1274" s="125"/>
      <c r="E1274" s="159"/>
      <c r="F1274" s="31"/>
      <c r="H1274" s="36"/>
    </row>
    <row r="1275" spans="4:8" x14ac:dyDescent="0.25">
      <c r="D1275" s="125"/>
      <c r="E1275" s="159"/>
      <c r="F1275" s="31"/>
      <c r="H1275" s="36"/>
    </row>
    <row r="1276" spans="4:8" x14ac:dyDescent="0.25">
      <c r="D1276" s="125"/>
      <c r="E1276" s="159"/>
      <c r="F1276" s="31"/>
      <c r="H1276" s="36"/>
    </row>
    <row r="1277" spans="4:8" x14ac:dyDescent="0.25">
      <c r="D1277" s="125"/>
      <c r="E1277" s="159"/>
      <c r="F1277" s="31"/>
      <c r="H1277" s="36"/>
    </row>
    <row r="1278" spans="4:8" x14ac:dyDescent="0.25">
      <c r="D1278" s="125"/>
      <c r="E1278" s="159"/>
      <c r="F1278" s="31"/>
      <c r="H1278" s="36"/>
    </row>
    <row r="1279" spans="4:8" x14ac:dyDescent="0.25">
      <c r="D1279" s="125"/>
      <c r="E1279" s="159"/>
      <c r="F1279" s="31"/>
      <c r="H1279" s="36"/>
    </row>
    <row r="1280" spans="4:8" x14ac:dyDescent="0.25">
      <c r="D1280" s="125"/>
      <c r="E1280" s="159"/>
      <c r="F1280" s="31"/>
      <c r="H1280" s="36"/>
    </row>
    <row r="1281" spans="4:8" x14ac:dyDescent="0.25">
      <c r="D1281" s="125"/>
      <c r="E1281" s="159"/>
      <c r="F1281" s="31"/>
      <c r="H1281" s="36"/>
    </row>
    <row r="1282" spans="4:8" x14ac:dyDescent="0.25">
      <c r="D1282" s="125"/>
      <c r="E1282" s="159"/>
      <c r="F1282" s="31"/>
      <c r="H1282" s="36"/>
    </row>
    <row r="1283" spans="4:8" x14ac:dyDescent="0.25">
      <c r="D1283" s="125"/>
      <c r="E1283" s="159"/>
      <c r="F1283" s="31"/>
      <c r="H1283" s="36"/>
    </row>
    <row r="1284" spans="4:8" x14ac:dyDescent="0.25">
      <c r="D1284" s="125"/>
      <c r="E1284" s="159"/>
      <c r="F1284" s="31"/>
      <c r="H1284" s="36"/>
    </row>
    <row r="1285" spans="4:8" x14ac:dyDescent="0.25">
      <c r="D1285" s="125"/>
      <c r="E1285" s="159"/>
      <c r="F1285" s="31"/>
      <c r="H1285" s="36"/>
    </row>
    <row r="1286" spans="4:8" x14ac:dyDescent="0.25">
      <c r="D1286" s="125"/>
      <c r="E1286" s="159"/>
      <c r="F1286" s="31"/>
      <c r="H1286" s="36"/>
    </row>
    <row r="1287" spans="4:8" x14ac:dyDescent="0.25">
      <c r="D1287" s="125"/>
      <c r="E1287" s="159"/>
      <c r="F1287" s="31"/>
      <c r="H1287" s="36"/>
    </row>
    <row r="1288" spans="4:8" x14ac:dyDescent="0.25">
      <c r="D1288" s="125"/>
      <c r="E1288" s="159"/>
      <c r="F1288" s="31"/>
      <c r="H1288" s="36"/>
    </row>
    <row r="1289" spans="4:8" x14ac:dyDescent="0.25">
      <c r="D1289" s="125"/>
      <c r="E1289" s="159"/>
      <c r="F1289" s="31"/>
      <c r="H1289" s="36"/>
    </row>
    <row r="1290" spans="4:8" x14ac:dyDescent="0.25">
      <c r="D1290" s="125"/>
      <c r="E1290" s="159"/>
      <c r="F1290" s="31"/>
      <c r="H1290" s="36"/>
    </row>
    <row r="1291" spans="4:8" x14ac:dyDescent="0.25">
      <c r="D1291" s="125"/>
      <c r="E1291" s="159"/>
      <c r="F1291" s="31"/>
      <c r="H1291" s="36"/>
    </row>
    <row r="1292" spans="4:8" x14ac:dyDescent="0.25">
      <c r="D1292" s="125"/>
      <c r="E1292" s="159"/>
      <c r="F1292" s="31"/>
      <c r="H1292" s="36"/>
    </row>
    <row r="1293" spans="4:8" x14ac:dyDescent="0.25">
      <c r="D1293" s="125"/>
      <c r="E1293" s="159"/>
      <c r="F1293" s="31"/>
      <c r="H1293" s="36"/>
    </row>
    <row r="1294" spans="4:8" x14ac:dyDescent="0.25">
      <c r="D1294" s="125"/>
      <c r="E1294" s="159"/>
      <c r="F1294" s="31"/>
      <c r="H1294" s="36"/>
    </row>
    <row r="1295" spans="4:8" x14ac:dyDescent="0.25">
      <c r="D1295" s="125"/>
      <c r="E1295" s="159"/>
      <c r="F1295" s="31"/>
      <c r="H1295" s="36"/>
    </row>
    <row r="1296" spans="4:8" x14ac:dyDescent="0.25">
      <c r="D1296" s="125"/>
      <c r="E1296" s="159"/>
      <c r="F1296" s="31"/>
      <c r="H1296" s="36"/>
    </row>
    <row r="1297" spans="4:8" x14ac:dyDescent="0.25">
      <c r="D1297" s="125"/>
      <c r="E1297" s="159"/>
      <c r="F1297" s="31"/>
      <c r="H1297" s="36"/>
    </row>
    <row r="1298" spans="4:8" x14ac:dyDescent="0.25">
      <c r="D1298" s="125"/>
      <c r="E1298" s="159"/>
      <c r="F1298" s="31"/>
      <c r="H1298" s="36"/>
    </row>
    <row r="1299" spans="4:8" x14ac:dyDescent="0.25">
      <c r="D1299" s="125"/>
      <c r="E1299" s="159"/>
      <c r="F1299" s="31"/>
      <c r="H1299" s="36"/>
    </row>
    <row r="1300" spans="4:8" x14ac:dyDescent="0.25">
      <c r="D1300" s="125"/>
      <c r="E1300" s="159"/>
      <c r="F1300" s="31"/>
      <c r="H1300" s="36"/>
    </row>
    <row r="1301" spans="4:8" x14ac:dyDescent="0.25">
      <c r="D1301" s="125"/>
      <c r="E1301" s="159"/>
      <c r="F1301" s="31"/>
      <c r="H1301" s="36"/>
    </row>
    <row r="1302" spans="4:8" x14ac:dyDescent="0.25">
      <c r="D1302" s="125"/>
      <c r="E1302" s="159"/>
      <c r="F1302" s="31"/>
      <c r="H1302" s="36"/>
    </row>
    <row r="1303" spans="4:8" x14ac:dyDescent="0.25">
      <c r="D1303" s="125"/>
      <c r="E1303" s="159"/>
      <c r="F1303" s="31"/>
      <c r="H1303" s="36"/>
    </row>
    <row r="1304" spans="4:8" x14ac:dyDescent="0.25">
      <c r="D1304" s="125"/>
      <c r="E1304" s="159"/>
      <c r="F1304" s="31"/>
      <c r="H1304" s="36"/>
    </row>
    <row r="1305" spans="4:8" x14ac:dyDescent="0.25">
      <c r="D1305" s="125"/>
      <c r="E1305" s="159"/>
      <c r="F1305" s="31"/>
      <c r="H1305" s="36"/>
    </row>
    <row r="1306" spans="4:8" x14ac:dyDescent="0.25">
      <c r="D1306" s="125"/>
      <c r="E1306" s="159"/>
      <c r="F1306" s="31"/>
      <c r="H1306" s="36"/>
    </row>
    <row r="1307" spans="4:8" x14ac:dyDescent="0.25">
      <c r="D1307" s="125"/>
      <c r="E1307" s="159"/>
      <c r="F1307" s="31"/>
      <c r="H1307" s="36"/>
    </row>
    <row r="1308" spans="4:8" x14ac:dyDescent="0.25">
      <c r="D1308" s="125"/>
      <c r="E1308" s="159"/>
      <c r="F1308" s="31"/>
      <c r="H1308" s="36"/>
    </row>
    <row r="1309" spans="4:8" x14ac:dyDescent="0.25">
      <c r="D1309" s="125"/>
      <c r="E1309" s="159"/>
      <c r="F1309" s="31"/>
      <c r="H1309" s="36"/>
    </row>
    <row r="1310" spans="4:8" x14ac:dyDescent="0.25">
      <c r="D1310" s="125"/>
      <c r="E1310" s="159"/>
      <c r="F1310" s="31"/>
      <c r="H1310" s="36"/>
    </row>
    <row r="1311" spans="4:8" x14ac:dyDescent="0.25">
      <c r="D1311" s="125"/>
      <c r="E1311" s="159"/>
      <c r="F1311" s="31"/>
      <c r="H1311" s="36"/>
    </row>
    <row r="1312" spans="4:8" x14ac:dyDescent="0.25">
      <c r="D1312" s="125"/>
      <c r="E1312" s="159"/>
      <c r="F1312" s="31"/>
      <c r="H1312" s="36"/>
    </row>
    <row r="1313" spans="4:8" x14ac:dyDescent="0.25">
      <c r="D1313" s="125"/>
      <c r="E1313" s="159"/>
      <c r="F1313" s="31"/>
      <c r="H1313" s="36"/>
    </row>
    <row r="1314" spans="4:8" x14ac:dyDescent="0.25">
      <c r="D1314" s="125"/>
      <c r="E1314" s="159"/>
      <c r="F1314" s="31"/>
      <c r="H1314" s="36"/>
    </row>
    <row r="1315" spans="4:8" x14ac:dyDescent="0.25">
      <c r="D1315" s="125"/>
      <c r="E1315" s="159"/>
      <c r="F1315" s="31"/>
      <c r="H1315" s="36"/>
    </row>
    <row r="1316" spans="4:8" x14ac:dyDescent="0.25">
      <c r="D1316" s="125"/>
      <c r="E1316" s="159"/>
      <c r="F1316" s="31"/>
      <c r="H1316" s="36"/>
    </row>
    <row r="1317" spans="4:8" x14ac:dyDescent="0.25">
      <c r="D1317" s="125"/>
      <c r="E1317" s="159"/>
      <c r="F1317" s="31"/>
      <c r="H1317" s="36"/>
    </row>
    <row r="1318" spans="4:8" x14ac:dyDescent="0.25">
      <c r="D1318" s="125"/>
      <c r="E1318" s="159"/>
      <c r="F1318" s="31"/>
      <c r="H1318" s="36"/>
    </row>
    <row r="1319" spans="4:8" x14ac:dyDescent="0.25">
      <c r="D1319" s="125"/>
      <c r="E1319" s="159"/>
      <c r="F1319" s="31"/>
      <c r="H1319" s="36"/>
    </row>
    <row r="1320" spans="4:8" x14ac:dyDescent="0.25">
      <c r="D1320" s="125"/>
      <c r="E1320" s="159"/>
      <c r="F1320" s="31"/>
      <c r="H1320" s="36"/>
    </row>
    <row r="1321" spans="4:8" x14ac:dyDescent="0.25">
      <c r="D1321" s="125"/>
      <c r="E1321" s="159"/>
      <c r="F1321" s="31"/>
      <c r="H1321" s="36"/>
    </row>
    <row r="1322" spans="4:8" x14ac:dyDescent="0.25">
      <c r="D1322" s="125"/>
      <c r="E1322" s="159"/>
      <c r="F1322" s="31"/>
      <c r="H1322" s="36"/>
    </row>
    <row r="1323" spans="4:8" x14ac:dyDescent="0.25">
      <c r="D1323" s="125"/>
      <c r="E1323" s="159"/>
      <c r="F1323" s="31"/>
      <c r="H1323" s="36"/>
    </row>
    <row r="1324" spans="4:8" x14ac:dyDescent="0.25">
      <c r="D1324" s="125"/>
      <c r="E1324" s="159"/>
      <c r="F1324" s="31"/>
      <c r="H1324" s="36"/>
    </row>
    <row r="1325" spans="4:8" x14ac:dyDescent="0.25">
      <c r="D1325" s="125"/>
      <c r="E1325" s="159"/>
      <c r="F1325" s="31"/>
      <c r="H1325" s="36"/>
    </row>
    <row r="1326" spans="4:8" x14ac:dyDescent="0.25">
      <c r="D1326" s="125"/>
      <c r="E1326" s="159"/>
      <c r="F1326" s="31"/>
      <c r="H1326" s="36"/>
    </row>
    <row r="1327" spans="4:8" x14ac:dyDescent="0.25">
      <c r="D1327" s="125"/>
      <c r="E1327" s="159"/>
      <c r="F1327" s="31"/>
      <c r="H1327" s="36"/>
    </row>
    <row r="1328" spans="4:8" x14ac:dyDescent="0.25">
      <c r="D1328" s="125"/>
      <c r="E1328" s="159"/>
      <c r="F1328" s="31"/>
      <c r="H1328" s="36"/>
    </row>
    <row r="1329" spans="4:8" x14ac:dyDescent="0.25">
      <c r="D1329" s="125"/>
      <c r="E1329" s="159"/>
      <c r="F1329" s="31"/>
      <c r="H1329" s="36"/>
    </row>
    <row r="1330" spans="4:8" x14ac:dyDescent="0.25">
      <c r="D1330" s="125"/>
      <c r="E1330" s="159"/>
      <c r="F1330" s="31"/>
      <c r="H1330" s="36"/>
    </row>
    <row r="1331" spans="4:8" x14ac:dyDescent="0.25">
      <c r="D1331" s="125"/>
      <c r="E1331" s="159"/>
      <c r="F1331" s="31"/>
      <c r="H1331" s="36"/>
    </row>
    <row r="1332" spans="4:8" x14ac:dyDescent="0.25">
      <c r="D1332" s="125"/>
      <c r="E1332" s="159"/>
      <c r="F1332" s="31"/>
      <c r="H1332" s="36"/>
    </row>
    <row r="1333" spans="4:8" x14ac:dyDescent="0.25">
      <c r="D1333" s="125"/>
      <c r="E1333" s="159"/>
      <c r="F1333" s="31"/>
      <c r="H1333" s="36"/>
    </row>
    <row r="1334" spans="4:8" x14ac:dyDescent="0.25">
      <c r="D1334" s="125"/>
      <c r="E1334" s="159"/>
      <c r="F1334" s="31"/>
      <c r="H1334" s="36"/>
    </row>
    <row r="1335" spans="4:8" x14ac:dyDescent="0.25">
      <c r="D1335" s="125"/>
      <c r="E1335" s="159"/>
      <c r="F1335" s="31"/>
      <c r="H1335" s="36"/>
    </row>
    <row r="1336" spans="4:8" x14ac:dyDescent="0.25">
      <c r="D1336" s="125"/>
      <c r="E1336" s="159"/>
      <c r="F1336" s="31"/>
      <c r="H1336" s="36"/>
    </row>
    <row r="1337" spans="4:8" x14ac:dyDescent="0.25">
      <c r="D1337" s="125"/>
      <c r="E1337" s="159"/>
      <c r="F1337" s="31"/>
      <c r="H1337" s="36"/>
    </row>
    <row r="1338" spans="4:8" x14ac:dyDescent="0.25">
      <c r="D1338" s="125"/>
      <c r="E1338" s="159"/>
      <c r="F1338" s="31"/>
      <c r="H1338" s="36"/>
    </row>
    <row r="1339" spans="4:8" x14ac:dyDescent="0.25">
      <c r="D1339" s="125"/>
      <c r="E1339" s="159"/>
      <c r="F1339" s="31"/>
      <c r="H1339" s="36"/>
    </row>
    <row r="1340" spans="4:8" x14ac:dyDescent="0.25">
      <c r="D1340" s="125"/>
      <c r="E1340" s="159"/>
      <c r="F1340" s="31"/>
      <c r="H1340" s="36"/>
    </row>
    <row r="1341" spans="4:8" x14ac:dyDescent="0.25">
      <c r="D1341" s="125"/>
      <c r="E1341" s="159"/>
      <c r="F1341" s="31"/>
      <c r="H1341" s="36"/>
    </row>
    <row r="1342" spans="4:8" x14ac:dyDescent="0.25">
      <c r="D1342" s="125"/>
      <c r="E1342" s="159"/>
      <c r="F1342" s="31"/>
      <c r="H1342" s="36"/>
    </row>
    <row r="1343" spans="4:8" x14ac:dyDescent="0.25">
      <c r="D1343" s="125"/>
      <c r="E1343" s="159"/>
      <c r="F1343" s="31"/>
      <c r="H1343" s="36"/>
    </row>
    <row r="1344" spans="4:8" x14ac:dyDescent="0.25">
      <c r="D1344" s="125"/>
      <c r="E1344" s="159"/>
      <c r="F1344" s="31"/>
      <c r="H1344" s="36"/>
    </row>
    <row r="1345" spans="4:8" x14ac:dyDescent="0.25">
      <c r="D1345" s="125"/>
      <c r="E1345" s="159"/>
      <c r="F1345" s="31"/>
      <c r="H1345" s="36"/>
    </row>
    <row r="1346" spans="4:8" x14ac:dyDescent="0.25">
      <c r="D1346" s="125"/>
      <c r="E1346" s="159"/>
      <c r="F1346" s="31"/>
      <c r="H1346" s="36"/>
    </row>
    <row r="1347" spans="4:8" x14ac:dyDescent="0.25">
      <c r="D1347" s="125"/>
      <c r="E1347" s="159"/>
      <c r="F1347" s="31"/>
      <c r="H1347" s="36"/>
    </row>
    <row r="1348" spans="4:8" x14ac:dyDescent="0.25">
      <c r="D1348" s="125"/>
      <c r="E1348" s="159"/>
      <c r="F1348" s="31"/>
      <c r="H1348" s="36"/>
    </row>
    <row r="1349" spans="4:8" x14ac:dyDescent="0.25">
      <c r="D1349" s="125"/>
      <c r="E1349" s="159"/>
      <c r="F1349" s="31"/>
      <c r="H1349" s="36"/>
    </row>
    <row r="1350" spans="4:8" x14ac:dyDescent="0.25">
      <c r="D1350" s="125"/>
      <c r="E1350" s="159"/>
      <c r="F1350" s="31"/>
      <c r="H1350" s="36"/>
    </row>
    <row r="1351" spans="4:8" x14ac:dyDescent="0.25">
      <c r="D1351" s="125"/>
      <c r="E1351" s="159"/>
      <c r="F1351" s="31"/>
      <c r="H1351" s="36"/>
    </row>
    <row r="1352" spans="4:8" x14ac:dyDescent="0.25">
      <c r="D1352" s="125"/>
      <c r="E1352" s="159"/>
      <c r="F1352" s="31"/>
      <c r="H1352" s="36"/>
    </row>
    <row r="1353" spans="4:8" x14ac:dyDescent="0.25">
      <c r="D1353" s="125"/>
      <c r="E1353" s="159"/>
      <c r="F1353" s="31"/>
      <c r="H1353" s="36"/>
    </row>
    <row r="1354" spans="4:8" x14ac:dyDescent="0.25">
      <c r="D1354" s="125"/>
      <c r="E1354" s="159"/>
      <c r="F1354" s="31"/>
      <c r="H1354" s="36"/>
    </row>
    <row r="1355" spans="4:8" x14ac:dyDescent="0.25">
      <c r="D1355" s="125"/>
      <c r="E1355" s="159"/>
      <c r="F1355" s="31"/>
      <c r="H1355" s="36"/>
    </row>
    <row r="1356" spans="4:8" x14ac:dyDescent="0.25">
      <c r="D1356" s="125"/>
      <c r="E1356" s="159"/>
      <c r="F1356" s="31"/>
      <c r="H1356" s="36"/>
    </row>
    <row r="1357" spans="4:8" x14ac:dyDescent="0.25">
      <c r="D1357" s="125"/>
      <c r="E1357" s="159"/>
      <c r="F1357" s="31"/>
      <c r="H1357" s="36"/>
    </row>
    <row r="1358" spans="4:8" x14ac:dyDescent="0.25">
      <c r="D1358" s="125"/>
      <c r="E1358" s="159"/>
      <c r="F1358" s="31"/>
      <c r="H1358" s="36"/>
    </row>
    <row r="1359" spans="4:8" x14ac:dyDescent="0.25">
      <c r="D1359" s="125"/>
      <c r="E1359" s="159"/>
      <c r="F1359" s="31"/>
      <c r="H1359" s="36"/>
    </row>
    <row r="1360" spans="4:8" x14ac:dyDescent="0.25">
      <c r="D1360" s="125"/>
      <c r="E1360" s="159"/>
      <c r="F1360" s="31"/>
      <c r="H1360" s="36"/>
    </row>
    <row r="1361" spans="4:8" x14ac:dyDescent="0.25">
      <c r="D1361" s="125"/>
      <c r="E1361" s="159"/>
      <c r="F1361" s="31"/>
      <c r="H1361" s="36"/>
    </row>
    <row r="1362" spans="4:8" x14ac:dyDescent="0.25">
      <c r="D1362" s="125"/>
      <c r="E1362" s="159"/>
      <c r="F1362" s="31"/>
      <c r="H1362" s="36"/>
    </row>
    <row r="1363" spans="4:8" x14ac:dyDescent="0.25">
      <c r="D1363" s="125"/>
      <c r="E1363" s="159"/>
      <c r="F1363" s="31"/>
      <c r="H1363" s="36"/>
    </row>
    <row r="1364" spans="4:8" x14ac:dyDescent="0.25">
      <c r="D1364" s="125"/>
      <c r="E1364" s="159"/>
      <c r="F1364" s="31"/>
      <c r="H1364" s="36"/>
    </row>
    <row r="1365" spans="4:8" x14ac:dyDescent="0.25">
      <c r="D1365" s="125"/>
      <c r="E1365" s="159"/>
      <c r="F1365" s="31"/>
      <c r="H1365" s="36"/>
    </row>
    <row r="1366" spans="4:8" x14ac:dyDescent="0.25">
      <c r="D1366" s="125"/>
      <c r="E1366" s="159"/>
      <c r="F1366" s="31"/>
      <c r="H1366" s="36"/>
    </row>
    <row r="1367" spans="4:8" x14ac:dyDescent="0.25">
      <c r="D1367" s="125"/>
      <c r="E1367" s="159"/>
      <c r="F1367" s="31"/>
      <c r="H1367" s="36"/>
    </row>
    <row r="1368" spans="4:8" x14ac:dyDescent="0.25">
      <c r="D1368" s="125"/>
      <c r="E1368" s="159"/>
      <c r="F1368" s="31"/>
      <c r="H1368" s="36"/>
    </row>
    <row r="1369" spans="4:8" x14ac:dyDescent="0.25">
      <c r="D1369" s="125"/>
      <c r="E1369" s="159"/>
      <c r="F1369" s="31"/>
      <c r="H1369" s="36"/>
    </row>
    <row r="1370" spans="4:8" x14ac:dyDescent="0.25">
      <c r="D1370" s="125"/>
      <c r="E1370" s="159"/>
      <c r="F1370" s="31"/>
      <c r="H1370" s="36"/>
    </row>
    <row r="1371" spans="4:8" x14ac:dyDescent="0.25">
      <c r="D1371" s="125"/>
      <c r="E1371" s="159"/>
      <c r="F1371" s="31"/>
      <c r="H1371" s="36"/>
    </row>
    <row r="1372" spans="4:8" x14ac:dyDescent="0.25">
      <c r="D1372" s="125"/>
      <c r="E1372" s="159"/>
      <c r="F1372" s="31"/>
      <c r="H1372" s="36"/>
    </row>
    <row r="1373" spans="4:8" x14ac:dyDescent="0.25">
      <c r="D1373" s="125"/>
      <c r="E1373" s="159"/>
      <c r="F1373" s="31"/>
      <c r="H1373" s="36"/>
    </row>
    <row r="1374" spans="4:8" x14ac:dyDescent="0.25">
      <c r="D1374" s="125"/>
      <c r="E1374" s="159"/>
      <c r="F1374" s="31"/>
      <c r="H1374" s="36"/>
    </row>
    <row r="1375" spans="4:8" x14ac:dyDescent="0.25">
      <c r="D1375" s="125"/>
      <c r="E1375" s="159"/>
      <c r="F1375" s="31"/>
      <c r="H1375" s="36"/>
    </row>
    <row r="1376" spans="4:8" x14ac:dyDescent="0.25">
      <c r="D1376" s="125"/>
      <c r="E1376" s="159"/>
      <c r="F1376" s="31"/>
      <c r="H1376" s="36"/>
    </row>
    <row r="1377" spans="4:8" x14ac:dyDescent="0.25">
      <c r="D1377" s="125"/>
      <c r="E1377" s="159"/>
      <c r="F1377" s="31"/>
      <c r="H1377" s="36"/>
    </row>
    <row r="1378" spans="4:8" x14ac:dyDescent="0.25">
      <c r="D1378" s="125"/>
      <c r="E1378" s="159"/>
      <c r="F1378" s="31"/>
      <c r="H1378" s="36"/>
    </row>
    <row r="1379" spans="4:8" x14ac:dyDescent="0.25">
      <c r="D1379" s="125"/>
      <c r="E1379" s="159"/>
      <c r="F1379" s="31"/>
      <c r="H1379" s="36"/>
    </row>
    <row r="1380" spans="4:8" x14ac:dyDescent="0.25">
      <c r="D1380" s="125"/>
      <c r="E1380" s="159"/>
      <c r="F1380" s="31"/>
      <c r="H1380" s="36"/>
    </row>
    <row r="1381" spans="4:8" x14ac:dyDescent="0.25">
      <c r="D1381" s="125"/>
      <c r="E1381" s="159"/>
      <c r="F1381" s="31"/>
      <c r="H1381" s="36"/>
    </row>
    <row r="1382" spans="4:8" x14ac:dyDescent="0.25">
      <c r="D1382" s="125"/>
      <c r="E1382" s="159"/>
      <c r="F1382" s="31"/>
      <c r="H1382" s="36"/>
    </row>
    <row r="1383" spans="4:8" x14ac:dyDescent="0.25">
      <c r="D1383" s="125"/>
      <c r="E1383" s="159"/>
      <c r="F1383" s="31"/>
      <c r="H1383" s="36"/>
    </row>
    <row r="1384" spans="4:8" x14ac:dyDescent="0.25">
      <c r="D1384" s="125"/>
      <c r="E1384" s="159"/>
      <c r="F1384" s="31"/>
      <c r="H1384" s="36"/>
    </row>
    <row r="1385" spans="4:8" x14ac:dyDescent="0.25">
      <c r="D1385" s="125"/>
      <c r="E1385" s="159"/>
      <c r="F1385" s="31"/>
      <c r="H1385" s="36"/>
    </row>
    <row r="1386" spans="4:8" x14ac:dyDescent="0.25">
      <c r="D1386" s="125"/>
      <c r="E1386" s="159"/>
      <c r="F1386" s="31"/>
      <c r="H1386" s="36"/>
    </row>
    <row r="1387" spans="4:8" x14ac:dyDescent="0.25">
      <c r="D1387" s="125"/>
      <c r="E1387" s="159"/>
      <c r="F1387" s="31"/>
      <c r="H1387" s="36"/>
    </row>
    <row r="1388" spans="4:8" x14ac:dyDescent="0.25">
      <c r="D1388" s="125"/>
      <c r="E1388" s="159"/>
      <c r="F1388" s="31"/>
      <c r="H1388" s="36"/>
    </row>
    <row r="1389" spans="4:8" x14ac:dyDescent="0.25">
      <c r="D1389" s="125"/>
      <c r="E1389" s="159"/>
      <c r="F1389" s="31"/>
      <c r="H1389" s="36"/>
    </row>
    <row r="1390" spans="4:8" x14ac:dyDescent="0.25">
      <c r="D1390" s="125"/>
      <c r="E1390" s="159"/>
      <c r="F1390" s="31"/>
      <c r="H1390" s="36"/>
    </row>
    <row r="1391" spans="4:8" x14ac:dyDescent="0.25">
      <c r="D1391" s="125"/>
      <c r="E1391" s="159"/>
      <c r="F1391" s="31"/>
      <c r="H1391" s="36"/>
    </row>
    <row r="1392" spans="4:8" x14ac:dyDescent="0.25">
      <c r="D1392" s="125"/>
      <c r="E1392" s="159"/>
      <c r="F1392" s="31"/>
      <c r="H1392" s="36"/>
    </row>
    <row r="1393" spans="4:8" x14ac:dyDescent="0.25">
      <c r="D1393" s="125"/>
      <c r="E1393" s="159"/>
      <c r="F1393" s="31"/>
      <c r="H1393" s="36"/>
    </row>
    <row r="1394" spans="4:8" x14ac:dyDescent="0.25">
      <c r="D1394" s="125"/>
      <c r="E1394" s="159"/>
      <c r="F1394" s="31"/>
      <c r="H1394" s="36"/>
    </row>
    <row r="1395" spans="4:8" x14ac:dyDescent="0.25">
      <c r="D1395" s="125"/>
      <c r="E1395" s="159"/>
      <c r="F1395" s="31"/>
      <c r="H1395" s="36"/>
    </row>
    <row r="1396" spans="4:8" x14ac:dyDescent="0.25">
      <c r="D1396" s="125"/>
      <c r="E1396" s="159"/>
      <c r="F1396" s="31"/>
      <c r="H1396" s="36"/>
    </row>
    <row r="1397" spans="4:8" x14ac:dyDescent="0.25">
      <c r="D1397" s="125"/>
      <c r="E1397" s="159"/>
      <c r="F1397" s="31"/>
      <c r="H1397" s="36"/>
    </row>
    <row r="1398" spans="4:8" x14ac:dyDescent="0.25">
      <c r="D1398" s="125"/>
      <c r="E1398" s="159"/>
      <c r="F1398" s="31"/>
      <c r="H1398" s="36"/>
    </row>
    <row r="1399" spans="4:8" x14ac:dyDescent="0.25">
      <c r="D1399" s="125"/>
      <c r="E1399" s="159"/>
      <c r="F1399" s="31"/>
      <c r="H1399" s="36"/>
    </row>
    <row r="1400" spans="4:8" x14ac:dyDescent="0.25">
      <c r="D1400" s="125"/>
      <c r="E1400" s="159"/>
      <c r="F1400" s="31"/>
      <c r="H1400" s="36"/>
    </row>
    <row r="1401" spans="4:8" x14ac:dyDescent="0.25">
      <c r="D1401" s="125"/>
      <c r="E1401" s="159"/>
      <c r="F1401" s="31"/>
      <c r="H1401" s="36"/>
    </row>
    <row r="1402" spans="4:8" x14ac:dyDescent="0.25">
      <c r="D1402" s="125"/>
      <c r="E1402" s="159"/>
      <c r="F1402" s="31"/>
      <c r="H1402" s="36"/>
    </row>
    <row r="1403" spans="4:8" x14ac:dyDescent="0.25">
      <c r="D1403" s="125"/>
      <c r="E1403" s="159"/>
      <c r="F1403" s="31"/>
      <c r="H1403" s="36"/>
    </row>
    <row r="1404" spans="4:8" x14ac:dyDescent="0.25">
      <c r="D1404" s="125"/>
      <c r="E1404" s="159"/>
      <c r="F1404" s="31"/>
      <c r="H1404" s="36"/>
    </row>
    <row r="1405" spans="4:8" x14ac:dyDescent="0.25">
      <c r="D1405" s="125"/>
      <c r="E1405" s="159"/>
      <c r="F1405" s="31"/>
      <c r="H1405" s="36"/>
    </row>
    <row r="1406" spans="4:8" x14ac:dyDescent="0.25">
      <c r="D1406" s="125"/>
      <c r="E1406" s="159"/>
      <c r="F1406" s="31"/>
      <c r="H1406" s="36"/>
    </row>
    <row r="1407" spans="4:8" x14ac:dyDescent="0.25">
      <c r="D1407" s="125"/>
      <c r="E1407" s="159"/>
      <c r="F1407" s="31"/>
      <c r="H1407" s="36"/>
    </row>
    <row r="1408" spans="4:8" x14ac:dyDescent="0.25">
      <c r="D1408" s="125"/>
      <c r="E1408" s="159"/>
      <c r="F1408" s="31"/>
      <c r="H1408" s="36"/>
    </row>
    <row r="1409" spans="4:8" x14ac:dyDescent="0.25">
      <c r="D1409" s="125"/>
      <c r="E1409" s="159"/>
      <c r="F1409" s="31"/>
      <c r="H1409" s="36"/>
    </row>
    <row r="1410" spans="4:8" x14ac:dyDescent="0.25">
      <c r="D1410" s="125"/>
      <c r="E1410" s="159"/>
      <c r="F1410" s="31"/>
      <c r="H1410" s="36"/>
    </row>
    <row r="1411" spans="4:8" x14ac:dyDescent="0.25">
      <c r="D1411" s="125"/>
      <c r="E1411" s="159"/>
      <c r="F1411" s="31"/>
      <c r="H1411" s="36"/>
    </row>
    <row r="1412" spans="4:8" x14ac:dyDescent="0.25">
      <c r="D1412" s="125"/>
      <c r="E1412" s="159"/>
      <c r="F1412" s="31"/>
      <c r="H1412" s="36"/>
    </row>
    <row r="1413" spans="4:8" x14ac:dyDescent="0.25">
      <c r="D1413" s="125"/>
      <c r="E1413" s="159"/>
      <c r="F1413" s="31"/>
      <c r="H1413" s="36"/>
    </row>
    <row r="1414" spans="4:8" x14ac:dyDescent="0.25">
      <c r="D1414" s="125"/>
      <c r="E1414" s="159"/>
      <c r="F1414" s="31"/>
      <c r="H1414" s="36"/>
    </row>
    <row r="1415" spans="4:8" x14ac:dyDescent="0.25">
      <c r="D1415" s="125"/>
      <c r="E1415" s="159"/>
      <c r="F1415" s="31"/>
      <c r="H1415" s="36"/>
    </row>
    <row r="1416" spans="4:8" x14ac:dyDescent="0.25">
      <c r="D1416" s="125"/>
      <c r="E1416" s="159"/>
      <c r="F1416" s="31"/>
      <c r="H1416" s="36"/>
    </row>
    <row r="1417" spans="4:8" x14ac:dyDescent="0.25">
      <c r="D1417" s="125"/>
      <c r="E1417" s="159"/>
      <c r="F1417" s="31"/>
      <c r="H1417" s="36"/>
    </row>
    <row r="1418" spans="4:8" x14ac:dyDescent="0.25">
      <c r="D1418" s="125"/>
      <c r="E1418" s="159"/>
      <c r="F1418" s="31"/>
      <c r="H1418" s="36"/>
    </row>
    <row r="1419" spans="4:8" x14ac:dyDescent="0.25">
      <c r="D1419" s="125"/>
      <c r="E1419" s="159"/>
      <c r="F1419" s="31"/>
      <c r="H1419" s="36"/>
    </row>
    <row r="1420" spans="4:8" x14ac:dyDescent="0.25">
      <c r="D1420" s="125"/>
      <c r="E1420" s="159"/>
      <c r="F1420" s="31"/>
      <c r="H1420" s="36"/>
    </row>
    <row r="1421" spans="4:8" x14ac:dyDescent="0.25">
      <c r="D1421" s="125"/>
      <c r="E1421" s="159"/>
      <c r="F1421" s="31"/>
      <c r="H1421" s="36"/>
    </row>
    <row r="1422" spans="4:8" x14ac:dyDescent="0.25">
      <c r="D1422" s="125"/>
      <c r="E1422" s="159"/>
      <c r="F1422" s="31"/>
      <c r="H1422" s="36"/>
    </row>
    <row r="1423" spans="4:8" x14ac:dyDescent="0.25">
      <c r="D1423" s="125"/>
      <c r="E1423" s="159"/>
      <c r="F1423" s="31"/>
      <c r="H1423" s="36"/>
    </row>
    <row r="1424" spans="4:8" x14ac:dyDescent="0.25">
      <c r="D1424" s="125"/>
      <c r="E1424" s="159"/>
      <c r="F1424" s="31"/>
      <c r="H1424" s="36"/>
    </row>
    <row r="1425" spans="4:8" x14ac:dyDescent="0.25">
      <c r="D1425" s="125"/>
      <c r="E1425" s="159"/>
      <c r="F1425" s="31"/>
      <c r="H1425" s="36"/>
    </row>
    <row r="1426" spans="4:8" x14ac:dyDescent="0.25">
      <c r="D1426" s="125"/>
      <c r="E1426" s="159"/>
      <c r="F1426" s="31"/>
      <c r="H1426" s="36"/>
    </row>
    <row r="1427" spans="4:8" x14ac:dyDescent="0.25">
      <c r="D1427" s="125"/>
      <c r="E1427" s="159"/>
      <c r="F1427" s="31"/>
      <c r="H1427" s="36"/>
    </row>
    <row r="1428" spans="4:8" x14ac:dyDescent="0.25">
      <c r="D1428" s="125"/>
      <c r="E1428" s="159"/>
      <c r="F1428" s="31"/>
      <c r="H1428" s="36"/>
    </row>
    <row r="1429" spans="4:8" x14ac:dyDescent="0.25">
      <c r="D1429" s="125"/>
      <c r="E1429" s="159"/>
      <c r="F1429" s="31"/>
      <c r="H1429" s="36"/>
    </row>
    <row r="1430" spans="4:8" x14ac:dyDescent="0.25">
      <c r="D1430" s="125"/>
      <c r="E1430" s="159"/>
      <c r="F1430" s="31"/>
      <c r="H1430" s="36"/>
    </row>
    <row r="1431" spans="4:8" x14ac:dyDescent="0.25">
      <c r="D1431" s="125"/>
      <c r="E1431" s="159"/>
      <c r="F1431" s="31"/>
      <c r="H1431" s="36"/>
    </row>
    <row r="1432" spans="4:8" x14ac:dyDescent="0.25">
      <c r="D1432" s="125"/>
      <c r="E1432" s="159"/>
      <c r="F1432" s="31"/>
      <c r="H1432" s="36"/>
    </row>
    <row r="1433" spans="4:8" x14ac:dyDescent="0.25">
      <c r="D1433" s="125"/>
      <c r="E1433" s="159"/>
      <c r="F1433" s="31"/>
      <c r="H1433" s="36"/>
    </row>
    <row r="1434" spans="4:8" x14ac:dyDescent="0.25">
      <c r="D1434" s="125"/>
      <c r="E1434" s="159"/>
      <c r="F1434" s="31"/>
      <c r="H1434" s="36"/>
    </row>
    <row r="1435" spans="4:8" x14ac:dyDescent="0.25">
      <c r="D1435" s="125"/>
      <c r="E1435" s="159"/>
      <c r="F1435" s="31"/>
      <c r="H1435" s="36"/>
    </row>
    <row r="1436" spans="4:8" x14ac:dyDescent="0.25">
      <c r="D1436" s="125"/>
      <c r="E1436" s="159"/>
      <c r="F1436" s="31"/>
      <c r="H1436" s="36"/>
    </row>
    <row r="1437" spans="4:8" x14ac:dyDescent="0.25">
      <c r="D1437" s="125"/>
      <c r="E1437" s="159"/>
      <c r="F1437" s="31"/>
      <c r="H1437" s="36"/>
    </row>
    <row r="1438" spans="4:8" x14ac:dyDescent="0.25">
      <c r="D1438" s="125"/>
      <c r="E1438" s="159"/>
      <c r="F1438" s="31"/>
      <c r="H1438" s="36"/>
    </row>
    <row r="1439" spans="4:8" x14ac:dyDescent="0.25">
      <c r="D1439" s="125"/>
      <c r="E1439" s="159"/>
      <c r="F1439" s="31"/>
      <c r="H1439" s="36"/>
    </row>
    <row r="1440" spans="4:8" x14ac:dyDescent="0.25">
      <c r="D1440" s="125"/>
      <c r="E1440" s="159"/>
      <c r="F1440" s="31"/>
      <c r="H1440" s="36"/>
    </row>
    <row r="1441" spans="4:8" x14ac:dyDescent="0.25">
      <c r="D1441" s="125"/>
      <c r="E1441" s="159"/>
      <c r="F1441" s="31"/>
      <c r="H1441" s="36"/>
    </row>
    <row r="1442" spans="4:8" x14ac:dyDescent="0.25">
      <c r="D1442" s="125"/>
      <c r="E1442" s="159"/>
      <c r="F1442" s="31"/>
      <c r="H1442" s="36"/>
    </row>
    <row r="1443" spans="4:8" x14ac:dyDescent="0.25">
      <c r="D1443" s="125"/>
      <c r="E1443" s="159"/>
      <c r="F1443" s="31"/>
      <c r="H1443" s="36"/>
    </row>
    <row r="1444" spans="4:8" x14ac:dyDescent="0.25">
      <c r="D1444" s="125"/>
      <c r="E1444" s="159"/>
      <c r="F1444" s="31"/>
      <c r="H1444" s="36"/>
    </row>
    <row r="1445" spans="4:8" x14ac:dyDescent="0.25">
      <c r="D1445" s="125"/>
      <c r="E1445" s="159"/>
      <c r="F1445" s="31"/>
      <c r="H1445" s="36"/>
    </row>
    <row r="1446" spans="4:8" x14ac:dyDescent="0.25">
      <c r="D1446" s="125"/>
      <c r="E1446" s="159"/>
      <c r="F1446" s="31"/>
      <c r="H1446" s="36"/>
    </row>
    <row r="1447" spans="4:8" x14ac:dyDescent="0.25">
      <c r="D1447" s="125"/>
      <c r="E1447" s="159"/>
      <c r="F1447" s="31"/>
      <c r="H1447" s="36"/>
    </row>
    <row r="1448" spans="4:8" x14ac:dyDescent="0.25">
      <c r="D1448" s="125"/>
      <c r="E1448" s="159"/>
      <c r="F1448" s="31"/>
      <c r="H1448" s="36"/>
    </row>
    <row r="1449" spans="4:8" x14ac:dyDescent="0.25">
      <c r="D1449" s="125"/>
      <c r="E1449" s="159"/>
      <c r="F1449" s="31"/>
      <c r="H1449" s="36"/>
    </row>
    <row r="1450" spans="4:8" x14ac:dyDescent="0.25">
      <c r="D1450" s="125"/>
      <c r="E1450" s="159"/>
      <c r="F1450" s="31"/>
      <c r="H1450" s="36"/>
    </row>
    <row r="1451" spans="4:8" x14ac:dyDescent="0.25">
      <c r="D1451" s="125"/>
      <c r="E1451" s="159"/>
      <c r="F1451" s="31"/>
      <c r="H1451" s="36"/>
    </row>
    <row r="1452" spans="4:8" x14ac:dyDescent="0.25">
      <c r="D1452" s="125"/>
      <c r="E1452" s="159"/>
      <c r="F1452" s="31"/>
      <c r="H1452" s="36"/>
    </row>
    <row r="1453" spans="4:8" x14ac:dyDescent="0.25">
      <c r="D1453" s="125"/>
      <c r="E1453" s="159"/>
      <c r="F1453" s="31"/>
      <c r="H1453" s="36"/>
    </row>
    <row r="1454" spans="4:8" x14ac:dyDescent="0.25">
      <c r="D1454" s="125"/>
      <c r="E1454" s="159"/>
      <c r="F1454" s="31"/>
      <c r="H1454" s="36"/>
    </row>
    <row r="1455" spans="4:8" x14ac:dyDescent="0.25">
      <c r="D1455" s="125"/>
      <c r="E1455" s="159"/>
      <c r="F1455" s="31"/>
      <c r="H1455" s="36"/>
    </row>
    <row r="1456" spans="4:8" x14ac:dyDescent="0.25">
      <c r="D1456" s="125"/>
      <c r="E1456" s="159"/>
      <c r="F1456" s="31"/>
      <c r="H1456" s="36"/>
    </row>
    <row r="1457" spans="4:8" x14ac:dyDescent="0.25">
      <c r="D1457" s="125"/>
      <c r="E1457" s="159"/>
      <c r="F1457" s="31"/>
      <c r="H1457" s="36"/>
    </row>
    <row r="1458" spans="4:8" x14ac:dyDescent="0.25">
      <c r="D1458" s="125"/>
      <c r="E1458" s="159"/>
      <c r="F1458" s="31"/>
      <c r="H1458" s="36"/>
    </row>
    <row r="1459" spans="4:8" x14ac:dyDescent="0.25">
      <c r="D1459" s="125"/>
      <c r="E1459" s="159"/>
      <c r="F1459" s="31"/>
      <c r="H1459" s="36"/>
    </row>
    <row r="1460" spans="4:8" x14ac:dyDescent="0.25">
      <c r="D1460" s="125"/>
      <c r="E1460" s="159"/>
      <c r="F1460" s="31"/>
      <c r="H1460" s="36"/>
    </row>
    <row r="1461" spans="4:8" x14ac:dyDescent="0.25">
      <c r="D1461" s="125"/>
      <c r="E1461" s="159"/>
      <c r="F1461" s="31"/>
      <c r="H1461" s="36"/>
    </row>
    <row r="1462" spans="4:8" x14ac:dyDescent="0.25">
      <c r="D1462" s="125"/>
      <c r="E1462" s="159"/>
      <c r="F1462" s="31"/>
      <c r="H1462" s="36"/>
    </row>
    <row r="1463" spans="4:8" x14ac:dyDescent="0.25">
      <c r="D1463" s="125"/>
      <c r="E1463" s="159"/>
      <c r="F1463" s="31"/>
      <c r="H1463" s="36"/>
    </row>
    <row r="1464" spans="4:8" x14ac:dyDescent="0.25">
      <c r="D1464" s="125"/>
      <c r="E1464" s="159"/>
      <c r="F1464" s="31"/>
      <c r="H1464" s="36"/>
    </row>
    <row r="1465" spans="4:8" x14ac:dyDescent="0.25">
      <c r="D1465" s="125"/>
      <c r="E1465" s="159"/>
      <c r="F1465" s="31"/>
      <c r="H1465" s="36"/>
    </row>
    <row r="1466" spans="4:8" x14ac:dyDescent="0.25">
      <c r="D1466" s="125"/>
      <c r="E1466" s="159"/>
      <c r="F1466" s="31"/>
      <c r="H1466" s="36"/>
    </row>
    <row r="1467" spans="4:8" x14ac:dyDescent="0.25">
      <c r="D1467" s="125"/>
      <c r="E1467" s="159"/>
      <c r="F1467" s="31"/>
      <c r="H1467" s="36"/>
    </row>
    <row r="1468" spans="4:8" x14ac:dyDescent="0.25">
      <c r="D1468" s="125"/>
      <c r="E1468" s="159"/>
      <c r="F1468" s="31"/>
      <c r="H1468" s="36"/>
    </row>
    <row r="1469" spans="4:8" x14ac:dyDescent="0.25">
      <c r="D1469" s="125"/>
      <c r="E1469" s="159"/>
      <c r="F1469" s="31"/>
      <c r="H1469" s="36"/>
    </row>
    <row r="1470" spans="4:8" x14ac:dyDescent="0.25">
      <c r="D1470" s="125"/>
      <c r="E1470" s="159"/>
      <c r="F1470" s="31"/>
      <c r="H1470" s="36"/>
    </row>
    <row r="1471" spans="4:8" x14ac:dyDescent="0.25">
      <c r="D1471" s="125"/>
      <c r="E1471" s="159"/>
      <c r="F1471" s="31"/>
      <c r="H1471" s="36"/>
    </row>
    <row r="1472" spans="4:8" x14ac:dyDescent="0.25">
      <c r="D1472" s="125"/>
      <c r="E1472" s="159"/>
      <c r="F1472" s="31"/>
      <c r="H1472" s="36"/>
    </row>
    <row r="1473" spans="4:8" x14ac:dyDescent="0.25">
      <c r="D1473" s="125"/>
      <c r="E1473" s="159"/>
      <c r="F1473" s="31"/>
      <c r="H1473" s="36"/>
    </row>
    <row r="1474" spans="4:8" x14ac:dyDescent="0.25">
      <c r="D1474" s="125"/>
      <c r="E1474" s="159"/>
      <c r="F1474" s="31"/>
      <c r="H1474" s="36"/>
    </row>
    <row r="1475" spans="4:8" x14ac:dyDescent="0.25">
      <c r="D1475" s="125"/>
      <c r="E1475" s="159"/>
      <c r="F1475" s="31"/>
      <c r="H1475" s="36"/>
    </row>
    <row r="1476" spans="4:8" x14ac:dyDescent="0.25">
      <c r="D1476" s="125"/>
      <c r="E1476" s="159"/>
      <c r="F1476" s="31"/>
      <c r="H1476" s="36"/>
    </row>
    <row r="1477" spans="4:8" x14ac:dyDescent="0.25">
      <c r="D1477" s="125"/>
      <c r="E1477" s="159"/>
      <c r="F1477" s="31"/>
      <c r="H1477" s="36"/>
    </row>
    <row r="1478" spans="4:8" x14ac:dyDescent="0.25">
      <c r="D1478" s="125"/>
      <c r="E1478" s="159"/>
      <c r="F1478" s="31"/>
      <c r="H1478" s="36"/>
    </row>
    <row r="1479" spans="4:8" x14ac:dyDescent="0.25">
      <c r="D1479" s="125"/>
      <c r="E1479" s="159"/>
      <c r="F1479" s="31"/>
      <c r="H1479" s="36"/>
    </row>
    <row r="1480" spans="4:8" x14ac:dyDescent="0.25">
      <c r="D1480" s="125"/>
      <c r="E1480" s="159"/>
      <c r="F1480" s="31"/>
      <c r="H1480" s="36"/>
    </row>
    <row r="1481" spans="4:8" x14ac:dyDescent="0.25">
      <c r="D1481" s="125"/>
      <c r="E1481" s="159"/>
      <c r="F1481" s="31"/>
      <c r="H1481" s="36"/>
    </row>
    <row r="1482" spans="4:8" x14ac:dyDescent="0.25">
      <c r="D1482" s="125"/>
      <c r="E1482" s="159"/>
      <c r="F1482" s="31"/>
      <c r="H1482" s="36"/>
    </row>
    <row r="1483" spans="4:8" x14ac:dyDescent="0.25">
      <c r="D1483" s="125"/>
      <c r="E1483" s="159"/>
      <c r="F1483" s="31"/>
      <c r="H1483" s="36"/>
    </row>
    <row r="1484" spans="4:8" x14ac:dyDescent="0.25">
      <c r="D1484" s="125"/>
      <c r="E1484" s="159"/>
      <c r="F1484" s="31"/>
      <c r="H1484" s="36"/>
    </row>
    <row r="1485" spans="4:8" x14ac:dyDescent="0.25">
      <c r="D1485" s="125"/>
      <c r="E1485" s="159"/>
      <c r="F1485" s="31"/>
      <c r="H1485" s="36"/>
    </row>
    <row r="1486" spans="4:8" x14ac:dyDescent="0.25">
      <c r="D1486" s="125"/>
      <c r="E1486" s="159"/>
      <c r="F1486" s="31"/>
      <c r="H1486" s="36"/>
    </row>
    <row r="1487" spans="4:8" x14ac:dyDescent="0.25">
      <c r="D1487" s="125"/>
      <c r="E1487" s="159"/>
      <c r="F1487" s="31"/>
      <c r="H1487" s="36"/>
    </row>
    <row r="1488" spans="4:8" x14ac:dyDescent="0.25">
      <c r="D1488" s="125"/>
      <c r="E1488" s="159"/>
      <c r="F1488" s="31"/>
      <c r="H1488" s="36"/>
    </row>
    <row r="1489" spans="4:8" x14ac:dyDescent="0.25">
      <c r="D1489" s="125"/>
      <c r="E1489" s="159"/>
      <c r="F1489" s="31"/>
      <c r="H1489" s="36"/>
    </row>
    <row r="1490" spans="4:8" x14ac:dyDescent="0.25">
      <c r="D1490" s="125"/>
      <c r="E1490" s="159"/>
      <c r="F1490" s="31"/>
      <c r="H1490" s="36"/>
    </row>
    <row r="1491" spans="4:8" x14ac:dyDescent="0.25">
      <c r="D1491" s="125"/>
      <c r="E1491" s="159"/>
      <c r="F1491" s="31"/>
      <c r="H1491" s="36"/>
    </row>
    <row r="1492" spans="4:8" x14ac:dyDescent="0.25">
      <c r="D1492" s="125"/>
      <c r="E1492" s="159"/>
      <c r="F1492" s="31"/>
      <c r="H1492" s="36"/>
    </row>
    <row r="1493" spans="4:8" x14ac:dyDescent="0.25">
      <c r="D1493" s="125"/>
      <c r="E1493" s="159"/>
      <c r="F1493" s="31"/>
      <c r="H1493" s="36"/>
    </row>
    <row r="1494" spans="4:8" x14ac:dyDescent="0.25">
      <c r="D1494" s="125"/>
      <c r="E1494" s="159"/>
      <c r="F1494" s="31"/>
      <c r="H1494" s="36"/>
    </row>
    <row r="1495" spans="4:8" x14ac:dyDescent="0.25">
      <c r="D1495" s="125"/>
      <c r="E1495" s="159"/>
      <c r="F1495" s="31"/>
      <c r="H1495" s="36"/>
    </row>
    <row r="1496" spans="4:8" x14ac:dyDescent="0.25">
      <c r="D1496" s="125"/>
      <c r="E1496" s="159"/>
      <c r="F1496" s="31"/>
      <c r="H1496" s="36"/>
    </row>
    <row r="1497" spans="4:8" x14ac:dyDescent="0.25">
      <c r="D1497" s="125"/>
      <c r="E1497" s="159"/>
      <c r="F1497" s="31"/>
      <c r="H1497" s="36"/>
    </row>
    <row r="1498" spans="4:8" x14ac:dyDescent="0.25">
      <c r="D1498" s="125"/>
      <c r="E1498" s="159"/>
      <c r="F1498" s="31"/>
      <c r="H1498" s="36"/>
    </row>
    <row r="1499" spans="4:8" x14ac:dyDescent="0.25">
      <c r="D1499" s="125"/>
      <c r="E1499" s="159"/>
      <c r="F1499" s="31"/>
      <c r="H1499" s="36"/>
    </row>
    <row r="1500" spans="4:8" x14ac:dyDescent="0.25">
      <c r="D1500" s="125"/>
      <c r="E1500" s="159"/>
      <c r="F1500" s="31"/>
      <c r="H1500" s="36"/>
    </row>
    <row r="1501" spans="4:8" x14ac:dyDescent="0.25">
      <c r="D1501" s="125"/>
      <c r="E1501" s="159"/>
      <c r="F1501" s="31"/>
      <c r="H1501" s="36"/>
    </row>
    <row r="1502" spans="4:8" x14ac:dyDescent="0.25">
      <c r="D1502" s="125"/>
      <c r="E1502" s="159"/>
      <c r="F1502" s="31"/>
      <c r="H1502" s="36"/>
    </row>
    <row r="1503" spans="4:8" x14ac:dyDescent="0.25">
      <c r="D1503" s="125"/>
      <c r="E1503" s="159"/>
      <c r="F1503" s="31"/>
      <c r="H1503" s="36"/>
    </row>
    <row r="1504" spans="4:8" x14ac:dyDescent="0.25">
      <c r="D1504" s="125"/>
      <c r="E1504" s="159"/>
      <c r="F1504" s="31"/>
      <c r="H1504" s="36"/>
    </row>
    <row r="1505" spans="4:8" x14ac:dyDescent="0.25">
      <c r="D1505" s="125"/>
      <c r="E1505" s="159"/>
      <c r="F1505" s="31"/>
      <c r="H1505" s="36"/>
    </row>
    <row r="1506" spans="4:8" x14ac:dyDescent="0.25">
      <c r="D1506" s="125"/>
      <c r="E1506" s="159"/>
      <c r="F1506" s="31"/>
      <c r="H1506" s="36"/>
    </row>
    <row r="1507" spans="4:8" x14ac:dyDescent="0.25">
      <c r="D1507" s="125"/>
      <c r="E1507" s="159"/>
      <c r="F1507" s="31"/>
      <c r="H1507" s="36"/>
    </row>
    <row r="1508" spans="4:8" x14ac:dyDescent="0.25">
      <c r="D1508" s="125"/>
      <c r="E1508" s="159"/>
      <c r="F1508" s="31"/>
      <c r="H1508" s="36"/>
    </row>
    <row r="1509" spans="4:8" x14ac:dyDescent="0.25">
      <c r="D1509" s="125"/>
      <c r="E1509" s="159"/>
      <c r="F1509" s="31"/>
      <c r="H1509" s="36"/>
    </row>
    <row r="1510" spans="4:8" x14ac:dyDescent="0.25">
      <c r="D1510" s="125"/>
      <c r="E1510" s="159"/>
      <c r="F1510" s="31"/>
      <c r="H1510" s="36"/>
    </row>
    <row r="1511" spans="4:8" x14ac:dyDescent="0.25">
      <c r="D1511" s="125"/>
      <c r="E1511" s="159"/>
      <c r="F1511" s="31"/>
      <c r="H1511" s="36"/>
    </row>
    <row r="1512" spans="4:8" x14ac:dyDescent="0.25">
      <c r="D1512" s="125"/>
      <c r="E1512" s="159"/>
      <c r="F1512" s="31"/>
      <c r="H1512" s="36"/>
    </row>
    <row r="1513" spans="4:8" x14ac:dyDescent="0.25">
      <c r="D1513" s="125"/>
      <c r="E1513" s="159"/>
      <c r="F1513" s="31"/>
      <c r="H1513" s="36"/>
    </row>
    <row r="1514" spans="4:8" x14ac:dyDescent="0.25">
      <c r="D1514" s="125"/>
      <c r="E1514" s="159"/>
      <c r="F1514" s="31"/>
      <c r="H1514" s="36"/>
    </row>
    <row r="1515" spans="4:8" x14ac:dyDescent="0.25">
      <c r="D1515" s="125"/>
      <c r="E1515" s="159"/>
      <c r="F1515" s="31"/>
      <c r="H1515" s="36"/>
    </row>
    <row r="1516" spans="4:8" x14ac:dyDescent="0.25">
      <c r="D1516" s="125"/>
      <c r="E1516" s="159"/>
      <c r="F1516" s="31"/>
      <c r="H1516" s="36"/>
    </row>
    <row r="1517" spans="4:8" x14ac:dyDescent="0.25">
      <c r="D1517" s="125"/>
      <c r="E1517" s="159"/>
      <c r="F1517" s="31"/>
      <c r="H1517" s="36"/>
    </row>
    <row r="1518" spans="4:8" x14ac:dyDescent="0.25">
      <c r="D1518" s="125"/>
      <c r="E1518" s="159"/>
      <c r="F1518" s="31"/>
      <c r="H1518" s="36"/>
    </row>
    <row r="1519" spans="4:8" x14ac:dyDescent="0.25">
      <c r="D1519" s="125"/>
      <c r="E1519" s="159"/>
      <c r="F1519" s="31"/>
      <c r="H1519" s="36"/>
    </row>
    <row r="1520" spans="4:8" x14ac:dyDescent="0.25">
      <c r="D1520" s="125"/>
      <c r="E1520" s="159"/>
      <c r="F1520" s="31"/>
      <c r="H1520" s="36"/>
    </row>
    <row r="1521" spans="4:8" x14ac:dyDescent="0.25">
      <c r="D1521" s="125"/>
      <c r="E1521" s="159"/>
      <c r="F1521" s="31"/>
      <c r="H1521" s="36"/>
    </row>
    <row r="1522" spans="4:8" x14ac:dyDescent="0.25">
      <c r="D1522" s="125"/>
      <c r="E1522" s="159"/>
      <c r="F1522" s="31"/>
      <c r="H1522" s="36"/>
    </row>
    <row r="1523" spans="4:8" x14ac:dyDescent="0.25">
      <c r="D1523" s="125"/>
      <c r="E1523" s="159"/>
      <c r="F1523" s="31"/>
      <c r="H1523" s="36"/>
    </row>
    <row r="1524" spans="4:8" x14ac:dyDescent="0.25">
      <c r="D1524" s="125"/>
      <c r="E1524" s="159"/>
      <c r="F1524" s="31"/>
      <c r="H1524" s="36"/>
    </row>
    <row r="1525" spans="4:8" x14ac:dyDescent="0.25">
      <c r="D1525" s="125"/>
      <c r="E1525" s="159"/>
      <c r="F1525" s="31"/>
      <c r="H1525" s="36"/>
    </row>
    <row r="1526" spans="4:8" x14ac:dyDescent="0.25">
      <c r="D1526" s="125"/>
      <c r="E1526" s="159"/>
      <c r="F1526" s="31"/>
      <c r="H1526" s="36"/>
    </row>
    <row r="1527" spans="4:8" x14ac:dyDescent="0.25">
      <c r="D1527" s="125"/>
      <c r="E1527" s="159"/>
      <c r="F1527" s="31"/>
      <c r="H1527" s="36"/>
    </row>
    <row r="1528" spans="4:8" x14ac:dyDescent="0.25">
      <c r="D1528" s="125"/>
      <c r="E1528" s="159"/>
      <c r="F1528" s="31"/>
      <c r="H1528" s="36"/>
    </row>
    <row r="1529" spans="4:8" x14ac:dyDescent="0.25">
      <c r="D1529" s="125"/>
      <c r="E1529" s="159"/>
      <c r="F1529" s="31"/>
      <c r="H1529" s="36"/>
    </row>
    <row r="1530" spans="4:8" x14ac:dyDescent="0.25">
      <c r="D1530" s="125"/>
      <c r="E1530" s="159"/>
      <c r="F1530" s="31"/>
      <c r="H1530" s="36"/>
    </row>
    <row r="1531" spans="4:8" x14ac:dyDescent="0.25">
      <c r="D1531" s="125"/>
      <c r="E1531" s="159"/>
      <c r="F1531" s="31"/>
      <c r="H1531" s="36"/>
    </row>
    <row r="1532" spans="4:8" x14ac:dyDescent="0.25">
      <c r="D1532" s="125"/>
      <c r="E1532" s="159"/>
      <c r="F1532" s="31"/>
      <c r="H1532" s="36"/>
    </row>
    <row r="1533" spans="4:8" x14ac:dyDescent="0.25">
      <c r="D1533" s="125"/>
      <c r="E1533" s="159"/>
      <c r="F1533" s="31"/>
      <c r="H1533" s="36"/>
    </row>
    <row r="1534" spans="4:8" x14ac:dyDescent="0.25">
      <c r="D1534" s="125"/>
      <c r="E1534" s="159"/>
      <c r="F1534" s="31"/>
      <c r="H1534" s="36"/>
    </row>
    <row r="1535" spans="4:8" x14ac:dyDescent="0.25">
      <c r="D1535" s="125"/>
      <c r="E1535" s="159"/>
      <c r="F1535" s="31"/>
      <c r="H1535" s="36"/>
    </row>
    <row r="1536" spans="4:8" x14ac:dyDescent="0.25">
      <c r="D1536" s="125"/>
      <c r="E1536" s="159"/>
      <c r="F1536" s="31"/>
      <c r="H1536" s="36"/>
    </row>
    <row r="1537" spans="4:8" x14ac:dyDescent="0.25">
      <c r="D1537" s="125"/>
      <c r="E1537" s="159"/>
      <c r="F1537" s="31"/>
      <c r="H1537" s="36"/>
    </row>
    <row r="1538" spans="4:8" x14ac:dyDescent="0.25">
      <c r="D1538" s="125"/>
      <c r="E1538" s="159"/>
      <c r="F1538" s="31"/>
      <c r="H1538" s="36"/>
    </row>
    <row r="1539" spans="4:8" x14ac:dyDescent="0.25">
      <c r="D1539" s="125"/>
      <c r="E1539" s="159"/>
      <c r="F1539" s="31"/>
      <c r="H1539" s="36"/>
    </row>
    <row r="1540" spans="4:8" x14ac:dyDescent="0.25">
      <c r="D1540" s="125"/>
      <c r="E1540" s="159"/>
      <c r="F1540" s="31"/>
      <c r="H1540" s="36"/>
    </row>
    <row r="1541" spans="4:8" x14ac:dyDescent="0.25">
      <c r="D1541" s="125"/>
      <c r="E1541" s="159"/>
      <c r="F1541" s="31"/>
      <c r="H1541" s="36"/>
    </row>
    <row r="1542" spans="4:8" x14ac:dyDescent="0.25">
      <c r="D1542" s="125"/>
      <c r="E1542" s="159"/>
      <c r="F1542" s="31"/>
      <c r="H1542" s="36"/>
    </row>
    <row r="1543" spans="4:8" x14ac:dyDescent="0.25">
      <c r="D1543" s="125"/>
      <c r="E1543" s="159"/>
      <c r="F1543" s="31"/>
      <c r="H1543" s="36"/>
    </row>
    <row r="1544" spans="4:8" x14ac:dyDescent="0.25">
      <c r="D1544" s="125"/>
      <c r="E1544" s="159"/>
      <c r="F1544" s="31"/>
      <c r="H1544" s="36"/>
    </row>
    <row r="1545" spans="4:8" x14ac:dyDescent="0.25">
      <c r="D1545" s="125"/>
      <c r="E1545" s="159"/>
      <c r="F1545" s="31"/>
      <c r="H1545" s="36"/>
    </row>
    <row r="1546" spans="4:8" x14ac:dyDescent="0.25">
      <c r="D1546" s="125"/>
      <c r="E1546" s="159"/>
      <c r="F1546" s="31"/>
      <c r="H1546" s="36"/>
    </row>
    <row r="1547" spans="4:8" x14ac:dyDescent="0.25">
      <c r="D1547" s="125"/>
      <c r="E1547" s="159"/>
      <c r="F1547" s="31"/>
      <c r="H1547" s="36"/>
    </row>
    <row r="1548" spans="4:8" x14ac:dyDescent="0.25">
      <c r="D1548" s="125"/>
      <c r="E1548" s="159"/>
      <c r="F1548" s="31"/>
      <c r="H1548" s="36"/>
    </row>
    <row r="1549" spans="4:8" x14ac:dyDescent="0.25">
      <c r="D1549" s="125"/>
      <c r="E1549" s="159"/>
      <c r="F1549" s="31"/>
      <c r="H1549" s="36"/>
    </row>
    <row r="1550" spans="4:8" x14ac:dyDescent="0.25">
      <c r="D1550" s="125"/>
      <c r="E1550" s="159"/>
      <c r="F1550" s="31"/>
      <c r="H1550" s="36"/>
    </row>
    <row r="1551" spans="4:8" x14ac:dyDescent="0.25">
      <c r="D1551" s="125"/>
      <c r="E1551" s="159"/>
      <c r="F1551" s="31"/>
      <c r="H1551" s="36"/>
    </row>
    <row r="1552" spans="4:8" x14ac:dyDescent="0.25">
      <c r="D1552" s="125"/>
      <c r="E1552" s="159"/>
      <c r="F1552" s="31"/>
      <c r="H1552" s="36"/>
    </row>
    <row r="1553" spans="4:8" x14ac:dyDescent="0.25">
      <c r="D1553" s="125"/>
      <c r="E1553" s="159"/>
      <c r="F1553" s="31"/>
      <c r="H1553" s="36"/>
    </row>
    <row r="1554" spans="4:8" x14ac:dyDescent="0.25">
      <c r="D1554" s="125"/>
      <c r="E1554" s="159"/>
      <c r="F1554" s="31"/>
      <c r="H1554" s="36"/>
    </row>
    <row r="1555" spans="4:8" x14ac:dyDescent="0.25">
      <c r="D1555" s="125"/>
      <c r="E1555" s="159"/>
      <c r="F1555" s="31"/>
      <c r="H1555" s="36"/>
    </row>
    <row r="1556" spans="4:8" x14ac:dyDescent="0.25">
      <c r="D1556" s="125"/>
      <c r="E1556" s="159"/>
      <c r="F1556" s="31"/>
      <c r="H1556" s="36"/>
    </row>
    <row r="1557" spans="4:8" x14ac:dyDescent="0.25">
      <c r="D1557" s="125"/>
      <c r="E1557" s="159"/>
      <c r="F1557" s="31"/>
      <c r="H1557" s="36"/>
    </row>
    <row r="1558" spans="4:8" x14ac:dyDescent="0.25">
      <c r="D1558" s="125"/>
      <c r="E1558" s="159"/>
      <c r="F1558" s="31"/>
      <c r="H1558" s="36"/>
    </row>
    <row r="1559" spans="4:8" x14ac:dyDescent="0.25">
      <c r="D1559" s="125"/>
      <c r="E1559" s="159"/>
      <c r="F1559" s="31"/>
      <c r="H1559" s="36"/>
    </row>
    <row r="1560" spans="4:8" x14ac:dyDescent="0.25">
      <c r="D1560" s="125"/>
      <c r="E1560" s="159"/>
      <c r="F1560" s="31"/>
      <c r="H1560" s="36"/>
    </row>
    <row r="1561" spans="4:8" x14ac:dyDescent="0.25">
      <c r="D1561" s="125"/>
      <c r="E1561" s="159"/>
      <c r="F1561" s="31"/>
      <c r="H1561" s="36"/>
    </row>
    <row r="1562" spans="4:8" x14ac:dyDescent="0.25">
      <c r="D1562" s="125"/>
      <c r="E1562" s="159"/>
      <c r="F1562" s="31"/>
      <c r="H1562" s="36"/>
    </row>
    <row r="1563" spans="4:8" x14ac:dyDescent="0.25">
      <c r="D1563" s="125"/>
      <c r="E1563" s="159"/>
      <c r="F1563" s="31"/>
      <c r="H1563" s="36"/>
    </row>
    <row r="1564" spans="4:8" x14ac:dyDescent="0.25">
      <c r="D1564" s="125"/>
      <c r="E1564" s="159"/>
      <c r="F1564" s="31"/>
      <c r="H1564" s="36"/>
    </row>
    <row r="1565" spans="4:8" x14ac:dyDescent="0.25">
      <c r="D1565" s="125"/>
      <c r="E1565" s="159"/>
      <c r="F1565" s="31"/>
      <c r="H1565" s="36"/>
    </row>
    <row r="1566" spans="4:8" x14ac:dyDescent="0.25">
      <c r="D1566" s="125"/>
      <c r="E1566" s="159"/>
      <c r="F1566" s="31"/>
      <c r="H1566" s="36"/>
    </row>
    <row r="1567" spans="4:8" x14ac:dyDescent="0.25">
      <c r="D1567" s="125"/>
      <c r="E1567" s="159"/>
      <c r="F1567" s="31"/>
      <c r="H1567" s="36"/>
    </row>
    <row r="1568" spans="4:8" x14ac:dyDescent="0.25">
      <c r="D1568" s="125"/>
      <c r="E1568" s="159"/>
      <c r="F1568" s="31"/>
      <c r="H1568" s="36"/>
    </row>
    <row r="1569" spans="4:8" x14ac:dyDescent="0.25">
      <c r="D1569" s="125"/>
      <c r="E1569" s="159"/>
      <c r="F1569" s="31"/>
      <c r="H1569" s="36"/>
    </row>
    <row r="1570" spans="4:8" x14ac:dyDescent="0.25">
      <c r="D1570" s="125"/>
      <c r="E1570" s="159"/>
      <c r="F1570" s="31"/>
      <c r="H1570" s="36"/>
    </row>
    <row r="1571" spans="4:8" x14ac:dyDescent="0.25">
      <c r="D1571" s="125"/>
      <c r="E1571" s="159"/>
      <c r="F1571" s="31"/>
      <c r="H1571" s="36"/>
    </row>
    <row r="1572" spans="4:8" x14ac:dyDescent="0.25">
      <c r="D1572" s="125"/>
      <c r="E1572" s="159"/>
      <c r="F1572" s="31"/>
      <c r="H1572" s="36"/>
    </row>
    <row r="1573" spans="4:8" x14ac:dyDescent="0.25">
      <c r="D1573" s="125"/>
      <c r="E1573" s="159"/>
      <c r="F1573" s="31"/>
      <c r="H1573" s="36"/>
    </row>
    <row r="1574" spans="4:8" x14ac:dyDescent="0.25">
      <c r="D1574" s="125"/>
      <c r="E1574" s="159"/>
      <c r="F1574" s="31"/>
      <c r="H1574" s="36"/>
    </row>
    <row r="1575" spans="4:8" x14ac:dyDescent="0.25">
      <c r="D1575" s="125"/>
      <c r="E1575" s="159"/>
      <c r="F1575" s="31"/>
      <c r="H1575" s="36"/>
    </row>
    <row r="1576" spans="4:8" x14ac:dyDescent="0.25">
      <c r="D1576" s="125"/>
      <c r="E1576" s="159"/>
      <c r="F1576" s="31"/>
      <c r="H1576" s="36"/>
    </row>
    <row r="1577" spans="4:8" x14ac:dyDescent="0.25">
      <c r="D1577" s="125"/>
      <c r="E1577" s="159"/>
      <c r="F1577" s="31"/>
      <c r="H1577" s="36"/>
    </row>
    <row r="1578" spans="4:8" x14ac:dyDescent="0.25">
      <c r="D1578" s="125"/>
      <c r="E1578" s="159"/>
      <c r="F1578" s="31"/>
      <c r="H1578" s="36"/>
    </row>
    <row r="1579" spans="4:8" x14ac:dyDescent="0.25">
      <c r="D1579" s="125"/>
      <c r="E1579" s="159"/>
      <c r="F1579" s="31"/>
      <c r="H1579" s="36"/>
    </row>
    <row r="1580" spans="4:8" x14ac:dyDescent="0.25">
      <c r="D1580" s="125"/>
      <c r="E1580" s="159"/>
      <c r="F1580" s="31"/>
      <c r="H1580" s="36"/>
    </row>
    <row r="1581" spans="4:8" x14ac:dyDescent="0.25">
      <c r="D1581" s="125"/>
      <c r="E1581" s="159"/>
      <c r="F1581" s="31"/>
      <c r="H1581" s="36"/>
    </row>
    <row r="1582" spans="4:8" x14ac:dyDescent="0.25">
      <c r="D1582" s="125"/>
      <c r="E1582" s="159"/>
      <c r="F1582" s="31"/>
      <c r="H1582" s="36"/>
    </row>
    <row r="1583" spans="4:8" x14ac:dyDescent="0.25">
      <c r="D1583" s="125"/>
      <c r="E1583" s="159"/>
      <c r="F1583" s="31"/>
      <c r="H1583" s="36"/>
    </row>
    <row r="1584" spans="4:8" x14ac:dyDescent="0.25">
      <c r="D1584" s="125"/>
      <c r="E1584" s="159"/>
      <c r="F1584" s="31"/>
      <c r="H1584" s="36"/>
    </row>
    <row r="1585" spans="4:8" x14ac:dyDescent="0.25">
      <c r="D1585" s="125"/>
      <c r="E1585" s="159"/>
      <c r="F1585" s="31"/>
      <c r="H1585" s="36"/>
    </row>
    <row r="1586" spans="4:8" x14ac:dyDescent="0.25">
      <c r="D1586" s="125"/>
      <c r="E1586" s="159"/>
      <c r="F1586" s="31"/>
      <c r="H1586" s="36"/>
    </row>
    <row r="1587" spans="4:8" x14ac:dyDescent="0.25">
      <c r="D1587" s="125"/>
      <c r="E1587" s="159"/>
      <c r="F1587" s="31"/>
      <c r="H1587" s="36"/>
    </row>
    <row r="1588" spans="4:8" x14ac:dyDescent="0.25">
      <c r="D1588" s="125"/>
      <c r="E1588" s="159"/>
      <c r="F1588" s="31"/>
      <c r="H1588" s="36"/>
    </row>
    <row r="1589" spans="4:8" x14ac:dyDescent="0.25">
      <c r="D1589" s="125"/>
      <c r="E1589" s="159"/>
      <c r="F1589" s="31"/>
      <c r="H1589" s="36"/>
    </row>
    <row r="1590" spans="4:8" x14ac:dyDescent="0.25">
      <c r="D1590" s="125"/>
      <c r="E1590" s="159"/>
      <c r="F1590" s="31"/>
      <c r="H1590" s="36"/>
    </row>
    <row r="1591" spans="4:8" x14ac:dyDescent="0.25">
      <c r="D1591" s="125"/>
      <c r="E1591" s="159"/>
      <c r="F1591" s="31"/>
      <c r="H1591" s="36"/>
    </row>
    <row r="1592" spans="4:8" x14ac:dyDescent="0.25">
      <c r="D1592" s="125"/>
      <c r="E1592" s="159"/>
      <c r="F1592" s="31"/>
      <c r="H1592" s="36"/>
    </row>
    <row r="1593" spans="4:8" x14ac:dyDescent="0.25">
      <c r="D1593" s="125"/>
      <c r="E1593" s="159"/>
      <c r="F1593" s="31"/>
      <c r="H1593" s="36"/>
    </row>
    <row r="1594" spans="4:8" x14ac:dyDescent="0.25">
      <c r="D1594" s="125"/>
      <c r="E1594" s="159"/>
      <c r="F1594" s="31"/>
      <c r="H1594" s="36"/>
    </row>
    <row r="1595" spans="4:8" x14ac:dyDescent="0.25">
      <c r="D1595" s="125"/>
      <c r="E1595" s="159"/>
      <c r="F1595" s="31"/>
      <c r="H1595" s="36"/>
    </row>
    <row r="1596" spans="4:8" x14ac:dyDescent="0.25">
      <c r="D1596" s="125"/>
      <c r="E1596" s="159"/>
      <c r="F1596" s="31"/>
      <c r="H1596" s="36"/>
    </row>
    <row r="1597" spans="4:8" x14ac:dyDescent="0.25">
      <c r="D1597" s="125"/>
      <c r="E1597" s="159"/>
      <c r="F1597" s="31"/>
      <c r="H1597" s="36"/>
    </row>
    <row r="1598" spans="4:8" x14ac:dyDescent="0.25">
      <c r="D1598" s="125"/>
      <c r="E1598" s="159"/>
      <c r="F1598" s="31"/>
      <c r="H1598" s="36"/>
    </row>
    <row r="1599" spans="4:8" x14ac:dyDescent="0.25">
      <c r="D1599" s="125"/>
      <c r="E1599" s="159"/>
      <c r="F1599" s="31"/>
      <c r="H1599" s="36"/>
    </row>
    <row r="1600" spans="4:8" x14ac:dyDescent="0.25">
      <c r="D1600" s="125"/>
      <c r="E1600" s="159"/>
      <c r="F1600" s="31"/>
      <c r="H1600" s="36"/>
    </row>
    <row r="1601" spans="4:8" x14ac:dyDescent="0.25">
      <c r="D1601" s="125"/>
      <c r="E1601" s="159"/>
      <c r="F1601" s="31"/>
      <c r="H1601" s="36"/>
    </row>
    <row r="1602" spans="4:8" x14ac:dyDescent="0.25">
      <c r="D1602" s="125"/>
      <c r="E1602" s="159"/>
      <c r="F1602" s="31"/>
      <c r="H1602" s="36"/>
    </row>
    <row r="1603" spans="4:8" x14ac:dyDescent="0.25">
      <c r="D1603" s="125"/>
      <c r="E1603" s="159"/>
      <c r="F1603" s="31"/>
      <c r="H1603" s="36"/>
    </row>
    <row r="1604" spans="4:8" x14ac:dyDescent="0.25">
      <c r="D1604" s="125"/>
      <c r="E1604" s="159"/>
      <c r="F1604" s="31"/>
      <c r="H1604" s="36"/>
    </row>
    <row r="1605" spans="4:8" x14ac:dyDescent="0.25">
      <c r="D1605" s="125"/>
      <c r="E1605" s="159"/>
      <c r="F1605" s="31"/>
      <c r="H1605" s="36"/>
    </row>
    <row r="1606" spans="4:8" x14ac:dyDescent="0.25">
      <c r="D1606" s="125"/>
      <c r="E1606" s="159"/>
      <c r="F1606" s="31"/>
      <c r="H1606" s="36"/>
    </row>
    <row r="1607" spans="4:8" x14ac:dyDescent="0.25">
      <c r="D1607" s="125"/>
      <c r="E1607" s="159"/>
      <c r="F1607" s="31"/>
      <c r="H1607" s="36"/>
    </row>
    <row r="1608" spans="4:8" x14ac:dyDescent="0.25">
      <c r="D1608" s="125"/>
      <c r="E1608" s="159"/>
      <c r="F1608" s="31"/>
      <c r="H1608" s="36"/>
    </row>
    <row r="1609" spans="4:8" x14ac:dyDescent="0.25">
      <c r="D1609" s="125"/>
      <c r="E1609" s="159"/>
      <c r="F1609" s="31"/>
      <c r="H1609" s="36"/>
    </row>
    <row r="1610" spans="4:8" x14ac:dyDescent="0.25">
      <c r="D1610" s="125"/>
      <c r="E1610" s="159"/>
      <c r="F1610" s="31"/>
      <c r="H1610" s="36"/>
    </row>
    <row r="1611" spans="4:8" x14ac:dyDescent="0.25">
      <c r="D1611" s="125"/>
      <c r="E1611" s="159"/>
      <c r="F1611" s="31"/>
      <c r="H1611" s="36"/>
    </row>
    <row r="1612" spans="4:8" x14ac:dyDescent="0.25">
      <c r="D1612" s="125"/>
      <c r="E1612" s="159"/>
      <c r="F1612" s="31"/>
      <c r="H1612" s="36"/>
    </row>
    <row r="1613" spans="4:8" x14ac:dyDescent="0.25">
      <c r="D1613" s="125"/>
      <c r="E1613" s="159"/>
      <c r="F1613" s="31"/>
      <c r="H1613" s="36"/>
    </row>
    <row r="1614" spans="4:8" x14ac:dyDescent="0.25">
      <c r="D1614" s="125"/>
      <c r="E1614" s="159"/>
      <c r="F1614" s="31"/>
      <c r="H1614" s="36"/>
    </row>
    <row r="1615" spans="4:8" x14ac:dyDescent="0.25">
      <c r="D1615" s="125"/>
      <c r="E1615" s="159"/>
      <c r="F1615" s="31"/>
      <c r="H1615" s="36"/>
    </row>
    <row r="1616" spans="4:8" x14ac:dyDescent="0.25">
      <c r="D1616" s="125"/>
      <c r="E1616" s="159"/>
      <c r="F1616" s="31"/>
      <c r="H1616" s="36"/>
    </row>
    <row r="1617" spans="4:8" x14ac:dyDescent="0.25">
      <c r="D1617" s="125"/>
      <c r="E1617" s="159"/>
      <c r="F1617" s="31"/>
      <c r="H1617" s="36"/>
    </row>
    <row r="1618" spans="4:8" x14ac:dyDescent="0.25">
      <c r="D1618" s="125"/>
      <c r="E1618" s="159"/>
      <c r="F1618" s="31"/>
      <c r="H1618" s="36"/>
    </row>
    <row r="1619" spans="4:8" x14ac:dyDescent="0.25">
      <c r="D1619" s="125"/>
      <c r="E1619" s="159"/>
      <c r="F1619" s="31"/>
      <c r="H1619" s="36"/>
    </row>
    <row r="1620" spans="4:8" x14ac:dyDescent="0.25">
      <c r="D1620" s="125"/>
      <c r="E1620" s="159"/>
      <c r="F1620" s="31"/>
      <c r="H1620" s="36"/>
    </row>
    <row r="1621" spans="4:8" x14ac:dyDescent="0.25">
      <c r="D1621" s="125"/>
      <c r="E1621" s="159"/>
      <c r="F1621" s="31"/>
      <c r="H1621" s="36"/>
    </row>
    <row r="1622" spans="4:8" x14ac:dyDescent="0.25">
      <c r="D1622" s="125"/>
      <c r="E1622" s="159"/>
      <c r="F1622" s="31"/>
      <c r="H1622" s="36"/>
    </row>
    <row r="1623" spans="4:8" x14ac:dyDescent="0.25">
      <c r="D1623" s="125"/>
      <c r="E1623" s="159"/>
      <c r="F1623" s="31"/>
      <c r="H1623" s="36"/>
    </row>
    <row r="1624" spans="4:8" x14ac:dyDescent="0.25">
      <c r="D1624" s="125"/>
      <c r="E1624" s="159"/>
      <c r="F1624" s="31"/>
      <c r="H1624" s="36"/>
    </row>
    <row r="1625" spans="4:8" x14ac:dyDescent="0.25">
      <c r="D1625" s="125"/>
      <c r="E1625" s="159"/>
      <c r="F1625" s="31"/>
      <c r="H1625" s="36"/>
    </row>
    <row r="1626" spans="4:8" x14ac:dyDescent="0.25">
      <c r="D1626" s="125"/>
      <c r="E1626" s="159"/>
      <c r="F1626" s="31"/>
      <c r="H1626" s="36"/>
    </row>
    <row r="1627" spans="4:8" x14ac:dyDescent="0.25">
      <c r="D1627" s="125"/>
      <c r="E1627" s="159"/>
      <c r="F1627" s="31"/>
      <c r="H1627" s="36"/>
    </row>
    <row r="1628" spans="4:8" x14ac:dyDescent="0.25">
      <c r="D1628" s="125"/>
      <c r="E1628" s="159"/>
      <c r="F1628" s="31"/>
      <c r="H1628" s="36"/>
    </row>
    <row r="1629" spans="4:8" x14ac:dyDescent="0.25">
      <c r="D1629" s="125"/>
      <c r="E1629" s="159"/>
      <c r="F1629" s="31"/>
      <c r="H1629" s="36"/>
    </row>
    <row r="1630" spans="4:8" x14ac:dyDescent="0.25">
      <c r="D1630" s="125"/>
      <c r="E1630" s="159"/>
      <c r="F1630" s="31"/>
      <c r="H1630" s="36"/>
    </row>
    <row r="1631" spans="4:8" x14ac:dyDescent="0.25">
      <c r="D1631" s="125"/>
      <c r="E1631" s="159"/>
      <c r="F1631" s="31"/>
      <c r="H1631" s="36"/>
    </row>
    <row r="1632" spans="4:8" x14ac:dyDescent="0.25">
      <c r="D1632" s="125"/>
      <c r="E1632" s="159"/>
      <c r="F1632" s="31"/>
      <c r="H1632" s="36"/>
    </row>
    <row r="1633" spans="4:8" x14ac:dyDescent="0.25">
      <c r="D1633" s="125"/>
      <c r="E1633" s="159"/>
      <c r="F1633" s="31"/>
      <c r="H1633" s="36"/>
    </row>
    <row r="1634" spans="4:8" x14ac:dyDescent="0.25">
      <c r="D1634" s="125"/>
      <c r="E1634" s="159"/>
      <c r="F1634" s="31"/>
      <c r="H1634" s="36"/>
    </row>
    <row r="1635" spans="4:8" x14ac:dyDescent="0.25">
      <c r="D1635" s="125"/>
      <c r="E1635" s="159"/>
      <c r="F1635" s="31"/>
      <c r="H1635" s="36"/>
    </row>
    <row r="1636" spans="4:8" x14ac:dyDescent="0.25">
      <c r="D1636" s="125"/>
      <c r="E1636" s="159"/>
      <c r="F1636" s="31"/>
      <c r="H1636" s="36"/>
    </row>
    <row r="1637" spans="4:8" x14ac:dyDescent="0.25">
      <c r="D1637" s="125"/>
      <c r="E1637" s="159"/>
      <c r="F1637" s="31"/>
      <c r="H1637" s="36"/>
    </row>
    <row r="1638" spans="4:8" x14ac:dyDescent="0.25">
      <c r="D1638" s="125"/>
      <c r="E1638" s="159"/>
      <c r="F1638" s="31"/>
      <c r="H1638" s="36"/>
    </row>
    <row r="1639" spans="4:8" x14ac:dyDescent="0.25">
      <c r="D1639" s="125"/>
      <c r="E1639" s="159"/>
      <c r="F1639" s="31"/>
      <c r="H1639" s="36"/>
    </row>
    <row r="1640" spans="4:8" x14ac:dyDescent="0.25">
      <c r="D1640" s="125"/>
      <c r="E1640" s="159"/>
      <c r="F1640" s="31"/>
      <c r="H1640" s="36"/>
    </row>
    <row r="1641" spans="4:8" x14ac:dyDescent="0.25">
      <c r="D1641" s="125"/>
      <c r="E1641" s="159"/>
      <c r="F1641" s="31"/>
      <c r="H1641" s="36"/>
    </row>
    <row r="1642" spans="4:8" x14ac:dyDescent="0.25">
      <c r="D1642" s="125"/>
      <c r="E1642" s="159"/>
      <c r="F1642" s="31"/>
      <c r="H1642" s="36"/>
    </row>
    <row r="1643" spans="4:8" x14ac:dyDescent="0.25">
      <c r="D1643" s="125"/>
      <c r="E1643" s="159"/>
      <c r="F1643" s="31"/>
      <c r="H1643" s="36"/>
    </row>
    <row r="1644" spans="4:8" x14ac:dyDescent="0.25">
      <c r="D1644" s="125"/>
      <c r="E1644" s="159"/>
      <c r="F1644" s="31"/>
      <c r="H1644" s="36"/>
    </row>
    <row r="1645" spans="4:8" x14ac:dyDescent="0.25">
      <c r="D1645" s="125"/>
      <c r="E1645" s="159"/>
      <c r="F1645" s="31"/>
      <c r="H1645" s="36"/>
    </row>
    <row r="1646" spans="4:8" x14ac:dyDescent="0.25">
      <c r="D1646" s="125"/>
      <c r="E1646" s="159"/>
      <c r="F1646" s="31"/>
      <c r="H1646" s="36"/>
    </row>
    <row r="1647" spans="4:8" x14ac:dyDescent="0.25">
      <c r="D1647" s="125"/>
      <c r="E1647" s="159"/>
      <c r="F1647" s="31"/>
      <c r="H1647" s="36"/>
    </row>
    <row r="1648" spans="4:8" x14ac:dyDescent="0.25">
      <c r="D1648" s="125"/>
      <c r="E1648" s="159"/>
      <c r="F1648" s="31"/>
      <c r="H1648" s="36"/>
    </row>
    <row r="1649" spans="4:8" x14ac:dyDescent="0.25">
      <c r="D1649" s="125"/>
      <c r="E1649" s="159"/>
      <c r="F1649" s="31"/>
      <c r="H1649" s="36"/>
    </row>
    <row r="1650" spans="4:8" x14ac:dyDescent="0.25">
      <c r="D1650" s="125"/>
      <c r="E1650" s="159"/>
      <c r="F1650" s="31"/>
      <c r="H1650" s="36"/>
    </row>
    <row r="1651" spans="4:8" x14ac:dyDescent="0.25">
      <c r="D1651" s="125"/>
      <c r="E1651" s="159"/>
      <c r="F1651" s="31"/>
      <c r="H1651" s="36"/>
    </row>
    <row r="1652" spans="4:8" x14ac:dyDescent="0.25">
      <c r="D1652" s="125"/>
      <c r="E1652" s="159"/>
      <c r="F1652" s="31"/>
      <c r="H1652" s="36"/>
    </row>
    <row r="1653" spans="4:8" x14ac:dyDescent="0.25">
      <c r="D1653" s="125"/>
      <c r="E1653" s="159"/>
      <c r="F1653" s="31"/>
      <c r="H1653" s="36"/>
    </row>
    <row r="1654" spans="4:8" x14ac:dyDescent="0.25">
      <c r="D1654" s="125"/>
      <c r="E1654" s="159"/>
      <c r="F1654" s="31"/>
      <c r="H1654" s="36"/>
    </row>
    <row r="1655" spans="4:8" x14ac:dyDescent="0.25">
      <c r="D1655" s="125"/>
      <c r="E1655" s="159"/>
      <c r="F1655" s="31"/>
      <c r="H1655" s="36"/>
    </row>
    <row r="1656" spans="4:8" x14ac:dyDescent="0.25">
      <c r="D1656" s="125"/>
      <c r="E1656" s="159"/>
      <c r="F1656" s="31"/>
      <c r="H1656" s="36"/>
    </row>
    <row r="1657" spans="4:8" x14ac:dyDescent="0.25">
      <c r="D1657" s="125"/>
      <c r="E1657" s="159"/>
      <c r="F1657" s="31"/>
      <c r="H1657" s="36"/>
    </row>
    <row r="1658" spans="4:8" x14ac:dyDescent="0.25">
      <c r="D1658" s="125"/>
      <c r="E1658" s="159"/>
      <c r="F1658" s="31"/>
      <c r="H1658" s="36"/>
    </row>
    <row r="1659" spans="4:8" x14ac:dyDescent="0.25">
      <c r="D1659" s="125"/>
      <c r="E1659" s="159"/>
      <c r="F1659" s="31"/>
      <c r="H1659" s="36"/>
    </row>
    <row r="1660" spans="4:8" x14ac:dyDescent="0.25">
      <c r="D1660" s="125"/>
      <c r="E1660" s="159"/>
      <c r="F1660" s="31"/>
      <c r="H1660" s="36"/>
    </row>
    <row r="1661" spans="4:8" x14ac:dyDescent="0.25">
      <c r="D1661" s="125"/>
      <c r="E1661" s="159"/>
      <c r="F1661" s="31"/>
      <c r="H1661" s="36"/>
    </row>
    <row r="1662" spans="4:8" x14ac:dyDescent="0.25">
      <c r="D1662" s="125"/>
      <c r="E1662" s="159"/>
      <c r="F1662" s="31"/>
      <c r="H1662" s="36"/>
    </row>
    <row r="1663" spans="4:8" x14ac:dyDescent="0.25">
      <c r="D1663" s="125"/>
      <c r="E1663" s="159"/>
      <c r="F1663" s="31"/>
      <c r="H1663" s="36"/>
    </row>
    <row r="1664" spans="4:8" x14ac:dyDescent="0.25">
      <c r="D1664" s="125"/>
      <c r="E1664" s="159"/>
      <c r="F1664" s="31"/>
      <c r="H1664" s="36"/>
    </row>
    <row r="1665" spans="4:8" x14ac:dyDescent="0.25">
      <c r="D1665" s="125"/>
      <c r="E1665" s="159"/>
      <c r="F1665" s="31"/>
      <c r="H1665" s="36"/>
    </row>
    <row r="1666" spans="4:8" x14ac:dyDescent="0.25">
      <c r="D1666" s="125"/>
      <c r="E1666" s="159"/>
      <c r="F1666" s="31"/>
      <c r="H1666" s="36"/>
    </row>
    <row r="1667" spans="4:8" x14ac:dyDescent="0.25">
      <c r="D1667" s="125"/>
      <c r="E1667" s="159"/>
      <c r="F1667" s="31"/>
      <c r="H1667" s="36"/>
    </row>
    <row r="1668" spans="4:8" x14ac:dyDescent="0.25">
      <c r="D1668" s="125"/>
      <c r="E1668" s="159"/>
      <c r="F1668" s="31"/>
      <c r="H1668" s="36"/>
    </row>
    <row r="1669" spans="4:8" x14ac:dyDescent="0.25">
      <c r="D1669" s="125"/>
      <c r="E1669" s="159"/>
      <c r="F1669" s="31"/>
      <c r="H1669" s="36"/>
    </row>
    <row r="1670" spans="4:8" x14ac:dyDescent="0.25">
      <c r="D1670" s="125"/>
      <c r="E1670" s="159"/>
      <c r="F1670" s="31"/>
      <c r="H1670" s="36"/>
    </row>
    <row r="1671" spans="4:8" x14ac:dyDescent="0.25">
      <c r="D1671" s="125"/>
      <c r="E1671" s="159"/>
      <c r="F1671" s="31"/>
      <c r="H1671" s="36"/>
    </row>
    <row r="1672" spans="4:8" x14ac:dyDescent="0.25">
      <c r="D1672" s="125"/>
      <c r="E1672" s="159"/>
      <c r="F1672" s="31"/>
      <c r="H1672" s="36"/>
    </row>
    <row r="1673" spans="4:8" x14ac:dyDescent="0.25">
      <c r="D1673" s="125"/>
      <c r="E1673" s="159"/>
      <c r="F1673" s="31"/>
      <c r="H1673" s="36"/>
    </row>
    <row r="1674" spans="4:8" x14ac:dyDescent="0.25">
      <c r="D1674" s="125"/>
      <c r="E1674" s="159"/>
      <c r="F1674" s="31"/>
      <c r="H1674" s="36"/>
    </row>
    <row r="1675" spans="4:8" x14ac:dyDescent="0.25">
      <c r="D1675" s="125"/>
      <c r="E1675" s="159"/>
      <c r="F1675" s="31"/>
      <c r="H1675" s="36"/>
    </row>
    <row r="1676" spans="4:8" x14ac:dyDescent="0.25">
      <c r="D1676" s="125"/>
      <c r="E1676" s="159"/>
      <c r="F1676" s="31"/>
      <c r="H1676" s="36"/>
    </row>
    <row r="1677" spans="4:8" x14ac:dyDescent="0.25">
      <c r="D1677" s="125"/>
      <c r="E1677" s="159"/>
      <c r="F1677" s="31"/>
      <c r="H1677" s="36"/>
    </row>
    <row r="1678" spans="4:8" x14ac:dyDescent="0.25">
      <c r="D1678" s="125"/>
      <c r="E1678" s="159"/>
      <c r="F1678" s="31"/>
      <c r="H1678" s="36"/>
    </row>
    <row r="1679" spans="4:8" x14ac:dyDescent="0.25">
      <c r="D1679" s="125"/>
      <c r="E1679" s="159"/>
      <c r="F1679" s="31"/>
      <c r="H1679" s="36"/>
    </row>
    <row r="1680" spans="4:8" x14ac:dyDescent="0.25">
      <c r="D1680" s="125"/>
      <c r="E1680" s="159"/>
      <c r="F1680" s="31"/>
      <c r="H1680" s="36"/>
    </row>
    <row r="1681" spans="4:8" x14ac:dyDescent="0.25">
      <c r="D1681" s="125"/>
      <c r="E1681" s="159"/>
      <c r="F1681" s="31"/>
      <c r="H1681" s="36"/>
    </row>
    <row r="1682" spans="4:8" x14ac:dyDescent="0.25">
      <c r="D1682" s="125"/>
      <c r="E1682" s="159"/>
      <c r="F1682" s="31"/>
      <c r="H1682" s="36"/>
    </row>
    <row r="1683" spans="4:8" x14ac:dyDescent="0.25">
      <c r="D1683" s="125"/>
      <c r="E1683" s="159"/>
      <c r="F1683" s="31"/>
      <c r="H1683" s="36"/>
    </row>
    <row r="1684" spans="4:8" x14ac:dyDescent="0.25">
      <c r="D1684" s="125"/>
      <c r="E1684" s="159"/>
      <c r="F1684" s="31"/>
      <c r="H1684" s="36"/>
    </row>
    <row r="1685" spans="4:8" x14ac:dyDescent="0.25">
      <c r="D1685" s="125"/>
      <c r="E1685" s="159"/>
      <c r="F1685" s="31"/>
      <c r="H1685" s="36"/>
    </row>
    <row r="1686" spans="4:8" x14ac:dyDescent="0.25">
      <c r="D1686" s="125"/>
      <c r="E1686" s="159"/>
      <c r="F1686" s="31"/>
      <c r="H1686" s="36"/>
    </row>
    <row r="1687" spans="4:8" x14ac:dyDescent="0.25">
      <c r="D1687" s="125"/>
      <c r="E1687" s="159"/>
      <c r="F1687" s="31"/>
      <c r="H1687" s="36"/>
    </row>
    <row r="1688" spans="4:8" x14ac:dyDescent="0.25">
      <c r="D1688" s="125"/>
      <c r="E1688" s="159"/>
      <c r="F1688" s="31"/>
      <c r="H1688" s="36"/>
    </row>
    <row r="1689" spans="4:8" x14ac:dyDescent="0.25">
      <c r="D1689" s="125"/>
      <c r="E1689" s="159"/>
      <c r="F1689" s="31"/>
      <c r="H1689" s="36"/>
    </row>
    <row r="1690" spans="4:8" x14ac:dyDescent="0.25">
      <c r="D1690" s="125"/>
      <c r="E1690" s="159"/>
      <c r="F1690" s="31"/>
      <c r="H1690" s="36"/>
    </row>
    <row r="1691" spans="4:8" x14ac:dyDescent="0.25">
      <c r="D1691" s="125"/>
      <c r="E1691" s="159"/>
      <c r="F1691" s="31"/>
      <c r="H1691" s="36"/>
    </row>
    <row r="1692" spans="4:8" x14ac:dyDescent="0.25">
      <c r="D1692" s="125"/>
      <c r="E1692" s="159"/>
      <c r="F1692" s="31"/>
      <c r="H1692" s="36"/>
    </row>
    <row r="1693" spans="4:8" x14ac:dyDescent="0.25">
      <c r="D1693" s="125"/>
      <c r="E1693" s="159"/>
      <c r="F1693" s="31"/>
      <c r="H1693" s="36"/>
    </row>
    <row r="1694" spans="4:8" x14ac:dyDescent="0.25">
      <c r="D1694" s="125"/>
      <c r="E1694" s="159"/>
      <c r="F1694" s="31"/>
      <c r="H1694" s="36"/>
    </row>
    <row r="1695" spans="4:8" x14ac:dyDescent="0.25">
      <c r="D1695" s="125"/>
      <c r="E1695" s="159"/>
      <c r="F1695" s="31"/>
      <c r="H1695" s="36"/>
    </row>
    <row r="1696" spans="4:8" x14ac:dyDescent="0.25">
      <c r="D1696" s="125"/>
      <c r="E1696" s="159"/>
      <c r="F1696" s="31"/>
      <c r="H1696" s="36"/>
    </row>
    <row r="1697" spans="4:8" x14ac:dyDescent="0.25">
      <c r="D1697" s="125"/>
      <c r="E1697" s="159"/>
      <c r="F1697" s="31"/>
      <c r="H1697" s="36"/>
    </row>
    <row r="1698" spans="4:8" x14ac:dyDescent="0.25">
      <c r="D1698" s="125"/>
      <c r="E1698" s="159"/>
      <c r="F1698" s="31"/>
      <c r="H1698" s="36"/>
    </row>
    <row r="1699" spans="4:8" x14ac:dyDescent="0.25">
      <c r="D1699" s="125"/>
      <c r="E1699" s="159"/>
      <c r="F1699" s="31"/>
      <c r="H1699" s="36"/>
    </row>
    <row r="1700" spans="4:8" x14ac:dyDescent="0.25">
      <c r="D1700" s="125"/>
      <c r="E1700" s="159"/>
      <c r="F1700" s="31"/>
      <c r="H1700" s="36"/>
    </row>
    <row r="1701" spans="4:8" x14ac:dyDescent="0.25">
      <c r="D1701" s="125"/>
      <c r="E1701" s="159"/>
      <c r="F1701" s="31"/>
      <c r="H1701" s="36"/>
    </row>
    <row r="1702" spans="4:8" x14ac:dyDescent="0.25">
      <c r="D1702" s="125"/>
      <c r="E1702" s="159"/>
      <c r="F1702" s="31"/>
      <c r="H1702" s="36"/>
    </row>
    <row r="1703" spans="4:8" x14ac:dyDescent="0.25">
      <c r="D1703" s="125"/>
      <c r="E1703" s="159"/>
      <c r="F1703" s="31"/>
      <c r="H1703" s="36"/>
    </row>
    <row r="1704" spans="4:8" x14ac:dyDescent="0.25">
      <c r="D1704" s="125"/>
      <c r="E1704" s="159"/>
      <c r="F1704" s="31"/>
      <c r="H1704" s="36"/>
    </row>
    <row r="1705" spans="4:8" x14ac:dyDescent="0.25">
      <c r="D1705" s="125"/>
      <c r="E1705" s="159"/>
      <c r="F1705" s="31"/>
      <c r="H1705" s="36"/>
    </row>
    <row r="1706" spans="4:8" x14ac:dyDescent="0.25">
      <c r="D1706" s="125"/>
      <c r="E1706" s="159"/>
      <c r="F1706" s="31"/>
      <c r="H1706" s="36"/>
    </row>
    <row r="1707" spans="4:8" x14ac:dyDescent="0.25">
      <c r="D1707" s="125"/>
      <c r="E1707" s="159"/>
      <c r="F1707" s="31"/>
      <c r="H1707" s="36"/>
    </row>
    <row r="1708" spans="4:8" x14ac:dyDescent="0.25">
      <c r="D1708" s="125"/>
      <c r="E1708" s="159"/>
      <c r="F1708" s="31"/>
      <c r="H1708" s="36"/>
    </row>
    <row r="1709" spans="4:8" x14ac:dyDescent="0.25">
      <c r="D1709" s="125"/>
      <c r="E1709" s="159"/>
      <c r="F1709" s="31"/>
      <c r="H1709" s="36"/>
    </row>
    <row r="1710" spans="4:8" x14ac:dyDescent="0.25">
      <c r="D1710" s="125"/>
      <c r="E1710" s="159"/>
      <c r="F1710" s="31"/>
      <c r="H1710" s="36"/>
    </row>
    <row r="1711" spans="4:8" x14ac:dyDescent="0.25">
      <c r="D1711" s="125"/>
      <c r="E1711" s="159"/>
      <c r="F1711" s="31"/>
      <c r="H1711" s="36"/>
    </row>
    <row r="1712" spans="4:8" x14ac:dyDescent="0.25">
      <c r="D1712" s="125"/>
      <c r="E1712" s="159"/>
      <c r="F1712" s="31"/>
      <c r="H1712" s="36"/>
    </row>
    <row r="1713" spans="4:8" x14ac:dyDescent="0.25">
      <c r="D1713" s="125"/>
      <c r="E1713" s="159"/>
      <c r="F1713" s="31"/>
      <c r="H1713" s="36"/>
    </row>
    <row r="1714" spans="4:8" x14ac:dyDescent="0.25">
      <c r="D1714" s="125"/>
      <c r="E1714" s="159"/>
      <c r="F1714" s="31"/>
      <c r="H1714" s="36"/>
    </row>
    <row r="1715" spans="4:8" x14ac:dyDescent="0.25">
      <c r="D1715" s="125"/>
      <c r="E1715" s="159"/>
      <c r="F1715" s="31"/>
      <c r="H1715" s="36"/>
    </row>
    <row r="1716" spans="4:8" x14ac:dyDescent="0.25">
      <c r="D1716" s="125"/>
      <c r="E1716" s="159"/>
      <c r="F1716" s="31"/>
      <c r="H1716" s="36"/>
    </row>
    <row r="1717" spans="4:8" x14ac:dyDescent="0.25">
      <c r="D1717" s="125"/>
      <c r="E1717" s="159"/>
      <c r="F1717" s="31"/>
      <c r="H1717" s="36"/>
    </row>
    <row r="1718" spans="4:8" x14ac:dyDescent="0.25">
      <c r="D1718" s="125"/>
      <c r="E1718" s="159"/>
      <c r="F1718" s="31"/>
      <c r="H1718" s="36"/>
    </row>
    <row r="1719" spans="4:8" x14ac:dyDescent="0.25">
      <c r="D1719" s="125"/>
      <c r="E1719" s="159"/>
      <c r="F1719" s="31"/>
      <c r="H1719" s="36"/>
    </row>
    <row r="1720" spans="4:8" x14ac:dyDescent="0.25">
      <c r="D1720" s="125"/>
      <c r="E1720" s="159"/>
      <c r="F1720" s="31"/>
      <c r="H1720" s="36"/>
    </row>
    <row r="1721" spans="4:8" x14ac:dyDescent="0.25">
      <c r="D1721" s="125"/>
      <c r="E1721" s="159"/>
      <c r="F1721" s="31"/>
      <c r="H1721" s="36"/>
    </row>
    <row r="1722" spans="4:8" x14ac:dyDescent="0.25">
      <c r="D1722" s="125"/>
      <c r="E1722" s="159"/>
      <c r="F1722" s="31"/>
      <c r="H1722" s="36"/>
    </row>
    <row r="1723" spans="4:8" x14ac:dyDescent="0.25">
      <c r="D1723" s="125"/>
      <c r="E1723" s="159"/>
      <c r="F1723" s="31"/>
      <c r="H1723" s="36"/>
    </row>
    <row r="1724" spans="4:8" x14ac:dyDescent="0.25">
      <c r="D1724" s="125"/>
      <c r="E1724" s="159"/>
      <c r="F1724" s="31"/>
      <c r="H1724" s="36"/>
    </row>
    <row r="1725" spans="4:8" x14ac:dyDescent="0.25">
      <c r="D1725" s="125"/>
      <c r="E1725" s="159"/>
      <c r="F1725" s="31"/>
      <c r="H1725" s="36"/>
    </row>
    <row r="1726" spans="4:8" x14ac:dyDescent="0.25">
      <c r="D1726" s="125"/>
      <c r="E1726" s="159"/>
      <c r="F1726" s="31"/>
      <c r="H1726" s="36"/>
    </row>
    <row r="1727" spans="4:8" x14ac:dyDescent="0.25">
      <c r="D1727" s="125"/>
      <c r="E1727" s="159"/>
      <c r="F1727" s="31"/>
      <c r="H1727" s="36"/>
    </row>
    <row r="1728" spans="4:8" x14ac:dyDescent="0.25">
      <c r="D1728" s="125"/>
      <c r="E1728" s="159"/>
      <c r="F1728" s="31"/>
      <c r="H1728" s="36"/>
    </row>
    <row r="1729" spans="4:8" x14ac:dyDescent="0.25">
      <c r="D1729" s="125"/>
      <c r="E1729" s="159"/>
      <c r="F1729" s="31"/>
      <c r="H1729" s="36"/>
    </row>
    <row r="1730" spans="4:8" x14ac:dyDescent="0.25">
      <c r="D1730" s="125"/>
      <c r="E1730" s="159"/>
      <c r="F1730" s="31"/>
      <c r="H1730" s="36"/>
    </row>
    <row r="1731" spans="4:8" x14ac:dyDescent="0.25">
      <c r="D1731" s="125"/>
      <c r="E1731" s="159"/>
      <c r="F1731" s="31"/>
      <c r="H1731" s="36"/>
    </row>
    <row r="1732" spans="4:8" x14ac:dyDescent="0.25">
      <c r="D1732" s="125"/>
      <c r="E1732" s="159"/>
      <c r="F1732" s="31"/>
      <c r="H1732" s="36"/>
    </row>
    <row r="1733" spans="4:8" x14ac:dyDescent="0.25">
      <c r="D1733" s="125"/>
      <c r="E1733" s="159"/>
      <c r="F1733" s="31"/>
      <c r="H1733" s="36"/>
    </row>
    <row r="1734" spans="4:8" x14ac:dyDescent="0.25">
      <c r="D1734" s="125"/>
      <c r="E1734" s="159"/>
      <c r="F1734" s="31"/>
      <c r="H1734" s="36"/>
    </row>
    <row r="1735" spans="4:8" x14ac:dyDescent="0.25">
      <c r="D1735" s="125"/>
      <c r="E1735" s="159"/>
      <c r="F1735" s="31"/>
      <c r="H1735" s="36"/>
    </row>
    <row r="1736" spans="4:8" x14ac:dyDescent="0.25">
      <c r="D1736" s="125"/>
      <c r="E1736" s="159"/>
      <c r="F1736" s="31"/>
      <c r="H1736" s="36"/>
    </row>
    <row r="1737" spans="4:8" x14ac:dyDescent="0.25">
      <c r="D1737" s="125"/>
      <c r="E1737" s="159"/>
      <c r="F1737" s="31"/>
      <c r="H1737" s="36"/>
    </row>
    <row r="1738" spans="4:8" x14ac:dyDescent="0.25">
      <c r="D1738" s="125"/>
      <c r="E1738" s="159"/>
      <c r="F1738" s="31"/>
      <c r="H1738" s="36"/>
    </row>
    <row r="1739" spans="4:8" x14ac:dyDescent="0.25">
      <c r="D1739" s="125"/>
      <c r="E1739" s="159"/>
      <c r="F1739" s="31"/>
      <c r="H1739" s="36"/>
    </row>
    <row r="1740" spans="4:8" x14ac:dyDescent="0.25">
      <c r="D1740" s="125"/>
      <c r="E1740" s="159"/>
      <c r="F1740" s="31"/>
      <c r="H1740" s="36"/>
    </row>
    <row r="1741" spans="4:8" x14ac:dyDescent="0.25">
      <c r="D1741" s="125"/>
      <c r="E1741" s="159"/>
      <c r="F1741" s="31"/>
      <c r="H1741" s="36"/>
    </row>
    <row r="1742" spans="4:8" x14ac:dyDescent="0.25">
      <c r="D1742" s="125"/>
      <c r="E1742" s="159"/>
      <c r="F1742" s="31"/>
      <c r="H1742" s="36"/>
    </row>
    <row r="1743" spans="4:8" x14ac:dyDescent="0.25">
      <c r="D1743" s="125"/>
      <c r="E1743" s="159"/>
      <c r="F1743" s="31"/>
      <c r="H1743" s="36"/>
    </row>
    <row r="1744" spans="4:8" x14ac:dyDescent="0.25">
      <c r="D1744" s="125"/>
      <c r="E1744" s="159"/>
      <c r="F1744" s="31"/>
      <c r="H1744" s="36"/>
    </row>
    <row r="1745" spans="4:8" x14ac:dyDescent="0.25">
      <c r="D1745" s="125"/>
      <c r="E1745" s="159"/>
      <c r="F1745" s="31"/>
      <c r="H1745" s="36"/>
    </row>
    <row r="1746" spans="4:8" x14ac:dyDescent="0.25">
      <c r="D1746" s="125"/>
      <c r="E1746" s="159"/>
      <c r="F1746" s="31"/>
      <c r="H1746" s="36"/>
    </row>
    <row r="1747" spans="4:8" x14ac:dyDescent="0.25">
      <c r="D1747" s="125"/>
      <c r="E1747" s="159"/>
      <c r="F1747" s="31"/>
      <c r="H1747" s="36"/>
    </row>
    <row r="1748" spans="4:8" x14ac:dyDescent="0.25">
      <c r="D1748" s="125"/>
      <c r="E1748" s="159"/>
      <c r="F1748" s="31"/>
      <c r="H1748" s="36"/>
    </row>
    <row r="1749" spans="4:8" x14ac:dyDescent="0.25">
      <c r="D1749" s="125"/>
      <c r="E1749" s="159"/>
      <c r="F1749" s="31"/>
      <c r="H1749" s="36"/>
    </row>
    <row r="1750" spans="4:8" x14ac:dyDescent="0.25">
      <c r="D1750" s="125"/>
      <c r="E1750" s="159"/>
      <c r="F1750" s="31"/>
      <c r="H1750" s="36"/>
    </row>
    <row r="1751" spans="4:8" x14ac:dyDescent="0.25">
      <c r="D1751" s="125"/>
      <c r="E1751" s="159"/>
      <c r="F1751" s="31"/>
      <c r="H1751" s="36"/>
    </row>
    <row r="1752" spans="4:8" x14ac:dyDescent="0.25">
      <c r="D1752" s="125"/>
      <c r="E1752" s="159"/>
      <c r="F1752" s="31"/>
      <c r="H1752" s="36"/>
    </row>
    <row r="1753" spans="4:8" x14ac:dyDescent="0.25">
      <c r="D1753" s="125"/>
      <c r="E1753" s="159"/>
      <c r="F1753" s="31"/>
      <c r="H1753" s="36"/>
    </row>
    <row r="1754" spans="4:8" x14ac:dyDescent="0.25">
      <c r="D1754" s="125"/>
      <c r="E1754" s="159"/>
      <c r="F1754" s="31"/>
      <c r="H1754" s="36"/>
    </row>
    <row r="1755" spans="4:8" x14ac:dyDescent="0.25">
      <c r="D1755" s="125"/>
      <c r="E1755" s="159"/>
      <c r="F1755" s="31"/>
      <c r="H1755" s="36"/>
    </row>
    <row r="1756" spans="4:8" x14ac:dyDescent="0.25">
      <c r="D1756" s="125"/>
      <c r="E1756" s="159"/>
      <c r="F1756" s="31"/>
      <c r="H1756" s="36"/>
    </row>
    <row r="1757" spans="4:8" x14ac:dyDescent="0.25">
      <c r="D1757" s="125"/>
      <c r="E1757" s="159"/>
      <c r="F1757" s="31"/>
      <c r="H1757" s="36"/>
    </row>
    <row r="1758" spans="4:8" x14ac:dyDescent="0.25">
      <c r="D1758" s="125"/>
      <c r="E1758" s="159"/>
      <c r="F1758" s="31"/>
      <c r="H1758" s="36"/>
    </row>
    <row r="1759" spans="4:8" x14ac:dyDescent="0.25">
      <c r="D1759" s="125"/>
      <c r="E1759" s="159"/>
      <c r="F1759" s="31"/>
      <c r="H1759" s="36"/>
    </row>
    <row r="1760" spans="4:8" x14ac:dyDescent="0.25">
      <c r="D1760" s="125"/>
      <c r="E1760" s="159"/>
      <c r="F1760" s="31"/>
      <c r="H1760" s="36"/>
    </row>
    <row r="1761" spans="4:8" x14ac:dyDescent="0.25">
      <c r="D1761" s="125"/>
      <c r="E1761" s="159"/>
      <c r="F1761" s="31"/>
      <c r="H1761" s="36"/>
    </row>
    <row r="1762" spans="4:8" x14ac:dyDescent="0.25">
      <c r="D1762" s="125"/>
      <c r="E1762" s="159"/>
      <c r="F1762" s="31"/>
      <c r="H1762" s="36"/>
    </row>
    <row r="1763" spans="4:8" x14ac:dyDescent="0.25">
      <c r="D1763" s="125"/>
      <c r="E1763" s="159"/>
      <c r="F1763" s="31"/>
      <c r="H1763" s="36"/>
    </row>
    <row r="1764" spans="4:8" x14ac:dyDescent="0.25">
      <c r="D1764" s="125"/>
      <c r="E1764" s="159"/>
      <c r="F1764" s="31"/>
      <c r="H1764" s="36"/>
    </row>
    <row r="1765" spans="4:8" x14ac:dyDescent="0.25">
      <c r="D1765" s="125"/>
      <c r="E1765" s="159"/>
      <c r="F1765" s="31"/>
      <c r="H1765" s="36"/>
    </row>
    <row r="1766" spans="4:8" x14ac:dyDescent="0.25">
      <c r="D1766" s="125"/>
      <c r="E1766" s="159"/>
      <c r="F1766" s="31"/>
      <c r="H1766" s="36"/>
    </row>
    <row r="1767" spans="4:8" x14ac:dyDescent="0.25">
      <c r="D1767" s="125"/>
      <c r="E1767" s="159"/>
      <c r="F1767" s="31"/>
      <c r="H1767" s="36"/>
    </row>
    <row r="1768" spans="4:8" x14ac:dyDescent="0.25">
      <c r="D1768" s="125"/>
      <c r="E1768" s="159"/>
      <c r="F1768" s="31"/>
      <c r="H1768" s="36"/>
    </row>
    <row r="1769" spans="4:8" x14ac:dyDescent="0.25">
      <c r="D1769" s="125"/>
      <c r="E1769" s="159"/>
      <c r="F1769" s="31"/>
      <c r="H1769" s="36"/>
    </row>
    <row r="1770" spans="4:8" x14ac:dyDescent="0.25">
      <c r="D1770" s="125"/>
      <c r="E1770" s="159"/>
      <c r="F1770" s="31"/>
      <c r="H1770" s="36"/>
    </row>
    <row r="1771" spans="4:8" x14ac:dyDescent="0.25">
      <c r="D1771" s="125"/>
      <c r="E1771" s="159"/>
      <c r="F1771" s="31"/>
      <c r="H1771" s="36"/>
    </row>
    <row r="1772" spans="4:8" x14ac:dyDescent="0.25">
      <c r="D1772" s="125"/>
      <c r="E1772" s="159"/>
      <c r="F1772" s="31"/>
      <c r="H1772" s="36"/>
    </row>
    <row r="1773" spans="4:8" x14ac:dyDescent="0.25">
      <c r="D1773" s="125"/>
      <c r="E1773" s="159"/>
      <c r="F1773" s="31"/>
      <c r="H1773" s="36"/>
    </row>
    <row r="1774" spans="4:8" x14ac:dyDescent="0.25">
      <c r="D1774" s="125"/>
      <c r="E1774" s="159"/>
      <c r="F1774" s="31"/>
      <c r="H1774" s="36"/>
    </row>
    <row r="1775" spans="4:8" x14ac:dyDescent="0.25">
      <c r="D1775" s="125"/>
      <c r="E1775" s="159"/>
      <c r="F1775" s="31"/>
      <c r="H1775" s="36"/>
    </row>
    <row r="1776" spans="4:8" x14ac:dyDescent="0.25">
      <c r="D1776" s="125"/>
      <c r="E1776" s="159"/>
      <c r="F1776" s="31"/>
      <c r="H1776" s="36"/>
    </row>
    <row r="1777" spans="4:8" x14ac:dyDescent="0.25">
      <c r="D1777" s="125"/>
      <c r="E1777" s="159"/>
      <c r="F1777" s="31"/>
      <c r="H1777" s="36"/>
    </row>
    <row r="1778" spans="4:8" x14ac:dyDescent="0.25">
      <c r="D1778" s="125"/>
      <c r="E1778" s="159"/>
      <c r="F1778" s="31"/>
      <c r="H1778" s="36"/>
    </row>
    <row r="1779" spans="4:8" x14ac:dyDescent="0.25">
      <c r="D1779" s="125"/>
      <c r="E1779" s="159"/>
      <c r="F1779" s="31"/>
      <c r="H1779" s="36"/>
    </row>
    <row r="1780" spans="4:8" x14ac:dyDescent="0.25">
      <c r="D1780" s="125"/>
      <c r="E1780" s="159"/>
      <c r="F1780" s="31"/>
      <c r="H1780" s="36"/>
    </row>
    <row r="1781" spans="4:8" x14ac:dyDescent="0.25">
      <c r="D1781" s="125"/>
      <c r="E1781" s="159"/>
      <c r="F1781" s="31"/>
      <c r="H1781" s="36"/>
    </row>
    <row r="1782" spans="4:8" x14ac:dyDescent="0.25">
      <c r="D1782" s="125"/>
      <c r="E1782" s="159"/>
      <c r="F1782" s="31"/>
      <c r="H1782" s="36"/>
    </row>
    <row r="1783" spans="4:8" x14ac:dyDescent="0.25">
      <c r="D1783" s="125"/>
      <c r="E1783" s="159"/>
      <c r="F1783" s="31"/>
      <c r="H1783" s="36"/>
    </row>
    <row r="1784" spans="4:8" x14ac:dyDescent="0.25">
      <c r="D1784" s="125"/>
      <c r="E1784" s="159"/>
      <c r="F1784" s="31"/>
      <c r="H1784" s="36"/>
    </row>
    <row r="1785" spans="4:8" x14ac:dyDescent="0.25">
      <c r="D1785" s="125"/>
      <c r="E1785" s="159"/>
      <c r="F1785" s="31"/>
      <c r="H1785" s="36"/>
    </row>
    <row r="1786" spans="4:8" x14ac:dyDescent="0.25">
      <c r="D1786" s="125"/>
      <c r="E1786" s="159"/>
      <c r="F1786" s="31"/>
      <c r="H1786" s="36"/>
    </row>
    <row r="1787" spans="4:8" x14ac:dyDescent="0.25">
      <c r="D1787" s="125"/>
      <c r="E1787" s="159"/>
      <c r="F1787" s="31"/>
      <c r="H1787" s="36"/>
    </row>
    <row r="1788" spans="4:8" x14ac:dyDescent="0.25">
      <c r="D1788" s="125"/>
      <c r="E1788" s="159"/>
      <c r="F1788" s="31"/>
      <c r="H1788" s="36"/>
    </row>
    <row r="1789" spans="4:8" x14ac:dyDescent="0.25">
      <c r="D1789" s="125"/>
      <c r="E1789" s="159"/>
      <c r="F1789" s="31"/>
      <c r="H1789" s="36"/>
    </row>
    <row r="1790" spans="4:8" x14ac:dyDescent="0.25">
      <c r="D1790" s="125"/>
      <c r="E1790" s="159"/>
      <c r="F1790" s="31"/>
      <c r="H1790" s="36"/>
    </row>
    <row r="1791" spans="4:8" x14ac:dyDescent="0.25">
      <c r="D1791" s="125"/>
      <c r="E1791" s="159"/>
      <c r="F1791" s="31"/>
      <c r="H1791" s="36"/>
    </row>
    <row r="1792" spans="4:8" x14ac:dyDescent="0.25">
      <c r="D1792" s="125"/>
      <c r="E1792" s="159"/>
      <c r="F1792" s="31"/>
      <c r="H1792" s="36"/>
    </row>
    <row r="1793" spans="4:8" x14ac:dyDescent="0.25">
      <c r="D1793" s="125"/>
      <c r="E1793" s="159"/>
      <c r="F1793" s="31"/>
      <c r="H1793" s="36"/>
    </row>
    <row r="1794" spans="4:8" x14ac:dyDescent="0.25">
      <c r="D1794" s="125"/>
      <c r="E1794" s="159"/>
      <c r="F1794" s="31"/>
      <c r="H1794" s="36"/>
    </row>
    <row r="1795" spans="4:8" x14ac:dyDescent="0.25">
      <c r="D1795" s="125"/>
      <c r="E1795" s="159"/>
      <c r="F1795" s="31"/>
      <c r="H1795" s="36"/>
    </row>
    <row r="1796" spans="4:8" x14ac:dyDescent="0.25">
      <c r="D1796" s="125"/>
      <c r="E1796" s="159"/>
      <c r="F1796" s="31"/>
      <c r="H1796" s="36"/>
    </row>
    <row r="1797" spans="4:8" x14ac:dyDescent="0.25">
      <c r="D1797" s="125"/>
      <c r="E1797" s="159"/>
      <c r="F1797" s="31"/>
      <c r="H1797" s="36"/>
    </row>
    <row r="1798" spans="4:8" x14ac:dyDescent="0.25">
      <c r="D1798" s="125"/>
      <c r="E1798" s="159"/>
      <c r="F1798" s="31"/>
      <c r="H1798" s="36"/>
    </row>
    <row r="1799" spans="4:8" x14ac:dyDescent="0.25">
      <c r="D1799" s="125"/>
      <c r="E1799" s="159"/>
      <c r="F1799" s="31"/>
      <c r="H1799" s="36"/>
    </row>
    <row r="1800" spans="4:8" x14ac:dyDescent="0.25">
      <c r="D1800" s="125"/>
      <c r="E1800" s="159"/>
      <c r="F1800" s="31"/>
      <c r="H1800" s="36"/>
    </row>
    <row r="1801" spans="4:8" x14ac:dyDescent="0.25">
      <c r="D1801" s="125"/>
      <c r="E1801" s="159"/>
      <c r="F1801" s="31"/>
      <c r="H1801" s="36"/>
    </row>
    <row r="1802" spans="4:8" x14ac:dyDescent="0.25">
      <c r="D1802" s="125"/>
      <c r="E1802" s="159"/>
      <c r="F1802" s="31"/>
      <c r="H1802" s="36"/>
    </row>
    <row r="1803" spans="4:8" x14ac:dyDescent="0.25">
      <c r="D1803" s="125"/>
      <c r="E1803" s="159"/>
      <c r="F1803" s="31"/>
      <c r="H1803" s="36"/>
    </row>
    <row r="1804" spans="4:8" x14ac:dyDescent="0.25">
      <c r="D1804" s="125"/>
      <c r="E1804" s="159"/>
      <c r="F1804" s="31"/>
      <c r="H1804" s="36"/>
    </row>
    <row r="1805" spans="4:8" x14ac:dyDescent="0.25">
      <c r="D1805" s="125"/>
      <c r="E1805" s="159"/>
      <c r="F1805" s="31"/>
      <c r="H1805" s="36"/>
    </row>
    <row r="1806" spans="4:8" x14ac:dyDescent="0.25">
      <c r="D1806" s="125"/>
      <c r="E1806" s="159"/>
      <c r="F1806" s="31"/>
      <c r="H1806" s="36"/>
    </row>
    <row r="1807" spans="4:8" x14ac:dyDescent="0.25">
      <c r="D1807" s="125"/>
      <c r="E1807" s="159"/>
      <c r="F1807" s="31"/>
      <c r="H1807" s="36"/>
    </row>
    <row r="1808" spans="4:8" x14ac:dyDescent="0.25">
      <c r="D1808" s="125"/>
      <c r="E1808" s="159"/>
      <c r="F1808" s="31"/>
      <c r="H1808" s="36"/>
    </row>
    <row r="1809" spans="4:8" x14ac:dyDescent="0.25">
      <c r="D1809" s="125"/>
      <c r="E1809" s="159"/>
      <c r="F1809" s="31"/>
      <c r="H1809" s="36"/>
    </row>
    <row r="1810" spans="4:8" x14ac:dyDescent="0.25">
      <c r="D1810" s="125"/>
      <c r="E1810" s="159"/>
      <c r="F1810" s="31"/>
      <c r="H1810" s="36"/>
    </row>
    <row r="1811" spans="4:8" x14ac:dyDescent="0.25">
      <c r="D1811" s="125"/>
      <c r="E1811" s="159"/>
      <c r="F1811" s="31"/>
      <c r="H1811" s="36"/>
    </row>
    <row r="1812" spans="4:8" x14ac:dyDescent="0.25">
      <c r="D1812" s="125"/>
      <c r="E1812" s="159"/>
      <c r="F1812" s="31"/>
      <c r="H1812" s="36"/>
    </row>
    <row r="1813" spans="4:8" x14ac:dyDescent="0.25">
      <c r="D1813" s="125"/>
      <c r="E1813" s="159"/>
      <c r="F1813" s="31"/>
      <c r="H1813" s="36"/>
    </row>
    <row r="1814" spans="4:8" x14ac:dyDescent="0.25">
      <c r="D1814" s="125"/>
      <c r="E1814" s="159"/>
      <c r="F1814" s="31"/>
      <c r="H1814" s="36"/>
    </row>
    <row r="1815" spans="4:8" x14ac:dyDescent="0.25">
      <c r="D1815" s="125"/>
      <c r="E1815" s="159"/>
      <c r="F1815" s="31"/>
      <c r="H1815" s="36"/>
    </row>
    <row r="1816" spans="4:8" x14ac:dyDescent="0.25">
      <c r="D1816" s="125"/>
      <c r="E1816" s="159"/>
      <c r="F1816" s="31"/>
      <c r="H1816" s="36"/>
    </row>
    <row r="1817" spans="4:8" x14ac:dyDescent="0.25">
      <c r="D1817" s="125"/>
      <c r="E1817" s="159"/>
      <c r="F1817" s="31"/>
      <c r="H1817" s="36"/>
    </row>
    <row r="1818" spans="4:8" x14ac:dyDescent="0.25">
      <c r="D1818" s="125"/>
      <c r="E1818" s="159"/>
      <c r="F1818" s="31"/>
      <c r="H1818" s="36"/>
    </row>
    <row r="1819" spans="4:8" x14ac:dyDescent="0.25">
      <c r="D1819" s="125"/>
      <c r="E1819" s="159"/>
      <c r="F1819" s="31"/>
      <c r="H1819" s="36"/>
    </row>
    <row r="1820" spans="4:8" x14ac:dyDescent="0.25">
      <c r="D1820" s="125"/>
      <c r="E1820" s="159"/>
      <c r="F1820" s="31"/>
      <c r="H1820" s="36"/>
    </row>
    <row r="1821" spans="4:8" x14ac:dyDescent="0.25">
      <c r="D1821" s="125"/>
      <c r="E1821" s="159"/>
      <c r="F1821" s="31"/>
      <c r="H1821" s="36"/>
    </row>
    <row r="1822" spans="4:8" x14ac:dyDescent="0.25">
      <c r="D1822" s="125"/>
      <c r="E1822" s="159"/>
      <c r="F1822" s="31"/>
      <c r="H1822" s="36"/>
    </row>
    <row r="1823" spans="4:8" x14ac:dyDescent="0.25">
      <c r="D1823" s="125"/>
      <c r="E1823" s="159"/>
      <c r="F1823" s="31"/>
      <c r="H1823" s="36"/>
    </row>
    <row r="1824" spans="4:8" x14ac:dyDescent="0.25">
      <c r="D1824" s="125"/>
      <c r="E1824" s="159"/>
      <c r="F1824" s="31"/>
      <c r="H1824" s="36"/>
    </row>
    <row r="1825" spans="4:8" x14ac:dyDescent="0.25">
      <c r="D1825" s="125"/>
      <c r="E1825" s="159"/>
      <c r="F1825" s="31"/>
      <c r="H1825" s="36"/>
    </row>
    <row r="1826" spans="4:8" x14ac:dyDescent="0.25">
      <c r="D1826" s="125"/>
      <c r="E1826" s="159"/>
      <c r="F1826" s="31"/>
      <c r="H1826" s="36"/>
    </row>
    <row r="1827" spans="4:8" x14ac:dyDescent="0.25">
      <c r="D1827" s="125"/>
      <c r="E1827" s="159"/>
      <c r="F1827" s="31"/>
      <c r="H1827" s="36"/>
    </row>
    <row r="1828" spans="4:8" x14ac:dyDescent="0.25">
      <c r="D1828" s="125"/>
      <c r="E1828" s="159"/>
      <c r="F1828" s="31"/>
      <c r="H1828" s="36"/>
    </row>
    <row r="1829" spans="4:8" x14ac:dyDescent="0.25">
      <c r="D1829" s="125"/>
      <c r="E1829" s="159"/>
      <c r="F1829" s="31"/>
      <c r="H1829" s="36"/>
    </row>
    <row r="1830" spans="4:8" x14ac:dyDescent="0.25">
      <c r="D1830" s="125"/>
      <c r="E1830" s="159"/>
      <c r="F1830" s="31"/>
      <c r="H1830" s="36"/>
    </row>
    <row r="1831" spans="4:8" x14ac:dyDescent="0.25">
      <c r="D1831" s="125"/>
      <c r="E1831" s="159"/>
      <c r="F1831" s="31"/>
      <c r="H1831" s="36"/>
    </row>
    <row r="1832" spans="4:8" x14ac:dyDescent="0.25">
      <c r="D1832" s="125"/>
      <c r="E1832" s="159"/>
      <c r="F1832" s="31"/>
      <c r="H1832" s="36"/>
    </row>
    <row r="1833" spans="4:8" x14ac:dyDescent="0.25">
      <c r="D1833" s="125"/>
      <c r="E1833" s="159"/>
      <c r="F1833" s="31"/>
      <c r="H1833" s="36"/>
    </row>
    <row r="1834" spans="4:8" x14ac:dyDescent="0.25">
      <c r="D1834" s="125"/>
      <c r="E1834" s="159"/>
      <c r="F1834" s="31"/>
      <c r="H1834" s="36"/>
    </row>
    <row r="1835" spans="4:8" x14ac:dyDescent="0.25">
      <c r="D1835" s="125"/>
      <c r="E1835" s="159"/>
      <c r="F1835" s="31"/>
      <c r="H1835" s="36"/>
    </row>
    <row r="1836" spans="4:8" x14ac:dyDescent="0.25">
      <c r="D1836" s="125"/>
      <c r="E1836" s="159"/>
      <c r="F1836" s="31"/>
      <c r="H1836" s="36"/>
    </row>
    <row r="1837" spans="4:8" x14ac:dyDescent="0.25">
      <c r="D1837" s="125"/>
      <c r="E1837" s="159"/>
      <c r="F1837" s="31"/>
      <c r="H1837" s="36"/>
    </row>
    <row r="1838" spans="4:8" x14ac:dyDescent="0.25">
      <c r="D1838" s="125"/>
      <c r="E1838" s="159"/>
      <c r="F1838" s="31"/>
      <c r="H1838" s="36"/>
    </row>
    <row r="1839" spans="4:8" x14ac:dyDescent="0.25">
      <c r="D1839" s="125"/>
      <c r="E1839" s="159"/>
      <c r="F1839" s="31"/>
      <c r="H1839" s="36"/>
    </row>
    <row r="1840" spans="4:8" x14ac:dyDescent="0.25">
      <c r="D1840" s="125"/>
      <c r="E1840" s="159"/>
      <c r="F1840" s="31"/>
      <c r="H1840" s="36"/>
    </row>
    <row r="1841" spans="4:8" x14ac:dyDescent="0.25">
      <c r="D1841" s="125"/>
      <c r="E1841" s="159"/>
      <c r="F1841" s="31"/>
      <c r="H1841" s="36"/>
    </row>
    <row r="1842" spans="4:8" x14ac:dyDescent="0.25">
      <c r="D1842" s="125"/>
      <c r="E1842" s="159"/>
      <c r="F1842" s="31"/>
      <c r="H1842" s="36"/>
    </row>
    <row r="1843" spans="4:8" x14ac:dyDescent="0.25">
      <c r="D1843" s="125"/>
      <c r="E1843" s="159"/>
      <c r="F1843" s="31"/>
      <c r="H1843" s="36"/>
    </row>
    <row r="1844" spans="4:8" x14ac:dyDescent="0.25">
      <c r="D1844" s="125"/>
      <c r="E1844" s="159"/>
      <c r="F1844" s="31"/>
      <c r="H1844" s="36"/>
    </row>
    <row r="1845" spans="4:8" x14ac:dyDescent="0.25">
      <c r="D1845" s="125"/>
      <c r="E1845" s="159"/>
      <c r="F1845" s="31"/>
      <c r="H1845" s="36"/>
    </row>
    <row r="1846" spans="4:8" x14ac:dyDescent="0.25">
      <c r="D1846" s="125"/>
      <c r="E1846" s="159"/>
      <c r="F1846" s="31"/>
      <c r="H1846" s="36"/>
    </row>
    <row r="1847" spans="4:8" x14ac:dyDescent="0.25">
      <c r="D1847" s="125"/>
      <c r="E1847" s="159"/>
      <c r="F1847" s="31"/>
      <c r="H1847" s="36"/>
    </row>
    <row r="1848" spans="4:8" x14ac:dyDescent="0.25">
      <c r="D1848" s="125"/>
      <c r="E1848" s="159"/>
      <c r="F1848" s="31"/>
      <c r="H1848" s="36"/>
    </row>
    <row r="1849" spans="4:8" x14ac:dyDescent="0.25">
      <c r="D1849" s="125"/>
      <c r="E1849" s="159"/>
      <c r="F1849" s="31"/>
      <c r="H1849" s="36"/>
    </row>
    <row r="1850" spans="4:8" x14ac:dyDescent="0.25">
      <c r="D1850" s="125"/>
      <c r="E1850" s="159"/>
      <c r="F1850" s="31"/>
      <c r="H1850" s="36"/>
    </row>
    <row r="1851" spans="4:8" x14ac:dyDescent="0.25">
      <c r="D1851" s="125"/>
      <c r="E1851" s="159"/>
      <c r="F1851" s="31"/>
      <c r="H1851" s="36"/>
    </row>
    <row r="1852" spans="4:8" x14ac:dyDescent="0.25">
      <c r="D1852" s="125"/>
      <c r="E1852" s="159"/>
      <c r="F1852" s="31"/>
      <c r="H1852" s="36"/>
    </row>
    <row r="1853" spans="4:8" x14ac:dyDescent="0.25">
      <c r="D1853" s="125"/>
      <c r="E1853" s="159"/>
      <c r="F1853" s="31"/>
      <c r="H1853" s="36"/>
    </row>
    <row r="1854" spans="4:8" x14ac:dyDescent="0.25">
      <c r="D1854" s="125"/>
      <c r="E1854" s="159"/>
      <c r="F1854" s="31"/>
      <c r="H1854" s="36"/>
    </row>
    <row r="1855" spans="4:8" x14ac:dyDescent="0.25">
      <c r="D1855" s="125"/>
      <c r="E1855" s="159"/>
      <c r="F1855" s="31"/>
      <c r="H1855" s="36"/>
    </row>
    <row r="1856" spans="4:8" x14ac:dyDescent="0.25">
      <c r="D1856" s="125"/>
      <c r="E1856" s="159"/>
      <c r="F1856" s="31"/>
      <c r="H1856" s="36"/>
    </row>
    <row r="1857" spans="4:8" x14ac:dyDescent="0.25">
      <c r="D1857" s="125"/>
      <c r="E1857" s="159"/>
      <c r="F1857" s="31"/>
      <c r="H1857" s="36"/>
    </row>
    <row r="1858" spans="4:8" x14ac:dyDescent="0.25">
      <c r="D1858" s="125"/>
      <c r="E1858" s="159"/>
      <c r="F1858" s="31"/>
      <c r="H1858" s="36"/>
    </row>
    <row r="1859" spans="4:8" x14ac:dyDescent="0.25">
      <c r="D1859" s="125"/>
      <c r="E1859" s="159"/>
      <c r="F1859" s="31"/>
      <c r="H1859" s="36"/>
    </row>
    <row r="1860" spans="4:8" x14ac:dyDescent="0.25">
      <c r="D1860" s="125"/>
      <c r="E1860" s="159"/>
      <c r="F1860" s="31"/>
      <c r="H1860" s="36"/>
    </row>
    <row r="1861" spans="4:8" x14ac:dyDescent="0.25">
      <c r="D1861" s="125"/>
      <c r="E1861" s="159"/>
      <c r="F1861" s="31"/>
      <c r="H1861" s="36"/>
    </row>
    <row r="1862" spans="4:8" x14ac:dyDescent="0.25">
      <c r="D1862" s="125"/>
      <c r="E1862" s="159"/>
      <c r="F1862" s="31"/>
      <c r="H1862" s="36"/>
    </row>
    <row r="1863" spans="4:8" x14ac:dyDescent="0.25">
      <c r="D1863" s="125"/>
      <c r="E1863" s="159"/>
      <c r="F1863" s="31"/>
      <c r="H1863" s="36"/>
    </row>
    <row r="1864" spans="4:8" x14ac:dyDescent="0.25">
      <c r="D1864" s="125"/>
      <c r="E1864" s="159"/>
      <c r="F1864" s="31"/>
      <c r="H1864" s="36"/>
    </row>
    <row r="1865" spans="4:8" x14ac:dyDescent="0.25">
      <c r="D1865" s="125"/>
      <c r="E1865" s="159"/>
      <c r="F1865" s="31"/>
      <c r="H1865" s="36"/>
    </row>
    <row r="1866" spans="4:8" x14ac:dyDescent="0.25">
      <c r="D1866" s="125"/>
      <c r="E1866" s="159"/>
      <c r="F1866" s="31"/>
      <c r="H1866" s="36"/>
    </row>
    <row r="1867" spans="4:8" x14ac:dyDescent="0.25">
      <c r="D1867" s="125"/>
      <c r="E1867" s="159"/>
      <c r="F1867" s="31"/>
      <c r="H1867" s="36"/>
    </row>
    <row r="1868" spans="4:8" x14ac:dyDescent="0.25">
      <c r="D1868" s="125"/>
      <c r="E1868" s="159"/>
      <c r="F1868" s="31"/>
      <c r="H1868" s="36"/>
    </row>
    <row r="1869" spans="4:8" x14ac:dyDescent="0.25">
      <c r="D1869" s="125"/>
      <c r="E1869" s="159"/>
      <c r="F1869" s="31"/>
      <c r="H1869" s="36"/>
    </row>
    <row r="1870" spans="4:8" x14ac:dyDescent="0.25">
      <c r="D1870" s="125"/>
      <c r="E1870" s="159"/>
      <c r="F1870" s="31"/>
      <c r="H1870" s="36"/>
    </row>
    <row r="1871" spans="4:8" x14ac:dyDescent="0.25">
      <c r="D1871" s="125"/>
      <c r="E1871" s="159"/>
      <c r="F1871" s="31"/>
      <c r="H1871" s="36"/>
    </row>
    <row r="1872" spans="4:8" x14ac:dyDescent="0.25">
      <c r="D1872" s="125"/>
      <c r="E1872" s="159"/>
      <c r="F1872" s="31"/>
      <c r="H1872" s="36"/>
    </row>
    <row r="1873" spans="4:8" x14ac:dyDescent="0.25">
      <c r="D1873" s="125"/>
      <c r="E1873" s="159"/>
      <c r="F1873" s="31"/>
      <c r="H1873" s="36"/>
    </row>
    <row r="1874" spans="4:8" x14ac:dyDescent="0.25">
      <c r="D1874" s="125"/>
      <c r="E1874" s="159"/>
      <c r="F1874" s="31"/>
      <c r="H1874" s="36"/>
    </row>
    <row r="1875" spans="4:8" x14ac:dyDescent="0.25">
      <c r="D1875" s="125"/>
      <c r="E1875" s="159"/>
      <c r="F1875" s="31"/>
      <c r="H1875" s="36"/>
    </row>
    <row r="1876" spans="4:8" x14ac:dyDescent="0.25">
      <c r="D1876" s="125"/>
      <c r="E1876" s="159"/>
      <c r="F1876" s="31"/>
      <c r="H1876" s="36"/>
    </row>
    <row r="1877" spans="4:8" x14ac:dyDescent="0.25">
      <c r="D1877" s="125"/>
      <c r="E1877" s="159"/>
      <c r="F1877" s="31"/>
      <c r="H1877" s="36"/>
    </row>
    <row r="1878" spans="4:8" x14ac:dyDescent="0.25">
      <c r="D1878" s="125"/>
      <c r="E1878" s="159"/>
      <c r="F1878" s="31"/>
      <c r="H1878" s="36"/>
    </row>
    <row r="1879" spans="4:8" x14ac:dyDescent="0.25">
      <c r="D1879" s="125"/>
      <c r="E1879" s="159"/>
      <c r="F1879" s="31"/>
      <c r="H1879" s="36"/>
    </row>
    <row r="1880" spans="4:8" x14ac:dyDescent="0.25">
      <c r="D1880" s="125"/>
      <c r="E1880" s="159"/>
      <c r="F1880" s="31"/>
      <c r="H1880" s="36"/>
    </row>
    <row r="1881" spans="4:8" x14ac:dyDescent="0.25">
      <c r="D1881" s="125"/>
      <c r="E1881" s="159"/>
      <c r="F1881" s="31"/>
      <c r="H1881" s="36"/>
    </row>
    <row r="1882" spans="4:8" x14ac:dyDescent="0.25">
      <c r="D1882" s="125"/>
      <c r="E1882" s="159"/>
      <c r="F1882" s="31"/>
      <c r="H1882" s="36"/>
    </row>
    <row r="1883" spans="4:8" x14ac:dyDescent="0.25">
      <c r="D1883" s="125"/>
      <c r="E1883" s="159"/>
      <c r="F1883" s="31"/>
      <c r="H1883" s="36"/>
    </row>
    <row r="1884" spans="4:8" x14ac:dyDescent="0.25">
      <c r="D1884" s="125"/>
      <c r="E1884" s="159"/>
      <c r="F1884" s="31"/>
      <c r="H1884" s="36"/>
    </row>
    <row r="1885" spans="4:8" x14ac:dyDescent="0.25">
      <c r="D1885" s="125"/>
      <c r="E1885" s="159"/>
      <c r="F1885" s="31"/>
      <c r="H1885" s="36"/>
    </row>
    <row r="1886" spans="4:8" x14ac:dyDescent="0.25">
      <c r="D1886" s="125"/>
      <c r="E1886" s="159"/>
      <c r="F1886" s="31"/>
      <c r="H1886" s="36"/>
    </row>
    <row r="1887" spans="4:8" x14ac:dyDescent="0.25">
      <c r="D1887" s="125"/>
      <c r="E1887" s="159"/>
      <c r="F1887" s="31"/>
      <c r="H1887" s="36"/>
    </row>
    <row r="1888" spans="4:8" x14ac:dyDescent="0.25">
      <c r="D1888" s="125"/>
      <c r="E1888" s="159"/>
      <c r="F1888" s="31"/>
      <c r="H1888" s="36"/>
    </row>
    <row r="1889" spans="4:8" x14ac:dyDescent="0.25">
      <c r="D1889" s="125"/>
      <c r="E1889" s="159"/>
      <c r="F1889" s="31"/>
      <c r="H1889" s="36"/>
    </row>
    <row r="1890" spans="4:8" x14ac:dyDescent="0.25">
      <c r="D1890" s="125"/>
      <c r="E1890" s="159"/>
      <c r="F1890" s="31"/>
      <c r="H1890" s="36"/>
    </row>
    <row r="1891" spans="4:8" x14ac:dyDescent="0.25">
      <c r="D1891" s="125"/>
      <c r="E1891" s="159"/>
      <c r="F1891" s="31"/>
      <c r="H1891" s="36"/>
    </row>
    <row r="1892" spans="4:8" x14ac:dyDescent="0.25">
      <c r="D1892" s="125"/>
      <c r="E1892" s="159"/>
      <c r="F1892" s="31"/>
      <c r="H1892" s="36"/>
    </row>
    <row r="1893" spans="4:8" x14ac:dyDescent="0.25">
      <c r="D1893" s="125"/>
      <c r="E1893" s="159"/>
      <c r="F1893" s="31"/>
      <c r="H1893" s="36"/>
    </row>
    <row r="1894" spans="4:8" x14ac:dyDescent="0.25">
      <c r="D1894" s="125"/>
      <c r="E1894" s="159"/>
      <c r="F1894" s="31"/>
      <c r="H1894" s="36"/>
    </row>
    <row r="1895" spans="4:8" x14ac:dyDescent="0.25">
      <c r="D1895" s="125"/>
      <c r="E1895" s="159"/>
      <c r="F1895" s="31"/>
      <c r="H1895" s="36"/>
    </row>
    <row r="1896" spans="4:8" x14ac:dyDescent="0.25">
      <c r="D1896" s="125"/>
      <c r="E1896" s="159"/>
      <c r="F1896" s="31"/>
      <c r="H1896" s="36"/>
    </row>
    <row r="1897" spans="4:8" x14ac:dyDescent="0.25">
      <c r="D1897" s="125"/>
      <c r="E1897" s="159"/>
      <c r="F1897" s="31"/>
      <c r="H1897" s="36"/>
    </row>
    <row r="1898" spans="4:8" x14ac:dyDescent="0.25">
      <c r="D1898" s="125"/>
      <c r="E1898" s="159"/>
      <c r="F1898" s="31"/>
      <c r="H1898" s="36"/>
    </row>
    <row r="1899" spans="4:8" x14ac:dyDescent="0.25">
      <c r="D1899" s="125"/>
      <c r="E1899" s="159"/>
      <c r="F1899" s="31"/>
      <c r="H1899" s="36"/>
    </row>
    <row r="1900" spans="4:8" x14ac:dyDescent="0.25">
      <c r="D1900" s="125"/>
      <c r="E1900" s="159"/>
      <c r="F1900" s="31"/>
      <c r="H1900" s="36"/>
    </row>
    <row r="1901" spans="4:8" x14ac:dyDescent="0.25">
      <c r="D1901" s="125"/>
      <c r="E1901" s="159"/>
      <c r="F1901" s="31"/>
      <c r="H1901" s="36"/>
    </row>
    <row r="1902" spans="4:8" x14ac:dyDescent="0.25">
      <c r="D1902" s="125"/>
      <c r="E1902" s="159"/>
      <c r="F1902" s="31"/>
      <c r="H1902" s="36"/>
    </row>
    <row r="1903" spans="4:8" x14ac:dyDescent="0.25">
      <c r="D1903" s="125"/>
      <c r="E1903" s="159"/>
      <c r="F1903" s="31"/>
      <c r="H1903" s="36"/>
    </row>
    <row r="1904" spans="4:8" x14ac:dyDescent="0.25">
      <c r="D1904" s="125"/>
      <c r="E1904" s="159"/>
      <c r="F1904" s="31"/>
      <c r="H1904" s="36"/>
    </row>
    <row r="1905" spans="4:8" x14ac:dyDescent="0.25">
      <c r="D1905" s="125"/>
      <c r="E1905" s="159"/>
      <c r="F1905" s="31"/>
      <c r="H1905" s="36"/>
    </row>
    <row r="1906" spans="4:8" x14ac:dyDescent="0.25">
      <c r="D1906" s="125"/>
      <c r="E1906" s="159"/>
      <c r="F1906" s="31"/>
      <c r="H1906" s="36"/>
    </row>
    <row r="1907" spans="4:8" x14ac:dyDescent="0.25">
      <c r="D1907" s="125"/>
      <c r="E1907" s="159"/>
      <c r="F1907" s="31"/>
      <c r="H1907" s="36"/>
    </row>
    <row r="1908" spans="4:8" x14ac:dyDescent="0.25">
      <c r="D1908" s="125"/>
      <c r="E1908" s="159"/>
      <c r="F1908" s="31"/>
      <c r="H1908" s="36"/>
    </row>
    <row r="1909" spans="4:8" x14ac:dyDescent="0.25">
      <c r="D1909" s="125"/>
      <c r="E1909" s="159"/>
      <c r="F1909" s="31"/>
      <c r="H1909" s="36"/>
    </row>
    <row r="1910" spans="4:8" x14ac:dyDescent="0.25">
      <c r="D1910" s="125"/>
      <c r="E1910" s="159"/>
      <c r="F1910" s="31"/>
      <c r="H1910" s="36"/>
    </row>
    <row r="1911" spans="4:8" x14ac:dyDescent="0.25">
      <c r="D1911" s="125"/>
      <c r="E1911" s="159"/>
      <c r="F1911" s="31"/>
      <c r="H1911" s="36"/>
    </row>
    <row r="1912" spans="4:8" x14ac:dyDescent="0.25">
      <c r="D1912" s="125"/>
      <c r="E1912" s="159"/>
      <c r="F1912" s="31"/>
      <c r="H1912" s="36"/>
    </row>
    <row r="1913" spans="4:8" x14ac:dyDescent="0.25">
      <c r="D1913" s="125"/>
      <c r="E1913" s="159"/>
      <c r="F1913" s="31"/>
      <c r="H1913" s="36"/>
    </row>
    <row r="1914" spans="4:8" x14ac:dyDescent="0.25">
      <c r="D1914" s="125"/>
      <c r="E1914" s="159"/>
      <c r="F1914" s="31"/>
      <c r="H1914" s="36"/>
    </row>
    <row r="1915" spans="4:8" x14ac:dyDescent="0.25">
      <c r="D1915" s="125"/>
      <c r="E1915" s="159"/>
      <c r="F1915" s="31"/>
      <c r="H1915" s="36"/>
    </row>
    <row r="1916" spans="4:8" x14ac:dyDescent="0.25">
      <c r="D1916" s="125"/>
      <c r="E1916" s="159"/>
      <c r="F1916" s="31"/>
      <c r="H1916" s="36"/>
    </row>
    <row r="1917" spans="4:8" x14ac:dyDescent="0.25">
      <c r="D1917" s="125"/>
      <c r="E1917" s="159"/>
      <c r="F1917" s="31"/>
      <c r="H1917" s="36"/>
    </row>
    <row r="1918" spans="4:8" x14ac:dyDescent="0.25">
      <c r="D1918" s="125"/>
      <c r="E1918" s="159"/>
      <c r="F1918" s="31"/>
      <c r="H1918" s="36"/>
    </row>
    <row r="1919" spans="4:8" x14ac:dyDescent="0.25">
      <c r="D1919" s="125"/>
      <c r="E1919" s="159"/>
      <c r="F1919" s="31"/>
      <c r="H1919" s="36"/>
    </row>
    <row r="1920" spans="4:8" x14ac:dyDescent="0.25">
      <c r="D1920" s="125"/>
      <c r="E1920" s="159"/>
      <c r="F1920" s="31"/>
      <c r="H1920" s="36"/>
    </row>
    <row r="1921" spans="4:8" x14ac:dyDescent="0.25">
      <c r="D1921" s="125"/>
      <c r="E1921" s="159"/>
      <c r="F1921" s="31"/>
      <c r="H1921" s="36"/>
    </row>
    <row r="1922" spans="4:8" x14ac:dyDescent="0.25">
      <c r="D1922" s="125"/>
      <c r="E1922" s="159"/>
      <c r="F1922" s="31"/>
      <c r="H1922" s="36"/>
    </row>
    <row r="1923" spans="4:8" x14ac:dyDescent="0.25">
      <c r="D1923" s="125"/>
      <c r="E1923" s="159"/>
      <c r="F1923" s="31"/>
      <c r="H1923" s="36"/>
    </row>
    <row r="1924" spans="4:8" x14ac:dyDescent="0.25">
      <c r="D1924" s="125"/>
      <c r="E1924" s="159"/>
      <c r="F1924" s="31"/>
      <c r="H1924" s="36"/>
    </row>
    <row r="1925" spans="4:8" x14ac:dyDescent="0.25">
      <c r="D1925" s="125"/>
      <c r="E1925" s="159"/>
      <c r="F1925" s="31"/>
      <c r="H1925" s="36"/>
    </row>
    <row r="1926" spans="4:8" x14ac:dyDescent="0.25">
      <c r="D1926" s="125"/>
      <c r="E1926" s="159"/>
      <c r="F1926" s="31"/>
      <c r="H1926" s="36"/>
    </row>
    <row r="1927" spans="4:8" x14ac:dyDescent="0.25">
      <c r="D1927" s="125"/>
      <c r="E1927" s="159"/>
      <c r="F1927" s="31"/>
      <c r="H1927" s="36"/>
    </row>
    <row r="1928" spans="4:8" x14ac:dyDescent="0.25">
      <c r="D1928" s="125"/>
      <c r="E1928" s="159"/>
      <c r="F1928" s="31"/>
      <c r="H1928" s="36"/>
    </row>
    <row r="1929" spans="4:8" x14ac:dyDescent="0.25">
      <c r="D1929" s="125"/>
      <c r="E1929" s="159"/>
      <c r="F1929" s="31"/>
      <c r="H1929" s="36"/>
    </row>
    <row r="1930" spans="4:8" x14ac:dyDescent="0.25">
      <c r="D1930" s="125"/>
      <c r="E1930" s="159"/>
      <c r="F1930" s="31"/>
      <c r="H1930" s="36"/>
    </row>
    <row r="1931" spans="4:8" x14ac:dyDescent="0.25">
      <c r="D1931" s="125"/>
      <c r="E1931" s="159"/>
      <c r="F1931" s="31"/>
      <c r="H1931" s="36"/>
    </row>
    <row r="1932" spans="4:8" x14ac:dyDescent="0.25">
      <c r="D1932" s="125"/>
      <c r="E1932" s="159"/>
      <c r="F1932" s="31"/>
      <c r="H1932" s="36"/>
    </row>
    <row r="1933" spans="4:8" x14ac:dyDescent="0.25">
      <c r="D1933" s="125"/>
      <c r="E1933" s="159"/>
      <c r="F1933" s="31"/>
      <c r="H1933" s="36"/>
    </row>
    <row r="1934" spans="4:8" x14ac:dyDescent="0.25">
      <c r="D1934" s="125"/>
      <c r="E1934" s="159"/>
      <c r="F1934" s="31"/>
      <c r="H1934" s="36"/>
    </row>
    <row r="1935" spans="4:8" x14ac:dyDescent="0.25">
      <c r="D1935" s="125"/>
      <c r="E1935" s="159"/>
      <c r="F1935" s="31"/>
      <c r="H1935" s="36"/>
    </row>
    <row r="1936" spans="4:8" x14ac:dyDescent="0.25">
      <c r="D1936" s="125"/>
      <c r="E1936" s="159"/>
      <c r="F1936" s="31"/>
      <c r="H1936" s="36"/>
    </row>
    <row r="1937" spans="4:8" x14ac:dyDescent="0.25">
      <c r="D1937" s="125"/>
      <c r="E1937" s="159"/>
      <c r="F1937" s="31"/>
      <c r="H1937" s="36"/>
    </row>
    <row r="1938" spans="4:8" x14ac:dyDescent="0.25">
      <c r="D1938" s="125"/>
      <c r="E1938" s="159"/>
      <c r="F1938" s="31"/>
      <c r="H1938" s="36"/>
    </row>
    <row r="1939" spans="4:8" x14ac:dyDescent="0.25">
      <c r="D1939" s="125"/>
      <c r="E1939" s="159"/>
      <c r="F1939" s="31"/>
      <c r="H1939" s="36"/>
    </row>
    <row r="1940" spans="4:8" x14ac:dyDescent="0.25">
      <c r="D1940" s="125"/>
      <c r="E1940" s="159"/>
      <c r="F1940" s="31"/>
      <c r="H1940" s="36"/>
    </row>
    <row r="1941" spans="4:8" x14ac:dyDescent="0.25">
      <c r="D1941" s="125"/>
      <c r="E1941" s="159"/>
      <c r="F1941" s="31"/>
      <c r="H1941" s="36"/>
    </row>
    <row r="1942" spans="4:8" x14ac:dyDescent="0.25">
      <c r="D1942" s="125"/>
      <c r="E1942" s="159"/>
      <c r="F1942" s="31"/>
      <c r="H1942" s="36"/>
    </row>
    <row r="1943" spans="4:8" x14ac:dyDescent="0.25">
      <c r="D1943" s="125"/>
      <c r="E1943" s="159"/>
      <c r="F1943" s="31"/>
      <c r="H1943" s="36"/>
    </row>
    <row r="1944" spans="4:8" x14ac:dyDescent="0.25">
      <c r="D1944" s="125"/>
      <c r="E1944" s="159"/>
      <c r="F1944" s="31"/>
      <c r="H1944" s="36"/>
    </row>
    <row r="1945" spans="4:8" x14ac:dyDescent="0.25">
      <c r="D1945" s="125"/>
      <c r="E1945" s="159"/>
      <c r="F1945" s="31"/>
      <c r="H1945" s="36"/>
    </row>
    <row r="1946" spans="4:8" x14ac:dyDescent="0.25">
      <c r="D1946" s="125"/>
      <c r="E1946" s="159"/>
      <c r="F1946" s="31"/>
      <c r="H1946" s="36"/>
    </row>
    <row r="1947" spans="4:8" x14ac:dyDescent="0.25">
      <c r="D1947" s="125"/>
      <c r="E1947" s="159"/>
      <c r="F1947" s="31"/>
      <c r="H1947" s="36"/>
    </row>
    <row r="1948" spans="4:8" x14ac:dyDescent="0.25">
      <c r="D1948" s="125"/>
      <c r="E1948" s="159"/>
      <c r="F1948" s="31"/>
      <c r="H1948" s="36"/>
    </row>
    <row r="1949" spans="4:8" x14ac:dyDescent="0.25">
      <c r="D1949" s="125"/>
      <c r="E1949" s="159"/>
      <c r="F1949" s="31"/>
      <c r="H1949" s="36"/>
    </row>
    <row r="1950" spans="4:8" x14ac:dyDescent="0.25">
      <c r="D1950" s="125"/>
      <c r="E1950" s="159"/>
      <c r="F1950" s="31"/>
      <c r="H1950" s="36"/>
    </row>
    <row r="1951" spans="4:8" x14ac:dyDescent="0.25">
      <c r="D1951" s="125"/>
      <c r="E1951" s="159"/>
      <c r="F1951" s="31"/>
      <c r="H1951" s="36"/>
    </row>
    <row r="1952" spans="4:8" x14ac:dyDescent="0.25">
      <c r="D1952" s="125"/>
      <c r="E1952" s="159"/>
      <c r="F1952" s="31"/>
      <c r="H1952" s="36"/>
    </row>
    <row r="1953" spans="4:8" x14ac:dyDescent="0.25">
      <c r="D1953" s="125"/>
      <c r="E1953" s="159"/>
      <c r="F1953" s="31"/>
      <c r="H1953" s="36"/>
    </row>
    <row r="1954" spans="4:8" x14ac:dyDescent="0.25">
      <c r="D1954" s="125"/>
      <c r="E1954" s="159"/>
      <c r="F1954" s="31"/>
      <c r="H1954" s="36"/>
    </row>
    <row r="1955" spans="4:8" x14ac:dyDescent="0.25">
      <c r="D1955" s="125"/>
      <c r="E1955" s="159"/>
      <c r="F1955" s="31"/>
      <c r="H1955" s="36"/>
    </row>
    <row r="1956" spans="4:8" x14ac:dyDescent="0.25">
      <c r="D1956" s="125"/>
      <c r="E1956" s="159"/>
      <c r="F1956" s="31"/>
      <c r="H1956" s="36"/>
    </row>
    <row r="1957" spans="4:8" x14ac:dyDescent="0.25">
      <c r="D1957" s="125"/>
      <c r="E1957" s="159"/>
      <c r="F1957" s="31"/>
      <c r="H1957" s="36"/>
    </row>
    <row r="1958" spans="4:8" x14ac:dyDescent="0.25">
      <c r="D1958" s="125"/>
      <c r="E1958" s="159"/>
      <c r="F1958" s="31"/>
      <c r="H1958" s="36"/>
    </row>
    <row r="1959" spans="4:8" x14ac:dyDescent="0.25">
      <c r="D1959" s="125"/>
      <c r="E1959" s="159"/>
      <c r="F1959" s="31"/>
      <c r="H1959" s="36"/>
    </row>
    <row r="1960" spans="4:8" x14ac:dyDescent="0.25">
      <c r="D1960" s="125"/>
      <c r="E1960" s="159"/>
      <c r="F1960" s="31"/>
      <c r="H1960" s="36"/>
    </row>
    <row r="1961" spans="4:8" x14ac:dyDescent="0.25">
      <c r="D1961" s="125"/>
      <c r="E1961" s="159"/>
      <c r="F1961" s="31"/>
      <c r="H1961" s="36"/>
    </row>
    <row r="1962" spans="4:8" x14ac:dyDescent="0.25">
      <c r="D1962" s="125"/>
      <c r="E1962" s="159"/>
      <c r="F1962" s="31"/>
      <c r="H1962" s="36"/>
    </row>
    <row r="1963" spans="4:8" x14ac:dyDescent="0.25">
      <c r="D1963" s="125"/>
      <c r="E1963" s="159"/>
      <c r="F1963" s="31"/>
      <c r="H1963" s="36"/>
    </row>
    <row r="1964" spans="4:8" x14ac:dyDescent="0.25">
      <c r="D1964" s="125"/>
      <c r="E1964" s="159"/>
      <c r="F1964" s="31"/>
      <c r="H1964" s="36"/>
    </row>
    <row r="1965" spans="4:8" x14ac:dyDescent="0.25">
      <c r="D1965" s="125"/>
      <c r="E1965" s="159"/>
      <c r="F1965" s="31"/>
      <c r="H1965" s="36"/>
    </row>
    <row r="1966" spans="4:8" x14ac:dyDescent="0.25">
      <c r="D1966" s="125"/>
      <c r="E1966" s="159"/>
      <c r="F1966" s="31"/>
      <c r="H1966" s="36"/>
    </row>
    <row r="1967" spans="4:8" x14ac:dyDescent="0.25">
      <c r="D1967" s="125"/>
      <c r="E1967" s="159"/>
      <c r="F1967" s="31"/>
      <c r="H1967" s="36"/>
    </row>
    <row r="1968" spans="4:8" x14ac:dyDescent="0.25">
      <c r="D1968" s="125"/>
      <c r="E1968" s="159"/>
      <c r="F1968" s="31"/>
      <c r="H1968" s="36"/>
    </row>
    <row r="1969" spans="4:8" x14ac:dyDescent="0.25">
      <c r="D1969" s="125"/>
      <c r="E1969" s="159"/>
      <c r="F1969" s="31"/>
      <c r="H1969" s="36"/>
    </row>
    <row r="1970" spans="4:8" x14ac:dyDescent="0.25">
      <c r="D1970" s="125"/>
      <c r="E1970" s="159"/>
      <c r="F1970" s="31"/>
      <c r="H1970" s="36"/>
    </row>
    <row r="1971" spans="4:8" x14ac:dyDescent="0.25">
      <c r="D1971" s="125"/>
      <c r="E1971" s="159"/>
      <c r="F1971" s="31"/>
      <c r="H1971" s="36"/>
    </row>
    <row r="1972" spans="4:8" x14ac:dyDescent="0.25">
      <c r="D1972" s="125"/>
      <c r="E1972" s="159"/>
      <c r="F1972" s="31"/>
      <c r="H1972" s="36"/>
    </row>
    <row r="1973" spans="4:8" x14ac:dyDescent="0.25">
      <c r="D1973" s="125"/>
      <c r="E1973" s="159"/>
      <c r="F1973" s="31"/>
      <c r="H1973" s="36"/>
    </row>
    <row r="1974" spans="4:8" x14ac:dyDescent="0.25">
      <c r="D1974" s="125"/>
      <c r="E1974" s="159"/>
      <c r="F1974" s="31"/>
      <c r="H1974" s="36"/>
    </row>
    <row r="1975" spans="4:8" x14ac:dyDescent="0.25">
      <c r="D1975" s="125"/>
      <c r="E1975" s="159"/>
      <c r="F1975" s="31"/>
      <c r="H1975" s="36"/>
    </row>
    <row r="1976" spans="4:8" x14ac:dyDescent="0.25">
      <c r="D1976" s="125"/>
      <c r="E1976" s="159"/>
      <c r="F1976" s="31"/>
      <c r="H1976" s="36"/>
    </row>
    <row r="1977" spans="4:8" x14ac:dyDescent="0.25">
      <c r="D1977" s="125"/>
      <c r="E1977" s="159"/>
      <c r="F1977" s="31"/>
      <c r="H1977" s="36"/>
    </row>
    <row r="1978" spans="4:8" x14ac:dyDescent="0.25">
      <c r="D1978" s="125"/>
      <c r="E1978" s="159"/>
      <c r="F1978" s="31"/>
      <c r="H1978" s="36"/>
    </row>
    <row r="1979" spans="4:8" x14ac:dyDescent="0.25">
      <c r="D1979" s="125"/>
      <c r="E1979" s="159"/>
      <c r="F1979" s="31"/>
      <c r="H1979" s="36"/>
    </row>
    <row r="1980" spans="4:8" x14ac:dyDescent="0.25">
      <c r="D1980" s="125"/>
      <c r="E1980" s="159"/>
      <c r="F1980" s="31"/>
      <c r="H1980" s="36"/>
    </row>
    <row r="1981" spans="4:8" x14ac:dyDescent="0.25">
      <c r="D1981" s="125"/>
      <c r="E1981" s="159"/>
      <c r="F1981" s="31"/>
      <c r="H1981" s="36"/>
    </row>
    <row r="1982" spans="4:8" x14ac:dyDescent="0.25">
      <c r="D1982" s="125"/>
      <c r="E1982" s="159"/>
      <c r="F1982" s="31"/>
      <c r="H1982" s="36"/>
    </row>
    <row r="1983" spans="4:8" x14ac:dyDescent="0.25">
      <c r="D1983" s="125"/>
      <c r="E1983" s="159"/>
      <c r="F1983" s="31"/>
      <c r="H1983" s="36"/>
    </row>
    <row r="1984" spans="4:8" x14ac:dyDescent="0.25">
      <c r="D1984" s="125"/>
      <c r="E1984" s="159"/>
      <c r="F1984" s="31"/>
      <c r="H1984" s="36"/>
    </row>
    <row r="1985" spans="4:8" x14ac:dyDescent="0.25">
      <c r="D1985" s="125"/>
      <c r="E1985" s="159"/>
      <c r="F1985" s="31"/>
      <c r="H1985" s="36"/>
    </row>
    <row r="1986" spans="4:8" x14ac:dyDescent="0.25">
      <c r="D1986" s="125"/>
      <c r="E1986" s="159"/>
      <c r="F1986" s="31"/>
      <c r="H1986" s="36"/>
    </row>
    <row r="1987" spans="4:8" x14ac:dyDescent="0.25">
      <c r="D1987" s="125"/>
      <c r="E1987" s="159"/>
      <c r="F1987" s="31"/>
      <c r="H1987" s="36"/>
    </row>
    <row r="1988" spans="4:8" x14ac:dyDescent="0.25">
      <c r="D1988" s="125"/>
      <c r="E1988" s="159"/>
      <c r="F1988" s="31"/>
      <c r="H1988" s="36"/>
    </row>
    <row r="1989" spans="4:8" x14ac:dyDescent="0.25">
      <c r="D1989" s="125"/>
      <c r="E1989" s="159"/>
      <c r="F1989" s="31"/>
      <c r="H1989" s="36"/>
    </row>
    <row r="1990" spans="4:8" x14ac:dyDescent="0.25">
      <c r="D1990" s="125"/>
      <c r="E1990" s="159"/>
      <c r="F1990" s="31"/>
      <c r="H1990" s="36"/>
    </row>
    <row r="1991" spans="4:8" x14ac:dyDescent="0.25">
      <c r="D1991" s="125"/>
      <c r="E1991" s="159"/>
      <c r="F1991" s="31"/>
      <c r="H1991" s="36"/>
    </row>
    <row r="1992" spans="4:8" x14ac:dyDescent="0.25">
      <c r="D1992" s="125"/>
      <c r="E1992" s="159"/>
      <c r="F1992" s="31"/>
      <c r="H1992" s="36"/>
    </row>
    <row r="1993" spans="4:8" x14ac:dyDescent="0.25">
      <c r="D1993" s="125"/>
      <c r="E1993" s="159"/>
      <c r="F1993" s="31"/>
      <c r="H1993" s="36"/>
    </row>
    <row r="1994" spans="4:8" x14ac:dyDescent="0.25">
      <c r="D1994" s="125"/>
      <c r="E1994" s="159"/>
      <c r="F1994" s="31"/>
      <c r="H1994" s="36"/>
    </row>
    <row r="1995" spans="4:8" x14ac:dyDescent="0.25">
      <c r="D1995" s="125"/>
      <c r="E1995" s="159"/>
      <c r="F1995" s="31"/>
      <c r="H1995" s="36"/>
    </row>
    <row r="1996" spans="4:8" x14ac:dyDescent="0.25">
      <c r="D1996" s="125"/>
      <c r="E1996" s="159"/>
      <c r="F1996" s="31"/>
      <c r="H1996" s="36"/>
    </row>
    <row r="1997" spans="4:8" x14ac:dyDescent="0.25">
      <c r="D1997" s="125"/>
      <c r="E1997" s="159"/>
      <c r="F1997" s="31"/>
      <c r="H1997" s="36"/>
    </row>
    <row r="1998" spans="4:8" x14ac:dyDescent="0.25">
      <c r="D1998" s="125"/>
      <c r="E1998" s="159"/>
      <c r="F1998" s="31"/>
      <c r="H1998" s="36"/>
    </row>
    <row r="1999" spans="4:8" x14ac:dyDescent="0.25">
      <c r="D1999" s="125"/>
      <c r="E1999" s="159"/>
      <c r="F1999" s="31"/>
      <c r="H1999" s="36"/>
    </row>
    <row r="2000" spans="4:8" x14ac:dyDescent="0.25">
      <c r="D2000" s="125"/>
      <c r="E2000" s="159"/>
      <c r="F2000" s="31"/>
      <c r="H2000" s="36"/>
    </row>
    <row r="2001" spans="4:8" x14ac:dyDescent="0.25">
      <c r="D2001" s="125"/>
      <c r="E2001" s="159"/>
      <c r="F2001" s="31"/>
      <c r="H2001" s="36"/>
    </row>
    <row r="2002" spans="4:8" x14ac:dyDescent="0.25">
      <c r="D2002" s="125"/>
      <c r="E2002" s="159"/>
      <c r="F2002" s="31"/>
      <c r="H2002" s="36"/>
    </row>
    <row r="2003" spans="4:8" x14ac:dyDescent="0.25">
      <c r="D2003" s="125"/>
      <c r="E2003" s="159"/>
      <c r="F2003" s="31"/>
      <c r="H2003" s="36"/>
    </row>
    <row r="2004" spans="4:8" x14ac:dyDescent="0.25">
      <c r="D2004" s="125"/>
      <c r="E2004" s="159"/>
      <c r="F2004" s="31"/>
      <c r="H2004" s="36"/>
    </row>
    <row r="2005" spans="4:8" x14ac:dyDescent="0.25">
      <c r="D2005" s="125"/>
      <c r="E2005" s="159"/>
      <c r="F2005" s="31"/>
      <c r="H2005" s="36"/>
    </row>
    <row r="2006" spans="4:8" x14ac:dyDescent="0.25">
      <c r="D2006" s="125"/>
      <c r="E2006" s="159"/>
      <c r="F2006" s="31"/>
      <c r="H2006" s="36"/>
    </row>
    <row r="2007" spans="4:8" x14ac:dyDescent="0.25">
      <c r="D2007" s="125"/>
      <c r="E2007" s="159"/>
      <c r="F2007" s="31"/>
      <c r="H2007" s="36"/>
    </row>
    <row r="2008" spans="4:8" x14ac:dyDescent="0.25">
      <c r="D2008" s="125"/>
      <c r="E2008" s="159"/>
      <c r="F2008" s="31"/>
      <c r="H2008" s="36"/>
    </row>
    <row r="2009" spans="4:8" x14ac:dyDescent="0.25">
      <c r="D2009" s="125"/>
      <c r="E2009" s="159"/>
      <c r="F2009" s="31"/>
      <c r="H2009" s="36"/>
    </row>
    <row r="2010" spans="4:8" x14ac:dyDescent="0.25">
      <c r="D2010" s="125"/>
      <c r="E2010" s="159"/>
      <c r="F2010" s="31"/>
      <c r="H2010" s="36"/>
    </row>
    <row r="2011" spans="4:8" x14ac:dyDescent="0.25">
      <c r="D2011" s="125"/>
      <c r="E2011" s="159"/>
      <c r="F2011" s="31"/>
      <c r="H2011" s="36"/>
    </row>
    <row r="2012" spans="4:8" x14ac:dyDescent="0.25">
      <c r="D2012" s="125"/>
      <c r="E2012" s="159"/>
      <c r="F2012" s="31"/>
      <c r="H2012" s="36"/>
    </row>
    <row r="2013" spans="4:8" x14ac:dyDescent="0.25">
      <c r="D2013" s="125"/>
      <c r="E2013" s="159"/>
      <c r="F2013" s="31"/>
      <c r="H2013" s="36"/>
    </row>
    <row r="2014" spans="4:8" x14ac:dyDescent="0.25">
      <c r="D2014" s="125"/>
      <c r="E2014" s="159"/>
      <c r="F2014" s="31"/>
      <c r="H2014" s="36"/>
    </row>
    <row r="2015" spans="4:8" x14ac:dyDescent="0.25">
      <c r="D2015" s="125"/>
      <c r="E2015" s="159"/>
      <c r="F2015" s="31"/>
      <c r="H2015" s="36"/>
    </row>
    <row r="2016" spans="4:8" x14ac:dyDescent="0.25">
      <c r="D2016" s="125"/>
      <c r="E2016" s="159"/>
      <c r="F2016" s="31"/>
      <c r="H2016" s="36"/>
    </row>
    <row r="2017" spans="4:8" x14ac:dyDescent="0.25">
      <c r="D2017" s="125"/>
      <c r="E2017" s="159"/>
      <c r="F2017" s="31"/>
      <c r="H2017" s="36"/>
    </row>
    <row r="2018" spans="4:8" x14ac:dyDescent="0.25">
      <c r="D2018" s="125"/>
      <c r="E2018" s="159"/>
      <c r="F2018" s="31"/>
      <c r="H2018" s="36"/>
    </row>
    <row r="2019" spans="4:8" x14ac:dyDescent="0.25">
      <c r="D2019" s="125"/>
      <c r="E2019" s="159"/>
      <c r="F2019" s="31"/>
      <c r="H2019" s="36"/>
    </row>
    <row r="2020" spans="4:8" x14ac:dyDescent="0.25">
      <c r="D2020" s="125"/>
      <c r="E2020" s="159"/>
      <c r="F2020" s="31"/>
      <c r="H2020" s="36"/>
    </row>
    <row r="2021" spans="4:8" x14ac:dyDescent="0.25">
      <c r="D2021" s="125"/>
      <c r="E2021" s="159"/>
      <c r="F2021" s="31"/>
      <c r="H2021" s="36"/>
    </row>
    <row r="2022" spans="4:8" x14ac:dyDescent="0.25">
      <c r="D2022" s="125"/>
      <c r="E2022" s="159"/>
      <c r="F2022" s="31"/>
      <c r="H2022" s="36"/>
    </row>
    <row r="2023" spans="4:8" x14ac:dyDescent="0.25">
      <c r="D2023" s="125"/>
      <c r="E2023" s="159"/>
      <c r="F2023" s="31"/>
      <c r="H2023" s="36"/>
    </row>
    <row r="2024" spans="4:8" x14ac:dyDescent="0.25">
      <c r="D2024" s="125"/>
      <c r="E2024" s="159"/>
      <c r="F2024" s="31"/>
      <c r="H2024" s="36"/>
    </row>
    <row r="2025" spans="4:8" x14ac:dyDescent="0.25">
      <c r="D2025" s="125"/>
      <c r="E2025" s="159"/>
      <c r="F2025" s="31"/>
      <c r="H2025" s="36"/>
    </row>
    <row r="2026" spans="4:8" x14ac:dyDescent="0.25">
      <c r="D2026" s="125"/>
      <c r="E2026" s="159"/>
      <c r="F2026" s="31"/>
      <c r="H2026" s="36"/>
    </row>
    <row r="2027" spans="4:8" x14ac:dyDescent="0.25">
      <c r="D2027" s="125"/>
      <c r="E2027" s="159"/>
      <c r="F2027" s="31"/>
      <c r="H2027" s="36"/>
    </row>
    <row r="2028" spans="4:8" x14ac:dyDescent="0.25">
      <c r="D2028" s="125"/>
      <c r="E2028" s="159"/>
      <c r="F2028" s="31"/>
      <c r="H2028" s="36"/>
    </row>
    <row r="2029" spans="4:8" x14ac:dyDescent="0.25">
      <c r="D2029" s="125"/>
      <c r="E2029" s="159"/>
      <c r="F2029" s="31"/>
      <c r="H2029" s="36"/>
    </row>
    <row r="2030" spans="4:8" x14ac:dyDescent="0.25">
      <c r="D2030" s="125"/>
      <c r="E2030" s="159"/>
      <c r="F2030" s="31"/>
      <c r="H2030" s="36"/>
    </row>
    <row r="2031" spans="4:8" x14ac:dyDescent="0.25">
      <c r="D2031" s="125"/>
      <c r="E2031" s="159"/>
      <c r="F2031" s="31"/>
      <c r="H2031" s="36"/>
    </row>
    <row r="2032" spans="4:8" x14ac:dyDescent="0.25">
      <c r="D2032" s="125"/>
      <c r="E2032" s="159"/>
      <c r="F2032" s="31"/>
      <c r="H2032" s="36"/>
    </row>
    <row r="2033" spans="4:8" x14ac:dyDescent="0.25">
      <c r="D2033" s="125"/>
      <c r="E2033" s="159"/>
      <c r="F2033" s="31"/>
      <c r="H2033" s="36"/>
    </row>
    <row r="2034" spans="4:8" x14ac:dyDescent="0.25">
      <c r="D2034" s="125"/>
      <c r="E2034" s="159"/>
      <c r="F2034" s="31"/>
      <c r="H2034" s="36"/>
    </row>
    <row r="2035" spans="4:8" x14ac:dyDescent="0.25">
      <c r="D2035" s="125"/>
      <c r="E2035" s="159"/>
      <c r="F2035" s="31"/>
      <c r="H2035" s="36"/>
    </row>
    <row r="2036" spans="4:8" x14ac:dyDescent="0.25">
      <c r="D2036" s="125"/>
      <c r="E2036" s="159"/>
      <c r="F2036" s="31"/>
      <c r="H2036" s="36"/>
    </row>
    <row r="2037" spans="4:8" x14ac:dyDescent="0.25">
      <c r="D2037" s="125"/>
      <c r="E2037" s="159"/>
      <c r="F2037" s="31"/>
      <c r="H2037" s="36"/>
    </row>
    <row r="2038" spans="4:8" x14ac:dyDescent="0.25">
      <c r="D2038" s="125"/>
      <c r="E2038" s="159"/>
      <c r="F2038" s="31"/>
      <c r="H2038" s="36"/>
    </row>
    <row r="2039" spans="4:8" x14ac:dyDescent="0.25">
      <c r="D2039" s="125"/>
      <c r="E2039" s="159"/>
      <c r="F2039" s="31"/>
      <c r="H2039" s="36"/>
    </row>
    <row r="2040" spans="4:8" x14ac:dyDescent="0.25">
      <c r="D2040" s="125"/>
      <c r="E2040" s="159"/>
      <c r="F2040" s="31"/>
      <c r="H2040" s="36"/>
    </row>
    <row r="2041" spans="4:8" x14ac:dyDescent="0.25">
      <c r="D2041" s="125"/>
      <c r="E2041" s="159"/>
      <c r="F2041" s="31"/>
      <c r="H2041" s="36"/>
    </row>
    <row r="2042" spans="4:8" x14ac:dyDescent="0.25">
      <c r="D2042" s="125"/>
      <c r="E2042" s="159"/>
      <c r="F2042" s="31"/>
      <c r="H2042" s="36"/>
    </row>
    <row r="2043" spans="4:8" x14ac:dyDescent="0.25">
      <c r="D2043" s="125"/>
      <c r="E2043" s="159"/>
      <c r="F2043" s="31"/>
      <c r="H2043" s="36"/>
    </row>
    <row r="2044" spans="4:8" x14ac:dyDescent="0.25">
      <c r="D2044" s="125"/>
      <c r="E2044" s="159"/>
      <c r="F2044" s="31"/>
      <c r="H2044" s="36"/>
    </row>
    <row r="2045" spans="4:8" x14ac:dyDescent="0.25">
      <c r="D2045" s="125"/>
      <c r="E2045" s="159"/>
      <c r="F2045" s="31"/>
      <c r="H2045" s="36"/>
    </row>
    <row r="2046" spans="4:8" x14ac:dyDescent="0.25">
      <c r="D2046" s="125"/>
      <c r="E2046" s="159"/>
      <c r="F2046" s="31"/>
      <c r="H2046" s="36"/>
    </row>
    <row r="2047" spans="4:8" x14ac:dyDescent="0.25">
      <c r="D2047" s="125"/>
      <c r="E2047" s="159"/>
      <c r="F2047" s="31"/>
      <c r="H2047" s="36"/>
    </row>
    <row r="2048" spans="4:8" x14ac:dyDescent="0.25">
      <c r="D2048" s="125"/>
      <c r="E2048" s="159"/>
      <c r="F2048" s="31"/>
      <c r="H2048" s="36"/>
    </row>
    <row r="2049" spans="4:8" x14ac:dyDescent="0.25">
      <c r="D2049" s="125"/>
      <c r="E2049" s="159"/>
      <c r="F2049" s="31"/>
      <c r="H2049" s="36"/>
    </row>
    <row r="2050" spans="4:8" x14ac:dyDescent="0.25">
      <c r="D2050" s="125"/>
      <c r="E2050" s="159"/>
      <c r="F2050" s="31"/>
      <c r="H2050" s="36"/>
    </row>
    <row r="2051" spans="4:8" x14ac:dyDescent="0.25">
      <c r="D2051" s="125"/>
      <c r="E2051" s="159"/>
      <c r="F2051" s="31"/>
      <c r="H2051" s="36"/>
    </row>
    <row r="2052" spans="4:8" x14ac:dyDescent="0.25">
      <c r="D2052" s="125"/>
      <c r="E2052" s="159"/>
      <c r="F2052" s="31"/>
      <c r="H2052" s="36"/>
    </row>
    <row r="2053" spans="4:8" x14ac:dyDescent="0.25">
      <c r="D2053" s="125"/>
      <c r="E2053" s="159"/>
      <c r="F2053" s="31"/>
      <c r="H2053" s="36"/>
    </row>
    <row r="2054" spans="4:8" x14ac:dyDescent="0.25">
      <c r="D2054" s="125"/>
      <c r="E2054" s="159"/>
      <c r="F2054" s="31"/>
      <c r="H2054" s="36"/>
    </row>
    <row r="2055" spans="4:8" x14ac:dyDescent="0.25">
      <c r="D2055" s="125"/>
      <c r="E2055" s="159"/>
      <c r="F2055" s="31"/>
      <c r="H2055" s="36"/>
    </row>
    <row r="2056" spans="4:8" x14ac:dyDescent="0.25">
      <c r="D2056" s="125"/>
      <c r="E2056" s="159"/>
      <c r="F2056" s="31"/>
      <c r="H2056" s="36"/>
    </row>
    <row r="2057" spans="4:8" x14ac:dyDescent="0.25">
      <c r="D2057" s="125"/>
      <c r="E2057" s="159"/>
      <c r="F2057" s="31"/>
      <c r="H2057" s="36"/>
    </row>
    <row r="2058" spans="4:8" x14ac:dyDescent="0.25">
      <c r="D2058" s="125"/>
      <c r="E2058" s="159"/>
      <c r="F2058" s="31"/>
      <c r="H2058" s="36"/>
    </row>
    <row r="2059" spans="4:8" x14ac:dyDescent="0.25">
      <c r="D2059" s="125"/>
      <c r="E2059" s="159"/>
      <c r="F2059" s="31"/>
      <c r="H2059" s="36"/>
    </row>
    <row r="2060" spans="4:8" x14ac:dyDescent="0.25">
      <c r="D2060" s="125"/>
      <c r="E2060" s="159"/>
      <c r="F2060" s="31"/>
      <c r="H2060" s="36"/>
    </row>
    <row r="2061" spans="4:8" x14ac:dyDescent="0.25">
      <c r="D2061" s="125"/>
      <c r="E2061" s="159"/>
      <c r="F2061" s="31"/>
      <c r="H2061" s="36"/>
    </row>
    <row r="2062" spans="4:8" x14ac:dyDescent="0.25">
      <c r="D2062" s="125"/>
      <c r="E2062" s="159"/>
      <c r="F2062" s="31"/>
      <c r="H2062" s="36"/>
    </row>
    <row r="2063" spans="4:8" x14ac:dyDescent="0.25">
      <c r="D2063" s="125"/>
      <c r="E2063" s="159"/>
      <c r="F2063" s="31"/>
      <c r="H2063" s="36"/>
    </row>
    <row r="2064" spans="4:8" x14ac:dyDescent="0.25">
      <c r="D2064" s="125"/>
      <c r="E2064" s="159"/>
      <c r="F2064" s="31"/>
      <c r="H2064" s="36"/>
    </row>
    <row r="2065" spans="4:8" x14ac:dyDescent="0.25">
      <c r="D2065" s="125"/>
      <c r="E2065" s="159"/>
      <c r="F2065" s="31"/>
      <c r="H2065" s="36"/>
    </row>
    <row r="2066" spans="4:8" x14ac:dyDescent="0.25">
      <c r="D2066" s="125"/>
      <c r="E2066" s="159"/>
      <c r="F2066" s="31"/>
      <c r="H2066" s="36"/>
    </row>
    <row r="2067" spans="4:8" x14ac:dyDescent="0.25">
      <c r="D2067" s="125"/>
      <c r="E2067" s="159"/>
      <c r="F2067" s="31"/>
      <c r="H2067" s="36"/>
    </row>
    <row r="2068" spans="4:8" x14ac:dyDescent="0.25">
      <c r="D2068" s="125"/>
      <c r="E2068" s="159"/>
      <c r="F2068" s="31"/>
      <c r="H2068" s="36"/>
    </row>
    <row r="2069" spans="4:8" x14ac:dyDescent="0.25">
      <c r="D2069" s="125"/>
      <c r="E2069" s="159"/>
      <c r="F2069" s="31"/>
      <c r="H2069" s="36"/>
    </row>
    <row r="2070" spans="4:8" x14ac:dyDescent="0.25">
      <c r="D2070" s="125"/>
      <c r="E2070" s="159"/>
      <c r="F2070" s="31"/>
      <c r="H2070" s="36"/>
    </row>
    <row r="2071" spans="4:8" x14ac:dyDescent="0.25">
      <c r="D2071" s="125"/>
      <c r="E2071" s="159"/>
      <c r="F2071" s="31"/>
      <c r="H2071" s="36"/>
    </row>
    <row r="2072" spans="4:8" x14ac:dyDescent="0.25">
      <c r="D2072" s="125"/>
      <c r="E2072" s="159"/>
      <c r="F2072" s="31"/>
      <c r="H2072" s="36"/>
    </row>
    <row r="2073" spans="4:8" x14ac:dyDescent="0.25">
      <c r="D2073" s="125"/>
      <c r="E2073" s="159"/>
      <c r="F2073" s="31"/>
      <c r="H2073" s="36"/>
    </row>
    <row r="2074" spans="4:8" x14ac:dyDescent="0.25">
      <c r="D2074" s="125"/>
      <c r="E2074" s="159"/>
      <c r="F2074" s="31"/>
      <c r="H2074" s="36"/>
    </row>
    <row r="2075" spans="4:8" x14ac:dyDescent="0.25">
      <c r="D2075" s="125"/>
      <c r="E2075" s="159"/>
      <c r="F2075" s="31"/>
      <c r="H2075" s="36"/>
    </row>
    <row r="2076" spans="4:8" x14ac:dyDescent="0.25">
      <c r="D2076" s="125"/>
      <c r="E2076" s="159"/>
      <c r="F2076" s="31"/>
      <c r="H2076" s="36"/>
    </row>
    <row r="2077" spans="4:8" x14ac:dyDescent="0.25">
      <c r="D2077" s="125"/>
      <c r="E2077" s="159"/>
      <c r="F2077" s="31"/>
      <c r="H2077" s="36"/>
    </row>
    <row r="2078" spans="4:8" x14ac:dyDescent="0.25">
      <c r="D2078" s="125"/>
      <c r="E2078" s="159"/>
      <c r="F2078" s="31"/>
      <c r="H2078" s="36"/>
    </row>
    <row r="2079" spans="4:8" x14ac:dyDescent="0.25">
      <c r="D2079" s="125"/>
      <c r="E2079" s="159"/>
      <c r="F2079" s="31"/>
      <c r="H2079" s="36"/>
    </row>
    <row r="2080" spans="4:8" x14ac:dyDescent="0.25">
      <c r="D2080" s="125"/>
      <c r="E2080" s="159"/>
      <c r="F2080" s="31"/>
      <c r="H2080" s="36"/>
    </row>
    <row r="2081" spans="4:8" x14ac:dyDescent="0.25">
      <c r="D2081" s="125"/>
      <c r="E2081" s="159"/>
      <c r="F2081" s="31"/>
      <c r="H2081" s="36"/>
    </row>
    <row r="2082" spans="4:8" x14ac:dyDescent="0.25">
      <c r="D2082" s="125"/>
      <c r="E2082" s="159"/>
      <c r="F2082" s="31"/>
      <c r="H2082" s="36"/>
    </row>
    <row r="2083" spans="4:8" x14ac:dyDescent="0.25">
      <c r="D2083" s="125"/>
      <c r="E2083" s="159"/>
      <c r="F2083" s="31"/>
      <c r="H2083" s="36"/>
    </row>
    <row r="2084" spans="4:8" x14ac:dyDescent="0.25">
      <c r="D2084" s="125"/>
      <c r="E2084" s="159"/>
      <c r="F2084" s="31"/>
      <c r="H2084" s="36"/>
    </row>
    <row r="2085" spans="4:8" x14ac:dyDescent="0.25">
      <c r="D2085" s="125"/>
      <c r="E2085" s="159"/>
      <c r="F2085" s="31"/>
      <c r="H2085" s="36"/>
    </row>
    <row r="2086" spans="4:8" x14ac:dyDescent="0.25">
      <c r="D2086" s="125"/>
      <c r="E2086" s="159"/>
      <c r="F2086" s="31"/>
      <c r="H2086" s="36"/>
    </row>
    <row r="2087" spans="4:8" x14ac:dyDescent="0.25">
      <c r="D2087" s="125"/>
      <c r="E2087" s="159"/>
      <c r="F2087" s="31"/>
      <c r="H2087" s="36"/>
    </row>
    <row r="2088" spans="4:8" x14ac:dyDescent="0.25">
      <c r="D2088" s="125"/>
      <c r="E2088" s="159"/>
      <c r="F2088" s="31"/>
      <c r="H2088" s="36"/>
    </row>
    <row r="2089" spans="4:8" x14ac:dyDescent="0.25">
      <c r="D2089" s="125"/>
      <c r="E2089" s="159"/>
      <c r="F2089" s="31"/>
      <c r="H2089" s="36"/>
    </row>
    <row r="2090" spans="4:8" x14ac:dyDescent="0.25">
      <c r="D2090" s="125"/>
      <c r="E2090" s="159"/>
      <c r="F2090" s="31"/>
      <c r="H2090" s="36"/>
    </row>
    <row r="2091" spans="4:8" x14ac:dyDescent="0.25">
      <c r="D2091" s="125"/>
      <c r="E2091" s="159"/>
      <c r="F2091" s="31"/>
      <c r="H2091" s="36"/>
    </row>
    <row r="2092" spans="4:8" x14ac:dyDescent="0.25">
      <c r="D2092" s="125"/>
      <c r="E2092" s="159"/>
      <c r="F2092" s="31"/>
      <c r="H2092" s="36"/>
    </row>
    <row r="2093" spans="4:8" x14ac:dyDescent="0.25">
      <c r="D2093" s="125"/>
      <c r="E2093" s="159"/>
      <c r="F2093" s="31"/>
      <c r="H2093" s="36"/>
    </row>
    <row r="2094" spans="4:8" x14ac:dyDescent="0.25">
      <c r="D2094" s="125"/>
      <c r="E2094" s="159"/>
      <c r="F2094" s="31"/>
      <c r="H2094" s="36"/>
    </row>
    <row r="2095" spans="4:8" x14ac:dyDescent="0.25">
      <c r="D2095" s="125"/>
      <c r="E2095" s="159"/>
      <c r="F2095" s="31"/>
      <c r="H2095" s="36"/>
    </row>
    <row r="2096" spans="4:8" x14ac:dyDescent="0.25">
      <c r="D2096" s="125"/>
      <c r="E2096" s="159"/>
      <c r="F2096" s="31"/>
      <c r="H2096" s="36"/>
    </row>
    <row r="2097" spans="4:8" x14ac:dyDescent="0.25">
      <c r="D2097" s="125"/>
      <c r="E2097" s="159"/>
      <c r="F2097" s="31"/>
      <c r="H2097" s="36"/>
    </row>
    <row r="2098" spans="4:8" x14ac:dyDescent="0.25">
      <c r="D2098" s="125"/>
      <c r="E2098" s="159"/>
      <c r="F2098" s="31"/>
      <c r="H2098" s="36"/>
    </row>
    <row r="2099" spans="4:8" x14ac:dyDescent="0.25">
      <c r="D2099" s="125"/>
      <c r="E2099" s="159"/>
      <c r="F2099" s="31"/>
      <c r="H2099" s="36"/>
    </row>
    <row r="2100" spans="4:8" x14ac:dyDescent="0.25">
      <c r="D2100" s="125"/>
      <c r="E2100" s="159"/>
      <c r="F2100" s="31"/>
      <c r="H2100" s="36"/>
    </row>
    <row r="2101" spans="4:8" x14ac:dyDescent="0.25">
      <c r="D2101" s="125"/>
      <c r="E2101" s="159"/>
      <c r="F2101" s="31"/>
      <c r="H2101" s="36"/>
    </row>
    <row r="2102" spans="4:8" x14ac:dyDescent="0.25">
      <c r="D2102" s="125"/>
      <c r="E2102" s="159"/>
      <c r="F2102" s="31"/>
      <c r="H2102" s="36"/>
    </row>
    <row r="2103" spans="4:8" x14ac:dyDescent="0.25">
      <c r="D2103" s="125"/>
      <c r="E2103" s="159"/>
      <c r="F2103" s="31"/>
      <c r="H2103" s="36"/>
    </row>
    <row r="2104" spans="4:8" x14ac:dyDescent="0.25">
      <c r="D2104" s="125"/>
      <c r="E2104" s="159"/>
      <c r="F2104" s="31"/>
      <c r="H2104" s="36"/>
    </row>
    <row r="2105" spans="4:8" x14ac:dyDescent="0.25">
      <c r="D2105" s="125"/>
      <c r="E2105" s="159"/>
      <c r="F2105" s="31"/>
      <c r="H2105" s="36"/>
    </row>
    <row r="2106" spans="4:8" x14ac:dyDescent="0.25">
      <c r="D2106" s="125"/>
      <c r="E2106" s="159"/>
      <c r="F2106" s="31"/>
      <c r="H2106" s="36"/>
    </row>
    <row r="2107" spans="4:8" x14ac:dyDescent="0.25">
      <c r="D2107" s="125"/>
      <c r="E2107" s="159"/>
      <c r="F2107" s="31"/>
      <c r="H2107" s="36"/>
    </row>
    <row r="2108" spans="4:8" x14ac:dyDescent="0.25">
      <c r="D2108" s="125"/>
      <c r="E2108" s="159"/>
      <c r="F2108" s="31"/>
      <c r="H2108" s="36"/>
    </row>
    <row r="2109" spans="4:8" x14ac:dyDescent="0.25">
      <c r="D2109" s="125"/>
      <c r="E2109" s="159"/>
      <c r="F2109" s="31"/>
      <c r="H2109" s="36"/>
    </row>
    <row r="2110" spans="4:8" x14ac:dyDescent="0.25">
      <c r="D2110" s="125"/>
      <c r="E2110" s="159"/>
      <c r="F2110" s="31"/>
      <c r="H2110" s="36"/>
    </row>
    <row r="2111" spans="4:8" x14ac:dyDescent="0.25">
      <c r="D2111" s="125"/>
      <c r="E2111" s="159"/>
      <c r="F2111" s="31"/>
      <c r="H2111" s="36"/>
    </row>
    <row r="2112" spans="4:8" x14ac:dyDescent="0.25">
      <c r="D2112" s="125"/>
      <c r="E2112" s="159"/>
      <c r="F2112" s="31"/>
      <c r="H2112" s="36"/>
    </row>
    <row r="2113" spans="4:8" x14ac:dyDescent="0.25">
      <c r="D2113" s="125"/>
      <c r="E2113" s="159"/>
      <c r="F2113" s="31"/>
      <c r="H2113" s="36"/>
    </row>
    <row r="2114" spans="4:8" x14ac:dyDescent="0.25">
      <c r="D2114" s="125"/>
      <c r="E2114" s="159"/>
      <c r="F2114" s="31"/>
      <c r="H2114" s="36"/>
    </row>
    <row r="2115" spans="4:8" x14ac:dyDescent="0.25">
      <c r="D2115" s="125"/>
      <c r="E2115" s="159"/>
      <c r="F2115" s="31"/>
      <c r="H2115" s="36"/>
    </row>
    <row r="2116" spans="4:8" x14ac:dyDescent="0.25">
      <c r="D2116" s="125"/>
      <c r="E2116" s="159"/>
      <c r="F2116" s="31"/>
      <c r="H2116" s="36"/>
    </row>
    <row r="2117" spans="4:8" x14ac:dyDescent="0.25">
      <c r="D2117" s="125"/>
      <c r="E2117" s="159"/>
      <c r="F2117" s="31"/>
      <c r="H2117" s="36"/>
    </row>
    <row r="2118" spans="4:8" x14ac:dyDescent="0.25">
      <c r="D2118" s="125"/>
      <c r="E2118" s="159"/>
      <c r="F2118" s="31"/>
      <c r="H2118" s="36"/>
    </row>
    <row r="2119" spans="4:8" x14ac:dyDescent="0.25">
      <c r="D2119" s="125"/>
      <c r="E2119" s="159"/>
      <c r="F2119" s="31"/>
      <c r="H2119" s="36"/>
    </row>
    <row r="2120" spans="4:8" x14ac:dyDescent="0.25">
      <c r="D2120" s="125"/>
      <c r="E2120" s="159"/>
      <c r="F2120" s="31"/>
      <c r="H2120" s="36"/>
    </row>
    <row r="2121" spans="4:8" x14ac:dyDescent="0.25">
      <c r="D2121" s="125"/>
      <c r="E2121" s="159"/>
      <c r="F2121" s="31"/>
      <c r="H2121" s="36"/>
    </row>
    <row r="2122" spans="4:8" x14ac:dyDescent="0.25">
      <c r="D2122" s="125"/>
      <c r="E2122" s="159"/>
      <c r="F2122" s="31"/>
      <c r="H2122" s="36"/>
    </row>
    <row r="2123" spans="4:8" x14ac:dyDescent="0.25">
      <c r="D2123" s="125"/>
      <c r="E2123" s="159"/>
      <c r="F2123" s="31"/>
      <c r="H2123" s="36"/>
    </row>
    <row r="2124" spans="4:8" x14ac:dyDescent="0.25">
      <c r="D2124" s="125"/>
      <c r="E2124" s="159"/>
      <c r="F2124" s="31"/>
      <c r="H2124" s="36"/>
    </row>
    <row r="2125" spans="4:8" x14ac:dyDescent="0.25">
      <c r="D2125" s="125"/>
      <c r="E2125" s="159"/>
      <c r="F2125" s="31"/>
      <c r="H2125" s="36"/>
    </row>
    <row r="2126" spans="4:8" x14ac:dyDescent="0.25">
      <c r="D2126" s="125"/>
      <c r="E2126" s="159"/>
      <c r="F2126" s="31"/>
      <c r="H2126" s="36"/>
    </row>
    <row r="2127" spans="4:8" x14ac:dyDescent="0.25">
      <c r="D2127" s="125"/>
      <c r="E2127" s="159"/>
      <c r="F2127" s="31"/>
      <c r="H2127" s="36"/>
    </row>
    <row r="2128" spans="4:8" x14ac:dyDescent="0.25">
      <c r="D2128" s="125"/>
      <c r="E2128" s="159"/>
      <c r="F2128" s="31"/>
      <c r="H2128" s="36"/>
    </row>
    <row r="2129" spans="4:8" x14ac:dyDescent="0.25">
      <c r="D2129" s="125"/>
      <c r="E2129" s="159"/>
      <c r="F2129" s="31"/>
      <c r="H2129" s="36"/>
    </row>
    <row r="2130" spans="4:8" x14ac:dyDescent="0.25">
      <c r="D2130" s="125"/>
      <c r="E2130" s="159"/>
      <c r="F2130" s="31"/>
      <c r="H2130" s="36"/>
    </row>
    <row r="2131" spans="4:8" x14ac:dyDescent="0.25">
      <c r="D2131" s="125"/>
      <c r="E2131" s="159"/>
      <c r="F2131" s="31"/>
      <c r="H2131" s="36"/>
    </row>
    <row r="2132" spans="4:8" x14ac:dyDescent="0.25">
      <c r="D2132" s="125"/>
      <c r="E2132" s="159"/>
      <c r="F2132" s="31"/>
      <c r="H2132" s="36"/>
    </row>
    <row r="2133" spans="4:8" x14ac:dyDescent="0.25">
      <c r="D2133" s="125"/>
      <c r="E2133" s="159"/>
      <c r="F2133" s="31"/>
      <c r="H2133" s="36"/>
    </row>
    <row r="2134" spans="4:8" x14ac:dyDescent="0.25">
      <c r="D2134" s="125"/>
      <c r="E2134" s="159"/>
      <c r="F2134" s="31"/>
      <c r="H2134" s="36"/>
    </row>
    <row r="2135" spans="4:8" x14ac:dyDescent="0.25">
      <c r="D2135" s="125"/>
      <c r="E2135" s="159"/>
      <c r="F2135" s="31"/>
      <c r="H2135" s="36"/>
    </row>
    <row r="2136" spans="4:8" x14ac:dyDescent="0.25">
      <c r="D2136" s="125"/>
      <c r="E2136" s="159"/>
      <c r="F2136" s="31"/>
      <c r="H2136" s="36"/>
    </row>
    <row r="2137" spans="4:8" x14ac:dyDescent="0.25">
      <c r="D2137" s="125"/>
      <c r="E2137" s="159"/>
      <c r="F2137" s="31"/>
      <c r="H2137" s="36"/>
    </row>
    <row r="2138" spans="4:8" x14ac:dyDescent="0.25">
      <c r="D2138" s="125"/>
      <c r="E2138" s="159"/>
      <c r="F2138" s="31"/>
      <c r="H2138" s="36"/>
    </row>
    <row r="2139" spans="4:8" x14ac:dyDescent="0.25">
      <c r="D2139" s="125"/>
      <c r="E2139" s="159"/>
      <c r="F2139" s="31"/>
      <c r="H2139" s="36"/>
    </row>
    <row r="2140" spans="4:8" x14ac:dyDescent="0.25">
      <c r="D2140" s="125"/>
      <c r="E2140" s="159"/>
      <c r="F2140" s="31"/>
      <c r="H2140" s="36"/>
    </row>
    <row r="2141" spans="4:8" x14ac:dyDescent="0.25">
      <c r="D2141" s="125"/>
      <c r="E2141" s="159"/>
      <c r="F2141" s="31"/>
      <c r="H2141" s="36"/>
    </row>
    <row r="2142" spans="4:8" x14ac:dyDescent="0.25">
      <c r="D2142" s="125"/>
      <c r="E2142" s="159"/>
      <c r="F2142" s="31"/>
      <c r="H2142" s="36"/>
    </row>
    <row r="2143" spans="4:8" x14ac:dyDescent="0.25">
      <c r="D2143" s="125"/>
      <c r="E2143" s="159"/>
      <c r="F2143" s="31"/>
      <c r="H2143" s="36"/>
    </row>
    <row r="2144" spans="4:8" x14ac:dyDescent="0.25">
      <c r="D2144" s="125"/>
      <c r="E2144" s="159"/>
      <c r="F2144" s="31"/>
      <c r="H2144" s="36"/>
    </row>
    <row r="2145" spans="4:8" x14ac:dyDescent="0.25">
      <c r="D2145" s="125"/>
      <c r="E2145" s="159"/>
      <c r="F2145" s="31"/>
      <c r="H2145" s="36"/>
    </row>
    <row r="2146" spans="4:8" x14ac:dyDescent="0.25">
      <c r="D2146" s="125"/>
      <c r="E2146" s="159"/>
      <c r="F2146" s="31"/>
      <c r="H2146" s="36"/>
    </row>
    <row r="2147" spans="4:8" x14ac:dyDescent="0.25">
      <c r="D2147" s="125"/>
      <c r="E2147" s="159"/>
      <c r="F2147" s="31"/>
      <c r="H2147" s="36"/>
    </row>
    <row r="2148" spans="4:8" x14ac:dyDescent="0.25">
      <c r="D2148" s="125"/>
      <c r="E2148" s="159"/>
      <c r="F2148" s="31"/>
      <c r="H2148" s="36"/>
    </row>
    <row r="2149" spans="4:8" x14ac:dyDescent="0.25">
      <c r="D2149" s="125"/>
      <c r="E2149" s="159"/>
      <c r="F2149" s="31"/>
      <c r="H2149" s="36"/>
    </row>
    <row r="2150" spans="4:8" x14ac:dyDescent="0.25">
      <c r="D2150" s="125"/>
      <c r="E2150" s="159"/>
      <c r="F2150" s="31"/>
      <c r="H2150" s="36"/>
    </row>
    <row r="2151" spans="4:8" x14ac:dyDescent="0.25">
      <c r="D2151" s="125"/>
      <c r="E2151" s="159"/>
      <c r="F2151" s="31"/>
      <c r="H2151" s="36"/>
    </row>
    <row r="2152" spans="4:8" x14ac:dyDescent="0.25">
      <c r="D2152" s="125"/>
      <c r="E2152" s="159"/>
      <c r="F2152" s="31"/>
      <c r="H2152" s="36"/>
    </row>
    <row r="2153" spans="4:8" x14ac:dyDescent="0.25">
      <c r="D2153" s="125"/>
      <c r="E2153" s="159"/>
      <c r="F2153" s="31"/>
      <c r="H2153" s="36"/>
    </row>
    <row r="2154" spans="4:8" x14ac:dyDescent="0.25">
      <c r="D2154" s="125"/>
      <c r="E2154" s="159"/>
      <c r="F2154" s="31"/>
      <c r="H2154" s="36"/>
    </row>
    <row r="2155" spans="4:8" x14ac:dyDescent="0.25">
      <c r="D2155" s="125"/>
      <c r="E2155" s="159"/>
      <c r="F2155" s="31"/>
      <c r="H2155" s="36"/>
    </row>
    <row r="2156" spans="4:8" x14ac:dyDescent="0.25">
      <c r="D2156" s="125"/>
      <c r="E2156" s="159"/>
      <c r="F2156" s="31"/>
      <c r="H2156" s="36"/>
    </row>
    <row r="2157" spans="4:8" x14ac:dyDescent="0.25">
      <c r="D2157" s="125"/>
      <c r="E2157" s="159"/>
      <c r="F2157" s="31"/>
      <c r="H2157" s="36"/>
    </row>
    <row r="2158" spans="4:8" x14ac:dyDescent="0.25">
      <c r="D2158" s="125"/>
      <c r="E2158" s="159"/>
      <c r="F2158" s="31"/>
      <c r="H2158" s="36"/>
    </row>
    <row r="2159" spans="4:8" x14ac:dyDescent="0.25">
      <c r="D2159" s="125"/>
      <c r="E2159" s="159"/>
      <c r="F2159" s="31"/>
      <c r="H2159" s="36"/>
    </row>
    <row r="2160" spans="4:8" x14ac:dyDescent="0.25">
      <c r="D2160" s="125"/>
      <c r="E2160" s="159"/>
      <c r="F2160" s="31"/>
      <c r="H2160" s="36"/>
    </row>
    <row r="2161" spans="4:8" x14ac:dyDescent="0.25">
      <c r="D2161" s="125"/>
      <c r="E2161" s="159"/>
      <c r="F2161" s="31"/>
      <c r="H2161" s="36"/>
    </row>
    <row r="2162" spans="4:8" x14ac:dyDescent="0.25">
      <c r="D2162" s="125"/>
      <c r="E2162" s="159"/>
      <c r="F2162" s="31"/>
      <c r="H2162" s="36"/>
    </row>
    <row r="2163" spans="4:8" x14ac:dyDescent="0.25">
      <c r="D2163" s="125"/>
      <c r="E2163" s="159"/>
      <c r="F2163" s="31"/>
      <c r="H2163" s="36"/>
    </row>
    <row r="2164" spans="4:8" x14ac:dyDescent="0.25">
      <c r="D2164" s="125"/>
      <c r="E2164" s="159"/>
      <c r="F2164" s="31"/>
      <c r="H2164" s="36"/>
    </row>
    <row r="2165" spans="4:8" x14ac:dyDescent="0.25">
      <c r="D2165" s="125"/>
      <c r="E2165" s="159"/>
      <c r="F2165" s="31"/>
      <c r="H2165" s="36"/>
    </row>
    <row r="2166" spans="4:8" x14ac:dyDescent="0.25">
      <c r="D2166" s="125"/>
      <c r="E2166" s="159"/>
      <c r="F2166" s="31"/>
      <c r="H2166" s="36"/>
    </row>
    <row r="2167" spans="4:8" x14ac:dyDescent="0.25">
      <c r="D2167" s="125"/>
      <c r="E2167" s="159"/>
      <c r="F2167" s="31"/>
      <c r="H2167" s="36"/>
    </row>
    <row r="2168" spans="4:8" x14ac:dyDescent="0.25">
      <c r="D2168" s="125"/>
      <c r="E2168" s="159"/>
      <c r="F2168" s="31"/>
      <c r="H2168" s="36"/>
    </row>
    <row r="2169" spans="4:8" x14ac:dyDescent="0.25">
      <c r="D2169" s="125"/>
      <c r="E2169" s="159"/>
      <c r="F2169" s="31"/>
      <c r="H2169" s="36"/>
    </row>
    <row r="2170" spans="4:8" x14ac:dyDescent="0.25">
      <c r="D2170" s="125"/>
      <c r="E2170" s="159"/>
      <c r="F2170" s="31"/>
      <c r="H2170" s="36"/>
    </row>
    <row r="2171" spans="4:8" x14ac:dyDescent="0.25">
      <c r="D2171" s="125"/>
      <c r="E2171" s="159"/>
      <c r="F2171" s="31"/>
      <c r="H2171" s="36"/>
    </row>
    <row r="2172" spans="4:8" x14ac:dyDescent="0.25">
      <c r="D2172" s="125"/>
      <c r="E2172" s="159"/>
      <c r="F2172" s="31"/>
      <c r="H2172" s="36"/>
    </row>
    <row r="2173" spans="4:8" x14ac:dyDescent="0.25">
      <c r="D2173" s="125"/>
      <c r="E2173" s="159"/>
      <c r="F2173" s="31"/>
      <c r="H2173" s="36"/>
    </row>
    <row r="2174" spans="4:8" x14ac:dyDescent="0.25">
      <c r="D2174" s="125"/>
      <c r="E2174" s="159"/>
      <c r="F2174" s="31"/>
      <c r="H2174" s="36"/>
    </row>
    <row r="2175" spans="4:8" x14ac:dyDescent="0.25">
      <c r="D2175" s="125"/>
      <c r="E2175" s="159"/>
      <c r="F2175" s="31"/>
      <c r="H2175" s="36"/>
    </row>
    <row r="2176" spans="4:8" x14ac:dyDescent="0.25">
      <c r="D2176" s="125"/>
      <c r="E2176" s="159"/>
      <c r="F2176" s="31"/>
      <c r="H2176" s="36"/>
    </row>
    <row r="2177" spans="4:8" x14ac:dyDescent="0.25">
      <c r="D2177" s="125"/>
      <c r="E2177" s="159"/>
      <c r="F2177" s="31"/>
      <c r="H2177" s="36"/>
    </row>
    <row r="2178" spans="4:8" x14ac:dyDescent="0.25">
      <c r="D2178" s="125"/>
      <c r="E2178" s="159"/>
      <c r="F2178" s="31"/>
      <c r="H2178" s="36"/>
    </row>
    <row r="2179" spans="4:8" x14ac:dyDescent="0.25">
      <c r="D2179" s="125"/>
      <c r="E2179" s="159"/>
      <c r="F2179" s="31"/>
      <c r="H2179" s="36"/>
    </row>
    <row r="2180" spans="4:8" x14ac:dyDescent="0.25">
      <c r="D2180" s="125"/>
      <c r="E2180" s="159"/>
      <c r="F2180" s="31"/>
      <c r="H2180" s="36"/>
    </row>
    <row r="2181" spans="4:8" x14ac:dyDescent="0.25">
      <c r="D2181" s="125"/>
      <c r="E2181" s="159"/>
      <c r="F2181" s="31"/>
      <c r="H2181" s="36"/>
    </row>
    <row r="2182" spans="4:8" x14ac:dyDescent="0.25">
      <c r="D2182" s="125"/>
      <c r="E2182" s="159"/>
      <c r="F2182" s="31"/>
      <c r="H2182" s="36"/>
    </row>
    <row r="2183" spans="4:8" x14ac:dyDescent="0.25">
      <c r="D2183" s="125"/>
      <c r="E2183" s="159"/>
      <c r="F2183" s="31"/>
      <c r="H2183" s="36"/>
    </row>
    <row r="2184" spans="4:8" x14ac:dyDescent="0.25">
      <c r="D2184" s="125"/>
      <c r="E2184" s="159"/>
      <c r="F2184" s="31"/>
      <c r="H2184" s="36"/>
    </row>
    <row r="2185" spans="4:8" x14ac:dyDescent="0.25">
      <c r="D2185" s="125"/>
      <c r="E2185" s="159"/>
      <c r="F2185" s="31"/>
      <c r="H2185" s="36"/>
    </row>
    <row r="2186" spans="4:8" x14ac:dyDescent="0.25">
      <c r="D2186" s="125"/>
      <c r="E2186" s="159"/>
      <c r="F2186" s="31"/>
      <c r="H2186" s="36"/>
    </row>
    <row r="2187" spans="4:8" x14ac:dyDescent="0.25">
      <c r="D2187" s="125"/>
      <c r="E2187" s="159"/>
      <c r="F2187" s="31"/>
      <c r="H2187" s="36"/>
    </row>
    <row r="2188" spans="4:8" x14ac:dyDescent="0.25">
      <c r="D2188" s="125"/>
      <c r="E2188" s="159"/>
      <c r="F2188" s="31"/>
      <c r="H2188" s="36"/>
    </row>
    <row r="2189" spans="4:8" x14ac:dyDescent="0.25">
      <c r="D2189" s="125"/>
      <c r="E2189" s="159"/>
      <c r="F2189" s="31"/>
      <c r="H2189" s="36"/>
    </row>
    <row r="2190" spans="4:8" x14ac:dyDescent="0.25">
      <c r="D2190" s="125"/>
      <c r="E2190" s="159"/>
      <c r="F2190" s="31"/>
      <c r="H2190" s="36"/>
    </row>
    <row r="2191" spans="4:8" x14ac:dyDescent="0.25">
      <c r="D2191" s="125"/>
      <c r="E2191" s="159"/>
      <c r="F2191" s="31"/>
      <c r="H2191" s="36"/>
    </row>
    <row r="2192" spans="4:8" x14ac:dyDescent="0.25">
      <c r="D2192" s="125"/>
      <c r="E2192" s="159"/>
      <c r="F2192" s="31"/>
      <c r="H2192" s="36"/>
    </row>
    <row r="2193" spans="4:8" x14ac:dyDescent="0.25">
      <c r="D2193" s="125"/>
      <c r="E2193" s="159"/>
      <c r="F2193" s="31"/>
      <c r="H2193" s="36"/>
    </row>
    <row r="2194" spans="4:8" x14ac:dyDescent="0.25">
      <c r="D2194" s="125"/>
      <c r="E2194" s="159"/>
      <c r="F2194" s="31"/>
      <c r="H2194" s="36"/>
    </row>
    <row r="2195" spans="4:8" x14ac:dyDescent="0.25">
      <c r="D2195" s="125"/>
      <c r="E2195" s="159"/>
      <c r="F2195" s="31"/>
      <c r="H2195" s="36"/>
    </row>
    <row r="2196" spans="4:8" x14ac:dyDescent="0.25">
      <c r="D2196" s="125"/>
      <c r="E2196" s="159"/>
      <c r="F2196" s="31"/>
      <c r="H2196" s="36"/>
    </row>
    <row r="2197" spans="4:8" x14ac:dyDescent="0.25">
      <c r="D2197" s="125"/>
      <c r="E2197" s="159"/>
      <c r="F2197" s="31"/>
      <c r="H2197" s="36"/>
    </row>
    <row r="2198" spans="4:8" x14ac:dyDescent="0.25">
      <c r="D2198" s="125"/>
      <c r="E2198" s="159"/>
      <c r="F2198" s="31"/>
      <c r="H2198" s="36"/>
    </row>
    <row r="2199" spans="4:8" x14ac:dyDescent="0.25">
      <c r="D2199" s="125"/>
      <c r="E2199" s="159"/>
      <c r="F2199" s="31"/>
      <c r="H2199" s="36"/>
    </row>
    <row r="2200" spans="4:8" x14ac:dyDescent="0.25">
      <c r="D2200" s="125"/>
      <c r="E2200" s="159"/>
      <c r="F2200" s="31"/>
      <c r="H2200" s="36"/>
    </row>
    <row r="2201" spans="4:8" x14ac:dyDescent="0.25">
      <c r="D2201" s="125"/>
      <c r="E2201" s="159"/>
      <c r="F2201" s="31"/>
      <c r="H2201" s="36"/>
    </row>
    <row r="2202" spans="4:8" x14ac:dyDescent="0.25">
      <c r="D2202" s="125"/>
      <c r="E2202" s="159"/>
      <c r="F2202" s="31"/>
      <c r="H2202" s="36"/>
    </row>
    <row r="2203" spans="4:8" x14ac:dyDescent="0.25">
      <c r="D2203" s="125"/>
      <c r="E2203" s="159"/>
      <c r="F2203" s="31"/>
      <c r="H2203" s="36"/>
    </row>
    <row r="2204" spans="4:8" x14ac:dyDescent="0.25">
      <c r="D2204" s="125"/>
      <c r="E2204" s="159"/>
      <c r="F2204" s="31"/>
      <c r="H2204" s="36"/>
    </row>
    <row r="2205" spans="4:8" x14ac:dyDescent="0.25">
      <c r="D2205" s="125"/>
      <c r="E2205" s="159"/>
      <c r="F2205" s="31"/>
      <c r="H2205" s="36"/>
    </row>
    <row r="2206" spans="4:8" x14ac:dyDescent="0.25">
      <c r="D2206" s="125"/>
      <c r="E2206" s="159"/>
      <c r="F2206" s="31"/>
      <c r="H2206" s="36"/>
    </row>
    <row r="2207" spans="4:8" x14ac:dyDescent="0.25">
      <c r="D2207" s="125"/>
      <c r="E2207" s="159"/>
      <c r="F2207" s="31"/>
      <c r="H2207" s="36"/>
    </row>
    <row r="2208" spans="4:8" x14ac:dyDescent="0.25">
      <c r="D2208" s="125"/>
      <c r="E2208" s="159"/>
      <c r="F2208" s="31"/>
      <c r="H2208" s="36"/>
    </row>
    <row r="2209" spans="4:8" x14ac:dyDescent="0.25">
      <c r="D2209" s="125"/>
      <c r="E2209" s="159"/>
      <c r="F2209" s="31"/>
      <c r="H2209" s="36"/>
    </row>
    <row r="2210" spans="4:8" x14ac:dyDescent="0.25">
      <c r="D2210" s="125"/>
      <c r="E2210" s="159"/>
      <c r="F2210" s="31"/>
      <c r="H2210" s="36"/>
    </row>
    <row r="2211" spans="4:8" x14ac:dyDescent="0.25">
      <c r="D2211" s="125"/>
      <c r="E2211" s="159"/>
      <c r="F2211" s="31"/>
      <c r="H2211" s="36"/>
    </row>
    <row r="2212" spans="4:8" x14ac:dyDescent="0.25">
      <c r="D2212" s="125"/>
      <c r="E2212" s="159"/>
      <c r="F2212" s="31"/>
      <c r="H2212" s="36"/>
    </row>
    <row r="2213" spans="4:8" x14ac:dyDescent="0.25">
      <c r="D2213" s="125"/>
      <c r="E2213" s="159"/>
      <c r="F2213" s="31"/>
      <c r="H2213" s="36"/>
    </row>
    <row r="2214" spans="4:8" x14ac:dyDescent="0.25">
      <c r="D2214" s="125"/>
      <c r="E2214" s="159"/>
      <c r="F2214" s="31"/>
      <c r="H2214" s="36"/>
    </row>
    <row r="2215" spans="4:8" x14ac:dyDescent="0.25">
      <c r="D2215" s="125"/>
      <c r="E2215" s="159"/>
      <c r="F2215" s="31"/>
      <c r="H2215" s="36"/>
    </row>
    <row r="2216" spans="4:8" x14ac:dyDescent="0.25">
      <c r="D2216" s="125"/>
      <c r="E2216" s="159"/>
      <c r="F2216" s="31"/>
      <c r="H2216" s="36"/>
    </row>
    <row r="2217" spans="4:8" x14ac:dyDescent="0.25">
      <c r="D2217" s="125"/>
      <c r="E2217" s="159"/>
      <c r="F2217" s="31"/>
      <c r="H2217" s="36"/>
    </row>
    <row r="2218" spans="4:8" x14ac:dyDescent="0.25">
      <c r="D2218" s="125"/>
      <c r="E2218" s="159"/>
      <c r="F2218" s="31"/>
      <c r="H2218" s="36"/>
    </row>
    <row r="2219" spans="4:8" x14ac:dyDescent="0.25">
      <c r="D2219" s="125"/>
      <c r="E2219" s="159"/>
      <c r="F2219" s="31"/>
      <c r="H2219" s="36"/>
    </row>
    <row r="2220" spans="4:8" x14ac:dyDescent="0.25">
      <c r="D2220" s="125"/>
      <c r="E2220" s="159"/>
      <c r="F2220" s="31"/>
      <c r="H2220" s="36"/>
    </row>
    <row r="2221" spans="4:8" x14ac:dyDescent="0.25">
      <c r="D2221" s="125"/>
      <c r="E2221" s="159"/>
      <c r="F2221" s="31"/>
      <c r="H2221" s="36"/>
    </row>
    <row r="2222" spans="4:8" x14ac:dyDescent="0.25">
      <c r="D2222" s="125"/>
      <c r="E2222" s="159"/>
      <c r="F2222" s="31"/>
      <c r="H2222" s="36"/>
    </row>
    <row r="2223" spans="4:8" x14ac:dyDescent="0.25">
      <c r="D2223" s="125"/>
      <c r="E2223" s="159"/>
      <c r="F2223" s="31"/>
      <c r="H2223" s="36"/>
    </row>
    <row r="2224" spans="4:8" x14ac:dyDescent="0.25">
      <c r="D2224" s="125"/>
      <c r="E2224" s="159"/>
      <c r="F2224" s="31"/>
      <c r="H2224" s="36"/>
    </row>
    <row r="2225" spans="4:8" x14ac:dyDescent="0.25">
      <c r="D2225" s="125"/>
      <c r="E2225" s="159"/>
      <c r="F2225" s="31"/>
      <c r="H2225" s="36"/>
    </row>
    <row r="2226" spans="4:8" x14ac:dyDescent="0.25">
      <c r="D2226" s="125"/>
      <c r="E2226" s="159"/>
      <c r="F2226" s="31"/>
      <c r="H2226" s="36"/>
    </row>
    <row r="2227" spans="4:8" x14ac:dyDescent="0.25">
      <c r="D2227" s="125"/>
      <c r="E2227" s="159"/>
      <c r="F2227" s="31"/>
      <c r="H2227" s="36"/>
    </row>
    <row r="2228" spans="4:8" x14ac:dyDescent="0.25">
      <c r="D2228" s="125"/>
      <c r="E2228" s="159"/>
      <c r="F2228" s="31"/>
      <c r="H2228" s="36"/>
    </row>
    <row r="2229" spans="4:8" x14ac:dyDescent="0.25">
      <c r="D2229" s="125"/>
      <c r="E2229" s="159"/>
      <c r="F2229" s="31"/>
      <c r="H2229" s="36"/>
    </row>
    <row r="2230" spans="4:8" x14ac:dyDescent="0.25">
      <c r="D2230" s="125"/>
      <c r="E2230" s="159"/>
      <c r="F2230" s="31"/>
      <c r="H2230" s="36"/>
    </row>
    <row r="2231" spans="4:8" x14ac:dyDescent="0.25">
      <c r="D2231" s="125"/>
      <c r="E2231" s="159"/>
      <c r="F2231" s="31"/>
      <c r="H2231" s="36"/>
    </row>
    <row r="2232" spans="4:8" x14ac:dyDescent="0.25">
      <c r="D2232" s="125"/>
      <c r="E2232" s="159"/>
      <c r="F2232" s="31"/>
      <c r="H2232" s="36"/>
    </row>
    <row r="2233" spans="4:8" x14ac:dyDescent="0.25">
      <c r="D2233" s="125"/>
      <c r="E2233" s="159"/>
      <c r="F2233" s="31"/>
      <c r="H2233" s="36"/>
    </row>
    <row r="2234" spans="4:8" x14ac:dyDescent="0.25">
      <c r="D2234" s="125"/>
      <c r="E2234" s="159"/>
      <c r="F2234" s="31"/>
      <c r="H2234" s="36"/>
    </row>
    <row r="2235" spans="4:8" x14ac:dyDescent="0.25">
      <c r="D2235" s="125"/>
      <c r="E2235" s="159"/>
      <c r="F2235" s="31"/>
      <c r="H2235" s="36"/>
    </row>
    <row r="2236" spans="4:8" x14ac:dyDescent="0.25">
      <c r="D2236" s="125"/>
      <c r="E2236" s="159"/>
      <c r="F2236" s="31"/>
      <c r="H2236" s="36"/>
    </row>
    <row r="2237" spans="4:8" x14ac:dyDescent="0.25">
      <c r="D2237" s="125"/>
      <c r="E2237" s="159"/>
      <c r="F2237" s="31"/>
      <c r="H2237" s="36"/>
    </row>
    <row r="2238" spans="4:8" x14ac:dyDescent="0.25">
      <c r="D2238" s="125"/>
      <c r="E2238" s="159"/>
      <c r="F2238" s="31"/>
      <c r="H2238" s="36"/>
    </row>
    <row r="2239" spans="4:8" x14ac:dyDescent="0.25">
      <c r="D2239" s="125"/>
      <c r="E2239" s="159"/>
      <c r="F2239" s="31"/>
      <c r="H2239" s="36"/>
    </row>
    <row r="2240" spans="4:8" x14ac:dyDescent="0.25">
      <c r="D2240" s="125"/>
      <c r="E2240" s="159"/>
      <c r="F2240" s="31"/>
      <c r="H2240" s="36"/>
    </row>
    <row r="2241" spans="4:8" x14ac:dyDescent="0.25">
      <c r="D2241" s="125"/>
      <c r="E2241" s="159"/>
      <c r="F2241" s="31"/>
      <c r="H2241" s="36"/>
    </row>
    <row r="2242" spans="4:8" x14ac:dyDescent="0.25">
      <c r="D2242" s="125"/>
      <c r="E2242" s="159"/>
      <c r="F2242" s="31"/>
      <c r="H2242" s="36"/>
    </row>
    <row r="2243" spans="4:8" x14ac:dyDescent="0.25">
      <c r="D2243" s="125"/>
      <c r="E2243" s="159"/>
      <c r="F2243" s="31"/>
      <c r="H2243" s="36"/>
    </row>
    <row r="2244" spans="4:8" x14ac:dyDescent="0.25">
      <c r="D2244" s="125"/>
      <c r="E2244" s="159"/>
      <c r="F2244" s="31"/>
      <c r="H2244" s="36"/>
    </row>
    <row r="2245" spans="4:8" x14ac:dyDescent="0.25">
      <c r="D2245" s="125"/>
      <c r="E2245" s="159"/>
      <c r="F2245" s="31"/>
      <c r="H2245" s="36"/>
    </row>
    <row r="2246" spans="4:8" x14ac:dyDescent="0.25">
      <c r="D2246" s="125"/>
      <c r="E2246" s="159"/>
      <c r="F2246" s="31"/>
      <c r="H2246" s="36"/>
    </row>
    <row r="2247" spans="4:8" x14ac:dyDescent="0.25">
      <c r="D2247" s="125"/>
      <c r="E2247" s="159"/>
      <c r="F2247" s="31"/>
      <c r="H2247" s="36"/>
    </row>
    <row r="2248" spans="4:8" x14ac:dyDescent="0.25">
      <c r="D2248" s="125"/>
      <c r="E2248" s="159"/>
      <c r="F2248" s="31"/>
      <c r="H2248" s="36"/>
    </row>
    <row r="2249" spans="4:8" x14ac:dyDescent="0.25">
      <c r="D2249" s="125"/>
      <c r="E2249" s="159"/>
      <c r="F2249" s="31"/>
      <c r="H2249" s="36"/>
    </row>
    <row r="2250" spans="4:8" x14ac:dyDescent="0.25">
      <c r="D2250" s="125"/>
      <c r="E2250" s="159"/>
      <c r="F2250" s="31"/>
      <c r="H2250" s="36"/>
    </row>
    <row r="2251" spans="4:8" x14ac:dyDescent="0.25">
      <c r="D2251" s="125"/>
      <c r="E2251" s="159"/>
      <c r="F2251" s="31"/>
      <c r="H2251" s="36"/>
    </row>
    <row r="2252" spans="4:8" x14ac:dyDescent="0.25">
      <c r="D2252" s="125"/>
      <c r="E2252" s="159"/>
      <c r="F2252" s="31"/>
      <c r="H2252" s="36"/>
    </row>
    <row r="2253" spans="4:8" x14ac:dyDescent="0.25">
      <c r="D2253" s="125"/>
      <c r="E2253" s="159"/>
      <c r="F2253" s="31"/>
      <c r="H2253" s="36"/>
    </row>
    <row r="2254" spans="4:8" x14ac:dyDescent="0.25">
      <c r="D2254" s="125"/>
      <c r="E2254" s="159"/>
      <c r="F2254" s="31"/>
      <c r="H2254" s="36"/>
    </row>
    <row r="2255" spans="4:8" x14ac:dyDescent="0.25">
      <c r="D2255" s="125"/>
      <c r="E2255" s="159"/>
      <c r="F2255" s="31"/>
      <c r="H2255" s="36"/>
    </row>
    <row r="2256" spans="4:8" x14ac:dyDescent="0.25">
      <c r="D2256" s="125"/>
      <c r="E2256" s="159"/>
      <c r="F2256" s="31"/>
      <c r="H2256" s="36"/>
    </row>
    <row r="2257" spans="4:8" x14ac:dyDescent="0.25">
      <c r="D2257" s="125"/>
      <c r="E2257" s="159"/>
      <c r="F2257" s="31"/>
      <c r="H2257" s="36"/>
    </row>
    <row r="2258" spans="4:8" x14ac:dyDescent="0.25">
      <c r="D2258" s="125"/>
      <c r="E2258" s="159"/>
      <c r="F2258" s="31"/>
      <c r="H2258" s="36"/>
    </row>
    <row r="2259" spans="4:8" x14ac:dyDescent="0.25">
      <c r="D2259" s="125"/>
      <c r="E2259" s="159"/>
      <c r="F2259" s="31"/>
      <c r="H2259" s="36"/>
    </row>
    <row r="2260" spans="4:8" x14ac:dyDescent="0.25">
      <c r="D2260" s="125"/>
      <c r="E2260" s="159"/>
      <c r="F2260" s="31"/>
      <c r="H2260" s="36"/>
    </row>
    <row r="2261" spans="4:8" x14ac:dyDescent="0.25">
      <c r="D2261" s="125"/>
      <c r="E2261" s="159"/>
      <c r="F2261" s="31"/>
      <c r="H2261" s="36"/>
    </row>
    <row r="2262" spans="4:8" x14ac:dyDescent="0.25">
      <c r="D2262" s="125"/>
      <c r="E2262" s="159"/>
      <c r="F2262" s="31"/>
      <c r="H2262" s="36"/>
    </row>
    <row r="2263" spans="4:8" x14ac:dyDescent="0.25">
      <c r="D2263" s="125"/>
      <c r="E2263" s="159"/>
      <c r="F2263" s="31"/>
      <c r="H2263" s="36"/>
    </row>
    <row r="2264" spans="4:8" x14ac:dyDescent="0.25">
      <c r="D2264" s="125"/>
      <c r="E2264" s="159"/>
      <c r="F2264" s="31"/>
      <c r="H2264" s="36"/>
    </row>
    <row r="2265" spans="4:8" x14ac:dyDescent="0.25">
      <c r="D2265" s="125"/>
      <c r="E2265" s="159"/>
      <c r="F2265" s="31"/>
      <c r="H2265" s="36"/>
    </row>
    <row r="2266" spans="4:8" x14ac:dyDescent="0.25">
      <c r="D2266" s="125"/>
      <c r="E2266" s="159"/>
      <c r="F2266" s="31"/>
      <c r="H2266" s="36"/>
    </row>
    <row r="2267" spans="4:8" x14ac:dyDescent="0.25">
      <c r="D2267" s="125"/>
      <c r="E2267" s="159"/>
      <c r="F2267" s="31"/>
      <c r="H2267" s="36"/>
    </row>
    <row r="2268" spans="4:8" x14ac:dyDescent="0.25">
      <c r="D2268" s="125"/>
      <c r="E2268" s="159"/>
      <c r="F2268" s="31"/>
      <c r="H2268" s="36"/>
    </row>
    <row r="2269" spans="4:8" x14ac:dyDescent="0.25">
      <c r="D2269" s="125"/>
      <c r="E2269" s="159"/>
      <c r="F2269" s="31"/>
      <c r="H2269" s="36"/>
    </row>
    <row r="2270" spans="4:8" x14ac:dyDescent="0.25">
      <c r="D2270" s="125"/>
      <c r="E2270" s="159"/>
      <c r="F2270" s="31"/>
      <c r="H2270" s="36"/>
    </row>
    <row r="2271" spans="4:8" x14ac:dyDescent="0.25">
      <c r="D2271" s="125"/>
      <c r="E2271" s="159"/>
      <c r="F2271" s="31"/>
      <c r="H2271" s="36"/>
    </row>
    <row r="2272" spans="4:8" x14ac:dyDescent="0.25">
      <c r="D2272" s="125"/>
      <c r="E2272" s="159"/>
      <c r="F2272" s="31"/>
      <c r="H2272" s="36"/>
    </row>
    <row r="2273" spans="4:8" x14ac:dyDescent="0.25">
      <c r="D2273" s="125"/>
      <c r="E2273" s="159"/>
      <c r="F2273" s="31"/>
      <c r="H2273" s="36"/>
    </row>
    <row r="2274" spans="4:8" x14ac:dyDescent="0.25">
      <c r="D2274" s="125"/>
      <c r="E2274" s="159"/>
      <c r="F2274" s="31"/>
      <c r="H2274" s="36"/>
    </row>
    <row r="2275" spans="4:8" x14ac:dyDescent="0.25">
      <c r="D2275" s="125"/>
      <c r="E2275" s="159"/>
      <c r="F2275" s="31"/>
      <c r="H2275" s="36"/>
    </row>
    <row r="2276" spans="4:8" x14ac:dyDescent="0.25">
      <c r="D2276" s="125"/>
      <c r="E2276" s="159"/>
      <c r="F2276" s="31"/>
      <c r="H2276" s="36"/>
    </row>
    <row r="2277" spans="4:8" x14ac:dyDescent="0.25">
      <c r="D2277" s="125"/>
      <c r="E2277" s="159"/>
      <c r="F2277" s="31"/>
      <c r="H2277" s="36"/>
    </row>
    <row r="2278" spans="4:8" x14ac:dyDescent="0.25">
      <c r="D2278" s="125"/>
      <c r="E2278" s="159"/>
      <c r="F2278" s="31"/>
      <c r="H2278" s="36"/>
    </row>
    <row r="2279" spans="4:8" x14ac:dyDescent="0.25">
      <c r="D2279" s="125"/>
      <c r="E2279" s="159"/>
      <c r="F2279" s="31"/>
      <c r="H2279" s="36"/>
    </row>
    <row r="2280" spans="4:8" x14ac:dyDescent="0.25">
      <c r="D2280" s="125"/>
      <c r="E2280" s="159"/>
      <c r="F2280" s="31"/>
      <c r="H2280" s="36"/>
    </row>
    <row r="2281" spans="4:8" x14ac:dyDescent="0.25">
      <c r="D2281" s="125"/>
      <c r="E2281" s="159"/>
      <c r="F2281" s="31"/>
      <c r="H2281" s="36"/>
    </row>
    <row r="2282" spans="4:8" x14ac:dyDescent="0.25">
      <c r="D2282" s="125"/>
      <c r="E2282" s="159"/>
      <c r="F2282" s="31"/>
      <c r="H2282" s="36"/>
    </row>
    <row r="2283" spans="4:8" x14ac:dyDescent="0.25">
      <c r="D2283" s="125"/>
      <c r="E2283" s="159"/>
      <c r="F2283" s="31"/>
      <c r="H2283" s="36"/>
    </row>
    <row r="2284" spans="4:8" x14ac:dyDescent="0.25">
      <c r="D2284" s="125"/>
      <c r="E2284" s="159"/>
      <c r="F2284" s="31"/>
      <c r="H2284" s="36"/>
    </row>
    <row r="2285" spans="4:8" x14ac:dyDescent="0.25">
      <c r="D2285" s="125"/>
      <c r="E2285" s="159"/>
      <c r="F2285" s="31"/>
      <c r="H2285" s="36"/>
    </row>
    <row r="2286" spans="4:8" x14ac:dyDescent="0.25">
      <c r="D2286" s="125"/>
      <c r="E2286" s="159"/>
      <c r="F2286" s="31"/>
      <c r="H2286" s="36"/>
    </row>
    <row r="2287" spans="4:8" x14ac:dyDescent="0.25">
      <c r="D2287" s="125"/>
      <c r="E2287" s="159"/>
      <c r="F2287" s="31"/>
      <c r="H2287" s="36"/>
    </row>
    <row r="2288" spans="4:8" x14ac:dyDescent="0.25">
      <c r="D2288" s="125"/>
      <c r="E2288" s="159"/>
      <c r="F2288" s="31"/>
      <c r="H2288" s="36"/>
    </row>
    <row r="2289" spans="4:8" x14ac:dyDescent="0.25">
      <c r="D2289" s="125"/>
      <c r="E2289" s="159"/>
      <c r="F2289" s="31"/>
      <c r="H2289" s="36"/>
    </row>
    <row r="2290" spans="4:8" x14ac:dyDescent="0.25">
      <c r="D2290" s="125"/>
      <c r="E2290" s="159"/>
      <c r="F2290" s="31"/>
      <c r="H2290" s="36"/>
    </row>
    <row r="2291" spans="4:8" x14ac:dyDescent="0.25">
      <c r="D2291" s="125"/>
      <c r="E2291" s="159"/>
      <c r="F2291" s="31"/>
      <c r="H2291" s="36"/>
    </row>
    <row r="2292" spans="4:8" x14ac:dyDescent="0.25">
      <c r="D2292" s="125"/>
      <c r="E2292" s="159"/>
      <c r="F2292" s="31"/>
      <c r="H2292" s="36"/>
    </row>
    <row r="2293" spans="4:8" x14ac:dyDescent="0.25">
      <c r="D2293" s="125"/>
      <c r="E2293" s="159"/>
      <c r="F2293" s="31"/>
      <c r="H2293" s="36"/>
    </row>
    <row r="2294" spans="4:8" x14ac:dyDescent="0.25">
      <c r="D2294" s="125"/>
      <c r="E2294" s="159"/>
      <c r="F2294" s="31"/>
      <c r="H2294" s="36"/>
    </row>
    <row r="2295" spans="4:8" x14ac:dyDescent="0.25">
      <c r="D2295" s="125"/>
      <c r="E2295" s="159"/>
      <c r="F2295" s="31"/>
      <c r="H2295" s="36"/>
    </row>
    <row r="2296" spans="4:8" x14ac:dyDescent="0.25">
      <c r="D2296" s="125"/>
      <c r="E2296" s="159"/>
      <c r="F2296" s="31"/>
      <c r="H2296" s="36"/>
    </row>
    <row r="2297" spans="4:8" x14ac:dyDescent="0.25">
      <c r="D2297" s="125"/>
      <c r="E2297" s="159"/>
      <c r="F2297" s="31"/>
      <c r="H2297" s="36"/>
    </row>
    <row r="2298" spans="4:8" x14ac:dyDescent="0.25">
      <c r="D2298" s="125"/>
      <c r="E2298" s="159"/>
      <c r="F2298" s="31"/>
      <c r="H2298" s="36"/>
    </row>
    <row r="2299" spans="4:8" x14ac:dyDescent="0.25">
      <c r="D2299" s="125"/>
      <c r="E2299" s="159"/>
      <c r="F2299" s="31"/>
      <c r="H2299" s="36"/>
    </row>
    <row r="2300" spans="4:8" x14ac:dyDescent="0.25">
      <c r="D2300" s="125"/>
      <c r="E2300" s="159"/>
      <c r="F2300" s="31"/>
      <c r="H2300" s="36"/>
    </row>
    <row r="2301" spans="4:8" x14ac:dyDescent="0.25">
      <c r="D2301" s="125"/>
      <c r="E2301" s="159"/>
      <c r="F2301" s="31"/>
      <c r="H2301" s="36"/>
    </row>
    <row r="2302" spans="4:8" x14ac:dyDescent="0.25">
      <c r="D2302" s="125"/>
      <c r="E2302" s="159"/>
      <c r="F2302" s="31"/>
      <c r="H2302" s="36"/>
    </row>
    <row r="2303" spans="4:8" x14ac:dyDescent="0.25">
      <c r="D2303" s="125"/>
      <c r="E2303" s="159"/>
      <c r="F2303" s="31"/>
      <c r="H2303" s="36"/>
    </row>
    <row r="2304" spans="4:8" x14ac:dyDescent="0.25">
      <c r="D2304" s="125"/>
      <c r="E2304" s="159"/>
      <c r="F2304" s="31"/>
      <c r="H2304" s="36"/>
    </row>
    <row r="2305" spans="4:8" x14ac:dyDescent="0.25">
      <c r="D2305" s="125"/>
      <c r="E2305" s="159"/>
      <c r="F2305" s="31"/>
      <c r="H2305" s="36"/>
    </row>
    <row r="2306" spans="4:8" x14ac:dyDescent="0.25">
      <c r="D2306" s="125"/>
      <c r="E2306" s="159"/>
      <c r="F2306" s="31"/>
      <c r="H2306" s="36"/>
    </row>
    <row r="2307" spans="4:8" x14ac:dyDescent="0.25">
      <c r="D2307" s="125"/>
      <c r="E2307" s="159"/>
      <c r="F2307" s="31"/>
      <c r="H2307" s="36"/>
    </row>
    <row r="2308" spans="4:8" x14ac:dyDescent="0.25">
      <c r="D2308" s="125"/>
      <c r="E2308" s="159"/>
      <c r="F2308" s="31"/>
      <c r="H2308" s="36"/>
    </row>
    <row r="2309" spans="4:8" x14ac:dyDescent="0.25">
      <c r="D2309" s="125"/>
      <c r="E2309" s="159"/>
      <c r="F2309" s="31"/>
      <c r="H2309" s="36"/>
    </row>
    <row r="2310" spans="4:8" x14ac:dyDescent="0.25">
      <c r="D2310" s="125"/>
      <c r="E2310" s="159"/>
      <c r="F2310" s="31"/>
      <c r="H2310" s="36"/>
    </row>
    <row r="2311" spans="4:8" x14ac:dyDescent="0.25">
      <c r="D2311" s="125"/>
      <c r="E2311" s="159"/>
      <c r="F2311" s="31"/>
      <c r="H2311" s="36"/>
    </row>
    <row r="2312" spans="4:8" x14ac:dyDescent="0.25">
      <c r="D2312" s="125"/>
      <c r="E2312" s="159"/>
      <c r="F2312" s="31"/>
      <c r="H2312" s="36"/>
    </row>
    <row r="2313" spans="4:8" x14ac:dyDescent="0.25">
      <c r="D2313" s="125"/>
      <c r="E2313" s="159"/>
      <c r="F2313" s="31"/>
      <c r="H2313" s="36"/>
    </row>
    <row r="2314" spans="4:8" x14ac:dyDescent="0.25">
      <c r="D2314" s="125"/>
      <c r="E2314" s="159"/>
      <c r="F2314" s="31"/>
      <c r="H2314" s="36"/>
    </row>
    <row r="2315" spans="4:8" x14ac:dyDescent="0.25">
      <c r="D2315" s="125"/>
      <c r="E2315" s="159"/>
      <c r="F2315" s="31"/>
      <c r="H2315" s="36"/>
    </row>
    <row r="2316" spans="4:8" x14ac:dyDescent="0.25">
      <c r="D2316" s="125"/>
      <c r="E2316" s="159"/>
      <c r="F2316" s="31"/>
      <c r="H2316" s="36"/>
    </row>
    <row r="2317" spans="4:8" x14ac:dyDescent="0.25">
      <c r="D2317" s="125"/>
      <c r="E2317" s="159"/>
      <c r="F2317" s="31"/>
      <c r="H2317" s="36"/>
    </row>
    <row r="2318" spans="4:8" x14ac:dyDescent="0.25">
      <c r="D2318" s="125"/>
      <c r="E2318" s="159"/>
      <c r="F2318" s="31"/>
      <c r="H2318" s="36"/>
    </row>
    <row r="2319" spans="4:8" x14ac:dyDescent="0.25">
      <c r="D2319" s="125"/>
      <c r="E2319" s="159"/>
      <c r="F2319" s="31"/>
      <c r="H2319" s="36"/>
    </row>
    <row r="2320" spans="4:8" x14ac:dyDescent="0.25">
      <c r="D2320" s="125"/>
      <c r="E2320" s="159"/>
      <c r="F2320" s="31"/>
      <c r="H2320" s="36"/>
    </row>
    <row r="2321" spans="4:8" x14ac:dyDescent="0.25">
      <c r="D2321" s="125"/>
      <c r="E2321" s="159"/>
      <c r="F2321" s="31"/>
      <c r="H2321" s="36"/>
    </row>
    <row r="2322" spans="4:8" x14ac:dyDescent="0.25">
      <c r="D2322" s="125"/>
      <c r="E2322" s="159"/>
      <c r="F2322" s="31"/>
      <c r="H2322" s="36"/>
    </row>
    <row r="2323" spans="4:8" x14ac:dyDescent="0.25">
      <c r="D2323" s="125"/>
      <c r="E2323" s="159"/>
      <c r="F2323" s="31"/>
      <c r="H2323" s="36"/>
    </row>
    <row r="2324" spans="4:8" x14ac:dyDescent="0.25">
      <c r="D2324" s="125"/>
      <c r="E2324" s="159"/>
      <c r="F2324" s="31"/>
      <c r="H2324" s="36"/>
    </row>
    <row r="2325" spans="4:8" x14ac:dyDescent="0.25">
      <c r="D2325" s="125"/>
      <c r="E2325" s="159"/>
      <c r="F2325" s="31"/>
      <c r="H2325" s="36"/>
    </row>
    <row r="2326" spans="4:8" x14ac:dyDescent="0.25">
      <c r="D2326" s="125"/>
      <c r="E2326" s="159"/>
      <c r="F2326" s="31"/>
      <c r="H2326" s="36"/>
    </row>
    <row r="2327" spans="4:8" x14ac:dyDescent="0.25">
      <c r="D2327" s="125"/>
      <c r="E2327" s="159"/>
      <c r="F2327" s="31"/>
      <c r="H2327" s="36"/>
    </row>
    <row r="2328" spans="4:8" x14ac:dyDescent="0.25">
      <c r="D2328" s="125"/>
      <c r="E2328" s="159"/>
      <c r="F2328" s="31"/>
      <c r="H2328" s="36"/>
    </row>
    <row r="2329" spans="4:8" x14ac:dyDescent="0.25">
      <c r="D2329" s="125"/>
      <c r="E2329" s="159"/>
      <c r="F2329" s="31"/>
      <c r="H2329" s="36"/>
    </row>
    <row r="2330" spans="4:8" x14ac:dyDescent="0.25">
      <c r="D2330" s="125"/>
      <c r="E2330" s="159"/>
      <c r="F2330" s="31"/>
      <c r="H2330" s="36"/>
    </row>
    <row r="2331" spans="4:8" x14ac:dyDescent="0.25">
      <c r="D2331" s="125"/>
      <c r="E2331" s="159"/>
      <c r="F2331" s="31"/>
      <c r="H2331" s="36"/>
    </row>
    <row r="2332" spans="4:8" x14ac:dyDescent="0.25">
      <c r="D2332" s="125"/>
      <c r="E2332" s="159"/>
      <c r="F2332" s="31"/>
      <c r="H2332" s="36"/>
    </row>
    <row r="2333" spans="4:8" x14ac:dyDescent="0.25">
      <c r="D2333" s="125"/>
      <c r="E2333" s="159"/>
      <c r="F2333" s="31"/>
      <c r="H2333" s="36"/>
    </row>
    <row r="2334" spans="4:8" x14ac:dyDescent="0.25">
      <c r="D2334" s="125"/>
      <c r="E2334" s="159"/>
      <c r="F2334" s="31"/>
      <c r="H2334" s="36"/>
    </row>
    <row r="2335" spans="4:8" x14ac:dyDescent="0.25">
      <c r="D2335" s="125"/>
      <c r="E2335" s="159"/>
      <c r="F2335" s="31"/>
      <c r="H2335" s="36"/>
    </row>
    <row r="2336" spans="4:8" x14ac:dyDescent="0.25">
      <c r="D2336" s="125"/>
      <c r="E2336" s="159"/>
      <c r="F2336" s="31"/>
      <c r="H2336" s="36"/>
    </row>
    <row r="2337" spans="4:8" x14ac:dyDescent="0.25">
      <c r="D2337" s="125"/>
      <c r="E2337" s="159"/>
      <c r="F2337" s="31"/>
      <c r="H2337" s="36"/>
    </row>
    <row r="2338" spans="4:8" x14ac:dyDescent="0.25">
      <c r="D2338" s="125"/>
      <c r="E2338" s="159"/>
      <c r="F2338" s="31"/>
      <c r="H2338" s="36"/>
    </row>
    <row r="2339" spans="4:8" x14ac:dyDescent="0.25">
      <c r="D2339" s="125"/>
      <c r="E2339" s="159"/>
      <c r="F2339" s="31"/>
      <c r="H2339" s="36"/>
    </row>
    <row r="2340" spans="4:8" x14ac:dyDescent="0.25">
      <c r="D2340" s="125"/>
      <c r="E2340" s="159"/>
      <c r="F2340" s="31"/>
      <c r="H2340" s="36"/>
    </row>
    <row r="2341" spans="4:8" x14ac:dyDescent="0.25">
      <c r="D2341" s="125"/>
      <c r="E2341" s="159"/>
      <c r="F2341" s="31"/>
      <c r="H2341" s="36"/>
    </row>
    <row r="2342" spans="4:8" x14ac:dyDescent="0.25">
      <c r="D2342" s="125"/>
      <c r="E2342" s="159"/>
      <c r="F2342" s="31"/>
      <c r="H2342" s="36"/>
    </row>
    <row r="2343" spans="4:8" x14ac:dyDescent="0.25">
      <c r="D2343" s="125"/>
      <c r="E2343" s="159"/>
      <c r="F2343" s="31"/>
      <c r="H2343" s="36"/>
    </row>
    <row r="2344" spans="4:8" x14ac:dyDescent="0.25">
      <c r="D2344" s="125"/>
      <c r="E2344" s="159"/>
      <c r="F2344" s="31"/>
      <c r="H2344" s="36"/>
    </row>
    <row r="2345" spans="4:8" x14ac:dyDescent="0.25">
      <c r="D2345" s="125"/>
      <c r="E2345" s="159"/>
      <c r="F2345" s="31"/>
      <c r="H2345" s="36"/>
    </row>
    <row r="2346" spans="4:8" x14ac:dyDescent="0.25">
      <c r="D2346" s="125"/>
      <c r="E2346" s="159"/>
      <c r="F2346" s="31"/>
      <c r="H2346" s="36"/>
    </row>
    <row r="2347" spans="4:8" x14ac:dyDescent="0.25">
      <c r="D2347" s="125"/>
      <c r="E2347" s="159"/>
      <c r="F2347" s="31"/>
      <c r="H2347" s="36"/>
    </row>
    <row r="2348" spans="4:8" x14ac:dyDescent="0.25">
      <c r="D2348" s="125"/>
      <c r="E2348" s="159"/>
      <c r="F2348" s="31"/>
      <c r="H2348" s="36"/>
    </row>
    <row r="2349" spans="4:8" x14ac:dyDescent="0.25">
      <c r="D2349" s="125"/>
      <c r="E2349" s="159"/>
      <c r="F2349" s="31"/>
      <c r="H2349" s="36"/>
    </row>
    <row r="2350" spans="4:8" x14ac:dyDescent="0.25">
      <c r="D2350" s="125"/>
      <c r="E2350" s="159"/>
      <c r="F2350" s="31"/>
      <c r="H2350" s="36"/>
    </row>
    <row r="2351" spans="4:8" x14ac:dyDescent="0.25">
      <c r="D2351" s="125"/>
      <c r="E2351" s="159"/>
      <c r="F2351" s="31"/>
      <c r="H2351" s="36"/>
    </row>
    <row r="2352" spans="4:8" x14ac:dyDescent="0.25">
      <c r="D2352" s="125"/>
      <c r="E2352" s="159"/>
      <c r="F2352" s="31"/>
      <c r="H2352" s="36"/>
    </row>
    <row r="2353" spans="4:8" x14ac:dyDescent="0.25">
      <c r="D2353" s="125"/>
      <c r="E2353" s="159"/>
      <c r="F2353" s="31"/>
      <c r="H2353" s="36"/>
    </row>
    <row r="2354" spans="4:8" x14ac:dyDescent="0.25">
      <c r="D2354" s="125"/>
      <c r="E2354" s="159"/>
      <c r="F2354" s="31"/>
      <c r="H2354" s="36"/>
    </row>
    <row r="2355" spans="4:8" x14ac:dyDescent="0.25">
      <c r="D2355" s="125"/>
      <c r="E2355" s="159"/>
      <c r="F2355" s="31"/>
      <c r="H2355" s="36"/>
    </row>
    <row r="2356" spans="4:8" x14ac:dyDescent="0.25">
      <c r="D2356" s="125"/>
      <c r="E2356" s="159"/>
      <c r="F2356" s="31"/>
      <c r="H2356" s="36"/>
    </row>
    <row r="2357" spans="4:8" x14ac:dyDescent="0.25">
      <c r="D2357" s="125"/>
      <c r="E2357" s="159"/>
      <c r="F2357" s="31"/>
      <c r="H2357" s="36"/>
    </row>
    <row r="2358" spans="4:8" x14ac:dyDescent="0.25">
      <c r="D2358" s="125"/>
      <c r="E2358" s="159"/>
      <c r="F2358" s="31"/>
      <c r="H2358" s="36"/>
    </row>
    <row r="2359" spans="4:8" x14ac:dyDescent="0.25">
      <c r="D2359" s="125"/>
      <c r="E2359" s="159"/>
      <c r="F2359" s="31"/>
      <c r="H2359" s="36"/>
    </row>
    <row r="2360" spans="4:8" x14ac:dyDescent="0.25">
      <c r="D2360" s="125"/>
      <c r="E2360" s="159"/>
      <c r="F2360" s="31"/>
      <c r="H2360" s="36"/>
    </row>
    <row r="2361" spans="4:8" x14ac:dyDescent="0.25">
      <c r="D2361" s="125"/>
      <c r="E2361" s="159"/>
      <c r="F2361" s="31"/>
      <c r="H2361" s="36"/>
    </row>
    <row r="2362" spans="4:8" x14ac:dyDescent="0.25">
      <c r="D2362" s="125"/>
      <c r="E2362" s="159"/>
      <c r="F2362" s="31"/>
      <c r="H2362" s="36"/>
    </row>
    <row r="2363" spans="4:8" x14ac:dyDescent="0.25">
      <c r="D2363" s="125"/>
      <c r="E2363" s="159"/>
      <c r="F2363" s="31"/>
      <c r="H2363" s="36"/>
    </row>
    <row r="2364" spans="4:8" x14ac:dyDescent="0.25">
      <c r="D2364" s="125"/>
      <c r="E2364" s="159"/>
      <c r="F2364" s="31"/>
      <c r="H2364" s="36"/>
    </row>
    <row r="2365" spans="4:8" x14ac:dyDescent="0.25">
      <c r="D2365" s="125"/>
      <c r="E2365" s="159"/>
      <c r="F2365" s="31"/>
      <c r="H2365" s="36"/>
    </row>
    <row r="2366" spans="4:8" x14ac:dyDescent="0.25">
      <c r="D2366" s="125"/>
      <c r="E2366" s="159"/>
      <c r="F2366" s="31"/>
      <c r="H2366" s="36"/>
    </row>
    <row r="2367" spans="4:8" x14ac:dyDescent="0.25">
      <c r="D2367" s="125"/>
      <c r="E2367" s="159"/>
      <c r="F2367" s="31"/>
      <c r="H2367" s="36"/>
    </row>
    <row r="2368" spans="4:8" x14ac:dyDescent="0.25">
      <c r="D2368" s="125"/>
      <c r="E2368" s="159"/>
      <c r="F2368" s="31"/>
      <c r="H2368" s="36"/>
    </row>
    <row r="2369" spans="4:8" x14ac:dyDescent="0.25">
      <c r="D2369" s="125"/>
      <c r="E2369" s="159"/>
      <c r="F2369" s="31"/>
      <c r="H2369" s="36"/>
    </row>
    <row r="2370" spans="4:8" x14ac:dyDescent="0.25">
      <c r="D2370" s="125"/>
      <c r="E2370" s="159"/>
      <c r="F2370" s="31"/>
      <c r="H2370" s="36"/>
    </row>
    <row r="2371" spans="4:8" x14ac:dyDescent="0.25">
      <c r="D2371" s="125"/>
      <c r="E2371" s="159"/>
      <c r="F2371" s="31"/>
      <c r="H2371" s="36"/>
    </row>
    <row r="2372" spans="4:8" x14ac:dyDescent="0.25">
      <c r="D2372" s="125"/>
      <c r="E2372" s="159"/>
      <c r="F2372" s="31"/>
      <c r="H2372" s="36"/>
    </row>
    <row r="2373" spans="4:8" x14ac:dyDescent="0.25">
      <c r="D2373" s="125"/>
      <c r="E2373" s="159"/>
      <c r="F2373" s="31"/>
      <c r="H2373" s="36"/>
    </row>
    <row r="2374" spans="4:8" x14ac:dyDescent="0.25">
      <c r="D2374" s="125"/>
      <c r="E2374" s="159"/>
      <c r="F2374" s="31"/>
      <c r="H2374" s="36"/>
    </row>
    <row r="2375" spans="4:8" x14ac:dyDescent="0.25">
      <c r="D2375" s="125"/>
      <c r="E2375" s="159"/>
      <c r="F2375" s="31"/>
      <c r="H2375" s="36"/>
    </row>
    <row r="2376" spans="4:8" x14ac:dyDescent="0.25">
      <c r="D2376" s="125"/>
      <c r="E2376" s="159"/>
      <c r="F2376" s="31"/>
      <c r="H2376" s="36"/>
    </row>
    <row r="2377" spans="4:8" x14ac:dyDescent="0.25">
      <c r="D2377" s="125"/>
      <c r="E2377" s="159"/>
      <c r="F2377" s="31"/>
      <c r="H2377" s="36"/>
    </row>
    <row r="2378" spans="4:8" x14ac:dyDescent="0.25">
      <c r="D2378" s="125"/>
      <c r="E2378" s="159"/>
      <c r="F2378" s="31"/>
      <c r="H2378" s="36"/>
    </row>
    <row r="2379" spans="4:8" x14ac:dyDescent="0.25">
      <c r="D2379" s="125"/>
      <c r="E2379" s="159"/>
      <c r="F2379" s="31"/>
      <c r="H2379" s="36"/>
    </row>
    <row r="2380" spans="4:8" x14ac:dyDescent="0.25">
      <c r="D2380" s="125"/>
      <c r="E2380" s="159"/>
      <c r="F2380" s="31"/>
      <c r="H2380" s="36"/>
    </row>
    <row r="2381" spans="4:8" x14ac:dyDescent="0.25">
      <c r="D2381" s="125"/>
      <c r="E2381" s="159"/>
      <c r="F2381" s="31"/>
      <c r="H2381" s="36"/>
    </row>
    <row r="2382" spans="4:8" x14ac:dyDescent="0.25">
      <c r="D2382" s="125"/>
      <c r="E2382" s="159"/>
      <c r="F2382" s="31"/>
      <c r="H2382" s="36"/>
    </row>
    <row r="2383" spans="4:8" x14ac:dyDescent="0.25">
      <c r="D2383" s="125"/>
      <c r="E2383" s="159"/>
      <c r="F2383" s="31"/>
      <c r="H2383" s="36"/>
    </row>
    <row r="2384" spans="4:8" x14ac:dyDescent="0.25">
      <c r="D2384" s="125"/>
      <c r="E2384" s="159"/>
      <c r="F2384" s="31"/>
      <c r="H2384" s="36"/>
    </row>
    <row r="2385" spans="4:8" x14ac:dyDescent="0.25">
      <c r="D2385" s="125"/>
      <c r="E2385" s="159"/>
      <c r="F2385" s="31"/>
      <c r="H2385" s="36"/>
    </row>
    <row r="2386" spans="4:8" x14ac:dyDescent="0.25">
      <c r="D2386" s="125"/>
      <c r="E2386" s="159"/>
      <c r="F2386" s="31"/>
      <c r="H2386" s="36"/>
    </row>
    <row r="2387" spans="4:8" x14ac:dyDescent="0.25">
      <c r="D2387" s="125"/>
      <c r="E2387" s="159"/>
      <c r="F2387" s="31"/>
      <c r="H2387" s="36"/>
    </row>
    <row r="2388" spans="4:8" x14ac:dyDescent="0.25">
      <c r="D2388" s="125"/>
      <c r="E2388" s="159"/>
      <c r="F2388" s="31"/>
      <c r="H2388" s="36"/>
    </row>
    <row r="2389" spans="4:8" x14ac:dyDescent="0.25">
      <c r="D2389" s="125"/>
      <c r="E2389" s="159"/>
      <c r="F2389" s="31"/>
      <c r="H2389" s="36"/>
    </row>
    <row r="2390" spans="4:8" x14ac:dyDescent="0.25">
      <c r="D2390" s="125"/>
      <c r="E2390" s="159"/>
      <c r="F2390" s="31"/>
      <c r="H2390" s="36"/>
    </row>
    <row r="2391" spans="4:8" x14ac:dyDescent="0.25">
      <c r="D2391" s="125"/>
      <c r="E2391" s="159"/>
      <c r="F2391" s="31"/>
      <c r="H2391" s="36"/>
    </row>
    <row r="2392" spans="4:8" x14ac:dyDescent="0.25">
      <c r="D2392" s="125"/>
      <c r="E2392" s="159"/>
      <c r="F2392" s="31"/>
      <c r="H2392" s="36"/>
    </row>
    <row r="2393" spans="4:8" x14ac:dyDescent="0.25">
      <c r="D2393" s="125"/>
      <c r="E2393" s="159"/>
      <c r="F2393" s="31"/>
      <c r="H2393" s="36"/>
    </row>
    <row r="2394" spans="4:8" x14ac:dyDescent="0.25">
      <c r="D2394" s="125"/>
      <c r="E2394" s="159"/>
      <c r="F2394" s="31"/>
      <c r="H2394" s="36"/>
    </row>
    <row r="2395" spans="4:8" x14ac:dyDescent="0.25">
      <c r="D2395" s="125"/>
      <c r="E2395" s="159"/>
      <c r="F2395" s="31"/>
      <c r="H2395" s="36"/>
    </row>
    <row r="2396" spans="4:8" x14ac:dyDescent="0.25">
      <c r="D2396" s="125"/>
      <c r="E2396" s="159"/>
      <c r="F2396" s="31"/>
      <c r="H2396" s="36"/>
    </row>
    <row r="2397" spans="4:8" x14ac:dyDescent="0.25">
      <c r="D2397" s="125"/>
      <c r="E2397" s="159"/>
      <c r="F2397" s="31"/>
      <c r="H2397" s="36"/>
    </row>
    <row r="2398" spans="4:8" x14ac:dyDescent="0.25">
      <c r="D2398" s="125"/>
      <c r="E2398" s="159"/>
      <c r="F2398" s="31"/>
      <c r="H2398" s="36"/>
    </row>
    <row r="2399" spans="4:8" x14ac:dyDescent="0.25">
      <c r="D2399" s="125"/>
      <c r="E2399" s="159"/>
      <c r="F2399" s="31"/>
      <c r="H2399" s="36"/>
    </row>
    <row r="2400" spans="4:8" x14ac:dyDescent="0.25">
      <c r="D2400" s="125"/>
      <c r="E2400" s="159"/>
      <c r="F2400" s="31"/>
      <c r="H2400" s="36"/>
    </row>
    <row r="2401" spans="4:8" x14ac:dyDescent="0.25">
      <c r="D2401" s="125"/>
      <c r="E2401" s="159"/>
      <c r="F2401" s="31"/>
      <c r="H2401" s="36"/>
    </row>
    <row r="2402" spans="4:8" x14ac:dyDescent="0.25">
      <c r="D2402" s="125"/>
      <c r="E2402" s="159"/>
      <c r="F2402" s="31"/>
      <c r="H2402" s="36"/>
    </row>
    <row r="2403" spans="4:8" x14ac:dyDescent="0.25">
      <c r="D2403" s="125"/>
      <c r="E2403" s="159"/>
      <c r="F2403" s="31"/>
      <c r="H2403" s="36"/>
    </row>
    <row r="2404" spans="4:8" x14ac:dyDescent="0.25">
      <c r="D2404" s="125"/>
      <c r="E2404" s="159"/>
      <c r="F2404" s="31"/>
      <c r="H2404" s="36"/>
    </row>
    <row r="2405" spans="4:8" x14ac:dyDescent="0.25">
      <c r="D2405" s="125"/>
      <c r="E2405" s="159"/>
      <c r="F2405" s="31"/>
      <c r="H2405" s="36"/>
    </row>
    <row r="2406" spans="4:8" x14ac:dyDescent="0.25">
      <c r="D2406" s="125"/>
      <c r="E2406" s="159"/>
      <c r="F2406" s="31"/>
      <c r="H2406" s="36"/>
    </row>
    <row r="2407" spans="4:8" x14ac:dyDescent="0.25">
      <c r="D2407" s="125"/>
      <c r="E2407" s="159"/>
      <c r="F2407" s="31"/>
      <c r="H2407" s="36"/>
    </row>
    <row r="2408" spans="4:8" x14ac:dyDescent="0.25">
      <c r="D2408" s="125"/>
      <c r="E2408" s="159"/>
      <c r="F2408" s="31"/>
      <c r="H2408" s="36"/>
    </row>
    <row r="2409" spans="4:8" x14ac:dyDescent="0.25">
      <c r="D2409" s="125"/>
      <c r="E2409" s="159"/>
      <c r="F2409" s="31"/>
      <c r="H2409" s="36"/>
    </row>
    <row r="2410" spans="4:8" x14ac:dyDescent="0.25">
      <c r="D2410" s="125"/>
      <c r="E2410" s="159"/>
      <c r="F2410" s="31"/>
      <c r="H2410" s="36"/>
    </row>
    <row r="2411" spans="4:8" x14ac:dyDescent="0.25">
      <c r="D2411" s="125"/>
      <c r="E2411" s="159"/>
      <c r="F2411" s="31"/>
      <c r="H2411" s="36"/>
    </row>
    <row r="2412" spans="4:8" x14ac:dyDescent="0.25">
      <c r="D2412" s="125"/>
      <c r="E2412" s="159"/>
      <c r="F2412" s="31"/>
      <c r="H2412" s="36"/>
    </row>
    <row r="2413" spans="4:8" x14ac:dyDescent="0.25">
      <c r="D2413" s="125"/>
      <c r="E2413" s="159"/>
      <c r="F2413" s="31"/>
      <c r="H2413" s="36"/>
    </row>
    <row r="2414" spans="4:8" x14ac:dyDescent="0.25">
      <c r="D2414" s="125"/>
      <c r="E2414" s="159"/>
      <c r="F2414" s="31"/>
      <c r="H2414" s="36"/>
    </row>
    <row r="2415" spans="4:8" x14ac:dyDescent="0.25">
      <c r="D2415" s="125"/>
      <c r="E2415" s="159"/>
      <c r="F2415" s="31"/>
      <c r="H2415" s="36"/>
    </row>
    <row r="2416" spans="4:8" x14ac:dyDescent="0.25">
      <c r="D2416" s="125"/>
      <c r="E2416" s="159"/>
      <c r="F2416" s="31"/>
      <c r="H2416" s="36"/>
    </row>
    <row r="2417" spans="4:8" x14ac:dyDescent="0.25">
      <c r="D2417" s="125"/>
      <c r="E2417" s="159"/>
      <c r="F2417" s="31"/>
      <c r="H2417" s="36"/>
    </row>
    <row r="2418" spans="4:8" x14ac:dyDescent="0.25">
      <c r="D2418" s="125"/>
      <c r="E2418" s="159"/>
      <c r="F2418" s="31"/>
      <c r="H2418" s="36"/>
    </row>
    <row r="2419" spans="4:8" x14ac:dyDescent="0.25">
      <c r="D2419" s="125"/>
      <c r="E2419" s="159"/>
      <c r="F2419" s="31"/>
      <c r="H2419" s="36"/>
    </row>
    <row r="2420" spans="4:8" x14ac:dyDescent="0.25">
      <c r="D2420" s="125"/>
      <c r="E2420" s="159"/>
      <c r="F2420" s="31"/>
      <c r="H2420" s="36"/>
    </row>
    <row r="2421" spans="4:8" x14ac:dyDescent="0.25">
      <c r="D2421" s="125"/>
      <c r="E2421" s="159"/>
      <c r="F2421" s="31"/>
      <c r="H2421" s="36"/>
    </row>
    <row r="2422" spans="4:8" x14ac:dyDescent="0.25">
      <c r="D2422" s="125"/>
      <c r="E2422" s="159"/>
      <c r="F2422" s="31"/>
      <c r="H2422" s="36"/>
    </row>
    <row r="2423" spans="4:8" x14ac:dyDescent="0.25">
      <c r="D2423" s="125"/>
      <c r="E2423" s="159"/>
      <c r="F2423" s="31"/>
      <c r="H2423" s="36"/>
    </row>
    <row r="2424" spans="4:8" x14ac:dyDescent="0.25">
      <c r="D2424" s="125"/>
      <c r="E2424" s="159"/>
      <c r="F2424" s="31"/>
      <c r="H2424" s="36"/>
    </row>
    <row r="2425" spans="4:8" x14ac:dyDescent="0.25">
      <c r="D2425" s="125"/>
      <c r="E2425" s="159"/>
      <c r="F2425" s="31"/>
      <c r="H2425" s="36"/>
    </row>
    <row r="2426" spans="4:8" x14ac:dyDescent="0.25">
      <c r="D2426" s="125"/>
      <c r="E2426" s="159"/>
      <c r="F2426" s="31"/>
      <c r="H2426" s="36"/>
    </row>
    <row r="2427" spans="4:8" x14ac:dyDescent="0.25">
      <c r="D2427" s="125"/>
      <c r="E2427" s="159"/>
      <c r="F2427" s="31"/>
      <c r="H2427" s="36"/>
    </row>
    <row r="2428" spans="4:8" x14ac:dyDescent="0.25">
      <c r="D2428" s="125"/>
      <c r="E2428" s="159"/>
      <c r="F2428" s="31"/>
      <c r="H2428" s="36"/>
    </row>
    <row r="2429" spans="4:8" x14ac:dyDescent="0.25">
      <c r="D2429" s="125"/>
      <c r="E2429" s="159"/>
      <c r="F2429" s="31"/>
      <c r="H2429" s="36"/>
    </row>
    <row r="2430" spans="4:8" x14ac:dyDescent="0.25">
      <c r="D2430" s="125"/>
      <c r="E2430" s="159"/>
      <c r="F2430" s="31"/>
      <c r="H2430" s="36"/>
    </row>
    <row r="2431" spans="4:8" x14ac:dyDescent="0.25">
      <c r="D2431" s="125"/>
      <c r="E2431" s="159"/>
      <c r="F2431" s="31"/>
      <c r="H2431" s="36"/>
    </row>
    <row r="2432" spans="4:8" x14ac:dyDescent="0.25">
      <c r="D2432" s="125"/>
      <c r="E2432" s="159"/>
      <c r="F2432" s="31"/>
      <c r="H2432" s="36"/>
    </row>
    <row r="2433" spans="4:8" x14ac:dyDescent="0.25">
      <c r="D2433" s="125"/>
      <c r="E2433" s="159"/>
      <c r="F2433" s="31"/>
      <c r="H2433" s="36"/>
    </row>
    <row r="2434" spans="4:8" x14ac:dyDescent="0.25">
      <c r="D2434" s="125"/>
      <c r="E2434" s="159"/>
      <c r="F2434" s="31"/>
      <c r="H2434" s="36"/>
    </row>
    <row r="2435" spans="4:8" x14ac:dyDescent="0.25">
      <c r="D2435" s="125"/>
      <c r="E2435" s="159"/>
      <c r="F2435" s="31"/>
      <c r="H2435" s="36"/>
    </row>
    <row r="2436" spans="4:8" x14ac:dyDescent="0.25">
      <c r="D2436" s="125"/>
      <c r="E2436" s="159"/>
      <c r="F2436" s="31"/>
      <c r="H2436" s="36"/>
    </row>
    <row r="2437" spans="4:8" x14ac:dyDescent="0.25">
      <c r="D2437" s="125"/>
      <c r="E2437" s="159"/>
      <c r="F2437" s="31"/>
      <c r="H2437" s="36"/>
    </row>
    <row r="2438" spans="4:8" x14ac:dyDescent="0.25">
      <c r="D2438" s="125"/>
      <c r="E2438" s="159"/>
      <c r="F2438" s="31"/>
      <c r="H2438" s="36"/>
    </row>
    <row r="2439" spans="4:8" x14ac:dyDescent="0.25">
      <c r="D2439" s="125"/>
      <c r="E2439" s="159"/>
      <c r="F2439" s="31"/>
      <c r="H2439" s="36"/>
    </row>
    <row r="2440" spans="4:8" x14ac:dyDescent="0.25">
      <c r="D2440" s="125"/>
      <c r="E2440" s="159"/>
      <c r="F2440" s="31"/>
      <c r="H2440" s="36"/>
    </row>
    <row r="2441" spans="4:8" x14ac:dyDescent="0.25">
      <c r="D2441" s="125"/>
      <c r="E2441" s="159"/>
      <c r="F2441" s="31"/>
      <c r="H2441" s="36"/>
    </row>
    <row r="2442" spans="4:8" x14ac:dyDescent="0.25">
      <c r="D2442" s="125"/>
      <c r="E2442" s="159"/>
      <c r="F2442" s="31"/>
      <c r="H2442" s="36"/>
    </row>
    <row r="2443" spans="4:8" x14ac:dyDescent="0.25">
      <c r="D2443" s="125"/>
      <c r="E2443" s="159"/>
      <c r="F2443" s="31"/>
      <c r="H2443" s="36"/>
    </row>
    <row r="2444" spans="4:8" x14ac:dyDescent="0.25">
      <c r="D2444" s="125"/>
      <c r="E2444" s="159"/>
      <c r="F2444" s="31"/>
      <c r="H2444" s="36"/>
    </row>
    <row r="2445" spans="4:8" x14ac:dyDescent="0.25">
      <c r="D2445" s="125"/>
      <c r="E2445" s="159"/>
      <c r="F2445" s="31"/>
      <c r="H2445" s="36"/>
    </row>
    <row r="2446" spans="4:8" x14ac:dyDescent="0.25">
      <c r="D2446" s="125"/>
      <c r="E2446" s="159"/>
      <c r="F2446" s="31"/>
      <c r="H2446" s="36"/>
    </row>
    <row r="2447" spans="4:8" x14ac:dyDescent="0.25">
      <c r="D2447" s="125"/>
      <c r="E2447" s="159"/>
      <c r="F2447" s="31"/>
      <c r="H2447" s="36"/>
    </row>
    <row r="2448" spans="4:8" x14ac:dyDescent="0.25">
      <c r="D2448" s="125"/>
      <c r="E2448" s="159"/>
      <c r="F2448" s="31"/>
      <c r="H2448" s="36"/>
    </row>
    <row r="2449" spans="4:8" x14ac:dyDescent="0.25">
      <c r="D2449" s="125"/>
      <c r="E2449" s="159"/>
      <c r="F2449" s="31"/>
      <c r="H2449" s="36"/>
    </row>
    <row r="2450" spans="4:8" x14ac:dyDescent="0.25">
      <c r="D2450" s="125"/>
      <c r="E2450" s="159"/>
      <c r="F2450" s="31"/>
      <c r="H2450" s="36"/>
    </row>
    <row r="2451" spans="4:8" x14ac:dyDescent="0.25">
      <c r="D2451" s="125"/>
      <c r="E2451" s="159"/>
      <c r="F2451" s="31"/>
      <c r="H2451" s="36"/>
    </row>
    <row r="2452" spans="4:8" x14ac:dyDescent="0.25">
      <c r="D2452" s="125"/>
      <c r="E2452" s="159"/>
      <c r="F2452" s="31"/>
      <c r="H2452" s="36"/>
    </row>
    <row r="2453" spans="4:8" x14ac:dyDescent="0.25">
      <c r="D2453" s="125"/>
      <c r="E2453" s="159"/>
      <c r="F2453" s="31"/>
      <c r="H2453" s="36"/>
    </row>
    <row r="2454" spans="4:8" x14ac:dyDescent="0.25">
      <c r="D2454" s="125"/>
      <c r="E2454" s="159"/>
      <c r="F2454" s="31"/>
      <c r="H2454" s="36"/>
    </row>
    <row r="2455" spans="4:8" x14ac:dyDescent="0.25">
      <c r="D2455" s="125"/>
      <c r="E2455" s="159"/>
      <c r="F2455" s="31"/>
      <c r="H2455" s="36"/>
    </row>
    <row r="2456" spans="4:8" x14ac:dyDescent="0.25">
      <c r="D2456" s="125"/>
      <c r="E2456" s="159"/>
      <c r="F2456" s="31"/>
      <c r="H2456" s="36"/>
    </row>
    <row r="2457" spans="4:8" x14ac:dyDescent="0.25">
      <c r="D2457" s="125"/>
      <c r="E2457" s="159"/>
      <c r="F2457" s="31"/>
      <c r="H2457" s="36"/>
    </row>
    <row r="2458" spans="4:8" x14ac:dyDescent="0.25">
      <c r="D2458" s="125"/>
      <c r="E2458" s="159"/>
      <c r="F2458" s="31"/>
      <c r="H2458" s="36"/>
    </row>
    <row r="2459" spans="4:8" x14ac:dyDescent="0.25">
      <c r="D2459" s="125"/>
      <c r="E2459" s="159"/>
      <c r="F2459" s="31"/>
      <c r="H2459" s="36"/>
    </row>
    <row r="2460" spans="4:8" x14ac:dyDescent="0.25">
      <c r="D2460" s="125"/>
      <c r="E2460" s="159"/>
      <c r="F2460" s="31"/>
      <c r="H2460" s="36"/>
    </row>
    <row r="2461" spans="4:8" x14ac:dyDescent="0.25">
      <c r="D2461" s="125"/>
      <c r="E2461" s="159"/>
      <c r="F2461" s="31"/>
      <c r="H2461" s="36"/>
    </row>
    <row r="2462" spans="4:8" x14ac:dyDescent="0.25">
      <c r="D2462" s="125"/>
      <c r="E2462" s="159"/>
      <c r="F2462" s="31"/>
      <c r="H2462" s="36"/>
    </row>
    <row r="2463" spans="4:8" x14ac:dyDescent="0.25">
      <c r="D2463" s="125"/>
      <c r="E2463" s="159"/>
      <c r="F2463" s="31"/>
      <c r="H2463" s="36"/>
    </row>
    <row r="2464" spans="4:8" x14ac:dyDescent="0.25">
      <c r="D2464" s="125"/>
      <c r="E2464" s="159"/>
      <c r="F2464" s="31"/>
      <c r="H2464" s="36"/>
    </row>
    <row r="2465" spans="4:8" x14ac:dyDescent="0.25">
      <c r="D2465" s="125"/>
      <c r="E2465" s="159"/>
      <c r="F2465" s="31"/>
      <c r="H2465" s="36"/>
    </row>
    <row r="2466" spans="4:8" x14ac:dyDescent="0.25">
      <c r="D2466" s="125"/>
      <c r="E2466" s="159"/>
      <c r="F2466" s="31"/>
      <c r="H2466" s="36"/>
    </row>
    <row r="2467" spans="4:8" x14ac:dyDescent="0.25">
      <c r="D2467" s="125"/>
      <c r="E2467" s="159"/>
      <c r="F2467" s="31"/>
      <c r="H2467" s="36"/>
    </row>
    <row r="2468" spans="4:8" x14ac:dyDescent="0.25">
      <c r="D2468" s="125"/>
      <c r="E2468" s="159"/>
      <c r="F2468" s="31"/>
      <c r="H2468" s="36"/>
    </row>
    <row r="2469" spans="4:8" x14ac:dyDescent="0.25">
      <c r="D2469" s="125"/>
      <c r="E2469" s="159"/>
      <c r="F2469" s="31"/>
      <c r="H2469" s="36"/>
    </row>
    <row r="2470" spans="4:8" x14ac:dyDescent="0.25">
      <c r="D2470" s="125"/>
      <c r="E2470" s="159"/>
      <c r="F2470" s="31"/>
      <c r="H2470" s="36"/>
    </row>
    <row r="2471" spans="4:8" x14ac:dyDescent="0.25">
      <c r="D2471" s="125"/>
      <c r="E2471" s="159"/>
      <c r="F2471" s="31"/>
      <c r="H2471" s="36"/>
    </row>
    <row r="2472" spans="4:8" x14ac:dyDescent="0.25">
      <c r="D2472" s="125"/>
      <c r="E2472" s="159"/>
      <c r="F2472" s="31"/>
      <c r="H2472" s="36"/>
    </row>
    <row r="2473" spans="4:8" x14ac:dyDescent="0.25">
      <c r="D2473" s="125"/>
      <c r="E2473" s="159"/>
      <c r="F2473" s="31"/>
      <c r="H2473" s="36"/>
    </row>
    <row r="2474" spans="4:8" x14ac:dyDescent="0.25">
      <c r="D2474" s="125"/>
      <c r="E2474" s="159"/>
      <c r="F2474" s="31"/>
      <c r="H2474" s="36"/>
    </row>
    <row r="2475" spans="4:8" x14ac:dyDescent="0.25">
      <c r="D2475" s="125"/>
      <c r="E2475" s="159"/>
      <c r="F2475" s="31"/>
      <c r="H2475" s="36"/>
    </row>
    <row r="2476" spans="4:8" x14ac:dyDescent="0.25">
      <c r="D2476" s="125"/>
      <c r="E2476" s="159"/>
      <c r="F2476" s="31"/>
      <c r="H2476" s="36"/>
    </row>
    <row r="2477" spans="4:8" x14ac:dyDescent="0.25">
      <c r="D2477" s="125"/>
      <c r="E2477" s="159"/>
      <c r="F2477" s="31"/>
      <c r="H2477" s="36"/>
    </row>
    <row r="2478" spans="4:8" x14ac:dyDescent="0.25">
      <c r="D2478" s="125"/>
      <c r="E2478" s="159"/>
      <c r="F2478" s="31"/>
      <c r="H2478" s="36"/>
    </row>
    <row r="2479" spans="4:8" x14ac:dyDescent="0.25">
      <c r="D2479" s="125"/>
      <c r="E2479" s="159"/>
      <c r="F2479" s="31"/>
      <c r="H2479" s="36"/>
    </row>
    <row r="2480" spans="4:8" x14ac:dyDescent="0.25">
      <c r="D2480" s="125"/>
      <c r="E2480" s="159"/>
      <c r="F2480" s="31"/>
      <c r="H2480" s="36"/>
    </row>
    <row r="2481" spans="4:8" x14ac:dyDescent="0.25">
      <c r="D2481" s="125"/>
      <c r="E2481" s="159"/>
      <c r="F2481" s="31"/>
      <c r="H2481" s="36"/>
    </row>
    <row r="2482" spans="4:8" x14ac:dyDescent="0.25">
      <c r="D2482" s="125"/>
      <c r="E2482" s="159"/>
      <c r="F2482" s="31"/>
      <c r="H2482" s="36"/>
    </row>
    <row r="2483" spans="4:8" x14ac:dyDescent="0.25">
      <c r="D2483" s="125"/>
      <c r="E2483" s="159"/>
      <c r="F2483" s="31"/>
      <c r="H2483" s="36"/>
    </row>
    <row r="2484" spans="4:8" x14ac:dyDescent="0.25">
      <c r="D2484" s="125"/>
      <c r="E2484" s="159"/>
      <c r="F2484" s="31"/>
      <c r="H2484" s="36"/>
    </row>
    <row r="2485" spans="4:8" x14ac:dyDescent="0.25">
      <c r="D2485" s="125"/>
      <c r="E2485" s="159"/>
      <c r="F2485" s="31"/>
      <c r="H2485" s="36"/>
    </row>
    <row r="2486" spans="4:8" x14ac:dyDescent="0.25">
      <c r="D2486" s="125"/>
      <c r="E2486" s="159"/>
      <c r="F2486" s="31"/>
      <c r="H2486" s="36"/>
    </row>
    <row r="2487" spans="4:8" x14ac:dyDescent="0.25">
      <c r="D2487" s="125"/>
      <c r="E2487" s="159"/>
      <c r="F2487" s="31"/>
      <c r="H2487" s="36"/>
    </row>
    <row r="2488" spans="4:8" x14ac:dyDescent="0.25">
      <c r="D2488" s="125"/>
      <c r="E2488" s="159"/>
      <c r="F2488" s="31"/>
      <c r="H2488" s="36"/>
    </row>
    <row r="2489" spans="4:8" x14ac:dyDescent="0.25">
      <c r="D2489" s="125"/>
      <c r="E2489" s="159"/>
      <c r="F2489" s="31"/>
      <c r="H2489" s="36"/>
    </row>
    <row r="2490" spans="4:8" x14ac:dyDescent="0.25">
      <c r="D2490" s="125"/>
      <c r="E2490" s="159"/>
      <c r="F2490" s="31"/>
      <c r="H2490" s="36"/>
    </row>
    <row r="2491" spans="4:8" x14ac:dyDescent="0.25">
      <c r="D2491" s="125"/>
      <c r="E2491" s="159"/>
      <c r="F2491" s="31"/>
      <c r="H2491" s="36"/>
    </row>
    <row r="2492" spans="4:8" x14ac:dyDescent="0.25">
      <c r="D2492" s="125"/>
      <c r="E2492" s="159"/>
      <c r="F2492" s="31"/>
      <c r="H2492" s="36"/>
    </row>
    <row r="2493" spans="4:8" x14ac:dyDescent="0.25">
      <c r="D2493" s="125"/>
      <c r="E2493" s="159"/>
      <c r="F2493" s="31"/>
      <c r="H2493" s="36"/>
    </row>
    <row r="2494" spans="4:8" x14ac:dyDescent="0.25">
      <c r="D2494" s="125"/>
      <c r="E2494" s="159"/>
      <c r="F2494" s="31"/>
      <c r="H2494" s="36"/>
    </row>
    <row r="2495" spans="4:8" x14ac:dyDescent="0.25">
      <c r="D2495" s="125"/>
      <c r="E2495" s="159"/>
      <c r="F2495" s="31"/>
      <c r="H2495" s="36"/>
    </row>
    <row r="2496" spans="4:8" x14ac:dyDescent="0.25">
      <c r="D2496" s="125"/>
      <c r="E2496" s="159"/>
      <c r="F2496" s="31"/>
      <c r="H2496" s="36"/>
    </row>
    <row r="2497" spans="4:8" x14ac:dyDescent="0.25">
      <c r="D2497" s="125"/>
      <c r="E2497" s="159"/>
      <c r="F2497" s="31"/>
      <c r="H2497" s="36"/>
    </row>
    <row r="2498" spans="4:8" x14ac:dyDescent="0.25">
      <c r="D2498" s="125"/>
      <c r="E2498" s="159"/>
      <c r="F2498" s="31"/>
      <c r="H2498" s="36"/>
    </row>
    <row r="2499" spans="4:8" x14ac:dyDescent="0.25">
      <c r="D2499" s="125"/>
      <c r="E2499" s="159"/>
      <c r="F2499" s="31"/>
      <c r="H2499" s="36"/>
    </row>
    <row r="2500" spans="4:8" x14ac:dyDescent="0.25">
      <c r="D2500" s="125"/>
      <c r="E2500" s="159"/>
      <c r="F2500" s="31"/>
      <c r="H2500" s="36"/>
    </row>
    <row r="2501" spans="4:8" x14ac:dyDescent="0.25">
      <c r="D2501" s="125"/>
      <c r="E2501" s="159"/>
      <c r="F2501" s="31"/>
      <c r="H2501" s="36"/>
    </row>
    <row r="2502" spans="4:8" x14ac:dyDescent="0.25">
      <c r="D2502" s="125"/>
      <c r="E2502" s="159"/>
      <c r="F2502" s="31"/>
      <c r="H2502" s="36"/>
    </row>
    <row r="2503" spans="4:8" x14ac:dyDescent="0.25">
      <c r="D2503" s="125"/>
      <c r="E2503" s="159"/>
      <c r="F2503" s="31"/>
      <c r="H2503" s="36"/>
    </row>
    <row r="2504" spans="4:8" x14ac:dyDescent="0.25">
      <c r="D2504" s="125"/>
      <c r="E2504" s="159"/>
      <c r="F2504" s="31"/>
      <c r="H2504" s="36"/>
    </row>
    <row r="2505" spans="4:8" x14ac:dyDescent="0.25">
      <c r="D2505" s="125"/>
      <c r="E2505" s="159"/>
      <c r="F2505" s="31"/>
      <c r="H2505" s="36"/>
    </row>
    <row r="2506" spans="4:8" x14ac:dyDescent="0.25">
      <c r="D2506" s="125"/>
      <c r="E2506" s="159"/>
      <c r="F2506" s="31"/>
      <c r="H2506" s="36"/>
    </row>
    <row r="2507" spans="4:8" x14ac:dyDescent="0.25">
      <c r="D2507" s="125"/>
      <c r="E2507" s="159"/>
      <c r="F2507" s="31"/>
      <c r="H2507" s="36"/>
    </row>
    <row r="2508" spans="4:8" x14ac:dyDescent="0.25">
      <c r="D2508" s="125"/>
      <c r="E2508" s="159"/>
      <c r="F2508" s="31"/>
      <c r="H2508" s="36"/>
    </row>
    <row r="2509" spans="4:8" x14ac:dyDescent="0.25">
      <c r="D2509" s="125"/>
      <c r="E2509" s="159"/>
      <c r="F2509" s="31"/>
      <c r="H2509" s="36"/>
    </row>
    <row r="2510" spans="4:8" x14ac:dyDescent="0.25">
      <c r="D2510" s="125"/>
      <c r="E2510" s="159"/>
      <c r="F2510" s="31"/>
      <c r="H2510" s="36"/>
    </row>
    <row r="2511" spans="4:8" x14ac:dyDescent="0.25">
      <c r="D2511" s="125"/>
      <c r="E2511" s="159"/>
      <c r="F2511" s="31"/>
      <c r="H2511" s="36"/>
    </row>
    <row r="2512" spans="4:8" x14ac:dyDescent="0.25">
      <c r="D2512" s="125"/>
      <c r="E2512" s="159"/>
      <c r="F2512" s="31"/>
      <c r="H2512" s="36"/>
    </row>
    <row r="2513" spans="4:8" x14ac:dyDescent="0.25">
      <c r="D2513" s="125"/>
      <c r="E2513" s="159"/>
      <c r="F2513" s="31"/>
      <c r="H2513" s="36"/>
    </row>
    <row r="2514" spans="4:8" x14ac:dyDescent="0.25">
      <c r="D2514" s="125"/>
      <c r="E2514" s="159"/>
      <c r="F2514" s="31"/>
      <c r="H2514" s="36"/>
    </row>
    <row r="2515" spans="4:8" x14ac:dyDescent="0.25">
      <c r="D2515" s="125"/>
      <c r="E2515" s="159"/>
      <c r="F2515" s="31"/>
      <c r="H2515" s="36"/>
    </row>
    <row r="2516" spans="4:8" x14ac:dyDescent="0.25">
      <c r="D2516" s="125"/>
      <c r="E2516" s="159"/>
      <c r="F2516" s="31"/>
      <c r="H2516" s="36"/>
    </row>
    <row r="2517" spans="4:8" x14ac:dyDescent="0.25">
      <c r="D2517" s="125"/>
      <c r="E2517" s="159"/>
      <c r="F2517" s="31"/>
      <c r="H2517" s="36"/>
    </row>
    <row r="2518" spans="4:8" x14ac:dyDescent="0.25">
      <c r="D2518" s="125"/>
      <c r="E2518" s="159"/>
      <c r="F2518" s="31"/>
      <c r="H2518" s="36"/>
    </row>
    <row r="2519" spans="4:8" x14ac:dyDescent="0.25">
      <c r="D2519" s="125"/>
      <c r="E2519" s="159"/>
      <c r="F2519" s="31"/>
      <c r="H2519" s="36"/>
    </row>
    <row r="2520" spans="4:8" x14ac:dyDescent="0.25">
      <c r="D2520" s="125"/>
      <c r="E2520" s="159"/>
      <c r="F2520" s="31"/>
      <c r="H2520" s="36"/>
    </row>
    <row r="2521" spans="4:8" x14ac:dyDescent="0.25">
      <c r="D2521" s="125"/>
      <c r="E2521" s="159"/>
      <c r="F2521" s="31"/>
      <c r="H2521" s="36"/>
    </row>
    <row r="2522" spans="4:8" x14ac:dyDescent="0.25">
      <c r="D2522" s="125"/>
      <c r="E2522" s="159"/>
      <c r="F2522" s="31"/>
      <c r="H2522" s="36"/>
    </row>
    <row r="2523" spans="4:8" x14ac:dyDescent="0.25">
      <c r="D2523" s="125"/>
      <c r="E2523" s="159"/>
      <c r="F2523" s="31"/>
      <c r="H2523" s="36"/>
    </row>
    <row r="2524" spans="4:8" x14ac:dyDescent="0.25">
      <c r="D2524" s="125"/>
      <c r="E2524" s="159"/>
      <c r="F2524" s="31"/>
      <c r="H2524" s="36"/>
    </row>
    <row r="2525" spans="4:8" x14ac:dyDescent="0.25">
      <c r="D2525" s="125"/>
      <c r="E2525" s="159"/>
      <c r="F2525" s="31"/>
      <c r="H2525" s="36"/>
    </row>
    <row r="2526" spans="4:8" x14ac:dyDescent="0.25">
      <c r="D2526" s="125"/>
      <c r="E2526" s="159"/>
      <c r="F2526" s="31"/>
      <c r="H2526" s="36"/>
    </row>
    <row r="2527" spans="4:8" x14ac:dyDescent="0.25">
      <c r="D2527" s="125"/>
      <c r="E2527" s="159"/>
      <c r="F2527" s="31"/>
      <c r="H2527" s="36"/>
    </row>
    <row r="2528" spans="4:8" x14ac:dyDescent="0.25">
      <c r="D2528" s="125"/>
      <c r="E2528" s="159"/>
      <c r="F2528" s="31"/>
      <c r="H2528" s="36"/>
    </row>
    <row r="2529" spans="4:8" x14ac:dyDescent="0.25">
      <c r="D2529" s="125"/>
      <c r="E2529" s="159"/>
      <c r="F2529" s="31"/>
      <c r="H2529" s="36"/>
    </row>
    <row r="2530" spans="4:8" x14ac:dyDescent="0.25">
      <c r="D2530" s="125"/>
      <c r="E2530" s="159"/>
      <c r="F2530" s="31"/>
      <c r="H2530" s="36"/>
    </row>
    <row r="2531" spans="4:8" x14ac:dyDescent="0.25">
      <c r="D2531" s="125"/>
      <c r="E2531" s="159"/>
      <c r="F2531" s="31"/>
      <c r="H2531" s="36"/>
    </row>
    <row r="2532" spans="4:8" x14ac:dyDescent="0.25">
      <c r="D2532" s="125"/>
      <c r="E2532" s="159"/>
      <c r="F2532" s="31"/>
      <c r="H2532" s="36"/>
    </row>
    <row r="2533" spans="4:8" x14ac:dyDescent="0.25">
      <c r="D2533" s="125"/>
      <c r="E2533" s="159"/>
      <c r="F2533" s="31"/>
      <c r="H2533" s="36"/>
    </row>
    <row r="2534" spans="4:8" x14ac:dyDescent="0.25">
      <c r="D2534" s="125"/>
      <c r="E2534" s="159"/>
      <c r="F2534" s="31"/>
      <c r="H2534" s="36"/>
    </row>
    <row r="2535" spans="4:8" x14ac:dyDescent="0.25">
      <c r="D2535" s="125"/>
      <c r="E2535" s="159"/>
      <c r="F2535" s="31"/>
      <c r="H2535" s="36"/>
    </row>
    <row r="2536" spans="4:8" x14ac:dyDescent="0.25">
      <c r="D2536" s="125"/>
      <c r="E2536" s="159"/>
      <c r="F2536" s="31"/>
      <c r="H2536" s="36"/>
    </row>
    <row r="2537" spans="4:8" x14ac:dyDescent="0.25">
      <c r="D2537" s="125"/>
      <c r="E2537" s="159"/>
      <c r="F2537" s="31"/>
      <c r="H2537" s="36"/>
    </row>
    <row r="2538" spans="4:8" x14ac:dyDescent="0.25">
      <c r="D2538" s="125"/>
      <c r="E2538" s="159"/>
      <c r="F2538" s="31"/>
      <c r="H2538" s="36"/>
    </row>
    <row r="2539" spans="4:8" x14ac:dyDescent="0.25">
      <c r="D2539" s="125"/>
      <c r="E2539" s="159"/>
      <c r="F2539" s="31"/>
      <c r="H2539" s="36"/>
    </row>
    <row r="2540" spans="4:8" x14ac:dyDescent="0.25">
      <c r="D2540" s="125"/>
      <c r="E2540" s="159"/>
      <c r="F2540" s="31"/>
      <c r="H2540" s="36"/>
    </row>
    <row r="2541" spans="4:8" x14ac:dyDescent="0.25">
      <c r="D2541" s="125"/>
      <c r="E2541" s="159"/>
      <c r="F2541" s="31"/>
      <c r="H2541" s="36"/>
    </row>
    <row r="2542" spans="4:8" x14ac:dyDescent="0.25">
      <c r="D2542" s="125"/>
      <c r="E2542" s="159"/>
      <c r="F2542" s="31"/>
      <c r="H2542" s="36"/>
    </row>
    <row r="2543" spans="4:8" x14ac:dyDescent="0.25">
      <c r="D2543" s="125"/>
      <c r="E2543" s="159"/>
      <c r="F2543" s="31"/>
      <c r="H2543" s="36"/>
    </row>
    <row r="2544" spans="4:8" x14ac:dyDescent="0.25">
      <c r="D2544" s="125"/>
      <c r="E2544" s="159"/>
      <c r="F2544" s="31"/>
      <c r="H2544" s="36"/>
    </row>
    <row r="2545" spans="4:8" x14ac:dyDescent="0.25">
      <c r="D2545" s="125"/>
      <c r="E2545" s="159"/>
      <c r="F2545" s="31"/>
      <c r="H2545" s="36"/>
    </row>
    <row r="2546" spans="4:8" x14ac:dyDescent="0.25">
      <c r="D2546" s="125"/>
      <c r="E2546" s="159"/>
      <c r="F2546" s="31"/>
      <c r="H2546" s="36"/>
    </row>
    <row r="2547" spans="4:8" x14ac:dyDescent="0.25">
      <c r="D2547" s="125"/>
      <c r="E2547" s="159"/>
      <c r="F2547" s="31"/>
      <c r="H2547" s="36"/>
    </row>
    <row r="2548" spans="4:8" x14ac:dyDescent="0.25">
      <c r="D2548" s="125"/>
      <c r="E2548" s="159"/>
      <c r="F2548" s="31"/>
      <c r="H2548" s="36"/>
    </row>
    <row r="2549" spans="4:8" x14ac:dyDescent="0.25">
      <c r="D2549" s="125"/>
      <c r="E2549" s="159"/>
      <c r="F2549" s="31"/>
      <c r="H2549" s="36"/>
    </row>
    <row r="2550" spans="4:8" x14ac:dyDescent="0.25">
      <c r="D2550" s="125"/>
      <c r="E2550" s="159"/>
      <c r="F2550" s="31"/>
      <c r="H2550" s="36"/>
    </row>
    <row r="2551" spans="4:8" x14ac:dyDescent="0.25">
      <c r="D2551" s="125"/>
      <c r="E2551" s="159"/>
      <c r="F2551" s="31"/>
      <c r="H2551" s="36"/>
    </row>
    <row r="2552" spans="4:8" x14ac:dyDescent="0.25">
      <c r="D2552" s="125"/>
      <c r="E2552" s="159"/>
      <c r="F2552" s="31"/>
      <c r="H2552" s="36"/>
    </row>
    <row r="2553" spans="4:8" x14ac:dyDescent="0.25">
      <c r="D2553" s="125"/>
      <c r="E2553" s="159"/>
      <c r="F2553" s="31"/>
      <c r="H2553" s="36"/>
    </row>
    <row r="2554" spans="4:8" x14ac:dyDescent="0.25">
      <c r="D2554" s="125"/>
      <c r="E2554" s="159"/>
      <c r="F2554" s="31"/>
      <c r="H2554" s="36"/>
    </row>
    <row r="2555" spans="4:8" x14ac:dyDescent="0.25">
      <c r="D2555" s="125"/>
      <c r="E2555" s="159"/>
      <c r="F2555" s="31"/>
      <c r="H2555" s="36"/>
    </row>
    <row r="2556" spans="4:8" x14ac:dyDescent="0.25">
      <c r="D2556" s="125"/>
      <c r="E2556" s="159"/>
      <c r="F2556" s="31"/>
      <c r="H2556" s="36"/>
    </row>
    <row r="2557" spans="4:8" x14ac:dyDescent="0.25">
      <c r="D2557" s="125"/>
      <c r="E2557" s="159"/>
      <c r="F2557" s="31"/>
      <c r="H2557" s="36"/>
    </row>
    <row r="2558" spans="4:8" x14ac:dyDescent="0.25">
      <c r="D2558" s="125"/>
      <c r="E2558" s="159"/>
      <c r="F2558" s="31"/>
      <c r="H2558" s="36"/>
    </row>
    <row r="2559" spans="4:8" x14ac:dyDescent="0.25">
      <c r="D2559" s="125"/>
      <c r="E2559" s="159"/>
      <c r="F2559" s="31"/>
      <c r="H2559" s="36"/>
    </row>
    <row r="2560" spans="4:8" x14ac:dyDescent="0.25">
      <c r="D2560" s="125"/>
      <c r="E2560" s="159"/>
      <c r="F2560" s="31"/>
      <c r="H2560" s="36"/>
    </row>
    <row r="2561" spans="4:8" x14ac:dyDescent="0.25">
      <c r="D2561" s="125"/>
      <c r="E2561" s="159"/>
      <c r="F2561" s="31"/>
      <c r="H2561" s="36"/>
    </row>
    <row r="2562" spans="4:8" x14ac:dyDescent="0.25">
      <c r="D2562" s="125"/>
      <c r="E2562" s="159"/>
      <c r="F2562" s="31"/>
      <c r="H2562" s="36"/>
    </row>
    <row r="2563" spans="4:8" x14ac:dyDescent="0.25">
      <c r="D2563" s="125"/>
      <c r="E2563" s="159"/>
      <c r="F2563" s="31"/>
      <c r="H2563" s="36"/>
    </row>
    <row r="2564" spans="4:8" x14ac:dyDescent="0.25">
      <c r="D2564" s="125"/>
      <c r="E2564" s="159"/>
      <c r="F2564" s="31"/>
      <c r="H2564" s="36"/>
    </row>
    <row r="2565" spans="4:8" x14ac:dyDescent="0.25">
      <c r="D2565" s="125"/>
      <c r="E2565" s="159"/>
      <c r="F2565" s="31"/>
      <c r="H2565" s="36"/>
    </row>
    <row r="2566" spans="4:8" x14ac:dyDescent="0.25">
      <c r="D2566" s="125"/>
      <c r="E2566" s="159"/>
      <c r="F2566" s="31"/>
      <c r="H2566" s="36"/>
    </row>
    <row r="2567" spans="4:8" x14ac:dyDescent="0.25">
      <c r="D2567" s="125"/>
      <c r="E2567" s="159"/>
      <c r="F2567" s="31"/>
      <c r="H2567" s="36"/>
    </row>
    <row r="2568" spans="4:8" x14ac:dyDescent="0.25">
      <c r="D2568" s="125"/>
      <c r="E2568" s="159"/>
      <c r="F2568" s="31"/>
      <c r="H2568" s="36"/>
    </row>
    <row r="2569" spans="4:8" x14ac:dyDescent="0.25">
      <c r="D2569" s="125"/>
      <c r="E2569" s="159"/>
      <c r="F2569" s="31"/>
      <c r="H2569" s="36"/>
    </row>
    <row r="2570" spans="4:8" x14ac:dyDescent="0.25">
      <c r="D2570" s="125"/>
      <c r="E2570" s="159"/>
      <c r="F2570" s="31"/>
      <c r="H2570" s="36"/>
    </row>
    <row r="2571" spans="4:8" x14ac:dyDescent="0.25">
      <c r="D2571" s="125"/>
      <c r="E2571" s="159"/>
      <c r="F2571" s="31"/>
      <c r="H2571" s="36"/>
    </row>
    <row r="2572" spans="4:8" x14ac:dyDescent="0.25">
      <c r="D2572" s="125"/>
      <c r="E2572" s="159"/>
      <c r="F2572" s="31"/>
      <c r="H2572" s="36"/>
    </row>
    <row r="2573" spans="4:8" x14ac:dyDescent="0.25">
      <c r="D2573" s="125"/>
      <c r="E2573" s="159"/>
      <c r="F2573" s="31"/>
      <c r="H2573" s="36"/>
    </row>
    <row r="2574" spans="4:8" x14ac:dyDescent="0.25">
      <c r="D2574" s="125"/>
      <c r="E2574" s="159"/>
      <c r="F2574" s="31"/>
      <c r="H2574" s="36"/>
    </row>
    <row r="2575" spans="4:8" x14ac:dyDescent="0.25">
      <c r="D2575" s="125"/>
      <c r="E2575" s="159"/>
      <c r="F2575" s="31"/>
      <c r="H2575" s="36"/>
    </row>
    <row r="2576" spans="4:8" x14ac:dyDescent="0.25">
      <c r="D2576" s="125"/>
      <c r="E2576" s="159"/>
      <c r="F2576" s="31"/>
      <c r="H2576" s="36"/>
    </row>
    <row r="2577" spans="4:8" x14ac:dyDescent="0.25">
      <c r="D2577" s="125"/>
      <c r="E2577" s="159"/>
      <c r="F2577" s="31"/>
      <c r="H2577" s="36"/>
    </row>
    <row r="2578" spans="4:8" x14ac:dyDescent="0.25">
      <c r="D2578" s="125"/>
      <c r="E2578" s="159"/>
      <c r="F2578" s="31"/>
      <c r="H2578" s="36"/>
    </row>
    <row r="2579" spans="4:8" x14ac:dyDescent="0.25">
      <c r="D2579" s="125"/>
      <c r="E2579" s="159"/>
      <c r="F2579" s="31"/>
      <c r="H2579" s="36"/>
    </row>
    <row r="2580" spans="4:8" x14ac:dyDescent="0.25">
      <c r="D2580" s="125"/>
      <c r="E2580" s="159"/>
      <c r="F2580" s="31"/>
      <c r="H2580" s="36"/>
    </row>
    <row r="2581" spans="4:8" x14ac:dyDescent="0.25">
      <c r="D2581" s="125"/>
      <c r="E2581" s="159"/>
      <c r="F2581" s="31"/>
      <c r="H2581" s="36"/>
    </row>
    <row r="2582" spans="4:8" x14ac:dyDescent="0.25">
      <c r="D2582" s="125"/>
      <c r="E2582" s="159"/>
      <c r="F2582" s="31"/>
      <c r="H2582" s="36"/>
    </row>
    <row r="2583" spans="4:8" x14ac:dyDescent="0.25">
      <c r="D2583" s="125"/>
      <c r="E2583" s="159"/>
      <c r="F2583" s="31"/>
      <c r="H2583" s="36"/>
    </row>
    <row r="2584" spans="4:8" x14ac:dyDescent="0.25">
      <c r="D2584" s="125"/>
      <c r="E2584" s="159"/>
      <c r="F2584" s="31"/>
      <c r="H2584" s="36"/>
    </row>
    <row r="2585" spans="4:8" x14ac:dyDescent="0.25">
      <c r="D2585" s="125"/>
      <c r="E2585" s="159"/>
      <c r="F2585" s="31"/>
      <c r="H2585" s="36"/>
    </row>
    <row r="2586" spans="4:8" x14ac:dyDescent="0.25">
      <c r="D2586" s="125"/>
      <c r="E2586" s="159"/>
      <c r="F2586" s="31"/>
      <c r="H2586" s="36"/>
    </row>
    <row r="2587" spans="4:8" x14ac:dyDescent="0.25">
      <c r="D2587" s="125"/>
      <c r="E2587" s="159"/>
      <c r="F2587" s="31"/>
      <c r="H2587" s="36"/>
    </row>
    <row r="2588" spans="4:8" x14ac:dyDescent="0.25">
      <c r="D2588" s="125"/>
      <c r="E2588" s="159"/>
      <c r="F2588" s="31"/>
      <c r="H2588" s="36"/>
    </row>
    <row r="2589" spans="4:8" x14ac:dyDescent="0.25">
      <c r="D2589" s="125"/>
      <c r="E2589" s="159"/>
      <c r="F2589" s="31"/>
      <c r="H2589" s="36"/>
    </row>
    <row r="2590" spans="4:8" x14ac:dyDescent="0.25">
      <c r="D2590" s="125"/>
      <c r="E2590" s="159"/>
      <c r="F2590" s="31"/>
      <c r="H2590" s="36"/>
    </row>
    <row r="2591" spans="4:8" x14ac:dyDescent="0.25">
      <c r="D2591" s="125"/>
      <c r="E2591" s="159"/>
      <c r="F2591" s="31"/>
      <c r="H2591" s="36"/>
    </row>
    <row r="2592" spans="4:8" x14ac:dyDescent="0.25">
      <c r="D2592" s="125"/>
      <c r="E2592" s="159"/>
      <c r="F2592" s="31"/>
      <c r="H2592" s="36"/>
    </row>
    <row r="2593" spans="4:8" x14ac:dyDescent="0.25">
      <c r="D2593" s="125"/>
      <c r="E2593" s="159"/>
      <c r="F2593" s="31"/>
      <c r="H2593" s="36"/>
    </row>
    <row r="2594" spans="4:8" x14ac:dyDescent="0.25">
      <c r="D2594" s="125"/>
      <c r="E2594" s="159"/>
      <c r="F2594" s="31"/>
      <c r="H2594" s="36"/>
    </row>
    <row r="2595" spans="4:8" x14ac:dyDescent="0.25">
      <c r="D2595" s="125"/>
      <c r="E2595" s="159"/>
      <c r="F2595" s="31"/>
      <c r="H2595" s="36"/>
    </row>
    <row r="2596" spans="4:8" x14ac:dyDescent="0.25">
      <c r="D2596" s="125"/>
      <c r="E2596" s="159"/>
      <c r="F2596" s="31"/>
      <c r="H2596" s="36"/>
    </row>
    <row r="2597" spans="4:8" x14ac:dyDescent="0.25">
      <c r="D2597" s="125"/>
      <c r="E2597" s="159"/>
      <c r="F2597" s="31"/>
      <c r="H2597" s="36"/>
    </row>
    <row r="2598" spans="4:8" x14ac:dyDescent="0.25">
      <c r="D2598" s="125"/>
      <c r="E2598" s="159"/>
      <c r="F2598" s="31"/>
      <c r="H2598" s="36"/>
    </row>
    <row r="2599" spans="4:8" x14ac:dyDescent="0.25">
      <c r="D2599" s="125"/>
      <c r="E2599" s="159"/>
      <c r="F2599" s="31"/>
      <c r="H2599" s="36"/>
    </row>
    <row r="2600" spans="4:8" x14ac:dyDescent="0.25">
      <c r="D2600" s="125"/>
      <c r="E2600" s="159"/>
      <c r="F2600" s="31"/>
      <c r="H2600" s="36"/>
    </row>
    <row r="2601" spans="4:8" x14ac:dyDescent="0.25">
      <c r="D2601" s="125"/>
      <c r="E2601" s="159"/>
      <c r="F2601" s="31"/>
      <c r="H2601" s="36"/>
    </row>
    <row r="2602" spans="4:8" x14ac:dyDescent="0.25">
      <c r="D2602" s="125"/>
      <c r="E2602" s="159"/>
      <c r="F2602" s="31"/>
      <c r="H2602" s="36"/>
    </row>
    <row r="2603" spans="4:8" x14ac:dyDescent="0.25">
      <c r="D2603" s="125"/>
      <c r="E2603" s="159"/>
      <c r="F2603" s="31"/>
      <c r="H2603" s="36"/>
    </row>
    <row r="2604" spans="4:8" x14ac:dyDescent="0.25">
      <c r="D2604" s="125"/>
      <c r="E2604" s="159"/>
      <c r="F2604" s="31"/>
      <c r="H2604" s="36"/>
    </row>
    <row r="2605" spans="4:8" x14ac:dyDescent="0.25">
      <c r="D2605" s="125"/>
      <c r="E2605" s="159"/>
      <c r="F2605" s="31"/>
      <c r="H2605" s="36"/>
    </row>
    <row r="2606" spans="4:8" x14ac:dyDescent="0.25">
      <c r="D2606" s="125"/>
      <c r="E2606" s="159"/>
      <c r="F2606" s="31"/>
      <c r="H2606" s="36"/>
    </row>
    <row r="2607" spans="4:8" x14ac:dyDescent="0.25">
      <c r="D2607" s="125"/>
      <c r="E2607" s="159"/>
      <c r="F2607" s="31"/>
      <c r="H2607" s="36"/>
    </row>
    <row r="2608" spans="4:8" x14ac:dyDescent="0.25">
      <c r="D2608" s="125"/>
      <c r="E2608" s="159"/>
      <c r="F2608" s="31"/>
      <c r="H2608" s="36"/>
    </row>
    <row r="2609" spans="4:8" x14ac:dyDescent="0.25">
      <c r="D2609" s="125"/>
      <c r="E2609" s="159"/>
      <c r="F2609" s="31"/>
      <c r="H2609" s="36"/>
    </row>
    <row r="2610" spans="4:8" x14ac:dyDescent="0.25">
      <c r="D2610" s="125"/>
      <c r="E2610" s="159"/>
      <c r="F2610" s="31"/>
      <c r="H2610" s="36"/>
    </row>
    <row r="2611" spans="4:8" x14ac:dyDescent="0.25">
      <c r="D2611" s="125"/>
      <c r="E2611" s="159"/>
      <c r="F2611" s="31"/>
      <c r="H2611" s="36"/>
    </row>
    <row r="2612" spans="4:8" x14ac:dyDescent="0.25">
      <c r="D2612" s="125"/>
      <c r="E2612" s="159"/>
      <c r="F2612" s="31"/>
      <c r="H2612" s="36"/>
    </row>
    <row r="2613" spans="4:8" x14ac:dyDescent="0.25">
      <c r="D2613" s="125"/>
      <c r="E2613" s="159"/>
      <c r="F2613" s="31"/>
      <c r="H2613" s="36"/>
    </row>
    <row r="2614" spans="4:8" x14ac:dyDescent="0.25">
      <c r="D2614" s="125"/>
      <c r="E2614" s="159"/>
      <c r="F2614" s="31"/>
      <c r="H2614" s="36"/>
    </row>
    <row r="2615" spans="4:8" x14ac:dyDescent="0.25">
      <c r="D2615" s="125"/>
      <c r="E2615" s="159"/>
      <c r="F2615" s="31"/>
      <c r="H2615" s="36"/>
    </row>
    <row r="2616" spans="4:8" x14ac:dyDescent="0.25">
      <c r="D2616" s="125"/>
      <c r="E2616" s="159"/>
      <c r="F2616" s="31"/>
      <c r="H2616" s="36"/>
    </row>
    <row r="2617" spans="4:8" x14ac:dyDescent="0.25">
      <c r="D2617" s="125"/>
      <c r="E2617" s="159"/>
      <c r="F2617" s="31"/>
      <c r="H2617" s="36"/>
    </row>
    <row r="2618" spans="4:8" x14ac:dyDescent="0.25">
      <c r="D2618" s="125"/>
      <c r="E2618" s="159"/>
      <c r="F2618" s="31"/>
      <c r="H2618" s="36"/>
    </row>
    <row r="2619" spans="4:8" x14ac:dyDescent="0.25">
      <c r="D2619" s="125"/>
      <c r="E2619" s="159"/>
      <c r="F2619" s="31"/>
      <c r="H2619" s="36"/>
    </row>
    <row r="2620" spans="4:8" x14ac:dyDescent="0.25">
      <c r="D2620" s="125"/>
      <c r="E2620" s="159"/>
      <c r="F2620" s="31"/>
      <c r="H2620" s="36"/>
    </row>
    <row r="2621" spans="4:8" x14ac:dyDescent="0.25">
      <c r="D2621" s="125"/>
      <c r="E2621" s="159"/>
      <c r="F2621" s="31"/>
      <c r="H2621" s="36"/>
    </row>
    <row r="2622" spans="4:8" x14ac:dyDescent="0.25">
      <c r="D2622" s="125"/>
      <c r="E2622" s="159"/>
      <c r="F2622" s="31"/>
      <c r="H2622" s="36"/>
    </row>
    <row r="2623" spans="4:8" x14ac:dyDescent="0.25">
      <c r="D2623" s="125"/>
      <c r="E2623" s="159"/>
      <c r="F2623" s="31"/>
      <c r="H2623" s="36"/>
    </row>
    <row r="2624" spans="4:8" x14ac:dyDescent="0.25">
      <c r="D2624" s="125"/>
      <c r="E2624" s="159"/>
      <c r="F2624" s="31"/>
      <c r="H2624" s="36"/>
    </row>
    <row r="2625" spans="4:8" x14ac:dyDescent="0.25">
      <c r="D2625" s="125"/>
      <c r="E2625" s="159"/>
      <c r="F2625" s="31"/>
      <c r="H2625" s="36"/>
    </row>
    <row r="2626" spans="4:8" x14ac:dyDescent="0.25">
      <c r="D2626" s="125"/>
      <c r="E2626" s="159"/>
      <c r="F2626" s="31"/>
      <c r="H2626" s="36"/>
    </row>
    <row r="2627" spans="4:8" x14ac:dyDescent="0.25">
      <c r="D2627" s="125"/>
      <c r="E2627" s="159"/>
      <c r="F2627" s="31"/>
      <c r="H2627" s="36"/>
    </row>
    <row r="2628" spans="4:8" x14ac:dyDescent="0.25">
      <c r="D2628" s="125"/>
      <c r="E2628" s="159"/>
      <c r="F2628" s="31"/>
      <c r="H2628" s="36"/>
    </row>
    <row r="2629" spans="4:8" x14ac:dyDescent="0.25">
      <c r="D2629" s="125"/>
      <c r="E2629" s="159"/>
      <c r="F2629" s="31"/>
      <c r="H2629" s="36"/>
    </row>
    <row r="2630" spans="4:8" x14ac:dyDescent="0.25">
      <c r="D2630" s="125"/>
      <c r="E2630" s="159"/>
      <c r="F2630" s="31"/>
      <c r="H2630" s="36"/>
    </row>
    <row r="2631" spans="4:8" x14ac:dyDescent="0.25">
      <c r="D2631" s="125"/>
      <c r="E2631" s="159"/>
      <c r="F2631" s="31"/>
      <c r="H2631" s="36"/>
    </row>
    <row r="2632" spans="4:8" x14ac:dyDescent="0.25">
      <c r="D2632" s="125"/>
      <c r="E2632" s="159"/>
      <c r="F2632" s="31"/>
      <c r="H2632" s="36"/>
    </row>
    <row r="2633" spans="4:8" x14ac:dyDescent="0.25">
      <c r="D2633" s="125"/>
      <c r="E2633" s="159"/>
      <c r="F2633" s="31"/>
      <c r="H2633" s="36"/>
    </row>
    <row r="2634" spans="4:8" x14ac:dyDescent="0.25">
      <c r="D2634" s="125"/>
      <c r="E2634" s="159"/>
      <c r="F2634" s="31"/>
      <c r="H2634" s="36"/>
    </row>
    <row r="2635" spans="4:8" x14ac:dyDescent="0.25">
      <c r="D2635" s="125"/>
      <c r="E2635" s="159"/>
      <c r="F2635" s="31"/>
      <c r="H2635" s="36"/>
    </row>
    <row r="2636" spans="4:8" x14ac:dyDescent="0.25">
      <c r="D2636" s="125"/>
      <c r="E2636" s="159"/>
      <c r="F2636" s="31"/>
      <c r="H2636" s="36"/>
    </row>
    <row r="2637" spans="4:8" x14ac:dyDescent="0.25">
      <c r="D2637" s="125"/>
      <c r="E2637" s="159"/>
      <c r="F2637" s="31"/>
      <c r="H2637" s="36"/>
    </row>
    <row r="2638" spans="4:8" x14ac:dyDescent="0.25">
      <c r="D2638" s="125"/>
      <c r="E2638" s="159"/>
      <c r="F2638" s="31"/>
      <c r="H2638" s="36"/>
    </row>
    <row r="2639" spans="4:8" x14ac:dyDescent="0.25">
      <c r="D2639" s="125"/>
      <c r="E2639" s="159"/>
      <c r="F2639" s="31"/>
      <c r="H2639" s="36"/>
    </row>
    <row r="2640" spans="4:8" x14ac:dyDescent="0.25">
      <c r="D2640" s="125"/>
      <c r="E2640" s="159"/>
      <c r="F2640" s="31"/>
      <c r="H2640" s="36"/>
    </row>
    <row r="2641" spans="4:8" x14ac:dyDescent="0.25">
      <c r="D2641" s="125"/>
      <c r="E2641" s="159"/>
      <c r="F2641" s="31"/>
      <c r="H2641" s="36"/>
    </row>
    <row r="2642" spans="4:8" x14ac:dyDescent="0.25">
      <c r="D2642" s="125"/>
      <c r="E2642" s="159"/>
      <c r="F2642" s="31"/>
      <c r="H2642" s="36"/>
    </row>
    <row r="2643" spans="4:8" x14ac:dyDescent="0.25">
      <c r="D2643" s="125"/>
      <c r="E2643" s="159"/>
      <c r="F2643" s="31"/>
      <c r="H2643" s="36"/>
    </row>
    <row r="2644" spans="4:8" x14ac:dyDescent="0.25">
      <c r="D2644" s="125"/>
      <c r="E2644" s="159"/>
      <c r="F2644" s="31"/>
      <c r="H2644" s="36"/>
    </row>
    <row r="2645" spans="4:8" x14ac:dyDescent="0.25">
      <c r="D2645" s="125"/>
      <c r="E2645" s="159"/>
      <c r="F2645" s="31"/>
      <c r="H2645" s="36"/>
    </row>
    <row r="2646" spans="4:8" x14ac:dyDescent="0.25">
      <c r="D2646" s="125"/>
      <c r="E2646" s="159"/>
      <c r="F2646" s="31"/>
      <c r="H2646" s="36"/>
    </row>
    <row r="2647" spans="4:8" x14ac:dyDescent="0.25">
      <c r="D2647" s="125"/>
      <c r="E2647" s="159"/>
      <c r="F2647" s="31"/>
      <c r="H2647" s="36"/>
    </row>
    <row r="2648" spans="4:8" x14ac:dyDescent="0.25">
      <c r="D2648" s="125"/>
      <c r="E2648" s="159"/>
      <c r="F2648" s="31"/>
      <c r="H2648" s="36"/>
    </row>
    <row r="2649" spans="4:8" x14ac:dyDescent="0.25">
      <c r="D2649" s="125"/>
      <c r="E2649" s="159"/>
      <c r="F2649" s="31"/>
      <c r="H2649" s="36"/>
    </row>
    <row r="2650" spans="4:8" x14ac:dyDescent="0.25">
      <c r="D2650" s="125"/>
      <c r="E2650" s="159"/>
      <c r="F2650" s="31"/>
      <c r="H2650" s="36"/>
    </row>
    <row r="2651" spans="4:8" x14ac:dyDescent="0.25">
      <c r="D2651" s="125"/>
      <c r="E2651" s="159"/>
      <c r="F2651" s="31"/>
      <c r="H2651" s="36"/>
    </row>
    <row r="2652" spans="4:8" x14ac:dyDescent="0.25">
      <c r="D2652" s="125"/>
      <c r="E2652" s="159"/>
      <c r="F2652" s="31"/>
      <c r="H2652" s="36"/>
    </row>
    <row r="2653" spans="4:8" x14ac:dyDescent="0.25">
      <c r="D2653" s="125"/>
      <c r="E2653" s="159"/>
      <c r="F2653" s="31"/>
      <c r="H2653" s="36"/>
    </row>
    <row r="2654" spans="4:8" x14ac:dyDescent="0.25">
      <c r="D2654" s="125"/>
      <c r="E2654" s="159"/>
      <c r="F2654" s="31"/>
      <c r="H2654" s="36"/>
    </row>
    <row r="2655" spans="4:8" x14ac:dyDescent="0.25">
      <c r="D2655" s="125"/>
      <c r="E2655" s="159"/>
      <c r="F2655" s="31"/>
      <c r="H2655" s="36"/>
    </row>
    <row r="2656" spans="4:8" x14ac:dyDescent="0.25">
      <c r="D2656" s="125"/>
      <c r="E2656" s="159"/>
      <c r="F2656" s="31"/>
      <c r="H2656" s="36"/>
    </row>
    <row r="2657" spans="4:8" x14ac:dyDescent="0.25">
      <c r="D2657" s="125"/>
      <c r="E2657" s="159"/>
      <c r="F2657" s="31"/>
      <c r="H2657" s="36"/>
    </row>
    <row r="2658" spans="4:8" x14ac:dyDescent="0.25">
      <c r="D2658" s="125"/>
      <c r="E2658" s="159"/>
      <c r="F2658" s="31"/>
      <c r="H2658" s="36"/>
    </row>
    <row r="2659" spans="4:8" x14ac:dyDescent="0.25">
      <c r="D2659" s="125"/>
      <c r="E2659" s="159"/>
      <c r="F2659" s="31"/>
      <c r="H2659" s="36"/>
    </row>
    <row r="2660" spans="4:8" x14ac:dyDescent="0.25">
      <c r="D2660" s="125"/>
      <c r="E2660" s="159"/>
      <c r="F2660" s="31"/>
      <c r="H2660" s="36"/>
    </row>
    <row r="2661" spans="4:8" x14ac:dyDescent="0.25">
      <c r="D2661" s="125"/>
      <c r="E2661" s="159"/>
      <c r="F2661" s="31"/>
      <c r="H2661" s="36"/>
    </row>
    <row r="2662" spans="4:8" x14ac:dyDescent="0.25">
      <c r="D2662" s="125"/>
      <c r="E2662" s="159"/>
      <c r="F2662" s="31"/>
      <c r="H2662" s="36"/>
    </row>
    <row r="2663" spans="4:8" x14ac:dyDescent="0.25">
      <c r="D2663" s="125"/>
      <c r="E2663" s="159"/>
      <c r="F2663" s="31"/>
      <c r="H2663" s="36"/>
    </row>
    <row r="2664" spans="4:8" x14ac:dyDescent="0.25">
      <c r="D2664" s="125"/>
      <c r="E2664" s="159"/>
      <c r="F2664" s="31"/>
      <c r="H2664" s="36"/>
    </row>
    <row r="2665" spans="4:8" x14ac:dyDescent="0.25">
      <c r="D2665" s="125"/>
      <c r="E2665" s="159"/>
      <c r="F2665" s="31"/>
      <c r="H2665" s="36"/>
    </row>
    <row r="2666" spans="4:8" x14ac:dyDescent="0.25">
      <c r="D2666" s="125"/>
      <c r="E2666" s="159"/>
      <c r="F2666" s="31"/>
      <c r="H2666" s="36"/>
    </row>
    <row r="2667" spans="4:8" x14ac:dyDescent="0.25">
      <c r="D2667" s="125"/>
      <c r="E2667" s="159"/>
      <c r="F2667" s="31"/>
      <c r="H2667" s="36"/>
    </row>
    <row r="2668" spans="4:8" x14ac:dyDescent="0.25">
      <c r="D2668" s="125"/>
      <c r="E2668" s="159"/>
      <c r="F2668" s="31"/>
      <c r="H2668" s="36"/>
    </row>
    <row r="2669" spans="4:8" x14ac:dyDescent="0.25">
      <c r="D2669" s="125"/>
      <c r="E2669" s="159"/>
      <c r="F2669" s="31"/>
      <c r="H2669" s="36"/>
    </row>
    <row r="2670" spans="4:8" x14ac:dyDescent="0.25">
      <c r="D2670" s="125"/>
      <c r="E2670" s="159"/>
      <c r="F2670" s="31"/>
      <c r="H2670" s="36"/>
    </row>
    <row r="2671" spans="4:8" x14ac:dyDescent="0.25">
      <c r="D2671" s="125"/>
      <c r="E2671" s="159"/>
      <c r="F2671" s="31"/>
      <c r="H2671" s="36"/>
    </row>
    <row r="2672" spans="4:8" x14ac:dyDescent="0.25">
      <c r="D2672" s="125"/>
      <c r="E2672" s="159"/>
      <c r="F2672" s="31"/>
      <c r="H2672" s="36"/>
    </row>
    <row r="2673" spans="4:8" x14ac:dyDescent="0.25">
      <c r="D2673" s="125"/>
      <c r="E2673" s="159"/>
      <c r="F2673" s="31"/>
      <c r="H2673" s="36"/>
    </row>
    <row r="2674" spans="4:8" x14ac:dyDescent="0.25">
      <c r="D2674" s="125"/>
      <c r="E2674" s="159"/>
      <c r="F2674" s="31"/>
      <c r="H2674" s="36"/>
    </row>
    <row r="2675" spans="4:8" x14ac:dyDescent="0.25">
      <c r="D2675" s="125"/>
      <c r="E2675" s="159"/>
      <c r="F2675" s="31"/>
      <c r="H2675" s="36"/>
    </row>
    <row r="2676" spans="4:8" x14ac:dyDescent="0.25">
      <c r="D2676" s="125"/>
      <c r="E2676" s="159"/>
      <c r="F2676" s="31"/>
      <c r="H2676" s="36"/>
    </row>
    <row r="2677" spans="4:8" x14ac:dyDescent="0.25">
      <c r="D2677" s="125"/>
      <c r="E2677" s="159"/>
      <c r="F2677" s="31"/>
      <c r="H2677" s="36"/>
    </row>
    <row r="2678" spans="4:8" x14ac:dyDescent="0.25">
      <c r="D2678" s="125"/>
      <c r="E2678" s="159"/>
      <c r="F2678" s="31"/>
      <c r="H2678" s="36"/>
    </row>
    <row r="2679" spans="4:8" x14ac:dyDescent="0.25">
      <c r="D2679" s="125"/>
      <c r="E2679" s="159"/>
      <c r="F2679" s="31"/>
      <c r="H2679" s="36"/>
    </row>
    <row r="2680" spans="4:8" x14ac:dyDescent="0.25">
      <c r="D2680" s="125"/>
      <c r="E2680" s="159"/>
      <c r="F2680" s="31"/>
      <c r="H2680" s="36"/>
    </row>
    <row r="2681" spans="4:8" x14ac:dyDescent="0.25">
      <c r="D2681" s="125"/>
      <c r="E2681" s="159"/>
      <c r="F2681" s="31"/>
      <c r="H2681" s="36"/>
    </row>
    <row r="2682" spans="4:8" x14ac:dyDescent="0.25">
      <c r="D2682" s="125"/>
      <c r="E2682" s="159"/>
      <c r="F2682" s="31"/>
      <c r="H2682" s="36"/>
    </row>
    <row r="2683" spans="4:8" x14ac:dyDescent="0.25">
      <c r="D2683" s="125"/>
      <c r="E2683" s="159"/>
      <c r="F2683" s="31"/>
      <c r="H2683" s="36"/>
    </row>
    <row r="2684" spans="4:8" x14ac:dyDescent="0.25">
      <c r="D2684" s="125"/>
      <c r="E2684" s="159"/>
      <c r="F2684" s="31"/>
      <c r="H2684" s="36"/>
    </row>
    <row r="2685" spans="4:8" x14ac:dyDescent="0.25">
      <c r="D2685" s="125"/>
      <c r="E2685" s="159"/>
      <c r="F2685" s="31"/>
      <c r="H2685" s="36"/>
    </row>
    <row r="2686" spans="4:8" x14ac:dyDescent="0.25">
      <c r="D2686" s="125"/>
      <c r="E2686" s="159"/>
      <c r="F2686" s="31"/>
      <c r="H2686" s="36"/>
    </row>
    <row r="2687" spans="4:8" x14ac:dyDescent="0.25">
      <c r="D2687" s="125"/>
      <c r="E2687" s="159"/>
      <c r="F2687" s="31"/>
      <c r="H2687" s="36"/>
    </row>
    <row r="2688" spans="4:8" x14ac:dyDescent="0.25">
      <c r="D2688" s="125"/>
      <c r="E2688" s="159"/>
      <c r="F2688" s="31"/>
      <c r="H2688" s="36"/>
    </row>
    <row r="2689" spans="4:8" x14ac:dyDescent="0.25">
      <c r="D2689" s="125"/>
      <c r="E2689" s="159"/>
      <c r="F2689" s="31"/>
      <c r="H2689" s="36"/>
    </row>
    <row r="2690" spans="4:8" x14ac:dyDescent="0.25">
      <c r="D2690" s="125"/>
      <c r="E2690" s="159"/>
      <c r="F2690" s="31"/>
      <c r="H2690" s="36"/>
    </row>
    <row r="2691" spans="4:8" x14ac:dyDescent="0.25">
      <c r="D2691" s="125"/>
      <c r="E2691" s="159"/>
      <c r="F2691" s="31"/>
      <c r="H2691" s="36"/>
    </row>
    <row r="2692" spans="4:8" x14ac:dyDescent="0.25">
      <c r="D2692" s="125"/>
      <c r="E2692" s="159"/>
      <c r="F2692" s="31"/>
      <c r="H2692" s="36"/>
    </row>
    <row r="2693" spans="4:8" x14ac:dyDescent="0.25">
      <c r="D2693" s="125"/>
      <c r="E2693" s="159"/>
      <c r="F2693" s="31"/>
      <c r="H2693" s="36"/>
    </row>
    <row r="2694" spans="4:8" x14ac:dyDescent="0.25">
      <c r="D2694" s="125"/>
      <c r="E2694" s="159"/>
      <c r="F2694" s="31"/>
      <c r="H2694" s="36"/>
    </row>
    <row r="2695" spans="4:8" x14ac:dyDescent="0.25">
      <c r="D2695" s="125"/>
      <c r="E2695" s="159"/>
      <c r="F2695" s="31"/>
      <c r="H2695" s="36"/>
    </row>
    <row r="2696" spans="4:8" x14ac:dyDescent="0.25">
      <c r="D2696" s="125"/>
      <c r="E2696" s="159"/>
      <c r="F2696" s="31"/>
      <c r="H2696" s="36"/>
    </row>
    <row r="2697" spans="4:8" x14ac:dyDescent="0.25">
      <c r="D2697" s="125"/>
      <c r="E2697" s="159"/>
      <c r="F2697" s="31"/>
      <c r="H2697" s="36"/>
    </row>
    <row r="2698" spans="4:8" x14ac:dyDescent="0.25">
      <c r="D2698" s="125"/>
      <c r="E2698" s="159"/>
      <c r="F2698" s="31"/>
      <c r="H2698" s="36"/>
    </row>
    <row r="2699" spans="4:8" x14ac:dyDescent="0.25">
      <c r="D2699" s="125"/>
      <c r="E2699" s="159"/>
      <c r="F2699" s="31"/>
      <c r="H2699" s="36"/>
    </row>
    <row r="2700" spans="4:8" x14ac:dyDescent="0.25">
      <c r="D2700" s="125"/>
      <c r="E2700" s="159"/>
      <c r="F2700" s="31"/>
      <c r="H2700" s="36"/>
    </row>
    <row r="2701" spans="4:8" x14ac:dyDescent="0.25">
      <c r="D2701" s="125"/>
      <c r="E2701" s="159"/>
      <c r="F2701" s="31"/>
      <c r="H2701" s="36"/>
    </row>
    <row r="2702" spans="4:8" x14ac:dyDescent="0.25">
      <c r="D2702" s="125"/>
      <c r="E2702" s="159"/>
      <c r="F2702" s="31"/>
      <c r="H2702" s="36"/>
    </row>
    <row r="2703" spans="4:8" x14ac:dyDescent="0.25">
      <c r="D2703" s="125"/>
      <c r="E2703" s="159"/>
      <c r="F2703" s="31"/>
      <c r="H2703" s="36"/>
    </row>
    <row r="2704" spans="4:8" x14ac:dyDescent="0.25">
      <c r="D2704" s="125"/>
      <c r="E2704" s="159"/>
      <c r="F2704" s="31"/>
      <c r="H2704" s="36"/>
    </row>
    <row r="2705" spans="4:8" x14ac:dyDescent="0.25">
      <c r="D2705" s="125"/>
      <c r="E2705" s="159"/>
      <c r="F2705" s="31"/>
      <c r="H2705" s="36"/>
    </row>
    <row r="2706" spans="4:8" x14ac:dyDescent="0.25">
      <c r="D2706" s="125"/>
      <c r="E2706" s="159"/>
      <c r="F2706" s="31"/>
      <c r="H2706" s="36"/>
    </row>
    <row r="2707" spans="4:8" x14ac:dyDescent="0.25">
      <c r="D2707" s="125"/>
      <c r="E2707" s="159"/>
      <c r="F2707" s="31"/>
      <c r="H2707" s="36"/>
    </row>
    <row r="2708" spans="4:8" x14ac:dyDescent="0.25">
      <c r="D2708" s="125"/>
      <c r="E2708" s="159"/>
      <c r="F2708" s="31"/>
      <c r="H2708" s="36"/>
    </row>
    <row r="2709" spans="4:8" x14ac:dyDescent="0.25">
      <c r="D2709" s="125"/>
      <c r="E2709" s="159"/>
      <c r="F2709" s="31"/>
      <c r="H2709" s="36"/>
    </row>
    <row r="2710" spans="4:8" x14ac:dyDescent="0.25">
      <c r="D2710" s="125"/>
      <c r="E2710" s="159"/>
      <c r="F2710" s="31"/>
      <c r="H2710" s="36"/>
    </row>
    <row r="2711" spans="4:8" x14ac:dyDescent="0.25">
      <c r="D2711" s="125"/>
      <c r="E2711" s="159"/>
      <c r="F2711" s="31"/>
      <c r="H2711" s="36"/>
    </row>
    <row r="2712" spans="4:8" x14ac:dyDescent="0.25">
      <c r="D2712" s="125"/>
      <c r="E2712" s="159"/>
      <c r="F2712" s="31"/>
      <c r="H2712" s="36"/>
    </row>
    <row r="2713" spans="4:8" x14ac:dyDescent="0.25">
      <c r="D2713" s="125"/>
      <c r="E2713" s="159"/>
      <c r="F2713" s="31"/>
      <c r="H2713" s="36"/>
    </row>
    <row r="2714" spans="4:8" x14ac:dyDescent="0.25">
      <c r="D2714" s="125"/>
      <c r="E2714" s="159"/>
      <c r="F2714" s="31"/>
      <c r="H2714" s="36"/>
    </row>
    <row r="2715" spans="4:8" x14ac:dyDescent="0.25">
      <c r="D2715" s="125"/>
      <c r="E2715" s="159"/>
      <c r="F2715" s="31"/>
      <c r="H2715" s="36"/>
    </row>
    <row r="2716" spans="4:8" x14ac:dyDescent="0.25">
      <c r="D2716" s="125"/>
      <c r="E2716" s="159"/>
      <c r="F2716" s="31"/>
      <c r="H2716" s="36"/>
    </row>
    <row r="2717" spans="4:8" x14ac:dyDescent="0.25">
      <c r="D2717" s="125"/>
      <c r="E2717" s="159"/>
      <c r="F2717" s="31"/>
      <c r="H2717" s="36"/>
    </row>
    <row r="2718" spans="4:8" x14ac:dyDescent="0.25">
      <c r="D2718" s="125"/>
      <c r="E2718" s="159"/>
      <c r="F2718" s="31"/>
      <c r="H2718" s="36"/>
    </row>
    <row r="2719" spans="4:8" x14ac:dyDescent="0.25">
      <c r="D2719" s="125"/>
      <c r="E2719" s="159"/>
      <c r="F2719" s="31"/>
      <c r="H2719" s="36"/>
    </row>
    <row r="2720" spans="4:8" x14ac:dyDescent="0.25">
      <c r="D2720" s="125"/>
      <c r="E2720" s="159"/>
      <c r="F2720" s="31"/>
      <c r="H2720" s="36"/>
    </row>
    <row r="2721" spans="4:8" x14ac:dyDescent="0.25">
      <c r="D2721" s="125"/>
      <c r="E2721" s="159"/>
      <c r="F2721" s="31"/>
      <c r="H2721" s="36"/>
    </row>
    <row r="2722" spans="4:8" x14ac:dyDescent="0.25">
      <c r="D2722" s="125"/>
      <c r="E2722" s="159"/>
      <c r="F2722" s="31"/>
      <c r="H2722" s="36"/>
    </row>
    <row r="2723" spans="4:8" x14ac:dyDescent="0.25">
      <c r="D2723" s="125"/>
      <c r="E2723" s="159"/>
      <c r="F2723" s="31"/>
      <c r="H2723" s="36"/>
    </row>
    <row r="2724" spans="4:8" x14ac:dyDescent="0.25">
      <c r="D2724" s="125"/>
      <c r="E2724" s="159"/>
      <c r="F2724" s="31"/>
      <c r="H2724" s="36"/>
    </row>
    <row r="2725" spans="4:8" x14ac:dyDescent="0.25">
      <c r="D2725" s="125"/>
      <c r="E2725" s="159"/>
      <c r="F2725" s="31"/>
      <c r="H2725" s="36"/>
    </row>
    <row r="2726" spans="4:8" x14ac:dyDescent="0.25">
      <c r="D2726" s="125"/>
      <c r="E2726" s="159"/>
      <c r="F2726" s="31"/>
      <c r="H2726" s="36"/>
    </row>
    <row r="2727" spans="4:8" x14ac:dyDescent="0.25">
      <c r="D2727" s="125"/>
      <c r="E2727" s="159"/>
      <c r="F2727" s="31"/>
      <c r="H2727" s="36"/>
    </row>
    <row r="2728" spans="4:8" x14ac:dyDescent="0.25">
      <c r="D2728" s="125"/>
      <c r="E2728" s="159"/>
      <c r="F2728" s="31"/>
      <c r="H2728" s="36"/>
    </row>
    <row r="2729" spans="4:8" x14ac:dyDescent="0.25">
      <c r="D2729" s="125"/>
      <c r="E2729" s="159"/>
      <c r="F2729" s="31"/>
      <c r="H2729" s="36"/>
    </row>
    <row r="2730" spans="4:8" x14ac:dyDescent="0.25">
      <c r="D2730" s="125"/>
      <c r="E2730" s="159"/>
      <c r="F2730" s="31"/>
      <c r="H2730" s="36"/>
    </row>
    <row r="2731" spans="4:8" x14ac:dyDescent="0.25">
      <c r="D2731" s="125"/>
      <c r="E2731" s="159"/>
      <c r="F2731" s="31"/>
      <c r="H2731" s="36"/>
    </row>
    <row r="2732" spans="4:8" x14ac:dyDescent="0.25">
      <c r="D2732" s="125"/>
      <c r="E2732" s="159"/>
      <c r="F2732" s="31"/>
      <c r="H2732" s="36"/>
    </row>
    <row r="2733" spans="4:8" x14ac:dyDescent="0.25">
      <c r="D2733" s="125"/>
      <c r="E2733" s="159"/>
      <c r="F2733" s="31"/>
      <c r="H2733" s="36"/>
    </row>
    <row r="2734" spans="4:8" x14ac:dyDescent="0.25">
      <c r="D2734" s="125"/>
      <c r="E2734" s="159"/>
      <c r="F2734" s="31"/>
      <c r="H2734" s="36"/>
    </row>
    <row r="2735" spans="4:8" x14ac:dyDescent="0.25">
      <c r="D2735" s="125"/>
      <c r="E2735" s="159"/>
      <c r="F2735" s="31"/>
      <c r="H2735" s="36"/>
    </row>
    <row r="2736" spans="4:8" x14ac:dyDescent="0.25">
      <c r="D2736" s="125"/>
      <c r="E2736" s="159"/>
      <c r="F2736" s="31"/>
      <c r="H2736" s="36"/>
    </row>
    <row r="2737" spans="4:8" x14ac:dyDescent="0.25">
      <c r="D2737" s="125"/>
      <c r="E2737" s="159"/>
      <c r="F2737" s="31"/>
      <c r="H2737" s="36"/>
    </row>
    <row r="2738" spans="4:8" x14ac:dyDescent="0.25">
      <c r="D2738" s="125"/>
      <c r="E2738" s="159"/>
      <c r="F2738" s="31"/>
      <c r="H2738" s="36"/>
    </row>
    <row r="2739" spans="4:8" x14ac:dyDescent="0.25">
      <c r="D2739" s="125"/>
      <c r="E2739" s="159"/>
      <c r="F2739" s="31"/>
      <c r="H2739" s="36"/>
    </row>
    <row r="2740" spans="4:8" x14ac:dyDescent="0.25">
      <c r="D2740" s="125"/>
      <c r="E2740" s="159"/>
      <c r="F2740" s="31"/>
      <c r="H2740" s="36"/>
    </row>
    <row r="2741" spans="4:8" x14ac:dyDescent="0.25">
      <c r="D2741" s="125"/>
      <c r="E2741" s="159"/>
      <c r="F2741" s="31"/>
      <c r="H2741" s="36"/>
    </row>
    <row r="2742" spans="4:8" x14ac:dyDescent="0.25">
      <c r="D2742" s="125"/>
      <c r="E2742" s="159"/>
      <c r="F2742" s="31"/>
      <c r="H2742" s="36"/>
    </row>
    <row r="2743" spans="4:8" x14ac:dyDescent="0.25">
      <c r="D2743" s="125"/>
      <c r="E2743" s="159"/>
      <c r="F2743" s="31"/>
      <c r="H2743" s="36"/>
    </row>
    <row r="2744" spans="4:8" x14ac:dyDescent="0.25">
      <c r="D2744" s="125"/>
      <c r="E2744" s="159"/>
      <c r="F2744" s="31"/>
      <c r="H2744" s="36"/>
    </row>
    <row r="2745" spans="4:8" x14ac:dyDescent="0.25">
      <c r="D2745" s="125"/>
      <c r="E2745" s="159"/>
      <c r="F2745" s="31"/>
      <c r="H2745" s="36"/>
    </row>
    <row r="2746" spans="4:8" x14ac:dyDescent="0.25">
      <c r="D2746" s="125"/>
      <c r="E2746" s="159"/>
      <c r="F2746" s="31"/>
      <c r="H2746" s="36"/>
    </row>
    <row r="2747" spans="4:8" x14ac:dyDescent="0.25">
      <c r="D2747" s="125"/>
      <c r="E2747" s="159"/>
      <c r="F2747" s="31"/>
      <c r="H2747" s="36"/>
    </row>
    <row r="2748" spans="4:8" x14ac:dyDescent="0.25">
      <c r="D2748" s="125"/>
      <c r="E2748" s="159"/>
      <c r="F2748" s="31"/>
      <c r="H2748" s="36"/>
    </row>
    <row r="2749" spans="4:8" x14ac:dyDescent="0.25">
      <c r="D2749" s="125"/>
      <c r="E2749" s="159"/>
      <c r="F2749" s="31"/>
      <c r="H2749" s="36"/>
    </row>
    <row r="2750" spans="4:8" x14ac:dyDescent="0.25">
      <c r="D2750" s="125"/>
      <c r="E2750" s="159"/>
      <c r="F2750" s="31"/>
      <c r="H2750" s="36"/>
    </row>
    <row r="2751" spans="4:8" x14ac:dyDescent="0.25">
      <c r="D2751" s="125"/>
      <c r="E2751" s="159"/>
      <c r="F2751" s="31"/>
      <c r="H2751" s="36"/>
    </row>
    <row r="2752" spans="4:8" x14ac:dyDescent="0.25">
      <c r="D2752" s="125"/>
      <c r="E2752" s="159"/>
      <c r="F2752" s="31"/>
      <c r="H2752" s="36"/>
    </row>
    <row r="2753" spans="4:8" x14ac:dyDescent="0.25">
      <c r="D2753" s="125"/>
      <c r="E2753" s="159"/>
      <c r="F2753" s="31"/>
      <c r="H2753" s="36"/>
    </row>
    <row r="2754" spans="4:8" x14ac:dyDescent="0.25">
      <c r="D2754" s="125"/>
      <c r="E2754" s="159"/>
      <c r="F2754" s="31"/>
      <c r="H2754" s="36"/>
    </row>
    <row r="2755" spans="4:8" x14ac:dyDescent="0.25">
      <c r="D2755" s="125"/>
      <c r="E2755" s="159"/>
      <c r="F2755" s="31"/>
      <c r="H2755" s="36"/>
    </row>
    <row r="2756" spans="4:8" x14ac:dyDescent="0.25">
      <c r="D2756" s="125"/>
      <c r="E2756" s="159"/>
      <c r="F2756" s="31"/>
      <c r="H2756" s="36"/>
    </row>
    <row r="2757" spans="4:8" x14ac:dyDescent="0.25">
      <c r="D2757" s="125"/>
      <c r="E2757" s="159"/>
      <c r="F2757" s="31"/>
      <c r="H2757" s="36"/>
    </row>
    <row r="2758" spans="4:8" x14ac:dyDescent="0.25">
      <c r="D2758" s="125"/>
      <c r="E2758" s="159"/>
      <c r="F2758" s="31"/>
      <c r="H2758" s="36"/>
    </row>
    <row r="2759" spans="4:8" x14ac:dyDescent="0.25">
      <c r="D2759" s="125"/>
      <c r="E2759" s="159"/>
      <c r="F2759" s="31"/>
      <c r="H2759" s="36"/>
    </row>
    <row r="2760" spans="4:8" x14ac:dyDescent="0.25">
      <c r="D2760" s="125"/>
      <c r="E2760" s="159"/>
      <c r="F2760" s="31"/>
      <c r="H2760" s="36"/>
    </row>
    <row r="2761" spans="4:8" x14ac:dyDescent="0.25">
      <c r="D2761" s="125"/>
      <c r="E2761" s="159"/>
      <c r="F2761" s="31"/>
      <c r="H2761" s="36"/>
    </row>
    <row r="2762" spans="4:8" x14ac:dyDescent="0.25">
      <c r="D2762" s="125"/>
      <c r="E2762" s="159"/>
      <c r="F2762" s="31"/>
      <c r="H2762" s="36"/>
    </row>
    <row r="2763" spans="4:8" x14ac:dyDescent="0.25">
      <c r="D2763" s="125"/>
      <c r="E2763" s="159"/>
      <c r="F2763" s="31"/>
      <c r="H2763" s="36"/>
    </row>
    <row r="2764" spans="4:8" x14ac:dyDescent="0.25">
      <c r="D2764" s="125"/>
      <c r="E2764" s="159"/>
      <c r="F2764" s="31"/>
      <c r="H2764" s="36"/>
    </row>
    <row r="2765" spans="4:8" x14ac:dyDescent="0.25">
      <c r="D2765" s="125"/>
      <c r="E2765" s="159"/>
      <c r="F2765" s="31"/>
      <c r="H2765" s="36"/>
    </row>
    <row r="2766" spans="4:8" x14ac:dyDescent="0.25">
      <c r="D2766" s="125"/>
      <c r="E2766" s="159"/>
      <c r="F2766" s="31"/>
      <c r="H2766" s="36"/>
    </row>
    <row r="2767" spans="4:8" x14ac:dyDescent="0.25">
      <c r="D2767" s="125"/>
      <c r="E2767" s="159"/>
      <c r="F2767" s="31"/>
      <c r="H2767" s="36"/>
    </row>
    <row r="2768" spans="4:8" x14ac:dyDescent="0.25">
      <c r="D2768" s="125"/>
      <c r="E2768" s="159"/>
      <c r="F2768" s="31"/>
      <c r="H2768" s="36"/>
    </row>
    <row r="2769" spans="4:8" x14ac:dyDescent="0.25">
      <c r="D2769" s="125"/>
      <c r="E2769" s="159"/>
      <c r="F2769" s="31"/>
      <c r="H2769" s="36"/>
    </row>
    <row r="2770" spans="4:8" x14ac:dyDescent="0.25">
      <c r="D2770" s="125"/>
      <c r="E2770" s="159"/>
      <c r="F2770" s="31"/>
      <c r="H2770" s="36"/>
    </row>
    <row r="2771" spans="4:8" x14ac:dyDescent="0.25">
      <c r="D2771" s="125"/>
      <c r="E2771" s="159"/>
      <c r="F2771" s="31"/>
      <c r="H2771" s="36"/>
    </row>
    <row r="2772" spans="4:8" x14ac:dyDescent="0.25">
      <c r="D2772" s="125"/>
      <c r="E2772" s="159"/>
      <c r="F2772" s="31"/>
      <c r="H2772" s="36"/>
    </row>
    <row r="2773" spans="4:8" x14ac:dyDescent="0.25">
      <c r="D2773" s="125"/>
      <c r="E2773" s="159"/>
      <c r="F2773" s="31"/>
      <c r="H2773" s="36"/>
    </row>
    <row r="2774" spans="4:8" x14ac:dyDescent="0.25">
      <c r="D2774" s="125"/>
      <c r="E2774" s="159"/>
      <c r="F2774" s="31"/>
      <c r="H2774" s="36"/>
    </row>
    <row r="2775" spans="4:8" x14ac:dyDescent="0.25">
      <c r="D2775" s="125"/>
      <c r="E2775" s="159"/>
      <c r="F2775" s="31"/>
      <c r="H2775" s="36"/>
    </row>
    <row r="2776" spans="4:8" x14ac:dyDescent="0.25">
      <c r="D2776" s="125"/>
      <c r="E2776" s="159"/>
      <c r="F2776" s="31"/>
      <c r="H2776" s="36"/>
    </row>
    <row r="2777" spans="4:8" x14ac:dyDescent="0.25">
      <c r="D2777" s="125"/>
      <c r="E2777" s="159"/>
      <c r="F2777" s="31"/>
      <c r="H2777" s="36"/>
    </row>
    <row r="2778" spans="4:8" x14ac:dyDescent="0.25">
      <c r="D2778" s="125"/>
      <c r="E2778" s="159"/>
      <c r="F2778" s="31"/>
      <c r="H2778" s="36"/>
    </row>
    <row r="2779" spans="4:8" x14ac:dyDescent="0.25">
      <c r="D2779" s="125"/>
      <c r="E2779" s="159"/>
      <c r="F2779" s="31"/>
      <c r="H2779" s="36"/>
    </row>
    <row r="2780" spans="4:8" x14ac:dyDescent="0.25">
      <c r="D2780" s="125"/>
      <c r="E2780" s="159"/>
      <c r="F2780" s="31"/>
      <c r="H2780" s="36"/>
    </row>
    <row r="2781" spans="4:8" x14ac:dyDescent="0.25">
      <c r="D2781" s="125"/>
      <c r="E2781" s="159"/>
      <c r="F2781" s="31"/>
      <c r="H2781" s="36"/>
    </row>
    <row r="2782" spans="4:8" x14ac:dyDescent="0.25">
      <c r="D2782" s="125"/>
      <c r="E2782" s="159"/>
      <c r="F2782" s="31"/>
      <c r="H2782" s="36"/>
    </row>
    <row r="2783" spans="4:8" x14ac:dyDescent="0.25">
      <c r="D2783" s="125"/>
      <c r="E2783" s="159"/>
      <c r="F2783" s="31"/>
      <c r="H2783" s="36"/>
    </row>
    <row r="2784" spans="4:8" x14ac:dyDescent="0.25">
      <c r="D2784" s="125"/>
      <c r="E2784" s="159"/>
      <c r="F2784" s="31"/>
      <c r="H2784" s="36"/>
    </row>
    <row r="2785" spans="4:8" x14ac:dyDescent="0.25">
      <c r="D2785" s="125"/>
      <c r="E2785" s="159"/>
      <c r="F2785" s="31"/>
      <c r="H2785" s="36"/>
    </row>
    <row r="2786" spans="4:8" x14ac:dyDescent="0.25">
      <c r="D2786" s="125"/>
      <c r="E2786" s="159"/>
      <c r="F2786" s="31"/>
      <c r="H2786" s="36"/>
    </row>
    <row r="2787" spans="4:8" x14ac:dyDescent="0.25">
      <c r="D2787" s="125"/>
      <c r="E2787" s="159"/>
      <c r="F2787" s="31"/>
      <c r="H2787" s="36"/>
    </row>
    <row r="2788" spans="4:8" x14ac:dyDescent="0.25">
      <c r="D2788" s="125"/>
      <c r="E2788" s="159"/>
      <c r="F2788" s="31"/>
      <c r="H2788" s="36"/>
    </row>
    <row r="2789" spans="4:8" x14ac:dyDescent="0.25">
      <c r="D2789" s="125"/>
      <c r="E2789" s="159"/>
      <c r="F2789" s="31"/>
      <c r="H2789" s="36"/>
    </row>
    <row r="2790" spans="4:8" x14ac:dyDescent="0.25">
      <c r="D2790" s="125"/>
      <c r="E2790" s="159"/>
      <c r="F2790" s="31"/>
      <c r="H2790" s="36"/>
    </row>
    <row r="2791" spans="4:8" x14ac:dyDescent="0.25">
      <c r="D2791" s="125"/>
      <c r="E2791" s="159"/>
      <c r="F2791" s="31"/>
      <c r="H2791" s="36"/>
    </row>
    <row r="2792" spans="4:8" x14ac:dyDescent="0.25">
      <c r="D2792" s="125"/>
      <c r="E2792" s="159"/>
      <c r="F2792" s="31"/>
      <c r="H2792" s="36"/>
    </row>
    <row r="2793" spans="4:8" x14ac:dyDescent="0.25">
      <c r="D2793" s="125"/>
      <c r="E2793" s="159"/>
      <c r="F2793" s="31"/>
      <c r="H2793" s="36"/>
    </row>
    <row r="2794" spans="4:8" x14ac:dyDescent="0.25">
      <c r="D2794" s="125"/>
      <c r="E2794" s="159"/>
      <c r="F2794" s="31"/>
      <c r="H2794" s="36"/>
    </row>
    <row r="2795" spans="4:8" x14ac:dyDescent="0.25">
      <c r="D2795" s="125"/>
      <c r="E2795" s="159"/>
      <c r="F2795" s="31"/>
      <c r="H2795" s="36"/>
    </row>
    <row r="2796" spans="4:8" x14ac:dyDescent="0.25">
      <c r="D2796" s="125"/>
      <c r="E2796" s="159"/>
      <c r="F2796" s="31"/>
      <c r="H2796" s="36"/>
    </row>
    <row r="2797" spans="4:8" x14ac:dyDescent="0.25">
      <c r="D2797" s="125"/>
      <c r="E2797" s="159"/>
      <c r="F2797" s="31"/>
      <c r="H2797" s="36"/>
    </row>
    <row r="2798" spans="4:8" x14ac:dyDescent="0.25">
      <c r="D2798" s="125"/>
      <c r="E2798" s="159"/>
      <c r="F2798" s="31"/>
      <c r="H2798" s="36"/>
    </row>
    <row r="2799" spans="4:8" x14ac:dyDescent="0.25">
      <c r="D2799" s="125"/>
      <c r="E2799" s="159"/>
      <c r="F2799" s="31"/>
      <c r="H2799" s="36"/>
    </row>
    <row r="2800" spans="4:8" x14ac:dyDescent="0.25">
      <c r="D2800" s="125"/>
      <c r="E2800" s="159"/>
      <c r="F2800" s="31"/>
      <c r="H2800" s="36"/>
    </row>
    <row r="2801" spans="4:8" x14ac:dyDescent="0.25">
      <c r="D2801" s="125"/>
      <c r="E2801" s="159"/>
      <c r="F2801" s="31"/>
      <c r="H2801" s="36"/>
    </row>
    <row r="2802" spans="4:8" x14ac:dyDescent="0.25">
      <c r="D2802" s="125"/>
      <c r="E2802" s="159"/>
      <c r="F2802" s="31"/>
      <c r="H2802" s="36"/>
    </row>
    <row r="2803" spans="4:8" x14ac:dyDescent="0.25">
      <c r="D2803" s="125"/>
      <c r="E2803" s="159"/>
      <c r="F2803" s="31"/>
      <c r="H2803" s="36"/>
    </row>
    <row r="2804" spans="4:8" x14ac:dyDescent="0.25">
      <c r="D2804" s="125"/>
      <c r="E2804" s="159"/>
      <c r="F2804" s="31"/>
      <c r="H2804" s="36"/>
    </row>
    <row r="2805" spans="4:8" x14ac:dyDescent="0.25">
      <c r="D2805" s="125"/>
      <c r="E2805" s="159"/>
      <c r="F2805" s="31"/>
      <c r="H2805" s="36"/>
    </row>
    <row r="2806" spans="4:8" x14ac:dyDescent="0.25">
      <c r="D2806" s="125"/>
      <c r="E2806" s="159"/>
      <c r="F2806" s="31"/>
      <c r="H2806" s="36"/>
    </row>
    <row r="2807" spans="4:8" x14ac:dyDescent="0.25">
      <c r="D2807" s="125"/>
      <c r="E2807" s="159"/>
      <c r="F2807" s="31"/>
      <c r="H2807" s="36"/>
    </row>
    <row r="2808" spans="4:8" x14ac:dyDescent="0.25">
      <c r="D2808" s="125"/>
      <c r="E2808" s="159"/>
      <c r="F2808" s="31"/>
      <c r="H2808" s="36"/>
    </row>
    <row r="2809" spans="4:8" x14ac:dyDescent="0.25">
      <c r="D2809" s="125"/>
      <c r="E2809" s="159"/>
      <c r="F2809" s="31"/>
      <c r="H2809" s="36"/>
    </row>
    <row r="2810" spans="4:8" x14ac:dyDescent="0.25">
      <c r="D2810" s="125"/>
      <c r="E2810" s="159"/>
      <c r="F2810" s="31"/>
      <c r="H2810" s="36"/>
    </row>
    <row r="2811" spans="4:8" x14ac:dyDescent="0.25">
      <c r="D2811" s="125"/>
      <c r="E2811" s="159"/>
      <c r="F2811" s="31"/>
      <c r="H2811" s="36"/>
    </row>
    <row r="2812" spans="4:8" x14ac:dyDescent="0.25">
      <c r="D2812" s="125"/>
      <c r="E2812" s="159"/>
      <c r="F2812" s="31"/>
      <c r="H2812" s="36"/>
    </row>
    <row r="2813" spans="4:8" x14ac:dyDescent="0.25">
      <c r="D2813" s="125"/>
      <c r="E2813" s="159"/>
      <c r="F2813" s="31"/>
      <c r="H2813" s="36"/>
    </row>
    <row r="2814" spans="4:8" x14ac:dyDescent="0.25">
      <c r="D2814" s="125"/>
      <c r="E2814" s="159"/>
      <c r="F2814" s="31"/>
      <c r="H2814" s="36"/>
    </row>
    <row r="2815" spans="4:8" x14ac:dyDescent="0.25">
      <c r="D2815" s="125"/>
      <c r="E2815" s="159"/>
      <c r="F2815" s="31"/>
      <c r="H2815" s="36"/>
    </row>
    <row r="2816" spans="4:8" x14ac:dyDescent="0.25">
      <c r="D2816" s="125"/>
      <c r="E2816" s="159"/>
      <c r="F2816" s="31"/>
      <c r="H2816" s="36"/>
    </row>
    <row r="2817" spans="4:8" x14ac:dyDescent="0.25">
      <c r="D2817" s="125"/>
      <c r="E2817" s="159"/>
      <c r="F2817" s="31"/>
      <c r="H2817" s="36"/>
    </row>
    <row r="2818" spans="4:8" x14ac:dyDescent="0.25">
      <c r="D2818" s="125"/>
      <c r="E2818" s="159"/>
      <c r="F2818" s="31"/>
      <c r="H2818" s="36"/>
    </row>
    <row r="2819" spans="4:8" x14ac:dyDescent="0.25">
      <c r="D2819" s="125"/>
      <c r="E2819" s="159"/>
      <c r="F2819" s="31"/>
      <c r="H2819" s="36"/>
    </row>
    <row r="2820" spans="4:8" x14ac:dyDescent="0.25">
      <c r="D2820" s="125"/>
      <c r="E2820" s="159"/>
      <c r="F2820" s="31"/>
      <c r="H2820" s="36"/>
    </row>
    <row r="2821" spans="4:8" x14ac:dyDescent="0.25">
      <c r="D2821" s="125"/>
      <c r="E2821" s="159"/>
      <c r="F2821" s="31"/>
      <c r="H2821" s="36"/>
    </row>
    <row r="2822" spans="4:8" x14ac:dyDescent="0.25">
      <c r="D2822" s="125"/>
      <c r="E2822" s="159"/>
      <c r="F2822" s="31"/>
      <c r="H2822" s="36"/>
    </row>
    <row r="2823" spans="4:8" x14ac:dyDescent="0.25">
      <c r="D2823" s="125"/>
      <c r="E2823" s="159"/>
      <c r="F2823" s="31"/>
      <c r="H2823" s="36"/>
    </row>
    <row r="2824" spans="4:8" x14ac:dyDescent="0.25">
      <c r="D2824" s="125"/>
      <c r="E2824" s="159"/>
      <c r="F2824" s="31"/>
      <c r="H2824" s="36"/>
    </row>
    <row r="2825" spans="4:8" x14ac:dyDescent="0.25">
      <c r="D2825" s="125"/>
      <c r="E2825" s="159"/>
      <c r="F2825" s="31"/>
      <c r="H2825" s="36"/>
    </row>
    <row r="2826" spans="4:8" x14ac:dyDescent="0.25">
      <c r="D2826" s="125"/>
      <c r="E2826" s="159"/>
      <c r="F2826" s="31"/>
      <c r="H2826" s="36"/>
    </row>
    <row r="2827" spans="4:8" x14ac:dyDescent="0.25">
      <c r="D2827" s="125"/>
      <c r="E2827" s="159"/>
      <c r="F2827" s="31"/>
      <c r="H2827" s="36"/>
    </row>
    <row r="2828" spans="4:8" x14ac:dyDescent="0.25">
      <c r="D2828" s="125"/>
      <c r="E2828" s="159"/>
      <c r="F2828" s="31"/>
      <c r="H2828" s="36"/>
    </row>
    <row r="2829" spans="4:8" x14ac:dyDescent="0.25">
      <c r="D2829" s="125"/>
      <c r="E2829" s="159"/>
      <c r="F2829" s="31"/>
      <c r="H2829" s="36"/>
    </row>
    <row r="2830" spans="4:8" x14ac:dyDescent="0.25">
      <c r="D2830" s="125"/>
      <c r="E2830" s="159"/>
      <c r="F2830" s="31"/>
      <c r="H2830" s="36"/>
    </row>
    <row r="2831" spans="4:8" x14ac:dyDescent="0.25">
      <c r="D2831" s="125"/>
      <c r="E2831" s="159"/>
      <c r="F2831" s="31"/>
      <c r="H2831" s="36"/>
    </row>
    <row r="2832" spans="4:8" x14ac:dyDescent="0.25">
      <c r="D2832" s="125"/>
      <c r="E2832" s="159"/>
      <c r="F2832" s="31"/>
      <c r="H2832" s="36"/>
    </row>
    <row r="2833" spans="4:8" x14ac:dyDescent="0.25">
      <c r="D2833" s="125"/>
      <c r="E2833" s="159"/>
      <c r="F2833" s="31"/>
      <c r="H2833" s="36"/>
    </row>
    <row r="2834" spans="4:8" x14ac:dyDescent="0.25">
      <c r="D2834" s="125"/>
      <c r="E2834" s="159"/>
      <c r="F2834" s="31"/>
      <c r="H2834" s="36"/>
    </row>
    <row r="2835" spans="4:8" x14ac:dyDescent="0.25">
      <c r="D2835" s="125"/>
      <c r="E2835" s="159"/>
      <c r="F2835" s="31"/>
      <c r="H2835" s="36"/>
    </row>
    <row r="2836" spans="4:8" x14ac:dyDescent="0.25">
      <c r="D2836" s="125"/>
      <c r="E2836" s="159"/>
      <c r="F2836" s="31"/>
      <c r="H2836" s="36"/>
    </row>
    <row r="2837" spans="4:8" x14ac:dyDescent="0.25">
      <c r="D2837" s="125"/>
      <c r="E2837" s="159"/>
      <c r="F2837" s="31"/>
      <c r="H2837" s="36"/>
    </row>
    <row r="2838" spans="4:8" x14ac:dyDescent="0.25">
      <c r="D2838" s="125"/>
      <c r="E2838" s="159"/>
      <c r="F2838" s="31"/>
      <c r="H2838" s="36"/>
    </row>
    <row r="2839" spans="4:8" x14ac:dyDescent="0.25">
      <c r="D2839" s="125"/>
      <c r="E2839" s="159"/>
      <c r="F2839" s="31"/>
      <c r="H2839" s="36"/>
    </row>
    <row r="2840" spans="4:8" x14ac:dyDescent="0.25">
      <c r="D2840" s="125"/>
      <c r="E2840" s="159"/>
      <c r="F2840" s="31"/>
      <c r="H2840" s="36"/>
    </row>
    <row r="2841" spans="4:8" x14ac:dyDescent="0.25">
      <c r="D2841" s="125"/>
      <c r="E2841" s="159"/>
      <c r="F2841" s="31"/>
      <c r="H2841" s="36"/>
    </row>
    <row r="2842" spans="4:8" x14ac:dyDescent="0.25">
      <c r="D2842" s="125"/>
      <c r="E2842" s="159"/>
      <c r="F2842" s="31"/>
      <c r="H2842" s="36"/>
    </row>
    <row r="2843" spans="4:8" x14ac:dyDescent="0.25">
      <c r="D2843" s="125"/>
      <c r="E2843" s="159"/>
      <c r="F2843" s="31"/>
      <c r="H2843" s="36"/>
    </row>
    <row r="2844" spans="4:8" x14ac:dyDescent="0.25">
      <c r="D2844" s="125"/>
      <c r="E2844" s="159"/>
      <c r="F2844" s="31"/>
      <c r="H2844" s="36"/>
    </row>
    <row r="2845" spans="4:8" x14ac:dyDescent="0.25">
      <c r="D2845" s="125"/>
      <c r="E2845" s="159"/>
      <c r="F2845" s="31"/>
      <c r="H2845" s="36"/>
    </row>
    <row r="2846" spans="4:8" x14ac:dyDescent="0.25">
      <c r="D2846" s="125"/>
      <c r="E2846" s="159"/>
      <c r="F2846" s="31"/>
      <c r="H2846" s="36"/>
    </row>
    <row r="2847" spans="4:8" x14ac:dyDescent="0.25">
      <c r="D2847" s="125"/>
      <c r="E2847" s="159"/>
      <c r="F2847" s="31"/>
      <c r="H2847" s="36"/>
    </row>
    <row r="2848" spans="4:8" x14ac:dyDescent="0.25">
      <c r="D2848" s="125"/>
      <c r="E2848" s="159"/>
      <c r="F2848" s="31"/>
      <c r="H2848" s="36"/>
    </row>
    <row r="2849" spans="4:8" x14ac:dyDescent="0.25">
      <c r="D2849" s="125"/>
      <c r="E2849" s="159"/>
      <c r="F2849" s="31"/>
      <c r="H2849" s="36"/>
    </row>
    <row r="2850" spans="4:8" x14ac:dyDescent="0.25">
      <c r="D2850" s="125"/>
      <c r="E2850" s="159"/>
      <c r="F2850" s="31"/>
      <c r="H2850" s="36"/>
    </row>
    <row r="2851" spans="4:8" x14ac:dyDescent="0.25">
      <c r="D2851" s="125"/>
      <c r="E2851" s="159"/>
      <c r="F2851" s="31"/>
      <c r="H2851" s="36"/>
    </row>
    <row r="2852" spans="4:8" x14ac:dyDescent="0.25">
      <c r="D2852" s="125"/>
      <c r="E2852" s="159"/>
      <c r="F2852" s="31"/>
      <c r="H2852" s="36"/>
    </row>
    <row r="2853" spans="4:8" x14ac:dyDescent="0.25">
      <c r="D2853" s="125"/>
      <c r="E2853" s="159"/>
      <c r="F2853" s="31"/>
      <c r="H2853" s="36"/>
    </row>
    <row r="2854" spans="4:8" x14ac:dyDescent="0.25">
      <c r="D2854" s="125"/>
      <c r="E2854" s="159"/>
      <c r="F2854" s="31"/>
      <c r="H2854" s="36"/>
    </row>
    <row r="2855" spans="4:8" x14ac:dyDescent="0.25">
      <c r="D2855" s="125"/>
      <c r="E2855" s="159"/>
      <c r="F2855" s="31"/>
      <c r="H2855" s="36"/>
    </row>
    <row r="2856" spans="4:8" x14ac:dyDescent="0.25">
      <c r="D2856" s="125"/>
      <c r="E2856" s="159"/>
      <c r="F2856" s="31"/>
      <c r="H2856" s="36"/>
    </row>
    <row r="2857" spans="4:8" x14ac:dyDescent="0.25">
      <c r="D2857" s="125"/>
      <c r="E2857" s="159"/>
      <c r="F2857" s="31"/>
      <c r="H2857" s="36"/>
    </row>
    <row r="2858" spans="4:8" x14ac:dyDescent="0.25">
      <c r="D2858" s="125"/>
      <c r="E2858" s="159"/>
      <c r="F2858" s="31"/>
      <c r="H2858" s="36"/>
    </row>
    <row r="2859" spans="4:8" x14ac:dyDescent="0.25">
      <c r="D2859" s="125"/>
      <c r="E2859" s="159"/>
      <c r="F2859" s="31"/>
      <c r="H2859" s="36"/>
    </row>
    <row r="2860" spans="4:8" x14ac:dyDescent="0.25">
      <c r="D2860" s="125"/>
      <c r="E2860" s="159"/>
      <c r="F2860" s="31"/>
      <c r="H2860" s="36"/>
    </row>
    <row r="2861" spans="4:8" x14ac:dyDescent="0.25">
      <c r="D2861" s="125"/>
      <c r="E2861" s="159"/>
      <c r="F2861" s="31"/>
      <c r="H2861" s="36"/>
    </row>
    <row r="2862" spans="4:8" x14ac:dyDescent="0.25">
      <c r="D2862" s="125"/>
      <c r="E2862" s="159"/>
      <c r="F2862" s="31"/>
      <c r="H2862" s="36"/>
    </row>
    <row r="2863" spans="4:8" x14ac:dyDescent="0.25">
      <c r="D2863" s="125"/>
      <c r="E2863" s="159"/>
      <c r="F2863" s="31"/>
      <c r="H2863" s="36"/>
    </row>
    <row r="2864" spans="4:8" x14ac:dyDescent="0.25">
      <c r="D2864" s="125"/>
      <c r="E2864" s="159"/>
      <c r="F2864" s="31"/>
      <c r="H2864" s="36"/>
    </row>
    <row r="2865" spans="4:8" x14ac:dyDescent="0.25">
      <c r="D2865" s="125"/>
      <c r="E2865" s="159"/>
      <c r="F2865" s="31"/>
      <c r="H2865" s="36"/>
    </row>
    <row r="2866" spans="4:8" x14ac:dyDescent="0.25">
      <c r="D2866" s="125"/>
      <c r="E2866" s="159"/>
      <c r="F2866" s="31"/>
      <c r="H2866" s="36"/>
    </row>
    <row r="2867" spans="4:8" x14ac:dyDescent="0.25">
      <c r="D2867" s="125"/>
      <c r="E2867" s="159"/>
      <c r="F2867" s="31"/>
      <c r="H2867" s="36"/>
    </row>
    <row r="2868" spans="4:8" x14ac:dyDescent="0.25">
      <c r="D2868" s="125"/>
      <c r="E2868" s="159"/>
      <c r="F2868" s="31"/>
      <c r="H2868" s="36"/>
    </row>
    <row r="2869" spans="4:8" x14ac:dyDescent="0.25">
      <c r="D2869" s="125"/>
      <c r="E2869" s="159"/>
      <c r="F2869" s="31"/>
      <c r="H2869" s="36"/>
    </row>
    <row r="2870" spans="4:8" x14ac:dyDescent="0.25">
      <c r="D2870" s="125"/>
      <c r="E2870" s="159"/>
      <c r="F2870" s="31"/>
      <c r="H2870" s="36"/>
    </row>
    <row r="2871" spans="4:8" x14ac:dyDescent="0.25">
      <c r="D2871" s="125"/>
      <c r="E2871" s="159"/>
      <c r="F2871" s="31"/>
      <c r="H2871" s="36"/>
    </row>
    <row r="2872" spans="4:8" x14ac:dyDescent="0.25">
      <c r="D2872" s="125"/>
      <c r="E2872" s="159"/>
      <c r="F2872" s="31"/>
      <c r="H2872" s="36"/>
    </row>
    <row r="2873" spans="4:8" x14ac:dyDescent="0.25">
      <c r="D2873" s="125"/>
      <c r="E2873" s="159"/>
      <c r="F2873" s="31"/>
      <c r="H2873" s="36"/>
    </row>
    <row r="2874" spans="4:8" x14ac:dyDescent="0.25">
      <c r="D2874" s="125"/>
      <c r="E2874" s="159"/>
      <c r="F2874" s="31"/>
      <c r="H2874" s="36"/>
    </row>
    <row r="2875" spans="4:8" x14ac:dyDescent="0.25">
      <c r="D2875" s="125"/>
      <c r="E2875" s="159"/>
      <c r="F2875" s="31"/>
      <c r="H2875" s="36"/>
    </row>
    <row r="2876" spans="4:8" x14ac:dyDescent="0.25">
      <c r="D2876" s="125"/>
      <c r="E2876" s="159"/>
      <c r="F2876" s="31"/>
      <c r="H2876" s="36"/>
    </row>
    <row r="2877" spans="4:8" x14ac:dyDescent="0.25">
      <c r="D2877" s="125"/>
      <c r="E2877" s="159"/>
      <c r="F2877" s="31"/>
      <c r="H2877" s="36"/>
    </row>
    <row r="2878" spans="4:8" x14ac:dyDescent="0.25">
      <c r="D2878" s="125"/>
      <c r="E2878" s="159"/>
      <c r="F2878" s="31"/>
      <c r="H2878" s="36"/>
    </row>
    <row r="2879" spans="4:8" x14ac:dyDescent="0.25">
      <c r="D2879" s="125"/>
      <c r="E2879" s="159"/>
      <c r="F2879" s="31"/>
      <c r="H2879" s="36"/>
    </row>
    <row r="2880" spans="4:8" x14ac:dyDescent="0.25">
      <c r="D2880" s="125"/>
      <c r="E2880" s="159"/>
      <c r="F2880" s="31"/>
      <c r="H2880" s="36"/>
    </row>
    <row r="2881" spans="4:8" x14ac:dyDescent="0.25">
      <c r="D2881" s="125"/>
      <c r="E2881" s="159"/>
      <c r="F2881" s="31"/>
      <c r="H2881" s="36"/>
    </row>
    <row r="2882" spans="4:8" x14ac:dyDescent="0.25">
      <c r="D2882" s="125"/>
      <c r="E2882" s="159"/>
      <c r="F2882" s="31"/>
      <c r="H2882" s="36"/>
    </row>
    <row r="2883" spans="4:8" x14ac:dyDescent="0.25">
      <c r="D2883" s="125"/>
      <c r="E2883" s="159"/>
      <c r="F2883" s="31"/>
      <c r="H2883" s="36"/>
    </row>
    <row r="2884" spans="4:8" x14ac:dyDescent="0.25">
      <c r="D2884" s="125"/>
      <c r="E2884" s="159"/>
      <c r="F2884" s="31"/>
      <c r="H2884" s="36"/>
    </row>
    <row r="2885" spans="4:8" x14ac:dyDescent="0.25">
      <c r="D2885" s="125"/>
      <c r="E2885" s="159"/>
      <c r="F2885" s="31"/>
      <c r="H2885" s="36"/>
    </row>
    <row r="2886" spans="4:8" x14ac:dyDescent="0.25">
      <c r="D2886" s="125"/>
      <c r="E2886" s="159"/>
      <c r="F2886" s="31"/>
      <c r="H2886" s="36"/>
    </row>
    <row r="2887" spans="4:8" x14ac:dyDescent="0.25">
      <c r="D2887" s="125"/>
      <c r="E2887" s="159"/>
      <c r="F2887" s="31"/>
      <c r="H2887" s="36"/>
    </row>
    <row r="2888" spans="4:8" x14ac:dyDescent="0.25">
      <c r="D2888" s="125"/>
      <c r="E2888" s="159"/>
      <c r="F2888" s="31"/>
      <c r="H2888" s="36"/>
    </row>
    <row r="2889" spans="4:8" x14ac:dyDescent="0.25">
      <c r="D2889" s="125"/>
      <c r="E2889" s="159"/>
      <c r="F2889" s="31"/>
      <c r="H2889" s="36"/>
    </row>
    <row r="2890" spans="4:8" x14ac:dyDescent="0.25">
      <c r="D2890" s="125"/>
      <c r="E2890" s="159"/>
      <c r="F2890" s="31"/>
      <c r="H2890" s="36"/>
    </row>
    <row r="2891" spans="4:8" x14ac:dyDescent="0.25">
      <c r="D2891" s="125"/>
      <c r="E2891" s="159"/>
      <c r="F2891" s="31"/>
      <c r="H2891" s="36"/>
    </row>
    <row r="2892" spans="4:8" x14ac:dyDescent="0.25">
      <c r="D2892" s="125"/>
      <c r="E2892" s="159"/>
      <c r="F2892" s="31"/>
      <c r="H2892" s="36"/>
    </row>
    <row r="2893" spans="4:8" x14ac:dyDescent="0.25">
      <c r="D2893" s="125"/>
      <c r="E2893" s="159"/>
      <c r="F2893" s="31"/>
      <c r="H2893" s="36"/>
    </row>
    <row r="2894" spans="4:8" x14ac:dyDescent="0.25">
      <c r="D2894" s="125"/>
      <c r="E2894" s="159"/>
      <c r="F2894" s="31"/>
      <c r="H2894" s="36"/>
    </row>
    <row r="2895" spans="4:8" x14ac:dyDescent="0.25">
      <c r="D2895" s="125"/>
      <c r="E2895" s="159"/>
      <c r="F2895" s="31"/>
      <c r="H2895" s="36"/>
    </row>
    <row r="2896" spans="4:8" x14ac:dyDescent="0.25">
      <c r="D2896" s="125"/>
      <c r="E2896" s="159"/>
      <c r="F2896" s="31"/>
      <c r="H2896" s="36"/>
    </row>
    <row r="2897" spans="4:8" x14ac:dyDescent="0.25">
      <c r="D2897" s="125"/>
      <c r="E2897" s="159"/>
      <c r="F2897" s="31"/>
      <c r="H2897" s="36"/>
    </row>
    <row r="2898" spans="4:8" x14ac:dyDescent="0.25">
      <c r="D2898" s="125"/>
      <c r="E2898" s="159"/>
      <c r="F2898" s="31"/>
      <c r="H2898" s="36"/>
    </row>
    <row r="2899" spans="4:8" x14ac:dyDescent="0.25">
      <c r="D2899" s="125"/>
      <c r="E2899" s="159"/>
      <c r="F2899" s="31"/>
      <c r="H2899" s="36"/>
    </row>
    <row r="2900" spans="4:8" x14ac:dyDescent="0.25">
      <c r="D2900" s="125"/>
      <c r="E2900" s="159"/>
      <c r="F2900" s="31"/>
      <c r="H2900" s="36"/>
    </row>
    <row r="2901" spans="4:8" x14ac:dyDescent="0.25">
      <c r="D2901" s="125"/>
      <c r="E2901" s="159"/>
      <c r="F2901" s="31"/>
      <c r="H2901" s="36"/>
    </row>
    <row r="2902" spans="4:8" x14ac:dyDescent="0.25">
      <c r="D2902" s="125"/>
      <c r="E2902" s="159"/>
      <c r="F2902" s="31"/>
      <c r="H2902" s="36"/>
    </row>
    <row r="2903" spans="4:8" x14ac:dyDescent="0.25">
      <c r="D2903" s="125"/>
      <c r="E2903" s="159"/>
      <c r="F2903" s="31"/>
      <c r="H2903" s="36"/>
    </row>
    <row r="2904" spans="4:8" x14ac:dyDescent="0.25">
      <c r="D2904" s="125"/>
      <c r="E2904" s="159"/>
      <c r="F2904" s="31"/>
      <c r="H2904" s="36"/>
    </row>
    <row r="2905" spans="4:8" x14ac:dyDescent="0.25">
      <c r="D2905" s="125"/>
      <c r="E2905" s="159"/>
      <c r="F2905" s="31"/>
      <c r="H2905" s="36"/>
    </row>
    <row r="2906" spans="4:8" x14ac:dyDescent="0.25">
      <c r="D2906" s="125"/>
      <c r="E2906" s="159"/>
      <c r="F2906" s="31"/>
      <c r="H2906" s="36"/>
    </row>
    <row r="2907" spans="4:8" x14ac:dyDescent="0.25">
      <c r="D2907" s="125"/>
      <c r="E2907" s="159"/>
      <c r="F2907" s="31"/>
      <c r="H2907" s="36"/>
    </row>
    <row r="2908" spans="4:8" x14ac:dyDescent="0.25">
      <c r="D2908" s="125"/>
      <c r="E2908" s="159"/>
      <c r="F2908" s="31"/>
      <c r="H2908" s="36"/>
    </row>
    <row r="2909" spans="4:8" x14ac:dyDescent="0.25">
      <c r="D2909" s="125"/>
      <c r="E2909" s="159"/>
      <c r="F2909" s="31"/>
      <c r="H2909" s="36"/>
    </row>
    <row r="2910" spans="4:8" x14ac:dyDescent="0.25">
      <c r="D2910" s="125"/>
      <c r="E2910" s="159"/>
      <c r="F2910" s="31"/>
      <c r="H2910" s="36"/>
    </row>
    <row r="2911" spans="4:8" x14ac:dyDescent="0.25">
      <c r="D2911" s="125"/>
      <c r="E2911" s="159"/>
      <c r="F2911" s="31"/>
      <c r="H2911" s="36"/>
    </row>
    <row r="2912" spans="4:8" x14ac:dyDescent="0.25">
      <c r="D2912" s="125"/>
      <c r="E2912" s="159"/>
      <c r="F2912" s="31"/>
      <c r="H2912" s="36"/>
    </row>
    <row r="2913" spans="4:8" x14ac:dyDescent="0.25">
      <c r="D2913" s="125"/>
      <c r="E2913" s="159"/>
      <c r="F2913" s="31"/>
      <c r="H2913" s="36"/>
    </row>
    <row r="2914" spans="4:8" x14ac:dyDescent="0.25">
      <c r="D2914" s="125"/>
      <c r="E2914" s="159"/>
      <c r="F2914" s="31"/>
      <c r="H2914" s="36"/>
    </row>
    <row r="2915" spans="4:8" x14ac:dyDescent="0.25">
      <c r="D2915" s="125"/>
      <c r="E2915" s="159"/>
      <c r="F2915" s="31"/>
      <c r="H2915" s="36"/>
    </row>
    <row r="2916" spans="4:8" x14ac:dyDescent="0.25">
      <c r="D2916" s="125"/>
      <c r="E2916" s="159"/>
      <c r="F2916" s="31"/>
      <c r="H2916" s="36"/>
    </row>
    <row r="2917" spans="4:8" x14ac:dyDescent="0.25">
      <c r="D2917" s="125"/>
      <c r="E2917" s="159"/>
      <c r="F2917" s="31"/>
      <c r="H2917" s="36"/>
    </row>
    <row r="2918" spans="4:8" x14ac:dyDescent="0.25">
      <c r="D2918" s="125"/>
      <c r="E2918" s="159"/>
      <c r="F2918" s="31"/>
      <c r="H2918" s="36"/>
    </row>
    <row r="2919" spans="4:8" x14ac:dyDescent="0.25">
      <c r="D2919" s="125"/>
      <c r="E2919" s="159"/>
      <c r="F2919" s="31"/>
      <c r="H2919" s="36"/>
    </row>
    <row r="2920" spans="4:8" x14ac:dyDescent="0.25">
      <c r="D2920" s="125"/>
      <c r="E2920" s="159"/>
      <c r="F2920" s="31"/>
      <c r="H2920" s="36"/>
    </row>
    <row r="2921" spans="4:8" x14ac:dyDescent="0.25">
      <c r="D2921" s="125"/>
      <c r="E2921" s="159"/>
      <c r="F2921" s="31"/>
      <c r="H2921" s="36"/>
    </row>
    <row r="2922" spans="4:8" x14ac:dyDescent="0.25">
      <c r="D2922" s="125"/>
      <c r="E2922" s="159"/>
      <c r="F2922" s="31"/>
      <c r="H2922" s="36"/>
    </row>
    <row r="2923" spans="4:8" x14ac:dyDescent="0.25">
      <c r="D2923" s="125"/>
      <c r="E2923" s="159"/>
      <c r="F2923" s="31"/>
      <c r="H2923" s="36"/>
    </row>
    <row r="2924" spans="4:8" x14ac:dyDescent="0.25">
      <c r="D2924" s="125"/>
      <c r="E2924" s="159"/>
      <c r="F2924" s="31"/>
      <c r="H2924" s="36"/>
    </row>
    <row r="2925" spans="4:8" x14ac:dyDescent="0.25">
      <c r="D2925" s="125"/>
      <c r="E2925" s="159"/>
      <c r="F2925" s="31"/>
      <c r="H2925" s="36"/>
    </row>
    <row r="2926" spans="4:8" x14ac:dyDescent="0.25">
      <c r="D2926" s="125"/>
      <c r="E2926" s="159"/>
      <c r="F2926" s="31"/>
      <c r="H2926" s="36"/>
    </row>
    <row r="2927" spans="4:8" x14ac:dyDescent="0.25">
      <c r="D2927" s="125"/>
      <c r="E2927" s="159"/>
      <c r="F2927" s="31"/>
      <c r="H2927" s="36"/>
    </row>
    <row r="2928" spans="4:8" x14ac:dyDescent="0.25">
      <c r="D2928" s="125"/>
      <c r="E2928" s="159"/>
      <c r="F2928" s="31"/>
      <c r="H2928" s="36"/>
    </row>
    <row r="2929" spans="4:8" x14ac:dyDescent="0.25">
      <c r="D2929" s="125"/>
      <c r="E2929" s="159"/>
      <c r="F2929" s="31"/>
      <c r="H2929" s="36"/>
    </row>
    <row r="2930" spans="4:8" x14ac:dyDescent="0.25">
      <c r="D2930" s="125"/>
      <c r="E2930" s="159"/>
      <c r="F2930" s="31"/>
      <c r="H2930" s="36"/>
    </row>
    <row r="2931" spans="4:8" x14ac:dyDescent="0.25">
      <c r="D2931" s="125"/>
      <c r="E2931" s="159"/>
      <c r="F2931" s="31"/>
      <c r="H2931" s="36"/>
    </row>
    <row r="2932" spans="4:8" x14ac:dyDescent="0.25">
      <c r="D2932" s="125"/>
      <c r="E2932" s="159"/>
      <c r="F2932" s="31"/>
      <c r="H2932" s="36"/>
    </row>
    <row r="2933" spans="4:8" x14ac:dyDescent="0.25">
      <c r="D2933" s="125"/>
      <c r="E2933" s="159"/>
      <c r="F2933" s="31"/>
      <c r="H2933" s="36"/>
    </row>
    <row r="2934" spans="4:8" x14ac:dyDescent="0.25">
      <c r="D2934" s="125"/>
      <c r="E2934" s="159"/>
      <c r="F2934" s="31"/>
      <c r="H2934" s="36"/>
    </row>
    <row r="2935" spans="4:8" x14ac:dyDescent="0.25">
      <c r="D2935" s="125"/>
      <c r="E2935" s="159"/>
      <c r="F2935" s="31"/>
      <c r="H2935" s="36"/>
    </row>
    <row r="2936" spans="4:8" x14ac:dyDescent="0.25">
      <c r="D2936" s="125"/>
      <c r="E2936" s="159"/>
      <c r="F2936" s="31"/>
      <c r="H2936" s="36"/>
    </row>
    <row r="2937" spans="4:8" x14ac:dyDescent="0.25">
      <c r="D2937" s="125"/>
      <c r="E2937" s="159"/>
      <c r="F2937" s="31"/>
      <c r="H2937" s="36"/>
    </row>
    <row r="2938" spans="4:8" x14ac:dyDescent="0.25">
      <c r="D2938" s="125"/>
      <c r="E2938" s="159"/>
      <c r="F2938" s="31"/>
      <c r="H2938" s="36"/>
    </row>
    <row r="2939" spans="4:8" x14ac:dyDescent="0.25">
      <c r="D2939" s="125"/>
      <c r="E2939" s="159"/>
      <c r="F2939" s="31"/>
      <c r="H2939" s="36"/>
    </row>
    <row r="2940" spans="4:8" x14ac:dyDescent="0.25">
      <c r="D2940" s="125"/>
      <c r="E2940" s="159"/>
      <c r="F2940" s="31"/>
      <c r="H2940" s="36"/>
    </row>
    <row r="2941" spans="4:8" x14ac:dyDescent="0.25">
      <c r="D2941" s="125"/>
      <c r="E2941" s="159"/>
      <c r="F2941" s="31"/>
      <c r="H2941" s="36"/>
    </row>
    <row r="2942" spans="4:8" x14ac:dyDescent="0.25">
      <c r="D2942" s="125"/>
      <c r="E2942" s="159"/>
      <c r="F2942" s="31"/>
      <c r="H2942" s="36"/>
    </row>
    <row r="2943" spans="4:8" x14ac:dyDescent="0.25">
      <c r="D2943" s="125"/>
      <c r="E2943" s="159"/>
      <c r="F2943" s="31"/>
      <c r="H2943" s="36"/>
    </row>
    <row r="2944" spans="4:8" x14ac:dyDescent="0.25">
      <c r="D2944" s="125"/>
      <c r="E2944" s="159"/>
      <c r="F2944" s="31"/>
      <c r="H2944" s="36"/>
    </row>
    <row r="2945" spans="4:8" x14ac:dyDescent="0.25">
      <c r="D2945" s="125"/>
      <c r="E2945" s="159"/>
      <c r="F2945" s="31"/>
      <c r="H2945" s="36"/>
    </row>
    <row r="2946" spans="4:8" x14ac:dyDescent="0.25">
      <c r="D2946" s="125"/>
      <c r="E2946" s="159"/>
      <c r="F2946" s="31"/>
      <c r="H2946" s="36"/>
    </row>
    <row r="2947" spans="4:8" x14ac:dyDescent="0.25">
      <c r="D2947" s="125"/>
      <c r="E2947" s="159"/>
      <c r="F2947" s="31"/>
      <c r="H2947" s="36"/>
    </row>
    <row r="2948" spans="4:8" x14ac:dyDescent="0.25">
      <c r="D2948" s="125"/>
      <c r="E2948" s="159"/>
      <c r="F2948" s="31"/>
      <c r="H2948" s="36"/>
    </row>
    <row r="2949" spans="4:8" x14ac:dyDescent="0.25">
      <c r="D2949" s="125"/>
      <c r="E2949" s="159"/>
      <c r="F2949" s="31"/>
      <c r="H2949" s="36"/>
    </row>
    <row r="2950" spans="4:8" x14ac:dyDescent="0.25">
      <c r="D2950" s="125"/>
      <c r="E2950" s="159"/>
      <c r="F2950" s="31"/>
      <c r="H2950" s="36"/>
    </row>
    <row r="2951" spans="4:8" x14ac:dyDescent="0.25">
      <c r="D2951" s="125"/>
      <c r="E2951" s="159"/>
      <c r="F2951" s="31"/>
      <c r="H2951" s="36"/>
    </row>
    <row r="2952" spans="4:8" x14ac:dyDescent="0.25">
      <c r="D2952" s="125"/>
      <c r="E2952" s="159"/>
      <c r="F2952" s="31"/>
      <c r="H2952" s="36"/>
    </row>
    <row r="2953" spans="4:8" x14ac:dyDescent="0.25">
      <c r="D2953" s="125"/>
      <c r="E2953" s="159"/>
      <c r="F2953" s="31"/>
      <c r="H2953" s="36"/>
    </row>
    <row r="2954" spans="4:8" x14ac:dyDescent="0.25">
      <c r="D2954" s="125"/>
      <c r="E2954" s="159"/>
      <c r="F2954" s="31"/>
      <c r="H2954" s="36"/>
    </row>
    <row r="2955" spans="4:8" x14ac:dyDescent="0.25">
      <c r="D2955" s="125"/>
      <c r="E2955" s="159"/>
      <c r="F2955" s="31"/>
      <c r="H2955" s="36"/>
    </row>
    <row r="2956" spans="4:8" x14ac:dyDescent="0.25">
      <c r="D2956" s="125"/>
      <c r="E2956" s="159"/>
      <c r="F2956" s="31"/>
      <c r="H2956" s="36"/>
    </row>
    <row r="2957" spans="4:8" x14ac:dyDescent="0.25">
      <c r="D2957" s="125"/>
      <c r="E2957" s="159"/>
      <c r="F2957" s="31"/>
      <c r="H2957" s="36"/>
    </row>
    <row r="2958" spans="4:8" x14ac:dyDescent="0.25">
      <c r="D2958" s="125"/>
      <c r="E2958" s="159"/>
      <c r="F2958" s="31"/>
      <c r="H2958" s="36"/>
    </row>
    <row r="2959" spans="4:8" x14ac:dyDescent="0.25">
      <c r="D2959" s="125"/>
      <c r="E2959" s="159"/>
      <c r="F2959" s="31"/>
      <c r="H2959" s="36"/>
    </row>
    <row r="2960" spans="4:8" x14ac:dyDescent="0.25">
      <c r="D2960" s="125"/>
      <c r="E2960" s="159"/>
      <c r="F2960" s="31"/>
      <c r="H2960" s="36"/>
    </row>
    <row r="2961" spans="4:8" x14ac:dyDescent="0.25">
      <c r="D2961" s="125"/>
      <c r="E2961" s="159"/>
      <c r="F2961" s="31"/>
      <c r="H2961" s="36"/>
    </row>
    <row r="2962" spans="4:8" x14ac:dyDescent="0.25">
      <c r="D2962" s="125"/>
      <c r="E2962" s="159"/>
      <c r="F2962" s="31"/>
      <c r="H2962" s="36"/>
    </row>
    <row r="2963" spans="4:8" x14ac:dyDescent="0.25">
      <c r="D2963" s="125"/>
      <c r="E2963" s="159"/>
      <c r="F2963" s="31"/>
      <c r="H2963" s="36"/>
    </row>
    <row r="2964" spans="4:8" x14ac:dyDescent="0.25">
      <c r="D2964" s="125"/>
      <c r="E2964" s="159"/>
      <c r="F2964" s="31"/>
      <c r="H2964" s="36"/>
    </row>
    <row r="2965" spans="4:8" x14ac:dyDescent="0.25">
      <c r="D2965" s="125"/>
      <c r="E2965" s="159"/>
      <c r="F2965" s="31"/>
      <c r="H2965" s="36"/>
    </row>
    <row r="2966" spans="4:8" x14ac:dyDescent="0.25">
      <c r="D2966" s="125"/>
      <c r="E2966" s="159"/>
      <c r="F2966" s="31"/>
      <c r="H2966" s="36"/>
    </row>
    <row r="2967" spans="4:8" x14ac:dyDescent="0.25">
      <c r="D2967" s="125"/>
      <c r="E2967" s="159"/>
      <c r="F2967" s="31"/>
      <c r="H2967" s="36"/>
    </row>
    <row r="2968" spans="4:8" x14ac:dyDescent="0.25">
      <c r="D2968" s="125"/>
      <c r="E2968" s="159"/>
      <c r="F2968" s="31"/>
      <c r="H2968" s="36"/>
    </row>
    <row r="2969" spans="4:8" x14ac:dyDescent="0.25">
      <c r="D2969" s="125"/>
      <c r="E2969" s="159"/>
      <c r="F2969" s="31"/>
      <c r="H2969" s="36"/>
    </row>
    <row r="2970" spans="4:8" x14ac:dyDescent="0.25">
      <c r="D2970" s="125"/>
      <c r="E2970" s="159"/>
      <c r="F2970" s="31"/>
      <c r="H2970" s="36"/>
    </row>
    <row r="2971" spans="4:8" x14ac:dyDescent="0.25">
      <c r="D2971" s="125"/>
      <c r="E2971" s="159"/>
      <c r="F2971" s="31"/>
      <c r="H2971" s="36"/>
    </row>
    <row r="2972" spans="4:8" x14ac:dyDescent="0.25">
      <c r="D2972" s="125"/>
      <c r="E2972" s="159"/>
      <c r="F2972" s="31"/>
      <c r="H2972" s="36"/>
    </row>
    <row r="2973" spans="4:8" x14ac:dyDescent="0.25">
      <c r="D2973" s="125"/>
      <c r="E2973" s="159"/>
      <c r="F2973" s="31"/>
      <c r="H2973" s="36"/>
    </row>
    <row r="2974" spans="4:8" x14ac:dyDescent="0.25">
      <c r="D2974" s="125"/>
      <c r="E2974" s="159"/>
      <c r="F2974" s="31"/>
      <c r="H2974" s="36"/>
    </row>
    <row r="2975" spans="4:8" x14ac:dyDescent="0.25">
      <c r="D2975" s="125"/>
      <c r="E2975" s="159"/>
      <c r="F2975" s="31"/>
      <c r="H2975" s="36"/>
    </row>
    <row r="2976" spans="4:8" x14ac:dyDescent="0.25">
      <c r="D2976" s="125"/>
      <c r="E2976" s="159"/>
      <c r="F2976" s="31"/>
      <c r="H2976" s="36"/>
    </row>
    <row r="2977" spans="4:8" x14ac:dyDescent="0.25">
      <c r="D2977" s="125"/>
      <c r="E2977" s="159"/>
      <c r="F2977" s="31"/>
      <c r="H2977" s="36"/>
    </row>
    <row r="2978" spans="4:8" x14ac:dyDescent="0.25">
      <c r="D2978" s="125"/>
      <c r="E2978" s="159"/>
      <c r="F2978" s="31"/>
      <c r="H2978" s="36"/>
    </row>
    <row r="2979" spans="4:8" x14ac:dyDescent="0.25">
      <c r="D2979" s="125"/>
      <c r="E2979" s="159"/>
      <c r="F2979" s="31"/>
      <c r="H2979" s="36"/>
    </row>
    <row r="2980" spans="4:8" x14ac:dyDescent="0.25">
      <c r="D2980" s="125"/>
      <c r="E2980" s="159"/>
      <c r="F2980" s="31"/>
      <c r="H2980" s="36"/>
    </row>
    <row r="2981" spans="4:8" x14ac:dyDescent="0.25">
      <c r="D2981" s="125"/>
      <c r="E2981" s="159"/>
      <c r="F2981" s="31"/>
      <c r="H2981" s="36"/>
    </row>
    <row r="2982" spans="4:8" x14ac:dyDescent="0.25">
      <c r="D2982" s="125"/>
      <c r="E2982" s="159"/>
      <c r="F2982" s="31"/>
      <c r="H2982" s="36"/>
    </row>
    <row r="2983" spans="4:8" x14ac:dyDescent="0.25">
      <c r="D2983" s="125"/>
      <c r="E2983" s="159"/>
      <c r="F2983" s="31"/>
      <c r="H2983" s="36"/>
    </row>
    <row r="2984" spans="4:8" x14ac:dyDescent="0.25">
      <c r="D2984" s="125"/>
      <c r="E2984" s="159"/>
      <c r="F2984" s="31"/>
      <c r="H2984" s="36"/>
    </row>
    <row r="2985" spans="4:8" x14ac:dyDescent="0.25">
      <c r="D2985" s="125"/>
      <c r="E2985" s="159"/>
      <c r="F2985" s="31"/>
      <c r="H2985" s="36"/>
    </row>
    <row r="2986" spans="4:8" x14ac:dyDescent="0.25">
      <c r="D2986" s="125"/>
      <c r="E2986" s="159"/>
      <c r="F2986" s="31"/>
      <c r="H2986" s="36"/>
    </row>
    <row r="2987" spans="4:8" x14ac:dyDescent="0.25">
      <c r="D2987" s="125"/>
      <c r="E2987" s="159"/>
      <c r="F2987" s="31"/>
      <c r="H2987" s="36"/>
    </row>
    <row r="2988" spans="4:8" x14ac:dyDescent="0.25">
      <c r="D2988" s="125"/>
      <c r="E2988" s="159"/>
      <c r="F2988" s="31"/>
      <c r="H2988" s="36"/>
    </row>
    <row r="2989" spans="4:8" x14ac:dyDescent="0.25">
      <c r="D2989" s="125"/>
      <c r="E2989" s="159"/>
      <c r="F2989" s="31"/>
      <c r="H2989" s="36"/>
    </row>
    <row r="2990" spans="4:8" x14ac:dyDescent="0.25">
      <c r="D2990" s="125"/>
      <c r="E2990" s="159"/>
      <c r="F2990" s="31"/>
      <c r="H2990" s="36"/>
    </row>
    <row r="2991" spans="4:8" x14ac:dyDescent="0.25">
      <c r="D2991" s="125"/>
      <c r="E2991" s="159"/>
      <c r="F2991" s="31"/>
      <c r="H2991" s="36"/>
    </row>
    <row r="2992" spans="4:8" x14ac:dyDescent="0.25">
      <c r="D2992" s="125"/>
      <c r="E2992" s="159"/>
      <c r="F2992" s="31"/>
      <c r="H2992" s="36"/>
    </row>
    <row r="2993" spans="4:8" x14ac:dyDescent="0.25">
      <c r="D2993" s="125"/>
      <c r="E2993" s="159"/>
      <c r="F2993" s="31"/>
      <c r="H2993" s="36"/>
    </row>
    <row r="2994" spans="4:8" x14ac:dyDescent="0.25">
      <c r="D2994" s="125"/>
      <c r="E2994" s="159"/>
      <c r="F2994" s="31"/>
      <c r="H2994" s="36"/>
    </row>
    <row r="2995" spans="4:8" x14ac:dyDescent="0.25">
      <c r="D2995" s="125"/>
      <c r="E2995" s="159"/>
      <c r="F2995" s="31"/>
      <c r="H2995" s="36"/>
    </row>
    <row r="2996" spans="4:8" x14ac:dyDescent="0.25">
      <c r="D2996" s="125"/>
      <c r="E2996" s="159"/>
      <c r="F2996" s="31"/>
      <c r="H2996" s="36"/>
    </row>
    <row r="2997" spans="4:8" x14ac:dyDescent="0.25">
      <c r="D2997" s="125"/>
      <c r="E2997" s="159"/>
      <c r="F2997" s="31"/>
      <c r="H2997" s="36"/>
    </row>
    <row r="2998" spans="4:8" x14ac:dyDescent="0.25">
      <c r="D2998" s="125"/>
      <c r="E2998" s="159"/>
      <c r="F2998" s="31"/>
      <c r="H2998" s="36"/>
    </row>
    <row r="2999" spans="4:8" x14ac:dyDescent="0.25">
      <c r="D2999" s="125"/>
      <c r="E2999" s="159"/>
      <c r="F2999" s="31"/>
      <c r="H2999" s="36"/>
    </row>
    <row r="3000" spans="4:8" x14ac:dyDescent="0.25">
      <c r="D3000" s="125"/>
      <c r="E3000" s="159"/>
      <c r="F3000" s="31"/>
      <c r="H3000" s="36"/>
    </row>
    <row r="3001" spans="4:8" x14ac:dyDescent="0.25">
      <c r="D3001" s="125"/>
      <c r="E3001" s="159"/>
      <c r="F3001" s="31"/>
      <c r="H3001" s="36"/>
    </row>
    <row r="3002" spans="4:8" x14ac:dyDescent="0.25">
      <c r="D3002" s="125"/>
      <c r="E3002" s="159"/>
      <c r="F3002" s="31"/>
      <c r="H3002" s="36"/>
    </row>
    <row r="3003" spans="4:8" x14ac:dyDescent="0.25">
      <c r="D3003" s="125"/>
      <c r="E3003" s="159"/>
      <c r="F3003" s="31"/>
      <c r="H3003" s="36"/>
    </row>
    <row r="3004" spans="4:8" x14ac:dyDescent="0.25">
      <c r="D3004" s="125"/>
      <c r="E3004" s="159"/>
      <c r="F3004" s="31"/>
      <c r="H3004" s="36"/>
    </row>
    <row r="3005" spans="4:8" x14ac:dyDescent="0.25">
      <c r="D3005" s="125"/>
      <c r="E3005" s="159"/>
      <c r="F3005" s="31"/>
      <c r="H3005" s="36"/>
    </row>
    <row r="3006" spans="4:8" x14ac:dyDescent="0.25">
      <c r="D3006" s="125"/>
      <c r="E3006" s="159"/>
      <c r="F3006" s="31"/>
      <c r="H3006" s="36"/>
    </row>
    <row r="3007" spans="4:8" x14ac:dyDescent="0.25">
      <c r="D3007" s="125"/>
      <c r="E3007" s="159"/>
      <c r="F3007" s="31"/>
      <c r="H3007" s="36"/>
    </row>
    <row r="3008" spans="4:8" x14ac:dyDescent="0.25">
      <c r="D3008" s="125"/>
      <c r="E3008" s="159"/>
      <c r="F3008" s="31"/>
      <c r="H3008" s="36"/>
    </row>
    <row r="3009" spans="4:8" x14ac:dyDescent="0.25">
      <c r="D3009" s="125"/>
      <c r="E3009" s="159"/>
      <c r="F3009" s="31"/>
      <c r="H3009" s="36"/>
    </row>
    <row r="3010" spans="4:8" x14ac:dyDescent="0.25">
      <c r="D3010" s="125"/>
      <c r="E3010" s="159"/>
      <c r="F3010" s="31"/>
      <c r="H3010" s="36"/>
    </row>
    <row r="3011" spans="4:8" x14ac:dyDescent="0.25">
      <c r="D3011" s="125"/>
      <c r="E3011" s="159"/>
      <c r="F3011" s="31"/>
      <c r="H3011" s="36"/>
    </row>
    <row r="3012" spans="4:8" x14ac:dyDescent="0.25">
      <c r="D3012" s="125"/>
      <c r="E3012" s="159"/>
      <c r="F3012" s="31"/>
      <c r="H3012" s="36"/>
    </row>
    <row r="3013" spans="4:8" x14ac:dyDescent="0.25">
      <c r="D3013" s="125"/>
      <c r="E3013" s="159"/>
      <c r="F3013" s="31"/>
      <c r="H3013" s="36"/>
    </row>
    <row r="3014" spans="4:8" x14ac:dyDescent="0.25">
      <c r="D3014" s="125"/>
      <c r="E3014" s="159"/>
      <c r="F3014" s="31"/>
      <c r="H3014" s="36"/>
    </row>
    <row r="3015" spans="4:8" x14ac:dyDescent="0.25">
      <c r="D3015" s="125"/>
      <c r="E3015" s="159"/>
      <c r="F3015" s="31"/>
      <c r="H3015" s="36"/>
    </row>
    <row r="3016" spans="4:8" x14ac:dyDescent="0.25">
      <c r="D3016" s="125"/>
      <c r="E3016" s="159"/>
      <c r="F3016" s="31"/>
      <c r="H3016" s="36"/>
    </row>
    <row r="3017" spans="4:8" x14ac:dyDescent="0.25">
      <c r="D3017" s="125"/>
      <c r="E3017" s="159"/>
      <c r="F3017" s="31"/>
      <c r="H3017" s="36"/>
    </row>
    <row r="3018" spans="4:8" x14ac:dyDescent="0.25">
      <c r="D3018" s="125"/>
      <c r="E3018" s="159"/>
      <c r="F3018" s="31"/>
      <c r="H3018" s="36"/>
    </row>
    <row r="3019" spans="4:8" x14ac:dyDescent="0.25">
      <c r="D3019" s="125"/>
      <c r="E3019" s="159"/>
      <c r="F3019" s="31"/>
      <c r="H3019" s="36"/>
    </row>
    <row r="3020" spans="4:8" x14ac:dyDescent="0.25">
      <c r="D3020" s="125"/>
      <c r="E3020" s="159"/>
      <c r="F3020" s="31"/>
      <c r="H3020" s="36"/>
    </row>
    <row r="3021" spans="4:8" x14ac:dyDescent="0.25">
      <c r="D3021" s="125"/>
      <c r="E3021" s="159"/>
      <c r="F3021" s="31"/>
      <c r="H3021" s="36"/>
    </row>
    <row r="3022" spans="4:8" x14ac:dyDescent="0.25">
      <c r="D3022" s="125"/>
      <c r="E3022" s="159"/>
      <c r="F3022" s="31"/>
      <c r="H3022" s="36"/>
    </row>
    <row r="3023" spans="4:8" x14ac:dyDescent="0.25">
      <c r="D3023" s="125"/>
      <c r="E3023" s="159"/>
      <c r="F3023" s="31"/>
      <c r="H3023" s="36"/>
    </row>
    <row r="3024" spans="4:8" x14ac:dyDescent="0.25">
      <c r="D3024" s="125"/>
      <c r="E3024" s="159"/>
      <c r="F3024" s="31"/>
      <c r="H3024" s="36"/>
    </row>
    <row r="3025" spans="4:8" x14ac:dyDescent="0.25">
      <c r="D3025" s="125"/>
      <c r="E3025" s="159"/>
      <c r="F3025" s="31"/>
      <c r="H3025" s="36"/>
    </row>
    <row r="3026" spans="4:8" x14ac:dyDescent="0.25">
      <c r="D3026" s="125"/>
      <c r="E3026" s="159"/>
      <c r="F3026" s="31"/>
      <c r="H3026" s="36"/>
    </row>
    <row r="3027" spans="4:8" x14ac:dyDescent="0.25">
      <c r="D3027" s="125"/>
      <c r="E3027" s="159"/>
      <c r="F3027" s="31"/>
      <c r="H3027" s="36"/>
    </row>
    <row r="3028" spans="4:8" x14ac:dyDescent="0.25">
      <c r="D3028" s="125"/>
      <c r="E3028" s="159"/>
      <c r="F3028" s="31"/>
      <c r="H3028" s="36"/>
    </row>
    <row r="3029" spans="4:8" x14ac:dyDescent="0.25">
      <c r="D3029" s="125"/>
      <c r="E3029" s="159"/>
      <c r="F3029" s="31"/>
      <c r="H3029" s="36"/>
    </row>
    <row r="3030" spans="4:8" x14ac:dyDescent="0.25">
      <c r="D3030" s="125"/>
      <c r="E3030" s="159"/>
      <c r="F3030" s="31"/>
      <c r="H3030" s="36"/>
    </row>
    <row r="3031" spans="4:8" x14ac:dyDescent="0.25">
      <c r="D3031" s="125"/>
      <c r="E3031" s="159"/>
      <c r="F3031" s="31"/>
      <c r="H3031" s="36"/>
    </row>
    <row r="3032" spans="4:8" x14ac:dyDescent="0.25">
      <c r="D3032" s="125"/>
      <c r="E3032" s="159"/>
      <c r="F3032" s="31"/>
      <c r="H3032" s="36"/>
    </row>
    <row r="3033" spans="4:8" x14ac:dyDescent="0.25">
      <c r="D3033" s="125"/>
      <c r="E3033" s="159"/>
      <c r="F3033" s="31"/>
      <c r="H3033" s="36"/>
    </row>
    <row r="3034" spans="4:8" x14ac:dyDescent="0.25">
      <c r="D3034" s="125"/>
      <c r="E3034" s="159"/>
      <c r="F3034" s="31"/>
      <c r="H3034" s="36"/>
    </row>
    <row r="3035" spans="4:8" x14ac:dyDescent="0.25">
      <c r="D3035" s="125"/>
      <c r="E3035" s="159"/>
      <c r="F3035" s="31"/>
      <c r="H3035" s="36"/>
    </row>
    <row r="3036" spans="4:8" x14ac:dyDescent="0.25">
      <c r="D3036" s="125"/>
      <c r="E3036" s="159"/>
      <c r="F3036" s="31"/>
      <c r="H3036" s="36"/>
    </row>
    <row r="3037" spans="4:8" x14ac:dyDescent="0.25">
      <c r="D3037" s="125"/>
      <c r="E3037" s="159"/>
      <c r="F3037" s="31"/>
      <c r="H3037" s="36"/>
    </row>
    <row r="3038" spans="4:8" x14ac:dyDescent="0.25">
      <c r="D3038" s="125"/>
      <c r="E3038" s="159"/>
      <c r="F3038" s="31"/>
      <c r="H3038" s="36"/>
    </row>
    <row r="3039" spans="4:8" x14ac:dyDescent="0.25">
      <c r="D3039" s="125"/>
      <c r="E3039" s="159"/>
      <c r="F3039" s="31"/>
      <c r="H3039" s="36"/>
    </row>
    <row r="3040" spans="4:8" x14ac:dyDescent="0.25">
      <c r="D3040" s="125"/>
      <c r="E3040" s="159"/>
      <c r="F3040" s="31"/>
      <c r="H3040" s="36"/>
    </row>
    <row r="3041" spans="4:8" x14ac:dyDescent="0.25">
      <c r="D3041" s="125"/>
      <c r="E3041" s="159"/>
      <c r="F3041" s="31"/>
      <c r="H3041" s="36"/>
    </row>
    <row r="3042" spans="4:8" x14ac:dyDescent="0.25">
      <c r="D3042" s="125"/>
      <c r="E3042" s="159"/>
      <c r="F3042" s="31"/>
      <c r="H3042" s="36"/>
    </row>
    <row r="3043" spans="4:8" x14ac:dyDescent="0.25">
      <c r="D3043" s="125"/>
      <c r="E3043" s="159"/>
      <c r="F3043" s="31"/>
      <c r="H3043" s="36"/>
    </row>
    <row r="3044" spans="4:8" x14ac:dyDescent="0.25">
      <c r="D3044" s="125"/>
      <c r="E3044" s="159"/>
      <c r="F3044" s="31"/>
      <c r="H3044" s="36"/>
    </row>
    <row r="3045" spans="4:8" x14ac:dyDescent="0.25">
      <c r="D3045" s="125"/>
      <c r="E3045" s="159"/>
      <c r="F3045" s="31"/>
      <c r="H3045" s="36"/>
    </row>
    <row r="3046" spans="4:8" x14ac:dyDescent="0.25">
      <c r="D3046" s="125"/>
      <c r="E3046" s="159"/>
      <c r="F3046" s="31"/>
      <c r="H3046" s="36"/>
    </row>
    <row r="3047" spans="4:8" x14ac:dyDescent="0.25">
      <c r="D3047" s="125"/>
      <c r="E3047" s="159"/>
      <c r="F3047" s="31"/>
      <c r="H3047" s="36"/>
    </row>
    <row r="3048" spans="4:8" x14ac:dyDescent="0.25">
      <c r="D3048" s="125"/>
      <c r="E3048" s="159"/>
      <c r="F3048" s="31"/>
      <c r="H3048" s="36"/>
    </row>
    <row r="3049" spans="4:8" x14ac:dyDescent="0.25">
      <c r="D3049" s="125"/>
      <c r="E3049" s="159"/>
      <c r="F3049" s="31"/>
      <c r="H3049" s="36"/>
    </row>
    <row r="3050" spans="4:8" x14ac:dyDescent="0.25">
      <c r="D3050" s="125"/>
      <c r="E3050" s="159"/>
      <c r="F3050" s="31"/>
      <c r="H3050" s="36"/>
    </row>
    <row r="3051" spans="4:8" x14ac:dyDescent="0.25">
      <c r="D3051" s="125"/>
      <c r="E3051" s="159"/>
      <c r="F3051" s="31"/>
      <c r="H3051" s="36"/>
    </row>
    <row r="3052" spans="4:8" x14ac:dyDescent="0.25">
      <c r="D3052" s="125"/>
      <c r="E3052" s="159"/>
      <c r="F3052" s="31"/>
      <c r="H3052" s="36"/>
    </row>
    <row r="3053" spans="4:8" x14ac:dyDescent="0.25">
      <c r="D3053" s="125"/>
      <c r="E3053" s="159"/>
      <c r="F3053" s="31"/>
      <c r="H3053" s="36"/>
    </row>
    <row r="3054" spans="4:8" x14ac:dyDescent="0.25">
      <c r="D3054" s="125"/>
      <c r="E3054" s="159"/>
      <c r="F3054" s="31"/>
      <c r="H3054" s="36"/>
    </row>
    <row r="3055" spans="4:8" x14ac:dyDescent="0.25">
      <c r="D3055" s="125"/>
      <c r="E3055" s="159"/>
      <c r="F3055" s="31"/>
      <c r="H3055" s="36"/>
    </row>
    <row r="3056" spans="4:8" x14ac:dyDescent="0.25">
      <c r="D3056" s="125"/>
      <c r="E3056" s="159"/>
      <c r="F3056" s="31"/>
      <c r="H3056" s="36"/>
    </row>
    <row r="3057" spans="4:8" x14ac:dyDescent="0.25">
      <c r="D3057" s="125"/>
      <c r="E3057" s="159"/>
      <c r="F3057" s="31"/>
      <c r="H3057" s="36"/>
    </row>
    <row r="3058" spans="4:8" x14ac:dyDescent="0.25">
      <c r="D3058" s="125"/>
      <c r="E3058" s="159"/>
      <c r="F3058" s="31"/>
      <c r="H3058" s="36"/>
    </row>
    <row r="3059" spans="4:8" x14ac:dyDescent="0.25">
      <c r="D3059" s="125"/>
      <c r="E3059" s="159"/>
      <c r="F3059" s="31"/>
      <c r="H3059" s="36"/>
    </row>
    <row r="3060" spans="4:8" x14ac:dyDescent="0.25">
      <c r="D3060" s="125"/>
      <c r="E3060" s="159"/>
      <c r="F3060" s="31"/>
      <c r="H3060" s="36"/>
    </row>
    <row r="3061" spans="4:8" x14ac:dyDescent="0.25">
      <c r="D3061" s="125"/>
      <c r="E3061" s="159"/>
      <c r="F3061" s="31"/>
      <c r="H3061" s="36"/>
    </row>
    <row r="3062" spans="4:8" x14ac:dyDescent="0.25">
      <c r="D3062" s="125"/>
      <c r="E3062" s="159"/>
      <c r="F3062" s="31"/>
      <c r="H3062" s="36"/>
    </row>
    <row r="3063" spans="4:8" x14ac:dyDescent="0.25">
      <c r="D3063" s="125"/>
      <c r="E3063" s="159"/>
      <c r="F3063" s="31"/>
      <c r="H3063" s="36"/>
    </row>
    <row r="3064" spans="4:8" x14ac:dyDescent="0.25">
      <c r="D3064" s="125"/>
      <c r="E3064" s="159"/>
      <c r="F3064" s="31"/>
      <c r="H3064" s="36"/>
    </row>
    <row r="3065" spans="4:8" x14ac:dyDescent="0.25">
      <c r="D3065" s="125"/>
      <c r="E3065" s="159"/>
      <c r="F3065" s="31"/>
      <c r="H3065" s="36"/>
    </row>
    <row r="3066" spans="4:8" x14ac:dyDescent="0.25">
      <c r="D3066" s="125"/>
      <c r="E3066" s="159"/>
      <c r="F3066" s="31"/>
      <c r="H3066" s="36"/>
    </row>
    <row r="3067" spans="4:8" x14ac:dyDescent="0.25">
      <c r="D3067" s="125"/>
      <c r="E3067" s="159"/>
      <c r="F3067" s="31"/>
      <c r="H3067" s="36"/>
    </row>
    <row r="3068" spans="4:8" x14ac:dyDescent="0.25">
      <c r="D3068" s="125"/>
      <c r="E3068" s="159"/>
      <c r="F3068" s="31"/>
      <c r="H3068" s="36"/>
    </row>
    <row r="3069" spans="4:8" x14ac:dyDescent="0.25">
      <c r="D3069" s="125"/>
      <c r="E3069" s="159"/>
      <c r="F3069" s="31"/>
      <c r="H3069" s="36"/>
    </row>
    <row r="3070" spans="4:8" x14ac:dyDescent="0.25">
      <c r="D3070" s="125"/>
      <c r="E3070" s="159"/>
      <c r="F3070" s="31"/>
      <c r="H3070" s="36"/>
    </row>
    <row r="3071" spans="4:8" x14ac:dyDescent="0.25">
      <c r="D3071" s="125"/>
      <c r="E3071" s="159"/>
      <c r="F3071" s="31"/>
      <c r="H3071" s="36"/>
    </row>
    <row r="3072" spans="4:8" x14ac:dyDescent="0.25">
      <c r="D3072" s="125"/>
      <c r="E3072" s="159"/>
      <c r="F3072" s="31"/>
      <c r="H3072" s="36"/>
    </row>
    <row r="3073" spans="4:8" x14ac:dyDescent="0.25">
      <c r="D3073" s="125"/>
      <c r="E3073" s="159"/>
      <c r="F3073" s="31"/>
      <c r="H3073" s="36"/>
    </row>
    <row r="3074" spans="4:8" x14ac:dyDescent="0.25">
      <c r="D3074" s="125"/>
      <c r="E3074" s="159"/>
      <c r="F3074" s="31"/>
      <c r="H3074" s="36"/>
    </row>
    <row r="3075" spans="4:8" x14ac:dyDescent="0.25">
      <c r="D3075" s="125"/>
      <c r="E3075" s="159"/>
      <c r="F3075" s="31"/>
      <c r="H3075" s="36"/>
    </row>
    <row r="3076" spans="4:8" x14ac:dyDescent="0.25">
      <c r="D3076" s="125"/>
      <c r="E3076" s="159"/>
      <c r="F3076" s="31"/>
      <c r="H3076" s="36"/>
    </row>
    <row r="3077" spans="4:8" x14ac:dyDescent="0.25">
      <c r="D3077" s="125"/>
      <c r="E3077" s="159"/>
      <c r="F3077" s="31"/>
      <c r="H3077" s="36"/>
    </row>
    <row r="3078" spans="4:8" x14ac:dyDescent="0.25">
      <c r="D3078" s="125"/>
      <c r="E3078" s="159"/>
      <c r="F3078" s="31"/>
      <c r="H3078" s="36"/>
    </row>
    <row r="3079" spans="4:8" x14ac:dyDescent="0.25">
      <c r="D3079" s="125"/>
      <c r="E3079" s="159"/>
      <c r="F3079" s="31"/>
      <c r="H3079" s="36"/>
    </row>
    <row r="3080" spans="4:8" x14ac:dyDescent="0.25">
      <c r="D3080" s="125"/>
      <c r="E3080" s="159"/>
      <c r="F3080" s="31"/>
      <c r="H3080" s="36"/>
    </row>
    <row r="3081" spans="4:8" x14ac:dyDescent="0.25">
      <c r="D3081" s="125"/>
      <c r="E3081" s="159"/>
      <c r="F3081" s="31"/>
      <c r="H3081" s="36"/>
    </row>
    <row r="3082" spans="4:8" x14ac:dyDescent="0.25">
      <c r="D3082" s="125"/>
      <c r="E3082" s="159"/>
      <c r="F3082" s="31"/>
      <c r="H3082" s="36"/>
    </row>
    <row r="3083" spans="4:8" x14ac:dyDescent="0.25">
      <c r="D3083" s="125"/>
      <c r="E3083" s="159"/>
      <c r="F3083" s="31"/>
      <c r="H3083" s="36"/>
    </row>
    <row r="3084" spans="4:8" x14ac:dyDescent="0.25">
      <c r="D3084" s="125"/>
      <c r="E3084" s="159"/>
      <c r="F3084" s="31"/>
      <c r="H3084" s="36"/>
    </row>
    <row r="3085" spans="4:8" x14ac:dyDescent="0.25">
      <c r="D3085" s="125"/>
      <c r="E3085" s="159"/>
      <c r="F3085" s="31"/>
      <c r="H3085" s="36"/>
    </row>
    <row r="3086" spans="4:8" x14ac:dyDescent="0.25">
      <c r="D3086" s="125"/>
      <c r="E3086" s="159"/>
      <c r="F3086" s="31"/>
      <c r="H3086" s="36"/>
    </row>
    <row r="3087" spans="4:8" x14ac:dyDescent="0.25">
      <c r="D3087" s="125"/>
      <c r="E3087" s="159"/>
      <c r="F3087" s="31"/>
      <c r="H3087" s="36"/>
    </row>
    <row r="3088" spans="4:8" x14ac:dyDescent="0.25">
      <c r="D3088" s="125"/>
      <c r="E3088" s="159"/>
      <c r="F3088" s="31"/>
      <c r="H3088" s="36"/>
    </row>
    <row r="3089" spans="4:8" x14ac:dyDescent="0.25">
      <c r="D3089" s="125"/>
      <c r="E3089" s="159"/>
      <c r="F3089" s="31"/>
      <c r="H3089" s="36"/>
    </row>
    <row r="3090" spans="4:8" x14ac:dyDescent="0.25">
      <c r="D3090" s="125"/>
      <c r="E3090" s="159"/>
      <c r="F3090" s="31"/>
      <c r="H3090" s="36"/>
    </row>
    <row r="3091" spans="4:8" x14ac:dyDescent="0.25">
      <c r="D3091" s="125"/>
      <c r="E3091" s="159"/>
      <c r="F3091" s="31"/>
      <c r="H3091" s="36"/>
    </row>
    <row r="3092" spans="4:8" x14ac:dyDescent="0.25">
      <c r="D3092" s="125"/>
      <c r="E3092" s="159"/>
      <c r="F3092" s="31"/>
      <c r="H3092" s="36"/>
    </row>
    <row r="3093" spans="4:8" x14ac:dyDescent="0.25">
      <c r="D3093" s="125"/>
      <c r="E3093" s="159"/>
      <c r="F3093" s="31"/>
      <c r="H3093" s="36"/>
    </row>
    <row r="3094" spans="4:8" x14ac:dyDescent="0.25">
      <c r="D3094" s="125"/>
      <c r="E3094" s="159"/>
      <c r="F3094" s="31"/>
      <c r="H3094" s="36"/>
    </row>
    <row r="3095" spans="4:8" x14ac:dyDescent="0.25">
      <c r="D3095" s="125"/>
      <c r="E3095" s="159"/>
      <c r="F3095" s="31"/>
      <c r="H3095" s="36"/>
    </row>
    <row r="3096" spans="4:8" x14ac:dyDescent="0.25">
      <c r="D3096" s="125"/>
      <c r="E3096" s="159"/>
      <c r="F3096" s="31"/>
      <c r="H3096" s="36"/>
    </row>
    <row r="3097" spans="4:8" x14ac:dyDescent="0.25">
      <c r="D3097" s="125"/>
      <c r="E3097" s="159"/>
      <c r="F3097" s="31"/>
      <c r="H3097" s="36"/>
    </row>
    <row r="3098" spans="4:8" x14ac:dyDescent="0.25">
      <c r="D3098" s="125"/>
      <c r="E3098" s="159"/>
      <c r="F3098" s="31"/>
      <c r="H3098" s="36"/>
    </row>
    <row r="3099" spans="4:8" x14ac:dyDescent="0.25">
      <c r="D3099" s="125"/>
      <c r="E3099" s="159"/>
      <c r="F3099" s="31"/>
      <c r="H3099" s="36"/>
    </row>
    <row r="3100" spans="4:8" x14ac:dyDescent="0.25">
      <c r="D3100" s="125"/>
      <c r="E3100" s="159"/>
      <c r="F3100" s="31"/>
      <c r="H3100" s="36"/>
    </row>
    <row r="3101" spans="4:8" x14ac:dyDescent="0.25">
      <c r="D3101" s="125"/>
      <c r="E3101" s="159"/>
      <c r="F3101" s="31"/>
      <c r="H3101" s="36"/>
    </row>
    <row r="3102" spans="4:8" x14ac:dyDescent="0.25">
      <c r="D3102" s="125"/>
      <c r="E3102" s="159"/>
      <c r="F3102" s="31"/>
      <c r="H3102" s="36"/>
    </row>
    <row r="3103" spans="4:8" x14ac:dyDescent="0.25">
      <c r="D3103" s="125"/>
      <c r="E3103" s="159"/>
      <c r="F3103" s="31"/>
      <c r="H3103" s="36"/>
    </row>
    <row r="3104" spans="4:8" x14ac:dyDescent="0.25">
      <c r="D3104" s="125"/>
      <c r="E3104" s="159"/>
      <c r="F3104" s="31"/>
      <c r="H3104" s="36"/>
    </row>
    <row r="3105" spans="4:8" x14ac:dyDescent="0.25">
      <c r="D3105" s="125"/>
      <c r="E3105" s="159"/>
      <c r="F3105" s="31"/>
      <c r="H3105" s="36"/>
    </row>
    <row r="3106" spans="4:8" x14ac:dyDescent="0.25">
      <c r="D3106" s="125"/>
      <c r="E3106" s="159"/>
      <c r="F3106" s="31"/>
      <c r="H3106" s="36"/>
    </row>
    <row r="3107" spans="4:8" x14ac:dyDescent="0.25">
      <c r="D3107" s="125"/>
      <c r="E3107" s="159"/>
      <c r="F3107" s="31"/>
      <c r="H3107" s="36"/>
    </row>
    <row r="3108" spans="4:8" x14ac:dyDescent="0.25">
      <c r="D3108" s="125"/>
      <c r="E3108" s="159"/>
      <c r="F3108" s="31"/>
      <c r="H3108" s="36"/>
    </row>
    <row r="3109" spans="4:8" x14ac:dyDescent="0.25">
      <c r="D3109" s="125"/>
      <c r="E3109" s="159"/>
      <c r="F3109" s="31"/>
      <c r="H3109" s="36"/>
    </row>
    <row r="3110" spans="4:8" x14ac:dyDescent="0.25">
      <c r="D3110" s="125"/>
      <c r="E3110" s="159"/>
      <c r="F3110" s="31"/>
      <c r="H3110" s="36"/>
    </row>
    <row r="3111" spans="4:8" x14ac:dyDescent="0.25">
      <c r="D3111" s="125"/>
      <c r="E3111" s="159"/>
      <c r="F3111" s="31"/>
      <c r="H3111" s="36"/>
    </row>
    <row r="3112" spans="4:8" x14ac:dyDescent="0.25">
      <c r="D3112" s="125"/>
      <c r="E3112" s="159"/>
      <c r="F3112" s="31"/>
      <c r="H3112" s="36"/>
    </row>
    <row r="3113" spans="4:8" x14ac:dyDescent="0.25">
      <c r="D3113" s="125"/>
      <c r="E3113" s="159"/>
      <c r="F3113" s="31"/>
      <c r="H3113" s="36"/>
    </row>
    <row r="3114" spans="4:8" x14ac:dyDescent="0.25">
      <c r="D3114" s="125"/>
      <c r="E3114" s="159"/>
      <c r="F3114" s="31"/>
      <c r="H3114" s="36"/>
    </row>
    <row r="3115" spans="4:8" x14ac:dyDescent="0.25">
      <c r="D3115" s="125"/>
      <c r="E3115" s="159"/>
      <c r="F3115" s="31"/>
      <c r="H3115" s="36"/>
    </row>
    <row r="3116" spans="4:8" x14ac:dyDescent="0.25">
      <c r="D3116" s="125"/>
      <c r="E3116" s="159"/>
      <c r="F3116" s="31"/>
      <c r="H3116" s="36"/>
    </row>
    <row r="3117" spans="4:8" x14ac:dyDescent="0.25">
      <c r="D3117" s="125"/>
      <c r="E3117" s="159"/>
      <c r="F3117" s="31"/>
      <c r="H3117" s="36"/>
    </row>
    <row r="3118" spans="4:8" x14ac:dyDescent="0.25">
      <c r="D3118" s="125"/>
      <c r="E3118" s="159"/>
      <c r="F3118" s="31"/>
      <c r="H3118" s="36"/>
    </row>
    <row r="3119" spans="4:8" x14ac:dyDescent="0.25">
      <c r="D3119" s="125"/>
      <c r="E3119" s="159"/>
      <c r="F3119" s="31"/>
      <c r="H3119" s="36"/>
    </row>
    <row r="3120" spans="4:8" x14ac:dyDescent="0.25">
      <c r="D3120" s="125"/>
      <c r="E3120" s="159"/>
      <c r="F3120" s="31"/>
      <c r="H3120" s="36"/>
    </row>
    <row r="3121" spans="4:8" x14ac:dyDescent="0.25">
      <c r="D3121" s="125"/>
      <c r="E3121" s="159"/>
      <c r="F3121" s="31"/>
      <c r="H3121" s="36"/>
    </row>
    <row r="3122" spans="4:8" x14ac:dyDescent="0.25">
      <c r="D3122" s="125"/>
      <c r="E3122" s="159"/>
      <c r="F3122" s="31"/>
      <c r="H3122" s="36"/>
    </row>
    <row r="3123" spans="4:8" x14ac:dyDescent="0.25">
      <c r="D3123" s="125"/>
      <c r="E3123" s="159"/>
      <c r="F3123" s="31"/>
      <c r="H3123" s="36"/>
    </row>
    <row r="3124" spans="4:8" x14ac:dyDescent="0.25">
      <c r="D3124" s="125"/>
      <c r="E3124" s="159"/>
      <c r="F3124" s="31"/>
      <c r="H3124" s="36"/>
    </row>
    <row r="3125" spans="4:8" x14ac:dyDescent="0.25">
      <c r="D3125" s="125"/>
      <c r="E3125" s="159"/>
      <c r="F3125" s="31"/>
      <c r="H3125" s="36"/>
    </row>
    <row r="3126" spans="4:8" x14ac:dyDescent="0.25">
      <c r="D3126" s="125"/>
      <c r="E3126" s="159"/>
      <c r="F3126" s="31"/>
      <c r="H3126" s="36"/>
    </row>
    <row r="3127" spans="4:8" x14ac:dyDescent="0.25">
      <c r="D3127" s="125"/>
      <c r="E3127" s="159"/>
      <c r="F3127" s="31"/>
      <c r="H3127" s="36"/>
    </row>
    <row r="3128" spans="4:8" x14ac:dyDescent="0.25">
      <c r="D3128" s="125"/>
      <c r="E3128" s="159"/>
      <c r="F3128" s="31"/>
      <c r="H3128" s="36"/>
    </row>
    <row r="3129" spans="4:8" x14ac:dyDescent="0.25">
      <c r="D3129" s="125"/>
      <c r="E3129" s="159"/>
      <c r="F3129" s="31"/>
      <c r="H3129" s="36"/>
    </row>
    <row r="3130" spans="4:8" x14ac:dyDescent="0.25">
      <c r="D3130" s="125"/>
      <c r="E3130" s="159"/>
      <c r="F3130" s="31"/>
      <c r="H3130" s="36"/>
    </row>
    <row r="3131" spans="4:8" x14ac:dyDescent="0.25">
      <c r="D3131" s="125"/>
      <c r="E3131" s="159"/>
      <c r="F3131" s="31"/>
      <c r="H3131" s="36"/>
    </row>
    <row r="3132" spans="4:8" x14ac:dyDescent="0.25">
      <c r="D3132" s="125"/>
      <c r="E3132" s="159"/>
      <c r="F3132" s="31"/>
      <c r="H3132" s="36"/>
    </row>
    <row r="3133" spans="4:8" x14ac:dyDescent="0.25">
      <c r="D3133" s="125"/>
      <c r="E3133" s="159"/>
      <c r="F3133" s="31"/>
      <c r="H3133" s="36"/>
    </row>
    <row r="3134" spans="4:8" x14ac:dyDescent="0.25">
      <c r="D3134" s="125"/>
      <c r="E3134" s="159"/>
      <c r="F3134" s="31"/>
      <c r="H3134" s="36"/>
    </row>
    <row r="3135" spans="4:8" x14ac:dyDescent="0.25">
      <c r="D3135" s="125"/>
      <c r="E3135" s="159"/>
      <c r="F3135" s="31"/>
      <c r="H3135" s="36"/>
    </row>
    <row r="3136" spans="4:8" x14ac:dyDescent="0.25">
      <c r="D3136" s="125"/>
      <c r="E3136" s="159"/>
      <c r="F3136" s="31"/>
      <c r="H3136" s="36"/>
    </row>
    <row r="3137" spans="4:8" x14ac:dyDescent="0.25">
      <c r="D3137" s="125"/>
      <c r="E3137" s="159"/>
      <c r="F3137" s="31"/>
      <c r="H3137" s="36"/>
    </row>
    <row r="3138" spans="4:8" x14ac:dyDescent="0.25">
      <c r="D3138" s="125"/>
      <c r="E3138" s="159"/>
      <c r="F3138" s="31"/>
      <c r="H3138" s="36"/>
    </row>
    <row r="3139" spans="4:8" x14ac:dyDescent="0.25">
      <c r="D3139" s="125"/>
      <c r="E3139" s="159"/>
      <c r="F3139" s="31"/>
      <c r="H3139" s="36"/>
    </row>
    <row r="3140" spans="4:8" x14ac:dyDescent="0.25">
      <c r="D3140" s="125"/>
      <c r="E3140" s="159"/>
      <c r="F3140" s="31"/>
      <c r="H3140" s="36"/>
    </row>
    <row r="3141" spans="4:8" x14ac:dyDescent="0.25">
      <c r="D3141" s="125"/>
      <c r="E3141" s="159"/>
      <c r="F3141" s="31"/>
      <c r="H3141" s="36"/>
    </row>
    <row r="3142" spans="4:8" x14ac:dyDescent="0.25">
      <c r="D3142" s="125"/>
      <c r="E3142" s="159"/>
      <c r="F3142" s="31"/>
      <c r="H3142" s="36"/>
    </row>
    <row r="3143" spans="4:8" x14ac:dyDescent="0.25">
      <c r="D3143" s="125"/>
      <c r="E3143" s="159"/>
      <c r="F3143" s="31"/>
      <c r="H3143" s="36"/>
    </row>
    <row r="3144" spans="4:8" x14ac:dyDescent="0.25">
      <c r="D3144" s="125"/>
      <c r="E3144" s="159"/>
      <c r="F3144" s="31"/>
      <c r="H3144" s="36"/>
    </row>
    <row r="3145" spans="4:8" x14ac:dyDescent="0.25">
      <c r="D3145" s="125"/>
      <c r="E3145" s="159"/>
      <c r="F3145" s="31"/>
      <c r="H3145" s="36"/>
    </row>
    <row r="3146" spans="4:8" x14ac:dyDescent="0.25">
      <c r="D3146" s="125"/>
      <c r="E3146" s="159"/>
      <c r="F3146" s="31"/>
      <c r="H3146" s="36"/>
    </row>
    <row r="3147" spans="4:8" x14ac:dyDescent="0.25">
      <c r="D3147" s="125"/>
      <c r="E3147" s="159"/>
      <c r="F3147" s="31"/>
      <c r="H3147" s="36"/>
    </row>
    <row r="3148" spans="4:8" x14ac:dyDescent="0.25">
      <c r="D3148" s="125"/>
      <c r="E3148" s="159"/>
      <c r="F3148" s="31"/>
      <c r="H3148" s="36"/>
    </row>
    <row r="3149" spans="4:8" x14ac:dyDescent="0.25">
      <c r="D3149" s="125"/>
      <c r="E3149" s="159"/>
      <c r="F3149" s="31"/>
      <c r="H3149" s="36"/>
    </row>
    <row r="3150" spans="4:8" x14ac:dyDescent="0.25">
      <c r="D3150" s="125"/>
      <c r="E3150" s="159"/>
      <c r="F3150" s="31"/>
      <c r="H3150" s="36"/>
    </row>
    <row r="3151" spans="4:8" x14ac:dyDescent="0.25">
      <c r="D3151" s="125"/>
      <c r="E3151" s="159"/>
      <c r="F3151" s="31"/>
      <c r="H3151" s="36"/>
    </row>
    <row r="3152" spans="4:8" x14ac:dyDescent="0.25">
      <c r="D3152" s="125"/>
      <c r="E3152" s="159"/>
      <c r="F3152" s="31"/>
      <c r="H3152" s="36"/>
    </row>
    <row r="3153" spans="4:8" x14ac:dyDescent="0.25">
      <c r="D3153" s="125"/>
      <c r="E3153" s="159"/>
      <c r="F3153" s="31"/>
      <c r="H3153" s="36"/>
    </row>
    <row r="3154" spans="4:8" x14ac:dyDescent="0.25">
      <c r="D3154" s="125"/>
      <c r="E3154" s="159"/>
      <c r="F3154" s="31"/>
      <c r="H3154" s="36"/>
    </row>
    <row r="3155" spans="4:8" x14ac:dyDescent="0.25">
      <c r="D3155" s="125"/>
      <c r="E3155" s="159"/>
      <c r="F3155" s="31"/>
      <c r="H3155" s="36"/>
    </row>
    <row r="3156" spans="4:8" x14ac:dyDescent="0.25">
      <c r="D3156" s="125"/>
      <c r="E3156" s="159"/>
      <c r="F3156" s="31"/>
      <c r="H3156" s="36"/>
    </row>
    <row r="3157" spans="4:8" x14ac:dyDescent="0.25">
      <c r="D3157" s="125"/>
      <c r="E3157" s="159"/>
      <c r="F3157" s="31"/>
      <c r="H3157" s="36"/>
    </row>
    <row r="3158" spans="4:8" x14ac:dyDescent="0.25">
      <c r="D3158" s="125"/>
      <c r="E3158" s="159"/>
      <c r="F3158" s="31"/>
      <c r="H3158" s="36"/>
    </row>
    <row r="3159" spans="4:8" x14ac:dyDescent="0.25">
      <c r="D3159" s="125"/>
      <c r="E3159" s="159"/>
      <c r="F3159" s="31"/>
      <c r="H3159" s="36"/>
    </row>
    <row r="3160" spans="4:8" x14ac:dyDescent="0.25">
      <c r="D3160" s="125"/>
      <c r="E3160" s="159"/>
      <c r="F3160" s="31"/>
      <c r="H3160" s="36"/>
    </row>
    <row r="3161" spans="4:8" x14ac:dyDescent="0.25">
      <c r="D3161" s="125"/>
      <c r="E3161" s="159"/>
      <c r="F3161" s="31"/>
      <c r="H3161" s="36"/>
    </row>
    <row r="3162" spans="4:8" x14ac:dyDescent="0.25">
      <c r="D3162" s="125"/>
      <c r="E3162" s="159"/>
      <c r="F3162" s="31"/>
      <c r="H3162" s="36"/>
    </row>
    <row r="3163" spans="4:8" x14ac:dyDescent="0.25">
      <c r="D3163" s="125"/>
      <c r="E3163" s="159"/>
      <c r="F3163" s="31"/>
      <c r="H3163" s="36"/>
    </row>
    <row r="3164" spans="4:8" x14ac:dyDescent="0.25">
      <c r="D3164" s="125"/>
      <c r="E3164" s="159"/>
      <c r="F3164" s="31"/>
      <c r="H3164" s="36"/>
    </row>
    <row r="3165" spans="4:8" x14ac:dyDescent="0.25">
      <c r="D3165" s="125"/>
      <c r="E3165" s="159"/>
      <c r="F3165" s="31"/>
      <c r="H3165" s="36"/>
    </row>
    <row r="3166" spans="4:8" x14ac:dyDescent="0.25">
      <c r="D3166" s="125"/>
      <c r="E3166" s="159"/>
      <c r="F3166" s="31"/>
      <c r="H3166" s="36"/>
    </row>
    <row r="3167" spans="4:8" x14ac:dyDescent="0.25">
      <c r="D3167" s="125"/>
      <c r="E3167" s="159"/>
      <c r="F3167" s="31"/>
      <c r="H3167" s="36"/>
    </row>
    <row r="3168" spans="4:8" x14ac:dyDescent="0.25">
      <c r="D3168" s="125"/>
      <c r="E3168" s="159"/>
      <c r="F3168" s="31"/>
      <c r="H3168" s="36"/>
    </row>
    <row r="3169" spans="4:8" x14ac:dyDescent="0.25">
      <c r="D3169" s="125"/>
      <c r="E3169" s="159"/>
      <c r="F3169" s="31"/>
      <c r="H3169" s="36"/>
    </row>
    <row r="3170" spans="4:8" x14ac:dyDescent="0.25">
      <c r="D3170" s="125"/>
      <c r="E3170" s="159"/>
      <c r="F3170" s="31"/>
      <c r="H3170" s="36"/>
    </row>
    <row r="3171" spans="4:8" x14ac:dyDescent="0.25">
      <c r="D3171" s="125"/>
      <c r="E3171" s="159"/>
      <c r="F3171" s="31"/>
      <c r="H3171" s="36"/>
    </row>
    <row r="3172" spans="4:8" x14ac:dyDescent="0.25">
      <c r="D3172" s="125"/>
      <c r="E3172" s="159"/>
      <c r="F3172" s="31"/>
      <c r="H3172" s="36"/>
    </row>
    <row r="3173" spans="4:8" x14ac:dyDescent="0.25">
      <c r="D3173" s="125"/>
      <c r="E3173" s="159"/>
      <c r="F3173" s="31"/>
      <c r="H3173" s="36"/>
    </row>
    <row r="3174" spans="4:8" x14ac:dyDescent="0.25">
      <c r="D3174" s="125"/>
      <c r="E3174" s="159"/>
      <c r="F3174" s="31"/>
      <c r="H3174" s="36"/>
    </row>
    <row r="3175" spans="4:8" x14ac:dyDescent="0.25">
      <c r="D3175" s="125"/>
      <c r="E3175" s="159"/>
      <c r="F3175" s="31"/>
      <c r="H3175" s="36"/>
    </row>
    <row r="3176" spans="4:8" x14ac:dyDescent="0.25">
      <c r="D3176" s="125"/>
      <c r="E3176" s="159"/>
      <c r="F3176" s="31"/>
      <c r="H3176" s="36"/>
    </row>
    <row r="3177" spans="4:8" x14ac:dyDescent="0.25">
      <c r="D3177" s="125"/>
      <c r="E3177" s="159"/>
      <c r="F3177" s="31"/>
      <c r="H3177" s="36"/>
    </row>
    <row r="3178" spans="4:8" x14ac:dyDescent="0.25">
      <c r="D3178" s="125"/>
      <c r="E3178" s="159"/>
      <c r="F3178" s="31"/>
      <c r="H3178" s="36"/>
    </row>
    <row r="3179" spans="4:8" x14ac:dyDescent="0.25">
      <c r="D3179" s="125"/>
      <c r="E3179" s="159"/>
      <c r="F3179" s="31"/>
      <c r="H3179" s="36"/>
    </row>
    <row r="3180" spans="4:8" x14ac:dyDescent="0.25">
      <c r="D3180" s="125"/>
      <c r="E3180" s="159"/>
      <c r="F3180" s="31"/>
      <c r="H3180" s="36"/>
    </row>
    <row r="3181" spans="4:8" x14ac:dyDescent="0.25">
      <c r="D3181" s="125"/>
      <c r="E3181" s="159"/>
      <c r="F3181" s="31"/>
      <c r="H3181" s="36"/>
    </row>
    <row r="3182" spans="4:8" x14ac:dyDescent="0.25">
      <c r="D3182" s="125"/>
      <c r="E3182" s="159"/>
      <c r="F3182" s="31"/>
      <c r="H3182" s="36"/>
    </row>
    <row r="3183" spans="4:8" x14ac:dyDescent="0.25">
      <c r="D3183" s="125"/>
      <c r="E3183" s="159"/>
      <c r="F3183" s="31"/>
      <c r="H3183" s="36"/>
    </row>
    <row r="3184" spans="4:8" x14ac:dyDescent="0.25">
      <c r="D3184" s="125"/>
      <c r="E3184" s="159"/>
      <c r="F3184" s="31"/>
      <c r="H3184" s="36"/>
    </row>
    <row r="3185" spans="4:8" x14ac:dyDescent="0.25">
      <c r="D3185" s="125"/>
      <c r="E3185" s="159"/>
      <c r="F3185" s="31"/>
      <c r="H3185" s="36"/>
    </row>
    <row r="3186" spans="4:8" x14ac:dyDescent="0.25">
      <c r="D3186" s="125"/>
      <c r="E3186" s="159"/>
      <c r="F3186" s="31"/>
      <c r="H3186" s="36"/>
    </row>
    <row r="3187" spans="4:8" x14ac:dyDescent="0.25">
      <c r="D3187" s="125"/>
      <c r="E3187" s="159"/>
      <c r="F3187" s="31"/>
      <c r="H3187" s="36"/>
    </row>
    <row r="3188" spans="4:8" x14ac:dyDescent="0.25">
      <c r="D3188" s="125"/>
      <c r="E3188" s="159"/>
      <c r="F3188" s="31"/>
      <c r="H3188" s="36"/>
    </row>
    <row r="3189" spans="4:8" x14ac:dyDescent="0.25">
      <c r="D3189" s="125"/>
      <c r="E3189" s="159"/>
      <c r="F3189" s="31"/>
      <c r="H3189" s="36"/>
    </row>
    <row r="3190" spans="4:8" x14ac:dyDescent="0.25">
      <c r="D3190" s="125"/>
      <c r="E3190" s="159"/>
      <c r="F3190" s="31"/>
      <c r="H3190" s="36"/>
    </row>
    <row r="3191" spans="4:8" x14ac:dyDescent="0.25">
      <c r="D3191" s="125"/>
      <c r="E3191" s="159"/>
      <c r="F3191" s="31"/>
      <c r="H3191" s="36"/>
    </row>
    <row r="3192" spans="4:8" x14ac:dyDescent="0.25">
      <c r="D3192" s="125"/>
      <c r="E3192" s="159"/>
      <c r="F3192" s="31"/>
      <c r="H3192" s="36"/>
    </row>
    <row r="3193" spans="4:8" x14ac:dyDescent="0.25">
      <c r="D3193" s="125"/>
      <c r="E3193" s="159"/>
      <c r="F3193" s="31"/>
      <c r="H3193" s="36"/>
    </row>
    <row r="3194" spans="4:8" x14ac:dyDescent="0.25">
      <c r="D3194" s="125"/>
      <c r="E3194" s="159"/>
      <c r="F3194" s="31"/>
      <c r="H3194" s="36"/>
    </row>
    <row r="3195" spans="4:8" x14ac:dyDescent="0.25">
      <c r="D3195" s="125"/>
      <c r="E3195" s="159"/>
      <c r="F3195" s="31"/>
      <c r="H3195" s="36"/>
    </row>
    <row r="3196" spans="4:8" x14ac:dyDescent="0.25">
      <c r="D3196" s="125"/>
      <c r="E3196" s="159"/>
      <c r="F3196" s="31"/>
      <c r="H3196" s="36"/>
    </row>
    <row r="3197" spans="4:8" x14ac:dyDescent="0.25">
      <c r="D3197" s="125"/>
      <c r="E3197" s="159"/>
      <c r="F3197" s="31"/>
      <c r="H3197" s="36"/>
    </row>
    <row r="3198" spans="4:8" x14ac:dyDescent="0.25">
      <c r="D3198" s="125"/>
      <c r="E3198" s="159"/>
      <c r="F3198" s="31"/>
      <c r="H3198" s="36"/>
    </row>
    <row r="3199" spans="4:8" x14ac:dyDescent="0.25">
      <c r="D3199" s="125"/>
      <c r="E3199" s="159"/>
      <c r="F3199" s="31"/>
      <c r="H3199" s="36"/>
    </row>
    <row r="3200" spans="4:8" x14ac:dyDescent="0.25">
      <c r="D3200" s="125"/>
      <c r="E3200" s="159"/>
      <c r="F3200" s="31"/>
      <c r="H3200" s="36"/>
    </row>
    <row r="3201" spans="4:8" x14ac:dyDescent="0.25">
      <c r="D3201" s="125"/>
      <c r="E3201" s="159"/>
      <c r="F3201" s="31"/>
      <c r="H3201" s="36"/>
    </row>
    <row r="3202" spans="4:8" x14ac:dyDescent="0.25">
      <c r="D3202" s="125"/>
      <c r="E3202" s="159"/>
      <c r="F3202" s="31"/>
      <c r="H3202" s="36"/>
    </row>
    <row r="3203" spans="4:8" x14ac:dyDescent="0.25">
      <c r="D3203" s="125"/>
      <c r="E3203" s="159"/>
      <c r="F3203" s="31"/>
      <c r="H3203" s="36"/>
    </row>
    <row r="3204" spans="4:8" x14ac:dyDescent="0.25">
      <c r="D3204" s="125"/>
      <c r="E3204" s="159"/>
      <c r="F3204" s="31"/>
      <c r="H3204" s="36"/>
    </row>
    <row r="3205" spans="4:8" x14ac:dyDescent="0.25">
      <c r="D3205" s="125"/>
      <c r="E3205" s="159"/>
      <c r="F3205" s="31"/>
      <c r="H3205" s="36"/>
    </row>
    <row r="3206" spans="4:8" x14ac:dyDescent="0.25">
      <c r="D3206" s="125"/>
      <c r="E3206" s="159"/>
      <c r="F3206" s="31"/>
      <c r="H3206" s="36"/>
    </row>
    <row r="3207" spans="4:8" x14ac:dyDescent="0.25">
      <c r="D3207" s="125"/>
      <c r="E3207" s="159"/>
      <c r="F3207" s="31"/>
      <c r="H3207" s="36"/>
    </row>
    <row r="3208" spans="4:8" x14ac:dyDescent="0.25">
      <c r="D3208" s="125"/>
      <c r="E3208" s="159"/>
      <c r="F3208" s="31"/>
      <c r="H3208" s="36"/>
    </row>
    <row r="3209" spans="4:8" x14ac:dyDescent="0.25">
      <c r="D3209" s="125"/>
      <c r="E3209" s="159"/>
      <c r="F3209" s="31"/>
      <c r="H3209" s="36"/>
    </row>
    <row r="3210" spans="4:8" x14ac:dyDescent="0.25">
      <c r="D3210" s="125"/>
      <c r="E3210" s="159"/>
      <c r="F3210" s="31"/>
      <c r="H3210" s="36"/>
    </row>
    <row r="3211" spans="4:8" x14ac:dyDescent="0.25">
      <c r="D3211" s="125"/>
      <c r="E3211" s="159"/>
      <c r="F3211" s="31"/>
      <c r="H3211" s="36"/>
    </row>
    <row r="3212" spans="4:8" x14ac:dyDescent="0.25">
      <c r="D3212" s="125"/>
      <c r="E3212" s="159"/>
      <c r="F3212" s="31"/>
      <c r="H3212" s="36"/>
    </row>
    <row r="3213" spans="4:8" x14ac:dyDescent="0.25">
      <c r="D3213" s="125"/>
      <c r="E3213" s="159"/>
      <c r="F3213" s="31"/>
      <c r="H3213" s="36"/>
    </row>
    <row r="3214" spans="4:8" x14ac:dyDescent="0.25">
      <c r="D3214" s="125"/>
      <c r="E3214" s="159"/>
      <c r="F3214" s="31"/>
      <c r="H3214" s="36"/>
    </row>
    <row r="3215" spans="4:8" x14ac:dyDescent="0.25">
      <c r="D3215" s="125"/>
      <c r="E3215" s="159"/>
      <c r="F3215" s="31"/>
      <c r="H3215" s="36"/>
    </row>
    <row r="3216" spans="4:8" x14ac:dyDescent="0.25">
      <c r="D3216" s="125"/>
      <c r="E3216" s="159"/>
      <c r="F3216" s="31"/>
      <c r="H3216" s="36"/>
    </row>
    <row r="3217" spans="4:8" x14ac:dyDescent="0.25">
      <c r="D3217" s="125"/>
      <c r="E3217" s="159"/>
      <c r="F3217" s="31"/>
      <c r="H3217" s="36"/>
    </row>
    <row r="3218" spans="4:8" x14ac:dyDescent="0.25">
      <c r="D3218" s="125"/>
      <c r="E3218" s="159"/>
      <c r="F3218" s="31"/>
      <c r="H3218" s="36"/>
    </row>
    <row r="3219" spans="4:8" x14ac:dyDescent="0.25">
      <c r="D3219" s="125"/>
      <c r="E3219" s="159"/>
      <c r="F3219" s="31"/>
      <c r="H3219" s="36"/>
    </row>
    <row r="3220" spans="4:8" x14ac:dyDescent="0.25">
      <c r="D3220" s="125"/>
      <c r="E3220" s="159"/>
      <c r="F3220" s="31"/>
      <c r="H3220" s="36"/>
    </row>
    <row r="3221" spans="4:8" x14ac:dyDescent="0.25">
      <c r="D3221" s="125"/>
      <c r="E3221" s="159"/>
      <c r="F3221" s="31"/>
      <c r="H3221" s="36"/>
    </row>
    <row r="3222" spans="4:8" x14ac:dyDescent="0.25">
      <c r="D3222" s="125"/>
      <c r="E3222" s="159"/>
      <c r="F3222" s="31"/>
      <c r="H3222" s="36"/>
    </row>
    <row r="3223" spans="4:8" x14ac:dyDescent="0.25">
      <c r="D3223" s="125"/>
      <c r="E3223" s="159"/>
      <c r="F3223" s="31"/>
      <c r="H3223" s="36"/>
    </row>
    <row r="3224" spans="4:8" x14ac:dyDescent="0.25">
      <c r="D3224" s="125"/>
      <c r="E3224" s="159"/>
      <c r="F3224" s="31"/>
      <c r="H3224" s="36"/>
    </row>
    <row r="3225" spans="4:8" x14ac:dyDescent="0.25">
      <c r="D3225" s="125"/>
      <c r="E3225" s="159"/>
      <c r="F3225" s="31"/>
      <c r="H3225" s="36"/>
    </row>
    <row r="3226" spans="4:8" x14ac:dyDescent="0.25">
      <c r="D3226" s="125"/>
      <c r="E3226" s="159"/>
      <c r="F3226" s="31"/>
      <c r="H3226" s="36"/>
    </row>
    <row r="3227" spans="4:8" x14ac:dyDescent="0.25">
      <c r="D3227" s="125"/>
      <c r="E3227" s="159"/>
      <c r="F3227" s="31"/>
      <c r="H3227" s="36"/>
    </row>
    <row r="3228" spans="4:8" x14ac:dyDescent="0.25">
      <c r="D3228" s="125"/>
      <c r="E3228" s="159"/>
      <c r="F3228" s="31"/>
      <c r="H3228" s="36"/>
    </row>
    <row r="3229" spans="4:8" x14ac:dyDescent="0.25">
      <c r="D3229" s="125"/>
      <c r="E3229" s="159"/>
      <c r="F3229" s="31"/>
      <c r="H3229" s="36"/>
    </row>
    <row r="3230" spans="4:8" x14ac:dyDescent="0.25">
      <c r="D3230" s="125"/>
      <c r="E3230" s="159"/>
      <c r="F3230" s="31"/>
      <c r="H3230" s="36"/>
    </row>
    <row r="3231" spans="4:8" x14ac:dyDescent="0.25">
      <c r="D3231" s="125"/>
      <c r="E3231" s="159"/>
      <c r="F3231" s="31"/>
      <c r="H3231" s="36"/>
    </row>
    <row r="3232" spans="4:8" x14ac:dyDescent="0.25">
      <c r="D3232" s="125"/>
      <c r="E3232" s="159"/>
      <c r="F3232" s="31"/>
      <c r="H3232" s="36"/>
    </row>
    <row r="3233" spans="4:8" x14ac:dyDescent="0.25">
      <c r="D3233" s="125"/>
      <c r="E3233" s="159"/>
      <c r="F3233" s="31"/>
      <c r="H3233" s="36"/>
    </row>
    <row r="3234" spans="4:8" x14ac:dyDescent="0.25">
      <c r="D3234" s="125"/>
      <c r="E3234" s="159"/>
      <c r="F3234" s="31"/>
      <c r="H3234" s="36"/>
    </row>
    <row r="3235" spans="4:8" x14ac:dyDescent="0.25">
      <c r="D3235" s="125"/>
      <c r="E3235" s="159"/>
      <c r="F3235" s="31"/>
      <c r="H3235" s="36"/>
    </row>
    <row r="3236" spans="4:8" x14ac:dyDescent="0.25">
      <c r="D3236" s="125"/>
      <c r="E3236" s="159"/>
      <c r="F3236" s="31"/>
      <c r="H3236" s="36"/>
    </row>
    <row r="3237" spans="4:8" x14ac:dyDescent="0.25">
      <c r="D3237" s="125"/>
      <c r="E3237" s="159"/>
      <c r="F3237" s="31"/>
      <c r="H3237" s="36"/>
    </row>
    <row r="3238" spans="4:8" x14ac:dyDescent="0.25">
      <c r="D3238" s="125"/>
      <c r="E3238" s="159"/>
      <c r="F3238" s="31"/>
      <c r="H3238" s="36"/>
    </row>
    <row r="3239" spans="4:8" x14ac:dyDescent="0.25">
      <c r="D3239" s="125"/>
      <c r="E3239" s="159"/>
      <c r="F3239" s="31"/>
      <c r="H3239" s="36"/>
    </row>
    <row r="3240" spans="4:8" x14ac:dyDescent="0.25">
      <c r="D3240" s="125"/>
      <c r="E3240" s="159"/>
      <c r="F3240" s="31"/>
      <c r="H3240" s="36"/>
    </row>
    <row r="3241" spans="4:8" x14ac:dyDescent="0.25">
      <c r="D3241" s="125"/>
      <c r="E3241" s="159"/>
      <c r="F3241" s="31"/>
      <c r="H3241" s="36"/>
    </row>
    <row r="3242" spans="4:8" x14ac:dyDescent="0.25">
      <c r="D3242" s="125"/>
      <c r="E3242" s="159"/>
      <c r="F3242" s="31"/>
      <c r="H3242" s="36"/>
    </row>
    <row r="3243" spans="4:8" x14ac:dyDescent="0.25">
      <c r="D3243" s="125"/>
      <c r="E3243" s="159"/>
      <c r="F3243" s="31"/>
      <c r="H3243" s="36"/>
    </row>
    <row r="3244" spans="4:8" x14ac:dyDescent="0.25">
      <c r="D3244" s="125"/>
      <c r="E3244" s="159"/>
      <c r="F3244" s="31"/>
      <c r="H3244" s="36"/>
    </row>
    <row r="3245" spans="4:8" x14ac:dyDescent="0.25">
      <c r="D3245" s="125"/>
      <c r="E3245" s="159"/>
      <c r="F3245" s="31"/>
      <c r="H3245" s="36"/>
    </row>
    <row r="3246" spans="4:8" x14ac:dyDescent="0.25">
      <c r="D3246" s="125"/>
      <c r="E3246" s="159"/>
      <c r="F3246" s="31"/>
      <c r="H3246" s="36"/>
    </row>
    <row r="3247" spans="4:8" x14ac:dyDescent="0.25">
      <c r="D3247" s="125"/>
      <c r="E3247" s="159"/>
      <c r="F3247" s="31"/>
      <c r="H3247" s="36"/>
    </row>
    <row r="3248" spans="4:8" x14ac:dyDescent="0.25">
      <c r="D3248" s="125"/>
      <c r="E3248" s="159"/>
      <c r="F3248" s="31"/>
      <c r="H3248" s="36"/>
    </row>
    <row r="3249" spans="4:8" x14ac:dyDescent="0.25">
      <c r="D3249" s="125"/>
      <c r="E3249" s="159"/>
      <c r="F3249" s="31"/>
      <c r="H3249" s="36"/>
    </row>
    <row r="3250" spans="4:8" x14ac:dyDescent="0.25">
      <c r="D3250" s="125"/>
      <c r="E3250" s="159"/>
      <c r="F3250" s="31"/>
      <c r="H3250" s="36"/>
    </row>
    <row r="3251" spans="4:8" x14ac:dyDescent="0.25">
      <c r="D3251" s="125"/>
      <c r="E3251" s="159"/>
      <c r="F3251" s="31"/>
      <c r="H3251" s="36"/>
    </row>
    <row r="3252" spans="4:8" x14ac:dyDescent="0.25">
      <c r="D3252" s="125"/>
      <c r="E3252" s="159"/>
      <c r="F3252" s="31"/>
      <c r="H3252" s="36"/>
    </row>
    <row r="3253" spans="4:8" x14ac:dyDescent="0.25">
      <c r="D3253" s="125"/>
      <c r="E3253" s="159"/>
      <c r="F3253" s="31"/>
      <c r="H3253" s="36"/>
    </row>
    <row r="3254" spans="4:8" x14ac:dyDescent="0.25">
      <c r="D3254" s="125"/>
      <c r="E3254" s="159"/>
      <c r="F3254" s="31"/>
      <c r="H3254" s="36"/>
    </row>
    <row r="3255" spans="4:8" x14ac:dyDescent="0.25">
      <c r="D3255" s="125"/>
      <c r="E3255" s="159"/>
      <c r="F3255" s="31"/>
      <c r="H3255" s="36"/>
    </row>
    <row r="3256" spans="4:8" x14ac:dyDescent="0.25">
      <c r="D3256" s="125"/>
      <c r="E3256" s="159"/>
      <c r="F3256" s="31"/>
      <c r="H3256" s="36"/>
    </row>
    <row r="3257" spans="4:8" x14ac:dyDescent="0.25">
      <c r="D3257" s="125"/>
      <c r="E3257" s="159"/>
      <c r="F3257" s="31"/>
      <c r="H3257" s="36"/>
    </row>
    <row r="3258" spans="4:8" x14ac:dyDescent="0.25">
      <c r="D3258" s="125"/>
      <c r="E3258" s="159"/>
      <c r="F3258" s="31"/>
      <c r="H3258" s="36"/>
    </row>
    <row r="3259" spans="4:8" x14ac:dyDescent="0.25">
      <c r="D3259" s="125"/>
      <c r="E3259" s="159"/>
      <c r="F3259" s="31"/>
      <c r="H3259" s="36"/>
    </row>
    <row r="3260" spans="4:8" x14ac:dyDescent="0.25">
      <c r="D3260" s="125"/>
      <c r="E3260" s="159"/>
      <c r="F3260" s="31"/>
      <c r="H3260" s="36"/>
    </row>
    <row r="3261" spans="4:8" x14ac:dyDescent="0.25">
      <c r="D3261" s="125"/>
      <c r="E3261" s="159"/>
      <c r="F3261" s="31"/>
      <c r="H3261" s="36"/>
    </row>
    <row r="3262" spans="4:8" x14ac:dyDescent="0.25">
      <c r="D3262" s="125"/>
      <c r="E3262" s="159"/>
      <c r="F3262" s="31"/>
      <c r="H3262" s="36"/>
    </row>
    <row r="3263" spans="4:8" x14ac:dyDescent="0.25">
      <c r="D3263" s="125"/>
      <c r="E3263" s="159"/>
      <c r="F3263" s="31"/>
      <c r="H3263" s="36"/>
    </row>
    <row r="3264" spans="4:8" x14ac:dyDescent="0.25">
      <c r="D3264" s="125"/>
      <c r="E3264" s="159"/>
      <c r="F3264" s="31"/>
      <c r="H3264" s="36"/>
    </row>
    <row r="3265" spans="4:8" x14ac:dyDescent="0.25">
      <c r="D3265" s="125"/>
      <c r="E3265" s="159"/>
      <c r="F3265" s="31"/>
      <c r="H3265" s="36"/>
    </row>
    <row r="3266" spans="4:8" x14ac:dyDescent="0.25">
      <c r="D3266" s="125"/>
      <c r="E3266" s="159"/>
      <c r="F3266" s="31"/>
      <c r="H3266" s="36"/>
    </row>
    <row r="3267" spans="4:8" x14ac:dyDescent="0.25">
      <c r="D3267" s="125"/>
      <c r="E3267" s="159"/>
      <c r="F3267" s="31"/>
      <c r="H3267" s="36"/>
    </row>
    <row r="3268" spans="4:8" x14ac:dyDescent="0.25">
      <c r="D3268" s="125"/>
      <c r="E3268" s="159"/>
      <c r="F3268" s="31"/>
      <c r="H3268" s="36"/>
    </row>
    <row r="3269" spans="4:8" x14ac:dyDescent="0.25">
      <c r="D3269" s="125"/>
      <c r="E3269" s="159"/>
      <c r="F3269" s="31"/>
      <c r="H3269" s="36"/>
    </row>
    <row r="3270" spans="4:8" x14ac:dyDescent="0.25">
      <c r="D3270" s="125"/>
      <c r="E3270" s="159"/>
      <c r="F3270" s="31"/>
      <c r="H3270" s="36"/>
    </row>
    <row r="3271" spans="4:8" x14ac:dyDescent="0.25">
      <c r="D3271" s="125"/>
      <c r="E3271" s="159"/>
      <c r="F3271" s="31"/>
      <c r="H3271" s="36"/>
    </row>
    <row r="3272" spans="4:8" x14ac:dyDescent="0.25">
      <c r="D3272" s="125"/>
      <c r="E3272" s="159"/>
      <c r="F3272" s="31"/>
      <c r="H3272" s="36"/>
    </row>
    <row r="3273" spans="4:8" x14ac:dyDescent="0.25">
      <c r="D3273" s="125"/>
      <c r="E3273" s="159"/>
      <c r="F3273" s="31"/>
      <c r="H3273" s="36"/>
    </row>
    <row r="3274" spans="4:8" x14ac:dyDescent="0.25">
      <c r="D3274" s="125"/>
      <c r="E3274" s="159"/>
      <c r="F3274" s="31"/>
      <c r="H3274" s="36"/>
    </row>
    <row r="3275" spans="4:8" x14ac:dyDescent="0.25">
      <c r="D3275" s="125"/>
      <c r="E3275" s="159"/>
      <c r="F3275" s="31"/>
      <c r="H3275" s="36"/>
    </row>
    <row r="3276" spans="4:8" x14ac:dyDescent="0.25">
      <c r="D3276" s="125"/>
      <c r="E3276" s="159"/>
      <c r="F3276" s="31"/>
      <c r="H3276" s="36"/>
    </row>
    <row r="3277" spans="4:8" x14ac:dyDescent="0.25">
      <c r="D3277" s="125"/>
      <c r="E3277" s="159"/>
      <c r="F3277" s="31"/>
      <c r="H3277" s="36"/>
    </row>
    <row r="3278" spans="4:8" x14ac:dyDescent="0.25">
      <c r="D3278" s="125"/>
      <c r="E3278" s="159"/>
      <c r="F3278" s="31"/>
      <c r="H3278" s="36"/>
    </row>
    <row r="3279" spans="4:8" x14ac:dyDescent="0.25">
      <c r="D3279" s="125"/>
      <c r="E3279" s="159"/>
      <c r="F3279" s="31"/>
      <c r="H3279" s="36"/>
    </row>
    <row r="3280" spans="4:8" x14ac:dyDescent="0.25">
      <c r="D3280" s="125"/>
      <c r="E3280" s="159"/>
      <c r="F3280" s="31"/>
      <c r="H3280" s="36"/>
    </row>
    <row r="3281" spans="4:8" x14ac:dyDescent="0.25">
      <c r="D3281" s="125"/>
      <c r="E3281" s="159"/>
      <c r="F3281" s="31"/>
      <c r="H3281" s="36"/>
    </row>
    <row r="3282" spans="4:8" x14ac:dyDescent="0.25">
      <c r="D3282" s="125"/>
      <c r="E3282" s="159"/>
      <c r="F3282" s="31"/>
      <c r="H3282" s="36"/>
    </row>
    <row r="3283" spans="4:8" x14ac:dyDescent="0.25">
      <c r="D3283" s="125"/>
      <c r="E3283" s="159"/>
      <c r="F3283" s="31"/>
      <c r="H3283" s="36"/>
    </row>
    <row r="3284" spans="4:8" x14ac:dyDescent="0.25">
      <c r="D3284" s="125"/>
      <c r="E3284" s="159"/>
      <c r="F3284" s="31"/>
      <c r="H3284" s="36"/>
    </row>
    <row r="3285" spans="4:8" x14ac:dyDescent="0.25">
      <c r="D3285" s="125"/>
      <c r="E3285" s="159"/>
      <c r="F3285" s="31"/>
      <c r="H3285" s="36"/>
    </row>
    <row r="3286" spans="4:8" x14ac:dyDescent="0.25">
      <c r="D3286" s="125"/>
      <c r="E3286" s="159"/>
      <c r="F3286" s="31"/>
      <c r="H3286" s="36"/>
    </row>
    <row r="3287" spans="4:8" x14ac:dyDescent="0.25">
      <c r="D3287" s="125"/>
      <c r="E3287" s="159"/>
      <c r="F3287" s="31"/>
      <c r="H3287" s="36"/>
    </row>
    <row r="3288" spans="4:8" x14ac:dyDescent="0.25">
      <c r="D3288" s="125"/>
      <c r="E3288" s="159"/>
      <c r="F3288" s="31"/>
      <c r="H3288" s="36"/>
    </row>
    <row r="3289" spans="4:8" x14ac:dyDescent="0.25">
      <c r="D3289" s="125"/>
      <c r="E3289" s="159"/>
      <c r="F3289" s="31"/>
      <c r="H3289" s="36"/>
    </row>
    <row r="3290" spans="4:8" x14ac:dyDescent="0.25">
      <c r="D3290" s="125"/>
      <c r="E3290" s="159"/>
      <c r="F3290" s="31"/>
      <c r="H3290" s="36"/>
    </row>
    <row r="3291" spans="4:8" x14ac:dyDescent="0.25">
      <c r="D3291" s="125"/>
      <c r="E3291" s="159"/>
      <c r="F3291" s="31"/>
      <c r="H3291" s="36"/>
    </row>
    <row r="3292" spans="4:8" x14ac:dyDescent="0.25">
      <c r="D3292" s="125"/>
      <c r="E3292" s="159"/>
      <c r="F3292" s="31"/>
      <c r="H3292" s="36"/>
    </row>
    <row r="3293" spans="4:8" x14ac:dyDescent="0.25">
      <c r="D3293" s="125"/>
      <c r="E3293" s="159"/>
      <c r="F3293" s="31"/>
      <c r="H3293" s="36"/>
    </row>
    <row r="3294" spans="4:8" x14ac:dyDescent="0.25">
      <c r="D3294" s="125"/>
      <c r="E3294" s="159"/>
      <c r="F3294" s="31"/>
      <c r="H3294" s="36"/>
    </row>
    <row r="3295" spans="4:8" x14ac:dyDescent="0.25">
      <c r="D3295" s="125"/>
      <c r="E3295" s="159"/>
      <c r="F3295" s="31"/>
      <c r="H3295" s="36"/>
    </row>
    <row r="3296" spans="4:8" x14ac:dyDescent="0.25">
      <c r="D3296" s="125"/>
      <c r="E3296" s="159"/>
      <c r="F3296" s="31"/>
      <c r="H3296" s="36"/>
    </row>
    <row r="3297" spans="4:8" x14ac:dyDescent="0.25">
      <c r="D3297" s="125"/>
      <c r="E3297" s="159"/>
      <c r="F3297" s="31"/>
      <c r="H3297" s="36"/>
    </row>
    <row r="3298" spans="4:8" x14ac:dyDescent="0.25">
      <c r="D3298" s="125"/>
      <c r="E3298" s="159"/>
      <c r="F3298" s="31"/>
      <c r="H3298" s="36"/>
    </row>
    <row r="3299" spans="4:8" x14ac:dyDescent="0.25">
      <c r="D3299" s="125"/>
      <c r="E3299" s="159"/>
      <c r="F3299" s="31"/>
      <c r="H3299" s="36"/>
    </row>
    <row r="3300" spans="4:8" x14ac:dyDescent="0.25">
      <c r="D3300" s="125"/>
      <c r="E3300" s="159"/>
      <c r="F3300" s="31"/>
      <c r="H3300" s="36"/>
    </row>
    <row r="3301" spans="4:8" x14ac:dyDescent="0.25">
      <c r="D3301" s="125"/>
      <c r="E3301" s="159"/>
      <c r="F3301" s="31"/>
      <c r="H3301" s="36"/>
    </row>
    <row r="3302" spans="4:8" x14ac:dyDescent="0.25">
      <c r="D3302" s="125"/>
      <c r="E3302" s="159"/>
      <c r="F3302" s="31"/>
      <c r="H3302" s="36"/>
    </row>
    <row r="3303" spans="4:8" x14ac:dyDescent="0.25">
      <c r="D3303" s="125"/>
      <c r="E3303" s="159"/>
      <c r="F3303" s="31"/>
      <c r="H3303" s="36"/>
    </row>
    <row r="3304" spans="4:8" x14ac:dyDescent="0.25">
      <c r="D3304" s="125"/>
      <c r="E3304" s="159"/>
      <c r="F3304" s="31"/>
      <c r="H3304" s="36"/>
    </row>
    <row r="3305" spans="4:8" x14ac:dyDescent="0.25">
      <c r="D3305" s="125"/>
      <c r="E3305" s="159"/>
      <c r="F3305" s="31"/>
      <c r="H3305" s="36"/>
    </row>
    <row r="3306" spans="4:8" x14ac:dyDescent="0.25">
      <c r="D3306" s="125"/>
      <c r="E3306" s="159"/>
      <c r="F3306" s="31"/>
      <c r="H3306" s="36"/>
    </row>
    <row r="3307" spans="4:8" x14ac:dyDescent="0.25">
      <c r="D3307" s="125"/>
      <c r="E3307" s="159"/>
      <c r="F3307" s="31"/>
      <c r="H3307" s="36"/>
    </row>
    <row r="3308" spans="4:8" x14ac:dyDescent="0.25">
      <c r="D3308" s="125"/>
      <c r="E3308" s="159"/>
      <c r="F3308" s="31"/>
      <c r="H3308" s="36"/>
    </row>
    <row r="3309" spans="4:8" x14ac:dyDescent="0.25">
      <c r="D3309" s="125"/>
      <c r="E3309" s="159"/>
      <c r="F3309" s="31"/>
      <c r="H3309" s="36"/>
    </row>
    <row r="3310" spans="4:8" x14ac:dyDescent="0.25">
      <c r="D3310" s="125"/>
      <c r="E3310" s="159"/>
      <c r="F3310" s="31"/>
      <c r="H3310" s="36"/>
    </row>
    <row r="3311" spans="4:8" x14ac:dyDescent="0.25">
      <c r="D3311" s="125"/>
      <c r="E3311" s="159"/>
      <c r="F3311" s="31"/>
      <c r="H3311" s="36"/>
    </row>
    <row r="3312" spans="4:8" x14ac:dyDescent="0.25">
      <c r="D3312" s="125"/>
      <c r="E3312" s="159"/>
      <c r="F3312" s="31"/>
      <c r="H3312" s="36"/>
    </row>
    <row r="3313" spans="4:8" x14ac:dyDescent="0.25">
      <c r="D3313" s="125"/>
      <c r="E3313" s="159"/>
      <c r="F3313" s="31"/>
      <c r="H3313" s="36"/>
    </row>
    <row r="3314" spans="4:8" x14ac:dyDescent="0.25">
      <c r="D3314" s="125"/>
      <c r="E3314" s="159"/>
      <c r="F3314" s="31"/>
      <c r="H3314" s="36"/>
    </row>
    <row r="3315" spans="4:8" x14ac:dyDescent="0.25">
      <c r="D3315" s="125"/>
      <c r="E3315" s="159"/>
      <c r="F3315" s="31"/>
      <c r="H3315" s="36"/>
    </row>
    <row r="3316" spans="4:8" x14ac:dyDescent="0.25">
      <c r="D3316" s="125"/>
      <c r="E3316" s="159"/>
      <c r="F3316" s="31"/>
      <c r="H3316" s="36"/>
    </row>
    <row r="3317" spans="4:8" x14ac:dyDescent="0.25">
      <c r="D3317" s="125"/>
      <c r="E3317" s="159"/>
      <c r="F3317" s="31"/>
      <c r="H3317" s="36"/>
    </row>
    <row r="3318" spans="4:8" x14ac:dyDescent="0.25">
      <c r="D3318" s="125"/>
      <c r="E3318" s="159"/>
      <c r="F3318" s="31"/>
      <c r="H3318" s="36"/>
    </row>
    <row r="3319" spans="4:8" x14ac:dyDescent="0.25">
      <c r="D3319" s="125"/>
      <c r="E3319" s="159"/>
      <c r="F3319" s="31"/>
      <c r="H3319" s="36"/>
    </row>
    <row r="3320" spans="4:8" x14ac:dyDescent="0.25">
      <c r="D3320" s="125"/>
      <c r="E3320" s="159"/>
      <c r="F3320" s="31"/>
      <c r="H3320" s="36"/>
    </row>
    <row r="3321" spans="4:8" x14ac:dyDescent="0.25">
      <c r="D3321" s="125"/>
      <c r="E3321" s="159"/>
      <c r="F3321" s="31"/>
      <c r="H3321" s="36"/>
    </row>
    <row r="3322" spans="4:8" x14ac:dyDescent="0.25">
      <c r="D3322" s="125"/>
      <c r="E3322" s="159"/>
      <c r="F3322" s="31"/>
      <c r="H3322" s="36"/>
    </row>
    <row r="3323" spans="4:8" x14ac:dyDescent="0.25">
      <c r="D3323" s="125"/>
      <c r="E3323" s="159"/>
      <c r="F3323" s="31"/>
      <c r="H3323" s="36"/>
    </row>
    <row r="3324" spans="4:8" x14ac:dyDescent="0.25">
      <c r="D3324" s="125"/>
      <c r="E3324" s="159"/>
      <c r="F3324" s="31"/>
      <c r="H3324" s="36"/>
    </row>
    <row r="3325" spans="4:8" x14ac:dyDescent="0.25">
      <c r="D3325" s="125"/>
      <c r="E3325" s="159"/>
      <c r="F3325" s="31"/>
      <c r="H3325" s="36"/>
    </row>
    <row r="3326" spans="4:8" x14ac:dyDescent="0.25">
      <c r="D3326" s="125"/>
      <c r="E3326" s="159"/>
      <c r="F3326" s="31"/>
      <c r="H3326" s="36"/>
    </row>
    <row r="3327" spans="4:8" x14ac:dyDescent="0.25">
      <c r="D3327" s="125"/>
      <c r="E3327" s="159"/>
      <c r="F3327" s="31"/>
      <c r="H3327" s="36"/>
    </row>
    <row r="3328" spans="4:8" x14ac:dyDescent="0.25">
      <c r="D3328" s="125"/>
      <c r="E3328" s="159"/>
      <c r="F3328" s="31"/>
      <c r="H3328" s="36"/>
    </row>
    <row r="3329" spans="4:8" x14ac:dyDescent="0.25">
      <c r="D3329" s="125"/>
      <c r="E3329" s="159"/>
      <c r="F3329" s="31"/>
      <c r="H3329" s="36"/>
    </row>
    <row r="3330" spans="4:8" x14ac:dyDescent="0.25">
      <c r="D3330" s="125"/>
      <c r="E3330" s="159"/>
      <c r="F3330" s="31"/>
      <c r="H3330" s="36"/>
    </row>
    <row r="3331" spans="4:8" x14ac:dyDescent="0.25">
      <c r="D3331" s="125"/>
      <c r="E3331" s="159"/>
      <c r="F3331" s="31"/>
      <c r="H3331" s="36"/>
    </row>
    <row r="3332" spans="4:8" x14ac:dyDescent="0.25">
      <c r="D3332" s="125"/>
      <c r="E3332" s="159"/>
      <c r="F3332" s="31"/>
      <c r="H3332" s="36"/>
    </row>
    <row r="3333" spans="4:8" x14ac:dyDescent="0.25">
      <c r="D3333" s="125"/>
      <c r="E3333" s="159"/>
      <c r="F3333" s="31"/>
      <c r="H3333" s="36"/>
    </row>
    <row r="3334" spans="4:8" x14ac:dyDescent="0.25">
      <c r="D3334" s="125"/>
      <c r="E3334" s="159"/>
      <c r="F3334" s="31"/>
      <c r="H3334" s="36"/>
    </row>
    <row r="3335" spans="4:8" x14ac:dyDescent="0.25">
      <c r="D3335" s="125"/>
      <c r="E3335" s="159"/>
      <c r="F3335" s="31"/>
      <c r="H3335" s="36"/>
    </row>
    <row r="3336" spans="4:8" x14ac:dyDescent="0.25">
      <c r="D3336" s="125"/>
      <c r="E3336" s="159"/>
      <c r="F3336" s="31"/>
      <c r="H3336" s="36"/>
    </row>
    <row r="3337" spans="4:8" x14ac:dyDescent="0.25">
      <c r="D3337" s="125"/>
      <c r="E3337" s="159"/>
      <c r="F3337" s="31"/>
      <c r="H3337" s="36"/>
    </row>
    <row r="3338" spans="4:8" x14ac:dyDescent="0.25">
      <c r="D3338" s="125"/>
      <c r="E3338" s="159"/>
      <c r="F3338" s="31"/>
      <c r="H3338" s="36"/>
    </row>
    <row r="3339" spans="4:8" x14ac:dyDescent="0.25">
      <c r="D3339" s="125"/>
      <c r="E3339" s="159"/>
      <c r="F3339" s="31"/>
      <c r="H3339" s="36"/>
    </row>
    <row r="3340" spans="4:8" x14ac:dyDescent="0.25">
      <c r="D3340" s="125"/>
      <c r="E3340" s="159"/>
      <c r="F3340" s="31"/>
      <c r="H3340" s="36"/>
    </row>
    <row r="3341" spans="4:8" x14ac:dyDescent="0.25">
      <c r="D3341" s="125"/>
      <c r="E3341" s="159"/>
      <c r="F3341" s="31"/>
      <c r="H3341" s="36"/>
    </row>
    <row r="3342" spans="4:8" x14ac:dyDescent="0.25">
      <c r="D3342" s="125"/>
      <c r="E3342" s="159"/>
      <c r="F3342" s="31"/>
      <c r="H3342" s="36"/>
    </row>
    <row r="3343" spans="4:8" x14ac:dyDescent="0.25">
      <c r="D3343" s="125"/>
      <c r="E3343" s="159"/>
      <c r="F3343" s="31"/>
      <c r="H3343" s="36"/>
    </row>
    <row r="3344" spans="4:8" x14ac:dyDescent="0.25">
      <c r="D3344" s="125"/>
      <c r="E3344" s="159"/>
      <c r="F3344" s="31"/>
      <c r="H3344" s="36"/>
    </row>
    <row r="3345" spans="4:8" x14ac:dyDescent="0.25">
      <c r="D3345" s="125"/>
      <c r="E3345" s="159"/>
      <c r="F3345" s="31"/>
      <c r="H3345" s="36"/>
    </row>
    <row r="3346" spans="4:8" x14ac:dyDescent="0.25">
      <c r="D3346" s="125"/>
      <c r="E3346" s="159"/>
      <c r="F3346" s="31"/>
      <c r="H3346" s="36"/>
    </row>
    <row r="3347" spans="4:8" x14ac:dyDescent="0.25">
      <c r="D3347" s="125"/>
      <c r="E3347" s="159"/>
      <c r="F3347" s="31"/>
      <c r="H3347" s="36"/>
    </row>
    <row r="3348" spans="4:8" x14ac:dyDescent="0.25">
      <c r="D3348" s="125"/>
      <c r="E3348" s="159"/>
      <c r="F3348" s="31"/>
      <c r="H3348" s="36"/>
    </row>
    <row r="3349" spans="4:8" x14ac:dyDescent="0.25">
      <c r="D3349" s="125"/>
      <c r="E3349" s="159"/>
      <c r="F3349" s="31"/>
      <c r="H3349" s="36"/>
    </row>
    <row r="3350" spans="4:8" x14ac:dyDescent="0.25">
      <c r="D3350" s="125"/>
      <c r="E3350" s="159"/>
      <c r="F3350" s="31"/>
      <c r="H3350" s="36"/>
    </row>
    <row r="3351" spans="4:8" x14ac:dyDescent="0.25">
      <c r="D3351" s="125"/>
      <c r="E3351" s="159"/>
      <c r="F3351" s="31"/>
      <c r="H3351" s="36"/>
    </row>
    <row r="3352" spans="4:8" x14ac:dyDescent="0.25">
      <c r="D3352" s="125"/>
      <c r="E3352" s="159"/>
      <c r="F3352" s="31"/>
      <c r="H3352" s="36"/>
    </row>
    <row r="3353" spans="4:8" x14ac:dyDescent="0.25">
      <c r="D3353" s="125"/>
      <c r="E3353" s="159"/>
      <c r="F3353" s="31"/>
      <c r="H3353" s="36"/>
    </row>
    <row r="3354" spans="4:8" x14ac:dyDescent="0.25">
      <c r="D3354" s="125"/>
      <c r="E3354" s="159"/>
      <c r="F3354" s="31"/>
      <c r="H3354" s="36"/>
    </row>
    <row r="3355" spans="4:8" x14ac:dyDescent="0.25">
      <c r="D3355" s="125"/>
      <c r="E3355" s="159"/>
      <c r="F3355" s="31"/>
      <c r="H3355" s="36"/>
    </row>
    <row r="3356" spans="4:8" x14ac:dyDescent="0.25">
      <c r="D3356" s="125"/>
      <c r="E3356" s="159"/>
      <c r="F3356" s="31"/>
      <c r="H3356" s="36"/>
    </row>
    <row r="3357" spans="4:8" x14ac:dyDescent="0.25">
      <c r="D3357" s="125"/>
      <c r="E3357" s="159"/>
      <c r="F3357" s="31"/>
      <c r="H3357" s="36"/>
    </row>
    <row r="3358" spans="4:8" x14ac:dyDescent="0.25">
      <c r="D3358" s="125"/>
      <c r="E3358" s="159"/>
      <c r="F3358" s="31"/>
      <c r="H3358" s="36"/>
    </row>
    <row r="3359" spans="4:8" x14ac:dyDescent="0.25">
      <c r="D3359" s="125"/>
      <c r="E3359" s="159"/>
      <c r="F3359" s="31"/>
      <c r="H3359" s="36"/>
    </row>
    <row r="3360" spans="4:8" x14ac:dyDescent="0.25">
      <c r="D3360" s="125"/>
      <c r="E3360" s="159"/>
      <c r="F3360" s="31"/>
      <c r="H3360" s="36"/>
    </row>
    <row r="3361" spans="4:8" x14ac:dyDescent="0.25">
      <c r="D3361" s="125"/>
      <c r="E3361" s="159"/>
      <c r="F3361" s="31"/>
      <c r="H3361" s="36"/>
    </row>
    <row r="3362" spans="4:8" x14ac:dyDescent="0.25">
      <c r="D3362" s="125"/>
      <c r="E3362" s="159"/>
      <c r="F3362" s="31"/>
      <c r="H3362" s="36"/>
    </row>
    <row r="3363" spans="4:8" x14ac:dyDescent="0.25">
      <c r="D3363" s="125"/>
      <c r="E3363" s="159"/>
      <c r="F3363" s="31"/>
      <c r="H3363" s="36"/>
    </row>
    <row r="3364" spans="4:8" x14ac:dyDescent="0.25">
      <c r="D3364" s="125"/>
      <c r="E3364" s="159"/>
      <c r="F3364" s="31"/>
      <c r="H3364" s="36"/>
    </row>
    <row r="3365" spans="4:8" x14ac:dyDescent="0.25">
      <c r="D3365" s="125"/>
      <c r="E3365" s="159"/>
      <c r="F3365" s="31"/>
      <c r="H3365" s="36"/>
    </row>
    <row r="3366" spans="4:8" x14ac:dyDescent="0.25">
      <c r="D3366" s="125"/>
      <c r="E3366" s="159"/>
      <c r="F3366" s="31"/>
      <c r="H3366" s="36"/>
    </row>
    <row r="3367" spans="4:8" x14ac:dyDescent="0.25">
      <c r="D3367" s="125"/>
      <c r="E3367" s="159"/>
      <c r="F3367" s="31"/>
      <c r="H3367" s="36"/>
    </row>
    <row r="3368" spans="4:8" x14ac:dyDescent="0.25">
      <c r="D3368" s="125"/>
      <c r="E3368" s="159"/>
      <c r="F3368" s="31"/>
      <c r="H3368" s="36"/>
    </row>
    <row r="3369" spans="4:8" x14ac:dyDescent="0.25">
      <c r="D3369" s="125"/>
      <c r="E3369" s="159"/>
      <c r="F3369" s="31"/>
      <c r="H3369" s="36"/>
    </row>
    <row r="3370" spans="4:8" x14ac:dyDescent="0.25">
      <c r="D3370" s="125"/>
      <c r="E3370" s="159"/>
      <c r="F3370" s="31"/>
      <c r="H3370" s="36"/>
    </row>
    <row r="3371" spans="4:8" x14ac:dyDescent="0.25">
      <c r="D3371" s="125"/>
      <c r="E3371" s="159"/>
      <c r="F3371" s="31"/>
      <c r="H3371" s="36"/>
    </row>
    <row r="3372" spans="4:8" x14ac:dyDescent="0.25">
      <c r="D3372" s="125"/>
      <c r="E3372" s="159"/>
      <c r="F3372" s="31"/>
      <c r="H3372" s="36"/>
    </row>
    <row r="3373" spans="4:8" x14ac:dyDescent="0.25">
      <c r="D3373" s="125"/>
      <c r="E3373" s="159"/>
      <c r="F3373" s="31"/>
      <c r="H3373" s="36"/>
    </row>
    <row r="3374" spans="4:8" x14ac:dyDescent="0.25">
      <c r="D3374" s="125"/>
      <c r="E3374" s="159"/>
      <c r="F3374" s="31"/>
      <c r="H3374" s="36"/>
    </row>
    <row r="3375" spans="4:8" x14ac:dyDescent="0.25">
      <c r="D3375" s="125"/>
      <c r="E3375" s="159"/>
      <c r="F3375" s="31"/>
      <c r="H3375" s="36"/>
    </row>
    <row r="3376" spans="4:8" x14ac:dyDescent="0.25">
      <c r="D3376" s="125"/>
      <c r="E3376" s="159"/>
      <c r="F3376" s="31"/>
      <c r="H3376" s="36"/>
    </row>
    <row r="3377" spans="4:8" x14ac:dyDescent="0.25">
      <c r="D3377" s="125"/>
      <c r="E3377" s="159"/>
      <c r="F3377" s="31"/>
      <c r="H3377" s="36"/>
    </row>
    <row r="3378" spans="4:8" x14ac:dyDescent="0.25">
      <c r="D3378" s="125"/>
      <c r="E3378" s="159"/>
      <c r="F3378" s="31"/>
      <c r="H3378" s="36"/>
    </row>
    <row r="3379" spans="4:8" x14ac:dyDescent="0.25">
      <c r="D3379" s="125"/>
      <c r="E3379" s="159"/>
      <c r="F3379" s="31"/>
      <c r="H3379" s="36"/>
    </row>
    <row r="3380" spans="4:8" x14ac:dyDescent="0.25">
      <c r="D3380" s="125"/>
      <c r="E3380" s="159"/>
      <c r="F3380" s="31"/>
      <c r="H3380" s="36"/>
    </row>
    <row r="3381" spans="4:8" x14ac:dyDescent="0.25">
      <c r="D3381" s="125"/>
      <c r="E3381" s="159"/>
      <c r="F3381" s="31"/>
      <c r="H3381" s="36"/>
    </row>
    <row r="3382" spans="4:8" x14ac:dyDescent="0.25">
      <c r="D3382" s="125"/>
      <c r="E3382" s="159"/>
      <c r="F3382" s="31"/>
      <c r="H3382" s="36"/>
    </row>
    <row r="3383" spans="4:8" x14ac:dyDescent="0.25">
      <c r="D3383" s="125"/>
      <c r="E3383" s="159"/>
      <c r="F3383" s="31"/>
      <c r="H3383" s="36"/>
    </row>
    <row r="3384" spans="4:8" x14ac:dyDescent="0.25">
      <c r="D3384" s="125"/>
      <c r="E3384" s="159"/>
      <c r="F3384" s="31"/>
      <c r="H3384" s="36"/>
    </row>
    <row r="3385" spans="4:8" x14ac:dyDescent="0.25">
      <c r="D3385" s="125"/>
      <c r="E3385" s="159"/>
      <c r="F3385" s="31"/>
      <c r="H3385" s="36"/>
    </row>
    <row r="3386" spans="4:8" x14ac:dyDescent="0.25">
      <c r="D3386" s="125"/>
      <c r="E3386" s="159"/>
      <c r="F3386" s="31"/>
      <c r="H3386" s="36"/>
    </row>
    <row r="3387" spans="4:8" x14ac:dyDescent="0.25">
      <c r="D3387" s="125"/>
      <c r="E3387" s="159"/>
      <c r="F3387" s="31"/>
      <c r="H3387" s="36"/>
    </row>
    <row r="3388" spans="4:8" x14ac:dyDescent="0.25">
      <c r="D3388" s="125"/>
      <c r="E3388" s="159"/>
      <c r="F3388" s="31"/>
      <c r="H3388" s="36"/>
    </row>
    <row r="3389" spans="4:8" x14ac:dyDescent="0.25">
      <c r="D3389" s="125"/>
      <c r="E3389" s="159"/>
      <c r="F3389" s="31"/>
      <c r="H3389" s="36"/>
    </row>
    <row r="3390" spans="4:8" x14ac:dyDescent="0.25">
      <c r="D3390" s="125"/>
      <c r="E3390" s="159"/>
      <c r="F3390" s="31"/>
      <c r="H3390" s="36"/>
    </row>
    <row r="3391" spans="4:8" x14ac:dyDescent="0.25">
      <c r="D3391" s="125"/>
      <c r="E3391" s="159"/>
      <c r="F3391" s="31"/>
      <c r="H3391" s="36"/>
    </row>
    <row r="3392" spans="4:8" x14ac:dyDescent="0.25">
      <c r="D3392" s="125"/>
      <c r="E3392" s="159"/>
      <c r="F3392" s="31"/>
      <c r="H3392" s="36"/>
    </row>
    <row r="3393" spans="4:8" x14ac:dyDescent="0.25">
      <c r="D3393" s="125"/>
      <c r="E3393" s="159"/>
      <c r="F3393" s="31"/>
      <c r="H3393" s="36"/>
    </row>
    <row r="3394" spans="4:8" x14ac:dyDescent="0.25">
      <c r="D3394" s="125"/>
      <c r="E3394" s="159"/>
      <c r="F3394" s="31"/>
      <c r="H3394" s="36"/>
    </row>
    <row r="3395" spans="4:8" x14ac:dyDescent="0.25">
      <c r="D3395" s="125"/>
      <c r="E3395" s="159"/>
      <c r="F3395" s="31"/>
      <c r="H3395" s="36"/>
    </row>
    <row r="3396" spans="4:8" x14ac:dyDescent="0.25">
      <c r="D3396" s="125"/>
      <c r="E3396" s="159"/>
      <c r="F3396" s="31"/>
      <c r="H3396" s="36"/>
    </row>
    <row r="3397" spans="4:8" x14ac:dyDescent="0.25">
      <c r="D3397" s="125"/>
      <c r="E3397" s="159"/>
      <c r="F3397" s="31"/>
      <c r="H3397" s="36"/>
    </row>
    <row r="3398" spans="4:8" x14ac:dyDescent="0.25">
      <c r="D3398" s="125"/>
      <c r="E3398" s="159"/>
      <c r="F3398" s="31"/>
      <c r="H3398" s="36"/>
    </row>
    <row r="3399" spans="4:8" x14ac:dyDescent="0.25">
      <c r="D3399" s="125"/>
      <c r="E3399" s="159"/>
      <c r="F3399" s="31"/>
      <c r="H3399" s="36"/>
    </row>
    <row r="3400" spans="4:8" x14ac:dyDescent="0.25">
      <c r="D3400" s="125"/>
      <c r="E3400" s="159"/>
      <c r="F3400" s="31"/>
      <c r="H3400" s="36"/>
    </row>
    <row r="3401" spans="4:8" x14ac:dyDescent="0.25">
      <c r="D3401" s="125"/>
      <c r="E3401" s="159"/>
      <c r="F3401" s="31"/>
      <c r="H3401" s="36"/>
    </row>
    <row r="3402" spans="4:8" x14ac:dyDescent="0.25">
      <c r="D3402" s="125"/>
      <c r="E3402" s="159"/>
      <c r="F3402" s="31"/>
      <c r="H3402" s="36"/>
    </row>
    <row r="3403" spans="4:8" x14ac:dyDescent="0.25">
      <c r="D3403" s="125"/>
      <c r="E3403" s="159"/>
      <c r="F3403" s="31"/>
      <c r="H3403" s="36"/>
    </row>
    <row r="3404" spans="4:8" x14ac:dyDescent="0.25">
      <c r="D3404" s="125"/>
      <c r="E3404" s="159"/>
      <c r="F3404" s="31"/>
      <c r="H3404" s="36"/>
    </row>
    <row r="3405" spans="4:8" x14ac:dyDescent="0.25">
      <c r="D3405" s="125"/>
      <c r="E3405" s="159"/>
      <c r="F3405" s="31"/>
      <c r="H3405" s="36"/>
    </row>
    <row r="3406" spans="4:8" x14ac:dyDescent="0.25">
      <c r="D3406" s="125"/>
      <c r="E3406" s="159"/>
      <c r="F3406" s="31"/>
      <c r="H3406" s="36"/>
    </row>
    <row r="3407" spans="4:8" x14ac:dyDescent="0.25">
      <c r="D3407" s="125"/>
      <c r="E3407" s="159"/>
      <c r="F3407" s="31"/>
      <c r="H3407" s="36"/>
    </row>
    <row r="3408" spans="4:8" x14ac:dyDescent="0.25">
      <c r="D3408" s="125"/>
      <c r="E3408" s="159"/>
      <c r="F3408" s="31"/>
      <c r="H3408" s="36"/>
    </row>
    <row r="3409" spans="4:8" x14ac:dyDescent="0.25">
      <c r="D3409" s="125"/>
      <c r="E3409" s="159"/>
      <c r="F3409" s="31"/>
      <c r="H3409" s="36"/>
    </row>
    <row r="3410" spans="4:8" x14ac:dyDescent="0.25">
      <c r="D3410" s="125"/>
      <c r="E3410" s="159"/>
      <c r="F3410" s="31"/>
      <c r="H3410" s="36"/>
    </row>
    <row r="3411" spans="4:8" x14ac:dyDescent="0.25">
      <c r="D3411" s="125"/>
      <c r="E3411" s="159"/>
      <c r="F3411" s="31"/>
      <c r="H3411" s="36"/>
    </row>
    <row r="3412" spans="4:8" x14ac:dyDescent="0.25">
      <c r="D3412" s="125"/>
      <c r="E3412" s="159"/>
      <c r="F3412" s="31"/>
      <c r="H3412" s="36"/>
    </row>
    <row r="3413" spans="4:8" x14ac:dyDescent="0.25">
      <c r="D3413" s="125"/>
      <c r="E3413" s="159"/>
      <c r="F3413" s="31"/>
      <c r="H3413" s="36"/>
    </row>
    <row r="3414" spans="4:8" x14ac:dyDescent="0.25">
      <c r="D3414" s="125"/>
      <c r="E3414" s="159"/>
      <c r="F3414" s="31"/>
      <c r="H3414" s="36"/>
    </row>
    <row r="3415" spans="4:8" x14ac:dyDescent="0.25">
      <c r="D3415" s="125"/>
      <c r="E3415" s="159"/>
      <c r="F3415" s="31"/>
      <c r="H3415" s="36"/>
    </row>
    <row r="3416" spans="4:8" x14ac:dyDescent="0.25">
      <c r="D3416" s="125"/>
      <c r="E3416" s="159"/>
      <c r="F3416" s="31"/>
      <c r="H3416" s="36"/>
    </row>
    <row r="3417" spans="4:8" x14ac:dyDescent="0.25">
      <c r="D3417" s="125"/>
      <c r="E3417" s="159"/>
      <c r="F3417" s="31"/>
      <c r="H3417" s="36"/>
    </row>
    <row r="3418" spans="4:8" x14ac:dyDescent="0.25">
      <c r="D3418" s="125"/>
      <c r="E3418" s="159"/>
      <c r="F3418" s="31"/>
      <c r="H3418" s="36"/>
    </row>
    <row r="3419" spans="4:8" x14ac:dyDescent="0.25">
      <c r="D3419" s="125"/>
      <c r="E3419" s="159"/>
      <c r="F3419" s="31"/>
      <c r="H3419" s="36"/>
    </row>
    <row r="3420" spans="4:8" x14ac:dyDescent="0.25">
      <c r="D3420" s="125"/>
      <c r="E3420" s="159"/>
      <c r="F3420" s="31"/>
      <c r="H3420" s="36"/>
    </row>
    <row r="3421" spans="4:8" x14ac:dyDescent="0.25">
      <c r="D3421" s="125"/>
      <c r="E3421" s="159"/>
      <c r="F3421" s="31"/>
      <c r="H3421" s="36"/>
    </row>
    <row r="3422" spans="4:8" x14ac:dyDescent="0.25">
      <c r="D3422" s="125"/>
      <c r="E3422" s="159"/>
      <c r="F3422" s="31"/>
      <c r="H3422" s="36"/>
    </row>
    <row r="3423" spans="4:8" x14ac:dyDescent="0.25">
      <c r="D3423" s="125"/>
      <c r="E3423" s="159"/>
      <c r="F3423" s="31"/>
      <c r="H3423" s="36"/>
    </row>
    <row r="3424" spans="4:8" x14ac:dyDescent="0.25">
      <c r="D3424" s="125"/>
      <c r="E3424" s="159"/>
      <c r="F3424" s="31"/>
      <c r="H3424" s="36"/>
    </row>
    <row r="3425" spans="4:8" x14ac:dyDescent="0.25">
      <c r="D3425" s="125"/>
      <c r="E3425" s="159"/>
      <c r="F3425" s="31"/>
      <c r="H3425" s="36"/>
    </row>
    <row r="3426" spans="4:8" x14ac:dyDescent="0.25">
      <c r="D3426" s="125"/>
      <c r="E3426" s="159"/>
      <c r="F3426" s="31"/>
      <c r="H3426" s="36"/>
    </row>
    <row r="3427" spans="4:8" x14ac:dyDescent="0.25">
      <c r="D3427" s="125"/>
      <c r="E3427" s="159"/>
      <c r="F3427" s="31"/>
      <c r="H3427" s="36"/>
    </row>
    <row r="3428" spans="4:8" x14ac:dyDescent="0.25">
      <c r="D3428" s="125"/>
      <c r="E3428" s="159"/>
      <c r="F3428" s="31"/>
      <c r="H3428" s="36"/>
    </row>
    <row r="3429" spans="4:8" x14ac:dyDescent="0.25">
      <c r="D3429" s="125"/>
      <c r="E3429" s="159"/>
      <c r="F3429" s="31"/>
      <c r="H3429" s="36"/>
    </row>
    <row r="3430" spans="4:8" x14ac:dyDescent="0.25">
      <c r="D3430" s="125"/>
      <c r="E3430" s="159"/>
      <c r="F3430" s="31"/>
      <c r="H3430" s="36"/>
    </row>
    <row r="3431" spans="4:8" x14ac:dyDescent="0.25">
      <c r="D3431" s="125"/>
      <c r="E3431" s="159"/>
      <c r="F3431" s="31"/>
      <c r="H3431" s="36"/>
    </row>
    <row r="3432" spans="4:8" x14ac:dyDescent="0.25">
      <c r="D3432" s="125"/>
      <c r="E3432" s="159"/>
      <c r="F3432" s="31"/>
      <c r="H3432" s="36"/>
    </row>
    <row r="3433" spans="4:8" x14ac:dyDescent="0.25">
      <c r="D3433" s="125"/>
      <c r="E3433" s="159"/>
      <c r="F3433" s="31"/>
      <c r="H3433" s="36"/>
    </row>
    <row r="3434" spans="4:8" x14ac:dyDescent="0.25">
      <c r="D3434" s="125"/>
      <c r="E3434" s="159"/>
      <c r="F3434" s="31"/>
      <c r="H3434" s="36"/>
    </row>
    <row r="3435" spans="4:8" x14ac:dyDescent="0.25">
      <c r="D3435" s="125"/>
      <c r="E3435" s="159"/>
      <c r="F3435" s="31"/>
      <c r="H3435" s="36"/>
    </row>
    <row r="3436" spans="4:8" x14ac:dyDescent="0.25">
      <c r="D3436" s="125"/>
      <c r="E3436" s="159"/>
      <c r="F3436" s="31"/>
      <c r="H3436" s="36"/>
    </row>
    <row r="3437" spans="4:8" x14ac:dyDescent="0.25">
      <c r="D3437" s="125"/>
      <c r="E3437" s="159"/>
      <c r="F3437" s="31"/>
      <c r="H3437" s="36"/>
    </row>
    <row r="3438" spans="4:8" x14ac:dyDescent="0.25">
      <c r="D3438" s="125"/>
      <c r="E3438" s="159"/>
      <c r="F3438" s="31"/>
      <c r="H3438" s="36"/>
    </row>
    <row r="3439" spans="4:8" x14ac:dyDescent="0.25">
      <c r="D3439" s="125"/>
      <c r="E3439" s="159"/>
      <c r="F3439" s="31"/>
      <c r="H3439" s="36"/>
    </row>
    <row r="3440" spans="4:8" x14ac:dyDescent="0.25">
      <c r="D3440" s="125"/>
      <c r="E3440" s="159"/>
      <c r="F3440" s="31"/>
      <c r="H3440" s="36"/>
    </row>
    <row r="3441" spans="4:8" x14ac:dyDescent="0.25">
      <c r="D3441" s="125"/>
      <c r="E3441" s="159"/>
      <c r="F3441" s="31"/>
      <c r="H3441" s="36"/>
    </row>
    <row r="3442" spans="4:8" x14ac:dyDescent="0.25">
      <c r="D3442" s="125"/>
      <c r="E3442" s="159"/>
      <c r="F3442" s="31"/>
      <c r="H3442" s="36"/>
    </row>
    <row r="3443" spans="4:8" x14ac:dyDescent="0.25">
      <c r="D3443" s="125"/>
      <c r="E3443" s="159"/>
      <c r="F3443" s="31"/>
      <c r="H3443" s="36"/>
    </row>
    <row r="3444" spans="4:8" x14ac:dyDescent="0.25">
      <c r="D3444" s="125"/>
      <c r="E3444" s="159"/>
      <c r="F3444" s="31"/>
      <c r="H3444" s="36"/>
    </row>
    <row r="3445" spans="4:8" x14ac:dyDescent="0.25">
      <c r="D3445" s="125"/>
      <c r="E3445" s="159"/>
      <c r="F3445" s="31"/>
      <c r="H3445" s="36"/>
    </row>
    <row r="3446" spans="4:8" x14ac:dyDescent="0.25">
      <c r="D3446" s="125"/>
      <c r="E3446" s="159"/>
      <c r="F3446" s="31"/>
      <c r="H3446" s="36"/>
    </row>
    <row r="3447" spans="4:8" x14ac:dyDescent="0.25">
      <c r="D3447" s="125"/>
      <c r="E3447" s="159"/>
      <c r="F3447" s="31"/>
      <c r="H3447" s="36"/>
    </row>
    <row r="3448" spans="4:8" x14ac:dyDescent="0.25">
      <c r="D3448" s="125"/>
      <c r="E3448" s="159"/>
      <c r="F3448" s="31"/>
      <c r="H3448" s="36"/>
    </row>
    <row r="3449" spans="4:8" x14ac:dyDescent="0.25">
      <c r="D3449" s="125"/>
      <c r="E3449" s="159"/>
      <c r="F3449" s="31"/>
      <c r="H3449" s="36"/>
    </row>
    <row r="3450" spans="4:8" x14ac:dyDescent="0.25">
      <c r="D3450" s="125"/>
      <c r="E3450" s="159"/>
      <c r="F3450" s="31"/>
      <c r="H3450" s="36"/>
    </row>
    <row r="3451" spans="4:8" x14ac:dyDescent="0.25">
      <c r="D3451" s="125"/>
      <c r="E3451" s="159"/>
      <c r="F3451" s="31"/>
      <c r="H3451" s="36"/>
    </row>
    <row r="3452" spans="4:8" x14ac:dyDescent="0.25">
      <c r="D3452" s="125"/>
      <c r="E3452" s="159"/>
      <c r="F3452" s="31"/>
      <c r="H3452" s="36"/>
    </row>
    <row r="3453" spans="4:8" x14ac:dyDescent="0.25">
      <c r="D3453" s="125"/>
      <c r="E3453" s="159"/>
      <c r="F3453" s="31"/>
      <c r="H3453" s="36"/>
    </row>
    <row r="3454" spans="4:8" x14ac:dyDescent="0.25">
      <c r="D3454" s="125"/>
      <c r="E3454" s="159"/>
      <c r="F3454" s="31"/>
      <c r="H3454" s="36"/>
    </row>
    <row r="3455" spans="4:8" x14ac:dyDescent="0.25">
      <c r="D3455" s="125"/>
      <c r="E3455" s="159"/>
      <c r="F3455" s="31"/>
      <c r="H3455" s="36"/>
    </row>
    <row r="3456" spans="4:8" x14ac:dyDescent="0.25">
      <c r="D3456" s="125"/>
      <c r="E3456" s="159"/>
      <c r="F3456" s="31"/>
      <c r="H3456" s="36"/>
    </row>
    <row r="3457" spans="4:8" x14ac:dyDescent="0.25">
      <c r="D3457" s="125"/>
      <c r="E3457" s="159"/>
      <c r="F3457" s="31"/>
      <c r="H3457" s="36"/>
    </row>
    <row r="3458" spans="4:8" x14ac:dyDescent="0.25">
      <c r="D3458" s="125"/>
      <c r="E3458" s="159"/>
      <c r="F3458" s="31"/>
      <c r="H3458" s="36"/>
    </row>
    <row r="3459" spans="4:8" x14ac:dyDescent="0.25">
      <c r="D3459" s="125"/>
      <c r="E3459" s="159"/>
      <c r="F3459" s="31"/>
      <c r="H3459" s="36"/>
    </row>
    <row r="3460" spans="4:8" x14ac:dyDescent="0.25">
      <c r="D3460" s="125"/>
      <c r="E3460" s="159"/>
      <c r="F3460" s="31"/>
      <c r="H3460" s="36"/>
    </row>
    <row r="3461" spans="4:8" x14ac:dyDescent="0.25">
      <c r="D3461" s="125"/>
      <c r="E3461" s="159"/>
      <c r="F3461" s="31"/>
      <c r="H3461" s="36"/>
    </row>
    <row r="3462" spans="4:8" x14ac:dyDescent="0.25">
      <c r="D3462" s="125"/>
      <c r="E3462" s="159"/>
      <c r="F3462" s="31"/>
      <c r="H3462" s="36"/>
    </row>
    <row r="3463" spans="4:8" x14ac:dyDescent="0.25">
      <c r="D3463" s="125"/>
      <c r="E3463" s="159"/>
      <c r="F3463" s="31"/>
      <c r="H3463" s="36"/>
    </row>
    <row r="3464" spans="4:8" x14ac:dyDescent="0.25">
      <c r="D3464" s="125"/>
      <c r="E3464" s="159"/>
      <c r="F3464" s="31"/>
      <c r="H3464" s="36"/>
    </row>
    <row r="3465" spans="4:8" x14ac:dyDescent="0.25">
      <c r="D3465" s="125"/>
      <c r="E3465" s="159"/>
      <c r="F3465" s="31"/>
      <c r="H3465" s="36"/>
    </row>
    <row r="3466" spans="4:8" x14ac:dyDescent="0.25">
      <c r="D3466" s="125"/>
      <c r="E3466" s="159"/>
      <c r="F3466" s="31"/>
      <c r="H3466" s="36"/>
    </row>
    <row r="3467" spans="4:8" x14ac:dyDescent="0.25">
      <c r="D3467" s="125"/>
      <c r="E3467" s="159"/>
      <c r="F3467" s="31"/>
      <c r="H3467" s="36"/>
    </row>
    <row r="3468" spans="4:8" x14ac:dyDescent="0.25">
      <c r="D3468" s="125"/>
      <c r="E3468" s="159"/>
      <c r="F3468" s="31"/>
      <c r="H3468" s="36"/>
    </row>
    <row r="3469" spans="4:8" x14ac:dyDescent="0.25">
      <c r="D3469" s="125"/>
      <c r="E3469" s="159"/>
      <c r="F3469" s="31"/>
      <c r="H3469" s="36"/>
    </row>
    <row r="3470" spans="4:8" x14ac:dyDescent="0.25">
      <c r="D3470" s="125"/>
      <c r="E3470" s="159"/>
      <c r="F3470" s="31"/>
      <c r="H3470" s="36"/>
    </row>
    <row r="3471" spans="4:8" x14ac:dyDescent="0.25">
      <c r="D3471" s="125"/>
      <c r="E3471" s="159"/>
      <c r="F3471" s="31"/>
      <c r="H3471" s="36"/>
    </row>
    <row r="3472" spans="4:8" x14ac:dyDescent="0.25">
      <c r="D3472" s="125"/>
      <c r="E3472" s="159"/>
      <c r="F3472" s="31"/>
      <c r="H3472" s="36"/>
    </row>
    <row r="3473" spans="4:8" x14ac:dyDescent="0.25">
      <c r="D3473" s="125"/>
      <c r="E3473" s="159"/>
      <c r="F3473" s="31"/>
      <c r="H3473" s="36"/>
    </row>
    <row r="3474" spans="4:8" x14ac:dyDescent="0.25">
      <c r="D3474" s="125"/>
      <c r="E3474" s="159"/>
      <c r="F3474" s="31"/>
      <c r="H3474" s="36"/>
    </row>
    <row r="3475" spans="4:8" x14ac:dyDescent="0.25">
      <c r="D3475" s="125"/>
      <c r="E3475" s="159"/>
      <c r="F3475" s="31"/>
      <c r="H3475" s="36"/>
    </row>
    <row r="3476" spans="4:8" x14ac:dyDescent="0.25">
      <c r="D3476" s="125"/>
      <c r="E3476" s="159"/>
      <c r="F3476" s="31"/>
      <c r="H3476" s="36"/>
    </row>
    <row r="3477" spans="4:8" x14ac:dyDescent="0.25">
      <c r="D3477" s="125"/>
      <c r="E3477" s="159"/>
      <c r="F3477" s="31"/>
      <c r="H3477" s="36"/>
    </row>
    <row r="3478" spans="4:8" x14ac:dyDescent="0.25">
      <c r="D3478" s="125"/>
      <c r="E3478" s="159"/>
      <c r="F3478" s="31"/>
      <c r="H3478" s="36"/>
    </row>
    <row r="3479" spans="4:8" x14ac:dyDescent="0.25">
      <c r="D3479" s="125"/>
      <c r="E3479" s="159"/>
      <c r="F3479" s="31"/>
      <c r="H3479" s="36"/>
    </row>
    <row r="3480" spans="4:8" x14ac:dyDescent="0.25">
      <c r="D3480" s="125"/>
      <c r="E3480" s="159"/>
      <c r="F3480" s="31"/>
      <c r="H3480" s="36"/>
    </row>
    <row r="3481" spans="4:8" x14ac:dyDescent="0.25">
      <c r="D3481" s="125"/>
      <c r="E3481" s="159"/>
      <c r="F3481" s="31"/>
      <c r="H3481" s="36"/>
    </row>
    <row r="3482" spans="4:8" x14ac:dyDescent="0.25">
      <c r="D3482" s="125"/>
      <c r="E3482" s="159"/>
      <c r="F3482" s="31"/>
      <c r="H3482" s="36"/>
    </row>
    <row r="3483" spans="4:8" x14ac:dyDescent="0.25">
      <c r="D3483" s="125"/>
      <c r="E3483" s="159"/>
      <c r="F3483" s="31"/>
      <c r="H3483" s="36"/>
    </row>
    <row r="3484" spans="4:8" x14ac:dyDescent="0.25">
      <c r="D3484" s="125"/>
      <c r="E3484" s="159"/>
      <c r="F3484" s="31"/>
      <c r="H3484" s="36"/>
    </row>
    <row r="3485" spans="4:8" x14ac:dyDescent="0.25">
      <c r="D3485" s="125"/>
      <c r="E3485" s="159"/>
      <c r="F3485" s="31"/>
      <c r="H3485" s="36"/>
    </row>
    <row r="3486" spans="4:8" x14ac:dyDescent="0.25">
      <c r="D3486" s="125"/>
      <c r="E3486" s="159"/>
      <c r="F3486" s="31"/>
      <c r="H3486" s="36"/>
    </row>
    <row r="3487" spans="4:8" x14ac:dyDescent="0.25">
      <c r="D3487" s="125"/>
      <c r="E3487" s="159"/>
      <c r="F3487" s="31"/>
      <c r="H3487" s="36"/>
    </row>
    <row r="3488" spans="4:8" x14ac:dyDescent="0.25">
      <c r="D3488" s="125"/>
      <c r="E3488" s="159"/>
      <c r="F3488" s="31"/>
      <c r="H3488" s="36"/>
    </row>
    <row r="3489" spans="4:8" x14ac:dyDescent="0.25">
      <c r="D3489" s="125"/>
      <c r="E3489" s="159"/>
      <c r="F3489" s="31"/>
      <c r="H3489" s="36"/>
    </row>
    <row r="3490" spans="4:8" x14ac:dyDescent="0.25">
      <c r="D3490" s="125"/>
      <c r="E3490" s="159"/>
      <c r="F3490" s="31"/>
      <c r="H3490" s="36"/>
    </row>
    <row r="3491" spans="4:8" x14ac:dyDescent="0.25">
      <c r="D3491" s="125"/>
      <c r="E3491" s="159"/>
      <c r="F3491" s="31"/>
      <c r="H3491" s="36"/>
    </row>
    <row r="3492" spans="4:8" x14ac:dyDescent="0.25">
      <c r="D3492" s="125"/>
      <c r="E3492" s="159"/>
      <c r="F3492" s="31"/>
      <c r="H3492" s="36"/>
    </row>
    <row r="3493" spans="4:8" x14ac:dyDescent="0.25">
      <c r="D3493" s="125"/>
      <c r="E3493" s="159"/>
      <c r="F3493" s="31"/>
      <c r="H3493" s="36"/>
    </row>
    <row r="3494" spans="4:8" x14ac:dyDescent="0.25">
      <c r="D3494" s="125"/>
      <c r="E3494" s="159"/>
      <c r="F3494" s="31"/>
      <c r="H3494" s="36"/>
    </row>
    <row r="3495" spans="4:8" x14ac:dyDescent="0.25">
      <c r="D3495" s="125"/>
      <c r="E3495" s="159"/>
      <c r="F3495" s="31"/>
      <c r="H3495" s="36"/>
    </row>
    <row r="3496" spans="4:8" x14ac:dyDescent="0.25">
      <c r="D3496" s="125"/>
      <c r="E3496" s="159"/>
      <c r="F3496" s="31"/>
      <c r="H3496" s="36"/>
    </row>
    <row r="3497" spans="4:8" x14ac:dyDescent="0.25">
      <c r="D3497" s="125"/>
      <c r="E3497" s="159"/>
      <c r="F3497" s="31"/>
      <c r="H3497" s="36"/>
    </row>
    <row r="3498" spans="4:8" x14ac:dyDescent="0.25">
      <c r="D3498" s="125"/>
      <c r="E3498" s="159"/>
      <c r="F3498" s="31"/>
      <c r="H3498" s="36"/>
    </row>
    <row r="3499" spans="4:8" x14ac:dyDescent="0.25">
      <c r="D3499" s="125"/>
      <c r="E3499" s="159"/>
      <c r="F3499" s="31"/>
      <c r="H3499" s="36"/>
    </row>
    <row r="3500" spans="4:8" x14ac:dyDescent="0.25">
      <c r="D3500" s="125"/>
      <c r="E3500" s="159"/>
      <c r="F3500" s="31"/>
      <c r="H3500" s="36"/>
    </row>
    <row r="3501" spans="4:8" x14ac:dyDescent="0.25">
      <c r="D3501" s="125"/>
      <c r="E3501" s="159"/>
      <c r="F3501" s="31"/>
      <c r="H3501" s="36"/>
    </row>
    <row r="3502" spans="4:8" x14ac:dyDescent="0.25">
      <c r="D3502" s="125"/>
      <c r="E3502" s="159"/>
      <c r="F3502" s="31"/>
      <c r="H3502" s="36"/>
    </row>
    <row r="3503" spans="4:8" x14ac:dyDescent="0.25">
      <c r="D3503" s="125"/>
      <c r="E3503" s="159"/>
      <c r="F3503" s="31"/>
      <c r="H3503" s="36"/>
    </row>
    <row r="3504" spans="4:8" x14ac:dyDescent="0.25">
      <c r="D3504" s="125"/>
      <c r="E3504" s="159"/>
      <c r="F3504" s="31"/>
      <c r="H3504" s="36"/>
    </row>
    <row r="3505" spans="4:8" x14ac:dyDescent="0.25">
      <c r="D3505" s="125"/>
      <c r="E3505" s="159"/>
      <c r="F3505" s="31"/>
      <c r="H3505" s="36"/>
    </row>
    <row r="3506" spans="4:8" x14ac:dyDescent="0.25">
      <c r="D3506" s="125"/>
      <c r="E3506" s="159"/>
      <c r="F3506" s="31"/>
      <c r="H3506" s="36"/>
    </row>
    <row r="3507" spans="4:8" x14ac:dyDescent="0.25">
      <c r="D3507" s="125"/>
      <c r="E3507" s="159"/>
      <c r="F3507" s="31"/>
      <c r="H3507" s="36"/>
    </row>
    <row r="3508" spans="4:8" x14ac:dyDescent="0.25">
      <c r="D3508" s="125"/>
      <c r="E3508" s="159"/>
      <c r="F3508" s="31"/>
      <c r="H3508" s="36"/>
    </row>
    <row r="3509" spans="4:8" x14ac:dyDescent="0.25">
      <c r="D3509" s="125"/>
      <c r="E3509" s="159"/>
      <c r="F3509" s="31"/>
      <c r="H3509" s="36"/>
    </row>
    <row r="3510" spans="4:8" x14ac:dyDescent="0.25">
      <c r="D3510" s="125"/>
      <c r="E3510" s="159"/>
      <c r="F3510" s="31"/>
      <c r="H3510" s="36"/>
    </row>
    <row r="3511" spans="4:8" x14ac:dyDescent="0.25">
      <c r="D3511" s="125"/>
      <c r="E3511" s="159"/>
      <c r="F3511" s="31"/>
      <c r="H3511" s="36"/>
    </row>
    <row r="3512" spans="4:8" x14ac:dyDescent="0.25">
      <c r="D3512" s="125"/>
      <c r="E3512" s="159"/>
      <c r="F3512" s="31"/>
      <c r="H3512" s="36"/>
    </row>
    <row r="3513" spans="4:8" x14ac:dyDescent="0.25">
      <c r="D3513" s="125"/>
      <c r="E3513" s="159"/>
      <c r="F3513" s="31"/>
      <c r="H3513" s="36"/>
    </row>
    <row r="3514" spans="4:8" x14ac:dyDescent="0.25">
      <c r="D3514" s="125"/>
      <c r="E3514" s="159"/>
      <c r="F3514" s="31"/>
      <c r="H3514" s="36"/>
    </row>
    <row r="3515" spans="4:8" x14ac:dyDescent="0.25">
      <c r="D3515" s="125"/>
      <c r="E3515" s="159"/>
      <c r="F3515" s="31"/>
      <c r="H3515" s="36"/>
    </row>
    <row r="3516" spans="4:8" x14ac:dyDescent="0.25">
      <c r="D3516" s="125"/>
      <c r="E3516" s="159"/>
      <c r="F3516" s="31"/>
      <c r="H3516" s="36"/>
    </row>
    <row r="3517" spans="4:8" x14ac:dyDescent="0.25">
      <c r="D3517" s="125"/>
      <c r="E3517" s="159"/>
      <c r="F3517" s="31"/>
      <c r="H3517" s="36"/>
    </row>
    <row r="3518" spans="4:8" x14ac:dyDescent="0.25">
      <c r="D3518" s="125"/>
      <c r="E3518" s="159"/>
      <c r="F3518" s="31"/>
      <c r="H3518" s="36"/>
    </row>
    <row r="3519" spans="4:8" x14ac:dyDescent="0.25">
      <c r="D3519" s="125"/>
      <c r="E3519" s="159"/>
      <c r="F3519" s="31"/>
      <c r="H3519" s="36"/>
    </row>
    <row r="3520" spans="4:8" x14ac:dyDescent="0.25">
      <c r="D3520" s="125"/>
      <c r="E3520" s="159"/>
      <c r="F3520" s="31"/>
      <c r="H3520" s="36"/>
    </row>
    <row r="3521" spans="4:8" x14ac:dyDescent="0.25">
      <c r="D3521" s="125"/>
      <c r="E3521" s="159"/>
      <c r="F3521" s="31"/>
      <c r="H3521" s="36"/>
    </row>
    <row r="3522" spans="4:8" x14ac:dyDescent="0.25">
      <c r="D3522" s="125"/>
      <c r="E3522" s="159"/>
      <c r="F3522" s="31"/>
      <c r="H3522" s="36"/>
    </row>
    <row r="3523" spans="4:8" x14ac:dyDescent="0.25">
      <c r="D3523" s="125"/>
      <c r="E3523" s="159"/>
      <c r="F3523" s="31"/>
      <c r="H3523" s="36"/>
    </row>
    <row r="3524" spans="4:8" x14ac:dyDescent="0.25">
      <c r="D3524" s="125"/>
      <c r="E3524" s="159"/>
      <c r="F3524" s="31"/>
      <c r="H3524" s="36"/>
    </row>
    <row r="3525" spans="4:8" x14ac:dyDescent="0.25">
      <c r="D3525" s="125"/>
      <c r="E3525" s="159"/>
      <c r="F3525" s="31"/>
      <c r="H3525" s="36"/>
    </row>
    <row r="3526" spans="4:8" x14ac:dyDescent="0.25">
      <c r="D3526" s="125"/>
      <c r="E3526" s="159"/>
      <c r="F3526" s="31"/>
      <c r="H3526" s="36"/>
    </row>
    <row r="3527" spans="4:8" x14ac:dyDescent="0.25">
      <c r="D3527" s="125"/>
      <c r="E3527" s="159"/>
      <c r="F3527" s="31"/>
      <c r="H3527" s="36"/>
    </row>
    <row r="3528" spans="4:8" x14ac:dyDescent="0.25">
      <c r="D3528" s="125"/>
      <c r="E3528" s="159"/>
      <c r="F3528" s="31"/>
      <c r="H3528" s="36"/>
    </row>
    <row r="3529" spans="4:8" x14ac:dyDescent="0.25">
      <c r="D3529" s="125"/>
      <c r="E3529" s="159"/>
      <c r="F3529" s="31"/>
      <c r="H3529" s="36"/>
    </row>
    <row r="3530" spans="4:8" x14ac:dyDescent="0.25">
      <c r="D3530" s="125"/>
      <c r="E3530" s="159"/>
      <c r="F3530" s="31"/>
      <c r="H3530" s="36"/>
    </row>
    <row r="3531" spans="4:8" x14ac:dyDescent="0.25">
      <c r="D3531" s="125"/>
      <c r="E3531" s="159"/>
      <c r="F3531" s="31"/>
      <c r="H3531" s="36"/>
    </row>
    <row r="3532" spans="4:8" x14ac:dyDescent="0.25">
      <c r="D3532" s="125"/>
      <c r="E3532" s="159"/>
      <c r="F3532" s="31"/>
      <c r="H3532" s="36"/>
    </row>
    <row r="3533" spans="4:8" x14ac:dyDescent="0.25">
      <c r="D3533" s="125"/>
      <c r="E3533" s="159"/>
      <c r="F3533" s="31"/>
      <c r="H3533" s="36"/>
    </row>
    <row r="3534" spans="4:8" x14ac:dyDescent="0.25">
      <c r="D3534" s="125"/>
      <c r="E3534" s="159"/>
      <c r="F3534" s="31"/>
      <c r="H3534" s="36"/>
    </row>
    <row r="3535" spans="4:8" x14ac:dyDescent="0.25">
      <c r="D3535" s="125"/>
      <c r="E3535" s="159"/>
      <c r="F3535" s="31"/>
      <c r="H3535" s="36"/>
    </row>
    <row r="3536" spans="4:8" x14ac:dyDescent="0.25">
      <c r="D3536" s="125"/>
      <c r="E3536" s="159"/>
      <c r="F3536" s="31"/>
      <c r="H3536" s="36"/>
    </row>
    <row r="3537" spans="4:8" x14ac:dyDescent="0.25">
      <c r="D3537" s="125"/>
      <c r="E3537" s="159"/>
      <c r="F3537" s="31"/>
      <c r="H3537" s="36"/>
    </row>
    <row r="3538" spans="4:8" x14ac:dyDescent="0.25">
      <c r="D3538" s="125"/>
      <c r="E3538" s="159"/>
      <c r="F3538" s="31"/>
      <c r="H3538" s="36"/>
    </row>
    <row r="3539" spans="4:8" x14ac:dyDescent="0.25">
      <c r="D3539" s="125"/>
      <c r="E3539" s="159"/>
      <c r="F3539" s="31"/>
      <c r="H3539" s="36"/>
    </row>
    <row r="3540" spans="4:8" x14ac:dyDescent="0.25">
      <c r="D3540" s="125"/>
      <c r="E3540" s="159"/>
      <c r="F3540" s="31"/>
      <c r="H3540" s="36"/>
    </row>
    <row r="3541" spans="4:8" x14ac:dyDescent="0.25">
      <c r="D3541" s="125"/>
      <c r="E3541" s="159"/>
      <c r="F3541" s="31"/>
      <c r="H3541" s="36"/>
    </row>
    <row r="3542" spans="4:8" x14ac:dyDescent="0.25">
      <c r="D3542" s="125"/>
      <c r="E3542" s="159"/>
      <c r="F3542" s="31"/>
      <c r="H3542" s="36"/>
    </row>
    <row r="3543" spans="4:8" x14ac:dyDescent="0.25">
      <c r="D3543" s="125"/>
      <c r="E3543" s="159"/>
      <c r="F3543" s="31"/>
      <c r="H3543" s="36"/>
    </row>
    <row r="3544" spans="4:8" x14ac:dyDescent="0.25">
      <c r="D3544" s="125"/>
      <c r="E3544" s="159"/>
      <c r="F3544" s="31"/>
      <c r="H3544" s="36"/>
    </row>
    <row r="3545" spans="4:8" x14ac:dyDescent="0.25">
      <c r="D3545" s="125"/>
      <c r="E3545" s="159"/>
      <c r="F3545" s="31"/>
      <c r="H3545" s="36"/>
    </row>
    <row r="3546" spans="4:8" x14ac:dyDescent="0.25">
      <c r="D3546" s="125"/>
      <c r="E3546" s="159"/>
      <c r="F3546" s="31"/>
      <c r="H3546" s="36"/>
    </row>
    <row r="3547" spans="4:8" x14ac:dyDescent="0.25">
      <c r="D3547" s="125"/>
      <c r="E3547" s="159"/>
      <c r="F3547" s="31"/>
      <c r="H3547" s="36"/>
    </row>
    <row r="3548" spans="4:8" x14ac:dyDescent="0.25">
      <c r="D3548" s="125"/>
      <c r="E3548" s="159"/>
      <c r="F3548" s="31"/>
      <c r="H3548" s="36"/>
    </row>
    <row r="3549" spans="4:8" x14ac:dyDescent="0.25">
      <c r="D3549" s="125"/>
      <c r="E3549" s="159"/>
      <c r="F3549" s="31"/>
      <c r="H3549" s="36"/>
    </row>
    <row r="3550" spans="4:8" x14ac:dyDescent="0.25">
      <c r="D3550" s="125"/>
      <c r="E3550" s="159"/>
      <c r="F3550" s="31"/>
      <c r="H3550" s="36"/>
    </row>
    <row r="3551" spans="4:8" x14ac:dyDescent="0.25">
      <c r="D3551" s="125"/>
      <c r="E3551" s="159"/>
      <c r="F3551" s="31"/>
      <c r="H3551" s="36"/>
    </row>
    <row r="3552" spans="4:8" x14ac:dyDescent="0.25">
      <c r="D3552" s="125"/>
      <c r="E3552" s="159"/>
      <c r="F3552" s="31"/>
      <c r="H3552" s="36"/>
    </row>
    <row r="3553" spans="4:8" x14ac:dyDescent="0.25">
      <c r="D3553" s="125"/>
      <c r="E3553" s="159"/>
      <c r="F3553" s="31"/>
      <c r="H3553" s="36"/>
    </row>
    <row r="3554" spans="4:8" x14ac:dyDescent="0.25">
      <c r="D3554" s="125"/>
      <c r="E3554" s="159"/>
      <c r="F3554" s="31"/>
      <c r="H3554" s="36"/>
    </row>
    <row r="3555" spans="4:8" x14ac:dyDescent="0.25">
      <c r="D3555" s="125"/>
      <c r="E3555" s="159"/>
      <c r="F3555" s="31"/>
      <c r="H3555" s="36"/>
    </row>
    <row r="3556" spans="4:8" x14ac:dyDescent="0.25">
      <c r="D3556" s="125"/>
      <c r="E3556" s="159"/>
      <c r="F3556" s="31"/>
      <c r="H3556" s="36"/>
    </row>
    <row r="3557" spans="4:8" x14ac:dyDescent="0.25">
      <c r="D3557" s="125"/>
      <c r="E3557" s="159"/>
      <c r="F3557" s="31"/>
      <c r="H3557" s="36"/>
    </row>
    <row r="3558" spans="4:8" x14ac:dyDescent="0.25">
      <c r="D3558" s="125"/>
      <c r="E3558" s="159"/>
      <c r="F3558" s="31"/>
      <c r="H3558" s="36"/>
    </row>
    <row r="3559" spans="4:8" x14ac:dyDescent="0.25">
      <c r="D3559" s="125"/>
      <c r="E3559" s="159"/>
      <c r="F3559" s="31"/>
      <c r="H3559" s="36"/>
    </row>
    <row r="3560" spans="4:8" x14ac:dyDescent="0.25">
      <c r="D3560" s="125"/>
      <c r="E3560" s="159"/>
      <c r="F3560" s="31"/>
      <c r="H3560" s="36"/>
    </row>
    <row r="3561" spans="4:8" x14ac:dyDescent="0.25">
      <c r="D3561" s="125"/>
      <c r="E3561" s="159"/>
      <c r="F3561" s="31"/>
      <c r="H3561" s="36"/>
    </row>
    <row r="3562" spans="4:8" x14ac:dyDescent="0.25">
      <c r="D3562" s="125"/>
      <c r="E3562" s="159"/>
      <c r="F3562" s="31"/>
      <c r="H3562" s="36"/>
    </row>
    <row r="3563" spans="4:8" x14ac:dyDescent="0.25">
      <c r="D3563" s="125"/>
      <c r="E3563" s="159"/>
      <c r="F3563" s="31"/>
      <c r="H3563" s="36"/>
    </row>
    <row r="3564" spans="4:8" x14ac:dyDescent="0.25">
      <c r="D3564" s="125"/>
      <c r="E3564" s="159"/>
      <c r="F3564" s="31"/>
      <c r="H3564" s="36"/>
    </row>
    <row r="3565" spans="4:8" x14ac:dyDescent="0.25">
      <c r="D3565" s="125"/>
      <c r="E3565" s="159"/>
      <c r="F3565" s="31"/>
      <c r="H3565" s="36"/>
    </row>
    <row r="3566" spans="4:8" x14ac:dyDescent="0.25">
      <c r="D3566" s="125"/>
      <c r="E3566" s="159"/>
      <c r="F3566" s="31"/>
      <c r="H3566" s="36"/>
    </row>
    <row r="3567" spans="4:8" x14ac:dyDescent="0.25">
      <c r="D3567" s="125"/>
      <c r="E3567" s="159"/>
      <c r="F3567" s="31"/>
      <c r="H3567" s="36"/>
    </row>
    <row r="3568" spans="4:8" x14ac:dyDescent="0.25">
      <c r="D3568" s="125"/>
      <c r="E3568" s="159"/>
      <c r="F3568" s="31"/>
      <c r="H3568" s="36"/>
    </row>
    <row r="3569" spans="4:8" x14ac:dyDescent="0.25">
      <c r="D3569" s="125"/>
      <c r="E3569" s="159"/>
      <c r="F3569" s="31"/>
      <c r="H3569" s="36"/>
    </row>
    <row r="3570" spans="4:8" x14ac:dyDescent="0.25">
      <c r="D3570" s="125"/>
      <c r="E3570" s="159"/>
      <c r="F3570" s="31"/>
      <c r="H3570" s="36"/>
    </row>
    <row r="3571" spans="4:8" x14ac:dyDescent="0.25">
      <c r="D3571" s="125"/>
      <c r="E3571" s="159"/>
      <c r="F3571" s="31"/>
      <c r="H3571" s="36"/>
    </row>
    <row r="3572" spans="4:8" x14ac:dyDescent="0.25">
      <c r="D3572" s="125"/>
      <c r="E3572" s="159"/>
      <c r="F3572" s="31"/>
      <c r="H3572" s="36"/>
    </row>
    <row r="3573" spans="4:8" x14ac:dyDescent="0.25">
      <c r="D3573" s="125"/>
      <c r="E3573" s="159"/>
      <c r="F3573" s="31"/>
      <c r="H3573" s="36"/>
    </row>
    <row r="3574" spans="4:8" x14ac:dyDescent="0.25">
      <c r="D3574" s="125"/>
      <c r="E3574" s="159"/>
      <c r="F3574" s="31"/>
      <c r="H3574" s="36"/>
    </row>
    <row r="3575" spans="4:8" x14ac:dyDescent="0.25">
      <c r="D3575" s="125"/>
      <c r="E3575" s="159"/>
      <c r="F3575" s="31"/>
      <c r="H3575" s="36"/>
    </row>
    <row r="3576" spans="4:8" x14ac:dyDescent="0.25">
      <c r="D3576" s="125"/>
      <c r="E3576" s="159"/>
      <c r="F3576" s="31"/>
      <c r="H3576" s="36"/>
    </row>
    <row r="3577" spans="4:8" x14ac:dyDescent="0.25">
      <c r="D3577" s="125"/>
      <c r="E3577" s="159"/>
      <c r="F3577" s="31"/>
      <c r="H3577" s="36"/>
    </row>
    <row r="3578" spans="4:8" x14ac:dyDescent="0.25">
      <c r="D3578" s="125"/>
      <c r="E3578" s="159"/>
      <c r="F3578" s="31"/>
      <c r="H3578" s="36"/>
    </row>
    <row r="3579" spans="4:8" x14ac:dyDescent="0.25">
      <c r="D3579" s="125"/>
      <c r="E3579" s="159"/>
      <c r="F3579" s="31"/>
      <c r="H3579" s="36"/>
    </row>
    <row r="3580" spans="4:8" x14ac:dyDescent="0.25">
      <c r="D3580" s="125"/>
      <c r="E3580" s="159"/>
      <c r="F3580" s="31"/>
      <c r="H3580" s="36"/>
    </row>
    <row r="3581" spans="4:8" x14ac:dyDescent="0.25">
      <c r="D3581" s="125"/>
      <c r="E3581" s="159"/>
      <c r="F3581" s="31"/>
      <c r="H3581" s="36"/>
    </row>
    <row r="3582" spans="4:8" x14ac:dyDescent="0.25">
      <c r="D3582" s="125"/>
      <c r="E3582" s="159"/>
      <c r="F3582" s="31"/>
      <c r="H3582" s="36"/>
    </row>
    <row r="3583" spans="4:8" x14ac:dyDescent="0.25">
      <c r="D3583" s="125"/>
      <c r="E3583" s="159"/>
      <c r="F3583" s="31"/>
      <c r="H3583" s="36"/>
    </row>
    <row r="3584" spans="4:8" x14ac:dyDescent="0.25">
      <c r="D3584" s="125"/>
      <c r="E3584" s="159"/>
      <c r="F3584" s="31"/>
      <c r="H3584" s="36"/>
    </row>
    <row r="3585" spans="4:8" x14ac:dyDescent="0.25">
      <c r="D3585" s="125"/>
      <c r="E3585" s="159"/>
      <c r="F3585" s="31"/>
      <c r="H3585" s="36"/>
    </row>
    <row r="3586" spans="4:8" x14ac:dyDescent="0.25">
      <c r="D3586" s="125"/>
      <c r="E3586" s="159"/>
      <c r="F3586" s="31"/>
      <c r="H3586" s="36"/>
    </row>
    <row r="3587" spans="4:8" x14ac:dyDescent="0.25">
      <c r="D3587" s="125"/>
      <c r="E3587" s="159"/>
      <c r="F3587" s="31"/>
      <c r="H3587" s="36"/>
    </row>
    <row r="3588" spans="4:8" x14ac:dyDescent="0.25">
      <c r="D3588" s="125"/>
      <c r="E3588" s="159"/>
      <c r="F3588" s="31"/>
      <c r="H3588" s="36"/>
    </row>
    <row r="3589" spans="4:8" x14ac:dyDescent="0.25">
      <c r="D3589" s="125"/>
      <c r="E3589" s="159"/>
      <c r="F3589" s="31"/>
      <c r="H3589" s="36"/>
    </row>
    <row r="3590" spans="4:8" x14ac:dyDescent="0.25">
      <c r="D3590" s="125"/>
      <c r="E3590" s="159"/>
      <c r="F3590" s="31"/>
      <c r="H3590" s="36"/>
    </row>
    <row r="3591" spans="4:8" x14ac:dyDescent="0.25">
      <c r="D3591" s="125"/>
      <c r="E3591" s="159"/>
      <c r="F3591" s="31"/>
      <c r="H3591" s="36"/>
    </row>
    <row r="3592" spans="4:8" x14ac:dyDescent="0.25">
      <c r="D3592" s="125"/>
      <c r="E3592" s="159"/>
      <c r="F3592" s="31"/>
      <c r="H3592" s="36"/>
    </row>
    <row r="3593" spans="4:8" x14ac:dyDescent="0.25">
      <c r="D3593" s="125"/>
      <c r="E3593" s="159"/>
      <c r="F3593" s="31"/>
      <c r="H3593" s="36"/>
    </row>
    <row r="3594" spans="4:8" x14ac:dyDescent="0.25">
      <c r="D3594" s="125"/>
      <c r="E3594" s="159"/>
      <c r="F3594" s="31"/>
      <c r="H3594" s="36"/>
    </row>
    <row r="3595" spans="4:8" x14ac:dyDescent="0.25">
      <c r="D3595" s="125"/>
      <c r="E3595" s="159"/>
      <c r="F3595" s="31"/>
      <c r="H3595" s="36"/>
    </row>
    <row r="3596" spans="4:8" x14ac:dyDescent="0.25">
      <c r="D3596" s="125"/>
      <c r="E3596" s="159"/>
      <c r="F3596" s="31"/>
      <c r="H3596" s="36"/>
    </row>
    <row r="3597" spans="4:8" x14ac:dyDescent="0.25">
      <c r="D3597" s="125"/>
      <c r="E3597" s="159"/>
      <c r="F3597" s="31"/>
      <c r="H3597" s="36"/>
    </row>
    <row r="3598" spans="4:8" x14ac:dyDescent="0.25">
      <c r="D3598" s="125"/>
      <c r="E3598" s="159"/>
      <c r="F3598" s="31"/>
      <c r="H3598" s="36"/>
    </row>
    <row r="3599" spans="4:8" x14ac:dyDescent="0.25">
      <c r="D3599" s="125"/>
      <c r="E3599" s="159"/>
      <c r="F3599" s="31"/>
      <c r="H3599" s="36"/>
    </row>
    <row r="3600" spans="4:8" x14ac:dyDescent="0.25">
      <c r="D3600" s="125"/>
      <c r="E3600" s="159"/>
      <c r="F3600" s="31"/>
      <c r="H3600" s="36"/>
    </row>
    <row r="3601" spans="4:8" x14ac:dyDescent="0.25">
      <c r="D3601" s="125"/>
      <c r="E3601" s="159"/>
      <c r="F3601" s="31"/>
      <c r="H3601" s="36"/>
    </row>
    <row r="3602" spans="4:8" x14ac:dyDescent="0.25">
      <c r="D3602" s="125"/>
      <c r="E3602" s="159"/>
      <c r="F3602" s="31"/>
      <c r="H3602" s="36"/>
    </row>
    <row r="3603" spans="4:8" x14ac:dyDescent="0.25">
      <c r="D3603" s="125"/>
      <c r="E3603" s="159"/>
      <c r="F3603" s="31"/>
      <c r="H3603" s="36"/>
    </row>
    <row r="3604" spans="4:8" x14ac:dyDescent="0.25">
      <c r="D3604" s="125"/>
      <c r="E3604" s="159"/>
      <c r="F3604" s="31"/>
      <c r="H3604" s="36"/>
    </row>
    <row r="3605" spans="4:8" x14ac:dyDescent="0.25">
      <c r="D3605" s="125"/>
      <c r="E3605" s="159"/>
      <c r="F3605" s="31"/>
      <c r="H3605" s="36"/>
    </row>
    <row r="3606" spans="4:8" x14ac:dyDescent="0.25">
      <c r="D3606" s="125"/>
      <c r="E3606" s="159"/>
      <c r="F3606" s="31"/>
      <c r="H3606" s="36"/>
    </row>
    <row r="3607" spans="4:8" x14ac:dyDescent="0.25">
      <c r="D3607" s="125"/>
      <c r="E3607" s="159"/>
      <c r="F3607" s="31"/>
      <c r="H3607" s="36"/>
    </row>
    <row r="3608" spans="4:8" x14ac:dyDescent="0.25">
      <c r="D3608" s="125"/>
      <c r="E3608" s="159"/>
      <c r="F3608" s="31"/>
      <c r="H3608" s="36"/>
    </row>
    <row r="3609" spans="4:8" x14ac:dyDescent="0.25">
      <c r="D3609" s="125"/>
      <c r="E3609" s="159"/>
      <c r="F3609" s="31"/>
      <c r="H3609" s="36"/>
    </row>
    <row r="3610" spans="4:8" x14ac:dyDescent="0.25">
      <c r="D3610" s="125"/>
      <c r="E3610" s="159"/>
      <c r="F3610" s="31"/>
      <c r="H3610" s="36"/>
    </row>
    <row r="3611" spans="4:8" x14ac:dyDescent="0.25">
      <c r="D3611" s="125"/>
      <c r="E3611" s="159"/>
      <c r="F3611" s="31"/>
      <c r="H3611" s="36"/>
    </row>
    <row r="3612" spans="4:8" x14ac:dyDescent="0.25">
      <c r="D3612" s="125"/>
      <c r="E3612" s="159"/>
      <c r="F3612" s="31"/>
      <c r="H3612" s="36"/>
    </row>
    <row r="3613" spans="4:8" x14ac:dyDescent="0.25">
      <c r="D3613" s="125"/>
      <c r="E3613" s="159"/>
      <c r="F3613" s="31"/>
      <c r="H3613" s="36"/>
    </row>
    <row r="3614" spans="4:8" x14ac:dyDescent="0.25">
      <c r="D3614" s="125"/>
      <c r="E3614" s="159"/>
      <c r="F3614" s="31"/>
      <c r="H3614" s="36"/>
    </row>
    <row r="3615" spans="4:8" x14ac:dyDescent="0.25">
      <c r="D3615" s="125"/>
      <c r="E3615" s="159"/>
      <c r="F3615" s="31"/>
      <c r="H3615" s="36"/>
    </row>
    <row r="3616" spans="4:8" x14ac:dyDescent="0.25">
      <c r="D3616" s="125"/>
      <c r="E3616" s="159"/>
      <c r="F3616" s="31"/>
      <c r="H3616" s="36"/>
    </row>
    <row r="3617" spans="4:8" x14ac:dyDescent="0.25">
      <c r="D3617" s="125"/>
      <c r="E3617" s="159"/>
      <c r="F3617" s="31"/>
      <c r="H3617" s="36"/>
    </row>
    <row r="3618" spans="4:8" x14ac:dyDescent="0.25">
      <c r="D3618" s="125"/>
      <c r="E3618" s="159"/>
      <c r="F3618" s="31"/>
      <c r="H3618" s="36"/>
    </row>
    <row r="3619" spans="4:8" x14ac:dyDescent="0.25">
      <c r="D3619" s="125"/>
      <c r="E3619" s="159"/>
      <c r="F3619" s="31"/>
      <c r="H3619" s="36"/>
    </row>
    <row r="3620" spans="4:8" x14ac:dyDescent="0.25">
      <c r="D3620" s="125"/>
      <c r="E3620" s="159"/>
      <c r="F3620" s="31"/>
      <c r="H3620" s="36"/>
    </row>
    <row r="3621" spans="4:8" x14ac:dyDescent="0.25">
      <c r="D3621" s="125"/>
      <c r="E3621" s="159"/>
      <c r="F3621" s="31"/>
      <c r="H3621" s="36"/>
    </row>
    <row r="3622" spans="4:8" x14ac:dyDescent="0.25">
      <c r="D3622" s="125"/>
      <c r="E3622" s="159"/>
      <c r="F3622" s="31"/>
      <c r="H3622" s="36"/>
    </row>
    <row r="3623" spans="4:8" x14ac:dyDescent="0.25">
      <c r="D3623" s="125"/>
      <c r="E3623" s="159"/>
      <c r="F3623" s="31"/>
      <c r="H3623" s="36"/>
    </row>
    <row r="3624" spans="4:8" x14ac:dyDescent="0.25">
      <c r="D3624" s="125"/>
      <c r="E3624" s="159"/>
      <c r="F3624" s="31"/>
      <c r="H3624" s="36"/>
    </row>
    <row r="3625" spans="4:8" x14ac:dyDescent="0.25">
      <c r="D3625" s="125"/>
      <c r="E3625" s="159"/>
      <c r="F3625" s="31"/>
      <c r="H3625" s="36"/>
    </row>
    <row r="3626" spans="4:8" x14ac:dyDescent="0.25">
      <c r="D3626" s="125"/>
      <c r="E3626" s="159"/>
      <c r="F3626" s="31"/>
      <c r="H3626" s="36"/>
    </row>
    <row r="3627" spans="4:8" x14ac:dyDescent="0.25">
      <c r="D3627" s="125"/>
      <c r="E3627" s="159"/>
      <c r="F3627" s="31"/>
      <c r="H3627" s="36"/>
    </row>
    <row r="3628" spans="4:8" x14ac:dyDescent="0.25">
      <c r="D3628" s="125"/>
      <c r="E3628" s="159"/>
      <c r="F3628" s="31"/>
      <c r="H3628" s="36"/>
    </row>
    <row r="3629" spans="4:8" x14ac:dyDescent="0.25">
      <c r="D3629" s="125"/>
      <c r="E3629" s="159"/>
      <c r="F3629" s="31"/>
      <c r="H3629" s="36"/>
    </row>
    <row r="3630" spans="4:8" x14ac:dyDescent="0.25">
      <c r="D3630" s="125"/>
      <c r="E3630" s="159"/>
      <c r="F3630" s="31"/>
      <c r="H3630" s="36"/>
    </row>
    <row r="3631" spans="4:8" x14ac:dyDescent="0.25">
      <c r="D3631" s="125"/>
      <c r="E3631" s="159"/>
      <c r="F3631" s="31"/>
      <c r="H3631" s="36"/>
    </row>
    <row r="3632" spans="4:8" x14ac:dyDescent="0.25">
      <c r="D3632" s="125"/>
      <c r="E3632" s="159"/>
      <c r="F3632" s="31"/>
      <c r="H3632" s="36"/>
    </row>
    <row r="3633" spans="4:8" x14ac:dyDescent="0.25">
      <c r="D3633" s="125"/>
      <c r="E3633" s="159"/>
      <c r="F3633" s="31"/>
      <c r="H3633" s="36"/>
    </row>
    <row r="3634" spans="4:8" x14ac:dyDescent="0.25">
      <c r="D3634" s="125"/>
      <c r="E3634" s="159"/>
      <c r="F3634" s="31"/>
      <c r="H3634" s="36"/>
    </row>
    <row r="3635" spans="4:8" x14ac:dyDescent="0.25">
      <c r="D3635" s="125"/>
      <c r="E3635" s="159"/>
      <c r="F3635" s="31"/>
      <c r="H3635" s="36"/>
    </row>
    <row r="3636" spans="4:8" x14ac:dyDescent="0.25">
      <c r="D3636" s="125"/>
      <c r="E3636" s="159"/>
      <c r="F3636" s="31"/>
      <c r="H3636" s="36"/>
    </row>
    <row r="3637" spans="4:8" x14ac:dyDescent="0.25">
      <c r="D3637" s="125"/>
      <c r="E3637" s="159"/>
      <c r="F3637" s="31"/>
      <c r="H3637" s="36"/>
    </row>
    <row r="3638" spans="4:8" x14ac:dyDescent="0.25">
      <c r="D3638" s="125"/>
      <c r="E3638" s="159"/>
      <c r="F3638" s="31"/>
      <c r="H3638" s="36"/>
    </row>
    <row r="3639" spans="4:8" x14ac:dyDescent="0.25">
      <c r="D3639" s="125"/>
      <c r="E3639" s="159"/>
      <c r="F3639" s="31"/>
      <c r="H3639" s="36"/>
    </row>
    <row r="3640" spans="4:8" x14ac:dyDescent="0.25">
      <c r="D3640" s="125"/>
      <c r="E3640" s="159"/>
      <c r="F3640" s="31"/>
      <c r="H3640" s="36"/>
    </row>
    <row r="3641" spans="4:8" x14ac:dyDescent="0.25">
      <c r="D3641" s="125"/>
      <c r="E3641" s="159"/>
      <c r="F3641" s="31"/>
      <c r="H3641" s="36"/>
    </row>
    <row r="3642" spans="4:8" x14ac:dyDescent="0.25">
      <c r="D3642" s="125"/>
      <c r="E3642" s="159"/>
      <c r="F3642" s="31"/>
      <c r="H3642" s="36"/>
    </row>
    <row r="3643" spans="4:8" x14ac:dyDescent="0.25">
      <c r="D3643" s="125"/>
      <c r="E3643" s="159"/>
      <c r="F3643" s="31"/>
      <c r="H3643" s="36"/>
    </row>
    <row r="3644" spans="4:8" x14ac:dyDescent="0.25">
      <c r="D3644" s="125"/>
      <c r="E3644" s="159"/>
      <c r="F3644" s="31"/>
      <c r="H3644" s="36"/>
    </row>
    <row r="3645" spans="4:8" x14ac:dyDescent="0.25">
      <c r="D3645" s="125"/>
      <c r="E3645" s="159"/>
      <c r="F3645" s="31"/>
      <c r="H3645" s="36"/>
    </row>
    <row r="3646" spans="4:8" x14ac:dyDescent="0.25">
      <c r="D3646" s="125"/>
      <c r="E3646" s="159"/>
      <c r="F3646" s="31"/>
      <c r="H3646" s="36"/>
    </row>
    <row r="3647" spans="4:8" x14ac:dyDescent="0.25">
      <c r="D3647" s="125"/>
      <c r="E3647" s="159"/>
      <c r="F3647" s="31"/>
      <c r="H3647" s="36"/>
    </row>
    <row r="3648" spans="4:8" x14ac:dyDescent="0.25">
      <c r="D3648" s="125"/>
      <c r="E3648" s="159"/>
      <c r="F3648" s="31"/>
      <c r="H3648" s="36"/>
    </row>
    <row r="3649" spans="4:8" x14ac:dyDescent="0.25">
      <c r="D3649" s="125"/>
      <c r="E3649" s="159"/>
      <c r="F3649" s="31"/>
      <c r="H3649" s="36"/>
    </row>
    <row r="3650" spans="4:8" x14ac:dyDescent="0.25">
      <c r="D3650" s="125"/>
      <c r="E3650" s="159"/>
      <c r="F3650" s="31"/>
      <c r="H3650" s="36"/>
    </row>
    <row r="3651" spans="4:8" x14ac:dyDescent="0.25">
      <c r="D3651" s="125"/>
      <c r="E3651" s="159"/>
      <c r="F3651" s="31"/>
      <c r="H3651" s="36"/>
    </row>
    <row r="3652" spans="4:8" x14ac:dyDescent="0.25">
      <c r="D3652" s="125"/>
      <c r="E3652" s="159"/>
      <c r="F3652" s="31"/>
      <c r="H3652" s="36"/>
    </row>
    <row r="3653" spans="4:8" x14ac:dyDescent="0.25">
      <c r="D3653" s="125"/>
      <c r="E3653" s="159"/>
      <c r="F3653" s="31"/>
      <c r="H3653" s="36"/>
    </row>
    <row r="3654" spans="4:8" x14ac:dyDescent="0.25">
      <c r="D3654" s="125"/>
      <c r="E3654" s="159"/>
      <c r="F3654" s="31"/>
      <c r="H3654" s="36"/>
    </row>
    <row r="3655" spans="4:8" x14ac:dyDescent="0.25">
      <c r="D3655" s="125"/>
      <c r="E3655" s="159"/>
      <c r="F3655" s="31"/>
      <c r="H3655" s="36"/>
    </row>
    <row r="3656" spans="4:8" x14ac:dyDescent="0.25">
      <c r="D3656" s="125"/>
      <c r="E3656" s="159"/>
      <c r="F3656" s="31"/>
      <c r="H3656" s="36"/>
    </row>
    <row r="3657" spans="4:8" x14ac:dyDescent="0.25">
      <c r="D3657" s="125"/>
      <c r="E3657" s="159"/>
      <c r="F3657" s="31"/>
      <c r="H3657" s="36"/>
    </row>
    <row r="3658" spans="4:8" x14ac:dyDescent="0.25">
      <c r="D3658" s="125"/>
      <c r="E3658" s="159"/>
      <c r="F3658" s="31"/>
      <c r="H3658" s="36"/>
    </row>
    <row r="3659" spans="4:8" x14ac:dyDescent="0.25">
      <c r="D3659" s="125"/>
      <c r="E3659" s="159"/>
      <c r="F3659" s="31"/>
      <c r="H3659" s="36"/>
    </row>
    <row r="3660" spans="4:8" x14ac:dyDescent="0.25">
      <c r="D3660" s="125"/>
      <c r="E3660" s="159"/>
      <c r="F3660" s="31"/>
      <c r="H3660" s="36"/>
    </row>
    <row r="3661" spans="4:8" x14ac:dyDescent="0.25">
      <c r="D3661" s="125"/>
      <c r="E3661" s="159"/>
      <c r="F3661" s="31"/>
      <c r="H3661" s="36"/>
    </row>
    <row r="3662" spans="4:8" x14ac:dyDescent="0.25">
      <c r="D3662" s="125"/>
      <c r="E3662" s="159"/>
      <c r="F3662" s="31"/>
      <c r="H3662" s="36"/>
    </row>
    <row r="3663" spans="4:8" x14ac:dyDescent="0.25">
      <c r="D3663" s="125"/>
      <c r="E3663" s="159"/>
      <c r="F3663" s="31"/>
      <c r="H3663" s="36"/>
    </row>
    <row r="3664" spans="4:8" x14ac:dyDescent="0.25">
      <c r="D3664" s="125"/>
      <c r="E3664" s="159"/>
      <c r="F3664" s="31"/>
      <c r="H3664" s="36"/>
    </row>
    <row r="3665" spans="4:8" x14ac:dyDescent="0.25">
      <c r="D3665" s="125"/>
      <c r="E3665" s="159"/>
      <c r="F3665" s="31"/>
      <c r="H3665" s="36"/>
    </row>
    <row r="3666" spans="4:8" x14ac:dyDescent="0.25">
      <c r="D3666" s="125"/>
      <c r="E3666" s="159"/>
      <c r="F3666" s="31"/>
      <c r="H3666" s="36"/>
    </row>
    <row r="3667" spans="4:8" x14ac:dyDescent="0.25">
      <c r="D3667" s="125"/>
      <c r="E3667" s="159"/>
      <c r="F3667" s="31"/>
      <c r="H3667" s="36"/>
    </row>
    <row r="3668" spans="4:8" x14ac:dyDescent="0.25">
      <c r="D3668" s="125"/>
      <c r="E3668" s="159"/>
      <c r="F3668" s="31"/>
      <c r="H3668" s="36"/>
    </row>
    <row r="3669" spans="4:8" x14ac:dyDescent="0.25">
      <c r="D3669" s="125"/>
      <c r="E3669" s="159"/>
      <c r="F3669" s="31"/>
      <c r="H3669" s="36"/>
    </row>
    <row r="3670" spans="4:8" x14ac:dyDescent="0.25">
      <c r="D3670" s="125"/>
      <c r="E3670" s="159"/>
      <c r="F3670" s="31"/>
      <c r="H3670" s="36"/>
    </row>
    <row r="3671" spans="4:8" x14ac:dyDescent="0.25">
      <c r="D3671" s="125"/>
      <c r="E3671" s="159"/>
      <c r="F3671" s="31"/>
      <c r="H3671" s="36"/>
    </row>
    <row r="3672" spans="4:8" x14ac:dyDescent="0.25">
      <c r="D3672" s="125"/>
      <c r="E3672" s="159"/>
      <c r="F3672" s="31"/>
      <c r="H3672" s="36"/>
    </row>
    <row r="3673" spans="4:8" x14ac:dyDescent="0.25">
      <c r="D3673" s="125"/>
      <c r="E3673" s="159"/>
      <c r="F3673" s="31"/>
      <c r="H3673" s="36"/>
    </row>
    <row r="3674" spans="4:8" x14ac:dyDescent="0.25">
      <c r="D3674" s="125"/>
      <c r="E3674" s="159"/>
      <c r="F3674" s="31"/>
      <c r="H3674" s="36"/>
    </row>
    <row r="3675" spans="4:8" x14ac:dyDescent="0.25">
      <c r="D3675" s="125"/>
      <c r="E3675" s="159"/>
      <c r="F3675" s="31"/>
      <c r="H3675" s="36"/>
    </row>
    <row r="3676" spans="4:8" x14ac:dyDescent="0.25">
      <c r="D3676" s="125"/>
      <c r="E3676" s="159"/>
      <c r="F3676" s="31"/>
      <c r="H3676" s="36"/>
    </row>
    <row r="3677" spans="4:8" x14ac:dyDescent="0.25">
      <c r="D3677" s="125"/>
      <c r="E3677" s="159"/>
      <c r="F3677" s="31"/>
      <c r="H3677" s="36"/>
    </row>
    <row r="3678" spans="4:8" x14ac:dyDescent="0.25">
      <c r="D3678" s="125"/>
      <c r="E3678" s="159"/>
      <c r="F3678" s="31"/>
      <c r="H3678" s="36"/>
    </row>
    <row r="3679" spans="4:8" x14ac:dyDescent="0.25">
      <c r="D3679" s="125"/>
      <c r="E3679" s="159"/>
      <c r="F3679" s="31"/>
      <c r="H3679" s="36"/>
    </row>
    <row r="3680" spans="4:8" x14ac:dyDescent="0.25">
      <c r="D3680" s="125"/>
      <c r="E3680" s="159"/>
      <c r="F3680" s="31"/>
      <c r="H3680" s="36"/>
    </row>
    <row r="3681" spans="4:8" x14ac:dyDescent="0.25">
      <c r="D3681" s="125"/>
      <c r="E3681" s="159"/>
      <c r="F3681" s="31"/>
      <c r="H3681" s="36"/>
    </row>
    <row r="3682" spans="4:8" x14ac:dyDescent="0.25">
      <c r="D3682" s="125"/>
      <c r="E3682" s="159"/>
      <c r="F3682" s="31"/>
      <c r="H3682" s="36"/>
    </row>
    <row r="3683" spans="4:8" x14ac:dyDescent="0.25">
      <c r="D3683" s="125"/>
      <c r="E3683" s="159"/>
      <c r="F3683" s="31"/>
      <c r="H3683" s="36"/>
    </row>
    <row r="3684" spans="4:8" x14ac:dyDescent="0.25">
      <c r="D3684" s="125"/>
      <c r="E3684" s="159"/>
      <c r="F3684" s="31"/>
      <c r="H3684" s="36"/>
    </row>
    <row r="3685" spans="4:8" x14ac:dyDescent="0.25">
      <c r="D3685" s="125"/>
      <c r="E3685" s="159"/>
      <c r="F3685" s="31"/>
      <c r="H3685" s="36"/>
    </row>
    <row r="3686" spans="4:8" x14ac:dyDescent="0.25">
      <c r="D3686" s="125"/>
      <c r="E3686" s="159"/>
      <c r="F3686" s="31"/>
      <c r="H3686" s="36"/>
    </row>
    <row r="3687" spans="4:8" x14ac:dyDescent="0.25">
      <c r="D3687" s="125"/>
      <c r="E3687" s="159"/>
      <c r="F3687" s="31"/>
      <c r="H3687" s="36"/>
    </row>
    <row r="3688" spans="4:8" x14ac:dyDescent="0.25">
      <c r="D3688" s="125"/>
      <c r="E3688" s="159"/>
      <c r="F3688" s="31"/>
      <c r="H3688" s="36"/>
    </row>
    <row r="3689" spans="4:8" x14ac:dyDescent="0.25">
      <c r="D3689" s="125"/>
      <c r="E3689" s="159"/>
      <c r="F3689" s="31"/>
      <c r="H3689" s="36"/>
    </row>
    <row r="3690" spans="4:8" x14ac:dyDescent="0.25">
      <c r="D3690" s="125"/>
      <c r="E3690" s="159"/>
      <c r="F3690" s="31"/>
      <c r="H3690" s="36"/>
    </row>
    <row r="3691" spans="4:8" x14ac:dyDescent="0.25">
      <c r="D3691" s="125"/>
      <c r="E3691" s="159"/>
      <c r="F3691" s="31"/>
      <c r="H3691" s="36"/>
    </row>
    <row r="3692" spans="4:8" x14ac:dyDescent="0.25">
      <c r="D3692" s="125"/>
      <c r="E3692" s="159"/>
      <c r="F3692" s="31"/>
      <c r="H3692" s="36"/>
    </row>
    <row r="3693" spans="4:8" x14ac:dyDescent="0.25">
      <c r="D3693" s="125"/>
      <c r="E3693" s="159"/>
      <c r="F3693" s="31"/>
      <c r="H3693" s="36"/>
    </row>
    <row r="3694" spans="4:8" x14ac:dyDescent="0.25">
      <c r="D3694" s="125"/>
      <c r="E3694" s="159"/>
      <c r="F3694" s="31"/>
      <c r="H3694" s="36"/>
    </row>
    <row r="3695" spans="4:8" x14ac:dyDescent="0.25">
      <c r="D3695" s="125"/>
      <c r="E3695" s="159"/>
      <c r="F3695" s="31"/>
      <c r="H3695" s="36"/>
    </row>
    <row r="3696" spans="4:8" x14ac:dyDescent="0.25">
      <c r="D3696" s="125"/>
      <c r="E3696" s="159"/>
      <c r="F3696" s="31"/>
      <c r="H3696" s="36"/>
    </row>
    <row r="3697" spans="4:8" x14ac:dyDescent="0.25">
      <c r="D3697" s="125"/>
      <c r="E3697" s="159"/>
      <c r="F3697" s="31"/>
      <c r="H3697" s="36"/>
    </row>
    <row r="3698" spans="4:8" x14ac:dyDescent="0.25">
      <c r="D3698" s="125"/>
      <c r="E3698" s="159"/>
      <c r="F3698" s="31"/>
      <c r="H3698" s="36"/>
    </row>
    <row r="3699" spans="4:8" x14ac:dyDescent="0.25">
      <c r="D3699" s="125"/>
      <c r="E3699" s="159"/>
      <c r="F3699" s="31"/>
      <c r="H3699" s="36"/>
    </row>
    <row r="3700" spans="4:8" x14ac:dyDescent="0.25">
      <c r="D3700" s="125"/>
      <c r="E3700" s="159"/>
      <c r="F3700" s="31"/>
      <c r="H3700" s="36"/>
    </row>
    <row r="3701" spans="4:8" x14ac:dyDescent="0.25">
      <c r="D3701" s="125"/>
      <c r="E3701" s="159"/>
      <c r="F3701" s="31"/>
      <c r="H3701" s="36"/>
    </row>
    <row r="3702" spans="4:8" x14ac:dyDescent="0.25">
      <c r="D3702" s="125"/>
      <c r="E3702" s="159"/>
      <c r="F3702" s="31"/>
      <c r="H3702" s="36"/>
    </row>
    <row r="3703" spans="4:8" x14ac:dyDescent="0.25">
      <c r="D3703" s="125"/>
      <c r="E3703" s="159"/>
      <c r="F3703" s="31"/>
      <c r="H3703" s="36"/>
    </row>
    <row r="3704" spans="4:8" x14ac:dyDescent="0.25">
      <c r="D3704" s="125"/>
      <c r="E3704" s="159"/>
      <c r="F3704" s="31"/>
      <c r="H3704" s="36"/>
    </row>
    <row r="3705" spans="4:8" x14ac:dyDescent="0.25">
      <c r="D3705" s="125"/>
      <c r="E3705" s="159"/>
      <c r="F3705" s="31"/>
      <c r="H3705" s="36"/>
    </row>
    <row r="3706" spans="4:8" x14ac:dyDescent="0.25">
      <c r="D3706" s="125"/>
      <c r="E3706" s="159"/>
      <c r="F3706" s="31"/>
      <c r="H3706" s="36"/>
    </row>
    <row r="3707" spans="4:8" x14ac:dyDescent="0.25">
      <c r="D3707" s="125"/>
      <c r="E3707" s="159"/>
      <c r="F3707" s="31"/>
      <c r="H3707" s="36"/>
    </row>
    <row r="3708" spans="4:8" x14ac:dyDescent="0.25">
      <c r="D3708" s="125"/>
      <c r="E3708" s="159"/>
      <c r="F3708" s="31"/>
      <c r="H3708" s="36"/>
    </row>
    <row r="3709" spans="4:8" x14ac:dyDescent="0.25">
      <c r="D3709" s="125"/>
      <c r="E3709" s="159"/>
      <c r="F3709" s="31"/>
      <c r="H3709" s="36"/>
    </row>
    <row r="3710" spans="4:8" x14ac:dyDescent="0.25">
      <c r="D3710" s="125"/>
      <c r="E3710" s="159"/>
      <c r="F3710" s="31"/>
      <c r="H3710" s="36"/>
    </row>
    <row r="3711" spans="4:8" x14ac:dyDescent="0.25">
      <c r="D3711" s="125"/>
      <c r="E3711" s="159"/>
      <c r="F3711" s="31"/>
      <c r="H3711" s="36"/>
    </row>
    <row r="3712" spans="4:8" x14ac:dyDescent="0.25">
      <c r="D3712" s="125"/>
      <c r="E3712" s="159"/>
      <c r="F3712" s="31"/>
      <c r="H3712" s="36"/>
    </row>
    <row r="3713" spans="4:8" x14ac:dyDescent="0.25">
      <c r="D3713" s="125"/>
      <c r="E3713" s="159"/>
      <c r="F3713" s="31"/>
      <c r="H3713" s="36"/>
    </row>
    <row r="3714" spans="4:8" x14ac:dyDescent="0.25">
      <c r="D3714" s="125"/>
      <c r="E3714" s="159"/>
      <c r="F3714" s="31"/>
      <c r="H3714" s="36"/>
    </row>
    <row r="3715" spans="4:8" x14ac:dyDescent="0.25">
      <c r="D3715" s="125"/>
      <c r="E3715" s="159"/>
      <c r="F3715" s="31"/>
      <c r="H3715" s="36"/>
    </row>
    <row r="3716" spans="4:8" x14ac:dyDescent="0.25">
      <c r="D3716" s="125"/>
      <c r="E3716" s="159"/>
      <c r="F3716" s="31"/>
      <c r="H3716" s="36"/>
    </row>
    <row r="3717" spans="4:8" x14ac:dyDescent="0.25">
      <c r="D3717" s="125"/>
      <c r="E3717" s="159"/>
      <c r="F3717" s="31"/>
      <c r="H3717" s="36"/>
    </row>
    <row r="3718" spans="4:8" x14ac:dyDescent="0.25">
      <c r="D3718" s="125"/>
      <c r="E3718" s="159"/>
      <c r="F3718" s="31"/>
      <c r="H3718" s="36"/>
    </row>
    <row r="3719" spans="4:8" x14ac:dyDescent="0.25">
      <c r="D3719" s="125"/>
      <c r="E3719" s="159"/>
      <c r="F3719" s="31"/>
      <c r="H3719" s="36"/>
    </row>
    <row r="3720" spans="4:8" x14ac:dyDescent="0.25">
      <c r="D3720" s="125"/>
      <c r="E3720" s="159"/>
      <c r="F3720" s="31"/>
      <c r="H3720" s="36"/>
    </row>
    <row r="3721" spans="4:8" x14ac:dyDescent="0.25">
      <c r="D3721" s="125"/>
      <c r="E3721" s="159"/>
      <c r="F3721" s="31"/>
      <c r="H3721" s="36"/>
    </row>
    <row r="3722" spans="4:8" x14ac:dyDescent="0.25">
      <c r="D3722" s="125"/>
      <c r="E3722" s="159"/>
      <c r="F3722" s="31"/>
      <c r="H3722" s="36"/>
    </row>
    <row r="3723" spans="4:8" x14ac:dyDescent="0.25">
      <c r="D3723" s="125"/>
      <c r="E3723" s="159"/>
      <c r="F3723" s="31"/>
      <c r="H3723" s="36"/>
    </row>
    <row r="3724" spans="4:8" x14ac:dyDescent="0.25">
      <c r="D3724" s="125"/>
      <c r="E3724" s="159"/>
      <c r="F3724" s="31"/>
      <c r="H3724" s="36"/>
    </row>
    <row r="3725" spans="4:8" x14ac:dyDescent="0.25">
      <c r="D3725" s="125"/>
      <c r="E3725" s="159"/>
      <c r="F3725" s="31"/>
      <c r="H3725" s="36"/>
    </row>
    <row r="3726" spans="4:8" x14ac:dyDescent="0.25">
      <c r="D3726" s="125"/>
      <c r="E3726" s="159"/>
      <c r="F3726" s="31"/>
      <c r="H3726" s="36"/>
    </row>
    <row r="3727" spans="4:8" x14ac:dyDescent="0.25">
      <c r="D3727" s="125"/>
      <c r="E3727" s="159"/>
      <c r="F3727" s="31"/>
      <c r="H3727" s="36"/>
    </row>
    <row r="3728" spans="4:8" x14ac:dyDescent="0.25">
      <c r="D3728" s="125"/>
      <c r="E3728" s="159"/>
      <c r="F3728" s="31"/>
      <c r="H3728" s="36"/>
    </row>
    <row r="3729" spans="4:8" x14ac:dyDescent="0.25">
      <c r="D3729" s="125"/>
      <c r="E3729" s="159"/>
      <c r="F3729" s="31"/>
      <c r="H3729" s="36"/>
    </row>
    <row r="3730" spans="4:8" x14ac:dyDescent="0.25">
      <c r="D3730" s="125"/>
      <c r="E3730" s="159"/>
      <c r="F3730" s="31"/>
      <c r="H3730" s="36"/>
    </row>
    <row r="3731" spans="4:8" x14ac:dyDescent="0.25">
      <c r="D3731" s="125"/>
      <c r="E3731" s="159"/>
      <c r="F3731" s="31"/>
      <c r="H3731" s="36"/>
    </row>
    <row r="3732" spans="4:8" x14ac:dyDescent="0.25">
      <c r="D3732" s="125"/>
      <c r="E3732" s="159"/>
      <c r="F3732" s="31"/>
      <c r="H3732" s="36"/>
    </row>
    <row r="3733" spans="4:8" x14ac:dyDescent="0.25">
      <c r="D3733" s="125"/>
      <c r="E3733" s="159"/>
      <c r="F3733" s="31"/>
      <c r="H3733" s="36"/>
    </row>
    <row r="3734" spans="4:8" x14ac:dyDescent="0.25">
      <c r="D3734" s="125"/>
      <c r="E3734" s="159"/>
      <c r="F3734" s="31"/>
      <c r="H3734" s="36"/>
    </row>
    <row r="3735" spans="4:8" x14ac:dyDescent="0.25">
      <c r="D3735" s="125"/>
      <c r="E3735" s="159"/>
      <c r="F3735" s="31"/>
      <c r="H3735" s="36"/>
    </row>
    <row r="3736" spans="4:8" x14ac:dyDescent="0.25">
      <c r="D3736" s="125"/>
      <c r="E3736" s="159"/>
      <c r="F3736" s="31"/>
      <c r="H3736" s="36"/>
    </row>
    <row r="3737" spans="4:8" x14ac:dyDescent="0.25">
      <c r="D3737" s="125"/>
      <c r="E3737" s="159"/>
      <c r="F3737" s="31"/>
      <c r="H3737" s="36"/>
    </row>
    <row r="3738" spans="4:8" x14ac:dyDescent="0.25">
      <c r="D3738" s="125"/>
      <c r="E3738" s="159"/>
      <c r="F3738" s="31"/>
      <c r="H3738" s="36"/>
    </row>
    <row r="3739" spans="4:8" x14ac:dyDescent="0.25">
      <c r="D3739" s="125"/>
      <c r="E3739" s="159"/>
      <c r="F3739" s="31"/>
      <c r="H3739" s="36"/>
    </row>
    <row r="3740" spans="4:8" x14ac:dyDescent="0.25">
      <c r="D3740" s="125"/>
      <c r="E3740" s="159"/>
      <c r="F3740" s="31"/>
      <c r="H3740" s="36"/>
    </row>
    <row r="3741" spans="4:8" x14ac:dyDescent="0.25">
      <c r="D3741" s="125"/>
      <c r="E3741" s="159"/>
      <c r="F3741" s="31"/>
      <c r="H3741" s="36"/>
    </row>
    <row r="3742" spans="4:8" x14ac:dyDescent="0.25">
      <c r="D3742" s="125"/>
      <c r="E3742" s="159"/>
      <c r="F3742" s="31"/>
      <c r="H3742" s="36"/>
    </row>
    <row r="3743" spans="4:8" x14ac:dyDescent="0.25">
      <c r="D3743" s="125"/>
      <c r="E3743" s="159"/>
      <c r="F3743" s="31"/>
      <c r="H3743" s="36"/>
    </row>
    <row r="3744" spans="4:8" x14ac:dyDescent="0.25">
      <c r="D3744" s="125"/>
      <c r="E3744" s="159"/>
      <c r="F3744" s="31"/>
      <c r="H3744" s="36"/>
    </row>
    <row r="3745" spans="4:8" x14ac:dyDescent="0.25">
      <c r="D3745" s="125"/>
      <c r="E3745" s="159"/>
      <c r="F3745" s="31"/>
      <c r="H3745" s="36"/>
    </row>
    <row r="3746" spans="4:8" x14ac:dyDescent="0.25">
      <c r="D3746" s="125"/>
      <c r="E3746" s="159"/>
      <c r="F3746" s="31"/>
      <c r="H3746" s="36"/>
    </row>
    <row r="3747" spans="4:8" x14ac:dyDescent="0.25">
      <c r="D3747" s="125"/>
      <c r="E3747" s="159"/>
      <c r="F3747" s="31"/>
      <c r="H3747" s="36"/>
    </row>
    <row r="3748" spans="4:8" x14ac:dyDescent="0.25">
      <c r="D3748" s="125"/>
      <c r="E3748" s="159"/>
      <c r="F3748" s="31"/>
      <c r="H3748" s="36"/>
    </row>
    <row r="3749" spans="4:8" x14ac:dyDescent="0.25">
      <c r="D3749" s="125"/>
      <c r="E3749" s="159"/>
      <c r="F3749" s="31"/>
      <c r="H3749" s="36"/>
    </row>
    <row r="3750" spans="4:8" x14ac:dyDescent="0.25">
      <c r="D3750" s="125"/>
      <c r="E3750" s="159"/>
      <c r="F3750" s="31"/>
      <c r="H3750" s="36"/>
    </row>
    <row r="3751" spans="4:8" x14ac:dyDescent="0.25">
      <c r="D3751" s="125"/>
      <c r="E3751" s="159"/>
      <c r="F3751" s="31"/>
      <c r="H3751" s="36"/>
    </row>
    <row r="3752" spans="4:8" x14ac:dyDescent="0.25">
      <c r="D3752" s="125"/>
      <c r="E3752" s="159"/>
      <c r="F3752" s="31"/>
      <c r="H3752" s="36"/>
    </row>
    <row r="3753" spans="4:8" x14ac:dyDescent="0.25">
      <c r="D3753" s="125"/>
      <c r="E3753" s="159"/>
      <c r="F3753" s="31"/>
      <c r="H3753" s="36"/>
    </row>
    <row r="3754" spans="4:8" x14ac:dyDescent="0.25">
      <c r="D3754" s="125"/>
      <c r="E3754" s="159"/>
      <c r="F3754" s="31"/>
      <c r="H3754" s="36"/>
    </row>
    <row r="3755" spans="4:8" x14ac:dyDescent="0.25">
      <c r="D3755" s="125"/>
      <c r="E3755" s="159"/>
      <c r="F3755" s="31"/>
      <c r="H3755" s="36"/>
    </row>
    <row r="3756" spans="4:8" x14ac:dyDescent="0.25">
      <c r="D3756" s="125"/>
      <c r="E3756" s="159"/>
      <c r="F3756" s="31"/>
      <c r="H3756" s="36"/>
    </row>
    <row r="3757" spans="4:8" x14ac:dyDescent="0.25">
      <c r="D3757" s="125"/>
      <c r="E3757" s="159"/>
      <c r="F3757" s="31"/>
      <c r="H3757" s="36"/>
    </row>
    <row r="3758" spans="4:8" x14ac:dyDescent="0.25">
      <c r="D3758" s="125"/>
      <c r="E3758" s="159"/>
      <c r="F3758" s="31"/>
      <c r="H3758" s="36"/>
    </row>
    <row r="3759" spans="4:8" x14ac:dyDescent="0.25">
      <c r="D3759" s="125"/>
      <c r="E3759" s="159"/>
      <c r="F3759" s="31"/>
      <c r="H3759" s="36"/>
    </row>
    <row r="3760" spans="4:8" x14ac:dyDescent="0.25">
      <c r="D3760" s="125"/>
      <c r="E3760" s="159"/>
      <c r="F3760" s="31"/>
      <c r="H3760" s="36"/>
    </row>
    <row r="3761" spans="4:8" x14ac:dyDescent="0.25">
      <c r="D3761" s="125"/>
      <c r="E3761" s="159"/>
      <c r="F3761" s="31"/>
      <c r="H3761" s="36"/>
    </row>
    <row r="3762" spans="4:8" x14ac:dyDescent="0.25">
      <c r="D3762" s="125"/>
      <c r="E3762" s="159"/>
      <c r="F3762" s="31"/>
      <c r="H3762" s="36"/>
    </row>
    <row r="3763" spans="4:8" x14ac:dyDescent="0.25">
      <c r="D3763" s="125"/>
      <c r="E3763" s="159"/>
      <c r="F3763" s="31"/>
      <c r="H3763" s="36"/>
    </row>
    <row r="3764" spans="4:8" x14ac:dyDescent="0.25">
      <c r="D3764" s="125"/>
      <c r="E3764" s="159"/>
      <c r="F3764" s="31"/>
      <c r="H3764" s="36"/>
    </row>
    <row r="3765" spans="4:8" x14ac:dyDescent="0.25">
      <c r="D3765" s="125"/>
      <c r="E3765" s="159"/>
      <c r="F3765" s="31"/>
      <c r="H3765" s="36"/>
    </row>
    <row r="3766" spans="4:8" x14ac:dyDescent="0.25">
      <c r="D3766" s="125"/>
      <c r="E3766" s="159"/>
      <c r="F3766" s="31"/>
      <c r="H3766" s="36"/>
    </row>
    <row r="3767" spans="4:8" x14ac:dyDescent="0.25">
      <c r="D3767" s="125"/>
      <c r="E3767" s="159"/>
      <c r="F3767" s="31"/>
      <c r="H3767" s="36"/>
    </row>
    <row r="3768" spans="4:8" x14ac:dyDescent="0.25">
      <c r="D3768" s="125"/>
      <c r="E3768" s="159"/>
      <c r="F3768" s="31"/>
      <c r="H3768" s="36"/>
    </row>
    <row r="3769" spans="4:8" x14ac:dyDescent="0.25">
      <c r="D3769" s="125"/>
      <c r="E3769" s="159"/>
      <c r="F3769" s="31"/>
      <c r="H3769" s="36"/>
    </row>
    <row r="3770" spans="4:8" x14ac:dyDescent="0.25">
      <c r="D3770" s="125"/>
      <c r="E3770" s="159"/>
      <c r="F3770" s="31"/>
      <c r="H3770" s="36"/>
    </row>
    <row r="3771" spans="4:8" x14ac:dyDescent="0.25">
      <c r="D3771" s="125"/>
      <c r="E3771" s="159"/>
      <c r="F3771" s="31"/>
      <c r="H3771" s="36"/>
    </row>
    <row r="3772" spans="4:8" x14ac:dyDescent="0.25">
      <c r="D3772" s="125"/>
      <c r="E3772" s="159"/>
      <c r="F3772" s="31"/>
      <c r="H3772" s="36"/>
    </row>
    <row r="3773" spans="4:8" x14ac:dyDescent="0.25">
      <c r="D3773" s="125"/>
      <c r="E3773" s="159"/>
      <c r="F3773" s="31"/>
      <c r="H3773" s="36"/>
    </row>
    <row r="3774" spans="4:8" x14ac:dyDescent="0.25">
      <c r="D3774" s="125"/>
      <c r="E3774" s="159"/>
      <c r="F3774" s="31"/>
      <c r="H3774" s="36"/>
    </row>
    <row r="3775" spans="4:8" x14ac:dyDescent="0.25">
      <c r="D3775" s="125"/>
      <c r="E3775" s="159"/>
      <c r="F3775" s="31"/>
      <c r="H3775" s="36"/>
    </row>
    <row r="3776" spans="4:8" x14ac:dyDescent="0.25">
      <c r="D3776" s="125"/>
      <c r="E3776" s="159"/>
      <c r="F3776" s="31"/>
      <c r="H3776" s="36"/>
    </row>
    <row r="3777" spans="4:8" x14ac:dyDescent="0.25">
      <c r="D3777" s="125"/>
      <c r="E3777" s="159"/>
      <c r="F3777" s="31"/>
      <c r="H3777" s="36"/>
    </row>
    <row r="3778" spans="4:8" x14ac:dyDescent="0.25">
      <c r="D3778" s="125"/>
      <c r="E3778" s="159"/>
      <c r="F3778" s="31"/>
      <c r="H3778" s="36"/>
    </row>
    <row r="3779" spans="4:8" x14ac:dyDescent="0.25">
      <c r="D3779" s="125"/>
      <c r="E3779" s="159"/>
      <c r="F3779" s="31"/>
      <c r="H3779" s="36"/>
    </row>
    <row r="3780" spans="4:8" x14ac:dyDescent="0.25">
      <c r="D3780" s="125"/>
      <c r="E3780" s="159"/>
      <c r="F3780" s="31"/>
      <c r="H3780" s="36"/>
    </row>
    <row r="3781" spans="4:8" x14ac:dyDescent="0.25">
      <c r="D3781" s="125"/>
      <c r="E3781" s="159"/>
      <c r="F3781" s="31"/>
      <c r="H3781" s="36"/>
    </row>
    <row r="3782" spans="4:8" x14ac:dyDescent="0.25">
      <c r="D3782" s="125"/>
      <c r="E3782" s="159"/>
      <c r="F3782" s="31"/>
      <c r="H3782" s="36"/>
    </row>
    <row r="3783" spans="4:8" x14ac:dyDescent="0.25">
      <c r="D3783" s="125"/>
      <c r="E3783" s="159"/>
      <c r="F3783" s="31"/>
      <c r="H3783" s="36"/>
    </row>
    <row r="3784" spans="4:8" x14ac:dyDescent="0.25">
      <c r="D3784" s="125"/>
      <c r="E3784" s="159"/>
      <c r="F3784" s="31"/>
      <c r="H3784" s="36"/>
    </row>
    <row r="3785" spans="4:8" x14ac:dyDescent="0.25">
      <c r="D3785" s="125"/>
      <c r="E3785" s="159"/>
      <c r="F3785" s="31"/>
      <c r="H3785" s="36"/>
    </row>
    <row r="3786" spans="4:8" x14ac:dyDescent="0.25">
      <c r="D3786" s="125"/>
      <c r="E3786" s="159"/>
      <c r="F3786" s="31"/>
      <c r="H3786" s="36"/>
    </row>
    <row r="3787" spans="4:8" x14ac:dyDescent="0.25">
      <c r="D3787" s="125"/>
      <c r="E3787" s="159"/>
      <c r="F3787" s="31"/>
      <c r="H3787" s="36"/>
    </row>
    <row r="3788" spans="4:8" x14ac:dyDescent="0.25">
      <c r="D3788" s="125"/>
      <c r="E3788" s="159"/>
      <c r="F3788" s="31"/>
      <c r="H3788" s="36"/>
    </row>
    <row r="3789" spans="4:8" x14ac:dyDescent="0.25">
      <c r="D3789" s="125"/>
      <c r="E3789" s="159"/>
      <c r="F3789" s="31"/>
      <c r="H3789" s="36"/>
    </row>
    <row r="3790" spans="4:8" x14ac:dyDescent="0.25">
      <c r="D3790" s="125"/>
      <c r="E3790" s="159"/>
      <c r="F3790" s="31"/>
      <c r="H3790" s="36"/>
    </row>
    <row r="3791" spans="4:8" x14ac:dyDescent="0.25">
      <c r="D3791" s="125"/>
      <c r="E3791" s="159"/>
      <c r="F3791" s="31"/>
      <c r="H3791" s="36"/>
    </row>
    <row r="3792" spans="4:8" x14ac:dyDescent="0.25">
      <c r="D3792" s="125"/>
      <c r="E3792" s="159"/>
      <c r="F3792" s="31"/>
      <c r="H3792" s="36"/>
    </row>
    <row r="3793" spans="4:8" x14ac:dyDescent="0.25">
      <c r="D3793" s="125"/>
      <c r="E3793" s="159"/>
      <c r="F3793" s="31"/>
      <c r="H3793" s="36"/>
    </row>
    <row r="3794" spans="4:8" x14ac:dyDescent="0.25">
      <c r="D3794" s="125"/>
      <c r="E3794" s="159"/>
      <c r="F3794" s="31"/>
      <c r="H3794" s="36"/>
    </row>
    <row r="3795" spans="4:8" x14ac:dyDescent="0.25">
      <c r="D3795" s="125"/>
      <c r="E3795" s="159"/>
      <c r="F3795" s="31"/>
      <c r="H3795" s="36"/>
    </row>
    <row r="3796" spans="4:8" x14ac:dyDescent="0.25">
      <c r="D3796" s="125"/>
      <c r="E3796" s="159"/>
      <c r="F3796" s="31"/>
      <c r="H3796" s="36"/>
    </row>
    <row r="3797" spans="4:8" x14ac:dyDescent="0.25">
      <c r="D3797" s="125"/>
      <c r="E3797" s="159"/>
      <c r="F3797" s="31"/>
      <c r="H3797" s="36"/>
    </row>
    <row r="3798" spans="4:8" x14ac:dyDescent="0.25">
      <c r="D3798" s="125"/>
      <c r="E3798" s="159"/>
      <c r="F3798" s="31"/>
      <c r="H3798" s="36"/>
    </row>
    <row r="3799" spans="4:8" x14ac:dyDescent="0.25">
      <c r="D3799" s="125"/>
      <c r="E3799" s="159"/>
      <c r="F3799" s="31"/>
      <c r="H3799" s="36"/>
    </row>
    <row r="3800" spans="4:8" x14ac:dyDescent="0.25">
      <c r="D3800" s="125"/>
      <c r="E3800" s="159"/>
      <c r="F3800" s="31"/>
      <c r="H3800" s="36"/>
    </row>
    <row r="3801" spans="4:8" x14ac:dyDescent="0.25">
      <c r="D3801" s="125"/>
      <c r="E3801" s="159"/>
      <c r="F3801" s="31"/>
      <c r="H3801" s="36"/>
    </row>
    <row r="3802" spans="4:8" x14ac:dyDescent="0.25">
      <c r="D3802" s="125"/>
      <c r="E3802" s="159"/>
      <c r="F3802" s="31"/>
      <c r="H3802" s="36"/>
    </row>
    <row r="3803" spans="4:8" x14ac:dyDescent="0.25">
      <c r="D3803" s="125"/>
      <c r="E3803" s="159"/>
      <c r="F3803" s="31"/>
      <c r="H3803" s="36"/>
    </row>
    <row r="3804" spans="4:8" x14ac:dyDescent="0.25">
      <c r="D3804" s="125"/>
      <c r="E3804" s="159"/>
      <c r="F3804" s="31"/>
      <c r="H3804" s="36"/>
    </row>
    <row r="3805" spans="4:8" x14ac:dyDescent="0.25">
      <c r="D3805" s="125"/>
      <c r="E3805" s="159"/>
      <c r="F3805" s="31"/>
      <c r="H3805" s="36"/>
    </row>
    <row r="3806" spans="4:8" x14ac:dyDescent="0.25">
      <c r="D3806" s="125"/>
      <c r="E3806" s="159"/>
      <c r="F3806" s="31"/>
      <c r="H3806" s="36"/>
    </row>
    <row r="3807" spans="4:8" x14ac:dyDescent="0.25">
      <c r="D3807" s="125"/>
      <c r="E3807" s="159"/>
      <c r="F3807" s="31"/>
      <c r="H3807" s="36"/>
    </row>
    <row r="3808" spans="4:8" x14ac:dyDescent="0.25">
      <c r="D3808" s="125"/>
      <c r="E3808" s="159"/>
      <c r="F3808" s="31"/>
      <c r="H3808" s="36"/>
    </row>
    <row r="3809" spans="4:8" x14ac:dyDescent="0.25">
      <c r="D3809" s="125"/>
      <c r="E3809" s="159"/>
      <c r="F3809" s="31"/>
      <c r="H3809" s="36"/>
    </row>
    <row r="3810" spans="4:8" x14ac:dyDescent="0.25">
      <c r="D3810" s="125"/>
      <c r="E3810" s="159"/>
      <c r="F3810" s="31"/>
      <c r="H3810" s="36"/>
    </row>
    <row r="3811" spans="4:8" x14ac:dyDescent="0.25">
      <c r="D3811" s="125"/>
      <c r="E3811" s="159"/>
      <c r="F3811" s="31"/>
      <c r="H3811" s="36"/>
    </row>
    <row r="3812" spans="4:8" x14ac:dyDescent="0.25">
      <c r="D3812" s="125"/>
      <c r="E3812" s="159"/>
      <c r="F3812" s="31"/>
      <c r="H3812" s="36"/>
    </row>
    <row r="3813" spans="4:8" x14ac:dyDescent="0.25">
      <c r="D3813" s="125"/>
      <c r="E3813" s="159"/>
      <c r="F3813" s="31"/>
      <c r="H3813" s="36"/>
    </row>
    <row r="3814" spans="4:8" x14ac:dyDescent="0.25">
      <c r="D3814" s="125"/>
      <c r="E3814" s="159"/>
      <c r="F3814" s="31"/>
      <c r="H3814" s="36"/>
    </row>
    <row r="3815" spans="4:8" x14ac:dyDescent="0.25">
      <c r="D3815" s="125"/>
      <c r="E3815" s="159"/>
      <c r="F3815" s="31"/>
      <c r="H3815" s="36"/>
    </row>
    <row r="3816" spans="4:8" x14ac:dyDescent="0.25">
      <c r="D3816" s="125"/>
      <c r="E3816" s="159"/>
      <c r="F3816" s="31"/>
      <c r="H3816" s="36"/>
    </row>
    <row r="3817" spans="4:8" x14ac:dyDescent="0.25">
      <c r="D3817" s="125"/>
      <c r="E3817" s="159"/>
      <c r="F3817" s="31"/>
      <c r="H3817" s="36"/>
    </row>
    <row r="3818" spans="4:8" x14ac:dyDescent="0.25">
      <c r="D3818" s="125"/>
      <c r="E3818" s="159"/>
      <c r="F3818" s="31"/>
      <c r="H3818" s="36"/>
    </row>
    <row r="3819" spans="4:8" x14ac:dyDescent="0.25">
      <c r="D3819" s="125"/>
      <c r="E3819" s="159"/>
      <c r="F3819" s="31"/>
      <c r="H3819" s="36"/>
    </row>
    <row r="3820" spans="4:8" x14ac:dyDescent="0.25">
      <c r="D3820" s="125"/>
      <c r="E3820" s="159"/>
      <c r="F3820" s="31"/>
      <c r="H3820" s="36"/>
    </row>
    <row r="3821" spans="4:8" x14ac:dyDescent="0.25">
      <c r="D3821" s="125"/>
      <c r="E3821" s="159"/>
      <c r="F3821" s="31"/>
      <c r="H3821" s="36"/>
    </row>
    <row r="3822" spans="4:8" x14ac:dyDescent="0.25">
      <c r="D3822" s="125"/>
      <c r="E3822" s="159"/>
      <c r="F3822" s="31"/>
      <c r="H3822" s="36"/>
    </row>
    <row r="3823" spans="4:8" x14ac:dyDescent="0.25">
      <c r="D3823" s="125"/>
      <c r="E3823" s="159"/>
      <c r="F3823" s="31"/>
      <c r="H3823" s="36"/>
    </row>
    <row r="3824" spans="4:8" x14ac:dyDescent="0.25">
      <c r="D3824" s="125"/>
      <c r="E3824" s="159"/>
      <c r="F3824" s="31"/>
      <c r="H3824" s="36"/>
    </row>
    <row r="3825" spans="4:8" x14ac:dyDescent="0.25">
      <c r="D3825" s="125"/>
      <c r="E3825" s="159"/>
      <c r="F3825" s="31"/>
      <c r="H3825" s="36"/>
    </row>
    <row r="3826" spans="4:8" x14ac:dyDescent="0.25">
      <c r="D3826" s="125"/>
      <c r="E3826" s="159"/>
      <c r="F3826" s="31"/>
      <c r="H3826" s="36"/>
    </row>
    <row r="3827" spans="4:8" x14ac:dyDescent="0.25">
      <c r="D3827" s="125"/>
      <c r="E3827" s="159"/>
      <c r="F3827" s="31"/>
      <c r="H3827" s="36"/>
    </row>
    <row r="3828" spans="4:8" x14ac:dyDescent="0.25">
      <c r="D3828" s="125"/>
      <c r="E3828" s="159"/>
      <c r="F3828" s="31"/>
      <c r="H3828" s="36"/>
    </row>
    <row r="3829" spans="4:8" x14ac:dyDescent="0.25">
      <c r="D3829" s="125"/>
      <c r="E3829" s="159"/>
      <c r="F3829" s="31"/>
      <c r="H3829" s="36"/>
    </row>
    <row r="3830" spans="4:8" x14ac:dyDescent="0.25">
      <c r="D3830" s="125"/>
      <c r="E3830" s="159"/>
      <c r="F3830" s="31"/>
      <c r="H3830" s="36"/>
    </row>
    <row r="3831" spans="4:8" x14ac:dyDescent="0.25">
      <c r="D3831" s="125"/>
      <c r="E3831" s="159"/>
      <c r="F3831" s="31"/>
      <c r="H3831" s="36"/>
    </row>
    <row r="3832" spans="4:8" x14ac:dyDescent="0.25">
      <c r="D3832" s="125"/>
      <c r="E3832" s="159"/>
      <c r="F3832" s="31"/>
      <c r="H3832" s="36"/>
    </row>
    <row r="3833" spans="4:8" x14ac:dyDescent="0.25">
      <c r="D3833" s="125"/>
      <c r="E3833" s="159"/>
      <c r="F3833" s="31"/>
      <c r="H3833" s="36"/>
    </row>
    <row r="3834" spans="4:8" x14ac:dyDescent="0.25">
      <c r="D3834" s="125"/>
      <c r="E3834" s="159"/>
      <c r="F3834" s="31"/>
      <c r="H3834" s="36"/>
    </row>
    <row r="3835" spans="4:8" x14ac:dyDescent="0.25">
      <c r="D3835" s="125"/>
      <c r="E3835" s="159"/>
      <c r="F3835" s="31"/>
      <c r="H3835" s="36"/>
    </row>
    <row r="3836" spans="4:8" x14ac:dyDescent="0.25">
      <c r="D3836" s="125"/>
      <c r="E3836" s="159"/>
      <c r="F3836" s="31"/>
      <c r="H3836" s="36"/>
    </row>
    <row r="3837" spans="4:8" x14ac:dyDescent="0.25">
      <c r="D3837" s="125"/>
      <c r="E3837" s="159"/>
      <c r="F3837" s="31"/>
      <c r="H3837" s="36"/>
    </row>
    <row r="3838" spans="4:8" x14ac:dyDescent="0.25">
      <c r="D3838" s="125"/>
      <c r="E3838" s="159"/>
      <c r="F3838" s="31"/>
      <c r="H3838" s="36"/>
    </row>
    <row r="3839" spans="4:8" x14ac:dyDescent="0.25">
      <c r="D3839" s="125"/>
      <c r="E3839" s="159"/>
      <c r="F3839" s="31"/>
      <c r="H3839" s="36"/>
    </row>
    <row r="3840" spans="4:8" x14ac:dyDescent="0.25">
      <c r="D3840" s="125"/>
      <c r="E3840" s="159"/>
      <c r="F3840" s="31"/>
      <c r="H3840" s="36"/>
    </row>
    <row r="3841" spans="4:8" x14ac:dyDescent="0.25">
      <c r="D3841" s="125"/>
      <c r="E3841" s="159"/>
      <c r="F3841" s="31"/>
      <c r="H3841" s="36"/>
    </row>
    <row r="3842" spans="4:8" x14ac:dyDescent="0.25">
      <c r="D3842" s="125"/>
      <c r="E3842" s="159"/>
      <c r="F3842" s="31"/>
      <c r="H3842" s="36"/>
    </row>
    <row r="3843" spans="4:8" x14ac:dyDescent="0.25">
      <c r="D3843" s="125"/>
      <c r="E3843" s="159"/>
      <c r="F3843" s="31"/>
      <c r="H3843" s="36"/>
    </row>
    <row r="3844" spans="4:8" x14ac:dyDescent="0.25">
      <c r="D3844" s="125"/>
      <c r="E3844" s="159"/>
      <c r="F3844" s="31"/>
      <c r="H3844" s="36"/>
    </row>
    <row r="3845" spans="4:8" x14ac:dyDescent="0.25">
      <c r="D3845" s="125"/>
      <c r="E3845" s="159"/>
      <c r="F3845" s="31"/>
      <c r="H3845" s="36"/>
    </row>
    <row r="3846" spans="4:8" x14ac:dyDescent="0.25">
      <c r="D3846" s="125"/>
      <c r="E3846" s="159"/>
      <c r="F3846" s="31"/>
      <c r="H3846" s="36"/>
    </row>
    <row r="3847" spans="4:8" x14ac:dyDescent="0.25">
      <c r="D3847" s="125"/>
      <c r="E3847" s="159"/>
      <c r="F3847" s="31"/>
      <c r="H3847" s="36"/>
    </row>
    <row r="3848" spans="4:8" x14ac:dyDescent="0.25">
      <c r="D3848" s="125"/>
      <c r="E3848" s="159"/>
      <c r="F3848" s="31"/>
      <c r="H3848" s="36"/>
    </row>
    <row r="3849" spans="4:8" x14ac:dyDescent="0.25">
      <c r="D3849" s="125"/>
      <c r="E3849" s="159"/>
      <c r="F3849" s="31"/>
      <c r="H3849" s="36"/>
    </row>
    <row r="3850" spans="4:8" x14ac:dyDescent="0.25">
      <c r="D3850" s="125"/>
      <c r="E3850" s="159"/>
      <c r="F3850" s="31"/>
      <c r="H3850" s="36"/>
    </row>
    <row r="3851" spans="4:8" x14ac:dyDescent="0.25">
      <c r="D3851" s="125"/>
      <c r="E3851" s="159"/>
      <c r="F3851" s="31"/>
      <c r="H3851" s="36"/>
    </row>
    <row r="3852" spans="4:8" x14ac:dyDescent="0.25">
      <c r="D3852" s="125"/>
      <c r="E3852" s="159"/>
      <c r="F3852" s="31"/>
      <c r="H3852" s="36"/>
    </row>
    <row r="3853" spans="4:8" x14ac:dyDescent="0.25">
      <c r="D3853" s="125"/>
      <c r="E3853" s="159"/>
      <c r="F3853" s="31"/>
      <c r="H3853" s="36"/>
    </row>
    <row r="3854" spans="4:8" x14ac:dyDescent="0.25">
      <c r="D3854" s="125"/>
      <c r="E3854" s="159"/>
      <c r="F3854" s="31"/>
      <c r="H3854" s="36"/>
    </row>
    <row r="3855" spans="4:8" x14ac:dyDescent="0.25">
      <c r="D3855" s="125"/>
      <c r="E3855" s="159"/>
      <c r="F3855" s="31"/>
      <c r="H3855" s="36"/>
    </row>
    <row r="3856" spans="4:8" x14ac:dyDescent="0.25">
      <c r="D3856" s="125"/>
      <c r="E3856" s="159"/>
      <c r="F3856" s="31"/>
      <c r="H3856" s="36"/>
    </row>
    <row r="3857" spans="4:8" x14ac:dyDescent="0.25">
      <c r="D3857" s="125"/>
      <c r="E3857" s="159"/>
      <c r="F3857" s="31"/>
      <c r="H3857" s="36"/>
    </row>
    <row r="3858" spans="4:8" x14ac:dyDescent="0.25">
      <c r="D3858" s="125"/>
      <c r="E3858" s="159"/>
      <c r="F3858" s="31"/>
      <c r="H3858" s="36"/>
    </row>
    <row r="3859" spans="4:8" x14ac:dyDescent="0.25">
      <c r="D3859" s="125"/>
      <c r="E3859" s="159"/>
      <c r="F3859" s="31"/>
      <c r="H3859" s="36"/>
    </row>
    <row r="3860" spans="4:8" x14ac:dyDescent="0.25">
      <c r="D3860" s="125"/>
      <c r="E3860" s="159"/>
      <c r="F3860" s="31"/>
      <c r="H3860" s="36"/>
    </row>
    <row r="3861" spans="4:8" x14ac:dyDescent="0.25">
      <c r="D3861" s="125"/>
      <c r="E3861" s="159"/>
      <c r="F3861" s="31"/>
      <c r="H3861" s="36"/>
    </row>
    <row r="3862" spans="4:8" x14ac:dyDescent="0.25">
      <c r="D3862" s="125"/>
      <c r="E3862" s="159"/>
      <c r="F3862" s="31"/>
      <c r="H3862" s="36"/>
    </row>
    <row r="3863" spans="4:8" x14ac:dyDescent="0.25">
      <c r="D3863" s="125"/>
      <c r="E3863" s="159"/>
      <c r="F3863" s="31"/>
      <c r="H3863" s="36"/>
    </row>
    <row r="3864" spans="4:8" x14ac:dyDescent="0.25">
      <c r="D3864" s="125"/>
      <c r="E3864" s="159"/>
      <c r="F3864" s="31"/>
      <c r="H3864" s="36"/>
    </row>
    <row r="3865" spans="4:8" x14ac:dyDescent="0.25">
      <c r="D3865" s="125"/>
      <c r="E3865" s="159"/>
      <c r="F3865" s="31"/>
      <c r="H3865" s="36"/>
    </row>
    <row r="3866" spans="4:8" x14ac:dyDescent="0.25">
      <c r="D3866" s="125"/>
      <c r="E3866" s="159"/>
      <c r="F3866" s="31"/>
      <c r="H3866" s="36"/>
    </row>
    <row r="3867" spans="4:8" x14ac:dyDescent="0.25">
      <c r="D3867" s="125"/>
      <c r="E3867" s="159"/>
      <c r="F3867" s="31"/>
      <c r="H3867" s="36"/>
    </row>
    <row r="3868" spans="4:8" x14ac:dyDescent="0.25">
      <c r="D3868" s="125"/>
      <c r="E3868" s="159"/>
      <c r="F3868" s="31"/>
      <c r="H3868" s="36"/>
    </row>
    <row r="3869" spans="4:8" x14ac:dyDescent="0.25">
      <c r="D3869" s="125"/>
      <c r="E3869" s="159"/>
      <c r="F3869" s="31"/>
      <c r="H3869" s="36"/>
    </row>
    <row r="3870" spans="4:8" x14ac:dyDescent="0.25">
      <c r="D3870" s="125"/>
      <c r="E3870" s="159"/>
      <c r="F3870" s="31"/>
      <c r="H3870" s="36"/>
    </row>
    <row r="3871" spans="4:8" x14ac:dyDescent="0.25">
      <c r="D3871" s="125"/>
      <c r="E3871" s="159"/>
      <c r="F3871" s="31"/>
      <c r="H3871" s="36"/>
    </row>
    <row r="3872" spans="4:8" x14ac:dyDescent="0.25">
      <c r="D3872" s="125"/>
      <c r="E3872" s="159"/>
      <c r="F3872" s="31"/>
      <c r="H3872" s="36"/>
    </row>
    <row r="3873" spans="4:8" x14ac:dyDescent="0.25">
      <c r="D3873" s="125"/>
      <c r="E3873" s="159"/>
      <c r="F3873" s="31"/>
      <c r="H3873" s="36"/>
    </row>
    <row r="3874" spans="4:8" x14ac:dyDescent="0.25">
      <c r="D3874" s="125"/>
      <c r="E3874" s="159"/>
      <c r="F3874" s="31"/>
      <c r="H3874" s="36"/>
    </row>
    <row r="3875" spans="4:8" x14ac:dyDescent="0.25">
      <c r="D3875" s="125"/>
      <c r="E3875" s="159"/>
      <c r="F3875" s="31"/>
      <c r="H3875" s="36"/>
    </row>
    <row r="3876" spans="4:8" x14ac:dyDescent="0.25">
      <c r="D3876" s="125"/>
      <c r="E3876" s="159"/>
      <c r="F3876" s="31"/>
      <c r="H3876" s="36"/>
    </row>
    <row r="3877" spans="4:8" x14ac:dyDescent="0.25">
      <c r="D3877" s="125"/>
      <c r="E3877" s="159"/>
      <c r="F3877" s="31"/>
      <c r="H3877" s="36"/>
    </row>
    <row r="3878" spans="4:8" x14ac:dyDescent="0.25">
      <c r="D3878" s="125"/>
      <c r="E3878" s="159"/>
      <c r="F3878" s="31"/>
      <c r="H3878" s="36"/>
    </row>
    <row r="3879" spans="4:8" x14ac:dyDescent="0.25">
      <c r="D3879" s="125"/>
      <c r="E3879" s="159"/>
      <c r="F3879" s="31"/>
      <c r="H3879" s="36"/>
    </row>
    <row r="3880" spans="4:8" x14ac:dyDescent="0.25">
      <c r="D3880" s="125"/>
      <c r="E3880" s="159"/>
      <c r="F3880" s="31"/>
      <c r="H3880" s="36"/>
    </row>
    <row r="3881" spans="4:8" x14ac:dyDescent="0.25">
      <c r="D3881" s="125"/>
      <c r="E3881" s="159"/>
      <c r="F3881" s="31"/>
      <c r="H3881" s="36"/>
    </row>
    <row r="3882" spans="4:8" x14ac:dyDescent="0.25">
      <c r="D3882" s="125"/>
      <c r="E3882" s="159"/>
      <c r="F3882" s="31"/>
      <c r="H3882" s="36"/>
    </row>
    <row r="3883" spans="4:8" x14ac:dyDescent="0.25">
      <c r="D3883" s="125"/>
      <c r="E3883" s="159"/>
      <c r="F3883" s="31"/>
      <c r="H3883" s="36"/>
    </row>
    <row r="3884" spans="4:8" x14ac:dyDescent="0.25">
      <c r="D3884" s="125"/>
      <c r="E3884" s="159"/>
      <c r="F3884" s="31"/>
      <c r="H3884" s="36"/>
    </row>
    <row r="3885" spans="4:8" x14ac:dyDescent="0.25">
      <c r="D3885" s="125"/>
      <c r="E3885" s="159"/>
      <c r="F3885" s="31"/>
      <c r="H3885" s="36"/>
    </row>
    <row r="3886" spans="4:8" x14ac:dyDescent="0.25">
      <c r="D3886" s="125"/>
      <c r="E3886" s="159"/>
      <c r="F3886" s="31"/>
      <c r="H3886" s="36"/>
    </row>
    <row r="3887" spans="4:8" x14ac:dyDescent="0.25">
      <c r="D3887" s="125"/>
      <c r="E3887" s="159"/>
      <c r="F3887" s="31"/>
      <c r="H3887" s="36"/>
    </row>
    <row r="3888" spans="4:8" x14ac:dyDescent="0.25">
      <c r="D3888" s="125"/>
      <c r="E3888" s="159"/>
      <c r="F3888" s="31"/>
      <c r="H3888" s="36"/>
    </row>
    <row r="3889" spans="4:8" x14ac:dyDescent="0.25">
      <c r="D3889" s="125"/>
      <c r="E3889" s="159"/>
      <c r="F3889" s="31"/>
      <c r="H3889" s="36"/>
    </row>
    <row r="3890" spans="4:8" x14ac:dyDescent="0.25">
      <c r="D3890" s="125"/>
      <c r="E3890" s="159"/>
      <c r="F3890" s="31"/>
      <c r="H3890" s="36"/>
    </row>
    <row r="3891" spans="4:8" x14ac:dyDescent="0.25">
      <c r="D3891" s="125"/>
      <c r="E3891" s="159"/>
      <c r="F3891" s="31"/>
      <c r="H3891" s="36"/>
    </row>
    <row r="3892" spans="4:8" x14ac:dyDescent="0.25">
      <c r="D3892" s="125"/>
      <c r="E3892" s="159"/>
      <c r="F3892" s="31"/>
      <c r="H3892" s="36"/>
    </row>
    <row r="3893" spans="4:8" x14ac:dyDescent="0.25">
      <c r="D3893" s="125"/>
      <c r="E3893" s="159"/>
      <c r="F3893" s="31"/>
      <c r="H3893" s="36"/>
    </row>
    <row r="3894" spans="4:8" x14ac:dyDescent="0.25">
      <c r="D3894" s="125"/>
      <c r="E3894" s="159"/>
      <c r="F3894" s="31"/>
      <c r="H3894" s="36"/>
    </row>
    <row r="3895" spans="4:8" x14ac:dyDescent="0.25">
      <c r="D3895" s="125"/>
      <c r="E3895" s="159"/>
      <c r="F3895" s="31"/>
      <c r="H3895" s="36"/>
    </row>
    <row r="3896" spans="4:8" x14ac:dyDescent="0.25">
      <c r="D3896" s="125"/>
      <c r="E3896" s="159"/>
      <c r="F3896" s="31"/>
      <c r="H3896" s="36"/>
    </row>
    <row r="3897" spans="4:8" x14ac:dyDescent="0.25">
      <c r="D3897" s="125"/>
      <c r="E3897" s="159"/>
      <c r="F3897" s="31"/>
      <c r="H3897" s="36"/>
    </row>
    <row r="3898" spans="4:8" x14ac:dyDescent="0.25">
      <c r="D3898" s="125"/>
      <c r="E3898" s="159"/>
      <c r="F3898" s="31"/>
      <c r="H3898" s="36"/>
    </row>
    <row r="3899" spans="4:8" x14ac:dyDescent="0.25">
      <c r="D3899" s="125"/>
      <c r="E3899" s="159"/>
      <c r="F3899" s="31"/>
      <c r="H3899" s="36"/>
    </row>
    <row r="3900" spans="4:8" x14ac:dyDescent="0.25">
      <c r="D3900" s="125"/>
      <c r="E3900" s="159"/>
      <c r="F3900" s="31"/>
      <c r="H3900" s="36"/>
    </row>
    <row r="3901" spans="4:8" x14ac:dyDescent="0.25">
      <c r="D3901" s="125"/>
      <c r="E3901" s="159"/>
      <c r="F3901" s="31"/>
      <c r="H3901" s="36"/>
    </row>
    <row r="3902" spans="4:8" x14ac:dyDescent="0.25">
      <c r="D3902" s="125"/>
      <c r="E3902" s="159"/>
      <c r="F3902" s="31"/>
      <c r="H3902" s="36"/>
    </row>
    <row r="3903" spans="4:8" x14ac:dyDescent="0.25">
      <c r="D3903" s="125"/>
      <c r="E3903" s="159"/>
      <c r="F3903" s="31"/>
      <c r="H3903" s="36"/>
    </row>
    <row r="3904" spans="4:8" x14ac:dyDescent="0.25">
      <c r="D3904" s="125"/>
      <c r="E3904" s="159"/>
      <c r="F3904" s="31"/>
      <c r="H3904" s="36"/>
    </row>
    <row r="3905" spans="4:8" x14ac:dyDescent="0.25">
      <c r="D3905" s="125"/>
      <c r="E3905" s="159"/>
      <c r="F3905" s="31"/>
      <c r="H3905" s="36"/>
    </row>
    <row r="3906" spans="4:8" x14ac:dyDescent="0.25">
      <c r="D3906" s="125"/>
      <c r="E3906" s="159"/>
      <c r="F3906" s="31"/>
      <c r="H3906" s="36"/>
    </row>
    <row r="3907" spans="4:8" x14ac:dyDescent="0.25">
      <c r="D3907" s="125"/>
      <c r="E3907" s="159"/>
      <c r="F3907" s="31"/>
      <c r="H3907" s="36"/>
    </row>
    <row r="3908" spans="4:8" x14ac:dyDescent="0.25">
      <c r="D3908" s="125"/>
      <c r="E3908" s="159"/>
      <c r="F3908" s="31"/>
      <c r="H3908" s="36"/>
    </row>
    <row r="3909" spans="4:8" x14ac:dyDescent="0.25">
      <c r="D3909" s="125"/>
      <c r="E3909" s="159"/>
      <c r="F3909" s="31"/>
      <c r="H3909" s="36"/>
    </row>
    <row r="3910" spans="4:8" x14ac:dyDescent="0.25">
      <c r="D3910" s="125"/>
      <c r="E3910" s="159"/>
      <c r="F3910" s="31"/>
      <c r="H3910" s="36"/>
    </row>
    <row r="3911" spans="4:8" x14ac:dyDescent="0.25">
      <c r="D3911" s="125"/>
      <c r="E3911" s="159"/>
      <c r="F3911" s="31"/>
      <c r="H3911" s="36"/>
    </row>
    <row r="3912" spans="4:8" x14ac:dyDescent="0.25">
      <c r="D3912" s="125"/>
      <c r="E3912" s="159"/>
      <c r="F3912" s="31"/>
      <c r="H3912" s="36"/>
    </row>
    <row r="3913" spans="4:8" x14ac:dyDescent="0.25">
      <c r="D3913" s="125"/>
      <c r="E3913" s="159"/>
      <c r="F3913" s="31"/>
      <c r="H3913" s="36"/>
    </row>
    <row r="3914" spans="4:8" x14ac:dyDescent="0.25">
      <c r="D3914" s="125"/>
      <c r="E3914" s="159"/>
      <c r="F3914" s="31"/>
      <c r="H3914" s="36"/>
    </row>
    <row r="3915" spans="4:8" x14ac:dyDescent="0.25">
      <c r="D3915" s="125"/>
      <c r="E3915" s="159"/>
      <c r="F3915" s="31"/>
      <c r="H3915" s="36"/>
    </row>
    <row r="3916" spans="4:8" x14ac:dyDescent="0.25">
      <c r="D3916" s="125"/>
      <c r="E3916" s="159"/>
      <c r="F3916" s="31"/>
      <c r="H3916" s="36"/>
    </row>
    <row r="3917" spans="4:8" x14ac:dyDescent="0.25">
      <c r="D3917" s="125"/>
      <c r="E3917" s="159"/>
      <c r="F3917" s="31"/>
      <c r="H3917" s="36"/>
    </row>
    <row r="3918" spans="4:8" x14ac:dyDescent="0.25">
      <c r="D3918" s="125"/>
      <c r="E3918" s="159"/>
      <c r="F3918" s="31"/>
      <c r="H3918" s="36"/>
    </row>
    <row r="3919" spans="4:8" x14ac:dyDescent="0.25">
      <c r="D3919" s="125"/>
      <c r="E3919" s="159"/>
      <c r="F3919" s="31"/>
      <c r="H3919" s="36"/>
    </row>
    <row r="3920" spans="4:8" x14ac:dyDescent="0.25">
      <c r="D3920" s="125"/>
      <c r="E3920" s="159"/>
      <c r="F3920" s="31"/>
      <c r="H3920" s="36"/>
    </row>
    <row r="3921" spans="4:8" x14ac:dyDescent="0.25">
      <c r="D3921" s="125"/>
      <c r="E3921" s="159"/>
      <c r="F3921" s="31"/>
      <c r="H3921" s="36"/>
    </row>
    <row r="3922" spans="4:8" x14ac:dyDescent="0.25">
      <c r="D3922" s="125"/>
      <c r="E3922" s="159"/>
      <c r="F3922" s="31"/>
      <c r="H3922" s="36"/>
    </row>
    <row r="3923" spans="4:8" x14ac:dyDescent="0.25">
      <c r="D3923" s="125"/>
      <c r="E3923" s="159"/>
      <c r="F3923" s="31"/>
      <c r="H3923" s="36"/>
    </row>
    <row r="3924" spans="4:8" x14ac:dyDescent="0.25">
      <c r="D3924" s="125"/>
      <c r="E3924" s="159"/>
      <c r="F3924" s="31"/>
      <c r="H3924" s="36"/>
    </row>
    <row r="3925" spans="4:8" x14ac:dyDescent="0.25">
      <c r="D3925" s="125"/>
      <c r="E3925" s="159"/>
      <c r="F3925" s="31"/>
      <c r="H3925" s="36"/>
    </row>
    <row r="3926" spans="4:8" x14ac:dyDescent="0.25">
      <c r="D3926" s="125"/>
      <c r="E3926" s="159"/>
      <c r="F3926" s="31"/>
      <c r="H3926" s="36"/>
    </row>
    <row r="3927" spans="4:8" x14ac:dyDescent="0.25">
      <c r="D3927" s="125"/>
      <c r="E3927" s="159"/>
      <c r="F3927" s="31"/>
      <c r="H3927" s="36"/>
    </row>
    <row r="3928" spans="4:8" x14ac:dyDescent="0.25">
      <c r="D3928" s="125"/>
      <c r="E3928" s="159"/>
      <c r="F3928" s="31"/>
      <c r="H3928" s="36"/>
    </row>
    <row r="3929" spans="4:8" x14ac:dyDescent="0.25">
      <c r="D3929" s="125"/>
      <c r="E3929" s="159"/>
      <c r="F3929" s="31"/>
      <c r="H3929" s="36"/>
    </row>
    <row r="3930" spans="4:8" x14ac:dyDescent="0.25">
      <c r="D3930" s="125"/>
      <c r="E3930" s="159"/>
      <c r="F3930" s="31"/>
      <c r="H3930" s="36"/>
    </row>
    <row r="3931" spans="4:8" x14ac:dyDescent="0.25">
      <c r="D3931" s="125"/>
      <c r="E3931" s="159"/>
      <c r="F3931" s="31"/>
      <c r="H3931" s="36"/>
    </row>
    <row r="3932" spans="4:8" x14ac:dyDescent="0.25">
      <c r="D3932" s="125"/>
      <c r="E3932" s="159"/>
      <c r="F3932" s="31"/>
      <c r="H3932" s="36"/>
    </row>
    <row r="3933" spans="4:8" x14ac:dyDescent="0.25">
      <c r="D3933" s="125"/>
      <c r="E3933" s="159"/>
      <c r="F3933" s="31"/>
      <c r="H3933" s="36"/>
    </row>
    <row r="3934" spans="4:8" x14ac:dyDescent="0.25">
      <c r="D3934" s="125"/>
      <c r="E3934" s="159"/>
      <c r="F3934" s="31"/>
      <c r="H3934" s="36"/>
    </row>
    <row r="3935" spans="4:8" x14ac:dyDescent="0.25">
      <c r="D3935" s="125"/>
      <c r="E3935" s="159"/>
      <c r="F3935" s="31"/>
      <c r="H3935" s="36"/>
    </row>
    <row r="3936" spans="4:8" x14ac:dyDescent="0.25">
      <c r="D3936" s="125"/>
      <c r="E3936" s="159"/>
      <c r="F3936" s="31"/>
      <c r="H3936" s="36"/>
    </row>
    <row r="3937" spans="4:8" x14ac:dyDescent="0.25">
      <c r="D3937" s="125"/>
      <c r="E3937" s="159"/>
      <c r="F3937" s="31"/>
      <c r="H3937" s="36"/>
    </row>
    <row r="3938" spans="4:8" x14ac:dyDescent="0.25">
      <c r="D3938" s="125"/>
      <c r="E3938" s="159"/>
      <c r="F3938" s="31"/>
      <c r="H3938" s="36"/>
    </row>
    <row r="3939" spans="4:8" x14ac:dyDescent="0.25">
      <c r="D3939" s="125"/>
      <c r="E3939" s="159"/>
      <c r="F3939" s="31"/>
      <c r="H3939" s="36"/>
    </row>
    <row r="3940" spans="4:8" x14ac:dyDescent="0.25">
      <c r="D3940" s="125"/>
      <c r="E3940" s="159"/>
      <c r="F3940" s="31"/>
      <c r="H3940" s="36"/>
    </row>
    <row r="3941" spans="4:8" x14ac:dyDescent="0.25">
      <c r="D3941" s="125"/>
      <c r="E3941" s="159"/>
      <c r="F3941" s="31"/>
      <c r="H3941" s="36"/>
    </row>
    <row r="3942" spans="4:8" x14ac:dyDescent="0.25">
      <c r="D3942" s="125"/>
      <c r="E3942" s="159"/>
      <c r="F3942" s="31"/>
      <c r="H3942" s="36"/>
    </row>
    <row r="3943" spans="4:8" x14ac:dyDescent="0.25">
      <c r="D3943" s="125"/>
      <c r="E3943" s="159"/>
      <c r="F3943" s="31"/>
      <c r="H3943" s="36"/>
    </row>
    <row r="3944" spans="4:8" x14ac:dyDescent="0.25">
      <c r="D3944" s="125"/>
      <c r="E3944" s="159"/>
      <c r="F3944" s="31"/>
      <c r="H3944" s="36"/>
    </row>
    <row r="3945" spans="4:8" x14ac:dyDescent="0.25">
      <c r="D3945" s="125"/>
      <c r="E3945" s="159"/>
      <c r="F3945" s="31"/>
      <c r="H3945" s="36"/>
    </row>
    <row r="3946" spans="4:8" x14ac:dyDescent="0.25">
      <c r="D3946" s="125"/>
      <c r="E3946" s="159"/>
      <c r="F3946" s="31"/>
      <c r="H3946" s="36"/>
    </row>
    <row r="3947" spans="4:8" x14ac:dyDescent="0.25">
      <c r="D3947" s="125"/>
      <c r="E3947" s="159"/>
      <c r="F3947" s="31"/>
      <c r="H3947" s="36"/>
    </row>
    <row r="3948" spans="4:8" x14ac:dyDescent="0.25">
      <c r="D3948" s="125"/>
      <c r="E3948" s="159"/>
      <c r="F3948" s="31"/>
      <c r="H3948" s="36"/>
    </row>
    <row r="3949" spans="4:8" x14ac:dyDescent="0.25">
      <c r="D3949" s="125"/>
      <c r="E3949" s="159"/>
      <c r="F3949" s="31"/>
      <c r="H3949" s="36"/>
    </row>
    <row r="3950" spans="4:8" x14ac:dyDescent="0.25">
      <c r="D3950" s="125"/>
      <c r="E3950" s="159"/>
      <c r="F3950" s="31"/>
      <c r="H3950" s="36"/>
    </row>
    <row r="3951" spans="4:8" x14ac:dyDescent="0.25">
      <c r="D3951" s="125"/>
      <c r="E3951" s="159"/>
      <c r="F3951" s="31"/>
      <c r="H3951" s="36"/>
    </row>
    <row r="3952" spans="4:8" x14ac:dyDescent="0.25">
      <c r="D3952" s="125"/>
      <c r="E3952" s="159"/>
      <c r="F3952" s="31"/>
      <c r="H3952" s="36"/>
    </row>
    <row r="3953" spans="4:8" x14ac:dyDescent="0.25">
      <c r="D3953" s="125"/>
      <c r="E3953" s="159"/>
      <c r="F3953" s="31"/>
      <c r="H3953" s="36"/>
    </row>
    <row r="3954" spans="4:8" x14ac:dyDescent="0.25">
      <c r="D3954" s="125"/>
      <c r="E3954" s="159"/>
      <c r="F3954" s="31"/>
      <c r="H3954" s="36"/>
    </row>
    <row r="3955" spans="4:8" x14ac:dyDescent="0.25">
      <c r="D3955" s="125"/>
      <c r="E3955" s="159"/>
      <c r="F3955" s="31"/>
      <c r="H3955" s="36"/>
    </row>
    <row r="3956" spans="4:8" x14ac:dyDescent="0.25">
      <c r="D3956" s="125"/>
      <c r="E3956" s="159"/>
      <c r="F3956" s="31"/>
      <c r="H3956" s="36"/>
    </row>
    <row r="3957" spans="4:8" x14ac:dyDescent="0.25">
      <c r="D3957" s="125"/>
      <c r="E3957" s="159"/>
      <c r="F3957" s="31"/>
      <c r="H3957" s="36"/>
    </row>
    <row r="3958" spans="4:8" x14ac:dyDescent="0.25">
      <c r="D3958" s="125"/>
      <c r="E3958" s="159"/>
      <c r="F3958" s="31"/>
      <c r="H3958" s="36"/>
    </row>
    <row r="3959" spans="4:8" x14ac:dyDescent="0.25">
      <c r="D3959" s="125"/>
      <c r="E3959" s="159"/>
      <c r="F3959" s="31"/>
      <c r="H3959" s="36"/>
    </row>
    <row r="3960" spans="4:8" x14ac:dyDescent="0.25">
      <c r="D3960" s="125"/>
      <c r="E3960" s="159"/>
      <c r="F3960" s="31"/>
      <c r="H3960" s="36"/>
    </row>
    <row r="3961" spans="4:8" x14ac:dyDescent="0.25">
      <c r="D3961" s="125"/>
      <c r="E3961" s="159"/>
      <c r="F3961" s="31"/>
      <c r="H3961" s="36"/>
    </row>
    <row r="3962" spans="4:8" x14ac:dyDescent="0.25">
      <c r="D3962" s="125"/>
      <c r="E3962" s="159"/>
      <c r="F3962" s="31"/>
      <c r="H3962" s="36"/>
    </row>
    <row r="3963" spans="4:8" x14ac:dyDescent="0.25">
      <c r="D3963" s="125"/>
      <c r="E3963" s="159"/>
      <c r="F3963" s="31"/>
      <c r="H3963" s="36"/>
    </row>
    <row r="3964" spans="4:8" x14ac:dyDescent="0.25">
      <c r="D3964" s="125"/>
      <c r="E3964" s="159"/>
      <c r="F3964" s="31"/>
      <c r="H3964" s="36"/>
    </row>
    <row r="3965" spans="4:8" x14ac:dyDescent="0.25">
      <c r="D3965" s="125"/>
      <c r="E3965" s="159"/>
      <c r="F3965" s="31"/>
      <c r="H3965" s="36"/>
    </row>
    <row r="3966" spans="4:8" x14ac:dyDescent="0.25">
      <c r="D3966" s="125"/>
      <c r="E3966" s="159"/>
      <c r="F3966" s="31"/>
      <c r="H3966" s="36"/>
    </row>
    <row r="3967" spans="4:8" x14ac:dyDescent="0.25">
      <c r="D3967" s="125"/>
      <c r="E3967" s="159"/>
      <c r="F3967" s="31"/>
      <c r="H3967" s="36"/>
    </row>
    <row r="3968" spans="4:8" x14ac:dyDescent="0.25">
      <c r="D3968" s="125"/>
      <c r="E3968" s="159"/>
      <c r="F3968" s="31"/>
      <c r="H3968" s="36"/>
    </row>
    <row r="3969" spans="4:8" x14ac:dyDescent="0.25">
      <c r="D3969" s="125"/>
      <c r="E3969" s="159"/>
      <c r="F3969" s="31"/>
      <c r="H3969" s="36"/>
    </row>
    <row r="3970" spans="4:8" x14ac:dyDescent="0.25">
      <c r="D3970" s="125"/>
      <c r="E3970" s="159"/>
      <c r="F3970" s="31"/>
      <c r="H3970" s="36"/>
    </row>
    <row r="3971" spans="4:8" x14ac:dyDescent="0.25">
      <c r="D3971" s="125"/>
      <c r="E3971" s="159"/>
      <c r="F3971" s="31"/>
      <c r="H3971" s="36"/>
    </row>
    <row r="3972" spans="4:8" x14ac:dyDescent="0.25">
      <c r="D3972" s="125"/>
      <c r="E3972" s="159"/>
      <c r="F3972" s="31"/>
      <c r="H3972" s="36"/>
    </row>
    <row r="3973" spans="4:8" x14ac:dyDescent="0.25">
      <c r="D3973" s="125"/>
      <c r="E3973" s="159"/>
      <c r="F3973" s="31"/>
      <c r="H3973" s="36"/>
    </row>
    <row r="3974" spans="4:8" x14ac:dyDescent="0.25">
      <c r="D3974" s="125"/>
      <c r="E3974" s="159"/>
      <c r="F3974" s="31"/>
      <c r="H3974" s="36"/>
    </row>
    <row r="3975" spans="4:8" x14ac:dyDescent="0.25">
      <c r="D3975" s="125"/>
      <c r="E3975" s="159"/>
      <c r="F3975" s="31"/>
      <c r="H3975" s="36"/>
    </row>
    <row r="3976" spans="4:8" x14ac:dyDescent="0.25">
      <c r="D3976" s="125"/>
      <c r="E3976" s="159"/>
      <c r="F3976" s="31"/>
      <c r="H3976" s="36"/>
    </row>
    <row r="3977" spans="4:8" x14ac:dyDescent="0.25">
      <c r="D3977" s="125"/>
      <c r="E3977" s="159"/>
      <c r="F3977" s="31"/>
      <c r="H3977" s="36"/>
    </row>
    <row r="3978" spans="4:8" x14ac:dyDescent="0.25">
      <c r="D3978" s="125"/>
      <c r="E3978" s="159"/>
      <c r="F3978" s="31"/>
      <c r="H3978" s="36"/>
    </row>
    <row r="3979" spans="4:8" x14ac:dyDescent="0.25">
      <c r="D3979" s="125"/>
      <c r="E3979" s="159"/>
      <c r="F3979" s="31"/>
      <c r="H3979" s="36"/>
    </row>
    <row r="3980" spans="4:8" x14ac:dyDescent="0.25">
      <c r="D3980" s="125"/>
      <c r="E3980" s="159"/>
      <c r="F3980" s="31"/>
      <c r="H3980" s="36"/>
    </row>
    <row r="3981" spans="4:8" x14ac:dyDescent="0.25">
      <c r="D3981" s="125"/>
      <c r="E3981" s="159"/>
      <c r="F3981" s="31"/>
      <c r="H3981" s="36"/>
    </row>
    <row r="3982" spans="4:8" x14ac:dyDescent="0.25">
      <c r="D3982" s="125"/>
      <c r="E3982" s="159"/>
      <c r="F3982" s="31"/>
      <c r="H3982" s="36"/>
    </row>
    <row r="3983" spans="4:8" x14ac:dyDescent="0.25">
      <c r="D3983" s="125"/>
      <c r="E3983" s="159"/>
      <c r="F3983" s="31"/>
      <c r="H3983" s="36"/>
    </row>
    <row r="3984" spans="4:8" x14ac:dyDescent="0.25">
      <c r="D3984" s="125"/>
      <c r="E3984" s="159"/>
      <c r="F3984" s="31"/>
      <c r="H3984" s="36"/>
    </row>
    <row r="3985" spans="4:8" x14ac:dyDescent="0.25">
      <c r="D3985" s="125"/>
      <c r="E3985" s="159"/>
      <c r="F3985" s="31"/>
      <c r="H3985" s="36"/>
    </row>
    <row r="3986" spans="4:8" x14ac:dyDescent="0.25">
      <c r="D3986" s="125"/>
      <c r="E3986" s="159"/>
      <c r="F3986" s="31"/>
      <c r="H3986" s="36"/>
    </row>
    <row r="3987" spans="4:8" x14ac:dyDescent="0.25">
      <c r="D3987" s="125"/>
      <c r="E3987" s="159"/>
      <c r="F3987" s="31"/>
      <c r="H3987" s="36"/>
    </row>
    <row r="3988" spans="4:8" x14ac:dyDescent="0.25">
      <c r="D3988" s="125"/>
      <c r="E3988" s="159"/>
      <c r="F3988" s="31"/>
      <c r="H3988" s="36"/>
    </row>
    <row r="3989" spans="4:8" x14ac:dyDescent="0.25">
      <c r="D3989" s="125"/>
      <c r="E3989" s="159"/>
      <c r="F3989" s="31"/>
      <c r="H3989" s="36"/>
    </row>
    <row r="3990" spans="4:8" x14ac:dyDescent="0.25">
      <c r="D3990" s="125"/>
      <c r="E3990" s="159"/>
      <c r="F3990" s="31"/>
      <c r="H3990" s="36"/>
    </row>
    <row r="3991" spans="4:8" x14ac:dyDescent="0.25">
      <c r="D3991" s="125"/>
      <c r="E3991" s="159"/>
      <c r="F3991" s="31"/>
      <c r="H3991" s="36"/>
    </row>
    <row r="3992" spans="4:8" x14ac:dyDescent="0.25">
      <c r="D3992" s="125"/>
      <c r="E3992" s="159"/>
      <c r="F3992" s="31"/>
      <c r="H3992" s="36"/>
    </row>
    <row r="3993" spans="4:8" x14ac:dyDescent="0.25">
      <c r="D3993" s="125"/>
      <c r="E3993" s="159"/>
      <c r="F3993" s="31"/>
      <c r="H3993" s="36"/>
    </row>
    <row r="3994" spans="4:8" x14ac:dyDescent="0.25">
      <c r="D3994" s="125"/>
      <c r="E3994" s="159"/>
      <c r="F3994" s="31"/>
      <c r="H3994" s="36"/>
    </row>
    <row r="3995" spans="4:8" x14ac:dyDescent="0.25">
      <c r="D3995" s="125"/>
      <c r="E3995" s="159"/>
      <c r="F3995" s="31"/>
      <c r="H3995" s="36"/>
    </row>
    <row r="3996" spans="4:8" x14ac:dyDescent="0.25">
      <c r="D3996" s="125"/>
      <c r="E3996" s="159"/>
      <c r="F3996" s="31"/>
      <c r="H3996" s="36"/>
    </row>
    <row r="3997" spans="4:8" x14ac:dyDescent="0.25">
      <c r="D3997" s="125"/>
      <c r="E3997" s="159"/>
      <c r="F3997" s="31"/>
      <c r="H3997" s="36"/>
    </row>
    <row r="3998" spans="4:8" x14ac:dyDescent="0.25">
      <c r="D3998" s="125"/>
      <c r="E3998" s="159"/>
      <c r="F3998" s="31"/>
      <c r="H3998" s="36"/>
    </row>
    <row r="3999" spans="4:8" x14ac:dyDescent="0.25">
      <c r="D3999" s="125"/>
      <c r="E3999" s="159"/>
      <c r="F3999" s="31"/>
      <c r="H3999" s="36"/>
    </row>
    <row r="4000" spans="4:8" x14ac:dyDescent="0.25">
      <c r="D4000" s="125"/>
      <c r="E4000" s="159"/>
      <c r="F4000" s="31"/>
      <c r="H4000" s="36"/>
    </row>
    <row r="4001" spans="4:8" x14ac:dyDescent="0.25">
      <c r="D4001" s="125"/>
      <c r="E4001" s="159"/>
      <c r="F4001" s="31"/>
      <c r="H4001" s="36"/>
    </row>
    <row r="4002" spans="4:8" x14ac:dyDescent="0.25">
      <c r="D4002" s="125"/>
      <c r="E4002" s="159"/>
      <c r="F4002" s="31"/>
      <c r="H4002" s="36"/>
    </row>
    <row r="4003" spans="4:8" x14ac:dyDescent="0.25">
      <c r="D4003" s="125"/>
      <c r="E4003" s="159"/>
      <c r="F4003" s="31"/>
      <c r="H4003" s="36"/>
    </row>
    <row r="4004" spans="4:8" x14ac:dyDescent="0.25">
      <c r="D4004" s="125"/>
      <c r="E4004" s="159"/>
      <c r="F4004" s="31"/>
      <c r="H4004" s="36"/>
    </row>
    <row r="4005" spans="4:8" x14ac:dyDescent="0.25">
      <c r="D4005" s="125"/>
      <c r="E4005" s="159"/>
      <c r="F4005" s="31"/>
      <c r="H4005" s="36"/>
    </row>
    <row r="4006" spans="4:8" x14ac:dyDescent="0.25">
      <c r="D4006" s="125"/>
      <c r="E4006" s="159"/>
      <c r="F4006" s="31"/>
      <c r="H4006" s="36"/>
    </row>
    <row r="4007" spans="4:8" x14ac:dyDescent="0.25">
      <c r="D4007" s="125"/>
      <c r="E4007" s="159"/>
      <c r="F4007" s="31"/>
      <c r="H4007" s="36"/>
    </row>
    <row r="4008" spans="4:8" x14ac:dyDescent="0.25">
      <c r="D4008" s="125"/>
      <c r="E4008" s="159"/>
      <c r="F4008" s="31"/>
      <c r="H4008" s="36"/>
    </row>
    <row r="4009" spans="4:8" x14ac:dyDescent="0.25">
      <c r="D4009" s="125"/>
      <c r="E4009" s="159"/>
      <c r="F4009" s="31"/>
      <c r="H4009" s="36"/>
    </row>
    <row r="4010" spans="4:8" x14ac:dyDescent="0.25">
      <c r="D4010" s="125"/>
      <c r="E4010" s="159"/>
      <c r="F4010" s="31"/>
      <c r="H4010" s="36"/>
    </row>
    <row r="4011" spans="4:8" x14ac:dyDescent="0.25">
      <c r="D4011" s="125"/>
      <c r="E4011" s="159"/>
      <c r="F4011" s="31"/>
      <c r="H4011" s="36"/>
    </row>
    <row r="4012" spans="4:8" x14ac:dyDescent="0.25">
      <c r="D4012" s="125"/>
      <c r="E4012" s="159"/>
      <c r="F4012" s="31"/>
      <c r="H4012" s="36"/>
    </row>
    <row r="4013" spans="4:8" x14ac:dyDescent="0.25">
      <c r="D4013" s="125"/>
      <c r="E4013" s="159"/>
      <c r="F4013" s="31"/>
      <c r="H4013" s="36"/>
    </row>
    <row r="4014" spans="4:8" x14ac:dyDescent="0.25">
      <c r="D4014" s="125"/>
      <c r="E4014" s="159"/>
      <c r="F4014" s="31"/>
      <c r="H4014" s="36"/>
    </row>
    <row r="4015" spans="4:8" x14ac:dyDescent="0.25">
      <c r="D4015" s="125"/>
      <c r="E4015" s="159"/>
      <c r="F4015" s="31"/>
      <c r="H4015" s="36"/>
    </row>
    <row r="4016" spans="4:8" x14ac:dyDescent="0.25">
      <c r="D4016" s="125"/>
      <c r="E4016" s="159"/>
      <c r="F4016" s="31"/>
      <c r="H4016" s="36"/>
    </row>
    <row r="4017" spans="4:8" x14ac:dyDescent="0.25">
      <c r="D4017" s="125"/>
      <c r="E4017" s="159"/>
      <c r="F4017" s="31"/>
      <c r="H4017" s="36"/>
    </row>
    <row r="4018" spans="4:8" x14ac:dyDescent="0.25">
      <c r="D4018" s="125"/>
      <c r="E4018" s="159"/>
      <c r="F4018" s="31"/>
      <c r="H4018" s="36"/>
    </row>
    <row r="4019" spans="4:8" x14ac:dyDescent="0.25">
      <c r="D4019" s="125"/>
      <c r="E4019" s="159"/>
      <c r="F4019" s="31"/>
      <c r="H4019" s="36"/>
    </row>
    <row r="4020" spans="4:8" x14ac:dyDescent="0.25">
      <c r="D4020" s="125"/>
      <c r="E4020" s="159"/>
      <c r="F4020" s="31"/>
      <c r="H4020" s="36"/>
    </row>
    <row r="4021" spans="4:8" x14ac:dyDescent="0.25">
      <c r="D4021" s="125"/>
      <c r="E4021" s="159"/>
      <c r="F4021" s="31"/>
      <c r="H4021" s="36"/>
    </row>
    <row r="4022" spans="4:8" x14ac:dyDescent="0.25">
      <c r="D4022" s="125"/>
      <c r="E4022" s="159"/>
      <c r="F4022" s="31"/>
      <c r="H4022" s="36"/>
    </row>
    <row r="4023" spans="4:8" x14ac:dyDescent="0.25">
      <c r="D4023" s="125"/>
      <c r="E4023" s="159"/>
      <c r="F4023" s="31"/>
      <c r="H4023" s="36"/>
    </row>
    <row r="4024" spans="4:8" x14ac:dyDescent="0.25">
      <c r="D4024" s="125"/>
      <c r="E4024" s="159"/>
      <c r="F4024" s="31"/>
      <c r="H4024" s="36"/>
    </row>
    <row r="4025" spans="4:8" x14ac:dyDescent="0.25">
      <c r="D4025" s="125"/>
      <c r="E4025" s="159"/>
      <c r="F4025" s="31"/>
      <c r="H4025" s="36"/>
    </row>
    <row r="4026" spans="4:8" x14ac:dyDescent="0.25">
      <c r="D4026" s="125"/>
      <c r="E4026" s="159"/>
      <c r="F4026" s="31"/>
      <c r="H4026" s="36"/>
    </row>
    <row r="4027" spans="4:8" x14ac:dyDescent="0.25">
      <c r="D4027" s="125"/>
      <c r="E4027" s="159"/>
      <c r="F4027" s="31"/>
      <c r="H4027" s="36"/>
    </row>
    <row r="4028" spans="4:8" x14ac:dyDescent="0.25">
      <c r="D4028" s="125"/>
      <c r="E4028" s="159"/>
      <c r="F4028" s="31"/>
      <c r="H4028" s="36"/>
    </row>
    <row r="4029" spans="4:8" x14ac:dyDescent="0.25">
      <c r="D4029" s="125"/>
      <c r="E4029" s="159"/>
      <c r="F4029" s="31"/>
      <c r="H4029" s="36"/>
    </row>
    <row r="4030" spans="4:8" x14ac:dyDescent="0.25">
      <c r="D4030" s="125"/>
      <c r="E4030" s="159"/>
      <c r="F4030" s="31"/>
      <c r="H4030" s="36"/>
    </row>
    <row r="4031" spans="4:8" x14ac:dyDescent="0.25">
      <c r="D4031" s="125"/>
      <c r="E4031" s="159"/>
      <c r="F4031" s="31"/>
      <c r="H4031" s="36"/>
    </row>
    <row r="4032" spans="4:8" x14ac:dyDescent="0.25">
      <c r="D4032" s="125"/>
      <c r="E4032" s="159"/>
      <c r="F4032" s="31"/>
      <c r="H4032" s="36"/>
    </row>
    <row r="4033" spans="4:8" x14ac:dyDescent="0.25">
      <c r="D4033" s="125"/>
      <c r="E4033" s="159"/>
      <c r="F4033" s="31"/>
      <c r="H4033" s="36"/>
    </row>
    <row r="4034" spans="4:8" x14ac:dyDescent="0.25">
      <c r="D4034" s="125"/>
      <c r="E4034" s="159"/>
      <c r="F4034" s="31"/>
      <c r="H4034" s="36"/>
    </row>
    <row r="4035" spans="4:8" x14ac:dyDescent="0.25">
      <c r="D4035" s="125"/>
      <c r="E4035" s="159"/>
      <c r="F4035" s="31"/>
      <c r="H4035" s="36"/>
    </row>
    <row r="4036" spans="4:8" x14ac:dyDescent="0.25">
      <c r="D4036" s="125"/>
      <c r="E4036" s="159"/>
      <c r="F4036" s="31"/>
      <c r="H4036" s="36"/>
    </row>
    <row r="4037" spans="4:8" x14ac:dyDescent="0.25">
      <c r="D4037" s="125"/>
      <c r="E4037" s="159"/>
      <c r="F4037" s="31"/>
      <c r="H4037" s="36"/>
    </row>
    <row r="4038" spans="4:8" x14ac:dyDescent="0.25">
      <c r="D4038" s="125"/>
      <c r="E4038" s="159"/>
      <c r="F4038" s="31"/>
      <c r="H4038" s="36"/>
    </row>
    <row r="4039" spans="4:8" x14ac:dyDescent="0.25">
      <c r="D4039" s="125"/>
      <c r="E4039" s="159"/>
      <c r="F4039" s="31"/>
      <c r="H4039" s="36"/>
    </row>
    <row r="4040" spans="4:8" x14ac:dyDescent="0.25">
      <c r="D4040" s="125"/>
      <c r="E4040" s="159"/>
      <c r="F4040" s="31"/>
      <c r="H4040" s="36"/>
    </row>
    <row r="4041" spans="4:8" x14ac:dyDescent="0.25">
      <c r="D4041" s="125"/>
      <c r="E4041" s="159"/>
      <c r="F4041" s="31"/>
      <c r="H4041" s="36"/>
    </row>
    <row r="4042" spans="4:8" x14ac:dyDescent="0.25">
      <c r="D4042" s="125"/>
      <c r="E4042" s="159"/>
      <c r="F4042" s="31"/>
      <c r="H4042" s="36"/>
    </row>
    <row r="4043" spans="4:8" x14ac:dyDescent="0.25">
      <c r="D4043" s="125"/>
      <c r="E4043" s="159"/>
      <c r="F4043" s="31"/>
      <c r="H4043" s="36"/>
    </row>
    <row r="4044" spans="4:8" x14ac:dyDescent="0.25">
      <c r="D4044" s="125"/>
      <c r="E4044" s="159"/>
      <c r="F4044" s="31"/>
      <c r="H4044" s="36"/>
    </row>
    <row r="4045" spans="4:8" x14ac:dyDescent="0.25">
      <c r="D4045" s="125"/>
      <c r="E4045" s="159"/>
      <c r="F4045" s="31"/>
      <c r="H4045" s="36"/>
    </row>
    <row r="4046" spans="4:8" x14ac:dyDescent="0.25">
      <c r="D4046" s="125"/>
      <c r="E4046" s="159"/>
      <c r="F4046" s="31"/>
      <c r="H4046" s="36"/>
    </row>
    <row r="4047" spans="4:8" x14ac:dyDescent="0.25">
      <c r="D4047" s="125"/>
      <c r="E4047" s="159"/>
      <c r="F4047" s="31"/>
      <c r="H4047" s="36"/>
    </row>
    <row r="4048" spans="4:8" x14ac:dyDescent="0.25">
      <c r="D4048" s="125"/>
      <c r="E4048" s="159"/>
      <c r="F4048" s="31"/>
      <c r="H4048" s="36"/>
    </row>
    <row r="4049" spans="4:8" x14ac:dyDescent="0.25">
      <c r="D4049" s="125"/>
      <c r="E4049" s="159"/>
      <c r="F4049" s="31"/>
      <c r="H4049" s="36"/>
    </row>
    <row r="4050" spans="4:8" x14ac:dyDescent="0.25">
      <c r="D4050" s="125"/>
      <c r="E4050" s="159"/>
      <c r="F4050" s="31"/>
      <c r="H4050" s="36"/>
    </row>
    <row r="4051" spans="4:8" x14ac:dyDescent="0.25">
      <c r="D4051" s="125"/>
      <c r="E4051" s="159"/>
      <c r="F4051" s="31"/>
      <c r="H4051" s="36"/>
    </row>
    <row r="4052" spans="4:8" x14ac:dyDescent="0.25">
      <c r="D4052" s="125"/>
      <c r="E4052" s="159"/>
      <c r="F4052" s="31"/>
      <c r="H4052" s="36"/>
    </row>
    <row r="4053" spans="4:8" x14ac:dyDescent="0.25">
      <c r="D4053" s="125"/>
      <c r="E4053" s="159"/>
      <c r="F4053" s="31"/>
      <c r="H4053" s="36"/>
    </row>
    <row r="4054" spans="4:8" x14ac:dyDescent="0.25">
      <c r="D4054" s="125"/>
      <c r="E4054" s="159"/>
      <c r="F4054" s="31"/>
      <c r="H4054" s="36"/>
    </row>
    <row r="4055" spans="4:8" x14ac:dyDescent="0.25">
      <c r="D4055" s="125"/>
      <c r="E4055" s="159"/>
      <c r="F4055" s="31"/>
      <c r="H4055" s="36"/>
    </row>
    <row r="4056" spans="4:8" x14ac:dyDescent="0.25">
      <c r="D4056" s="125"/>
      <c r="E4056" s="159"/>
      <c r="F4056" s="31"/>
      <c r="H4056" s="36"/>
    </row>
    <row r="4057" spans="4:8" x14ac:dyDescent="0.25">
      <c r="D4057" s="125"/>
      <c r="E4057" s="159"/>
      <c r="F4057" s="31"/>
      <c r="H4057" s="36"/>
    </row>
    <row r="4058" spans="4:8" x14ac:dyDescent="0.25">
      <c r="D4058" s="125"/>
      <c r="E4058" s="159"/>
      <c r="F4058" s="31"/>
      <c r="H4058" s="36"/>
    </row>
    <row r="4059" spans="4:8" x14ac:dyDescent="0.25">
      <c r="D4059" s="125"/>
      <c r="E4059" s="159"/>
      <c r="F4059" s="31"/>
      <c r="H4059" s="36"/>
    </row>
    <row r="4060" spans="4:8" x14ac:dyDescent="0.25">
      <c r="D4060" s="125"/>
      <c r="E4060" s="159"/>
      <c r="F4060" s="31"/>
      <c r="H4060" s="36"/>
    </row>
    <row r="4061" spans="4:8" x14ac:dyDescent="0.25">
      <c r="D4061" s="125"/>
      <c r="E4061" s="159"/>
      <c r="F4061" s="31"/>
      <c r="H4061" s="36"/>
    </row>
    <row r="4062" spans="4:8" x14ac:dyDescent="0.25">
      <c r="D4062" s="125"/>
      <c r="E4062" s="159"/>
      <c r="F4062" s="31"/>
      <c r="H4062" s="36"/>
    </row>
    <row r="4063" spans="4:8" x14ac:dyDescent="0.25">
      <c r="D4063" s="125"/>
      <c r="E4063" s="159"/>
      <c r="F4063" s="31"/>
      <c r="H4063" s="36"/>
    </row>
    <row r="4064" spans="4:8" x14ac:dyDescent="0.25">
      <c r="D4064" s="125"/>
      <c r="E4064" s="159"/>
      <c r="F4064" s="31"/>
      <c r="H4064" s="36"/>
    </row>
    <row r="4065" spans="4:8" x14ac:dyDescent="0.25">
      <c r="D4065" s="125"/>
      <c r="E4065" s="159"/>
      <c r="F4065" s="31"/>
      <c r="H4065" s="36"/>
    </row>
    <row r="4066" spans="4:8" x14ac:dyDescent="0.25">
      <c r="D4066" s="125"/>
      <c r="E4066" s="159"/>
      <c r="F4066" s="31"/>
      <c r="H4066" s="36"/>
    </row>
    <row r="4067" spans="4:8" x14ac:dyDescent="0.25">
      <c r="D4067" s="125"/>
      <c r="E4067" s="159"/>
      <c r="F4067" s="31"/>
      <c r="H4067" s="36"/>
    </row>
    <row r="4068" spans="4:8" x14ac:dyDescent="0.25">
      <c r="D4068" s="125"/>
      <c r="E4068" s="159"/>
      <c r="F4068" s="31"/>
      <c r="H4068" s="36"/>
    </row>
    <row r="4069" spans="4:8" x14ac:dyDescent="0.25">
      <c r="D4069" s="125"/>
      <c r="E4069" s="159"/>
      <c r="F4069" s="31"/>
      <c r="H4069" s="36"/>
    </row>
    <row r="4070" spans="4:8" x14ac:dyDescent="0.25">
      <c r="D4070" s="125"/>
      <c r="E4070" s="159"/>
      <c r="F4070" s="31"/>
      <c r="H4070" s="36"/>
    </row>
    <row r="4071" spans="4:8" x14ac:dyDescent="0.25">
      <c r="D4071" s="125"/>
      <c r="E4071" s="159"/>
      <c r="F4071" s="31"/>
      <c r="H4071" s="36"/>
    </row>
    <row r="4072" spans="4:8" x14ac:dyDescent="0.25">
      <c r="D4072" s="125"/>
      <c r="E4072" s="159"/>
      <c r="F4072" s="31"/>
      <c r="H4072" s="36"/>
    </row>
    <row r="4073" spans="4:8" x14ac:dyDescent="0.25">
      <c r="D4073" s="125"/>
      <c r="E4073" s="159"/>
      <c r="F4073" s="31"/>
      <c r="H4073" s="36"/>
    </row>
    <row r="4074" spans="4:8" x14ac:dyDescent="0.25">
      <c r="D4074" s="125"/>
      <c r="E4074" s="159"/>
      <c r="F4074" s="31"/>
      <c r="H4074" s="36"/>
    </row>
    <row r="4075" spans="4:8" x14ac:dyDescent="0.25">
      <c r="D4075" s="125"/>
      <c r="E4075" s="159"/>
      <c r="F4075" s="31"/>
      <c r="H4075" s="36"/>
    </row>
    <row r="4076" spans="4:8" x14ac:dyDescent="0.25">
      <c r="D4076" s="125"/>
      <c r="E4076" s="159"/>
      <c r="F4076" s="31"/>
      <c r="H4076" s="36"/>
    </row>
    <row r="4077" spans="4:8" x14ac:dyDescent="0.25">
      <c r="D4077" s="125"/>
      <c r="E4077" s="159"/>
      <c r="F4077" s="31"/>
      <c r="H4077" s="36"/>
    </row>
    <row r="4078" spans="4:8" x14ac:dyDescent="0.25">
      <c r="D4078" s="125"/>
      <c r="E4078" s="159"/>
      <c r="F4078" s="31"/>
      <c r="H4078" s="36"/>
    </row>
    <row r="4079" spans="4:8" x14ac:dyDescent="0.25">
      <c r="D4079" s="125"/>
      <c r="E4079" s="159"/>
      <c r="F4079" s="31"/>
      <c r="H4079" s="36"/>
    </row>
    <row r="4080" spans="4:8" x14ac:dyDescent="0.25">
      <c r="D4080" s="125"/>
      <c r="E4080" s="159"/>
      <c r="F4080" s="31"/>
      <c r="H4080" s="36"/>
    </row>
    <row r="4081" spans="4:8" x14ac:dyDescent="0.25">
      <c r="D4081" s="125"/>
      <c r="E4081" s="159"/>
      <c r="F4081" s="31"/>
      <c r="H4081" s="36"/>
    </row>
    <row r="4082" spans="4:8" x14ac:dyDescent="0.25">
      <c r="D4082" s="125"/>
      <c r="E4082" s="159"/>
      <c r="F4082" s="31"/>
      <c r="H4082" s="36"/>
    </row>
    <row r="4083" spans="4:8" x14ac:dyDescent="0.25">
      <c r="D4083" s="125"/>
      <c r="E4083" s="159"/>
      <c r="F4083" s="31"/>
      <c r="H4083" s="36"/>
    </row>
    <row r="4084" spans="4:8" x14ac:dyDescent="0.25">
      <c r="D4084" s="125"/>
      <c r="E4084" s="159"/>
      <c r="F4084" s="31"/>
      <c r="H4084" s="36"/>
    </row>
    <row r="4085" spans="4:8" x14ac:dyDescent="0.25">
      <c r="D4085" s="125"/>
      <c r="E4085" s="159"/>
      <c r="F4085" s="31"/>
      <c r="H4085" s="36"/>
    </row>
    <row r="4086" spans="4:8" x14ac:dyDescent="0.25">
      <c r="D4086" s="125"/>
      <c r="E4086" s="159"/>
      <c r="F4086" s="31"/>
      <c r="H4086" s="36"/>
    </row>
    <row r="4087" spans="4:8" x14ac:dyDescent="0.25">
      <c r="D4087" s="125"/>
      <c r="E4087" s="159"/>
      <c r="F4087" s="31"/>
      <c r="H4087" s="36"/>
    </row>
    <row r="4088" spans="4:8" x14ac:dyDescent="0.25">
      <c r="D4088" s="125"/>
      <c r="E4088" s="159"/>
      <c r="F4088" s="31"/>
      <c r="H4088" s="36"/>
    </row>
    <row r="4089" spans="4:8" x14ac:dyDescent="0.25">
      <c r="D4089" s="125"/>
      <c r="E4089" s="159"/>
      <c r="F4089" s="31"/>
      <c r="H4089" s="36"/>
    </row>
    <row r="4090" spans="4:8" x14ac:dyDescent="0.25">
      <c r="D4090" s="125"/>
      <c r="E4090" s="159"/>
      <c r="F4090" s="31"/>
      <c r="H4090" s="36"/>
    </row>
    <row r="4091" spans="4:8" x14ac:dyDescent="0.25">
      <c r="D4091" s="125"/>
      <c r="E4091" s="159"/>
      <c r="F4091" s="31"/>
      <c r="H4091" s="36"/>
    </row>
    <row r="4092" spans="4:8" x14ac:dyDescent="0.25">
      <c r="D4092" s="125"/>
      <c r="E4092" s="159"/>
      <c r="F4092" s="31"/>
      <c r="H4092" s="36"/>
    </row>
    <row r="4093" spans="4:8" x14ac:dyDescent="0.25">
      <c r="D4093" s="125"/>
      <c r="E4093" s="159"/>
      <c r="F4093" s="31"/>
      <c r="H4093" s="36"/>
    </row>
    <row r="4094" spans="4:8" x14ac:dyDescent="0.25">
      <c r="D4094" s="125"/>
      <c r="E4094" s="159"/>
      <c r="F4094" s="31"/>
      <c r="H4094" s="36"/>
    </row>
    <row r="4095" spans="4:8" x14ac:dyDescent="0.25">
      <c r="D4095" s="125"/>
      <c r="E4095" s="159"/>
      <c r="F4095" s="31"/>
      <c r="H4095" s="36"/>
    </row>
    <row r="4096" spans="4:8" x14ac:dyDescent="0.25">
      <c r="D4096" s="125"/>
      <c r="E4096" s="159"/>
      <c r="F4096" s="31"/>
      <c r="H4096" s="36"/>
    </row>
    <row r="4097" spans="4:8" x14ac:dyDescent="0.25">
      <c r="D4097" s="125"/>
      <c r="E4097" s="159"/>
      <c r="F4097" s="31"/>
      <c r="H4097" s="36"/>
    </row>
    <row r="4098" spans="4:8" x14ac:dyDescent="0.25">
      <c r="D4098" s="125"/>
      <c r="E4098" s="159"/>
      <c r="F4098" s="31"/>
      <c r="H4098" s="36"/>
    </row>
    <row r="4099" spans="4:8" x14ac:dyDescent="0.25">
      <c r="D4099" s="125"/>
      <c r="E4099" s="159"/>
      <c r="F4099" s="31"/>
      <c r="H4099" s="36"/>
    </row>
    <row r="4100" spans="4:8" x14ac:dyDescent="0.25">
      <c r="D4100" s="125"/>
      <c r="E4100" s="159"/>
      <c r="F4100" s="31"/>
      <c r="H4100" s="36"/>
    </row>
    <row r="4101" spans="4:8" x14ac:dyDescent="0.25">
      <c r="D4101" s="125"/>
      <c r="E4101" s="159"/>
      <c r="F4101" s="31"/>
      <c r="H4101" s="36"/>
    </row>
    <row r="4102" spans="4:8" x14ac:dyDescent="0.25">
      <c r="D4102" s="125"/>
      <c r="E4102" s="159"/>
      <c r="F4102" s="31"/>
      <c r="H4102" s="36"/>
    </row>
    <row r="4103" spans="4:8" x14ac:dyDescent="0.25">
      <c r="D4103" s="125"/>
      <c r="E4103" s="159"/>
      <c r="F4103" s="31"/>
      <c r="H4103" s="36"/>
    </row>
    <row r="4104" spans="4:8" x14ac:dyDescent="0.25">
      <c r="D4104" s="125"/>
      <c r="E4104" s="159"/>
      <c r="F4104" s="31"/>
      <c r="H4104" s="36"/>
    </row>
    <row r="4105" spans="4:8" x14ac:dyDescent="0.25">
      <c r="D4105" s="125"/>
      <c r="E4105" s="159"/>
      <c r="F4105" s="31"/>
      <c r="H4105" s="36"/>
    </row>
    <row r="4106" spans="4:8" x14ac:dyDescent="0.25">
      <c r="D4106" s="125"/>
      <c r="E4106" s="159"/>
      <c r="F4106" s="31"/>
      <c r="H4106" s="36"/>
    </row>
    <row r="4107" spans="4:8" x14ac:dyDescent="0.25">
      <c r="D4107" s="125"/>
      <c r="E4107" s="159"/>
      <c r="F4107" s="31"/>
      <c r="H4107" s="36"/>
    </row>
    <row r="4108" spans="4:8" x14ac:dyDescent="0.25">
      <c r="D4108" s="125"/>
      <c r="E4108" s="159"/>
      <c r="F4108" s="31"/>
      <c r="H4108" s="36"/>
    </row>
    <row r="4109" spans="4:8" x14ac:dyDescent="0.25">
      <c r="D4109" s="125"/>
      <c r="E4109" s="159"/>
      <c r="F4109" s="31"/>
      <c r="H4109" s="36"/>
    </row>
    <row r="4110" spans="4:8" x14ac:dyDescent="0.25">
      <c r="D4110" s="125"/>
      <c r="E4110" s="159"/>
      <c r="F4110" s="31"/>
      <c r="H4110" s="36"/>
    </row>
    <row r="4111" spans="4:8" x14ac:dyDescent="0.25">
      <c r="D4111" s="125"/>
      <c r="E4111" s="159"/>
      <c r="F4111" s="31"/>
      <c r="H4111" s="36"/>
    </row>
    <row r="4112" spans="4:8" x14ac:dyDescent="0.25">
      <c r="D4112" s="125"/>
      <c r="E4112" s="159"/>
      <c r="F4112" s="31"/>
      <c r="H4112" s="36"/>
    </row>
    <row r="4113" spans="4:8" x14ac:dyDescent="0.25">
      <c r="D4113" s="125"/>
      <c r="E4113" s="159"/>
      <c r="F4113" s="31"/>
      <c r="H4113" s="36"/>
    </row>
    <row r="4114" spans="4:8" x14ac:dyDescent="0.25">
      <c r="D4114" s="125"/>
      <c r="E4114" s="159"/>
      <c r="F4114" s="31"/>
      <c r="H4114" s="36"/>
    </row>
    <row r="4115" spans="4:8" x14ac:dyDescent="0.25">
      <c r="D4115" s="125"/>
      <c r="E4115" s="159"/>
      <c r="F4115" s="31"/>
      <c r="H4115" s="36"/>
    </row>
    <row r="4116" spans="4:8" x14ac:dyDescent="0.25">
      <c r="D4116" s="125"/>
      <c r="E4116" s="159"/>
      <c r="F4116" s="31"/>
      <c r="H4116" s="36"/>
    </row>
    <row r="4117" spans="4:8" x14ac:dyDescent="0.25">
      <c r="D4117" s="125"/>
      <c r="E4117" s="159"/>
      <c r="F4117" s="31"/>
      <c r="H4117" s="36"/>
    </row>
    <row r="4118" spans="4:8" x14ac:dyDescent="0.25">
      <c r="D4118" s="125"/>
      <c r="E4118" s="159"/>
      <c r="F4118" s="31"/>
      <c r="H4118" s="36"/>
    </row>
    <row r="4119" spans="4:8" x14ac:dyDescent="0.25">
      <c r="D4119" s="125"/>
      <c r="E4119" s="159"/>
      <c r="F4119" s="31"/>
      <c r="H4119" s="36"/>
    </row>
    <row r="4120" spans="4:8" x14ac:dyDescent="0.25">
      <c r="D4120" s="125"/>
      <c r="E4120" s="159"/>
      <c r="F4120" s="31"/>
      <c r="H4120" s="36"/>
    </row>
    <row r="4121" spans="4:8" x14ac:dyDescent="0.25">
      <c r="D4121" s="125"/>
      <c r="E4121" s="159"/>
      <c r="F4121" s="31"/>
      <c r="H4121" s="36"/>
    </row>
    <row r="4122" spans="4:8" x14ac:dyDescent="0.25">
      <c r="D4122" s="125"/>
      <c r="E4122" s="159"/>
      <c r="F4122" s="31"/>
      <c r="H4122" s="36"/>
    </row>
    <row r="4123" spans="4:8" x14ac:dyDescent="0.25">
      <c r="D4123" s="125"/>
      <c r="E4123" s="159"/>
      <c r="F4123" s="31"/>
      <c r="H4123" s="36"/>
    </row>
    <row r="4124" spans="4:8" x14ac:dyDescent="0.25">
      <c r="D4124" s="125"/>
      <c r="E4124" s="159"/>
      <c r="F4124" s="31"/>
      <c r="H4124" s="36"/>
    </row>
    <row r="4125" spans="4:8" x14ac:dyDescent="0.25">
      <c r="D4125" s="125"/>
      <c r="E4125" s="159"/>
      <c r="F4125" s="31"/>
      <c r="H4125" s="36"/>
    </row>
    <row r="4126" spans="4:8" x14ac:dyDescent="0.25">
      <c r="D4126" s="125"/>
      <c r="E4126" s="159"/>
      <c r="F4126" s="31"/>
      <c r="H4126" s="36"/>
    </row>
    <row r="4127" spans="4:8" x14ac:dyDescent="0.25">
      <c r="D4127" s="125"/>
      <c r="E4127" s="159"/>
      <c r="F4127" s="31"/>
      <c r="H4127" s="36"/>
    </row>
    <row r="4128" spans="4:8" x14ac:dyDescent="0.25">
      <c r="D4128" s="125"/>
      <c r="E4128" s="159"/>
      <c r="F4128" s="31"/>
      <c r="H4128" s="36"/>
    </row>
    <row r="4129" spans="4:8" x14ac:dyDescent="0.25">
      <c r="D4129" s="125"/>
      <c r="E4129" s="159"/>
      <c r="F4129" s="31"/>
      <c r="H4129" s="36"/>
    </row>
    <row r="4130" spans="4:8" x14ac:dyDescent="0.25">
      <c r="D4130" s="125"/>
      <c r="E4130" s="159"/>
      <c r="F4130" s="31"/>
      <c r="H4130" s="36"/>
    </row>
    <row r="4131" spans="4:8" x14ac:dyDescent="0.25">
      <c r="D4131" s="125"/>
      <c r="E4131" s="159"/>
      <c r="F4131" s="31"/>
      <c r="H4131" s="36"/>
    </row>
    <row r="4132" spans="4:8" x14ac:dyDescent="0.25">
      <c r="D4132" s="125"/>
      <c r="E4132" s="159"/>
      <c r="F4132" s="31"/>
      <c r="H4132" s="36"/>
    </row>
    <row r="4133" spans="4:8" x14ac:dyDescent="0.25">
      <c r="D4133" s="125"/>
      <c r="E4133" s="159"/>
      <c r="F4133" s="31"/>
      <c r="H4133" s="36"/>
    </row>
    <row r="4134" spans="4:8" x14ac:dyDescent="0.25">
      <c r="D4134" s="125"/>
      <c r="E4134" s="159"/>
      <c r="F4134" s="31"/>
      <c r="H4134" s="36"/>
    </row>
    <row r="4135" spans="4:8" x14ac:dyDescent="0.25">
      <c r="D4135" s="125"/>
      <c r="E4135" s="159"/>
      <c r="F4135" s="31"/>
      <c r="H4135" s="36"/>
    </row>
    <row r="4136" spans="4:8" x14ac:dyDescent="0.25">
      <c r="D4136" s="125"/>
      <c r="E4136" s="159"/>
      <c r="F4136" s="31"/>
      <c r="H4136" s="36"/>
    </row>
    <row r="4137" spans="4:8" x14ac:dyDescent="0.25">
      <c r="D4137" s="125"/>
      <c r="E4137" s="159"/>
      <c r="F4137" s="31"/>
      <c r="H4137" s="36"/>
    </row>
    <row r="4138" spans="4:8" x14ac:dyDescent="0.25">
      <c r="D4138" s="125"/>
      <c r="E4138" s="159"/>
      <c r="F4138" s="31"/>
      <c r="H4138" s="36"/>
    </row>
    <row r="4139" spans="4:8" x14ac:dyDescent="0.25">
      <c r="D4139" s="125"/>
      <c r="E4139" s="159"/>
      <c r="F4139" s="31"/>
      <c r="H4139" s="36"/>
    </row>
    <row r="4140" spans="4:8" x14ac:dyDescent="0.25">
      <c r="D4140" s="125"/>
      <c r="E4140" s="159"/>
      <c r="F4140" s="31"/>
      <c r="H4140" s="36"/>
    </row>
    <row r="4141" spans="4:8" x14ac:dyDescent="0.25">
      <c r="D4141" s="125"/>
      <c r="E4141" s="159"/>
      <c r="F4141" s="31"/>
      <c r="H4141" s="36"/>
    </row>
    <row r="4142" spans="4:8" x14ac:dyDescent="0.25">
      <c r="D4142" s="125"/>
      <c r="E4142" s="159"/>
      <c r="F4142" s="31"/>
      <c r="H4142" s="36"/>
    </row>
    <row r="4143" spans="4:8" x14ac:dyDescent="0.25">
      <c r="D4143" s="125"/>
      <c r="E4143" s="159"/>
      <c r="F4143" s="31"/>
      <c r="H4143" s="36"/>
    </row>
    <row r="4144" spans="4:8" x14ac:dyDescent="0.25">
      <c r="D4144" s="125"/>
      <c r="E4144" s="159"/>
      <c r="F4144" s="31"/>
      <c r="H4144" s="36"/>
    </row>
    <row r="4145" spans="4:8" x14ac:dyDescent="0.25">
      <c r="D4145" s="125"/>
      <c r="E4145" s="159"/>
      <c r="F4145" s="31"/>
      <c r="H4145" s="36"/>
    </row>
    <row r="4146" spans="4:8" x14ac:dyDescent="0.25">
      <c r="D4146" s="125"/>
      <c r="E4146" s="159"/>
      <c r="F4146" s="31"/>
      <c r="H4146" s="36"/>
    </row>
    <row r="4147" spans="4:8" x14ac:dyDescent="0.25">
      <c r="D4147" s="125"/>
      <c r="E4147" s="159"/>
      <c r="F4147" s="31"/>
      <c r="H4147" s="36"/>
    </row>
    <row r="4148" spans="4:8" x14ac:dyDescent="0.25">
      <c r="D4148" s="125"/>
      <c r="E4148" s="159"/>
      <c r="F4148" s="31"/>
      <c r="H4148" s="36"/>
    </row>
    <row r="4149" spans="4:8" x14ac:dyDescent="0.25">
      <c r="D4149" s="125"/>
      <c r="E4149" s="159"/>
      <c r="F4149" s="31"/>
      <c r="H4149" s="36"/>
    </row>
    <row r="4150" spans="4:8" x14ac:dyDescent="0.25">
      <c r="D4150" s="125"/>
      <c r="E4150" s="159"/>
      <c r="F4150" s="31"/>
      <c r="H4150" s="36"/>
    </row>
    <row r="4151" spans="4:8" x14ac:dyDescent="0.25">
      <c r="D4151" s="125"/>
      <c r="E4151" s="159"/>
      <c r="F4151" s="31"/>
      <c r="H4151" s="36"/>
    </row>
    <row r="4152" spans="4:8" x14ac:dyDescent="0.25">
      <c r="D4152" s="125"/>
      <c r="E4152" s="159"/>
      <c r="F4152" s="31"/>
      <c r="H4152" s="36"/>
    </row>
    <row r="4153" spans="4:8" x14ac:dyDescent="0.25">
      <c r="D4153" s="125"/>
      <c r="E4153" s="159"/>
      <c r="F4153" s="31"/>
      <c r="H4153" s="36"/>
    </row>
    <row r="4154" spans="4:8" x14ac:dyDescent="0.25">
      <c r="D4154" s="125"/>
      <c r="E4154" s="159"/>
      <c r="F4154" s="31"/>
      <c r="H4154" s="36"/>
    </row>
    <row r="4155" spans="4:8" x14ac:dyDescent="0.25">
      <c r="D4155" s="125"/>
      <c r="E4155" s="159"/>
      <c r="F4155" s="31"/>
      <c r="H4155" s="36"/>
    </row>
    <row r="4156" spans="4:8" x14ac:dyDescent="0.25">
      <c r="D4156" s="125"/>
      <c r="E4156" s="159"/>
      <c r="F4156" s="31"/>
      <c r="H4156" s="36"/>
    </row>
    <row r="4157" spans="4:8" x14ac:dyDescent="0.25">
      <c r="D4157" s="125"/>
      <c r="E4157" s="159"/>
      <c r="F4157" s="31"/>
      <c r="H4157" s="36"/>
    </row>
    <row r="4158" spans="4:8" x14ac:dyDescent="0.25">
      <c r="D4158" s="125"/>
      <c r="E4158" s="159"/>
      <c r="F4158" s="31"/>
      <c r="H4158" s="36"/>
    </row>
    <row r="4159" spans="4:8" x14ac:dyDescent="0.25">
      <c r="D4159" s="125"/>
      <c r="E4159" s="159"/>
      <c r="F4159" s="31"/>
      <c r="H4159" s="36"/>
    </row>
    <row r="4160" spans="4:8" x14ac:dyDescent="0.25">
      <c r="D4160" s="125"/>
      <c r="E4160" s="159"/>
      <c r="F4160" s="31"/>
      <c r="H4160" s="36"/>
    </row>
    <row r="4161" spans="4:8" x14ac:dyDescent="0.25">
      <c r="D4161" s="125"/>
      <c r="E4161" s="159"/>
      <c r="F4161" s="31"/>
      <c r="H4161" s="36"/>
    </row>
    <row r="4162" spans="4:8" x14ac:dyDescent="0.25">
      <c r="D4162" s="125"/>
      <c r="E4162" s="159"/>
      <c r="F4162" s="31"/>
      <c r="H4162" s="36"/>
    </row>
    <row r="4163" spans="4:8" x14ac:dyDescent="0.25">
      <c r="D4163" s="125"/>
      <c r="E4163" s="159"/>
      <c r="F4163" s="31"/>
      <c r="H4163" s="36"/>
    </row>
    <row r="4164" spans="4:8" x14ac:dyDescent="0.25">
      <c r="D4164" s="125"/>
      <c r="E4164" s="159"/>
      <c r="F4164" s="31"/>
      <c r="H4164" s="36"/>
    </row>
    <row r="4165" spans="4:8" x14ac:dyDescent="0.25">
      <c r="D4165" s="125"/>
      <c r="E4165" s="159"/>
      <c r="F4165" s="31"/>
      <c r="H4165" s="36"/>
    </row>
    <row r="4166" spans="4:8" x14ac:dyDescent="0.25">
      <c r="D4166" s="125"/>
      <c r="E4166" s="159"/>
      <c r="F4166" s="31"/>
      <c r="H4166" s="36"/>
    </row>
    <row r="4167" spans="4:8" x14ac:dyDescent="0.25">
      <c r="D4167" s="125"/>
      <c r="E4167" s="159"/>
      <c r="F4167" s="31"/>
      <c r="H4167" s="36"/>
    </row>
    <row r="4168" spans="4:8" x14ac:dyDescent="0.25">
      <c r="D4168" s="125"/>
      <c r="E4168" s="159"/>
      <c r="F4168" s="31"/>
      <c r="H4168" s="36"/>
    </row>
    <row r="4169" spans="4:8" x14ac:dyDescent="0.25">
      <c r="D4169" s="125"/>
      <c r="E4169" s="159"/>
      <c r="F4169" s="31"/>
      <c r="H4169" s="36"/>
    </row>
    <row r="4170" spans="4:8" x14ac:dyDescent="0.25">
      <c r="D4170" s="125"/>
      <c r="E4170" s="159"/>
      <c r="F4170" s="31"/>
      <c r="H4170" s="36"/>
    </row>
    <row r="4171" spans="4:8" x14ac:dyDescent="0.25">
      <c r="D4171" s="125"/>
      <c r="E4171" s="159"/>
      <c r="F4171" s="31"/>
      <c r="H4171" s="36"/>
    </row>
    <row r="4172" spans="4:8" x14ac:dyDescent="0.25">
      <c r="D4172" s="125"/>
      <c r="E4172" s="159"/>
      <c r="F4172" s="31"/>
      <c r="H4172" s="36"/>
    </row>
    <row r="4173" spans="4:8" x14ac:dyDescent="0.25">
      <c r="D4173" s="125"/>
      <c r="E4173" s="159"/>
      <c r="F4173" s="31"/>
      <c r="H4173" s="36"/>
    </row>
    <row r="4174" spans="4:8" x14ac:dyDescent="0.25">
      <c r="D4174" s="125"/>
      <c r="E4174" s="159"/>
      <c r="F4174" s="31"/>
      <c r="H4174" s="36"/>
    </row>
    <row r="4175" spans="4:8" x14ac:dyDescent="0.25">
      <c r="D4175" s="125"/>
      <c r="E4175" s="159"/>
      <c r="F4175" s="31"/>
      <c r="H4175" s="36"/>
    </row>
    <row r="4176" spans="4:8" x14ac:dyDescent="0.25">
      <c r="D4176" s="125"/>
      <c r="E4176" s="159"/>
      <c r="F4176" s="31"/>
      <c r="H4176" s="36"/>
    </row>
    <row r="4177" spans="4:8" x14ac:dyDescent="0.25">
      <c r="D4177" s="125"/>
      <c r="E4177" s="159"/>
      <c r="F4177" s="31"/>
      <c r="H4177" s="36"/>
    </row>
    <row r="4178" spans="4:8" x14ac:dyDescent="0.25">
      <c r="D4178" s="125"/>
      <c r="E4178" s="159"/>
      <c r="F4178" s="31"/>
      <c r="H4178" s="36"/>
    </row>
    <row r="4179" spans="4:8" x14ac:dyDescent="0.25">
      <c r="D4179" s="125"/>
      <c r="E4179" s="159"/>
      <c r="F4179" s="31"/>
      <c r="H4179" s="36"/>
    </row>
    <row r="4180" spans="4:8" x14ac:dyDescent="0.25">
      <c r="D4180" s="125"/>
      <c r="E4180" s="159"/>
      <c r="F4180" s="31"/>
      <c r="H4180" s="36"/>
    </row>
    <row r="4181" spans="4:8" x14ac:dyDescent="0.25">
      <c r="D4181" s="125"/>
      <c r="E4181" s="159"/>
      <c r="F4181" s="31"/>
      <c r="H4181" s="36"/>
    </row>
    <row r="4182" spans="4:8" x14ac:dyDescent="0.25">
      <c r="D4182" s="125"/>
      <c r="E4182" s="159"/>
      <c r="F4182" s="31"/>
      <c r="H4182" s="36"/>
    </row>
    <row r="4183" spans="4:8" x14ac:dyDescent="0.25">
      <c r="D4183" s="125"/>
      <c r="E4183" s="159"/>
      <c r="F4183" s="31"/>
      <c r="H4183" s="36"/>
    </row>
    <row r="4184" spans="4:8" x14ac:dyDescent="0.25">
      <c r="D4184" s="125"/>
      <c r="E4184" s="159"/>
      <c r="F4184" s="31"/>
      <c r="H4184" s="36"/>
    </row>
    <row r="4185" spans="4:8" x14ac:dyDescent="0.25">
      <c r="D4185" s="125"/>
      <c r="E4185" s="159"/>
      <c r="F4185" s="31"/>
      <c r="H4185" s="36"/>
    </row>
    <row r="4186" spans="4:8" x14ac:dyDescent="0.25">
      <c r="D4186" s="125"/>
      <c r="E4186" s="159"/>
      <c r="F4186" s="31"/>
      <c r="H4186" s="36"/>
    </row>
    <row r="4187" spans="4:8" x14ac:dyDescent="0.25">
      <c r="D4187" s="125"/>
      <c r="E4187" s="159"/>
      <c r="F4187" s="31"/>
      <c r="H4187" s="36"/>
    </row>
    <row r="4188" spans="4:8" x14ac:dyDescent="0.25">
      <c r="D4188" s="125"/>
      <c r="E4188" s="159"/>
      <c r="F4188" s="31"/>
      <c r="H4188" s="36"/>
    </row>
    <row r="4189" spans="4:8" x14ac:dyDescent="0.25">
      <c r="D4189" s="125"/>
      <c r="E4189" s="159"/>
      <c r="F4189" s="31"/>
      <c r="H4189" s="36"/>
    </row>
    <row r="4190" spans="4:8" x14ac:dyDescent="0.25">
      <c r="D4190" s="125"/>
      <c r="E4190" s="159"/>
      <c r="F4190" s="31"/>
      <c r="H4190" s="36"/>
    </row>
    <row r="4191" spans="4:8" x14ac:dyDescent="0.25">
      <c r="D4191" s="125"/>
      <c r="E4191" s="159"/>
      <c r="F4191" s="31"/>
      <c r="H4191" s="36"/>
    </row>
    <row r="4192" spans="4:8" x14ac:dyDescent="0.25">
      <c r="D4192" s="125"/>
      <c r="E4192" s="159"/>
      <c r="F4192" s="31"/>
      <c r="H4192" s="36"/>
    </row>
    <row r="4193" spans="4:8" x14ac:dyDescent="0.25">
      <c r="D4193" s="125"/>
      <c r="E4193" s="159"/>
      <c r="F4193" s="31"/>
      <c r="H4193" s="36"/>
    </row>
    <row r="4194" spans="4:8" x14ac:dyDescent="0.25">
      <c r="D4194" s="125"/>
      <c r="E4194" s="159"/>
      <c r="F4194" s="31"/>
      <c r="H4194" s="36"/>
    </row>
    <row r="4195" spans="4:8" x14ac:dyDescent="0.25">
      <c r="D4195" s="125"/>
      <c r="E4195" s="159"/>
      <c r="F4195" s="31"/>
      <c r="H4195" s="36"/>
    </row>
    <row r="4196" spans="4:8" x14ac:dyDescent="0.25">
      <c r="D4196" s="125"/>
      <c r="E4196" s="159"/>
      <c r="F4196" s="31"/>
      <c r="H4196" s="36"/>
    </row>
    <row r="4197" spans="4:8" x14ac:dyDescent="0.25">
      <c r="D4197" s="125"/>
      <c r="E4197" s="159"/>
      <c r="F4197" s="31"/>
      <c r="H4197" s="36"/>
    </row>
    <row r="4198" spans="4:8" x14ac:dyDescent="0.25">
      <c r="D4198" s="125"/>
      <c r="E4198" s="159"/>
      <c r="F4198" s="31"/>
      <c r="H4198" s="36"/>
    </row>
    <row r="4199" spans="4:8" x14ac:dyDescent="0.25">
      <c r="D4199" s="125"/>
      <c r="E4199" s="159"/>
      <c r="F4199" s="31"/>
      <c r="H4199" s="36"/>
    </row>
    <row r="4200" spans="4:8" x14ac:dyDescent="0.25">
      <c r="D4200" s="125"/>
      <c r="E4200" s="159"/>
      <c r="F4200" s="31"/>
      <c r="H4200" s="36"/>
    </row>
    <row r="4201" spans="4:8" x14ac:dyDescent="0.25">
      <c r="D4201" s="125"/>
      <c r="E4201" s="159"/>
      <c r="F4201" s="31"/>
      <c r="H4201" s="36"/>
    </row>
    <row r="4202" spans="4:8" x14ac:dyDescent="0.25">
      <c r="D4202" s="125"/>
      <c r="E4202" s="159"/>
      <c r="F4202" s="31"/>
      <c r="H4202" s="36"/>
    </row>
    <row r="4203" spans="4:8" x14ac:dyDescent="0.25">
      <c r="D4203" s="125"/>
      <c r="E4203" s="159"/>
      <c r="F4203" s="31"/>
      <c r="H4203" s="36"/>
    </row>
    <row r="4204" spans="4:8" x14ac:dyDescent="0.25">
      <c r="D4204" s="125"/>
      <c r="E4204" s="159"/>
      <c r="F4204" s="31"/>
      <c r="H4204" s="36"/>
    </row>
    <row r="4205" spans="4:8" x14ac:dyDescent="0.25">
      <c r="D4205" s="125"/>
      <c r="E4205" s="159"/>
      <c r="F4205" s="31"/>
      <c r="H4205" s="36"/>
    </row>
    <row r="4206" spans="4:8" x14ac:dyDescent="0.25">
      <c r="D4206" s="125"/>
      <c r="E4206" s="159"/>
      <c r="F4206" s="31"/>
      <c r="H4206" s="36"/>
    </row>
    <row r="4207" spans="4:8" x14ac:dyDescent="0.25">
      <c r="D4207" s="125"/>
      <c r="E4207" s="159"/>
      <c r="F4207" s="31"/>
      <c r="H4207" s="36"/>
    </row>
    <row r="4208" spans="4:8" x14ac:dyDescent="0.25">
      <c r="D4208" s="125"/>
      <c r="E4208" s="159"/>
      <c r="F4208" s="31"/>
      <c r="H4208" s="36"/>
    </row>
    <row r="4209" spans="4:8" x14ac:dyDescent="0.25">
      <c r="D4209" s="125"/>
      <c r="E4209" s="159"/>
      <c r="F4209" s="31"/>
      <c r="H4209" s="36"/>
    </row>
    <row r="4210" spans="4:8" x14ac:dyDescent="0.25">
      <c r="D4210" s="125"/>
      <c r="E4210" s="159"/>
      <c r="F4210" s="31"/>
      <c r="H4210" s="36"/>
    </row>
    <row r="4211" spans="4:8" x14ac:dyDescent="0.25">
      <c r="D4211" s="125"/>
      <c r="E4211" s="159"/>
      <c r="F4211" s="31"/>
      <c r="H4211" s="36"/>
    </row>
    <row r="4212" spans="4:8" x14ac:dyDescent="0.25">
      <c r="D4212" s="125"/>
      <c r="E4212" s="159"/>
      <c r="F4212" s="31"/>
      <c r="H4212" s="36"/>
    </row>
    <row r="4213" spans="4:8" x14ac:dyDescent="0.25">
      <c r="D4213" s="125"/>
      <c r="E4213" s="159"/>
      <c r="F4213" s="31"/>
      <c r="H4213" s="36"/>
    </row>
    <row r="4214" spans="4:8" x14ac:dyDescent="0.25">
      <c r="D4214" s="125"/>
      <c r="E4214" s="159"/>
      <c r="F4214" s="31"/>
      <c r="H4214" s="36"/>
    </row>
    <row r="4215" spans="4:8" x14ac:dyDescent="0.25">
      <c r="D4215" s="125"/>
      <c r="E4215" s="159"/>
      <c r="F4215" s="31"/>
      <c r="H4215" s="36"/>
    </row>
    <row r="4216" spans="4:8" x14ac:dyDescent="0.25">
      <c r="D4216" s="125"/>
      <c r="E4216" s="159"/>
      <c r="F4216" s="31"/>
      <c r="H4216" s="36"/>
    </row>
    <row r="4217" spans="4:8" x14ac:dyDescent="0.25">
      <c r="D4217" s="125"/>
      <c r="E4217" s="159"/>
      <c r="F4217" s="31"/>
      <c r="H4217" s="36"/>
    </row>
    <row r="4218" spans="4:8" x14ac:dyDescent="0.25">
      <c r="D4218" s="125"/>
      <c r="E4218" s="159"/>
      <c r="F4218" s="31"/>
      <c r="H4218" s="36"/>
    </row>
    <row r="4219" spans="4:8" x14ac:dyDescent="0.25">
      <c r="D4219" s="125"/>
      <c r="E4219" s="159"/>
      <c r="F4219" s="31"/>
      <c r="H4219" s="36"/>
    </row>
    <row r="4220" spans="4:8" x14ac:dyDescent="0.25">
      <c r="D4220" s="125"/>
      <c r="E4220" s="159"/>
      <c r="F4220" s="31"/>
      <c r="H4220" s="36"/>
    </row>
    <row r="4221" spans="4:8" x14ac:dyDescent="0.25">
      <c r="D4221" s="125"/>
      <c r="E4221" s="159"/>
      <c r="F4221" s="31"/>
      <c r="H4221" s="36"/>
    </row>
    <row r="4222" spans="4:8" x14ac:dyDescent="0.25">
      <c r="D4222" s="125"/>
      <c r="E4222" s="159"/>
      <c r="F4222" s="31"/>
      <c r="H4222" s="36"/>
    </row>
    <row r="4223" spans="4:8" x14ac:dyDescent="0.25">
      <c r="D4223" s="125"/>
      <c r="E4223" s="159"/>
      <c r="F4223" s="31"/>
      <c r="H4223" s="36"/>
    </row>
    <row r="4224" spans="4:8" x14ac:dyDescent="0.25">
      <c r="D4224" s="125"/>
      <c r="E4224" s="159"/>
      <c r="F4224" s="31"/>
      <c r="H4224" s="36"/>
    </row>
    <row r="4225" spans="4:8" x14ac:dyDescent="0.25">
      <c r="D4225" s="125"/>
      <c r="E4225" s="159"/>
      <c r="F4225" s="31"/>
      <c r="H4225" s="36"/>
    </row>
    <row r="4226" spans="4:8" x14ac:dyDescent="0.25">
      <c r="D4226" s="125"/>
      <c r="E4226" s="159"/>
      <c r="F4226" s="31"/>
      <c r="H4226" s="36"/>
    </row>
    <row r="4227" spans="4:8" x14ac:dyDescent="0.25">
      <c r="D4227" s="125"/>
      <c r="E4227" s="159"/>
      <c r="F4227" s="31"/>
      <c r="H4227" s="36"/>
    </row>
    <row r="4228" spans="4:8" x14ac:dyDescent="0.25">
      <c r="D4228" s="125"/>
      <c r="E4228" s="159"/>
      <c r="F4228" s="31"/>
      <c r="H4228" s="36"/>
    </row>
    <row r="4229" spans="4:8" x14ac:dyDescent="0.25">
      <c r="D4229" s="125"/>
      <c r="E4229" s="159"/>
      <c r="F4229" s="31"/>
      <c r="H4229" s="36"/>
    </row>
    <row r="4230" spans="4:8" x14ac:dyDescent="0.25">
      <c r="D4230" s="125"/>
      <c r="E4230" s="159"/>
      <c r="F4230" s="31"/>
      <c r="H4230" s="36"/>
    </row>
    <row r="4231" spans="4:8" x14ac:dyDescent="0.25">
      <c r="D4231" s="125"/>
      <c r="E4231" s="159"/>
      <c r="F4231" s="31"/>
      <c r="H4231" s="36"/>
    </row>
    <row r="4232" spans="4:8" x14ac:dyDescent="0.25">
      <c r="D4232" s="125"/>
      <c r="E4232" s="159"/>
      <c r="F4232" s="31"/>
      <c r="H4232" s="36"/>
    </row>
    <row r="4233" spans="4:8" x14ac:dyDescent="0.25">
      <c r="D4233" s="125"/>
      <c r="E4233" s="159"/>
      <c r="F4233" s="31"/>
      <c r="H4233" s="36"/>
    </row>
    <row r="4234" spans="4:8" x14ac:dyDescent="0.25">
      <c r="D4234" s="125"/>
      <c r="E4234" s="159"/>
      <c r="F4234" s="31"/>
      <c r="H4234" s="36"/>
    </row>
    <row r="4235" spans="4:8" x14ac:dyDescent="0.25">
      <c r="D4235" s="125"/>
      <c r="E4235" s="159"/>
      <c r="F4235" s="31"/>
      <c r="H4235" s="36"/>
    </row>
    <row r="4236" spans="4:8" x14ac:dyDescent="0.25">
      <c r="D4236" s="125"/>
      <c r="E4236" s="159"/>
      <c r="F4236" s="31"/>
      <c r="H4236" s="36"/>
    </row>
    <row r="4237" spans="4:8" x14ac:dyDescent="0.25">
      <c r="D4237" s="125"/>
      <c r="E4237" s="159"/>
      <c r="F4237" s="31"/>
      <c r="H4237" s="36"/>
    </row>
    <row r="4238" spans="4:8" x14ac:dyDescent="0.25">
      <c r="D4238" s="125"/>
      <c r="E4238" s="159"/>
      <c r="F4238" s="31"/>
      <c r="H4238" s="36"/>
    </row>
    <row r="4239" spans="4:8" x14ac:dyDescent="0.25">
      <c r="D4239" s="125"/>
      <c r="E4239" s="159"/>
      <c r="F4239" s="31"/>
      <c r="H4239" s="36"/>
    </row>
    <row r="4240" spans="4:8" x14ac:dyDescent="0.25">
      <c r="D4240" s="125"/>
      <c r="E4240" s="159"/>
      <c r="F4240" s="31"/>
      <c r="H4240" s="36"/>
    </row>
    <row r="4241" spans="4:8" x14ac:dyDescent="0.25">
      <c r="D4241" s="125"/>
      <c r="E4241" s="159"/>
      <c r="F4241" s="31"/>
      <c r="H4241" s="36"/>
    </row>
    <row r="4242" spans="4:8" x14ac:dyDescent="0.25">
      <c r="D4242" s="125"/>
      <c r="E4242" s="159"/>
      <c r="F4242" s="31"/>
      <c r="H4242" s="36"/>
    </row>
    <row r="4243" spans="4:8" x14ac:dyDescent="0.25">
      <c r="D4243" s="125"/>
      <c r="E4243" s="159"/>
      <c r="F4243" s="31"/>
      <c r="H4243" s="36"/>
    </row>
    <row r="4244" spans="4:8" x14ac:dyDescent="0.25">
      <c r="D4244" s="125"/>
      <c r="E4244" s="159"/>
      <c r="F4244" s="31"/>
      <c r="H4244" s="36"/>
    </row>
    <row r="4245" spans="4:8" x14ac:dyDescent="0.25">
      <c r="D4245" s="125"/>
      <c r="E4245" s="159"/>
      <c r="F4245" s="31"/>
      <c r="H4245" s="36"/>
    </row>
    <row r="4246" spans="4:8" x14ac:dyDescent="0.25">
      <c r="D4246" s="125"/>
      <c r="E4246" s="159"/>
      <c r="F4246" s="31"/>
      <c r="H4246" s="36"/>
    </row>
    <row r="4247" spans="4:8" x14ac:dyDescent="0.25">
      <c r="D4247" s="125"/>
      <c r="E4247" s="159"/>
      <c r="F4247" s="31"/>
      <c r="H4247" s="36"/>
    </row>
    <row r="4248" spans="4:8" x14ac:dyDescent="0.25">
      <c r="D4248" s="125"/>
      <c r="E4248" s="159"/>
      <c r="F4248" s="31"/>
      <c r="H4248" s="36"/>
    </row>
    <row r="4249" spans="4:8" x14ac:dyDescent="0.25">
      <c r="D4249" s="125"/>
      <c r="E4249" s="159"/>
      <c r="F4249" s="31"/>
      <c r="H4249" s="36"/>
    </row>
    <row r="4250" spans="4:8" x14ac:dyDescent="0.25">
      <c r="D4250" s="125"/>
      <c r="E4250" s="159"/>
      <c r="F4250" s="31"/>
      <c r="H4250" s="36"/>
    </row>
    <row r="4251" spans="4:8" x14ac:dyDescent="0.25">
      <c r="D4251" s="125"/>
      <c r="E4251" s="159"/>
      <c r="F4251" s="31"/>
      <c r="H4251" s="36"/>
    </row>
    <row r="4252" spans="4:8" x14ac:dyDescent="0.25">
      <c r="D4252" s="125"/>
      <c r="E4252" s="159"/>
      <c r="F4252" s="31"/>
      <c r="H4252" s="36"/>
    </row>
    <row r="4253" spans="4:8" x14ac:dyDescent="0.25">
      <c r="D4253" s="125"/>
      <c r="E4253" s="159"/>
      <c r="F4253" s="31"/>
      <c r="H4253" s="36"/>
    </row>
    <row r="4254" spans="4:8" x14ac:dyDescent="0.25">
      <c r="D4254" s="125"/>
      <c r="E4254" s="159"/>
      <c r="F4254" s="31"/>
      <c r="H4254" s="36"/>
    </row>
    <row r="4255" spans="4:8" x14ac:dyDescent="0.25">
      <c r="D4255" s="125"/>
      <c r="E4255" s="159"/>
      <c r="F4255" s="31"/>
      <c r="H4255" s="36"/>
    </row>
    <row r="4256" spans="4:8" x14ac:dyDescent="0.25">
      <c r="D4256" s="125"/>
      <c r="E4256" s="159"/>
      <c r="F4256" s="31"/>
      <c r="H4256" s="36"/>
    </row>
    <row r="4257" spans="4:8" x14ac:dyDescent="0.25">
      <c r="D4257" s="125"/>
      <c r="E4257" s="159"/>
      <c r="F4257" s="31"/>
      <c r="H4257" s="36"/>
    </row>
    <row r="4258" spans="4:8" x14ac:dyDescent="0.25">
      <c r="D4258" s="125"/>
      <c r="E4258" s="159"/>
      <c r="F4258" s="31"/>
      <c r="H4258" s="36"/>
    </row>
    <row r="4259" spans="4:8" x14ac:dyDescent="0.25">
      <c r="D4259" s="125"/>
      <c r="E4259" s="159"/>
      <c r="F4259" s="31"/>
      <c r="H4259" s="36"/>
    </row>
    <row r="4260" spans="4:8" x14ac:dyDescent="0.25">
      <c r="D4260" s="125"/>
      <c r="E4260" s="159"/>
      <c r="F4260" s="31"/>
      <c r="H4260" s="36"/>
    </row>
    <row r="4261" spans="4:8" x14ac:dyDescent="0.25">
      <c r="D4261" s="125"/>
      <c r="E4261" s="159"/>
      <c r="F4261" s="31"/>
      <c r="H4261" s="36"/>
    </row>
    <row r="4262" spans="4:8" x14ac:dyDescent="0.25">
      <c r="D4262" s="125"/>
      <c r="E4262" s="159"/>
      <c r="F4262" s="31"/>
      <c r="H4262" s="36"/>
    </row>
    <row r="4263" spans="4:8" x14ac:dyDescent="0.25">
      <c r="D4263" s="125"/>
      <c r="E4263" s="159"/>
      <c r="F4263" s="31"/>
      <c r="H4263" s="36"/>
    </row>
    <row r="4264" spans="4:8" x14ac:dyDescent="0.25">
      <c r="D4264" s="125"/>
      <c r="E4264" s="159"/>
      <c r="F4264" s="31"/>
      <c r="H4264" s="36"/>
    </row>
    <row r="4265" spans="4:8" x14ac:dyDescent="0.25">
      <c r="D4265" s="125"/>
      <c r="E4265" s="159"/>
      <c r="F4265" s="31"/>
      <c r="H4265" s="36"/>
    </row>
    <row r="4266" spans="4:8" x14ac:dyDescent="0.25">
      <c r="D4266" s="125"/>
      <c r="E4266" s="159"/>
      <c r="F4266" s="31"/>
      <c r="H4266" s="36"/>
    </row>
    <row r="4267" spans="4:8" x14ac:dyDescent="0.25">
      <c r="D4267" s="125"/>
      <c r="E4267" s="159"/>
      <c r="F4267" s="31"/>
      <c r="H4267" s="36"/>
    </row>
    <row r="4268" spans="4:8" x14ac:dyDescent="0.25">
      <c r="D4268" s="125"/>
      <c r="E4268" s="159"/>
      <c r="F4268" s="31"/>
      <c r="H4268" s="36"/>
    </row>
    <row r="4269" spans="4:8" x14ac:dyDescent="0.25">
      <c r="D4269" s="125"/>
      <c r="E4269" s="159"/>
      <c r="F4269" s="31"/>
      <c r="H4269" s="36"/>
    </row>
    <row r="4270" spans="4:8" x14ac:dyDescent="0.25">
      <c r="D4270" s="125"/>
      <c r="E4270" s="159"/>
      <c r="F4270" s="31"/>
      <c r="H4270" s="36"/>
    </row>
    <row r="4271" spans="4:8" x14ac:dyDescent="0.25">
      <c r="D4271" s="125"/>
      <c r="E4271" s="159"/>
      <c r="F4271" s="31"/>
      <c r="H4271" s="36"/>
    </row>
    <row r="4272" spans="4:8" x14ac:dyDescent="0.25">
      <c r="D4272" s="125"/>
      <c r="E4272" s="159"/>
      <c r="F4272" s="31"/>
      <c r="H4272" s="36"/>
    </row>
    <row r="4273" spans="4:8" x14ac:dyDescent="0.25">
      <c r="D4273" s="125"/>
      <c r="E4273" s="159"/>
      <c r="F4273" s="31"/>
      <c r="H4273" s="36"/>
    </row>
    <row r="4274" spans="4:8" x14ac:dyDescent="0.25">
      <c r="D4274" s="125"/>
      <c r="E4274" s="159"/>
      <c r="F4274" s="31"/>
      <c r="H4274" s="36"/>
    </row>
    <row r="4275" spans="4:8" x14ac:dyDescent="0.25">
      <c r="D4275" s="125"/>
      <c r="E4275" s="159"/>
      <c r="F4275" s="31"/>
      <c r="H4275" s="36"/>
    </row>
    <row r="4276" spans="4:8" x14ac:dyDescent="0.25">
      <c r="D4276" s="125"/>
      <c r="E4276" s="159"/>
      <c r="F4276" s="31"/>
      <c r="H4276" s="36"/>
    </row>
    <row r="4277" spans="4:8" x14ac:dyDescent="0.25">
      <c r="D4277" s="125"/>
      <c r="E4277" s="159"/>
      <c r="F4277" s="31"/>
      <c r="H4277" s="36"/>
    </row>
    <row r="4278" spans="4:8" x14ac:dyDescent="0.25">
      <c r="D4278" s="125"/>
      <c r="E4278" s="159"/>
      <c r="F4278" s="31"/>
      <c r="H4278" s="36"/>
    </row>
    <row r="4279" spans="4:8" x14ac:dyDescent="0.25">
      <c r="D4279" s="125"/>
      <c r="E4279" s="159"/>
      <c r="F4279" s="31"/>
      <c r="H4279" s="36"/>
    </row>
    <row r="4280" spans="4:8" x14ac:dyDescent="0.25">
      <c r="D4280" s="125"/>
      <c r="E4280" s="159"/>
      <c r="F4280" s="31"/>
      <c r="H4280" s="36"/>
    </row>
    <row r="4281" spans="4:8" x14ac:dyDescent="0.25">
      <c r="D4281" s="125"/>
      <c r="E4281" s="159"/>
      <c r="F4281" s="31"/>
      <c r="H4281" s="36"/>
    </row>
    <row r="4282" spans="4:8" x14ac:dyDescent="0.25">
      <c r="D4282" s="125"/>
      <c r="E4282" s="159"/>
      <c r="F4282" s="31"/>
      <c r="H4282" s="36"/>
    </row>
    <row r="4283" spans="4:8" x14ac:dyDescent="0.25">
      <c r="D4283" s="125"/>
      <c r="E4283" s="159"/>
      <c r="F4283" s="31"/>
      <c r="H4283" s="36"/>
    </row>
    <row r="4284" spans="4:8" x14ac:dyDescent="0.25">
      <c r="D4284" s="125"/>
      <c r="E4284" s="159"/>
      <c r="F4284" s="31"/>
      <c r="H4284" s="36"/>
    </row>
    <row r="4285" spans="4:8" x14ac:dyDescent="0.25">
      <c r="D4285" s="125"/>
      <c r="E4285" s="159"/>
      <c r="F4285" s="31"/>
      <c r="H4285" s="36"/>
    </row>
    <row r="4286" spans="4:8" x14ac:dyDescent="0.25">
      <c r="D4286" s="125"/>
      <c r="E4286" s="159"/>
      <c r="F4286" s="31"/>
      <c r="H4286" s="36"/>
    </row>
    <row r="4287" spans="4:8" x14ac:dyDescent="0.25">
      <c r="D4287" s="125"/>
      <c r="E4287" s="159"/>
      <c r="F4287" s="31"/>
      <c r="H4287" s="36"/>
    </row>
    <row r="4288" spans="4:8" x14ac:dyDescent="0.25">
      <c r="D4288" s="125"/>
      <c r="E4288" s="159"/>
      <c r="F4288" s="31"/>
      <c r="H4288" s="36"/>
    </row>
    <row r="4289" spans="4:8" x14ac:dyDescent="0.25">
      <c r="D4289" s="125"/>
      <c r="E4289" s="159"/>
      <c r="F4289" s="31"/>
      <c r="H4289" s="36"/>
    </row>
    <row r="4290" spans="4:8" x14ac:dyDescent="0.25">
      <c r="D4290" s="125"/>
      <c r="E4290" s="159"/>
      <c r="F4290" s="31"/>
      <c r="H4290" s="36"/>
    </row>
    <row r="4291" spans="4:8" x14ac:dyDescent="0.25">
      <c r="D4291" s="125"/>
      <c r="E4291" s="159"/>
      <c r="F4291" s="31"/>
      <c r="H4291" s="36"/>
    </row>
    <row r="4292" spans="4:8" x14ac:dyDescent="0.25">
      <c r="D4292" s="125"/>
      <c r="E4292" s="159"/>
      <c r="F4292" s="31"/>
      <c r="H4292" s="36"/>
    </row>
    <row r="4293" spans="4:8" x14ac:dyDescent="0.25">
      <c r="D4293" s="125"/>
      <c r="E4293" s="159"/>
      <c r="F4293" s="31"/>
      <c r="H4293" s="36"/>
    </row>
    <row r="4294" spans="4:8" x14ac:dyDescent="0.25">
      <c r="D4294" s="125"/>
      <c r="E4294" s="159"/>
      <c r="F4294" s="31"/>
      <c r="H4294" s="36"/>
    </row>
    <row r="4295" spans="4:8" x14ac:dyDescent="0.25">
      <c r="D4295" s="125"/>
      <c r="E4295" s="159"/>
      <c r="F4295" s="31"/>
      <c r="H4295" s="36"/>
    </row>
    <row r="4296" spans="4:8" x14ac:dyDescent="0.25">
      <c r="D4296" s="125"/>
      <c r="E4296" s="159"/>
      <c r="F4296" s="31"/>
      <c r="H4296" s="36"/>
    </row>
    <row r="4297" spans="4:8" x14ac:dyDescent="0.25">
      <c r="D4297" s="125"/>
      <c r="E4297" s="159"/>
      <c r="F4297" s="31"/>
      <c r="H4297" s="36"/>
    </row>
    <row r="4298" spans="4:8" x14ac:dyDescent="0.25">
      <c r="D4298" s="125"/>
      <c r="E4298" s="159"/>
      <c r="F4298" s="31"/>
      <c r="H4298" s="36"/>
    </row>
    <row r="4299" spans="4:8" x14ac:dyDescent="0.25">
      <c r="D4299" s="125"/>
      <c r="E4299" s="159"/>
      <c r="F4299" s="31"/>
      <c r="H4299" s="36"/>
    </row>
    <row r="4300" spans="4:8" x14ac:dyDescent="0.25">
      <c r="D4300" s="125"/>
      <c r="E4300" s="159"/>
      <c r="F4300" s="31"/>
      <c r="H4300" s="36"/>
    </row>
    <row r="4301" spans="4:8" x14ac:dyDescent="0.25">
      <c r="D4301" s="125"/>
      <c r="E4301" s="159"/>
      <c r="F4301" s="31"/>
      <c r="H4301" s="36"/>
    </row>
    <row r="4302" spans="4:8" x14ac:dyDescent="0.25">
      <c r="D4302" s="125"/>
      <c r="E4302" s="159"/>
      <c r="F4302" s="31"/>
      <c r="H4302" s="36"/>
    </row>
    <row r="4303" spans="4:8" x14ac:dyDescent="0.25">
      <c r="D4303" s="125"/>
      <c r="E4303" s="159"/>
      <c r="F4303" s="31"/>
      <c r="H4303" s="36"/>
    </row>
    <row r="4304" spans="4:8" x14ac:dyDescent="0.25">
      <c r="D4304" s="125"/>
      <c r="E4304" s="159"/>
      <c r="F4304" s="31"/>
      <c r="H4304" s="36"/>
    </row>
    <row r="4305" spans="4:8" x14ac:dyDescent="0.25">
      <c r="D4305" s="125"/>
      <c r="E4305" s="159"/>
      <c r="F4305" s="31"/>
      <c r="H4305" s="36"/>
    </row>
    <row r="4306" spans="4:8" x14ac:dyDescent="0.25">
      <c r="D4306" s="125"/>
      <c r="E4306" s="159"/>
      <c r="F4306" s="31"/>
      <c r="H4306" s="36"/>
    </row>
    <row r="4307" spans="4:8" x14ac:dyDescent="0.25">
      <c r="D4307" s="125"/>
      <c r="E4307" s="159"/>
      <c r="F4307" s="31"/>
      <c r="H4307" s="36"/>
    </row>
    <row r="4308" spans="4:8" x14ac:dyDescent="0.25">
      <c r="D4308" s="125"/>
      <c r="E4308" s="159"/>
      <c r="F4308" s="31"/>
      <c r="H4308" s="36"/>
    </row>
    <row r="4309" spans="4:8" x14ac:dyDescent="0.25">
      <c r="D4309" s="125"/>
      <c r="E4309" s="159"/>
      <c r="F4309" s="31"/>
      <c r="H4309" s="36"/>
    </row>
    <row r="4310" spans="4:8" x14ac:dyDescent="0.25">
      <c r="D4310" s="125"/>
      <c r="E4310" s="159"/>
      <c r="F4310" s="31"/>
      <c r="H4310" s="36"/>
    </row>
    <row r="4311" spans="4:8" x14ac:dyDescent="0.25">
      <c r="D4311" s="125"/>
      <c r="E4311" s="159"/>
      <c r="F4311" s="31"/>
      <c r="H4311" s="36"/>
    </row>
    <row r="4312" spans="4:8" x14ac:dyDescent="0.25">
      <c r="D4312" s="125"/>
      <c r="E4312" s="159"/>
      <c r="F4312" s="31"/>
      <c r="H4312" s="36"/>
    </row>
    <row r="4313" spans="4:8" x14ac:dyDescent="0.25">
      <c r="D4313" s="125"/>
      <c r="E4313" s="159"/>
      <c r="F4313" s="31"/>
      <c r="H4313" s="36"/>
    </row>
    <row r="4314" spans="4:8" x14ac:dyDescent="0.25">
      <c r="D4314" s="125"/>
      <c r="E4314" s="159"/>
      <c r="F4314" s="31"/>
      <c r="H4314" s="36"/>
    </row>
    <row r="4315" spans="4:8" x14ac:dyDescent="0.25">
      <c r="D4315" s="125"/>
      <c r="E4315" s="159"/>
      <c r="F4315" s="31"/>
      <c r="H4315" s="36"/>
    </row>
    <row r="4316" spans="4:8" x14ac:dyDescent="0.25">
      <c r="D4316" s="125"/>
      <c r="E4316" s="159"/>
      <c r="F4316" s="31"/>
      <c r="H4316" s="36"/>
    </row>
    <row r="4317" spans="4:8" x14ac:dyDescent="0.25">
      <c r="D4317" s="125"/>
      <c r="E4317" s="159"/>
      <c r="F4317" s="31"/>
      <c r="H4317" s="36"/>
    </row>
    <row r="4318" spans="4:8" x14ac:dyDescent="0.25">
      <c r="D4318" s="125"/>
      <c r="E4318" s="159"/>
      <c r="F4318" s="31"/>
      <c r="H4318" s="36"/>
    </row>
    <row r="4319" spans="4:8" x14ac:dyDescent="0.25">
      <c r="D4319" s="125"/>
      <c r="E4319" s="159"/>
      <c r="F4319" s="31"/>
      <c r="H4319" s="36"/>
    </row>
    <row r="4320" spans="4:8" x14ac:dyDescent="0.25">
      <c r="D4320" s="125"/>
      <c r="E4320" s="159"/>
      <c r="F4320" s="31"/>
      <c r="H4320" s="36"/>
    </row>
    <row r="4321" spans="4:8" x14ac:dyDescent="0.25">
      <c r="D4321" s="125"/>
      <c r="E4321" s="159"/>
      <c r="F4321" s="31"/>
      <c r="H4321" s="36"/>
    </row>
    <row r="4322" spans="4:8" x14ac:dyDescent="0.25">
      <c r="D4322" s="125"/>
      <c r="E4322" s="159"/>
      <c r="F4322" s="31"/>
      <c r="H4322" s="36"/>
    </row>
    <row r="4323" spans="4:8" x14ac:dyDescent="0.25">
      <c r="D4323" s="125"/>
      <c r="E4323" s="159"/>
      <c r="F4323" s="31"/>
      <c r="H4323" s="36"/>
    </row>
    <row r="4324" spans="4:8" x14ac:dyDescent="0.25">
      <c r="D4324" s="125"/>
      <c r="E4324" s="159"/>
      <c r="F4324" s="31"/>
      <c r="H4324" s="36"/>
    </row>
    <row r="4325" spans="4:8" x14ac:dyDescent="0.25">
      <c r="D4325" s="125"/>
      <c r="E4325" s="159"/>
      <c r="F4325" s="31"/>
      <c r="H4325" s="36"/>
    </row>
    <row r="4326" spans="4:8" x14ac:dyDescent="0.25">
      <c r="D4326" s="125"/>
      <c r="E4326" s="159"/>
      <c r="F4326" s="31"/>
      <c r="H4326" s="36"/>
    </row>
    <row r="4327" spans="4:8" x14ac:dyDescent="0.25">
      <c r="D4327" s="125"/>
      <c r="E4327" s="159"/>
      <c r="F4327" s="31"/>
      <c r="H4327" s="36"/>
    </row>
    <row r="4328" spans="4:8" x14ac:dyDescent="0.25">
      <c r="D4328" s="125"/>
      <c r="E4328" s="159"/>
      <c r="F4328" s="31"/>
      <c r="H4328" s="36"/>
    </row>
    <row r="4329" spans="4:8" x14ac:dyDescent="0.25">
      <c r="D4329" s="125"/>
      <c r="E4329" s="159"/>
      <c r="F4329" s="31"/>
      <c r="H4329" s="36"/>
    </row>
    <row r="4330" spans="4:8" x14ac:dyDescent="0.25">
      <c r="D4330" s="125"/>
      <c r="E4330" s="159"/>
      <c r="F4330" s="31"/>
      <c r="H4330" s="36"/>
    </row>
    <row r="4331" spans="4:8" x14ac:dyDescent="0.25">
      <c r="D4331" s="125"/>
      <c r="E4331" s="159"/>
      <c r="F4331" s="31"/>
      <c r="H4331" s="36"/>
    </row>
    <row r="4332" spans="4:8" x14ac:dyDescent="0.25">
      <c r="D4332" s="125"/>
      <c r="E4332" s="159"/>
      <c r="F4332" s="31"/>
      <c r="H4332" s="36"/>
    </row>
    <row r="4333" spans="4:8" x14ac:dyDescent="0.25">
      <c r="D4333" s="125"/>
      <c r="E4333" s="159"/>
      <c r="F4333" s="31"/>
      <c r="H4333" s="36"/>
    </row>
    <row r="4334" spans="4:8" x14ac:dyDescent="0.25">
      <c r="D4334" s="125"/>
      <c r="E4334" s="159"/>
      <c r="F4334" s="31"/>
      <c r="H4334" s="36"/>
    </row>
    <row r="4335" spans="4:8" x14ac:dyDescent="0.25">
      <c r="D4335" s="125"/>
      <c r="E4335" s="159"/>
      <c r="F4335" s="31"/>
      <c r="H4335" s="36"/>
    </row>
    <row r="4336" spans="4:8" x14ac:dyDescent="0.25">
      <c r="D4336" s="125"/>
      <c r="E4336" s="159"/>
      <c r="F4336" s="31"/>
      <c r="H4336" s="36"/>
    </row>
    <row r="4337" spans="4:8" x14ac:dyDescent="0.25">
      <c r="D4337" s="125"/>
      <c r="E4337" s="159"/>
      <c r="F4337" s="31"/>
      <c r="H4337" s="36"/>
    </row>
    <row r="4338" spans="4:8" x14ac:dyDescent="0.25">
      <c r="D4338" s="125"/>
      <c r="E4338" s="159"/>
      <c r="F4338" s="31"/>
      <c r="H4338" s="36"/>
    </row>
    <row r="4339" spans="4:8" x14ac:dyDescent="0.25">
      <c r="D4339" s="125"/>
      <c r="E4339" s="159"/>
      <c r="F4339" s="31"/>
      <c r="H4339" s="36"/>
    </row>
    <row r="4340" spans="4:8" x14ac:dyDescent="0.25">
      <c r="D4340" s="125"/>
      <c r="E4340" s="159"/>
      <c r="F4340" s="31"/>
      <c r="H4340" s="36"/>
    </row>
    <row r="4341" spans="4:8" x14ac:dyDescent="0.25">
      <c r="D4341" s="125"/>
      <c r="E4341" s="159"/>
      <c r="F4341" s="31"/>
      <c r="H4341" s="36"/>
    </row>
    <row r="4342" spans="4:8" x14ac:dyDescent="0.25">
      <c r="D4342" s="125"/>
      <c r="E4342" s="159"/>
      <c r="F4342" s="31"/>
      <c r="H4342" s="36"/>
    </row>
    <row r="4343" spans="4:8" x14ac:dyDescent="0.25">
      <c r="D4343" s="125"/>
      <c r="E4343" s="159"/>
      <c r="F4343" s="31"/>
      <c r="H4343" s="36"/>
    </row>
    <row r="4344" spans="4:8" x14ac:dyDescent="0.25">
      <c r="D4344" s="125"/>
      <c r="E4344" s="159"/>
      <c r="F4344" s="31"/>
      <c r="H4344" s="36"/>
    </row>
    <row r="4345" spans="4:8" x14ac:dyDescent="0.25">
      <c r="D4345" s="125"/>
      <c r="E4345" s="159"/>
      <c r="F4345" s="31"/>
      <c r="H4345" s="36"/>
    </row>
    <row r="4346" spans="4:8" x14ac:dyDescent="0.25">
      <c r="D4346" s="125"/>
      <c r="E4346" s="159"/>
      <c r="F4346" s="31"/>
      <c r="H4346" s="36"/>
    </row>
    <row r="4347" spans="4:8" x14ac:dyDescent="0.25">
      <c r="D4347" s="125"/>
      <c r="E4347" s="159"/>
      <c r="F4347" s="31"/>
      <c r="H4347" s="36"/>
    </row>
    <row r="4348" spans="4:8" x14ac:dyDescent="0.25">
      <c r="D4348" s="125"/>
      <c r="E4348" s="159"/>
      <c r="F4348" s="31"/>
      <c r="H4348" s="36"/>
    </row>
    <row r="4349" spans="4:8" x14ac:dyDescent="0.25">
      <c r="D4349" s="125"/>
      <c r="E4349" s="159"/>
      <c r="F4349" s="31"/>
      <c r="H4349" s="36"/>
    </row>
    <row r="4350" spans="4:8" x14ac:dyDescent="0.25">
      <c r="D4350" s="125"/>
      <c r="E4350" s="159"/>
      <c r="F4350" s="31"/>
      <c r="H4350" s="36"/>
    </row>
    <row r="4351" spans="4:8" x14ac:dyDescent="0.25">
      <c r="D4351" s="125"/>
      <c r="E4351" s="159"/>
      <c r="F4351" s="31"/>
      <c r="H4351" s="36"/>
    </row>
    <row r="4352" spans="4:8" x14ac:dyDescent="0.25">
      <c r="D4352" s="125"/>
      <c r="E4352" s="159"/>
      <c r="F4352" s="31"/>
      <c r="H4352" s="36"/>
    </row>
    <row r="4353" spans="4:8" x14ac:dyDescent="0.25">
      <c r="D4353" s="125"/>
      <c r="E4353" s="159"/>
      <c r="F4353" s="31"/>
      <c r="H4353" s="36"/>
    </row>
    <row r="4354" spans="4:8" x14ac:dyDescent="0.25">
      <c r="D4354" s="125"/>
      <c r="E4354" s="159"/>
      <c r="F4354" s="31"/>
      <c r="H4354" s="36"/>
    </row>
    <row r="4355" spans="4:8" x14ac:dyDescent="0.25">
      <c r="D4355" s="125"/>
      <c r="E4355" s="159"/>
      <c r="F4355" s="31"/>
      <c r="H4355" s="36"/>
    </row>
    <row r="4356" spans="4:8" x14ac:dyDescent="0.25">
      <c r="D4356" s="125"/>
      <c r="E4356" s="159"/>
      <c r="F4356" s="31"/>
      <c r="H4356" s="36"/>
    </row>
    <row r="4357" spans="4:8" x14ac:dyDescent="0.25">
      <c r="D4357" s="125"/>
      <c r="E4357" s="159"/>
      <c r="F4357" s="31"/>
      <c r="H4357" s="36"/>
    </row>
    <row r="4358" spans="4:8" x14ac:dyDescent="0.25">
      <c r="D4358" s="125"/>
      <c r="E4358" s="159"/>
      <c r="F4358" s="31"/>
      <c r="H4358" s="36"/>
    </row>
    <row r="4359" spans="4:8" x14ac:dyDescent="0.25">
      <c r="D4359" s="125"/>
      <c r="E4359" s="159"/>
      <c r="F4359" s="31"/>
      <c r="H4359" s="36"/>
    </row>
    <row r="4360" spans="4:8" x14ac:dyDescent="0.25">
      <c r="D4360" s="125"/>
      <c r="E4360" s="159"/>
      <c r="F4360" s="31"/>
      <c r="H4360" s="36"/>
    </row>
    <row r="4361" spans="4:8" x14ac:dyDescent="0.25">
      <c r="D4361" s="125"/>
      <c r="E4361" s="159"/>
      <c r="F4361" s="31"/>
      <c r="H4361" s="36"/>
    </row>
    <row r="4362" spans="4:8" x14ac:dyDescent="0.25">
      <c r="D4362" s="125"/>
      <c r="E4362" s="159"/>
      <c r="F4362" s="31"/>
      <c r="H4362" s="36"/>
    </row>
    <row r="4363" spans="4:8" x14ac:dyDescent="0.25">
      <c r="D4363" s="125"/>
      <c r="E4363" s="159"/>
      <c r="F4363" s="31"/>
      <c r="H4363" s="36"/>
    </row>
    <row r="4364" spans="4:8" x14ac:dyDescent="0.25">
      <c r="D4364" s="125"/>
      <c r="E4364" s="159"/>
      <c r="F4364" s="31"/>
      <c r="H4364" s="36"/>
    </row>
    <row r="4365" spans="4:8" x14ac:dyDescent="0.25">
      <c r="D4365" s="125"/>
      <c r="E4365" s="159"/>
      <c r="F4365" s="31"/>
      <c r="H4365" s="36"/>
    </row>
    <row r="4366" spans="4:8" x14ac:dyDescent="0.25">
      <c r="D4366" s="125"/>
      <c r="E4366" s="159"/>
      <c r="F4366" s="31"/>
      <c r="H4366" s="36"/>
    </row>
    <row r="4367" spans="4:8" x14ac:dyDescent="0.25">
      <c r="D4367" s="125"/>
      <c r="E4367" s="159"/>
      <c r="F4367" s="31"/>
      <c r="H4367" s="36"/>
    </row>
    <row r="4368" spans="4:8" x14ac:dyDescent="0.25">
      <c r="D4368" s="125"/>
      <c r="E4368" s="159"/>
      <c r="F4368" s="31"/>
      <c r="H4368" s="36"/>
    </row>
    <row r="4369" spans="4:8" x14ac:dyDescent="0.25">
      <c r="D4369" s="125"/>
      <c r="E4369" s="159"/>
      <c r="F4369" s="31"/>
      <c r="H4369" s="36"/>
    </row>
    <row r="4370" spans="4:8" x14ac:dyDescent="0.25">
      <c r="D4370" s="125"/>
      <c r="E4370" s="159"/>
      <c r="F4370" s="31"/>
      <c r="H4370" s="36"/>
    </row>
    <row r="4371" spans="4:8" x14ac:dyDescent="0.25">
      <c r="D4371" s="125"/>
      <c r="E4371" s="159"/>
      <c r="F4371" s="31"/>
      <c r="H4371" s="36"/>
    </row>
    <row r="4372" spans="4:8" x14ac:dyDescent="0.25">
      <c r="D4372" s="125"/>
      <c r="E4372" s="159"/>
      <c r="F4372" s="31"/>
      <c r="H4372" s="36"/>
    </row>
    <row r="4373" spans="4:8" x14ac:dyDescent="0.25">
      <c r="D4373" s="125"/>
      <c r="E4373" s="159"/>
      <c r="F4373" s="31"/>
      <c r="H4373" s="36"/>
    </row>
    <row r="4374" spans="4:8" x14ac:dyDescent="0.25">
      <c r="D4374" s="125"/>
      <c r="E4374" s="159"/>
      <c r="F4374" s="31"/>
      <c r="H4374" s="36"/>
    </row>
    <row r="4375" spans="4:8" x14ac:dyDescent="0.25">
      <c r="D4375" s="125"/>
      <c r="E4375" s="159"/>
      <c r="F4375" s="31"/>
      <c r="H4375" s="36"/>
    </row>
    <row r="4376" spans="4:8" x14ac:dyDescent="0.25">
      <c r="D4376" s="125"/>
      <c r="E4376" s="159"/>
      <c r="F4376" s="31"/>
      <c r="H4376" s="36"/>
    </row>
    <row r="4377" spans="4:8" x14ac:dyDescent="0.25">
      <c r="D4377" s="125"/>
      <c r="E4377" s="159"/>
      <c r="F4377" s="31"/>
      <c r="H4377" s="36"/>
    </row>
    <row r="4378" spans="4:8" x14ac:dyDescent="0.25">
      <c r="D4378" s="125"/>
      <c r="E4378" s="159"/>
      <c r="F4378" s="31"/>
      <c r="H4378" s="36"/>
    </row>
    <row r="4379" spans="4:8" x14ac:dyDescent="0.25">
      <c r="D4379" s="125"/>
      <c r="E4379" s="159"/>
      <c r="F4379" s="31"/>
      <c r="H4379" s="36"/>
    </row>
    <row r="4380" spans="4:8" x14ac:dyDescent="0.25">
      <c r="D4380" s="125"/>
      <c r="E4380" s="159"/>
      <c r="F4380" s="31"/>
      <c r="H4380" s="36"/>
    </row>
    <row r="4381" spans="4:8" x14ac:dyDescent="0.25">
      <c r="D4381" s="125"/>
      <c r="E4381" s="159"/>
      <c r="F4381" s="31"/>
      <c r="H4381" s="36"/>
    </row>
    <row r="4382" spans="4:8" x14ac:dyDescent="0.25">
      <c r="D4382" s="125"/>
      <c r="E4382" s="159"/>
      <c r="F4382" s="31"/>
      <c r="H4382" s="36"/>
    </row>
    <row r="4383" spans="4:8" x14ac:dyDescent="0.25">
      <c r="D4383" s="125"/>
      <c r="E4383" s="159"/>
      <c r="F4383" s="31"/>
      <c r="H4383" s="36"/>
    </row>
    <row r="4384" spans="4:8" x14ac:dyDescent="0.25">
      <c r="D4384" s="125"/>
      <c r="E4384" s="159"/>
      <c r="F4384" s="31"/>
      <c r="H4384" s="36"/>
    </row>
    <row r="4385" spans="4:8" x14ac:dyDescent="0.25">
      <c r="D4385" s="125"/>
      <c r="E4385" s="159"/>
      <c r="F4385" s="31"/>
      <c r="H4385" s="36"/>
    </row>
    <row r="4386" spans="4:8" x14ac:dyDescent="0.25">
      <c r="D4386" s="125"/>
      <c r="E4386" s="159"/>
      <c r="F4386" s="31"/>
      <c r="H4386" s="36"/>
    </row>
    <row r="4387" spans="4:8" x14ac:dyDescent="0.25">
      <c r="D4387" s="125"/>
      <c r="E4387" s="159"/>
      <c r="F4387" s="31"/>
      <c r="H4387" s="36"/>
    </row>
    <row r="4388" spans="4:8" x14ac:dyDescent="0.25">
      <c r="D4388" s="125"/>
      <c r="E4388" s="159"/>
      <c r="F4388" s="31"/>
      <c r="H4388" s="36"/>
    </row>
    <row r="4389" spans="4:8" x14ac:dyDescent="0.25">
      <c r="D4389" s="125"/>
      <c r="E4389" s="159"/>
      <c r="F4389" s="31"/>
      <c r="H4389" s="36"/>
    </row>
    <row r="4390" spans="4:8" x14ac:dyDescent="0.25">
      <c r="D4390" s="125"/>
      <c r="E4390" s="159"/>
      <c r="F4390" s="31"/>
      <c r="H4390" s="36"/>
    </row>
    <row r="4391" spans="4:8" x14ac:dyDescent="0.25">
      <c r="D4391" s="125"/>
      <c r="E4391" s="159"/>
      <c r="F4391" s="31"/>
      <c r="H4391" s="36"/>
    </row>
    <row r="4392" spans="4:8" x14ac:dyDescent="0.25">
      <c r="D4392" s="125"/>
      <c r="E4392" s="159"/>
      <c r="F4392" s="31"/>
      <c r="H4392" s="36"/>
    </row>
    <row r="4393" spans="4:8" x14ac:dyDescent="0.25">
      <c r="D4393" s="125"/>
      <c r="E4393" s="159"/>
      <c r="F4393" s="31"/>
      <c r="H4393" s="36"/>
    </row>
    <row r="4394" spans="4:8" x14ac:dyDescent="0.25">
      <c r="D4394" s="125"/>
      <c r="E4394" s="159"/>
      <c r="F4394" s="31"/>
      <c r="H4394" s="36"/>
    </row>
    <row r="4395" spans="4:8" x14ac:dyDescent="0.25">
      <c r="D4395" s="125"/>
      <c r="E4395" s="159"/>
      <c r="F4395" s="31"/>
      <c r="H4395" s="36"/>
    </row>
    <row r="4396" spans="4:8" x14ac:dyDescent="0.25">
      <c r="D4396" s="125"/>
      <c r="E4396" s="159"/>
      <c r="F4396" s="31"/>
      <c r="H4396" s="36"/>
    </row>
    <row r="4397" spans="4:8" x14ac:dyDescent="0.25">
      <c r="D4397" s="125"/>
      <c r="E4397" s="159"/>
      <c r="F4397" s="31"/>
      <c r="H4397" s="36"/>
    </row>
    <row r="4398" spans="4:8" x14ac:dyDescent="0.25">
      <c r="D4398" s="125"/>
      <c r="E4398" s="159"/>
      <c r="F4398" s="31"/>
      <c r="H4398" s="36"/>
    </row>
    <row r="4399" spans="4:8" x14ac:dyDescent="0.25">
      <c r="D4399" s="125"/>
      <c r="E4399" s="159"/>
      <c r="F4399" s="31"/>
      <c r="H4399" s="36"/>
    </row>
    <row r="4400" spans="4:8" x14ac:dyDescent="0.25">
      <c r="D4400" s="125"/>
      <c r="E4400" s="159"/>
      <c r="F4400" s="31"/>
      <c r="H4400" s="36"/>
    </row>
    <row r="4401" spans="4:8" x14ac:dyDescent="0.25">
      <c r="D4401" s="125"/>
      <c r="E4401" s="159"/>
      <c r="F4401" s="31"/>
      <c r="H4401" s="36"/>
    </row>
    <row r="4402" spans="4:8" x14ac:dyDescent="0.25">
      <c r="D4402" s="125"/>
      <c r="E4402" s="159"/>
      <c r="F4402" s="31"/>
      <c r="H4402" s="36"/>
    </row>
    <row r="4403" spans="4:8" x14ac:dyDescent="0.25">
      <c r="D4403" s="125"/>
      <c r="E4403" s="159"/>
      <c r="F4403" s="31"/>
      <c r="H4403" s="36"/>
    </row>
    <row r="4404" spans="4:8" x14ac:dyDescent="0.25">
      <c r="D4404" s="125"/>
      <c r="E4404" s="159"/>
      <c r="F4404" s="31"/>
      <c r="H4404" s="36"/>
    </row>
    <row r="4405" spans="4:8" x14ac:dyDescent="0.25">
      <c r="D4405" s="125"/>
      <c r="E4405" s="159"/>
      <c r="F4405" s="31"/>
      <c r="H4405" s="36"/>
    </row>
    <row r="4406" spans="4:8" x14ac:dyDescent="0.25">
      <c r="D4406" s="125"/>
      <c r="E4406" s="159"/>
      <c r="F4406" s="31"/>
      <c r="H4406" s="36"/>
    </row>
    <row r="4407" spans="4:8" x14ac:dyDescent="0.25">
      <c r="D4407" s="125"/>
      <c r="E4407" s="159"/>
      <c r="F4407" s="31"/>
      <c r="H4407" s="36"/>
    </row>
    <row r="4408" spans="4:8" x14ac:dyDescent="0.25">
      <c r="D4408" s="125"/>
      <c r="E4408" s="159"/>
      <c r="F4408" s="31"/>
      <c r="H4408" s="36"/>
    </row>
    <row r="4409" spans="4:8" x14ac:dyDescent="0.25">
      <c r="D4409" s="125"/>
      <c r="E4409" s="159"/>
      <c r="F4409" s="31"/>
      <c r="H4409" s="36"/>
    </row>
    <row r="4410" spans="4:8" x14ac:dyDescent="0.25">
      <c r="D4410" s="125"/>
      <c r="E4410" s="159"/>
      <c r="F4410" s="31"/>
      <c r="H4410" s="36"/>
    </row>
    <row r="4411" spans="4:8" x14ac:dyDescent="0.25">
      <c r="D4411" s="125"/>
      <c r="E4411" s="159"/>
      <c r="F4411" s="31"/>
      <c r="H4411" s="36"/>
    </row>
    <row r="4412" spans="4:8" x14ac:dyDescent="0.25">
      <c r="D4412" s="125"/>
      <c r="E4412" s="159"/>
      <c r="F4412" s="31"/>
      <c r="H4412" s="36"/>
    </row>
    <row r="4413" spans="4:8" x14ac:dyDescent="0.25">
      <c r="D4413" s="125"/>
      <c r="E4413" s="159"/>
      <c r="F4413" s="31"/>
      <c r="H4413" s="36"/>
    </row>
    <row r="4414" spans="4:8" x14ac:dyDescent="0.25">
      <c r="D4414" s="125"/>
      <c r="E4414" s="159"/>
      <c r="F4414" s="31"/>
      <c r="H4414" s="36"/>
    </row>
    <row r="4415" spans="4:8" x14ac:dyDescent="0.25">
      <c r="D4415" s="125"/>
      <c r="E4415" s="159"/>
      <c r="F4415" s="31"/>
      <c r="H4415" s="36"/>
    </row>
    <row r="4416" spans="4:8" x14ac:dyDescent="0.25">
      <c r="D4416" s="125"/>
      <c r="E4416" s="159"/>
      <c r="F4416" s="31"/>
      <c r="H4416" s="36"/>
    </row>
    <row r="4417" spans="4:8" x14ac:dyDescent="0.25">
      <c r="D4417" s="125"/>
      <c r="E4417" s="159"/>
      <c r="F4417" s="31"/>
      <c r="H4417" s="36"/>
    </row>
    <row r="4418" spans="4:8" x14ac:dyDescent="0.25">
      <c r="D4418" s="125"/>
      <c r="E4418" s="159"/>
      <c r="F4418" s="31"/>
      <c r="H4418" s="36"/>
    </row>
    <row r="4419" spans="4:8" x14ac:dyDescent="0.25">
      <c r="D4419" s="125"/>
      <c r="E4419" s="159"/>
      <c r="F4419" s="31"/>
      <c r="H4419" s="36"/>
    </row>
    <row r="4420" spans="4:8" x14ac:dyDescent="0.25">
      <c r="D4420" s="125"/>
      <c r="E4420" s="159"/>
      <c r="F4420" s="31"/>
      <c r="H4420" s="36"/>
    </row>
    <row r="4421" spans="4:8" x14ac:dyDescent="0.25">
      <c r="D4421" s="125"/>
      <c r="E4421" s="159"/>
      <c r="F4421" s="31"/>
      <c r="H4421" s="36"/>
    </row>
    <row r="4422" spans="4:8" x14ac:dyDescent="0.25">
      <c r="D4422" s="125"/>
      <c r="E4422" s="159"/>
      <c r="F4422" s="31"/>
      <c r="H4422" s="36"/>
    </row>
    <row r="4423" spans="4:8" x14ac:dyDescent="0.25">
      <c r="D4423" s="125"/>
      <c r="E4423" s="159"/>
      <c r="F4423" s="31"/>
      <c r="H4423" s="36"/>
    </row>
    <row r="4424" spans="4:8" x14ac:dyDescent="0.25">
      <c r="D4424" s="125"/>
      <c r="E4424" s="159"/>
      <c r="F4424" s="31"/>
      <c r="H4424" s="36"/>
    </row>
    <row r="4425" spans="4:8" x14ac:dyDescent="0.25">
      <c r="D4425" s="125"/>
      <c r="E4425" s="159"/>
      <c r="F4425" s="31"/>
      <c r="H4425" s="36"/>
    </row>
    <row r="4426" spans="4:8" x14ac:dyDescent="0.25">
      <c r="D4426" s="125"/>
      <c r="E4426" s="159"/>
      <c r="F4426" s="31"/>
      <c r="H4426" s="36"/>
    </row>
    <row r="4427" spans="4:8" x14ac:dyDescent="0.25">
      <c r="D4427" s="125"/>
      <c r="E4427" s="159"/>
      <c r="F4427" s="31"/>
      <c r="H4427" s="36"/>
    </row>
    <row r="4428" spans="4:8" x14ac:dyDescent="0.25">
      <c r="D4428" s="125"/>
      <c r="E4428" s="159"/>
      <c r="F4428" s="31"/>
      <c r="H4428" s="36"/>
    </row>
    <row r="4429" spans="4:8" x14ac:dyDescent="0.25">
      <c r="D4429" s="125"/>
      <c r="E4429" s="159"/>
      <c r="F4429" s="31"/>
      <c r="H4429" s="36"/>
    </row>
    <row r="4430" spans="4:8" x14ac:dyDescent="0.25">
      <c r="D4430" s="125"/>
      <c r="E4430" s="159"/>
      <c r="F4430" s="31"/>
      <c r="H4430" s="36"/>
    </row>
    <row r="4431" spans="4:8" x14ac:dyDescent="0.25">
      <c r="D4431" s="125"/>
      <c r="E4431" s="159"/>
      <c r="F4431" s="31"/>
      <c r="H4431" s="36"/>
    </row>
    <row r="4432" spans="4:8" x14ac:dyDescent="0.25">
      <c r="D4432" s="125"/>
      <c r="E4432" s="159"/>
      <c r="F4432" s="31"/>
      <c r="H4432" s="36"/>
    </row>
    <row r="4433" spans="4:8" x14ac:dyDescent="0.25">
      <c r="D4433" s="125"/>
      <c r="E4433" s="159"/>
      <c r="F4433" s="31"/>
      <c r="H4433" s="36"/>
    </row>
    <row r="4434" spans="4:8" x14ac:dyDescent="0.25">
      <c r="D4434" s="125"/>
      <c r="E4434" s="159"/>
      <c r="F4434" s="31"/>
      <c r="H4434" s="36"/>
    </row>
    <row r="4435" spans="4:8" x14ac:dyDescent="0.25">
      <c r="D4435" s="125"/>
      <c r="E4435" s="159"/>
      <c r="F4435" s="31"/>
      <c r="H4435" s="36"/>
    </row>
    <row r="4436" spans="4:8" x14ac:dyDescent="0.25">
      <c r="D4436" s="125"/>
      <c r="E4436" s="159"/>
      <c r="F4436" s="31"/>
      <c r="H4436" s="36"/>
    </row>
    <row r="4437" spans="4:8" x14ac:dyDescent="0.25">
      <c r="D4437" s="125"/>
      <c r="E4437" s="159"/>
      <c r="F4437" s="31"/>
      <c r="H4437" s="36"/>
    </row>
    <row r="4438" spans="4:8" x14ac:dyDescent="0.25">
      <c r="D4438" s="125"/>
      <c r="E4438" s="159"/>
      <c r="F4438" s="31"/>
      <c r="H4438" s="36"/>
    </row>
    <row r="4439" spans="4:8" x14ac:dyDescent="0.25">
      <c r="D4439" s="125"/>
      <c r="E4439" s="159"/>
      <c r="F4439" s="31"/>
      <c r="H4439" s="36"/>
    </row>
    <row r="4440" spans="4:8" x14ac:dyDescent="0.25">
      <c r="D4440" s="125"/>
      <c r="E4440" s="159"/>
      <c r="F4440" s="31"/>
      <c r="H4440" s="36"/>
    </row>
    <row r="4441" spans="4:8" x14ac:dyDescent="0.25">
      <c r="D4441" s="125"/>
      <c r="E4441" s="159"/>
      <c r="F4441" s="31"/>
      <c r="H4441" s="36"/>
    </row>
    <row r="4442" spans="4:8" x14ac:dyDescent="0.25">
      <c r="D4442" s="125"/>
      <c r="E4442" s="159"/>
      <c r="F4442" s="31"/>
      <c r="H4442" s="36"/>
    </row>
    <row r="4443" spans="4:8" x14ac:dyDescent="0.25">
      <c r="D4443" s="125"/>
      <c r="E4443" s="159"/>
      <c r="F4443" s="31"/>
      <c r="H4443" s="36"/>
    </row>
    <row r="4444" spans="4:8" x14ac:dyDescent="0.25">
      <c r="D4444" s="125"/>
      <c r="E4444" s="159"/>
      <c r="F4444" s="31"/>
      <c r="H4444" s="36"/>
    </row>
    <row r="4445" spans="4:8" x14ac:dyDescent="0.25">
      <c r="D4445" s="125"/>
      <c r="E4445" s="159"/>
      <c r="F4445" s="31"/>
      <c r="H4445" s="36"/>
    </row>
    <row r="4446" spans="4:8" x14ac:dyDescent="0.25">
      <c r="D4446" s="125"/>
      <c r="E4446" s="159"/>
      <c r="F4446" s="31"/>
      <c r="H4446" s="36"/>
    </row>
    <row r="4447" spans="4:8" x14ac:dyDescent="0.25">
      <c r="D4447" s="125"/>
      <c r="E4447" s="159"/>
      <c r="F4447" s="31"/>
      <c r="H4447" s="36"/>
    </row>
    <row r="4448" spans="4:8" x14ac:dyDescent="0.25">
      <c r="D4448" s="125"/>
      <c r="E4448" s="159"/>
      <c r="F4448" s="31"/>
      <c r="H4448" s="36"/>
    </row>
    <row r="4449" spans="4:8" x14ac:dyDescent="0.25">
      <c r="D4449" s="125"/>
      <c r="E4449" s="159"/>
      <c r="F4449" s="31"/>
      <c r="H4449" s="36"/>
    </row>
    <row r="4450" spans="4:8" x14ac:dyDescent="0.25">
      <c r="D4450" s="125"/>
      <c r="E4450" s="159"/>
      <c r="F4450" s="31"/>
      <c r="H4450" s="36"/>
    </row>
    <row r="4451" spans="4:8" x14ac:dyDescent="0.25">
      <c r="D4451" s="125"/>
      <c r="E4451" s="159"/>
      <c r="F4451" s="31"/>
      <c r="H4451" s="36"/>
    </row>
    <row r="4452" spans="4:8" x14ac:dyDescent="0.25">
      <c r="D4452" s="125"/>
      <c r="E4452" s="159"/>
      <c r="F4452" s="31"/>
      <c r="H4452" s="36"/>
    </row>
    <row r="4453" spans="4:8" x14ac:dyDescent="0.25">
      <c r="D4453" s="125"/>
      <c r="E4453" s="159"/>
      <c r="F4453" s="31"/>
      <c r="H4453" s="36"/>
    </row>
    <row r="4454" spans="4:8" x14ac:dyDescent="0.25">
      <c r="D4454" s="125"/>
      <c r="E4454" s="159"/>
      <c r="F4454" s="31"/>
      <c r="H4454" s="36"/>
    </row>
    <row r="4455" spans="4:8" x14ac:dyDescent="0.25">
      <c r="D4455" s="125"/>
      <c r="E4455" s="159"/>
      <c r="F4455" s="31"/>
      <c r="H4455" s="36"/>
    </row>
    <row r="4456" spans="4:8" x14ac:dyDescent="0.25">
      <c r="D4456" s="125"/>
      <c r="E4456" s="159"/>
      <c r="F4456" s="31"/>
      <c r="H4456" s="36"/>
    </row>
    <row r="4457" spans="4:8" x14ac:dyDescent="0.25">
      <c r="D4457" s="125"/>
      <c r="E4457" s="159"/>
      <c r="F4457" s="31"/>
      <c r="H4457" s="36"/>
    </row>
    <row r="4458" spans="4:8" x14ac:dyDescent="0.25">
      <c r="D4458" s="125"/>
      <c r="E4458" s="159"/>
      <c r="F4458" s="31"/>
      <c r="H4458" s="36"/>
    </row>
    <row r="4459" spans="4:8" x14ac:dyDescent="0.25">
      <c r="D4459" s="125"/>
      <c r="E4459" s="159"/>
      <c r="F4459" s="31"/>
      <c r="H4459" s="36"/>
    </row>
    <row r="4460" spans="4:8" x14ac:dyDescent="0.25">
      <c r="D4460" s="125"/>
      <c r="E4460" s="159"/>
      <c r="F4460" s="31"/>
      <c r="H4460" s="36"/>
    </row>
    <row r="4461" spans="4:8" x14ac:dyDescent="0.25">
      <c r="D4461" s="125"/>
      <c r="E4461" s="159"/>
      <c r="F4461" s="31"/>
      <c r="H4461" s="36"/>
    </row>
    <row r="4462" spans="4:8" x14ac:dyDescent="0.25">
      <c r="D4462" s="125"/>
      <c r="E4462" s="159"/>
      <c r="F4462" s="31"/>
      <c r="H4462" s="36"/>
    </row>
    <row r="4463" spans="4:8" x14ac:dyDescent="0.25">
      <c r="D4463" s="125"/>
      <c r="E4463" s="159"/>
      <c r="F4463" s="31"/>
      <c r="H4463" s="36"/>
    </row>
    <row r="4464" spans="4:8" x14ac:dyDescent="0.25">
      <c r="D4464" s="125"/>
      <c r="E4464" s="159"/>
      <c r="F4464" s="31"/>
      <c r="H4464" s="36"/>
    </row>
    <row r="4465" spans="4:8" x14ac:dyDescent="0.25">
      <c r="D4465" s="125"/>
      <c r="E4465" s="159"/>
      <c r="F4465" s="31"/>
      <c r="H4465" s="36"/>
    </row>
    <row r="4466" spans="4:8" x14ac:dyDescent="0.25">
      <c r="D4466" s="125"/>
      <c r="E4466" s="159"/>
      <c r="F4466" s="31"/>
      <c r="H4466" s="36"/>
    </row>
    <row r="4467" spans="4:8" x14ac:dyDescent="0.25">
      <c r="D4467" s="125"/>
      <c r="E4467" s="159"/>
      <c r="F4467" s="31"/>
      <c r="H4467" s="36"/>
    </row>
    <row r="4468" spans="4:8" x14ac:dyDescent="0.25">
      <c r="D4468" s="125"/>
      <c r="E4468" s="159"/>
      <c r="F4468" s="31"/>
      <c r="H4468" s="36"/>
    </row>
    <row r="4469" spans="4:8" x14ac:dyDescent="0.25">
      <c r="D4469" s="125"/>
      <c r="E4469" s="159"/>
      <c r="F4469" s="31"/>
      <c r="H4469" s="36"/>
    </row>
    <row r="4470" spans="4:8" x14ac:dyDescent="0.25">
      <c r="D4470" s="125"/>
      <c r="E4470" s="159"/>
      <c r="F4470" s="31"/>
      <c r="H4470" s="36"/>
    </row>
    <row r="4471" spans="4:8" x14ac:dyDescent="0.25">
      <c r="D4471" s="125"/>
      <c r="E4471" s="159"/>
      <c r="F4471" s="31"/>
      <c r="H4471" s="36"/>
    </row>
    <row r="4472" spans="4:8" x14ac:dyDescent="0.25">
      <c r="D4472" s="125"/>
      <c r="E4472" s="159"/>
      <c r="F4472" s="31"/>
      <c r="H4472" s="36"/>
    </row>
    <row r="4473" spans="4:8" x14ac:dyDescent="0.25">
      <c r="D4473" s="125"/>
      <c r="E4473" s="159"/>
      <c r="F4473" s="31"/>
      <c r="H4473" s="36"/>
    </row>
    <row r="4474" spans="4:8" x14ac:dyDescent="0.25">
      <c r="D4474" s="125"/>
      <c r="E4474" s="159"/>
      <c r="F4474" s="31"/>
      <c r="H4474" s="36"/>
    </row>
    <row r="4475" spans="4:8" x14ac:dyDescent="0.25">
      <c r="D4475" s="125"/>
      <c r="E4475" s="159"/>
      <c r="F4475" s="31"/>
      <c r="H4475" s="36"/>
    </row>
    <row r="4476" spans="4:8" x14ac:dyDescent="0.25">
      <c r="D4476" s="125"/>
      <c r="E4476" s="159"/>
      <c r="F4476" s="31"/>
      <c r="H4476" s="36"/>
    </row>
    <row r="4477" spans="4:8" x14ac:dyDescent="0.25">
      <c r="D4477" s="125"/>
      <c r="E4477" s="159"/>
      <c r="F4477" s="31"/>
      <c r="H4477" s="36"/>
    </row>
    <row r="4478" spans="4:8" x14ac:dyDescent="0.25">
      <c r="D4478" s="125"/>
      <c r="E4478" s="159"/>
      <c r="F4478" s="31"/>
      <c r="H4478" s="36"/>
    </row>
    <row r="4479" spans="4:8" x14ac:dyDescent="0.25">
      <c r="D4479" s="125"/>
      <c r="E4479" s="159"/>
      <c r="F4479" s="31"/>
      <c r="H4479" s="36"/>
    </row>
    <row r="4480" spans="4:8" x14ac:dyDescent="0.25">
      <c r="D4480" s="125"/>
      <c r="E4480" s="159"/>
      <c r="F4480" s="31"/>
      <c r="H4480" s="36"/>
    </row>
    <row r="4481" spans="4:8" x14ac:dyDescent="0.25">
      <c r="D4481" s="125"/>
      <c r="E4481" s="159"/>
      <c r="F4481" s="31"/>
      <c r="H4481" s="36"/>
    </row>
    <row r="4482" spans="4:8" x14ac:dyDescent="0.25">
      <c r="D4482" s="125"/>
      <c r="E4482" s="159"/>
      <c r="F4482" s="31"/>
      <c r="H4482" s="36"/>
    </row>
    <row r="4483" spans="4:8" x14ac:dyDescent="0.25">
      <c r="D4483" s="125"/>
      <c r="E4483" s="159"/>
      <c r="F4483" s="31"/>
      <c r="H4483" s="36"/>
    </row>
    <row r="4484" spans="4:8" x14ac:dyDescent="0.25">
      <c r="D4484" s="125"/>
      <c r="E4484" s="159"/>
      <c r="F4484" s="31"/>
      <c r="H4484" s="36"/>
    </row>
    <row r="4485" spans="4:8" x14ac:dyDescent="0.25">
      <c r="D4485" s="125"/>
      <c r="E4485" s="159"/>
      <c r="F4485" s="31"/>
      <c r="H4485" s="36"/>
    </row>
    <row r="4486" spans="4:8" x14ac:dyDescent="0.25">
      <c r="D4486" s="125"/>
      <c r="E4486" s="159"/>
      <c r="F4486" s="31"/>
      <c r="H4486" s="36"/>
    </row>
    <row r="4487" spans="4:8" x14ac:dyDescent="0.25">
      <c r="D4487" s="125"/>
      <c r="E4487" s="159"/>
      <c r="F4487" s="31"/>
      <c r="H4487" s="36"/>
    </row>
    <row r="4488" spans="4:8" x14ac:dyDescent="0.25">
      <c r="D4488" s="125"/>
      <c r="E4488" s="159"/>
      <c r="F4488" s="31"/>
      <c r="H4488" s="36"/>
    </row>
    <row r="4489" spans="4:8" x14ac:dyDescent="0.25">
      <c r="D4489" s="125"/>
      <c r="E4489" s="159"/>
      <c r="F4489" s="31"/>
      <c r="H4489" s="36"/>
    </row>
    <row r="4490" spans="4:8" x14ac:dyDescent="0.25">
      <c r="D4490" s="125"/>
      <c r="E4490" s="159"/>
      <c r="F4490" s="31"/>
      <c r="H4490" s="36"/>
    </row>
    <row r="4491" spans="4:8" x14ac:dyDescent="0.25">
      <c r="D4491" s="125"/>
      <c r="E4491" s="159"/>
      <c r="F4491" s="31"/>
      <c r="H4491" s="36"/>
    </row>
    <row r="4492" spans="4:8" x14ac:dyDescent="0.25">
      <c r="D4492" s="125"/>
      <c r="E4492" s="159"/>
      <c r="F4492" s="31"/>
      <c r="H4492" s="36"/>
    </row>
    <row r="4493" spans="4:8" x14ac:dyDescent="0.25">
      <c r="D4493" s="125"/>
      <c r="E4493" s="159"/>
      <c r="F4493" s="31"/>
      <c r="H4493" s="36"/>
    </row>
    <row r="4494" spans="4:8" x14ac:dyDescent="0.25">
      <c r="D4494" s="125"/>
      <c r="E4494" s="159"/>
      <c r="F4494" s="31"/>
      <c r="H4494" s="36"/>
    </row>
    <row r="4495" spans="4:8" x14ac:dyDescent="0.25">
      <c r="D4495" s="125"/>
      <c r="E4495" s="159"/>
      <c r="F4495" s="31"/>
      <c r="H4495" s="36"/>
    </row>
    <row r="4496" spans="4:8" x14ac:dyDescent="0.25">
      <c r="D4496" s="125"/>
      <c r="E4496" s="159"/>
      <c r="F4496" s="31"/>
      <c r="H4496" s="36"/>
    </row>
    <row r="4497" spans="4:8" x14ac:dyDescent="0.25">
      <c r="D4497" s="125"/>
      <c r="E4497" s="159"/>
      <c r="F4497" s="31"/>
      <c r="H4497" s="36"/>
    </row>
    <row r="4498" spans="4:8" x14ac:dyDescent="0.25">
      <c r="D4498" s="125"/>
      <c r="E4498" s="159"/>
      <c r="F4498" s="31"/>
      <c r="H4498" s="36"/>
    </row>
    <row r="4499" spans="4:8" x14ac:dyDescent="0.25">
      <c r="D4499" s="125"/>
      <c r="E4499" s="159"/>
      <c r="F4499" s="31"/>
      <c r="H4499" s="36"/>
    </row>
    <row r="4500" spans="4:8" x14ac:dyDescent="0.25">
      <c r="D4500" s="125"/>
      <c r="E4500" s="159"/>
      <c r="F4500" s="31"/>
      <c r="H4500" s="36"/>
    </row>
    <row r="4501" spans="4:8" x14ac:dyDescent="0.25">
      <c r="D4501" s="125"/>
      <c r="E4501" s="159"/>
      <c r="F4501" s="31"/>
      <c r="H4501" s="36"/>
    </row>
    <row r="4502" spans="4:8" x14ac:dyDescent="0.25">
      <c r="D4502" s="125"/>
      <c r="E4502" s="159"/>
      <c r="F4502" s="31"/>
      <c r="H4502" s="36"/>
    </row>
    <row r="4503" spans="4:8" x14ac:dyDescent="0.25">
      <c r="D4503" s="125"/>
      <c r="E4503" s="159"/>
      <c r="F4503" s="31"/>
      <c r="H4503" s="36"/>
    </row>
    <row r="4504" spans="4:8" x14ac:dyDescent="0.25">
      <c r="D4504" s="125"/>
      <c r="E4504" s="159"/>
      <c r="F4504" s="31"/>
      <c r="H4504" s="36"/>
    </row>
    <row r="4505" spans="4:8" x14ac:dyDescent="0.25">
      <c r="D4505" s="125"/>
      <c r="E4505" s="159"/>
      <c r="F4505" s="31"/>
      <c r="H4505" s="36"/>
    </row>
    <row r="4506" spans="4:8" x14ac:dyDescent="0.25">
      <c r="D4506" s="125"/>
      <c r="E4506" s="159"/>
      <c r="F4506" s="31"/>
      <c r="H4506" s="36"/>
    </row>
    <row r="4507" spans="4:8" x14ac:dyDescent="0.25">
      <c r="D4507" s="125"/>
      <c r="E4507" s="159"/>
      <c r="F4507" s="31"/>
      <c r="H4507" s="36"/>
    </row>
    <row r="4508" spans="4:8" x14ac:dyDescent="0.25">
      <c r="D4508" s="125"/>
      <c r="E4508" s="159"/>
      <c r="F4508" s="31"/>
      <c r="H4508" s="36"/>
    </row>
    <row r="4509" spans="4:8" x14ac:dyDescent="0.25">
      <c r="D4509" s="125"/>
      <c r="E4509" s="159"/>
      <c r="F4509" s="31"/>
      <c r="H4509" s="36"/>
    </row>
    <row r="4510" spans="4:8" x14ac:dyDescent="0.25">
      <c r="D4510" s="125"/>
      <c r="E4510" s="159"/>
      <c r="F4510" s="31"/>
      <c r="H4510" s="36"/>
    </row>
    <row r="4511" spans="4:8" x14ac:dyDescent="0.25">
      <c r="D4511" s="125"/>
      <c r="E4511" s="159"/>
      <c r="F4511" s="31"/>
      <c r="H4511" s="36"/>
    </row>
    <row r="4512" spans="4:8" x14ac:dyDescent="0.25">
      <c r="D4512" s="125"/>
      <c r="E4512" s="159"/>
      <c r="F4512" s="31"/>
      <c r="H4512" s="36"/>
    </row>
    <row r="4513" spans="4:8" x14ac:dyDescent="0.25">
      <c r="D4513" s="125"/>
      <c r="E4513" s="159"/>
      <c r="F4513" s="31"/>
      <c r="H4513" s="36"/>
    </row>
    <row r="4514" spans="4:8" x14ac:dyDescent="0.25">
      <c r="D4514" s="125"/>
      <c r="E4514" s="159"/>
      <c r="F4514" s="31"/>
      <c r="H4514" s="36"/>
    </row>
    <row r="4515" spans="4:8" x14ac:dyDescent="0.25">
      <c r="D4515" s="125"/>
      <c r="E4515" s="159"/>
      <c r="F4515" s="31"/>
      <c r="H4515" s="36"/>
    </row>
    <row r="4516" spans="4:8" x14ac:dyDescent="0.25">
      <c r="D4516" s="125"/>
      <c r="E4516" s="159"/>
      <c r="F4516" s="31"/>
      <c r="H4516" s="36"/>
    </row>
    <row r="4517" spans="4:8" x14ac:dyDescent="0.25">
      <c r="D4517" s="125"/>
      <c r="E4517" s="159"/>
      <c r="F4517" s="31"/>
      <c r="H4517" s="36"/>
    </row>
    <row r="4518" spans="4:8" x14ac:dyDescent="0.25">
      <c r="D4518" s="125"/>
      <c r="E4518" s="159"/>
      <c r="F4518" s="31"/>
      <c r="H4518" s="36"/>
    </row>
    <row r="4519" spans="4:8" x14ac:dyDescent="0.25">
      <c r="D4519" s="125"/>
      <c r="E4519" s="159"/>
      <c r="F4519" s="31"/>
      <c r="H4519" s="36"/>
    </row>
    <row r="4520" spans="4:8" x14ac:dyDescent="0.25">
      <c r="D4520" s="125"/>
      <c r="E4520" s="159"/>
      <c r="F4520" s="31"/>
      <c r="H4520" s="36"/>
    </row>
    <row r="4521" spans="4:8" x14ac:dyDescent="0.25">
      <c r="D4521" s="125"/>
      <c r="E4521" s="159"/>
      <c r="F4521" s="31"/>
      <c r="H4521" s="36"/>
    </row>
    <row r="4522" spans="4:8" x14ac:dyDescent="0.25">
      <c r="D4522" s="125"/>
      <c r="E4522" s="159"/>
      <c r="F4522" s="31"/>
      <c r="H4522" s="36"/>
    </row>
    <row r="4523" spans="4:8" x14ac:dyDescent="0.25">
      <c r="D4523" s="125"/>
      <c r="E4523" s="159"/>
      <c r="F4523" s="31"/>
      <c r="H4523" s="36"/>
    </row>
    <row r="4524" spans="4:8" x14ac:dyDescent="0.25">
      <c r="D4524" s="125"/>
      <c r="E4524" s="159"/>
      <c r="F4524" s="31"/>
      <c r="H4524" s="36"/>
    </row>
    <row r="4525" spans="4:8" x14ac:dyDescent="0.25">
      <c r="D4525" s="125"/>
      <c r="E4525" s="159"/>
      <c r="F4525" s="31"/>
      <c r="H4525" s="36"/>
    </row>
    <row r="4526" spans="4:8" x14ac:dyDescent="0.25">
      <c r="D4526" s="125"/>
      <c r="E4526" s="159"/>
      <c r="F4526" s="31"/>
      <c r="H4526" s="36"/>
    </row>
    <row r="4527" spans="4:8" x14ac:dyDescent="0.25">
      <c r="D4527" s="125"/>
      <c r="E4527" s="159"/>
      <c r="F4527" s="31"/>
      <c r="H4527" s="36"/>
    </row>
    <row r="4528" spans="4:8" x14ac:dyDescent="0.25">
      <c r="D4528" s="125"/>
      <c r="E4528" s="159"/>
      <c r="F4528" s="31"/>
      <c r="H4528" s="36"/>
    </row>
    <row r="4529" spans="4:8" x14ac:dyDescent="0.25">
      <c r="D4529" s="125"/>
      <c r="E4529" s="159"/>
      <c r="F4529" s="31"/>
      <c r="H4529" s="36"/>
    </row>
    <row r="4530" spans="4:8" x14ac:dyDescent="0.25">
      <c r="D4530" s="125"/>
      <c r="E4530" s="159"/>
      <c r="F4530" s="31"/>
      <c r="H4530" s="36"/>
    </row>
    <row r="4531" spans="4:8" x14ac:dyDescent="0.25">
      <c r="D4531" s="125"/>
      <c r="E4531" s="159"/>
      <c r="F4531" s="31"/>
      <c r="H4531" s="36"/>
    </row>
    <row r="4532" spans="4:8" x14ac:dyDescent="0.25">
      <c r="D4532" s="125"/>
      <c r="E4532" s="159"/>
      <c r="F4532" s="31"/>
      <c r="H4532" s="36"/>
    </row>
    <row r="4533" spans="4:8" x14ac:dyDescent="0.25">
      <c r="D4533" s="125"/>
      <c r="E4533" s="159"/>
      <c r="F4533" s="31"/>
      <c r="H4533" s="36"/>
    </row>
    <row r="4534" spans="4:8" x14ac:dyDescent="0.25">
      <c r="D4534" s="125"/>
      <c r="E4534" s="159"/>
      <c r="F4534" s="31"/>
      <c r="H4534" s="36"/>
    </row>
    <row r="4535" spans="4:8" x14ac:dyDescent="0.25">
      <c r="D4535" s="125"/>
      <c r="E4535" s="159"/>
      <c r="F4535" s="31"/>
      <c r="H4535" s="36"/>
    </row>
    <row r="4536" spans="4:8" x14ac:dyDescent="0.25">
      <c r="D4536" s="125"/>
      <c r="E4536" s="159"/>
      <c r="F4536" s="31"/>
      <c r="H4536" s="36"/>
    </row>
    <row r="4537" spans="4:8" x14ac:dyDescent="0.25">
      <c r="D4537" s="125"/>
      <c r="E4537" s="159"/>
      <c r="F4537" s="31"/>
      <c r="H4537" s="36"/>
    </row>
    <row r="4538" spans="4:8" x14ac:dyDescent="0.25">
      <c r="D4538" s="125"/>
      <c r="E4538" s="159"/>
      <c r="F4538" s="31"/>
      <c r="H4538" s="36"/>
    </row>
    <row r="4539" spans="4:8" x14ac:dyDescent="0.25">
      <c r="D4539" s="125"/>
      <c r="E4539" s="159"/>
      <c r="F4539" s="31"/>
      <c r="H4539" s="36"/>
    </row>
    <row r="4540" spans="4:8" x14ac:dyDescent="0.25">
      <c r="D4540" s="125"/>
      <c r="E4540" s="159"/>
      <c r="F4540" s="31"/>
      <c r="H4540" s="36"/>
    </row>
    <row r="4541" spans="4:8" x14ac:dyDescent="0.25">
      <c r="D4541" s="125"/>
      <c r="E4541" s="159"/>
      <c r="F4541" s="31"/>
      <c r="H4541" s="36"/>
    </row>
    <row r="4542" spans="4:8" x14ac:dyDescent="0.25">
      <c r="D4542" s="125"/>
      <c r="E4542" s="159"/>
      <c r="F4542" s="31"/>
      <c r="H4542" s="36"/>
    </row>
    <row r="4543" spans="4:8" x14ac:dyDescent="0.25">
      <c r="D4543" s="125"/>
      <c r="E4543" s="159"/>
      <c r="F4543" s="31"/>
      <c r="H4543" s="36"/>
    </row>
    <row r="4544" spans="4:8" x14ac:dyDescent="0.25">
      <c r="D4544" s="125"/>
      <c r="E4544" s="159"/>
      <c r="F4544" s="31"/>
      <c r="H4544" s="36"/>
    </row>
    <row r="4545" spans="4:8" x14ac:dyDescent="0.25">
      <c r="D4545" s="125"/>
      <c r="E4545" s="159"/>
      <c r="F4545" s="31"/>
      <c r="H4545" s="36"/>
    </row>
    <row r="4546" spans="4:8" x14ac:dyDescent="0.25">
      <c r="D4546" s="125"/>
      <c r="E4546" s="159"/>
      <c r="F4546" s="31"/>
      <c r="H4546" s="36"/>
    </row>
    <row r="4547" spans="4:8" x14ac:dyDescent="0.25">
      <c r="D4547" s="125"/>
      <c r="E4547" s="159"/>
      <c r="F4547" s="31"/>
      <c r="H4547" s="36"/>
    </row>
    <row r="4548" spans="4:8" x14ac:dyDescent="0.25">
      <c r="D4548" s="125"/>
      <c r="E4548" s="159"/>
      <c r="F4548" s="31"/>
      <c r="H4548" s="36"/>
    </row>
    <row r="4549" spans="4:8" x14ac:dyDescent="0.25">
      <c r="D4549" s="125"/>
      <c r="E4549" s="159"/>
      <c r="F4549" s="31"/>
      <c r="H4549" s="36"/>
    </row>
    <row r="4550" spans="4:8" x14ac:dyDescent="0.25">
      <c r="D4550" s="125"/>
      <c r="E4550" s="159"/>
      <c r="F4550" s="31"/>
      <c r="H4550" s="36"/>
    </row>
    <row r="4551" spans="4:8" x14ac:dyDescent="0.25">
      <c r="D4551" s="125"/>
      <c r="E4551" s="159"/>
      <c r="F4551" s="31"/>
      <c r="H4551" s="36"/>
    </row>
    <row r="4552" spans="4:8" x14ac:dyDescent="0.25">
      <c r="D4552" s="125"/>
      <c r="E4552" s="159"/>
      <c r="F4552" s="31"/>
      <c r="H4552" s="36"/>
    </row>
    <row r="4553" spans="4:8" x14ac:dyDescent="0.25">
      <c r="D4553" s="125"/>
      <c r="E4553" s="159"/>
      <c r="F4553" s="31"/>
      <c r="H4553" s="36"/>
    </row>
    <row r="4554" spans="4:8" x14ac:dyDescent="0.25">
      <c r="D4554" s="125"/>
      <c r="E4554" s="159"/>
      <c r="F4554" s="31"/>
      <c r="H4554" s="36"/>
    </row>
    <row r="4555" spans="4:8" x14ac:dyDescent="0.25">
      <c r="D4555" s="125"/>
      <c r="E4555" s="159"/>
      <c r="F4555" s="31"/>
      <c r="H4555" s="36"/>
    </row>
    <row r="4556" spans="4:8" x14ac:dyDescent="0.25">
      <c r="D4556" s="125"/>
      <c r="E4556" s="159"/>
      <c r="F4556" s="31"/>
      <c r="H4556" s="36"/>
    </row>
    <row r="4557" spans="4:8" x14ac:dyDescent="0.25">
      <c r="D4557" s="125"/>
      <c r="E4557" s="159"/>
      <c r="F4557" s="31"/>
      <c r="H4557" s="36"/>
    </row>
    <row r="4558" spans="4:8" x14ac:dyDescent="0.25">
      <c r="D4558" s="125"/>
      <c r="E4558" s="159"/>
      <c r="F4558" s="31"/>
      <c r="H4558" s="36"/>
    </row>
    <row r="4559" spans="4:8" x14ac:dyDescent="0.25">
      <c r="D4559" s="125"/>
      <c r="E4559" s="159"/>
      <c r="F4559" s="31"/>
      <c r="H4559" s="36"/>
    </row>
    <row r="4560" spans="4:8" x14ac:dyDescent="0.25">
      <c r="D4560" s="125"/>
      <c r="E4560" s="159"/>
      <c r="F4560" s="31"/>
      <c r="H4560" s="36"/>
    </row>
    <row r="4561" spans="4:8" x14ac:dyDescent="0.25">
      <c r="D4561" s="125"/>
      <c r="E4561" s="159"/>
      <c r="F4561" s="31"/>
      <c r="H4561" s="36"/>
    </row>
    <row r="4562" spans="4:8" x14ac:dyDescent="0.25">
      <c r="D4562" s="125"/>
      <c r="E4562" s="159"/>
      <c r="F4562" s="31"/>
      <c r="H4562" s="36"/>
    </row>
    <row r="4563" spans="4:8" x14ac:dyDescent="0.25">
      <c r="D4563" s="125"/>
      <c r="E4563" s="159"/>
      <c r="F4563" s="31"/>
      <c r="H4563" s="36"/>
    </row>
    <row r="4564" spans="4:8" x14ac:dyDescent="0.25">
      <c r="D4564" s="125"/>
      <c r="E4564" s="159"/>
      <c r="F4564" s="31"/>
      <c r="H4564" s="36"/>
    </row>
    <row r="4565" spans="4:8" x14ac:dyDescent="0.25">
      <c r="D4565" s="125"/>
      <c r="E4565" s="159"/>
      <c r="F4565" s="31"/>
      <c r="H4565" s="36"/>
    </row>
    <row r="4566" spans="4:8" x14ac:dyDescent="0.25">
      <c r="D4566" s="125"/>
      <c r="E4566" s="159"/>
      <c r="F4566" s="31"/>
      <c r="H4566" s="36"/>
    </row>
    <row r="4567" spans="4:8" x14ac:dyDescent="0.25">
      <c r="D4567" s="125"/>
      <c r="E4567" s="159"/>
      <c r="F4567" s="31"/>
      <c r="H4567" s="36"/>
    </row>
    <row r="4568" spans="4:8" x14ac:dyDescent="0.25">
      <c r="D4568" s="125"/>
      <c r="E4568" s="159"/>
      <c r="F4568" s="31"/>
      <c r="H4568" s="36"/>
    </row>
    <row r="4569" spans="4:8" x14ac:dyDescent="0.25">
      <c r="D4569" s="125"/>
      <c r="E4569" s="159"/>
      <c r="F4569" s="31"/>
      <c r="H4569" s="36"/>
    </row>
    <row r="4570" spans="4:8" x14ac:dyDescent="0.25">
      <c r="D4570" s="125"/>
      <c r="E4570" s="159"/>
      <c r="F4570" s="31"/>
      <c r="H4570" s="36"/>
    </row>
    <row r="4571" spans="4:8" x14ac:dyDescent="0.25">
      <c r="D4571" s="125"/>
      <c r="E4571" s="159"/>
      <c r="F4571" s="31"/>
      <c r="H4571" s="36"/>
    </row>
    <row r="4572" spans="4:8" x14ac:dyDescent="0.25">
      <c r="D4572" s="125"/>
      <c r="E4572" s="159"/>
      <c r="F4572" s="31"/>
      <c r="H4572" s="36"/>
    </row>
    <row r="4573" spans="4:8" x14ac:dyDescent="0.25">
      <c r="D4573" s="125"/>
      <c r="E4573" s="159"/>
      <c r="F4573" s="31"/>
      <c r="H4573" s="36"/>
    </row>
    <row r="4574" spans="4:8" x14ac:dyDescent="0.25">
      <c r="D4574" s="125"/>
      <c r="E4574" s="159"/>
      <c r="F4574" s="31"/>
      <c r="H4574" s="36"/>
    </row>
    <row r="4575" spans="4:8" x14ac:dyDescent="0.25">
      <c r="D4575" s="125"/>
      <c r="E4575" s="159"/>
      <c r="F4575" s="31"/>
      <c r="H4575" s="36"/>
    </row>
    <row r="4576" spans="4:8" x14ac:dyDescent="0.25">
      <c r="D4576" s="125"/>
      <c r="E4576" s="159"/>
      <c r="F4576" s="31"/>
      <c r="H4576" s="36"/>
    </row>
    <row r="4577" spans="4:8" x14ac:dyDescent="0.25">
      <c r="D4577" s="125"/>
      <c r="E4577" s="159"/>
      <c r="F4577" s="31"/>
      <c r="H4577" s="36"/>
    </row>
    <row r="4578" spans="4:8" x14ac:dyDescent="0.25">
      <c r="D4578" s="125"/>
      <c r="E4578" s="159"/>
      <c r="F4578" s="31"/>
      <c r="H4578" s="36"/>
    </row>
    <row r="4579" spans="4:8" x14ac:dyDescent="0.25">
      <c r="D4579" s="125"/>
      <c r="E4579" s="159"/>
      <c r="F4579" s="31"/>
      <c r="H4579" s="36"/>
    </row>
    <row r="4580" spans="4:8" x14ac:dyDescent="0.25">
      <c r="D4580" s="125"/>
      <c r="E4580" s="159"/>
      <c r="F4580" s="31"/>
      <c r="H4580" s="36"/>
    </row>
    <row r="4581" spans="4:8" x14ac:dyDescent="0.25">
      <c r="D4581" s="125"/>
      <c r="E4581" s="159"/>
      <c r="F4581" s="31"/>
      <c r="H4581" s="36"/>
    </row>
    <row r="4582" spans="4:8" x14ac:dyDescent="0.25">
      <c r="D4582" s="125"/>
      <c r="E4582" s="159"/>
      <c r="F4582" s="31"/>
      <c r="H4582" s="36"/>
    </row>
    <row r="4583" spans="4:8" x14ac:dyDescent="0.25">
      <c r="D4583" s="125"/>
      <c r="E4583" s="159"/>
      <c r="F4583" s="31"/>
      <c r="H4583" s="36"/>
    </row>
    <row r="4584" spans="4:8" x14ac:dyDescent="0.25">
      <c r="D4584" s="125"/>
      <c r="E4584" s="159"/>
      <c r="F4584" s="31"/>
      <c r="H4584" s="36"/>
    </row>
    <row r="4585" spans="4:8" x14ac:dyDescent="0.25">
      <c r="D4585" s="125"/>
      <c r="E4585" s="159"/>
      <c r="F4585" s="31"/>
      <c r="H4585" s="36"/>
    </row>
    <row r="4586" spans="4:8" x14ac:dyDescent="0.25">
      <c r="D4586" s="125"/>
      <c r="E4586" s="159"/>
      <c r="F4586" s="31"/>
      <c r="H4586" s="36"/>
    </row>
    <row r="4587" spans="4:8" x14ac:dyDescent="0.25">
      <c r="D4587" s="125"/>
      <c r="E4587" s="159"/>
      <c r="F4587" s="31"/>
      <c r="H4587" s="36"/>
    </row>
    <row r="4588" spans="4:8" x14ac:dyDescent="0.25">
      <c r="D4588" s="125"/>
      <c r="E4588" s="159"/>
      <c r="F4588" s="31"/>
      <c r="H4588" s="36"/>
    </row>
    <row r="4589" spans="4:8" x14ac:dyDescent="0.25">
      <c r="D4589" s="125"/>
      <c r="E4589" s="159"/>
      <c r="F4589" s="31"/>
      <c r="H4589" s="36"/>
    </row>
    <row r="4590" spans="4:8" x14ac:dyDescent="0.25">
      <c r="D4590" s="125"/>
      <c r="E4590" s="159"/>
      <c r="F4590" s="31"/>
      <c r="H4590" s="36"/>
    </row>
    <row r="4591" spans="4:8" x14ac:dyDescent="0.25">
      <c r="D4591" s="125"/>
      <c r="E4591" s="159"/>
      <c r="F4591" s="31"/>
      <c r="H4591" s="36"/>
    </row>
    <row r="4592" spans="4:8" x14ac:dyDescent="0.25">
      <c r="D4592" s="125"/>
      <c r="E4592" s="159"/>
      <c r="F4592" s="31"/>
      <c r="H4592" s="36"/>
    </row>
    <row r="4593" spans="4:8" x14ac:dyDescent="0.25">
      <c r="D4593" s="125"/>
      <c r="E4593" s="159"/>
      <c r="F4593" s="31"/>
      <c r="H4593" s="36"/>
    </row>
    <row r="4594" spans="4:8" x14ac:dyDescent="0.25">
      <c r="D4594" s="125"/>
      <c r="E4594" s="159"/>
      <c r="F4594" s="31"/>
      <c r="H4594" s="36"/>
    </row>
    <row r="4595" spans="4:8" x14ac:dyDescent="0.25">
      <c r="D4595" s="125"/>
      <c r="E4595" s="159"/>
      <c r="F4595" s="31"/>
      <c r="H4595" s="36"/>
    </row>
    <row r="4596" spans="4:8" x14ac:dyDescent="0.25">
      <c r="D4596" s="125"/>
      <c r="E4596" s="159"/>
      <c r="F4596" s="31"/>
      <c r="H4596" s="36"/>
    </row>
    <row r="4597" spans="4:8" x14ac:dyDescent="0.25">
      <c r="D4597" s="125"/>
      <c r="E4597" s="159"/>
      <c r="F4597" s="31"/>
      <c r="H4597" s="36"/>
    </row>
    <row r="4598" spans="4:8" x14ac:dyDescent="0.25">
      <c r="D4598" s="125"/>
      <c r="E4598" s="159"/>
      <c r="F4598" s="31"/>
      <c r="H4598" s="36"/>
    </row>
    <row r="4599" spans="4:8" x14ac:dyDescent="0.25">
      <c r="D4599" s="125"/>
      <c r="E4599" s="159"/>
      <c r="F4599" s="31"/>
      <c r="H4599" s="36"/>
    </row>
    <row r="4600" spans="4:8" x14ac:dyDescent="0.25">
      <c r="D4600" s="125"/>
      <c r="E4600" s="159"/>
      <c r="F4600" s="31"/>
      <c r="H4600" s="36"/>
    </row>
    <row r="4601" spans="4:8" x14ac:dyDescent="0.25">
      <c r="D4601" s="125"/>
      <c r="E4601" s="159"/>
      <c r="F4601" s="31"/>
      <c r="H4601" s="36"/>
    </row>
    <row r="4602" spans="4:8" x14ac:dyDescent="0.25">
      <c r="D4602" s="125"/>
      <c r="E4602" s="159"/>
      <c r="F4602" s="31"/>
      <c r="H4602" s="36"/>
    </row>
    <row r="4603" spans="4:8" x14ac:dyDescent="0.25">
      <c r="D4603" s="125"/>
      <c r="E4603" s="159"/>
      <c r="F4603" s="31"/>
      <c r="H4603" s="36"/>
    </row>
    <row r="4604" spans="4:8" x14ac:dyDescent="0.25">
      <c r="D4604" s="125"/>
      <c r="E4604" s="159"/>
      <c r="F4604" s="31"/>
      <c r="H4604" s="36"/>
    </row>
    <row r="4605" spans="4:8" x14ac:dyDescent="0.25">
      <c r="D4605" s="125"/>
      <c r="E4605" s="159"/>
      <c r="F4605" s="31"/>
      <c r="H4605" s="36"/>
    </row>
    <row r="4606" spans="4:8" x14ac:dyDescent="0.25">
      <c r="D4606" s="125"/>
      <c r="E4606" s="159"/>
      <c r="F4606" s="31"/>
      <c r="H4606" s="36"/>
    </row>
    <row r="4607" spans="4:8" x14ac:dyDescent="0.25">
      <c r="D4607" s="125"/>
      <c r="E4607" s="159"/>
      <c r="F4607" s="31"/>
      <c r="H4607" s="36"/>
    </row>
    <row r="4608" spans="4:8" x14ac:dyDescent="0.25">
      <c r="D4608" s="125"/>
      <c r="E4608" s="159"/>
      <c r="F4608" s="31"/>
      <c r="H4608" s="36"/>
    </row>
    <row r="4609" spans="4:8" x14ac:dyDescent="0.25">
      <c r="D4609" s="125"/>
      <c r="E4609" s="159"/>
      <c r="F4609" s="31"/>
      <c r="H4609" s="36"/>
    </row>
    <row r="4610" spans="4:8" x14ac:dyDescent="0.25">
      <c r="D4610" s="125"/>
      <c r="E4610" s="159"/>
      <c r="F4610" s="31"/>
      <c r="H4610" s="36"/>
    </row>
    <row r="4611" spans="4:8" x14ac:dyDescent="0.25">
      <c r="D4611" s="125"/>
      <c r="E4611" s="159"/>
      <c r="F4611" s="31"/>
      <c r="H4611" s="36"/>
    </row>
    <row r="4612" spans="4:8" x14ac:dyDescent="0.25">
      <c r="D4612" s="125"/>
      <c r="E4612" s="159"/>
      <c r="F4612" s="31"/>
      <c r="H4612" s="36"/>
    </row>
    <row r="4613" spans="4:8" x14ac:dyDescent="0.25">
      <c r="D4613" s="125"/>
      <c r="E4613" s="159"/>
      <c r="F4613" s="31"/>
      <c r="H4613" s="36"/>
    </row>
    <row r="4614" spans="4:8" x14ac:dyDescent="0.25">
      <c r="D4614" s="125"/>
      <c r="E4614" s="159"/>
      <c r="F4614" s="31"/>
      <c r="H4614" s="36"/>
    </row>
    <row r="4615" spans="4:8" x14ac:dyDescent="0.25">
      <c r="D4615" s="125"/>
      <c r="E4615" s="159"/>
      <c r="F4615" s="31"/>
      <c r="H4615" s="36"/>
    </row>
    <row r="4616" spans="4:8" x14ac:dyDescent="0.25">
      <c r="D4616" s="125"/>
      <c r="E4616" s="159"/>
      <c r="F4616" s="31"/>
      <c r="H4616" s="36"/>
    </row>
    <row r="4617" spans="4:8" x14ac:dyDescent="0.25">
      <c r="D4617" s="125"/>
      <c r="E4617" s="159"/>
      <c r="F4617" s="31"/>
      <c r="H4617" s="36"/>
    </row>
    <row r="4618" spans="4:8" x14ac:dyDescent="0.25">
      <c r="D4618" s="125"/>
      <c r="E4618" s="159"/>
      <c r="F4618" s="31"/>
      <c r="H4618" s="36"/>
    </row>
    <row r="4619" spans="4:8" x14ac:dyDescent="0.25">
      <c r="D4619" s="125"/>
      <c r="E4619" s="159"/>
      <c r="F4619" s="31"/>
      <c r="H4619" s="36"/>
    </row>
    <row r="4620" spans="4:8" x14ac:dyDescent="0.25">
      <c r="D4620" s="125"/>
      <c r="E4620" s="159"/>
      <c r="F4620" s="31"/>
      <c r="H4620" s="36"/>
    </row>
    <row r="4621" spans="4:8" x14ac:dyDescent="0.25">
      <c r="D4621" s="125"/>
      <c r="E4621" s="159"/>
      <c r="F4621" s="31"/>
      <c r="H4621" s="36"/>
    </row>
    <row r="4622" spans="4:8" x14ac:dyDescent="0.25">
      <c r="D4622" s="125"/>
      <c r="E4622" s="159"/>
      <c r="F4622" s="31"/>
      <c r="H4622" s="36"/>
    </row>
    <row r="4623" spans="4:8" x14ac:dyDescent="0.25">
      <c r="D4623" s="125"/>
      <c r="E4623" s="159"/>
      <c r="F4623" s="31"/>
      <c r="H4623" s="36"/>
    </row>
    <row r="4624" spans="4:8" x14ac:dyDescent="0.25">
      <c r="D4624" s="125"/>
      <c r="E4624" s="159"/>
      <c r="F4624" s="31"/>
      <c r="H4624" s="36"/>
    </row>
    <row r="4625" spans="4:8" x14ac:dyDescent="0.25">
      <c r="D4625" s="125"/>
      <c r="E4625" s="159"/>
      <c r="F4625" s="31"/>
      <c r="H4625" s="36"/>
    </row>
    <row r="4626" spans="4:8" x14ac:dyDescent="0.25">
      <c r="D4626" s="125"/>
      <c r="E4626" s="159"/>
      <c r="F4626" s="31"/>
      <c r="H4626" s="36"/>
    </row>
    <row r="4627" spans="4:8" x14ac:dyDescent="0.25">
      <c r="D4627" s="125"/>
      <c r="E4627" s="159"/>
      <c r="F4627" s="31"/>
      <c r="H4627" s="36"/>
    </row>
    <row r="4628" spans="4:8" x14ac:dyDescent="0.25">
      <c r="D4628" s="125"/>
      <c r="E4628" s="159"/>
      <c r="F4628" s="31"/>
      <c r="H4628" s="36"/>
    </row>
    <row r="4629" spans="4:8" x14ac:dyDescent="0.25">
      <c r="D4629" s="125"/>
      <c r="E4629" s="159"/>
      <c r="F4629" s="31"/>
      <c r="H4629" s="36"/>
    </row>
    <row r="4630" spans="4:8" x14ac:dyDescent="0.25">
      <c r="D4630" s="125"/>
      <c r="E4630" s="159"/>
      <c r="F4630" s="31"/>
      <c r="H4630" s="36"/>
    </row>
    <row r="4631" spans="4:8" x14ac:dyDescent="0.25">
      <c r="D4631" s="125"/>
      <c r="E4631" s="159"/>
      <c r="F4631" s="31"/>
      <c r="H4631" s="36"/>
    </row>
    <row r="4632" spans="4:8" x14ac:dyDescent="0.25">
      <c r="D4632" s="125"/>
      <c r="E4632" s="159"/>
      <c r="F4632" s="31"/>
      <c r="H4632" s="36"/>
    </row>
    <row r="4633" spans="4:8" x14ac:dyDescent="0.25">
      <c r="D4633" s="125"/>
      <c r="E4633" s="159"/>
      <c r="F4633" s="31"/>
      <c r="H4633" s="36"/>
    </row>
    <row r="4634" spans="4:8" x14ac:dyDescent="0.25">
      <c r="D4634" s="125"/>
      <c r="E4634" s="159"/>
      <c r="F4634" s="31"/>
      <c r="H4634" s="36"/>
    </row>
    <row r="4635" spans="4:8" x14ac:dyDescent="0.25">
      <c r="D4635" s="125"/>
      <c r="E4635" s="159"/>
      <c r="F4635" s="31"/>
      <c r="H4635" s="36"/>
    </row>
    <row r="4636" spans="4:8" x14ac:dyDescent="0.25">
      <c r="D4636" s="125"/>
      <c r="E4636" s="159"/>
      <c r="F4636" s="31"/>
      <c r="H4636" s="36"/>
    </row>
    <row r="4637" spans="4:8" x14ac:dyDescent="0.25">
      <c r="D4637" s="125"/>
      <c r="E4637" s="159"/>
      <c r="F4637" s="31"/>
      <c r="H4637" s="36"/>
    </row>
    <row r="4638" spans="4:8" x14ac:dyDescent="0.25">
      <c r="D4638" s="125"/>
      <c r="E4638" s="159"/>
      <c r="F4638" s="31"/>
      <c r="H4638" s="36"/>
    </row>
    <row r="4639" spans="4:8" x14ac:dyDescent="0.25">
      <c r="D4639" s="125"/>
      <c r="E4639" s="159"/>
      <c r="F4639" s="31"/>
      <c r="H4639" s="36"/>
    </row>
    <row r="4640" spans="4:8" x14ac:dyDescent="0.25">
      <c r="D4640" s="125"/>
      <c r="E4640" s="159"/>
      <c r="F4640" s="31"/>
      <c r="H4640" s="36"/>
    </row>
    <row r="4641" spans="4:8" x14ac:dyDescent="0.25">
      <c r="D4641" s="125"/>
      <c r="E4641" s="159"/>
      <c r="F4641" s="31"/>
      <c r="H4641" s="36"/>
    </row>
    <row r="4642" spans="4:8" x14ac:dyDescent="0.25">
      <c r="D4642" s="125"/>
      <c r="E4642" s="159"/>
      <c r="F4642" s="31"/>
      <c r="H4642" s="36"/>
    </row>
    <row r="4643" spans="4:8" x14ac:dyDescent="0.25">
      <c r="D4643" s="125"/>
      <c r="E4643" s="159"/>
      <c r="F4643" s="31"/>
      <c r="H4643" s="36"/>
    </row>
    <row r="4644" spans="4:8" x14ac:dyDescent="0.25">
      <c r="D4644" s="125"/>
      <c r="E4644" s="159"/>
      <c r="F4644" s="31"/>
      <c r="H4644" s="36"/>
    </row>
    <row r="4645" spans="4:8" x14ac:dyDescent="0.25">
      <c r="D4645" s="125"/>
      <c r="E4645" s="159"/>
      <c r="F4645" s="31"/>
      <c r="H4645" s="36"/>
    </row>
    <row r="4646" spans="4:8" x14ac:dyDescent="0.25">
      <c r="D4646" s="125"/>
      <c r="E4646" s="159"/>
      <c r="F4646" s="31"/>
      <c r="H4646" s="36"/>
    </row>
    <row r="4647" spans="4:8" x14ac:dyDescent="0.25">
      <c r="D4647" s="125"/>
      <c r="E4647" s="159"/>
      <c r="F4647" s="31"/>
      <c r="H4647" s="36"/>
    </row>
    <row r="4648" spans="4:8" x14ac:dyDescent="0.25">
      <c r="D4648" s="125"/>
      <c r="E4648" s="159"/>
      <c r="F4648" s="31"/>
      <c r="H4648" s="36"/>
    </row>
    <row r="4649" spans="4:8" x14ac:dyDescent="0.25">
      <c r="D4649" s="125"/>
      <c r="E4649" s="159"/>
      <c r="F4649" s="31"/>
      <c r="H4649" s="36"/>
    </row>
    <row r="4650" spans="4:8" x14ac:dyDescent="0.25">
      <c r="D4650" s="125"/>
      <c r="E4650" s="159"/>
      <c r="F4650" s="31"/>
      <c r="H4650" s="36"/>
    </row>
    <row r="4651" spans="4:8" x14ac:dyDescent="0.25">
      <c r="D4651" s="125"/>
      <c r="E4651" s="159"/>
      <c r="F4651" s="31"/>
      <c r="H4651" s="36"/>
    </row>
    <row r="4652" spans="4:8" x14ac:dyDescent="0.25">
      <c r="D4652" s="125"/>
      <c r="E4652" s="159"/>
      <c r="F4652" s="31"/>
      <c r="H4652" s="36"/>
    </row>
    <row r="4653" spans="4:8" x14ac:dyDescent="0.25">
      <c r="D4653" s="125"/>
      <c r="E4653" s="159"/>
      <c r="F4653" s="31"/>
      <c r="H4653" s="36"/>
    </row>
    <row r="4654" spans="4:8" x14ac:dyDescent="0.25">
      <c r="D4654" s="125"/>
      <c r="E4654" s="159"/>
      <c r="F4654" s="31"/>
      <c r="H4654" s="36"/>
    </row>
    <row r="4655" spans="4:8" x14ac:dyDescent="0.25">
      <c r="D4655" s="125"/>
      <c r="E4655" s="159"/>
      <c r="F4655" s="31"/>
      <c r="H4655" s="36"/>
    </row>
    <row r="4656" spans="4:8" x14ac:dyDescent="0.25">
      <c r="D4656" s="125"/>
      <c r="E4656" s="159"/>
      <c r="F4656" s="31"/>
      <c r="H4656" s="36"/>
    </row>
    <row r="4657" spans="4:8" x14ac:dyDescent="0.25">
      <c r="D4657" s="125"/>
      <c r="E4657" s="159"/>
      <c r="F4657" s="31"/>
      <c r="H4657" s="36"/>
    </row>
    <row r="4658" spans="4:8" x14ac:dyDescent="0.25">
      <c r="D4658" s="125"/>
      <c r="E4658" s="159"/>
      <c r="F4658" s="31"/>
      <c r="H4658" s="36"/>
    </row>
    <row r="4659" spans="4:8" x14ac:dyDescent="0.25">
      <c r="D4659" s="125"/>
      <c r="E4659" s="159"/>
      <c r="F4659" s="31"/>
      <c r="H4659" s="36"/>
    </row>
    <row r="4660" spans="4:8" x14ac:dyDescent="0.25">
      <c r="D4660" s="125"/>
      <c r="E4660" s="159"/>
      <c r="F4660" s="31"/>
      <c r="H4660" s="36"/>
    </row>
    <row r="4661" spans="4:8" x14ac:dyDescent="0.25">
      <c r="D4661" s="125"/>
      <c r="E4661" s="159"/>
      <c r="F4661" s="31"/>
      <c r="H4661" s="36"/>
    </row>
    <row r="4662" spans="4:8" x14ac:dyDescent="0.25">
      <c r="D4662" s="125"/>
      <c r="E4662" s="159"/>
      <c r="F4662" s="31"/>
      <c r="H4662" s="36"/>
    </row>
    <row r="4663" spans="4:8" x14ac:dyDescent="0.25">
      <c r="D4663" s="125"/>
      <c r="E4663" s="159"/>
      <c r="F4663" s="31"/>
      <c r="H4663" s="36"/>
    </row>
    <row r="4664" spans="4:8" x14ac:dyDescent="0.25">
      <c r="D4664" s="125"/>
      <c r="E4664" s="159"/>
      <c r="F4664" s="31"/>
      <c r="H4664" s="36"/>
    </row>
    <row r="4665" spans="4:8" x14ac:dyDescent="0.25">
      <c r="D4665" s="125"/>
      <c r="E4665" s="159"/>
      <c r="F4665" s="31"/>
      <c r="H4665" s="36"/>
    </row>
    <row r="4666" spans="4:8" x14ac:dyDescent="0.25">
      <c r="D4666" s="125"/>
      <c r="E4666" s="159"/>
      <c r="F4666" s="31"/>
      <c r="H4666" s="36"/>
    </row>
    <row r="4667" spans="4:8" x14ac:dyDescent="0.25">
      <c r="D4667" s="125"/>
      <c r="E4667" s="159"/>
      <c r="F4667" s="31"/>
      <c r="H4667" s="36"/>
    </row>
    <row r="4668" spans="4:8" x14ac:dyDescent="0.25">
      <c r="D4668" s="125"/>
      <c r="E4668" s="159"/>
      <c r="F4668" s="31"/>
      <c r="H4668" s="36"/>
    </row>
    <row r="4669" spans="4:8" x14ac:dyDescent="0.25">
      <c r="D4669" s="125"/>
      <c r="E4669" s="159"/>
      <c r="F4669" s="31"/>
      <c r="H4669" s="36"/>
    </row>
    <row r="4670" spans="4:8" x14ac:dyDescent="0.25">
      <c r="D4670" s="125"/>
      <c r="E4670" s="159"/>
      <c r="F4670" s="31"/>
      <c r="H4670" s="36"/>
    </row>
    <row r="4671" spans="4:8" x14ac:dyDescent="0.25">
      <c r="D4671" s="125"/>
      <c r="E4671" s="159"/>
      <c r="F4671" s="31"/>
      <c r="H4671" s="36"/>
    </row>
    <row r="4672" spans="4:8" x14ac:dyDescent="0.25">
      <c r="D4672" s="125"/>
      <c r="E4672" s="159"/>
      <c r="F4672" s="31"/>
      <c r="H4672" s="36"/>
    </row>
    <row r="4673" spans="4:8" x14ac:dyDescent="0.25">
      <c r="D4673" s="125"/>
      <c r="E4673" s="159"/>
      <c r="F4673" s="31"/>
      <c r="H4673" s="36"/>
    </row>
    <row r="4674" spans="4:8" x14ac:dyDescent="0.25">
      <c r="D4674" s="125"/>
      <c r="E4674" s="159"/>
      <c r="F4674" s="31"/>
      <c r="H4674" s="36"/>
    </row>
    <row r="4675" spans="4:8" x14ac:dyDescent="0.25">
      <c r="D4675" s="125"/>
      <c r="E4675" s="159"/>
      <c r="F4675" s="31"/>
      <c r="H4675" s="36"/>
    </row>
    <row r="4676" spans="4:8" x14ac:dyDescent="0.25">
      <c r="D4676" s="125"/>
      <c r="E4676" s="159"/>
      <c r="F4676" s="31"/>
      <c r="H4676" s="36"/>
    </row>
    <row r="4677" spans="4:8" x14ac:dyDescent="0.25">
      <c r="D4677" s="125"/>
      <c r="E4677" s="159"/>
      <c r="F4677" s="31"/>
      <c r="H4677" s="36"/>
    </row>
    <row r="4678" spans="4:8" x14ac:dyDescent="0.25">
      <c r="D4678" s="125"/>
      <c r="E4678" s="159"/>
      <c r="F4678" s="31"/>
      <c r="H4678" s="36"/>
    </row>
    <row r="4679" spans="4:8" x14ac:dyDescent="0.25">
      <c r="D4679" s="125"/>
      <c r="E4679" s="159"/>
      <c r="F4679" s="31"/>
      <c r="H4679" s="36"/>
    </row>
    <row r="4680" spans="4:8" x14ac:dyDescent="0.25">
      <c r="D4680" s="125"/>
      <c r="E4680" s="159"/>
      <c r="F4680" s="31"/>
      <c r="H4680" s="36"/>
    </row>
    <row r="4681" spans="4:8" x14ac:dyDescent="0.25">
      <c r="D4681" s="125"/>
      <c r="E4681" s="159"/>
      <c r="F4681" s="31"/>
      <c r="H4681" s="36"/>
    </row>
    <row r="4682" spans="4:8" x14ac:dyDescent="0.25">
      <c r="D4682" s="125"/>
      <c r="E4682" s="159"/>
      <c r="F4682" s="31"/>
      <c r="H4682" s="36"/>
    </row>
    <row r="4683" spans="4:8" x14ac:dyDescent="0.25">
      <c r="D4683" s="125"/>
      <c r="E4683" s="159"/>
      <c r="F4683" s="31"/>
      <c r="H4683" s="36"/>
    </row>
    <row r="4684" spans="4:8" x14ac:dyDescent="0.25">
      <c r="D4684" s="125"/>
      <c r="E4684" s="159"/>
      <c r="F4684" s="31"/>
      <c r="H4684" s="36"/>
    </row>
    <row r="4685" spans="4:8" x14ac:dyDescent="0.25">
      <c r="D4685" s="125"/>
      <c r="E4685" s="159"/>
      <c r="F4685" s="31"/>
      <c r="H4685" s="36"/>
    </row>
    <row r="4686" spans="4:8" x14ac:dyDescent="0.25">
      <c r="D4686" s="125"/>
      <c r="E4686" s="159"/>
      <c r="F4686" s="31"/>
      <c r="H4686" s="36"/>
    </row>
    <row r="4687" spans="4:8" x14ac:dyDescent="0.25">
      <c r="D4687" s="125"/>
      <c r="E4687" s="159"/>
      <c r="F4687" s="31"/>
      <c r="H4687" s="36"/>
    </row>
    <row r="4688" spans="4:8" x14ac:dyDescent="0.25">
      <c r="D4688" s="125"/>
      <c r="E4688" s="159"/>
      <c r="F4688" s="31"/>
      <c r="H4688" s="36"/>
    </row>
    <row r="4689" spans="4:8" x14ac:dyDescent="0.25">
      <c r="D4689" s="125"/>
      <c r="E4689" s="159"/>
      <c r="F4689" s="31"/>
      <c r="H4689" s="36"/>
    </row>
    <row r="4690" spans="4:8" x14ac:dyDescent="0.25">
      <c r="D4690" s="125"/>
      <c r="E4690" s="159"/>
      <c r="F4690" s="31"/>
      <c r="H4690" s="36"/>
    </row>
    <row r="4691" spans="4:8" x14ac:dyDescent="0.25">
      <c r="D4691" s="125"/>
      <c r="E4691" s="159"/>
      <c r="F4691" s="31"/>
      <c r="H4691" s="36"/>
    </row>
    <row r="4692" spans="4:8" x14ac:dyDescent="0.25">
      <c r="D4692" s="125"/>
      <c r="E4692" s="159"/>
      <c r="F4692" s="31"/>
      <c r="H4692" s="36"/>
    </row>
    <row r="4693" spans="4:8" x14ac:dyDescent="0.25">
      <c r="D4693" s="125"/>
      <c r="E4693" s="159"/>
      <c r="F4693" s="31"/>
      <c r="H4693" s="36"/>
    </row>
    <row r="4694" spans="4:8" x14ac:dyDescent="0.25">
      <c r="D4694" s="125"/>
      <c r="E4694" s="159"/>
      <c r="F4694" s="31"/>
      <c r="H4694" s="36"/>
    </row>
    <row r="4695" spans="4:8" x14ac:dyDescent="0.25">
      <c r="D4695" s="125"/>
      <c r="E4695" s="159"/>
      <c r="F4695" s="31"/>
      <c r="H4695" s="36"/>
    </row>
    <row r="4696" spans="4:8" x14ac:dyDescent="0.25">
      <c r="D4696" s="125"/>
      <c r="E4696" s="159"/>
      <c r="F4696" s="31"/>
      <c r="H4696" s="36"/>
    </row>
    <row r="4697" spans="4:8" x14ac:dyDescent="0.25">
      <c r="D4697" s="125"/>
      <c r="E4697" s="159"/>
      <c r="F4697" s="31"/>
      <c r="H4697" s="36"/>
    </row>
    <row r="4698" spans="4:8" x14ac:dyDescent="0.25">
      <c r="D4698" s="125"/>
      <c r="E4698" s="159"/>
      <c r="F4698" s="31"/>
      <c r="H4698" s="36"/>
    </row>
    <row r="4699" spans="4:8" x14ac:dyDescent="0.25">
      <c r="D4699" s="125"/>
      <c r="E4699" s="159"/>
      <c r="F4699" s="31"/>
      <c r="H4699" s="36"/>
    </row>
    <row r="4700" spans="4:8" x14ac:dyDescent="0.25">
      <c r="D4700" s="125"/>
      <c r="E4700" s="159"/>
      <c r="F4700" s="31"/>
      <c r="H4700" s="36"/>
    </row>
    <row r="4701" spans="4:8" x14ac:dyDescent="0.25">
      <c r="D4701" s="125"/>
      <c r="E4701" s="159"/>
      <c r="F4701" s="31"/>
      <c r="H4701" s="36"/>
    </row>
    <row r="4702" spans="4:8" x14ac:dyDescent="0.25">
      <c r="D4702" s="125"/>
      <c r="E4702" s="159"/>
      <c r="F4702" s="31"/>
      <c r="H4702" s="36"/>
    </row>
    <row r="4703" spans="4:8" x14ac:dyDescent="0.25">
      <c r="D4703" s="125"/>
      <c r="E4703" s="159"/>
      <c r="F4703" s="31"/>
      <c r="H4703" s="36"/>
    </row>
    <row r="4704" spans="4:8" x14ac:dyDescent="0.25">
      <c r="D4704" s="125"/>
      <c r="E4704" s="159"/>
      <c r="F4704" s="31"/>
      <c r="H4704" s="36"/>
    </row>
    <row r="4705" spans="4:8" x14ac:dyDescent="0.25">
      <c r="D4705" s="125"/>
      <c r="E4705" s="159"/>
      <c r="F4705" s="31"/>
      <c r="H4705" s="36"/>
    </row>
    <row r="4706" spans="4:8" x14ac:dyDescent="0.25">
      <c r="D4706" s="125"/>
      <c r="E4706" s="159"/>
      <c r="F4706" s="31"/>
      <c r="H4706" s="36"/>
    </row>
    <row r="4707" spans="4:8" x14ac:dyDescent="0.25">
      <c r="D4707" s="125"/>
      <c r="E4707" s="159"/>
      <c r="F4707" s="31"/>
      <c r="H4707" s="36"/>
    </row>
    <row r="4708" spans="4:8" x14ac:dyDescent="0.25">
      <c r="D4708" s="125"/>
      <c r="E4708" s="159"/>
      <c r="F4708" s="31"/>
      <c r="H4708" s="36"/>
    </row>
    <row r="4709" spans="4:8" x14ac:dyDescent="0.25">
      <c r="D4709" s="125"/>
      <c r="E4709" s="159"/>
      <c r="F4709" s="31"/>
      <c r="H4709" s="36"/>
    </row>
    <row r="4710" spans="4:8" x14ac:dyDescent="0.25">
      <c r="D4710" s="125"/>
      <c r="E4710" s="159"/>
      <c r="F4710" s="31"/>
      <c r="H4710" s="36"/>
    </row>
    <row r="4711" spans="4:8" x14ac:dyDescent="0.25">
      <c r="D4711" s="125"/>
      <c r="E4711" s="159"/>
      <c r="F4711" s="31"/>
      <c r="H4711" s="36"/>
    </row>
    <row r="4712" spans="4:8" x14ac:dyDescent="0.25">
      <c r="D4712" s="125"/>
      <c r="E4712" s="159"/>
      <c r="F4712" s="31"/>
      <c r="H4712" s="36"/>
    </row>
    <row r="4713" spans="4:8" x14ac:dyDescent="0.25">
      <c r="D4713" s="125"/>
      <c r="E4713" s="159"/>
      <c r="F4713" s="31"/>
      <c r="H4713" s="36"/>
    </row>
    <row r="4714" spans="4:8" x14ac:dyDescent="0.25">
      <c r="D4714" s="125"/>
      <c r="E4714" s="159"/>
      <c r="F4714" s="31"/>
      <c r="H4714" s="36"/>
    </row>
    <row r="4715" spans="4:8" x14ac:dyDescent="0.25">
      <c r="D4715" s="125"/>
      <c r="E4715" s="159"/>
      <c r="F4715" s="31"/>
      <c r="H4715" s="36"/>
    </row>
    <row r="4716" spans="4:8" x14ac:dyDescent="0.25">
      <c r="D4716" s="125"/>
      <c r="E4716" s="159"/>
      <c r="F4716" s="31"/>
      <c r="H4716" s="36"/>
    </row>
    <row r="4717" spans="4:8" x14ac:dyDescent="0.25">
      <c r="D4717" s="125"/>
      <c r="E4717" s="159"/>
      <c r="F4717" s="31"/>
      <c r="H4717" s="36"/>
    </row>
    <row r="4718" spans="4:8" x14ac:dyDescent="0.25">
      <c r="D4718" s="125"/>
      <c r="E4718" s="159"/>
      <c r="F4718" s="31"/>
      <c r="H4718" s="36"/>
    </row>
    <row r="4719" spans="4:8" x14ac:dyDescent="0.25">
      <c r="D4719" s="125"/>
      <c r="E4719" s="159"/>
      <c r="F4719" s="31"/>
      <c r="H4719" s="36"/>
    </row>
    <row r="4720" spans="4:8" x14ac:dyDescent="0.25">
      <c r="D4720" s="125"/>
      <c r="E4720" s="159"/>
      <c r="F4720" s="31"/>
      <c r="H4720" s="36"/>
    </row>
    <row r="4721" spans="4:8" x14ac:dyDescent="0.25">
      <c r="D4721" s="125"/>
      <c r="E4721" s="159"/>
      <c r="F4721" s="31"/>
      <c r="H4721" s="36"/>
    </row>
    <row r="4722" spans="4:8" x14ac:dyDescent="0.25">
      <c r="D4722" s="125"/>
      <c r="E4722" s="159"/>
      <c r="F4722" s="31"/>
      <c r="H4722" s="36"/>
    </row>
    <row r="4723" spans="4:8" x14ac:dyDescent="0.25">
      <c r="D4723" s="125"/>
      <c r="E4723" s="159"/>
      <c r="F4723" s="31"/>
      <c r="H4723" s="36"/>
    </row>
    <row r="4724" spans="4:8" x14ac:dyDescent="0.25">
      <c r="D4724" s="125"/>
      <c r="E4724" s="159"/>
      <c r="F4724" s="31"/>
      <c r="H4724" s="36"/>
    </row>
    <row r="4725" spans="4:8" x14ac:dyDescent="0.25">
      <c r="D4725" s="125"/>
      <c r="E4725" s="159"/>
      <c r="F4725" s="31"/>
      <c r="H4725" s="36"/>
    </row>
    <row r="4726" spans="4:8" x14ac:dyDescent="0.25">
      <c r="D4726" s="125"/>
      <c r="E4726" s="159"/>
      <c r="F4726" s="31"/>
      <c r="H4726" s="36"/>
    </row>
    <row r="4727" spans="4:8" x14ac:dyDescent="0.25">
      <c r="D4727" s="125"/>
      <c r="E4727" s="159"/>
      <c r="F4727" s="31"/>
      <c r="H4727" s="36"/>
    </row>
    <row r="4728" spans="4:8" x14ac:dyDescent="0.25">
      <c r="D4728" s="125"/>
      <c r="E4728" s="159"/>
      <c r="F4728" s="31"/>
      <c r="H4728" s="36"/>
    </row>
    <row r="4729" spans="4:8" x14ac:dyDescent="0.25">
      <c r="D4729" s="125"/>
      <c r="E4729" s="159"/>
      <c r="F4729" s="31"/>
      <c r="H4729" s="36"/>
    </row>
    <row r="4730" spans="4:8" x14ac:dyDescent="0.25">
      <c r="D4730" s="125"/>
      <c r="E4730" s="159"/>
      <c r="F4730" s="31"/>
      <c r="H4730" s="36"/>
    </row>
    <row r="4731" spans="4:8" x14ac:dyDescent="0.25">
      <c r="D4731" s="125"/>
      <c r="E4731" s="159"/>
      <c r="F4731" s="31"/>
      <c r="H4731" s="36"/>
    </row>
    <row r="4732" spans="4:8" x14ac:dyDescent="0.25">
      <c r="D4732" s="125"/>
      <c r="E4732" s="159"/>
      <c r="F4732" s="31"/>
      <c r="H4732" s="36"/>
    </row>
    <row r="4733" spans="4:8" x14ac:dyDescent="0.25">
      <c r="D4733" s="125"/>
      <c r="E4733" s="159"/>
      <c r="F4733" s="31"/>
      <c r="H4733" s="36"/>
    </row>
    <row r="4734" spans="4:8" x14ac:dyDescent="0.25">
      <c r="D4734" s="125"/>
      <c r="E4734" s="159"/>
      <c r="F4734" s="31"/>
      <c r="H4734" s="36"/>
    </row>
    <row r="4735" spans="4:8" x14ac:dyDescent="0.25">
      <c r="D4735" s="125"/>
      <c r="E4735" s="159"/>
      <c r="F4735" s="31"/>
      <c r="H4735" s="36"/>
    </row>
    <row r="4736" spans="4:8" x14ac:dyDescent="0.25">
      <c r="D4736" s="125"/>
      <c r="E4736" s="159"/>
      <c r="F4736" s="31"/>
      <c r="H4736" s="36"/>
    </row>
    <row r="4737" spans="4:8" x14ac:dyDescent="0.25">
      <c r="D4737" s="125"/>
      <c r="E4737" s="159"/>
      <c r="F4737" s="31"/>
      <c r="H4737" s="36"/>
    </row>
    <row r="4738" spans="4:8" x14ac:dyDescent="0.25">
      <c r="D4738" s="125"/>
      <c r="E4738" s="159"/>
      <c r="F4738" s="31"/>
      <c r="H4738" s="36"/>
    </row>
    <row r="4739" spans="4:8" x14ac:dyDescent="0.25">
      <c r="D4739" s="125"/>
      <c r="E4739" s="159"/>
      <c r="F4739" s="31"/>
      <c r="H4739" s="36"/>
    </row>
    <row r="4740" spans="4:8" x14ac:dyDescent="0.25">
      <c r="D4740" s="125"/>
      <c r="E4740" s="159"/>
      <c r="F4740" s="31"/>
      <c r="H4740" s="36"/>
    </row>
    <row r="4741" spans="4:8" x14ac:dyDescent="0.25">
      <c r="D4741" s="125"/>
      <c r="E4741" s="159"/>
      <c r="F4741" s="31"/>
      <c r="H4741" s="36"/>
    </row>
    <row r="4742" spans="4:8" x14ac:dyDescent="0.25">
      <c r="D4742" s="125"/>
      <c r="E4742" s="159"/>
      <c r="F4742" s="31"/>
      <c r="H4742" s="36"/>
    </row>
    <row r="4743" spans="4:8" x14ac:dyDescent="0.25">
      <c r="D4743" s="125"/>
      <c r="E4743" s="159"/>
      <c r="F4743" s="31"/>
      <c r="H4743" s="36"/>
    </row>
    <row r="4744" spans="4:8" x14ac:dyDescent="0.25">
      <c r="D4744" s="125"/>
      <c r="E4744" s="159"/>
      <c r="F4744" s="31"/>
      <c r="H4744" s="36"/>
    </row>
    <row r="4745" spans="4:8" x14ac:dyDescent="0.25">
      <c r="D4745" s="125"/>
      <c r="E4745" s="159"/>
      <c r="F4745" s="31"/>
      <c r="H4745" s="36"/>
    </row>
    <row r="4746" spans="4:8" x14ac:dyDescent="0.25">
      <c r="D4746" s="125"/>
      <c r="E4746" s="159"/>
      <c r="F4746" s="31"/>
      <c r="H4746" s="36"/>
    </row>
    <row r="4747" spans="4:8" x14ac:dyDescent="0.25">
      <c r="D4747" s="125"/>
      <c r="E4747" s="159"/>
      <c r="F4747" s="31"/>
      <c r="H4747" s="36"/>
    </row>
    <row r="4748" spans="4:8" x14ac:dyDescent="0.25">
      <c r="D4748" s="125"/>
      <c r="E4748" s="159"/>
      <c r="F4748" s="31"/>
      <c r="H4748" s="36"/>
    </row>
    <row r="4749" spans="4:8" x14ac:dyDescent="0.25">
      <c r="D4749" s="125"/>
      <c r="E4749" s="159"/>
      <c r="F4749" s="31"/>
      <c r="H4749" s="36"/>
    </row>
    <row r="4750" spans="4:8" x14ac:dyDescent="0.25">
      <c r="D4750" s="125"/>
      <c r="E4750" s="159"/>
      <c r="F4750" s="31"/>
      <c r="H4750" s="36"/>
    </row>
    <row r="4751" spans="4:8" x14ac:dyDescent="0.25">
      <c r="D4751" s="125"/>
      <c r="E4751" s="159"/>
      <c r="F4751" s="31"/>
      <c r="H4751" s="36"/>
    </row>
    <row r="4752" spans="4:8" x14ac:dyDescent="0.25">
      <c r="D4752" s="125"/>
      <c r="E4752" s="159"/>
      <c r="F4752" s="31"/>
      <c r="H4752" s="36"/>
    </row>
    <row r="4753" spans="4:8" x14ac:dyDescent="0.25">
      <c r="D4753" s="125"/>
      <c r="E4753" s="159"/>
      <c r="F4753" s="31"/>
      <c r="H4753" s="36"/>
    </row>
    <row r="4754" spans="4:8" x14ac:dyDescent="0.25">
      <c r="D4754" s="125"/>
      <c r="E4754" s="159"/>
      <c r="F4754" s="31"/>
      <c r="H4754" s="36"/>
    </row>
    <row r="4755" spans="4:8" x14ac:dyDescent="0.25">
      <c r="D4755" s="125"/>
      <c r="E4755" s="159"/>
      <c r="F4755" s="31"/>
      <c r="H4755" s="36"/>
    </row>
    <row r="4756" spans="4:8" x14ac:dyDescent="0.25">
      <c r="D4756" s="125"/>
      <c r="E4756" s="159"/>
      <c r="F4756" s="31"/>
      <c r="H4756" s="36"/>
    </row>
    <row r="4757" spans="4:8" x14ac:dyDescent="0.25">
      <c r="D4757" s="125"/>
      <c r="E4757" s="159"/>
      <c r="F4757" s="31"/>
      <c r="H4757" s="36"/>
    </row>
    <row r="4758" spans="4:8" x14ac:dyDescent="0.25">
      <c r="D4758" s="125"/>
      <c r="E4758" s="159"/>
      <c r="F4758" s="31"/>
      <c r="H4758" s="36"/>
    </row>
    <row r="4759" spans="4:8" x14ac:dyDescent="0.25">
      <c r="D4759" s="125"/>
      <c r="E4759" s="159"/>
      <c r="F4759" s="31"/>
      <c r="H4759" s="36"/>
    </row>
    <row r="4760" spans="4:8" x14ac:dyDescent="0.25">
      <c r="D4760" s="125"/>
      <c r="E4760" s="159"/>
      <c r="F4760" s="31"/>
      <c r="H4760" s="36"/>
    </row>
    <row r="4761" spans="4:8" x14ac:dyDescent="0.25">
      <c r="D4761" s="125"/>
      <c r="E4761" s="159"/>
      <c r="F4761" s="31"/>
      <c r="H4761" s="36"/>
    </row>
    <row r="4762" spans="4:8" x14ac:dyDescent="0.25">
      <c r="D4762" s="125"/>
      <c r="E4762" s="159"/>
      <c r="F4762" s="31"/>
      <c r="H4762" s="36"/>
    </row>
    <row r="4763" spans="4:8" x14ac:dyDescent="0.25">
      <c r="D4763" s="125"/>
      <c r="E4763" s="159"/>
      <c r="F4763" s="31"/>
      <c r="H4763" s="36"/>
    </row>
    <row r="4764" spans="4:8" x14ac:dyDescent="0.25">
      <c r="D4764" s="125"/>
      <c r="E4764" s="159"/>
      <c r="F4764" s="31"/>
      <c r="H4764" s="36"/>
    </row>
    <row r="4765" spans="4:8" x14ac:dyDescent="0.25">
      <c r="D4765" s="125"/>
      <c r="E4765" s="159"/>
      <c r="F4765" s="31"/>
      <c r="H4765" s="36"/>
    </row>
    <row r="4766" spans="4:8" x14ac:dyDescent="0.25">
      <c r="D4766" s="125"/>
      <c r="E4766" s="159"/>
      <c r="F4766" s="31"/>
      <c r="H4766" s="36"/>
    </row>
    <row r="4767" spans="4:8" x14ac:dyDescent="0.25">
      <c r="D4767" s="125"/>
      <c r="E4767" s="159"/>
      <c r="F4767" s="31"/>
      <c r="H4767" s="36"/>
    </row>
    <row r="4768" spans="4:8" x14ac:dyDescent="0.25">
      <c r="D4768" s="125"/>
      <c r="E4768" s="159"/>
      <c r="F4768" s="31"/>
      <c r="H4768" s="36"/>
    </row>
    <row r="4769" spans="4:8" x14ac:dyDescent="0.25">
      <c r="D4769" s="125"/>
      <c r="E4769" s="159"/>
      <c r="F4769" s="31"/>
      <c r="H4769" s="36"/>
    </row>
    <row r="4770" spans="4:8" x14ac:dyDescent="0.25">
      <c r="D4770" s="125"/>
      <c r="E4770" s="159"/>
      <c r="F4770" s="31"/>
      <c r="H4770" s="36"/>
    </row>
    <row r="4771" spans="4:8" x14ac:dyDescent="0.25">
      <c r="D4771" s="125"/>
      <c r="E4771" s="159"/>
      <c r="F4771" s="31"/>
      <c r="H4771" s="36"/>
    </row>
    <row r="4772" spans="4:8" x14ac:dyDescent="0.25">
      <c r="D4772" s="125"/>
      <c r="E4772" s="159"/>
      <c r="F4772" s="31"/>
      <c r="H4772" s="36"/>
    </row>
    <row r="4773" spans="4:8" x14ac:dyDescent="0.25">
      <c r="D4773" s="125"/>
      <c r="E4773" s="159"/>
      <c r="F4773" s="31"/>
      <c r="H4773" s="36"/>
    </row>
    <row r="4774" spans="4:8" x14ac:dyDescent="0.25">
      <c r="D4774" s="125"/>
      <c r="E4774" s="159"/>
      <c r="F4774" s="31"/>
      <c r="H4774" s="36"/>
    </row>
    <row r="4775" spans="4:8" x14ac:dyDescent="0.25">
      <c r="D4775" s="125"/>
      <c r="E4775" s="159"/>
      <c r="F4775" s="31"/>
      <c r="H4775" s="36"/>
    </row>
    <row r="4776" spans="4:8" x14ac:dyDescent="0.25">
      <c r="D4776" s="125"/>
      <c r="E4776" s="159"/>
      <c r="F4776" s="31"/>
      <c r="H4776" s="36"/>
    </row>
    <row r="4777" spans="4:8" x14ac:dyDescent="0.25">
      <c r="D4777" s="125"/>
      <c r="E4777" s="159"/>
      <c r="F4777" s="31"/>
      <c r="H4777" s="36"/>
    </row>
    <row r="4778" spans="4:8" x14ac:dyDescent="0.25">
      <c r="D4778" s="125"/>
      <c r="E4778" s="159"/>
      <c r="F4778" s="31"/>
      <c r="H4778" s="36"/>
    </row>
    <row r="4779" spans="4:8" x14ac:dyDescent="0.25">
      <c r="D4779" s="125"/>
      <c r="E4779" s="159"/>
      <c r="F4779" s="31"/>
      <c r="H4779" s="36"/>
    </row>
    <row r="4780" spans="4:8" x14ac:dyDescent="0.25">
      <c r="D4780" s="125"/>
      <c r="E4780" s="159"/>
      <c r="F4780" s="31"/>
      <c r="H4780" s="36"/>
    </row>
    <row r="4781" spans="4:8" x14ac:dyDescent="0.25">
      <c r="D4781" s="125"/>
      <c r="E4781" s="159"/>
      <c r="F4781" s="31"/>
      <c r="H4781" s="36"/>
    </row>
    <row r="4782" spans="4:8" x14ac:dyDescent="0.25">
      <c r="D4782" s="125"/>
      <c r="E4782" s="159"/>
      <c r="F4782" s="31"/>
      <c r="H4782" s="36"/>
    </row>
    <row r="4783" spans="4:8" x14ac:dyDescent="0.25">
      <c r="D4783" s="125"/>
      <c r="E4783" s="159"/>
      <c r="F4783" s="31"/>
      <c r="H4783" s="36"/>
    </row>
    <row r="4784" spans="4:8" x14ac:dyDescent="0.25">
      <c r="D4784" s="125"/>
      <c r="E4784" s="159"/>
      <c r="F4784" s="31"/>
      <c r="H4784" s="36"/>
    </row>
    <row r="4785" spans="4:8" x14ac:dyDescent="0.25">
      <c r="D4785" s="125"/>
      <c r="E4785" s="159"/>
      <c r="F4785" s="31"/>
      <c r="H4785" s="36"/>
    </row>
    <row r="4786" spans="4:8" x14ac:dyDescent="0.25">
      <c r="D4786" s="125"/>
      <c r="E4786" s="159"/>
      <c r="F4786" s="31"/>
      <c r="H4786" s="36"/>
    </row>
    <row r="4787" spans="4:8" x14ac:dyDescent="0.25">
      <c r="D4787" s="125"/>
      <c r="E4787" s="159"/>
      <c r="F4787" s="31"/>
      <c r="H4787" s="36"/>
    </row>
    <row r="4788" spans="4:8" x14ac:dyDescent="0.25">
      <c r="D4788" s="125"/>
      <c r="E4788" s="159"/>
      <c r="F4788" s="31"/>
      <c r="H4788" s="36"/>
    </row>
    <row r="4789" spans="4:8" x14ac:dyDescent="0.25">
      <c r="D4789" s="125"/>
      <c r="E4789" s="159"/>
      <c r="F4789" s="31"/>
      <c r="H4789" s="36"/>
    </row>
    <row r="4790" spans="4:8" x14ac:dyDescent="0.25">
      <c r="D4790" s="125"/>
      <c r="E4790" s="159"/>
      <c r="F4790" s="31"/>
      <c r="H4790" s="36"/>
    </row>
    <row r="4791" spans="4:8" x14ac:dyDescent="0.25">
      <c r="D4791" s="125"/>
      <c r="E4791" s="159"/>
      <c r="F4791" s="31"/>
      <c r="H4791" s="36"/>
    </row>
    <row r="4792" spans="4:8" x14ac:dyDescent="0.25">
      <c r="D4792" s="125"/>
      <c r="E4792" s="159"/>
      <c r="F4792" s="31"/>
      <c r="H4792" s="36"/>
    </row>
    <row r="4793" spans="4:8" x14ac:dyDescent="0.25">
      <c r="D4793" s="125"/>
      <c r="E4793" s="159"/>
      <c r="F4793" s="31"/>
      <c r="H4793" s="36"/>
    </row>
    <row r="4794" spans="4:8" x14ac:dyDescent="0.25">
      <c r="D4794" s="125"/>
      <c r="E4794" s="159"/>
      <c r="F4794" s="31"/>
      <c r="H4794" s="36"/>
    </row>
    <row r="4795" spans="4:8" x14ac:dyDescent="0.25">
      <c r="D4795" s="125"/>
      <c r="E4795" s="159"/>
      <c r="F4795" s="31"/>
      <c r="H4795" s="36"/>
    </row>
    <row r="4796" spans="4:8" x14ac:dyDescent="0.25">
      <c r="D4796" s="125"/>
      <c r="E4796" s="159"/>
      <c r="F4796" s="31"/>
      <c r="H4796" s="36"/>
    </row>
    <row r="4797" spans="4:8" x14ac:dyDescent="0.25">
      <c r="D4797" s="125"/>
      <c r="E4797" s="159"/>
      <c r="F4797" s="31"/>
      <c r="H4797" s="36"/>
    </row>
    <row r="4798" spans="4:8" x14ac:dyDescent="0.25">
      <c r="D4798" s="125"/>
      <c r="E4798" s="159"/>
      <c r="F4798" s="31"/>
      <c r="H4798" s="36"/>
    </row>
    <row r="4799" spans="4:8" x14ac:dyDescent="0.25">
      <c r="D4799" s="125"/>
      <c r="E4799" s="159"/>
      <c r="F4799" s="31"/>
      <c r="H4799" s="36"/>
    </row>
    <row r="4800" spans="4:8" x14ac:dyDescent="0.25">
      <c r="D4800" s="125"/>
      <c r="E4800" s="159"/>
      <c r="F4800" s="31"/>
      <c r="H4800" s="36"/>
    </row>
    <row r="4801" spans="4:8" x14ac:dyDescent="0.25">
      <c r="D4801" s="125"/>
      <c r="E4801" s="159"/>
      <c r="F4801" s="31"/>
      <c r="H4801" s="36"/>
    </row>
    <row r="4802" spans="4:8" x14ac:dyDescent="0.25">
      <c r="D4802" s="125"/>
      <c r="E4802" s="159"/>
      <c r="F4802" s="31"/>
      <c r="H4802" s="36"/>
    </row>
    <row r="4803" spans="4:8" x14ac:dyDescent="0.25">
      <c r="D4803" s="125"/>
      <c r="E4803" s="159"/>
      <c r="F4803" s="31"/>
      <c r="H4803" s="36"/>
    </row>
    <row r="4804" spans="4:8" x14ac:dyDescent="0.25">
      <c r="D4804" s="125"/>
      <c r="E4804" s="159"/>
      <c r="F4804" s="31"/>
      <c r="H4804" s="36"/>
    </row>
    <row r="4805" spans="4:8" x14ac:dyDescent="0.25">
      <c r="D4805" s="125"/>
      <c r="E4805" s="159"/>
      <c r="F4805" s="31"/>
      <c r="H4805" s="36"/>
    </row>
    <row r="4806" spans="4:8" x14ac:dyDescent="0.25">
      <c r="D4806" s="125"/>
      <c r="E4806" s="159"/>
      <c r="F4806" s="31"/>
      <c r="H4806" s="36"/>
    </row>
    <row r="4807" spans="4:8" x14ac:dyDescent="0.25">
      <c r="D4807" s="125"/>
      <c r="E4807" s="159"/>
      <c r="F4807" s="31"/>
      <c r="H4807" s="36"/>
    </row>
    <row r="4808" spans="4:8" x14ac:dyDescent="0.25">
      <c r="D4808" s="125"/>
      <c r="E4808" s="159"/>
      <c r="F4808" s="31"/>
      <c r="H4808" s="36"/>
    </row>
    <row r="4809" spans="4:8" x14ac:dyDescent="0.25">
      <c r="D4809" s="125"/>
      <c r="E4809" s="159"/>
      <c r="F4809" s="31"/>
      <c r="H4809" s="36"/>
    </row>
    <row r="4810" spans="4:8" x14ac:dyDescent="0.25">
      <c r="D4810" s="125"/>
      <c r="E4810" s="159"/>
      <c r="F4810" s="31"/>
      <c r="H4810" s="36"/>
    </row>
    <row r="4811" spans="4:8" x14ac:dyDescent="0.25">
      <c r="D4811" s="125"/>
      <c r="E4811" s="159"/>
      <c r="F4811" s="31"/>
      <c r="H4811" s="36"/>
    </row>
    <row r="4812" spans="4:8" x14ac:dyDescent="0.25">
      <c r="D4812" s="125"/>
      <c r="E4812" s="159"/>
      <c r="F4812" s="31"/>
      <c r="H4812" s="36"/>
    </row>
    <row r="4813" spans="4:8" x14ac:dyDescent="0.25">
      <c r="D4813" s="125"/>
      <c r="E4813" s="159"/>
      <c r="F4813" s="31"/>
      <c r="H4813" s="36"/>
    </row>
    <row r="4814" spans="4:8" x14ac:dyDescent="0.25">
      <c r="D4814" s="125"/>
      <c r="E4814" s="159"/>
      <c r="F4814" s="31"/>
      <c r="H4814" s="36"/>
    </row>
    <row r="4815" spans="4:8" x14ac:dyDescent="0.25">
      <c r="D4815" s="125"/>
      <c r="E4815" s="159"/>
      <c r="F4815" s="31"/>
      <c r="H4815" s="36"/>
    </row>
    <row r="4816" spans="4:8" x14ac:dyDescent="0.25">
      <c r="D4816" s="125"/>
      <c r="E4816" s="159"/>
      <c r="F4816" s="31"/>
      <c r="H4816" s="36"/>
    </row>
    <row r="4817" spans="4:8" x14ac:dyDescent="0.25">
      <c r="D4817" s="125"/>
      <c r="E4817" s="159"/>
      <c r="F4817" s="31"/>
      <c r="H4817" s="36"/>
    </row>
    <row r="4818" spans="4:8" x14ac:dyDescent="0.25">
      <c r="D4818" s="125"/>
      <c r="E4818" s="159"/>
      <c r="F4818" s="31"/>
      <c r="H4818" s="36"/>
    </row>
    <row r="4819" spans="4:8" x14ac:dyDescent="0.25">
      <c r="D4819" s="125"/>
      <c r="E4819" s="159"/>
      <c r="F4819" s="31"/>
      <c r="H4819" s="36"/>
    </row>
    <row r="4820" spans="4:8" x14ac:dyDescent="0.25">
      <c r="D4820" s="125"/>
      <c r="E4820" s="159"/>
      <c r="F4820" s="31"/>
      <c r="H4820" s="36"/>
    </row>
    <row r="4821" spans="4:8" x14ac:dyDescent="0.25">
      <c r="D4821" s="125"/>
      <c r="E4821" s="159"/>
      <c r="F4821" s="31"/>
      <c r="H4821" s="36"/>
    </row>
    <row r="4822" spans="4:8" x14ac:dyDescent="0.25">
      <c r="D4822" s="125"/>
      <c r="E4822" s="159"/>
      <c r="F4822" s="31"/>
      <c r="H4822" s="36"/>
    </row>
    <row r="4823" spans="4:8" x14ac:dyDescent="0.25">
      <c r="D4823" s="125"/>
      <c r="E4823" s="159"/>
      <c r="F4823" s="31"/>
      <c r="H4823" s="36"/>
    </row>
    <row r="4824" spans="4:8" x14ac:dyDescent="0.25">
      <c r="D4824" s="125"/>
      <c r="E4824" s="159"/>
      <c r="F4824" s="31"/>
      <c r="H4824" s="36"/>
    </row>
    <row r="4825" spans="4:8" x14ac:dyDescent="0.25">
      <c r="D4825" s="125"/>
      <c r="E4825" s="159"/>
      <c r="F4825" s="31"/>
      <c r="H4825" s="36"/>
    </row>
    <row r="4826" spans="4:8" x14ac:dyDescent="0.25">
      <c r="D4826" s="125"/>
      <c r="E4826" s="159"/>
      <c r="F4826" s="31"/>
      <c r="H4826" s="36"/>
    </row>
    <row r="4827" spans="4:8" x14ac:dyDescent="0.25">
      <c r="D4827" s="125"/>
      <c r="E4827" s="159"/>
      <c r="F4827" s="31"/>
      <c r="H4827" s="36"/>
    </row>
    <row r="4828" spans="4:8" x14ac:dyDescent="0.25">
      <c r="D4828" s="125"/>
      <c r="E4828" s="159"/>
      <c r="F4828" s="31"/>
      <c r="H4828" s="36"/>
    </row>
    <row r="4829" spans="4:8" x14ac:dyDescent="0.25">
      <c r="D4829" s="125"/>
      <c r="E4829" s="159"/>
      <c r="F4829" s="31"/>
      <c r="H4829" s="36"/>
    </row>
    <row r="4830" spans="4:8" x14ac:dyDescent="0.25">
      <c r="D4830" s="125"/>
      <c r="E4830" s="159"/>
      <c r="F4830" s="31"/>
      <c r="H4830" s="36"/>
    </row>
    <row r="4831" spans="4:8" x14ac:dyDescent="0.25">
      <c r="D4831" s="125"/>
      <c r="E4831" s="159"/>
      <c r="F4831" s="31"/>
      <c r="H4831" s="36"/>
    </row>
    <row r="4832" spans="4:8" x14ac:dyDescent="0.25">
      <c r="D4832" s="125"/>
      <c r="E4832" s="159"/>
      <c r="F4832" s="31"/>
      <c r="H4832" s="36"/>
    </row>
    <row r="4833" spans="4:8" x14ac:dyDescent="0.25">
      <c r="D4833" s="125"/>
      <c r="E4833" s="159"/>
      <c r="F4833" s="31"/>
      <c r="H4833" s="36"/>
    </row>
    <row r="4834" spans="4:8" x14ac:dyDescent="0.25">
      <c r="D4834" s="125"/>
      <c r="E4834" s="159"/>
      <c r="F4834" s="31"/>
      <c r="H4834" s="36"/>
    </row>
    <row r="4835" spans="4:8" x14ac:dyDescent="0.25">
      <c r="D4835" s="125"/>
      <c r="E4835" s="159"/>
      <c r="F4835" s="31"/>
      <c r="H4835" s="36"/>
    </row>
    <row r="4836" spans="4:8" x14ac:dyDescent="0.25">
      <c r="D4836" s="125"/>
      <c r="E4836" s="159"/>
      <c r="F4836" s="31"/>
      <c r="H4836" s="36"/>
    </row>
    <row r="4837" spans="4:8" x14ac:dyDescent="0.25">
      <c r="D4837" s="125"/>
      <c r="E4837" s="159"/>
      <c r="F4837" s="31"/>
      <c r="H4837" s="36"/>
    </row>
    <row r="4838" spans="4:8" x14ac:dyDescent="0.25">
      <c r="D4838" s="125"/>
      <c r="E4838" s="159"/>
      <c r="F4838" s="31"/>
      <c r="H4838" s="36"/>
    </row>
    <row r="4839" spans="4:8" x14ac:dyDescent="0.25">
      <c r="D4839" s="125"/>
      <c r="E4839" s="159"/>
      <c r="F4839" s="31"/>
      <c r="H4839" s="36"/>
    </row>
    <row r="4840" spans="4:8" x14ac:dyDescent="0.25">
      <c r="D4840" s="125"/>
      <c r="E4840" s="159"/>
      <c r="F4840" s="31"/>
      <c r="H4840" s="36"/>
    </row>
    <row r="4841" spans="4:8" x14ac:dyDescent="0.25">
      <c r="D4841" s="125"/>
      <c r="E4841" s="159"/>
      <c r="F4841" s="31"/>
      <c r="H4841" s="36"/>
    </row>
    <row r="4842" spans="4:8" x14ac:dyDescent="0.25">
      <c r="D4842" s="125"/>
      <c r="E4842" s="159"/>
      <c r="F4842" s="31"/>
      <c r="H4842" s="36"/>
    </row>
    <row r="4843" spans="4:8" x14ac:dyDescent="0.25">
      <c r="D4843" s="125"/>
      <c r="E4843" s="159"/>
      <c r="F4843" s="31"/>
      <c r="H4843" s="36"/>
    </row>
    <row r="4844" spans="4:8" x14ac:dyDescent="0.25">
      <c r="D4844" s="125"/>
      <c r="E4844" s="159"/>
      <c r="F4844" s="31"/>
      <c r="H4844" s="36"/>
    </row>
    <row r="4845" spans="4:8" x14ac:dyDescent="0.25">
      <c r="D4845" s="125"/>
      <c r="E4845" s="159"/>
      <c r="F4845" s="31"/>
      <c r="H4845" s="36"/>
    </row>
    <row r="4846" spans="4:8" x14ac:dyDescent="0.25">
      <c r="D4846" s="125"/>
      <c r="E4846" s="159"/>
      <c r="F4846" s="31"/>
      <c r="H4846" s="36"/>
    </row>
    <row r="4847" spans="4:8" x14ac:dyDescent="0.25">
      <c r="D4847" s="125"/>
      <c r="E4847" s="159"/>
      <c r="F4847" s="31"/>
      <c r="H4847" s="36"/>
    </row>
    <row r="4848" spans="4:8" x14ac:dyDescent="0.25">
      <c r="D4848" s="125"/>
      <c r="E4848" s="159"/>
      <c r="F4848" s="31"/>
      <c r="H4848" s="36"/>
    </row>
    <row r="4849" spans="4:8" x14ac:dyDescent="0.25">
      <c r="D4849" s="125"/>
      <c r="E4849" s="159"/>
      <c r="F4849" s="31"/>
      <c r="H4849" s="36"/>
    </row>
    <row r="4850" spans="4:8" x14ac:dyDescent="0.25">
      <c r="D4850" s="125"/>
      <c r="E4850" s="159"/>
      <c r="F4850" s="31"/>
      <c r="H4850" s="36"/>
    </row>
    <row r="4851" spans="4:8" x14ac:dyDescent="0.25">
      <c r="D4851" s="125"/>
      <c r="E4851" s="159"/>
      <c r="F4851" s="31"/>
      <c r="H4851" s="36"/>
    </row>
    <row r="4852" spans="4:8" x14ac:dyDescent="0.25">
      <c r="D4852" s="125"/>
      <c r="E4852" s="159"/>
      <c r="F4852" s="31"/>
      <c r="H4852" s="36"/>
    </row>
    <row r="4853" spans="4:8" x14ac:dyDescent="0.25">
      <c r="D4853" s="125"/>
      <c r="E4853" s="159"/>
      <c r="F4853" s="31"/>
      <c r="H4853" s="36"/>
    </row>
    <row r="4854" spans="4:8" x14ac:dyDescent="0.25">
      <c r="D4854" s="125"/>
      <c r="E4854" s="159"/>
      <c r="F4854" s="31"/>
      <c r="H4854" s="36"/>
    </row>
    <row r="4855" spans="4:8" x14ac:dyDescent="0.25">
      <c r="D4855" s="125"/>
      <c r="E4855" s="159"/>
      <c r="F4855" s="31"/>
      <c r="H4855" s="36"/>
    </row>
    <row r="4856" spans="4:8" x14ac:dyDescent="0.25">
      <c r="D4856" s="125"/>
      <c r="E4856" s="159"/>
      <c r="F4856" s="31"/>
      <c r="H4856" s="36"/>
    </row>
    <row r="4857" spans="4:8" x14ac:dyDescent="0.25">
      <c r="D4857" s="125"/>
      <c r="E4857" s="159"/>
      <c r="F4857" s="31"/>
      <c r="H4857" s="36"/>
    </row>
    <row r="4858" spans="4:8" x14ac:dyDescent="0.25">
      <c r="D4858" s="125"/>
      <c r="E4858" s="159"/>
      <c r="F4858" s="31"/>
      <c r="H4858" s="36"/>
    </row>
    <row r="4859" spans="4:8" x14ac:dyDescent="0.25">
      <c r="D4859" s="125"/>
      <c r="E4859" s="159"/>
      <c r="F4859" s="31"/>
      <c r="H4859" s="36"/>
    </row>
    <row r="4860" spans="4:8" x14ac:dyDescent="0.25">
      <c r="D4860" s="125"/>
      <c r="E4860" s="159"/>
      <c r="F4860" s="31"/>
      <c r="H4860" s="36"/>
    </row>
    <row r="4861" spans="4:8" x14ac:dyDescent="0.25">
      <c r="D4861" s="125"/>
      <c r="E4861" s="159"/>
      <c r="F4861" s="31"/>
      <c r="H4861" s="36"/>
    </row>
    <row r="4862" spans="4:8" x14ac:dyDescent="0.25">
      <c r="D4862" s="125"/>
      <c r="E4862" s="159"/>
      <c r="F4862" s="31"/>
      <c r="H4862" s="36"/>
    </row>
    <row r="4863" spans="4:8" x14ac:dyDescent="0.25">
      <c r="D4863" s="125"/>
      <c r="E4863" s="159"/>
      <c r="F4863" s="31"/>
      <c r="H4863" s="36"/>
    </row>
    <row r="4864" spans="4:8" x14ac:dyDescent="0.25">
      <c r="D4864" s="125"/>
      <c r="E4864" s="159"/>
      <c r="F4864" s="31"/>
      <c r="H4864" s="36"/>
    </row>
    <row r="4865" spans="4:8" x14ac:dyDescent="0.25">
      <c r="D4865" s="125"/>
      <c r="E4865" s="159"/>
      <c r="F4865" s="31"/>
      <c r="H4865" s="36"/>
    </row>
    <row r="4866" spans="4:8" x14ac:dyDescent="0.25">
      <c r="D4866" s="125"/>
      <c r="E4866" s="159"/>
      <c r="F4866" s="31"/>
      <c r="H4866" s="36"/>
    </row>
    <row r="4867" spans="4:8" x14ac:dyDescent="0.25">
      <c r="D4867" s="125"/>
      <c r="E4867" s="159"/>
      <c r="F4867" s="31"/>
      <c r="H4867" s="36"/>
    </row>
    <row r="4868" spans="4:8" x14ac:dyDescent="0.25">
      <c r="D4868" s="125"/>
      <c r="E4868" s="159"/>
      <c r="F4868" s="31"/>
      <c r="H4868" s="36"/>
    </row>
    <row r="4869" spans="4:8" x14ac:dyDescent="0.25">
      <c r="D4869" s="125"/>
      <c r="E4869" s="159"/>
      <c r="F4869" s="31"/>
      <c r="H4869" s="36"/>
    </row>
    <row r="4870" spans="4:8" x14ac:dyDescent="0.25">
      <c r="D4870" s="125"/>
      <c r="E4870" s="159"/>
      <c r="F4870" s="31"/>
      <c r="H4870" s="36"/>
    </row>
    <row r="4871" spans="4:8" x14ac:dyDescent="0.25">
      <c r="D4871" s="125"/>
      <c r="E4871" s="159"/>
      <c r="F4871" s="31"/>
      <c r="H4871" s="36"/>
    </row>
    <row r="4872" spans="4:8" x14ac:dyDescent="0.25">
      <c r="D4872" s="125"/>
      <c r="E4872" s="159"/>
      <c r="F4872" s="31"/>
      <c r="H4872" s="36"/>
    </row>
    <row r="4873" spans="4:8" x14ac:dyDescent="0.25">
      <c r="D4873" s="125"/>
      <c r="E4873" s="159"/>
      <c r="F4873" s="31"/>
      <c r="H4873" s="36"/>
    </row>
    <row r="4874" spans="4:8" x14ac:dyDescent="0.25">
      <c r="D4874" s="125"/>
      <c r="E4874" s="159"/>
      <c r="F4874" s="31"/>
      <c r="H4874" s="36"/>
    </row>
    <row r="4875" spans="4:8" x14ac:dyDescent="0.25">
      <c r="D4875" s="125"/>
      <c r="E4875" s="159"/>
      <c r="F4875" s="31"/>
      <c r="H4875" s="36"/>
    </row>
    <row r="4876" spans="4:8" x14ac:dyDescent="0.25">
      <c r="D4876" s="125"/>
      <c r="E4876" s="159"/>
      <c r="F4876" s="31"/>
      <c r="H4876" s="36"/>
    </row>
    <row r="4877" spans="4:8" x14ac:dyDescent="0.25">
      <c r="D4877" s="125"/>
      <c r="E4877" s="159"/>
      <c r="F4877" s="31"/>
      <c r="H4877" s="36"/>
    </row>
    <row r="4878" spans="4:8" x14ac:dyDescent="0.25">
      <c r="D4878" s="125"/>
      <c r="E4878" s="159"/>
      <c r="F4878" s="31"/>
      <c r="H4878" s="36"/>
    </row>
    <row r="4879" spans="4:8" x14ac:dyDescent="0.25">
      <c r="D4879" s="125"/>
      <c r="E4879" s="159"/>
      <c r="F4879" s="31"/>
      <c r="H4879" s="36"/>
    </row>
    <row r="4880" spans="4:8" x14ac:dyDescent="0.25">
      <c r="D4880" s="125"/>
      <c r="E4880" s="159"/>
      <c r="F4880" s="31"/>
      <c r="H4880" s="36"/>
    </row>
    <row r="4881" spans="4:8" x14ac:dyDescent="0.25">
      <c r="D4881" s="125"/>
      <c r="E4881" s="159"/>
      <c r="F4881" s="31"/>
      <c r="H4881" s="36"/>
    </row>
    <row r="4882" spans="4:8" x14ac:dyDescent="0.25">
      <c r="D4882" s="125"/>
      <c r="E4882" s="159"/>
      <c r="F4882" s="31"/>
      <c r="H4882" s="36"/>
    </row>
    <row r="4883" spans="4:8" x14ac:dyDescent="0.25">
      <c r="D4883" s="125"/>
      <c r="E4883" s="159"/>
      <c r="F4883" s="31"/>
      <c r="H4883" s="36"/>
    </row>
    <row r="4884" spans="4:8" x14ac:dyDescent="0.25">
      <c r="D4884" s="125"/>
      <c r="E4884" s="159"/>
      <c r="F4884" s="31"/>
      <c r="H4884" s="36"/>
    </row>
    <row r="4885" spans="4:8" x14ac:dyDescent="0.25">
      <c r="D4885" s="125"/>
      <c r="E4885" s="159"/>
      <c r="F4885" s="31"/>
      <c r="H4885" s="36"/>
    </row>
    <row r="4886" spans="4:8" x14ac:dyDescent="0.25">
      <c r="D4886" s="125"/>
      <c r="E4886" s="159"/>
      <c r="F4886" s="31"/>
      <c r="H4886" s="36"/>
    </row>
    <row r="4887" spans="4:8" x14ac:dyDescent="0.25">
      <c r="D4887" s="125"/>
      <c r="E4887" s="159"/>
      <c r="F4887" s="31"/>
      <c r="H4887" s="36"/>
    </row>
    <row r="4888" spans="4:8" x14ac:dyDescent="0.25">
      <c r="D4888" s="125"/>
      <c r="E4888" s="159"/>
      <c r="F4888" s="31"/>
      <c r="H4888" s="36"/>
    </row>
    <row r="4889" spans="4:8" x14ac:dyDescent="0.25">
      <c r="D4889" s="125"/>
      <c r="E4889" s="159"/>
      <c r="F4889" s="31"/>
      <c r="H4889" s="36"/>
    </row>
    <row r="4890" spans="4:8" x14ac:dyDescent="0.25">
      <c r="D4890" s="125"/>
      <c r="E4890" s="159"/>
      <c r="F4890" s="31"/>
      <c r="H4890" s="36"/>
    </row>
    <row r="4891" spans="4:8" x14ac:dyDescent="0.25">
      <c r="D4891" s="125"/>
      <c r="E4891" s="159"/>
      <c r="F4891" s="31"/>
      <c r="H4891" s="36"/>
    </row>
    <row r="4892" spans="4:8" x14ac:dyDescent="0.25">
      <c r="D4892" s="125"/>
      <c r="E4892" s="159"/>
      <c r="F4892" s="31"/>
      <c r="H4892" s="36"/>
    </row>
    <row r="4893" spans="4:8" x14ac:dyDescent="0.25">
      <c r="D4893" s="125"/>
      <c r="E4893" s="159"/>
      <c r="F4893" s="31"/>
      <c r="H4893" s="36"/>
    </row>
    <row r="4894" spans="4:8" x14ac:dyDescent="0.25">
      <c r="D4894" s="125"/>
      <c r="E4894" s="159"/>
      <c r="F4894" s="31"/>
      <c r="H4894" s="36"/>
    </row>
    <row r="4895" spans="4:8" x14ac:dyDescent="0.25">
      <c r="D4895" s="125"/>
      <c r="E4895" s="159"/>
      <c r="F4895" s="31"/>
      <c r="H4895" s="36"/>
    </row>
    <row r="4896" spans="4:8" x14ac:dyDescent="0.25">
      <c r="D4896" s="125"/>
      <c r="E4896" s="159"/>
      <c r="F4896" s="31"/>
      <c r="H4896" s="36"/>
    </row>
    <row r="4897" spans="4:8" x14ac:dyDescent="0.25">
      <c r="D4897" s="125"/>
      <c r="E4897" s="159"/>
      <c r="F4897" s="31"/>
      <c r="H4897" s="36"/>
    </row>
    <row r="4898" spans="4:8" x14ac:dyDescent="0.25">
      <c r="D4898" s="125"/>
      <c r="E4898" s="159"/>
      <c r="F4898" s="31"/>
      <c r="H4898" s="36"/>
    </row>
    <row r="4899" spans="4:8" x14ac:dyDescent="0.25">
      <c r="D4899" s="125"/>
      <c r="E4899" s="159"/>
      <c r="F4899" s="31"/>
      <c r="H4899" s="36"/>
    </row>
    <row r="4900" spans="4:8" x14ac:dyDescent="0.25">
      <c r="D4900" s="125"/>
      <c r="E4900" s="159"/>
      <c r="F4900" s="31"/>
      <c r="H4900" s="36"/>
    </row>
    <row r="4901" spans="4:8" x14ac:dyDescent="0.25">
      <c r="D4901" s="125"/>
      <c r="E4901" s="159"/>
      <c r="F4901" s="31"/>
      <c r="H4901" s="36"/>
    </row>
    <row r="4902" spans="4:8" x14ac:dyDescent="0.25">
      <c r="D4902" s="125"/>
      <c r="E4902" s="159"/>
      <c r="F4902" s="31"/>
      <c r="H4902" s="36"/>
    </row>
    <row r="4903" spans="4:8" x14ac:dyDescent="0.25">
      <c r="D4903" s="125"/>
      <c r="E4903" s="159"/>
      <c r="F4903" s="31"/>
      <c r="H4903" s="36"/>
    </row>
    <row r="4904" spans="4:8" x14ac:dyDescent="0.25">
      <c r="D4904" s="125"/>
      <c r="E4904" s="159"/>
      <c r="F4904" s="31"/>
      <c r="H4904" s="36"/>
    </row>
    <row r="4905" spans="4:8" x14ac:dyDescent="0.25">
      <c r="D4905" s="125"/>
      <c r="E4905" s="159"/>
      <c r="F4905" s="31"/>
      <c r="H4905" s="36"/>
    </row>
    <row r="4906" spans="4:8" x14ac:dyDescent="0.25">
      <c r="D4906" s="125"/>
      <c r="E4906" s="159"/>
      <c r="F4906" s="31"/>
      <c r="H4906" s="36"/>
    </row>
    <row r="4907" spans="4:8" x14ac:dyDescent="0.25">
      <c r="D4907" s="125"/>
      <c r="E4907" s="159"/>
      <c r="F4907" s="31"/>
      <c r="H4907" s="36"/>
    </row>
    <row r="4908" spans="4:8" x14ac:dyDescent="0.25">
      <c r="D4908" s="125"/>
      <c r="E4908" s="159"/>
      <c r="F4908" s="31"/>
      <c r="H4908" s="36"/>
    </row>
    <row r="4909" spans="4:8" x14ac:dyDescent="0.25">
      <c r="D4909" s="125"/>
      <c r="E4909" s="159"/>
      <c r="F4909" s="31"/>
      <c r="H4909" s="36"/>
    </row>
    <row r="4910" spans="4:8" x14ac:dyDescent="0.25">
      <c r="D4910" s="125"/>
      <c r="E4910" s="159"/>
      <c r="F4910" s="31"/>
      <c r="H4910" s="36"/>
    </row>
    <row r="4911" spans="4:8" x14ac:dyDescent="0.25">
      <c r="D4911" s="125"/>
      <c r="E4911" s="159"/>
      <c r="F4911" s="31"/>
      <c r="H4911" s="36"/>
    </row>
    <row r="4912" spans="4:8" x14ac:dyDescent="0.25">
      <c r="D4912" s="125"/>
      <c r="E4912" s="159"/>
      <c r="F4912" s="31"/>
      <c r="H4912" s="36"/>
    </row>
    <row r="4913" spans="4:8" x14ac:dyDescent="0.25">
      <c r="D4913" s="125"/>
      <c r="E4913" s="159"/>
      <c r="F4913" s="31"/>
      <c r="H4913" s="36"/>
    </row>
    <row r="4914" spans="4:8" x14ac:dyDescent="0.25">
      <c r="D4914" s="125"/>
      <c r="E4914" s="159"/>
      <c r="F4914" s="31"/>
      <c r="H4914" s="36"/>
    </row>
    <row r="4915" spans="4:8" x14ac:dyDescent="0.25">
      <c r="D4915" s="125"/>
      <c r="E4915" s="159"/>
      <c r="F4915" s="31"/>
      <c r="H4915" s="36"/>
    </row>
    <row r="4916" spans="4:8" x14ac:dyDescent="0.25">
      <c r="D4916" s="125"/>
      <c r="E4916" s="159"/>
      <c r="F4916" s="31"/>
      <c r="H4916" s="36"/>
    </row>
    <row r="4917" spans="4:8" x14ac:dyDescent="0.25">
      <c r="D4917" s="125"/>
      <c r="E4917" s="159"/>
      <c r="F4917" s="31"/>
      <c r="H4917" s="36"/>
    </row>
    <row r="4918" spans="4:8" x14ac:dyDescent="0.25">
      <c r="D4918" s="125"/>
      <c r="E4918" s="159"/>
      <c r="F4918" s="31"/>
      <c r="H4918" s="36"/>
    </row>
    <row r="4919" spans="4:8" x14ac:dyDescent="0.25">
      <c r="D4919" s="125"/>
      <c r="E4919" s="159"/>
      <c r="F4919" s="31"/>
      <c r="H4919" s="36"/>
    </row>
    <row r="4920" spans="4:8" x14ac:dyDescent="0.25">
      <c r="D4920" s="125"/>
      <c r="E4920" s="159"/>
      <c r="F4920" s="31"/>
      <c r="H4920" s="36"/>
    </row>
    <row r="4921" spans="4:8" x14ac:dyDescent="0.25">
      <c r="D4921" s="125"/>
      <c r="E4921" s="159"/>
      <c r="F4921" s="31"/>
      <c r="H4921" s="36"/>
    </row>
    <row r="4922" spans="4:8" x14ac:dyDescent="0.25">
      <c r="D4922" s="125"/>
      <c r="E4922" s="159"/>
      <c r="F4922" s="31"/>
      <c r="H4922" s="36"/>
    </row>
    <row r="4923" spans="4:8" x14ac:dyDescent="0.25">
      <c r="D4923" s="125"/>
      <c r="E4923" s="159"/>
      <c r="F4923" s="31"/>
      <c r="H4923" s="36"/>
    </row>
    <row r="4924" spans="4:8" x14ac:dyDescent="0.25">
      <c r="D4924" s="125"/>
      <c r="E4924" s="159"/>
      <c r="F4924" s="31"/>
      <c r="H4924" s="36"/>
    </row>
    <row r="4925" spans="4:8" x14ac:dyDescent="0.25">
      <c r="D4925" s="125"/>
      <c r="E4925" s="159"/>
      <c r="F4925" s="31"/>
      <c r="H4925" s="36"/>
    </row>
    <row r="4926" spans="4:8" x14ac:dyDescent="0.25">
      <c r="D4926" s="125"/>
      <c r="E4926" s="159"/>
      <c r="F4926" s="31"/>
      <c r="H4926" s="36"/>
    </row>
    <row r="4927" spans="4:8" x14ac:dyDescent="0.25">
      <c r="D4927" s="125"/>
      <c r="E4927" s="159"/>
      <c r="F4927" s="31"/>
      <c r="H4927" s="36"/>
    </row>
    <row r="4928" spans="4:8" x14ac:dyDescent="0.25">
      <c r="D4928" s="125"/>
      <c r="E4928" s="159"/>
      <c r="F4928" s="31"/>
      <c r="H4928" s="36"/>
    </row>
    <row r="4929" spans="4:8" x14ac:dyDescent="0.25">
      <c r="D4929" s="125"/>
      <c r="E4929" s="159"/>
      <c r="F4929" s="31"/>
      <c r="H4929" s="36"/>
    </row>
    <row r="4930" spans="4:8" x14ac:dyDescent="0.25">
      <c r="D4930" s="125"/>
      <c r="E4930" s="159"/>
      <c r="F4930" s="31"/>
      <c r="H4930" s="36"/>
    </row>
    <row r="4931" spans="4:8" x14ac:dyDescent="0.25">
      <c r="D4931" s="125"/>
      <c r="E4931" s="159"/>
      <c r="F4931" s="31"/>
      <c r="H4931" s="36"/>
    </row>
    <row r="4932" spans="4:8" x14ac:dyDescent="0.25">
      <c r="D4932" s="125"/>
      <c r="E4932" s="159"/>
      <c r="F4932" s="31"/>
      <c r="H4932" s="36"/>
    </row>
    <row r="4933" spans="4:8" x14ac:dyDescent="0.25">
      <c r="D4933" s="125"/>
      <c r="E4933" s="159"/>
      <c r="F4933" s="31"/>
      <c r="H4933" s="36"/>
    </row>
    <row r="4934" spans="4:8" x14ac:dyDescent="0.25">
      <c r="D4934" s="125"/>
      <c r="E4934" s="159"/>
      <c r="F4934" s="31"/>
      <c r="H4934" s="36"/>
    </row>
    <row r="4935" spans="4:8" x14ac:dyDescent="0.25">
      <c r="D4935" s="125"/>
      <c r="E4935" s="159"/>
      <c r="F4935" s="31"/>
      <c r="H4935" s="36"/>
    </row>
    <row r="4936" spans="4:8" x14ac:dyDescent="0.25">
      <c r="D4936" s="125"/>
      <c r="E4936" s="159"/>
      <c r="F4936" s="31"/>
      <c r="H4936" s="36"/>
    </row>
    <row r="4937" spans="4:8" x14ac:dyDescent="0.25">
      <c r="D4937" s="125"/>
      <c r="E4937" s="159"/>
      <c r="F4937" s="31"/>
      <c r="H4937" s="36"/>
    </row>
    <row r="4938" spans="4:8" x14ac:dyDescent="0.25">
      <c r="D4938" s="125"/>
      <c r="E4938" s="159"/>
      <c r="F4938" s="31"/>
      <c r="H4938" s="36"/>
    </row>
    <row r="4939" spans="4:8" x14ac:dyDescent="0.25">
      <c r="D4939" s="125"/>
      <c r="E4939" s="159"/>
      <c r="F4939" s="31"/>
      <c r="H4939" s="36"/>
    </row>
    <row r="4940" spans="4:8" x14ac:dyDescent="0.25">
      <c r="D4940" s="125"/>
      <c r="E4940" s="159"/>
      <c r="F4940" s="31"/>
      <c r="H4940" s="36"/>
    </row>
    <row r="4941" spans="4:8" x14ac:dyDescent="0.25">
      <c r="D4941" s="125"/>
      <c r="E4941" s="159"/>
      <c r="F4941" s="31"/>
      <c r="H4941" s="36"/>
    </row>
    <row r="4942" spans="4:8" x14ac:dyDescent="0.25">
      <c r="D4942" s="125"/>
      <c r="E4942" s="159"/>
      <c r="F4942" s="31"/>
      <c r="H4942" s="36"/>
    </row>
    <row r="4943" spans="4:8" x14ac:dyDescent="0.25">
      <c r="D4943" s="125"/>
      <c r="E4943" s="159"/>
      <c r="F4943" s="31"/>
      <c r="H4943" s="36"/>
    </row>
    <row r="4944" spans="4:8" x14ac:dyDescent="0.25">
      <c r="D4944" s="125"/>
      <c r="E4944" s="159"/>
      <c r="F4944" s="31"/>
      <c r="H4944" s="36"/>
    </row>
    <row r="4945" spans="4:8" x14ac:dyDescent="0.25">
      <c r="D4945" s="125"/>
      <c r="E4945" s="159"/>
      <c r="F4945" s="31"/>
      <c r="H4945" s="36"/>
    </row>
    <row r="4946" spans="4:8" x14ac:dyDescent="0.25">
      <c r="D4946" s="125"/>
      <c r="E4946" s="159"/>
      <c r="F4946" s="31"/>
      <c r="H4946" s="36"/>
    </row>
    <row r="4947" spans="4:8" x14ac:dyDescent="0.25">
      <c r="D4947" s="125"/>
      <c r="E4947" s="159"/>
      <c r="F4947" s="31"/>
      <c r="H4947" s="36"/>
    </row>
    <row r="4948" spans="4:8" x14ac:dyDescent="0.25">
      <c r="D4948" s="125"/>
      <c r="E4948" s="159"/>
      <c r="F4948" s="31"/>
      <c r="H4948" s="36"/>
    </row>
    <row r="4949" spans="4:8" x14ac:dyDescent="0.25">
      <c r="D4949" s="125"/>
      <c r="E4949" s="159"/>
      <c r="F4949" s="31"/>
      <c r="H4949" s="36"/>
    </row>
    <row r="4950" spans="4:8" x14ac:dyDescent="0.25">
      <c r="D4950" s="125"/>
      <c r="E4950" s="159"/>
      <c r="F4950" s="31"/>
      <c r="H4950" s="36"/>
    </row>
    <row r="4951" spans="4:8" x14ac:dyDescent="0.25">
      <c r="D4951" s="125"/>
      <c r="E4951" s="159"/>
      <c r="F4951" s="31"/>
      <c r="H4951" s="36"/>
    </row>
    <row r="4952" spans="4:8" x14ac:dyDescent="0.25">
      <c r="D4952" s="125"/>
      <c r="E4952" s="159"/>
      <c r="F4952" s="31"/>
      <c r="H4952" s="36"/>
    </row>
    <row r="4953" spans="4:8" x14ac:dyDescent="0.25">
      <c r="D4953" s="125"/>
      <c r="E4953" s="159"/>
      <c r="F4953" s="31"/>
      <c r="H4953" s="36"/>
    </row>
    <row r="4954" spans="4:8" x14ac:dyDescent="0.25">
      <c r="D4954" s="125"/>
      <c r="E4954" s="159"/>
      <c r="F4954" s="31"/>
      <c r="H4954" s="36"/>
    </row>
    <row r="4955" spans="4:8" x14ac:dyDescent="0.25">
      <c r="D4955" s="125"/>
      <c r="E4955" s="159"/>
      <c r="F4955" s="31"/>
      <c r="H4955" s="36"/>
    </row>
    <row r="4956" spans="4:8" x14ac:dyDescent="0.25">
      <c r="D4956" s="125"/>
      <c r="E4956" s="159"/>
      <c r="F4956" s="31"/>
      <c r="H4956" s="36"/>
    </row>
    <row r="4957" spans="4:8" x14ac:dyDescent="0.25">
      <c r="D4957" s="125"/>
      <c r="E4957" s="159"/>
      <c r="F4957" s="31"/>
      <c r="H4957" s="36"/>
    </row>
    <row r="4958" spans="4:8" x14ac:dyDescent="0.25">
      <c r="D4958" s="125"/>
      <c r="E4958" s="159"/>
      <c r="F4958" s="31"/>
      <c r="H4958" s="36"/>
    </row>
    <row r="4959" spans="4:8" x14ac:dyDescent="0.25">
      <c r="D4959" s="125"/>
      <c r="E4959" s="159"/>
      <c r="F4959" s="31"/>
      <c r="H4959" s="36"/>
    </row>
    <row r="4960" spans="4:8" x14ac:dyDescent="0.25">
      <c r="D4960" s="125"/>
      <c r="E4960" s="159"/>
      <c r="F4960" s="31"/>
      <c r="H4960" s="36"/>
    </row>
    <row r="4961" spans="4:8" x14ac:dyDescent="0.25">
      <c r="D4961" s="125"/>
      <c r="E4961" s="159"/>
      <c r="F4961" s="31"/>
      <c r="H4961" s="36"/>
    </row>
    <row r="4962" spans="4:8" x14ac:dyDescent="0.25">
      <c r="D4962" s="125"/>
      <c r="E4962" s="159"/>
      <c r="F4962" s="31"/>
      <c r="H4962" s="36"/>
    </row>
    <row r="4963" spans="4:8" x14ac:dyDescent="0.25">
      <c r="D4963" s="125"/>
      <c r="E4963" s="159"/>
      <c r="F4963" s="31"/>
      <c r="H4963" s="36"/>
    </row>
    <row r="4964" spans="4:8" x14ac:dyDescent="0.25">
      <c r="D4964" s="125"/>
      <c r="E4964" s="159"/>
      <c r="F4964" s="31"/>
      <c r="H4964" s="36"/>
    </row>
    <row r="4965" spans="4:8" x14ac:dyDescent="0.25">
      <c r="D4965" s="125"/>
      <c r="E4965" s="159"/>
      <c r="F4965" s="31"/>
      <c r="H4965" s="36"/>
    </row>
    <row r="4966" spans="4:8" x14ac:dyDescent="0.25">
      <c r="D4966" s="125"/>
      <c r="E4966" s="159"/>
      <c r="F4966" s="31"/>
      <c r="H4966" s="36"/>
    </row>
    <row r="4967" spans="4:8" x14ac:dyDescent="0.25">
      <c r="D4967" s="125"/>
      <c r="E4967" s="159"/>
      <c r="F4967" s="31"/>
      <c r="H4967" s="36"/>
    </row>
    <row r="4968" spans="4:8" x14ac:dyDescent="0.25">
      <c r="D4968" s="125"/>
      <c r="E4968" s="159"/>
      <c r="F4968" s="31"/>
      <c r="H4968" s="36"/>
    </row>
    <row r="4969" spans="4:8" x14ac:dyDescent="0.25">
      <c r="D4969" s="125"/>
      <c r="E4969" s="159"/>
      <c r="F4969" s="31"/>
      <c r="H4969" s="36"/>
    </row>
    <row r="4970" spans="4:8" x14ac:dyDescent="0.25">
      <c r="D4970" s="125"/>
      <c r="E4970" s="159"/>
      <c r="F4970" s="31"/>
      <c r="H4970" s="36"/>
    </row>
    <row r="4971" spans="4:8" x14ac:dyDescent="0.25">
      <c r="D4971" s="125"/>
      <c r="E4971" s="159"/>
      <c r="F4971" s="31"/>
      <c r="H4971" s="36"/>
    </row>
    <row r="4972" spans="4:8" x14ac:dyDescent="0.25">
      <c r="D4972" s="125"/>
      <c r="E4972" s="159"/>
      <c r="F4972" s="31"/>
      <c r="H4972" s="36"/>
    </row>
    <row r="4973" spans="4:8" x14ac:dyDescent="0.25">
      <c r="D4973" s="125"/>
      <c r="E4973" s="159"/>
      <c r="F4973" s="31"/>
      <c r="H4973" s="36"/>
    </row>
    <row r="4974" spans="4:8" x14ac:dyDescent="0.25">
      <c r="D4974" s="125"/>
      <c r="E4974" s="159"/>
      <c r="F4974" s="31"/>
      <c r="H4974" s="36"/>
    </row>
    <row r="4975" spans="4:8" x14ac:dyDescent="0.25">
      <c r="D4975" s="125"/>
      <c r="E4975" s="159"/>
      <c r="F4975" s="31"/>
      <c r="H4975" s="36"/>
    </row>
    <row r="4976" spans="4:8" x14ac:dyDescent="0.25">
      <c r="D4976" s="125"/>
      <c r="E4976" s="159"/>
      <c r="F4976" s="31"/>
      <c r="H4976" s="36"/>
    </row>
    <row r="4977" spans="4:8" x14ac:dyDescent="0.25">
      <c r="D4977" s="125"/>
      <c r="E4977" s="159"/>
      <c r="F4977" s="31"/>
      <c r="H4977" s="36"/>
    </row>
    <row r="4978" spans="4:8" x14ac:dyDescent="0.25">
      <c r="D4978" s="125"/>
      <c r="E4978" s="159"/>
      <c r="F4978" s="31"/>
      <c r="H4978" s="36"/>
    </row>
    <row r="4979" spans="4:8" x14ac:dyDescent="0.25">
      <c r="D4979" s="125"/>
      <c r="E4979" s="159"/>
      <c r="F4979" s="31"/>
      <c r="H4979" s="36"/>
    </row>
    <row r="4980" spans="4:8" x14ac:dyDescent="0.25">
      <c r="D4980" s="125"/>
      <c r="E4980" s="159"/>
      <c r="F4980" s="31"/>
      <c r="H4980" s="36"/>
    </row>
    <row r="4981" spans="4:8" x14ac:dyDescent="0.25">
      <c r="D4981" s="125"/>
      <c r="E4981" s="159"/>
      <c r="F4981" s="31"/>
      <c r="H4981" s="36"/>
    </row>
    <row r="4982" spans="4:8" x14ac:dyDescent="0.25">
      <c r="D4982" s="125"/>
      <c r="E4982" s="159"/>
      <c r="F4982" s="31"/>
      <c r="H4982" s="36"/>
    </row>
    <row r="4983" spans="4:8" x14ac:dyDescent="0.25">
      <c r="D4983" s="125"/>
      <c r="E4983" s="159"/>
      <c r="F4983" s="31"/>
      <c r="H4983" s="36"/>
    </row>
    <row r="4984" spans="4:8" x14ac:dyDescent="0.25">
      <c r="D4984" s="125"/>
      <c r="E4984" s="159"/>
      <c r="F4984" s="31"/>
      <c r="H4984" s="36"/>
    </row>
    <row r="4985" spans="4:8" x14ac:dyDescent="0.25">
      <c r="D4985" s="125"/>
      <c r="E4985" s="159"/>
      <c r="F4985" s="31"/>
      <c r="H4985" s="36"/>
    </row>
    <row r="4986" spans="4:8" x14ac:dyDescent="0.25">
      <c r="D4986" s="125"/>
      <c r="E4986" s="159"/>
      <c r="F4986" s="31"/>
      <c r="H4986" s="36"/>
    </row>
    <row r="4987" spans="4:8" x14ac:dyDescent="0.25">
      <c r="D4987" s="125"/>
      <c r="E4987" s="159"/>
      <c r="F4987" s="31"/>
      <c r="H4987" s="36"/>
    </row>
    <row r="4988" spans="4:8" x14ac:dyDescent="0.25">
      <c r="D4988" s="125"/>
      <c r="E4988" s="159"/>
      <c r="F4988" s="31"/>
      <c r="H4988" s="36"/>
    </row>
    <row r="4989" spans="4:8" x14ac:dyDescent="0.25">
      <c r="D4989" s="125"/>
      <c r="E4989" s="159"/>
      <c r="F4989" s="31"/>
      <c r="H4989" s="36"/>
    </row>
    <row r="4990" spans="4:8" x14ac:dyDescent="0.25">
      <c r="D4990" s="125"/>
      <c r="E4990" s="159"/>
      <c r="F4990" s="31"/>
      <c r="H4990" s="36"/>
    </row>
    <row r="4991" spans="4:8" x14ac:dyDescent="0.25">
      <c r="D4991" s="125"/>
      <c r="E4991" s="159"/>
      <c r="F4991" s="31"/>
      <c r="H4991" s="36"/>
    </row>
    <row r="4992" spans="4:8" x14ac:dyDescent="0.25">
      <c r="D4992" s="125"/>
      <c r="E4992" s="159"/>
      <c r="F4992" s="31"/>
      <c r="H4992" s="36"/>
    </row>
    <row r="4993" spans="4:8" x14ac:dyDescent="0.25">
      <c r="D4993" s="125"/>
      <c r="E4993" s="159"/>
      <c r="F4993" s="31"/>
      <c r="H4993" s="36"/>
    </row>
    <row r="4994" spans="4:8" x14ac:dyDescent="0.25">
      <c r="D4994" s="125"/>
      <c r="E4994" s="159"/>
      <c r="F4994" s="31"/>
      <c r="H4994" s="36"/>
    </row>
    <row r="4995" spans="4:8" x14ac:dyDescent="0.25">
      <c r="D4995" s="125"/>
      <c r="E4995" s="159"/>
      <c r="F4995" s="31"/>
      <c r="H4995" s="36"/>
    </row>
    <row r="4996" spans="4:8" x14ac:dyDescent="0.25">
      <c r="D4996" s="125"/>
      <c r="E4996" s="159"/>
      <c r="F4996" s="31"/>
      <c r="H4996" s="36"/>
    </row>
    <row r="4997" spans="4:8" x14ac:dyDescent="0.25">
      <c r="D4997" s="125"/>
      <c r="E4997" s="159"/>
      <c r="F4997" s="31"/>
      <c r="H4997" s="36"/>
    </row>
    <row r="4998" spans="4:8" x14ac:dyDescent="0.25">
      <c r="D4998" s="125"/>
      <c r="E4998" s="159"/>
      <c r="F4998" s="31"/>
      <c r="H4998" s="36"/>
    </row>
    <row r="4999" spans="4:8" x14ac:dyDescent="0.25">
      <c r="D4999" s="125"/>
      <c r="E4999" s="159"/>
      <c r="F4999" s="31"/>
      <c r="H4999" s="36"/>
    </row>
    <row r="5000" spans="4:8" x14ac:dyDescent="0.25">
      <c r="D5000" s="125"/>
      <c r="E5000" s="159"/>
      <c r="F5000" s="31"/>
      <c r="H5000" s="36"/>
    </row>
    <row r="5001" spans="4:8" x14ac:dyDescent="0.25">
      <c r="D5001" s="125"/>
      <c r="E5001" s="159"/>
      <c r="F5001" s="31"/>
      <c r="H5001" s="36"/>
    </row>
    <row r="5002" spans="4:8" x14ac:dyDescent="0.25">
      <c r="D5002" s="125"/>
      <c r="E5002" s="159"/>
      <c r="F5002" s="31"/>
      <c r="H5002" s="36"/>
    </row>
    <row r="5003" spans="4:8" x14ac:dyDescent="0.25">
      <c r="D5003" s="125"/>
      <c r="E5003" s="159"/>
      <c r="F5003" s="31"/>
      <c r="H5003" s="36"/>
    </row>
    <row r="5004" spans="4:8" x14ac:dyDescent="0.25">
      <c r="D5004" s="125"/>
      <c r="E5004" s="159"/>
      <c r="F5004" s="31"/>
      <c r="H5004" s="36"/>
    </row>
    <row r="5005" spans="4:8" x14ac:dyDescent="0.25">
      <c r="D5005" s="125"/>
      <c r="E5005" s="159"/>
      <c r="F5005" s="31"/>
      <c r="H5005" s="36"/>
    </row>
    <row r="5006" spans="4:8" x14ac:dyDescent="0.25">
      <c r="D5006" s="125"/>
      <c r="E5006" s="159"/>
      <c r="F5006" s="31"/>
      <c r="H5006" s="36"/>
    </row>
    <row r="5007" spans="4:8" x14ac:dyDescent="0.25">
      <c r="D5007" s="125"/>
      <c r="E5007" s="159"/>
      <c r="F5007" s="31"/>
      <c r="H5007" s="36"/>
    </row>
    <row r="5008" spans="4:8" x14ac:dyDescent="0.25">
      <c r="D5008" s="125"/>
      <c r="E5008" s="159"/>
      <c r="F5008" s="31"/>
      <c r="H5008" s="36"/>
    </row>
    <row r="5009" spans="4:8" x14ac:dyDescent="0.25">
      <c r="D5009" s="125"/>
      <c r="E5009" s="159"/>
      <c r="F5009" s="31"/>
      <c r="H5009" s="36"/>
    </row>
    <row r="5010" spans="4:8" x14ac:dyDescent="0.25">
      <c r="D5010" s="125"/>
      <c r="E5010" s="159"/>
      <c r="F5010" s="31"/>
      <c r="H5010" s="36"/>
    </row>
    <row r="5011" spans="4:8" x14ac:dyDescent="0.25">
      <c r="D5011" s="125"/>
      <c r="E5011" s="159"/>
      <c r="F5011" s="31"/>
      <c r="H5011" s="36"/>
    </row>
    <row r="5012" spans="4:8" x14ac:dyDescent="0.25">
      <c r="D5012" s="125"/>
      <c r="E5012" s="159"/>
      <c r="F5012" s="31"/>
      <c r="H5012" s="36"/>
    </row>
    <row r="5013" spans="4:8" x14ac:dyDescent="0.25">
      <c r="D5013" s="125"/>
      <c r="E5013" s="159"/>
      <c r="F5013" s="31"/>
      <c r="H5013" s="36"/>
    </row>
    <row r="5014" spans="4:8" x14ac:dyDescent="0.25">
      <c r="D5014" s="125"/>
      <c r="E5014" s="159"/>
      <c r="F5014" s="31"/>
      <c r="H5014" s="36"/>
    </row>
    <row r="5015" spans="4:8" x14ac:dyDescent="0.25">
      <c r="D5015" s="125"/>
      <c r="E5015" s="159"/>
      <c r="F5015" s="31"/>
      <c r="H5015" s="36"/>
    </row>
    <row r="5016" spans="4:8" x14ac:dyDescent="0.25">
      <c r="D5016" s="125"/>
      <c r="E5016" s="159"/>
      <c r="F5016" s="31"/>
      <c r="H5016" s="36"/>
    </row>
    <row r="5017" spans="4:8" x14ac:dyDescent="0.25">
      <c r="D5017" s="125"/>
      <c r="E5017" s="159"/>
      <c r="F5017" s="31"/>
      <c r="H5017" s="36"/>
    </row>
    <row r="5018" spans="4:8" x14ac:dyDescent="0.25">
      <c r="D5018" s="125"/>
      <c r="E5018" s="159"/>
      <c r="F5018" s="31"/>
      <c r="H5018" s="36"/>
    </row>
    <row r="5019" spans="4:8" x14ac:dyDescent="0.25">
      <c r="D5019" s="125"/>
      <c r="E5019" s="159"/>
      <c r="F5019" s="31"/>
      <c r="H5019" s="36"/>
    </row>
    <row r="5020" spans="4:8" x14ac:dyDescent="0.25">
      <c r="D5020" s="125"/>
      <c r="E5020" s="159"/>
      <c r="F5020" s="31"/>
      <c r="H5020" s="36"/>
    </row>
    <row r="5021" spans="4:8" x14ac:dyDescent="0.25">
      <c r="D5021" s="125"/>
      <c r="E5021" s="159"/>
      <c r="F5021" s="31"/>
      <c r="H5021" s="36"/>
    </row>
    <row r="5022" spans="4:8" x14ac:dyDescent="0.25">
      <c r="D5022" s="125"/>
      <c r="E5022" s="159"/>
      <c r="F5022" s="31"/>
      <c r="H5022" s="36"/>
    </row>
    <row r="5023" spans="4:8" x14ac:dyDescent="0.25">
      <c r="D5023" s="125"/>
      <c r="E5023" s="159"/>
      <c r="F5023" s="31"/>
      <c r="H5023" s="36"/>
    </row>
    <row r="5024" spans="4:8" x14ac:dyDescent="0.25">
      <c r="D5024" s="125"/>
      <c r="E5024" s="159"/>
      <c r="F5024" s="31"/>
      <c r="H5024" s="36"/>
    </row>
    <row r="5025" spans="4:8" x14ac:dyDescent="0.25">
      <c r="D5025" s="125"/>
      <c r="E5025" s="159"/>
      <c r="F5025" s="31"/>
      <c r="H5025" s="36"/>
    </row>
    <row r="5026" spans="4:8" x14ac:dyDescent="0.25">
      <c r="D5026" s="125"/>
      <c r="E5026" s="159"/>
      <c r="F5026" s="31"/>
      <c r="H5026" s="36"/>
    </row>
    <row r="5027" spans="4:8" x14ac:dyDescent="0.25">
      <c r="D5027" s="125"/>
      <c r="E5027" s="159"/>
      <c r="F5027" s="31"/>
      <c r="H5027" s="36"/>
    </row>
    <row r="5028" spans="4:8" x14ac:dyDescent="0.25">
      <c r="D5028" s="125"/>
      <c r="E5028" s="159"/>
      <c r="F5028" s="31"/>
      <c r="H5028" s="36"/>
    </row>
    <row r="5029" spans="4:8" x14ac:dyDescent="0.25">
      <c r="D5029" s="125"/>
      <c r="E5029" s="159"/>
      <c r="F5029" s="31"/>
      <c r="H5029" s="36"/>
    </row>
    <row r="5030" spans="4:8" x14ac:dyDescent="0.25">
      <c r="D5030" s="125"/>
      <c r="E5030" s="159"/>
      <c r="F5030" s="31"/>
      <c r="H5030" s="36"/>
    </row>
    <row r="5031" spans="4:8" x14ac:dyDescent="0.25">
      <c r="D5031" s="125"/>
      <c r="E5031" s="159"/>
      <c r="F5031" s="31"/>
      <c r="H5031" s="36"/>
    </row>
    <row r="5032" spans="4:8" x14ac:dyDescent="0.25">
      <c r="D5032" s="125"/>
      <c r="E5032" s="159"/>
      <c r="F5032" s="31"/>
      <c r="H5032" s="36"/>
    </row>
    <row r="5033" spans="4:8" x14ac:dyDescent="0.25">
      <c r="D5033" s="125"/>
      <c r="E5033" s="159"/>
      <c r="F5033" s="31"/>
      <c r="H5033" s="36"/>
    </row>
    <row r="5034" spans="4:8" x14ac:dyDescent="0.25">
      <c r="D5034" s="125"/>
      <c r="E5034" s="159"/>
      <c r="F5034" s="31"/>
      <c r="H5034" s="36"/>
    </row>
    <row r="5035" spans="4:8" x14ac:dyDescent="0.25">
      <c r="D5035" s="125"/>
      <c r="E5035" s="159"/>
      <c r="F5035" s="31"/>
      <c r="H5035" s="36"/>
    </row>
    <row r="5036" spans="4:8" x14ac:dyDescent="0.25">
      <c r="D5036" s="125"/>
      <c r="E5036" s="159"/>
      <c r="F5036" s="31"/>
      <c r="H5036" s="36"/>
    </row>
    <row r="5037" spans="4:8" x14ac:dyDescent="0.25">
      <c r="D5037" s="125"/>
      <c r="E5037" s="159"/>
      <c r="F5037" s="31"/>
      <c r="H5037" s="36"/>
    </row>
    <row r="5038" spans="4:8" x14ac:dyDescent="0.25">
      <c r="D5038" s="125"/>
      <c r="E5038" s="159"/>
      <c r="F5038" s="31"/>
      <c r="H5038" s="36"/>
    </row>
    <row r="5039" spans="4:8" x14ac:dyDescent="0.25">
      <c r="D5039" s="125"/>
      <c r="E5039" s="159"/>
      <c r="F5039" s="31"/>
      <c r="H5039" s="36"/>
    </row>
    <row r="5040" spans="4:8" x14ac:dyDescent="0.25">
      <c r="D5040" s="125"/>
      <c r="E5040" s="159"/>
      <c r="F5040" s="31"/>
      <c r="H5040" s="36"/>
    </row>
    <row r="5041" spans="4:8" x14ac:dyDescent="0.25">
      <c r="D5041" s="125"/>
      <c r="E5041" s="159"/>
      <c r="F5041" s="31"/>
      <c r="H5041" s="36"/>
    </row>
    <row r="5042" spans="4:8" x14ac:dyDescent="0.25">
      <c r="D5042" s="125"/>
      <c r="E5042" s="159"/>
      <c r="F5042" s="31"/>
      <c r="H5042" s="36"/>
    </row>
    <row r="5043" spans="4:8" x14ac:dyDescent="0.25">
      <c r="D5043" s="125"/>
      <c r="E5043" s="159"/>
      <c r="F5043" s="31"/>
      <c r="H5043" s="36"/>
    </row>
    <row r="5044" spans="4:8" x14ac:dyDescent="0.25">
      <c r="D5044" s="125"/>
      <c r="E5044" s="159"/>
      <c r="F5044" s="31"/>
      <c r="H5044" s="36"/>
    </row>
    <row r="5045" spans="4:8" x14ac:dyDescent="0.25">
      <c r="D5045" s="125"/>
      <c r="E5045" s="159"/>
      <c r="F5045" s="31"/>
      <c r="H5045" s="36"/>
    </row>
    <row r="5046" spans="4:8" x14ac:dyDescent="0.25">
      <c r="D5046" s="125"/>
      <c r="E5046" s="159"/>
      <c r="F5046" s="31"/>
      <c r="H5046" s="36"/>
    </row>
    <row r="5047" spans="4:8" x14ac:dyDescent="0.25">
      <c r="D5047" s="125"/>
      <c r="E5047" s="159"/>
      <c r="F5047" s="31"/>
      <c r="H5047" s="36"/>
    </row>
    <row r="5048" spans="4:8" x14ac:dyDescent="0.25">
      <c r="D5048" s="125"/>
      <c r="E5048" s="159"/>
      <c r="F5048" s="31"/>
      <c r="H5048" s="36"/>
    </row>
    <row r="5049" spans="4:8" x14ac:dyDescent="0.25">
      <c r="D5049" s="125"/>
      <c r="E5049" s="159"/>
      <c r="F5049" s="31"/>
      <c r="H5049" s="36"/>
    </row>
    <row r="5050" spans="4:8" x14ac:dyDescent="0.25">
      <c r="D5050" s="125"/>
      <c r="E5050" s="159"/>
      <c r="F5050" s="31"/>
      <c r="H5050" s="36"/>
    </row>
    <row r="5051" spans="4:8" x14ac:dyDescent="0.25">
      <c r="D5051" s="125"/>
      <c r="E5051" s="159"/>
      <c r="F5051" s="31"/>
      <c r="H5051" s="36"/>
    </row>
    <row r="5052" spans="4:8" x14ac:dyDescent="0.25">
      <c r="D5052" s="125"/>
      <c r="E5052" s="159"/>
      <c r="F5052" s="31"/>
      <c r="H5052" s="36"/>
    </row>
    <row r="5053" spans="4:8" x14ac:dyDescent="0.25">
      <c r="D5053" s="125"/>
      <c r="E5053" s="159"/>
      <c r="F5053" s="31"/>
      <c r="H5053" s="36"/>
    </row>
    <row r="5054" spans="4:8" x14ac:dyDescent="0.25">
      <c r="D5054" s="125"/>
      <c r="E5054" s="159"/>
      <c r="F5054" s="31"/>
      <c r="H5054" s="36"/>
    </row>
    <row r="5055" spans="4:8" x14ac:dyDescent="0.25">
      <c r="D5055" s="125"/>
      <c r="E5055" s="159"/>
      <c r="F5055" s="31"/>
      <c r="H5055" s="36"/>
    </row>
    <row r="5056" spans="4:8" x14ac:dyDescent="0.25">
      <c r="D5056" s="125"/>
      <c r="E5056" s="159"/>
      <c r="F5056" s="31"/>
      <c r="H5056" s="36"/>
    </row>
    <row r="5057" spans="4:8" x14ac:dyDescent="0.25">
      <c r="D5057" s="125"/>
      <c r="E5057" s="159"/>
      <c r="F5057" s="31"/>
      <c r="H5057" s="36"/>
    </row>
    <row r="5058" spans="4:8" x14ac:dyDescent="0.25">
      <c r="D5058" s="125"/>
      <c r="E5058" s="159"/>
      <c r="F5058" s="31"/>
      <c r="H5058" s="36"/>
    </row>
    <row r="5059" spans="4:8" x14ac:dyDescent="0.25">
      <c r="D5059" s="125"/>
      <c r="E5059" s="159"/>
      <c r="F5059" s="31"/>
      <c r="H5059" s="36"/>
    </row>
    <row r="5060" spans="4:8" x14ac:dyDescent="0.25">
      <c r="D5060" s="125"/>
      <c r="E5060" s="159"/>
      <c r="F5060" s="31"/>
      <c r="H5060" s="36"/>
    </row>
    <row r="5061" spans="4:8" x14ac:dyDescent="0.25">
      <c r="D5061" s="125"/>
      <c r="E5061" s="159"/>
      <c r="F5061" s="31"/>
      <c r="H5061" s="36"/>
    </row>
    <row r="5062" spans="4:8" x14ac:dyDescent="0.25">
      <c r="D5062" s="125"/>
      <c r="E5062" s="159"/>
      <c r="F5062" s="31"/>
      <c r="H5062" s="36"/>
    </row>
    <row r="5063" spans="4:8" x14ac:dyDescent="0.25">
      <c r="D5063" s="125"/>
      <c r="E5063" s="159"/>
      <c r="F5063" s="31"/>
      <c r="H5063" s="36"/>
    </row>
    <row r="5064" spans="4:8" x14ac:dyDescent="0.25">
      <c r="D5064" s="125"/>
      <c r="E5064" s="159"/>
      <c r="F5064" s="31"/>
      <c r="H5064" s="36"/>
    </row>
    <row r="5065" spans="4:8" x14ac:dyDescent="0.25">
      <c r="D5065" s="125"/>
      <c r="E5065" s="159"/>
      <c r="F5065" s="31"/>
      <c r="H5065" s="36"/>
    </row>
    <row r="5066" spans="4:8" x14ac:dyDescent="0.25">
      <c r="D5066" s="125"/>
      <c r="E5066" s="159"/>
      <c r="F5066" s="31"/>
      <c r="H5066" s="36"/>
    </row>
    <row r="5067" spans="4:8" x14ac:dyDescent="0.25">
      <c r="D5067" s="125"/>
      <c r="E5067" s="159"/>
      <c r="F5067" s="31"/>
      <c r="H5067" s="36"/>
    </row>
    <row r="5068" spans="4:8" x14ac:dyDescent="0.25">
      <c r="D5068" s="125"/>
      <c r="E5068" s="159"/>
      <c r="F5068" s="31"/>
      <c r="H5068" s="36"/>
    </row>
    <row r="5069" spans="4:8" x14ac:dyDescent="0.25">
      <c r="D5069" s="125"/>
      <c r="E5069" s="159"/>
      <c r="F5069" s="31"/>
      <c r="H5069" s="36"/>
    </row>
    <row r="5070" spans="4:8" x14ac:dyDescent="0.25">
      <c r="D5070" s="125"/>
      <c r="E5070" s="159"/>
      <c r="F5070" s="31"/>
      <c r="H5070" s="36"/>
    </row>
    <row r="5071" spans="4:8" x14ac:dyDescent="0.25">
      <c r="D5071" s="125"/>
      <c r="E5071" s="159"/>
      <c r="F5071" s="31"/>
      <c r="H5071" s="36"/>
    </row>
    <row r="5072" spans="4:8" x14ac:dyDescent="0.25">
      <c r="D5072" s="125"/>
      <c r="E5072" s="159"/>
      <c r="F5072" s="31"/>
      <c r="H5072" s="36"/>
    </row>
    <row r="5073" spans="4:8" x14ac:dyDescent="0.25">
      <c r="D5073" s="125"/>
      <c r="E5073" s="159"/>
      <c r="F5073" s="31"/>
      <c r="H5073" s="36"/>
    </row>
    <row r="5074" spans="4:8" x14ac:dyDescent="0.25">
      <c r="D5074" s="125"/>
      <c r="E5074" s="159"/>
      <c r="F5074" s="31"/>
      <c r="H5074" s="36"/>
    </row>
    <row r="5075" spans="4:8" x14ac:dyDescent="0.25">
      <c r="D5075" s="125"/>
      <c r="E5075" s="159"/>
      <c r="F5075" s="31"/>
      <c r="H5075" s="36"/>
    </row>
    <row r="5076" spans="4:8" x14ac:dyDescent="0.25">
      <c r="D5076" s="125"/>
      <c r="E5076" s="159"/>
      <c r="F5076" s="31"/>
      <c r="H5076" s="36"/>
    </row>
    <row r="5077" spans="4:8" x14ac:dyDescent="0.25">
      <c r="D5077" s="125"/>
      <c r="E5077" s="159"/>
      <c r="F5077" s="31"/>
      <c r="H5077" s="36"/>
    </row>
    <row r="5078" spans="4:8" x14ac:dyDescent="0.25">
      <c r="D5078" s="125"/>
      <c r="E5078" s="159"/>
      <c r="F5078" s="31"/>
      <c r="H5078" s="36"/>
    </row>
    <row r="5079" spans="4:8" x14ac:dyDescent="0.25">
      <c r="D5079" s="125"/>
      <c r="E5079" s="159"/>
      <c r="F5079" s="31"/>
      <c r="H5079" s="36"/>
    </row>
    <row r="5080" spans="4:8" x14ac:dyDescent="0.25">
      <c r="D5080" s="125"/>
      <c r="E5080" s="159"/>
      <c r="F5080" s="31"/>
      <c r="H5080" s="36"/>
    </row>
    <row r="5081" spans="4:8" x14ac:dyDescent="0.25">
      <c r="D5081" s="125"/>
      <c r="E5081" s="159"/>
      <c r="F5081" s="31"/>
      <c r="H5081" s="36"/>
    </row>
    <row r="5082" spans="4:8" x14ac:dyDescent="0.25">
      <c r="D5082" s="125"/>
      <c r="E5082" s="159"/>
      <c r="F5082" s="31"/>
      <c r="H5082" s="36"/>
    </row>
    <row r="5083" spans="4:8" x14ac:dyDescent="0.25">
      <c r="D5083" s="125"/>
      <c r="E5083" s="159"/>
      <c r="F5083" s="31"/>
      <c r="H5083" s="36"/>
    </row>
    <row r="5084" spans="4:8" x14ac:dyDescent="0.25">
      <c r="D5084" s="125"/>
      <c r="E5084" s="159"/>
      <c r="F5084" s="31"/>
      <c r="H5084" s="36"/>
    </row>
    <row r="5085" spans="4:8" x14ac:dyDescent="0.25">
      <c r="D5085" s="125"/>
      <c r="E5085" s="159"/>
      <c r="F5085" s="31"/>
      <c r="H5085" s="36"/>
    </row>
    <row r="5086" spans="4:8" x14ac:dyDescent="0.25">
      <c r="D5086" s="125"/>
      <c r="E5086" s="159"/>
      <c r="F5086" s="31"/>
      <c r="H5086" s="36"/>
    </row>
    <row r="5087" spans="4:8" x14ac:dyDescent="0.25">
      <c r="D5087" s="125"/>
      <c r="E5087" s="159"/>
      <c r="F5087" s="31"/>
      <c r="H5087" s="36"/>
    </row>
    <row r="5088" spans="4:8" x14ac:dyDescent="0.25">
      <c r="D5088" s="125"/>
      <c r="E5088" s="159"/>
      <c r="F5088" s="31"/>
      <c r="H5088" s="36"/>
    </row>
    <row r="5089" spans="4:8" x14ac:dyDescent="0.25">
      <c r="D5089" s="125"/>
      <c r="E5089" s="159"/>
      <c r="F5089" s="31"/>
      <c r="H5089" s="36"/>
    </row>
    <row r="5090" spans="4:8" x14ac:dyDescent="0.25">
      <c r="D5090" s="125"/>
      <c r="E5090" s="159"/>
      <c r="F5090" s="31"/>
      <c r="H5090" s="36"/>
    </row>
    <row r="5091" spans="4:8" x14ac:dyDescent="0.25">
      <c r="D5091" s="125"/>
      <c r="E5091" s="159"/>
      <c r="F5091" s="31"/>
      <c r="H5091" s="36"/>
    </row>
    <row r="5092" spans="4:8" x14ac:dyDescent="0.25">
      <c r="D5092" s="125"/>
      <c r="E5092" s="159"/>
      <c r="F5092" s="31"/>
      <c r="H5092" s="36"/>
    </row>
    <row r="5093" spans="4:8" x14ac:dyDescent="0.25">
      <c r="D5093" s="125"/>
      <c r="E5093" s="159"/>
      <c r="F5093" s="31"/>
      <c r="H5093" s="36"/>
    </row>
    <row r="5094" spans="4:8" x14ac:dyDescent="0.25">
      <c r="D5094" s="125"/>
      <c r="E5094" s="159"/>
      <c r="F5094" s="31"/>
      <c r="H5094" s="36"/>
    </row>
    <row r="5095" spans="4:8" x14ac:dyDescent="0.25">
      <c r="D5095" s="125"/>
      <c r="E5095" s="159"/>
      <c r="F5095" s="31"/>
      <c r="H5095" s="36"/>
    </row>
    <row r="5096" spans="4:8" x14ac:dyDescent="0.25">
      <c r="D5096" s="125"/>
      <c r="E5096" s="159"/>
      <c r="F5096" s="31"/>
      <c r="H5096" s="36"/>
    </row>
    <row r="5097" spans="4:8" x14ac:dyDescent="0.25">
      <c r="D5097" s="125"/>
      <c r="E5097" s="159"/>
      <c r="F5097" s="31"/>
      <c r="H5097" s="36"/>
    </row>
    <row r="5098" spans="4:8" x14ac:dyDescent="0.25">
      <c r="D5098" s="125"/>
      <c r="E5098" s="159"/>
      <c r="F5098" s="31"/>
      <c r="H5098" s="36"/>
    </row>
    <row r="5099" spans="4:8" x14ac:dyDescent="0.25">
      <c r="D5099" s="125"/>
      <c r="E5099" s="159"/>
      <c r="F5099" s="31"/>
      <c r="H5099" s="36"/>
    </row>
    <row r="5100" spans="4:8" x14ac:dyDescent="0.25">
      <c r="D5100" s="125"/>
      <c r="E5100" s="159"/>
      <c r="F5100" s="31"/>
      <c r="H5100" s="36"/>
    </row>
    <row r="5101" spans="4:8" x14ac:dyDescent="0.25">
      <c r="D5101" s="125"/>
      <c r="E5101" s="159"/>
      <c r="F5101" s="31"/>
      <c r="H5101" s="36"/>
    </row>
    <row r="5102" spans="4:8" x14ac:dyDescent="0.25">
      <c r="D5102" s="125"/>
      <c r="E5102" s="159"/>
      <c r="F5102" s="31"/>
      <c r="H5102" s="36"/>
    </row>
    <row r="5103" spans="4:8" x14ac:dyDescent="0.25">
      <c r="D5103" s="125"/>
      <c r="E5103" s="159"/>
      <c r="F5103" s="31"/>
      <c r="H5103" s="36"/>
    </row>
    <row r="5104" spans="4:8" x14ac:dyDescent="0.25">
      <c r="D5104" s="125"/>
      <c r="E5104" s="159"/>
      <c r="F5104" s="31"/>
      <c r="H5104" s="36"/>
    </row>
    <row r="5105" spans="4:8" x14ac:dyDescent="0.25">
      <c r="D5105" s="125"/>
      <c r="E5105" s="159"/>
      <c r="F5105" s="31"/>
      <c r="H5105" s="36"/>
    </row>
    <row r="5106" spans="4:8" x14ac:dyDescent="0.25">
      <c r="D5106" s="125"/>
      <c r="E5106" s="159"/>
      <c r="F5106" s="31"/>
      <c r="H5106" s="36"/>
    </row>
    <row r="5107" spans="4:8" x14ac:dyDescent="0.25">
      <c r="D5107" s="125"/>
      <c r="E5107" s="159"/>
      <c r="F5107" s="31"/>
      <c r="H5107" s="36"/>
    </row>
    <row r="5108" spans="4:8" x14ac:dyDescent="0.25">
      <c r="D5108" s="125"/>
      <c r="E5108" s="159"/>
      <c r="F5108" s="31"/>
      <c r="H5108" s="36"/>
    </row>
    <row r="5109" spans="4:8" x14ac:dyDescent="0.25">
      <c r="D5109" s="125"/>
      <c r="E5109" s="159"/>
      <c r="F5109" s="31"/>
      <c r="H5109" s="36"/>
    </row>
    <row r="5110" spans="4:8" x14ac:dyDescent="0.25">
      <c r="D5110" s="125"/>
      <c r="E5110" s="159"/>
      <c r="F5110" s="31"/>
      <c r="H5110" s="36"/>
    </row>
    <row r="5111" spans="4:8" x14ac:dyDescent="0.25">
      <c r="D5111" s="125"/>
      <c r="E5111" s="159"/>
      <c r="F5111" s="31"/>
      <c r="H5111" s="36"/>
    </row>
    <row r="5112" spans="4:8" x14ac:dyDescent="0.25">
      <c r="D5112" s="125"/>
      <c r="E5112" s="159"/>
      <c r="F5112" s="31"/>
      <c r="H5112" s="36"/>
    </row>
    <row r="5113" spans="4:8" x14ac:dyDescent="0.25">
      <c r="D5113" s="125"/>
      <c r="E5113" s="159"/>
      <c r="F5113" s="31"/>
      <c r="H5113" s="36"/>
    </row>
    <row r="5114" spans="4:8" x14ac:dyDescent="0.25">
      <c r="D5114" s="125"/>
      <c r="E5114" s="159"/>
      <c r="F5114" s="31"/>
      <c r="H5114" s="36"/>
    </row>
    <row r="5115" spans="4:8" x14ac:dyDescent="0.25">
      <c r="D5115" s="125"/>
      <c r="E5115" s="159"/>
      <c r="F5115" s="31"/>
      <c r="H5115" s="36"/>
    </row>
    <row r="5116" spans="4:8" x14ac:dyDescent="0.25">
      <c r="D5116" s="125"/>
      <c r="E5116" s="159"/>
      <c r="F5116" s="31"/>
      <c r="H5116" s="36"/>
    </row>
    <row r="5117" spans="4:8" x14ac:dyDescent="0.25">
      <c r="D5117" s="125"/>
      <c r="E5117" s="159"/>
      <c r="F5117" s="31"/>
      <c r="H5117" s="36"/>
    </row>
    <row r="5118" spans="4:8" x14ac:dyDescent="0.25">
      <c r="D5118" s="125"/>
      <c r="E5118" s="159"/>
      <c r="F5118" s="31"/>
      <c r="H5118" s="36"/>
    </row>
    <row r="5119" spans="4:8" x14ac:dyDescent="0.25">
      <c r="D5119" s="125"/>
      <c r="E5119" s="159"/>
      <c r="F5119" s="31"/>
      <c r="H5119" s="36"/>
    </row>
    <row r="5120" spans="4:8" x14ac:dyDescent="0.25">
      <c r="D5120" s="125"/>
      <c r="E5120" s="159"/>
      <c r="F5120" s="31"/>
      <c r="H5120" s="36"/>
    </row>
    <row r="5121" spans="4:8" x14ac:dyDescent="0.25">
      <c r="D5121" s="125"/>
      <c r="E5121" s="159"/>
      <c r="F5121" s="31"/>
      <c r="H5121" s="36"/>
    </row>
    <row r="5122" spans="4:8" x14ac:dyDescent="0.25">
      <c r="D5122" s="125"/>
      <c r="E5122" s="159"/>
      <c r="F5122" s="31"/>
      <c r="H5122" s="36"/>
    </row>
    <row r="5123" spans="4:8" x14ac:dyDescent="0.25">
      <c r="D5123" s="125"/>
      <c r="E5123" s="159"/>
      <c r="F5123" s="31"/>
      <c r="H5123" s="36"/>
    </row>
    <row r="5124" spans="4:8" x14ac:dyDescent="0.25">
      <c r="D5124" s="125"/>
      <c r="E5124" s="159"/>
      <c r="F5124" s="31"/>
      <c r="H5124" s="36"/>
    </row>
    <row r="5125" spans="4:8" x14ac:dyDescent="0.25">
      <c r="D5125" s="125"/>
      <c r="E5125" s="159"/>
      <c r="F5125" s="31"/>
      <c r="H5125" s="36"/>
    </row>
    <row r="5126" spans="4:8" x14ac:dyDescent="0.25">
      <c r="D5126" s="125"/>
      <c r="E5126" s="159"/>
      <c r="F5126" s="31"/>
      <c r="H5126" s="36"/>
    </row>
    <row r="5127" spans="4:8" x14ac:dyDescent="0.25">
      <c r="D5127" s="125"/>
      <c r="E5127" s="159"/>
      <c r="F5127" s="31"/>
      <c r="H5127" s="36"/>
    </row>
    <row r="5128" spans="4:8" x14ac:dyDescent="0.25">
      <c r="D5128" s="125"/>
      <c r="E5128" s="159"/>
      <c r="F5128" s="31"/>
      <c r="H5128" s="36"/>
    </row>
    <row r="5129" spans="4:8" x14ac:dyDescent="0.25">
      <c r="D5129" s="125"/>
      <c r="E5129" s="159"/>
      <c r="F5129" s="31"/>
      <c r="H5129" s="36"/>
    </row>
    <row r="5130" spans="4:8" x14ac:dyDescent="0.25">
      <c r="D5130" s="125"/>
      <c r="E5130" s="159"/>
      <c r="F5130" s="31"/>
      <c r="H5130" s="36"/>
    </row>
    <row r="5131" spans="4:8" x14ac:dyDescent="0.25">
      <c r="D5131" s="125"/>
      <c r="E5131" s="159"/>
      <c r="F5131" s="31"/>
      <c r="H5131" s="36"/>
    </row>
    <row r="5132" spans="4:8" x14ac:dyDescent="0.25">
      <c r="D5132" s="125"/>
      <c r="E5132" s="159"/>
      <c r="F5132" s="31"/>
      <c r="H5132" s="36"/>
    </row>
    <row r="5133" spans="4:8" x14ac:dyDescent="0.25">
      <c r="D5133" s="125"/>
      <c r="E5133" s="159"/>
      <c r="F5133" s="31"/>
      <c r="H5133" s="36"/>
    </row>
    <row r="5134" spans="4:8" x14ac:dyDescent="0.25">
      <c r="D5134" s="125"/>
      <c r="E5134" s="159"/>
      <c r="F5134" s="31"/>
      <c r="H5134" s="36"/>
    </row>
    <row r="5135" spans="4:8" x14ac:dyDescent="0.25">
      <c r="D5135" s="125"/>
      <c r="E5135" s="159"/>
      <c r="F5135" s="31"/>
      <c r="H5135" s="36"/>
    </row>
    <row r="5136" spans="4:8" x14ac:dyDescent="0.25">
      <c r="D5136" s="125"/>
      <c r="E5136" s="159"/>
      <c r="F5136" s="31"/>
      <c r="H5136" s="36"/>
    </row>
    <row r="5137" spans="4:8" x14ac:dyDescent="0.25">
      <c r="D5137" s="125"/>
      <c r="E5137" s="159"/>
      <c r="F5137" s="31"/>
      <c r="H5137" s="36"/>
    </row>
    <row r="5138" spans="4:8" x14ac:dyDescent="0.25">
      <c r="D5138" s="125"/>
      <c r="E5138" s="159"/>
      <c r="F5138" s="31"/>
      <c r="H5138" s="36"/>
    </row>
    <row r="5139" spans="4:8" x14ac:dyDescent="0.25">
      <c r="D5139" s="125"/>
      <c r="E5139" s="159"/>
      <c r="F5139" s="31"/>
      <c r="H5139" s="36"/>
    </row>
    <row r="5140" spans="4:8" x14ac:dyDescent="0.25">
      <c r="D5140" s="125"/>
      <c r="E5140" s="159"/>
      <c r="F5140" s="31"/>
      <c r="H5140" s="36"/>
    </row>
    <row r="5141" spans="4:8" x14ac:dyDescent="0.25">
      <c r="D5141" s="125"/>
      <c r="E5141" s="159"/>
      <c r="F5141" s="31"/>
      <c r="H5141" s="36"/>
    </row>
    <row r="5142" spans="4:8" x14ac:dyDescent="0.25">
      <c r="D5142" s="125"/>
      <c r="E5142" s="159"/>
      <c r="F5142" s="31"/>
      <c r="H5142" s="36"/>
    </row>
    <row r="5143" spans="4:8" x14ac:dyDescent="0.25">
      <c r="D5143" s="125"/>
      <c r="E5143" s="159"/>
      <c r="F5143" s="31"/>
      <c r="H5143" s="36"/>
    </row>
    <row r="5144" spans="4:8" x14ac:dyDescent="0.25">
      <c r="D5144" s="125"/>
      <c r="E5144" s="159"/>
      <c r="F5144" s="31"/>
      <c r="H5144" s="36"/>
    </row>
    <row r="5145" spans="4:8" x14ac:dyDescent="0.25">
      <c r="D5145" s="125"/>
      <c r="E5145" s="159"/>
      <c r="F5145" s="31"/>
      <c r="H5145" s="36"/>
    </row>
    <row r="5146" spans="4:8" x14ac:dyDescent="0.25">
      <c r="D5146" s="125"/>
      <c r="E5146" s="159"/>
      <c r="F5146" s="31"/>
      <c r="H5146" s="36"/>
    </row>
    <row r="5147" spans="4:8" x14ac:dyDescent="0.25">
      <c r="D5147" s="125"/>
      <c r="E5147" s="159"/>
      <c r="F5147" s="31"/>
      <c r="H5147" s="36"/>
    </row>
    <row r="5148" spans="4:8" x14ac:dyDescent="0.25">
      <c r="D5148" s="125"/>
      <c r="E5148" s="159"/>
      <c r="F5148" s="31"/>
      <c r="H5148" s="36"/>
    </row>
    <row r="5149" spans="4:8" x14ac:dyDescent="0.25">
      <c r="D5149" s="125"/>
      <c r="E5149" s="159"/>
      <c r="F5149" s="31"/>
      <c r="H5149" s="36"/>
    </row>
    <row r="5150" spans="4:8" x14ac:dyDescent="0.25">
      <c r="D5150" s="125"/>
      <c r="E5150" s="159"/>
      <c r="F5150" s="31"/>
      <c r="H5150" s="36"/>
    </row>
    <row r="5151" spans="4:8" x14ac:dyDescent="0.25">
      <c r="D5151" s="125"/>
      <c r="E5151" s="159"/>
      <c r="F5151" s="31"/>
      <c r="H5151" s="36"/>
    </row>
    <row r="5152" spans="4:8" x14ac:dyDescent="0.25">
      <c r="D5152" s="125"/>
      <c r="E5152" s="159"/>
      <c r="F5152" s="31"/>
      <c r="H5152" s="36"/>
    </row>
    <row r="5153" spans="4:8" x14ac:dyDescent="0.25">
      <c r="D5153" s="125"/>
      <c r="E5153" s="159"/>
      <c r="F5153" s="31"/>
      <c r="H5153" s="36"/>
    </row>
    <row r="5154" spans="4:8" x14ac:dyDescent="0.25">
      <c r="D5154" s="125"/>
      <c r="E5154" s="159"/>
      <c r="F5154" s="31"/>
      <c r="H5154" s="36"/>
    </row>
    <row r="5155" spans="4:8" x14ac:dyDescent="0.25">
      <c r="D5155" s="125"/>
      <c r="E5155" s="159"/>
      <c r="F5155" s="31"/>
      <c r="H5155" s="36"/>
    </row>
    <row r="5156" spans="4:8" x14ac:dyDescent="0.25">
      <c r="D5156" s="125"/>
      <c r="E5156" s="159"/>
      <c r="F5156" s="31"/>
      <c r="H5156" s="36"/>
    </row>
    <row r="5157" spans="4:8" x14ac:dyDescent="0.25">
      <c r="D5157" s="125"/>
      <c r="E5157" s="159"/>
      <c r="F5157" s="31"/>
      <c r="H5157" s="36"/>
    </row>
    <row r="5158" spans="4:8" x14ac:dyDescent="0.25">
      <c r="D5158" s="125"/>
      <c r="E5158" s="159"/>
      <c r="F5158" s="31"/>
      <c r="H5158" s="36"/>
    </row>
    <row r="5159" spans="4:8" x14ac:dyDescent="0.25">
      <c r="D5159" s="125"/>
      <c r="E5159" s="159"/>
      <c r="F5159" s="31"/>
      <c r="H5159" s="36"/>
    </row>
    <row r="5160" spans="4:8" x14ac:dyDescent="0.25">
      <c r="D5160" s="125"/>
      <c r="E5160" s="159"/>
      <c r="F5160" s="31"/>
      <c r="H5160" s="36"/>
    </row>
    <row r="5161" spans="4:8" x14ac:dyDescent="0.25">
      <c r="D5161" s="125"/>
      <c r="E5161" s="159"/>
      <c r="F5161" s="31"/>
      <c r="H5161" s="36"/>
    </row>
    <row r="5162" spans="4:8" x14ac:dyDescent="0.25">
      <c r="D5162" s="125"/>
      <c r="E5162" s="159"/>
      <c r="F5162" s="31"/>
      <c r="H5162" s="36"/>
    </row>
    <row r="5163" spans="4:8" x14ac:dyDescent="0.25">
      <c r="D5163" s="125"/>
      <c r="E5163" s="159"/>
      <c r="F5163" s="31"/>
      <c r="H5163" s="36"/>
    </row>
    <row r="5164" spans="4:8" x14ac:dyDescent="0.25">
      <c r="D5164" s="125"/>
      <c r="E5164" s="159"/>
      <c r="F5164" s="31"/>
      <c r="H5164" s="36"/>
    </row>
    <row r="5165" spans="4:8" x14ac:dyDescent="0.25">
      <c r="D5165" s="125"/>
      <c r="E5165" s="159"/>
      <c r="F5165" s="31"/>
      <c r="H5165" s="36"/>
    </row>
    <row r="5166" spans="4:8" x14ac:dyDescent="0.25">
      <c r="D5166" s="125"/>
      <c r="E5166" s="159"/>
      <c r="F5166" s="31"/>
      <c r="H5166" s="36"/>
    </row>
    <row r="5167" spans="4:8" x14ac:dyDescent="0.25">
      <c r="D5167" s="125"/>
      <c r="E5167" s="159"/>
      <c r="F5167" s="31"/>
      <c r="H5167" s="36"/>
    </row>
    <row r="5168" spans="4:8" x14ac:dyDescent="0.25">
      <c r="D5168" s="125"/>
      <c r="E5168" s="159"/>
      <c r="F5168" s="31"/>
      <c r="H5168" s="36"/>
    </row>
    <row r="5169" spans="4:8" x14ac:dyDescent="0.25">
      <c r="D5169" s="125"/>
      <c r="E5169" s="159"/>
      <c r="F5169" s="31"/>
      <c r="H5169" s="36"/>
    </row>
    <row r="5170" spans="4:8" x14ac:dyDescent="0.25">
      <c r="D5170" s="125"/>
      <c r="E5170" s="159"/>
      <c r="F5170" s="31"/>
      <c r="H5170" s="36"/>
    </row>
    <row r="5171" spans="4:8" x14ac:dyDescent="0.25">
      <c r="D5171" s="125"/>
      <c r="E5171" s="159"/>
      <c r="F5171" s="31"/>
      <c r="H5171" s="36"/>
    </row>
    <row r="5172" spans="4:8" x14ac:dyDescent="0.25">
      <c r="D5172" s="125"/>
      <c r="E5172" s="159"/>
      <c r="F5172" s="31"/>
      <c r="H5172" s="36"/>
    </row>
    <row r="5173" spans="4:8" x14ac:dyDescent="0.25">
      <c r="D5173" s="125"/>
      <c r="E5173" s="159"/>
      <c r="F5173" s="31"/>
      <c r="H5173" s="36"/>
    </row>
    <row r="5174" spans="4:8" x14ac:dyDescent="0.25">
      <c r="D5174" s="125"/>
      <c r="E5174" s="159"/>
      <c r="F5174" s="31"/>
      <c r="H5174" s="36"/>
    </row>
    <row r="5175" spans="4:8" x14ac:dyDescent="0.25">
      <c r="D5175" s="125"/>
      <c r="E5175" s="159"/>
      <c r="F5175" s="31"/>
      <c r="H5175" s="36"/>
    </row>
    <row r="5176" spans="4:8" x14ac:dyDescent="0.25">
      <c r="D5176" s="125"/>
      <c r="E5176" s="159"/>
      <c r="F5176" s="31"/>
      <c r="H5176" s="36"/>
    </row>
    <row r="5177" spans="4:8" x14ac:dyDescent="0.25">
      <c r="D5177" s="125"/>
      <c r="E5177" s="159"/>
      <c r="F5177" s="31"/>
      <c r="H5177" s="36"/>
    </row>
    <row r="5178" spans="4:8" x14ac:dyDescent="0.25">
      <c r="D5178" s="125"/>
      <c r="E5178" s="159"/>
      <c r="F5178" s="31"/>
      <c r="H5178" s="36"/>
    </row>
    <row r="5179" spans="4:8" x14ac:dyDescent="0.25">
      <c r="D5179" s="125"/>
      <c r="E5179" s="159"/>
      <c r="F5179" s="31"/>
      <c r="H5179" s="36"/>
    </row>
    <row r="5180" spans="4:8" x14ac:dyDescent="0.25">
      <c r="D5180" s="125"/>
      <c r="E5180" s="159"/>
      <c r="F5180" s="31"/>
      <c r="H5180" s="36"/>
    </row>
    <row r="5181" spans="4:8" x14ac:dyDescent="0.25">
      <c r="D5181" s="125"/>
      <c r="E5181" s="159"/>
      <c r="F5181" s="31"/>
      <c r="H5181" s="36"/>
    </row>
    <row r="5182" spans="4:8" x14ac:dyDescent="0.25">
      <c r="D5182" s="125"/>
      <c r="E5182" s="159"/>
      <c r="F5182" s="31"/>
      <c r="H5182" s="36"/>
    </row>
    <row r="5183" spans="4:8" x14ac:dyDescent="0.25">
      <c r="D5183" s="125"/>
      <c r="E5183" s="159"/>
      <c r="F5183" s="31"/>
      <c r="H5183" s="36"/>
    </row>
    <row r="5184" spans="4:8" x14ac:dyDescent="0.25">
      <c r="D5184" s="125"/>
      <c r="E5184" s="159"/>
      <c r="F5184" s="31"/>
      <c r="H5184" s="36"/>
    </row>
    <row r="5185" spans="4:8" x14ac:dyDescent="0.25">
      <c r="D5185" s="125"/>
      <c r="E5185" s="159"/>
      <c r="F5185" s="31"/>
      <c r="H5185" s="36"/>
    </row>
    <row r="5186" spans="4:8" x14ac:dyDescent="0.25">
      <c r="D5186" s="125"/>
      <c r="E5186" s="159"/>
      <c r="F5186" s="31"/>
      <c r="H5186" s="36"/>
    </row>
    <row r="5187" spans="4:8" x14ac:dyDescent="0.25">
      <c r="D5187" s="125"/>
      <c r="E5187" s="159"/>
      <c r="F5187" s="31"/>
      <c r="H5187" s="36"/>
    </row>
    <row r="5188" spans="4:8" x14ac:dyDescent="0.25">
      <c r="D5188" s="125"/>
      <c r="E5188" s="159"/>
      <c r="F5188" s="31"/>
      <c r="H5188" s="36"/>
    </row>
    <row r="5189" spans="4:8" x14ac:dyDescent="0.25">
      <c r="D5189" s="125"/>
      <c r="E5189" s="159"/>
      <c r="F5189" s="31"/>
      <c r="H5189" s="36"/>
    </row>
    <row r="5190" spans="4:8" x14ac:dyDescent="0.25">
      <c r="D5190" s="125"/>
      <c r="E5190" s="159"/>
      <c r="F5190" s="31"/>
      <c r="H5190" s="36"/>
    </row>
    <row r="5191" spans="4:8" x14ac:dyDescent="0.25">
      <c r="D5191" s="125"/>
      <c r="E5191" s="159"/>
      <c r="F5191" s="31"/>
      <c r="H5191" s="36"/>
    </row>
    <row r="5192" spans="4:8" x14ac:dyDescent="0.25">
      <c r="D5192" s="125"/>
      <c r="E5192" s="159"/>
      <c r="F5192" s="31"/>
      <c r="H5192" s="36"/>
    </row>
    <row r="5193" spans="4:8" x14ac:dyDescent="0.25">
      <c r="D5193" s="125"/>
      <c r="E5193" s="159"/>
      <c r="F5193" s="31"/>
      <c r="H5193" s="36"/>
    </row>
    <row r="5194" spans="4:8" x14ac:dyDescent="0.25">
      <c r="D5194" s="125"/>
      <c r="E5194" s="159"/>
      <c r="F5194" s="31"/>
      <c r="H5194" s="36"/>
    </row>
    <row r="5195" spans="4:8" x14ac:dyDescent="0.25">
      <c r="D5195" s="125"/>
      <c r="E5195" s="159"/>
      <c r="F5195" s="31"/>
      <c r="H5195" s="36"/>
    </row>
    <row r="5196" spans="4:8" x14ac:dyDescent="0.25">
      <c r="D5196" s="125"/>
      <c r="E5196" s="159"/>
      <c r="F5196" s="31"/>
      <c r="H5196" s="36"/>
    </row>
    <row r="5197" spans="4:8" x14ac:dyDescent="0.25">
      <c r="D5197" s="125"/>
      <c r="E5197" s="159"/>
      <c r="F5197" s="31"/>
      <c r="H5197" s="36"/>
    </row>
    <row r="5198" spans="4:8" x14ac:dyDescent="0.25">
      <c r="D5198" s="125"/>
      <c r="E5198" s="159"/>
      <c r="F5198" s="31"/>
      <c r="H5198" s="36"/>
    </row>
    <row r="5199" spans="4:8" x14ac:dyDescent="0.25">
      <c r="D5199" s="125"/>
      <c r="E5199" s="159"/>
      <c r="F5199" s="31"/>
      <c r="H5199" s="36"/>
    </row>
    <row r="5200" spans="4:8" x14ac:dyDescent="0.25">
      <c r="D5200" s="125"/>
      <c r="E5200" s="159"/>
      <c r="F5200" s="31"/>
      <c r="H5200" s="36"/>
    </row>
    <row r="5201" spans="4:8" x14ac:dyDescent="0.25">
      <c r="D5201" s="125"/>
      <c r="E5201" s="159"/>
      <c r="F5201" s="31"/>
      <c r="H5201" s="36"/>
    </row>
    <row r="5202" spans="4:8" x14ac:dyDescent="0.25">
      <c r="D5202" s="125"/>
      <c r="E5202" s="159"/>
      <c r="F5202" s="31"/>
      <c r="H5202" s="36"/>
    </row>
    <row r="5203" spans="4:8" x14ac:dyDescent="0.25">
      <c r="D5203" s="125"/>
      <c r="E5203" s="159"/>
      <c r="F5203" s="31"/>
      <c r="H5203" s="36"/>
    </row>
    <row r="5204" spans="4:8" x14ac:dyDescent="0.25">
      <c r="D5204" s="125"/>
      <c r="E5204" s="159"/>
      <c r="F5204" s="31"/>
      <c r="H5204" s="36"/>
    </row>
    <row r="5205" spans="4:8" x14ac:dyDescent="0.25">
      <c r="D5205" s="125"/>
      <c r="E5205" s="159"/>
      <c r="F5205" s="31"/>
      <c r="H5205" s="36"/>
    </row>
    <row r="5206" spans="4:8" x14ac:dyDescent="0.25">
      <c r="D5206" s="125"/>
      <c r="E5206" s="159"/>
      <c r="F5206" s="31"/>
      <c r="H5206" s="36"/>
    </row>
    <row r="5207" spans="4:8" x14ac:dyDescent="0.25">
      <c r="D5207" s="125"/>
      <c r="E5207" s="159"/>
      <c r="F5207" s="31"/>
      <c r="H5207" s="36"/>
    </row>
    <row r="5208" spans="4:8" x14ac:dyDescent="0.25">
      <c r="D5208" s="125"/>
      <c r="E5208" s="159"/>
      <c r="F5208" s="31"/>
      <c r="H5208" s="36"/>
    </row>
    <row r="5209" spans="4:8" x14ac:dyDescent="0.25">
      <c r="D5209" s="125"/>
      <c r="E5209" s="159"/>
      <c r="F5209" s="31"/>
      <c r="H5209" s="36"/>
    </row>
    <row r="5210" spans="4:8" x14ac:dyDescent="0.25">
      <c r="D5210" s="125"/>
      <c r="E5210" s="159"/>
      <c r="F5210" s="31"/>
      <c r="H5210" s="36"/>
    </row>
    <row r="5211" spans="4:8" x14ac:dyDescent="0.25">
      <c r="D5211" s="125"/>
      <c r="E5211" s="159"/>
      <c r="F5211" s="31"/>
      <c r="H5211" s="36"/>
    </row>
    <row r="5212" spans="4:8" x14ac:dyDescent="0.25">
      <c r="D5212" s="125"/>
      <c r="E5212" s="159"/>
      <c r="F5212" s="31"/>
      <c r="H5212" s="36"/>
    </row>
    <row r="5213" spans="4:8" x14ac:dyDescent="0.25">
      <c r="D5213" s="125"/>
      <c r="E5213" s="159"/>
      <c r="F5213" s="31"/>
      <c r="H5213" s="36"/>
    </row>
    <row r="5214" spans="4:8" x14ac:dyDescent="0.25">
      <c r="D5214" s="125"/>
      <c r="E5214" s="159"/>
      <c r="F5214" s="31"/>
      <c r="H5214" s="36"/>
    </row>
    <row r="5215" spans="4:8" x14ac:dyDescent="0.25">
      <c r="D5215" s="125"/>
      <c r="E5215" s="159"/>
      <c r="F5215" s="31"/>
      <c r="H5215" s="36"/>
    </row>
    <row r="5216" spans="4:8" x14ac:dyDescent="0.25">
      <c r="D5216" s="125"/>
      <c r="E5216" s="159"/>
      <c r="F5216" s="31"/>
      <c r="H5216" s="36"/>
    </row>
    <row r="5217" spans="4:8" x14ac:dyDescent="0.25">
      <c r="D5217" s="125"/>
      <c r="E5217" s="159"/>
      <c r="F5217" s="31"/>
      <c r="H5217" s="36"/>
    </row>
    <row r="5218" spans="4:8" x14ac:dyDescent="0.25">
      <c r="D5218" s="125"/>
      <c r="E5218" s="159"/>
      <c r="F5218" s="31"/>
      <c r="H5218" s="36"/>
    </row>
    <row r="5219" spans="4:8" x14ac:dyDescent="0.25">
      <c r="D5219" s="125"/>
      <c r="E5219" s="159"/>
      <c r="F5219" s="31"/>
      <c r="H5219" s="36"/>
    </row>
    <row r="5220" spans="4:8" x14ac:dyDescent="0.25">
      <c r="D5220" s="125"/>
      <c r="E5220" s="159"/>
      <c r="F5220" s="31"/>
      <c r="H5220" s="36"/>
    </row>
    <row r="5221" spans="4:8" x14ac:dyDescent="0.25">
      <c r="D5221" s="125"/>
      <c r="E5221" s="159"/>
      <c r="F5221" s="31"/>
      <c r="H5221" s="36"/>
    </row>
    <row r="5222" spans="4:8" x14ac:dyDescent="0.25">
      <c r="D5222" s="125"/>
      <c r="E5222" s="159"/>
      <c r="F5222" s="31"/>
      <c r="H5222" s="36"/>
    </row>
    <row r="5223" spans="4:8" x14ac:dyDescent="0.25">
      <c r="D5223" s="125"/>
      <c r="E5223" s="159"/>
      <c r="F5223" s="31"/>
      <c r="H5223" s="36"/>
    </row>
    <row r="5224" spans="4:8" x14ac:dyDescent="0.25">
      <c r="D5224" s="125"/>
      <c r="E5224" s="159"/>
      <c r="F5224" s="31"/>
      <c r="H5224" s="36"/>
    </row>
    <row r="5225" spans="4:8" x14ac:dyDescent="0.25">
      <c r="D5225" s="125"/>
      <c r="E5225" s="159"/>
      <c r="F5225" s="31"/>
      <c r="H5225" s="36"/>
    </row>
    <row r="5226" spans="4:8" x14ac:dyDescent="0.25">
      <c r="D5226" s="125"/>
      <c r="E5226" s="159"/>
      <c r="F5226" s="31"/>
      <c r="H5226" s="36"/>
    </row>
    <row r="5227" spans="4:8" x14ac:dyDescent="0.25">
      <c r="D5227" s="125"/>
      <c r="E5227" s="159"/>
      <c r="F5227" s="31"/>
      <c r="H5227" s="36"/>
    </row>
    <row r="5228" spans="4:8" x14ac:dyDescent="0.25">
      <c r="D5228" s="125"/>
      <c r="E5228" s="159"/>
      <c r="F5228" s="31"/>
      <c r="H5228" s="36"/>
    </row>
    <row r="5229" spans="4:8" x14ac:dyDescent="0.25">
      <c r="D5229" s="125"/>
      <c r="E5229" s="159"/>
      <c r="F5229" s="31"/>
      <c r="H5229" s="36"/>
    </row>
    <row r="5230" spans="4:8" x14ac:dyDescent="0.25">
      <c r="D5230" s="125"/>
      <c r="E5230" s="159"/>
      <c r="F5230" s="31"/>
      <c r="H5230" s="36"/>
    </row>
    <row r="5231" spans="4:8" x14ac:dyDescent="0.25">
      <c r="D5231" s="125"/>
      <c r="E5231" s="159"/>
      <c r="F5231" s="31"/>
      <c r="H5231" s="36"/>
    </row>
    <row r="5232" spans="4:8" x14ac:dyDescent="0.25">
      <c r="D5232" s="125"/>
      <c r="E5232" s="159"/>
      <c r="F5232" s="31"/>
      <c r="H5232" s="36"/>
    </row>
    <row r="5233" spans="4:8" x14ac:dyDescent="0.25">
      <c r="D5233" s="125"/>
      <c r="E5233" s="159"/>
      <c r="F5233" s="31"/>
      <c r="H5233" s="36"/>
    </row>
    <row r="5234" spans="4:8" x14ac:dyDescent="0.25">
      <c r="D5234" s="125"/>
      <c r="E5234" s="159"/>
      <c r="F5234" s="31"/>
      <c r="H5234" s="36"/>
    </row>
    <row r="5235" spans="4:8" x14ac:dyDescent="0.25">
      <c r="D5235" s="125"/>
      <c r="E5235" s="159"/>
      <c r="F5235" s="31"/>
      <c r="H5235" s="36"/>
    </row>
    <row r="5236" spans="4:8" x14ac:dyDescent="0.25">
      <c r="D5236" s="125"/>
      <c r="E5236" s="159"/>
      <c r="F5236" s="31"/>
      <c r="H5236" s="36"/>
    </row>
    <row r="5237" spans="4:8" x14ac:dyDescent="0.25">
      <c r="D5237" s="125"/>
      <c r="E5237" s="159"/>
      <c r="F5237" s="31"/>
      <c r="H5237" s="36"/>
    </row>
    <row r="5238" spans="4:8" x14ac:dyDescent="0.25">
      <c r="D5238" s="125"/>
      <c r="E5238" s="159"/>
      <c r="F5238" s="31"/>
      <c r="H5238" s="36"/>
    </row>
    <row r="5239" spans="4:8" x14ac:dyDescent="0.25">
      <c r="D5239" s="125"/>
      <c r="E5239" s="159"/>
      <c r="F5239" s="31"/>
      <c r="H5239" s="36"/>
    </row>
    <row r="5240" spans="4:8" x14ac:dyDescent="0.25">
      <c r="D5240" s="125"/>
      <c r="E5240" s="159"/>
      <c r="F5240" s="31"/>
      <c r="H5240" s="36"/>
    </row>
    <row r="5241" spans="4:8" x14ac:dyDescent="0.25">
      <c r="D5241" s="125"/>
      <c r="E5241" s="159"/>
      <c r="F5241" s="31"/>
      <c r="H5241" s="36"/>
    </row>
    <row r="5242" spans="4:8" x14ac:dyDescent="0.25">
      <c r="D5242" s="125"/>
      <c r="E5242" s="159"/>
      <c r="F5242" s="31"/>
      <c r="H5242" s="36"/>
    </row>
    <row r="5243" spans="4:8" x14ac:dyDescent="0.25">
      <c r="D5243" s="125"/>
      <c r="E5243" s="159"/>
      <c r="F5243" s="31"/>
      <c r="H5243" s="36"/>
    </row>
    <row r="5244" spans="4:8" x14ac:dyDescent="0.25">
      <c r="D5244" s="125"/>
      <c r="E5244" s="159"/>
      <c r="F5244" s="31"/>
      <c r="H5244" s="36"/>
    </row>
    <row r="5245" spans="4:8" x14ac:dyDescent="0.25">
      <c r="D5245" s="125"/>
      <c r="E5245" s="159"/>
      <c r="F5245" s="31"/>
      <c r="H5245" s="36"/>
    </row>
    <row r="5246" spans="4:8" x14ac:dyDescent="0.25">
      <c r="D5246" s="125"/>
      <c r="E5246" s="159"/>
      <c r="F5246" s="31"/>
      <c r="H5246" s="36"/>
    </row>
    <row r="5247" spans="4:8" x14ac:dyDescent="0.25">
      <c r="D5247" s="125"/>
      <c r="E5247" s="159"/>
      <c r="F5247" s="31"/>
      <c r="H5247" s="36"/>
    </row>
    <row r="5248" spans="4:8" x14ac:dyDescent="0.25">
      <c r="D5248" s="125"/>
      <c r="E5248" s="159"/>
      <c r="F5248" s="31"/>
      <c r="H5248" s="36"/>
    </row>
    <row r="5249" spans="4:8" x14ac:dyDescent="0.25">
      <c r="D5249" s="125"/>
      <c r="E5249" s="159"/>
      <c r="F5249" s="31"/>
      <c r="H5249" s="36"/>
    </row>
    <row r="5250" spans="4:8" x14ac:dyDescent="0.25">
      <c r="D5250" s="125"/>
      <c r="E5250" s="159"/>
      <c r="F5250" s="31"/>
      <c r="H5250" s="36"/>
    </row>
    <row r="5251" spans="4:8" x14ac:dyDescent="0.25">
      <c r="D5251" s="125"/>
      <c r="E5251" s="159"/>
      <c r="F5251" s="31"/>
      <c r="H5251" s="36"/>
    </row>
    <row r="5252" spans="4:8" x14ac:dyDescent="0.25">
      <c r="D5252" s="125"/>
      <c r="E5252" s="159"/>
      <c r="F5252" s="31"/>
      <c r="H5252" s="36"/>
    </row>
    <row r="5253" spans="4:8" x14ac:dyDescent="0.25">
      <c r="D5253" s="125"/>
      <c r="E5253" s="159"/>
      <c r="F5253" s="31"/>
      <c r="H5253" s="36"/>
    </row>
    <row r="5254" spans="4:8" x14ac:dyDescent="0.25">
      <c r="D5254" s="125"/>
      <c r="E5254" s="159"/>
      <c r="F5254" s="31"/>
      <c r="H5254" s="36"/>
    </row>
    <row r="5255" spans="4:8" x14ac:dyDescent="0.25">
      <c r="D5255" s="125"/>
      <c r="E5255" s="159"/>
      <c r="F5255" s="31"/>
      <c r="H5255" s="36"/>
    </row>
    <row r="5256" spans="4:8" x14ac:dyDescent="0.25">
      <c r="D5256" s="125"/>
      <c r="E5256" s="159"/>
      <c r="F5256" s="31"/>
      <c r="H5256" s="36"/>
    </row>
    <row r="5257" spans="4:8" x14ac:dyDescent="0.25">
      <c r="D5257" s="125"/>
      <c r="E5257" s="159"/>
      <c r="F5257" s="31"/>
      <c r="H5257" s="36"/>
    </row>
    <row r="5258" spans="4:8" x14ac:dyDescent="0.25">
      <c r="D5258" s="125"/>
      <c r="E5258" s="159"/>
      <c r="F5258" s="31"/>
      <c r="H5258" s="36"/>
    </row>
    <row r="5259" spans="4:8" x14ac:dyDescent="0.25">
      <c r="D5259" s="125"/>
      <c r="E5259" s="159"/>
      <c r="F5259" s="31"/>
      <c r="H5259" s="36"/>
    </row>
    <row r="5260" spans="4:8" x14ac:dyDescent="0.25">
      <c r="D5260" s="125"/>
      <c r="E5260" s="159"/>
      <c r="F5260" s="31"/>
      <c r="H5260" s="36"/>
    </row>
    <row r="5261" spans="4:8" x14ac:dyDescent="0.25">
      <c r="D5261" s="125"/>
      <c r="E5261" s="159"/>
      <c r="F5261" s="31"/>
      <c r="H5261" s="36"/>
    </row>
    <row r="5262" spans="4:8" x14ac:dyDescent="0.25">
      <c r="D5262" s="125"/>
      <c r="E5262" s="159"/>
      <c r="F5262" s="31"/>
      <c r="H5262" s="36"/>
    </row>
    <row r="5263" spans="4:8" x14ac:dyDescent="0.25">
      <c r="D5263" s="125"/>
      <c r="E5263" s="159"/>
      <c r="F5263" s="31"/>
      <c r="H5263" s="36"/>
    </row>
    <row r="5264" spans="4:8" x14ac:dyDescent="0.25">
      <c r="D5264" s="125"/>
      <c r="E5264" s="159"/>
      <c r="F5264" s="31"/>
      <c r="H5264" s="36"/>
    </row>
    <row r="5265" spans="4:8" x14ac:dyDescent="0.25">
      <c r="D5265" s="125"/>
      <c r="E5265" s="159"/>
      <c r="F5265" s="31"/>
      <c r="H5265" s="36"/>
    </row>
    <row r="5266" spans="4:8" x14ac:dyDescent="0.25">
      <c r="D5266" s="125"/>
      <c r="E5266" s="159"/>
      <c r="F5266" s="31"/>
      <c r="H5266" s="36"/>
    </row>
    <row r="5267" spans="4:8" x14ac:dyDescent="0.25">
      <c r="D5267" s="125"/>
      <c r="E5267" s="159"/>
      <c r="F5267" s="31"/>
      <c r="H5267" s="36"/>
    </row>
    <row r="5268" spans="4:8" x14ac:dyDescent="0.25">
      <c r="D5268" s="125"/>
      <c r="E5268" s="159"/>
      <c r="F5268" s="31"/>
      <c r="H5268" s="36"/>
    </row>
    <row r="5269" spans="4:8" x14ac:dyDescent="0.25">
      <c r="D5269" s="125"/>
      <c r="E5269" s="159"/>
      <c r="F5269" s="31"/>
      <c r="H5269" s="36"/>
    </row>
    <row r="5270" spans="4:8" x14ac:dyDescent="0.25">
      <c r="D5270" s="125"/>
      <c r="E5270" s="159"/>
      <c r="F5270" s="31"/>
      <c r="H5270" s="36"/>
    </row>
    <row r="5271" spans="4:8" x14ac:dyDescent="0.25">
      <c r="D5271" s="125"/>
      <c r="E5271" s="159"/>
      <c r="F5271" s="31"/>
      <c r="H5271" s="36"/>
    </row>
    <row r="5272" spans="4:8" x14ac:dyDescent="0.25">
      <c r="D5272" s="125"/>
      <c r="E5272" s="159"/>
      <c r="F5272" s="31"/>
      <c r="H5272" s="36"/>
    </row>
    <row r="5273" spans="4:8" x14ac:dyDescent="0.25">
      <c r="D5273" s="125"/>
      <c r="E5273" s="159"/>
      <c r="F5273" s="31"/>
      <c r="H5273" s="36"/>
    </row>
    <row r="5274" spans="4:8" x14ac:dyDescent="0.25">
      <c r="D5274" s="125"/>
      <c r="E5274" s="159"/>
      <c r="F5274" s="31"/>
      <c r="H5274" s="36"/>
    </row>
    <row r="5275" spans="4:8" x14ac:dyDescent="0.25">
      <c r="D5275" s="125"/>
      <c r="E5275" s="159"/>
      <c r="F5275" s="31"/>
      <c r="H5275" s="36"/>
    </row>
    <row r="5276" spans="4:8" x14ac:dyDescent="0.25">
      <c r="D5276" s="125"/>
      <c r="E5276" s="159"/>
      <c r="F5276" s="31"/>
      <c r="H5276" s="36"/>
    </row>
    <row r="5277" spans="4:8" x14ac:dyDescent="0.25">
      <c r="D5277" s="125"/>
      <c r="E5277" s="159"/>
      <c r="F5277" s="31"/>
      <c r="H5277" s="36"/>
    </row>
    <row r="5278" spans="4:8" x14ac:dyDescent="0.25">
      <c r="D5278" s="125"/>
      <c r="E5278" s="159"/>
      <c r="F5278" s="31"/>
      <c r="H5278" s="36"/>
    </row>
    <row r="5279" spans="4:8" x14ac:dyDescent="0.25">
      <c r="D5279" s="125"/>
      <c r="E5279" s="159"/>
      <c r="F5279" s="31"/>
      <c r="H5279" s="36"/>
    </row>
    <row r="5280" spans="4:8" x14ac:dyDescent="0.25">
      <c r="D5280" s="125"/>
      <c r="E5280" s="159"/>
      <c r="F5280" s="31"/>
      <c r="H5280" s="36"/>
    </row>
    <row r="5281" spans="4:8" x14ac:dyDescent="0.25">
      <c r="D5281" s="125"/>
      <c r="E5281" s="159"/>
      <c r="F5281" s="31"/>
      <c r="H5281" s="36"/>
    </row>
    <row r="5282" spans="4:8" x14ac:dyDescent="0.25">
      <c r="D5282" s="125"/>
      <c r="E5282" s="159"/>
      <c r="F5282" s="31"/>
      <c r="H5282" s="36"/>
    </row>
    <row r="5283" spans="4:8" x14ac:dyDescent="0.25">
      <c r="D5283" s="125"/>
      <c r="E5283" s="159"/>
      <c r="F5283" s="31"/>
      <c r="H5283" s="36"/>
    </row>
    <row r="5284" spans="4:8" x14ac:dyDescent="0.25">
      <c r="D5284" s="125"/>
      <c r="E5284" s="159"/>
      <c r="F5284" s="31"/>
      <c r="H5284" s="36"/>
    </row>
    <row r="5285" spans="4:8" x14ac:dyDescent="0.25">
      <c r="D5285" s="125"/>
      <c r="E5285" s="159"/>
      <c r="F5285" s="31"/>
      <c r="H5285" s="36"/>
    </row>
    <row r="5286" spans="4:8" x14ac:dyDescent="0.25">
      <c r="D5286" s="125"/>
      <c r="E5286" s="159"/>
      <c r="F5286" s="31"/>
      <c r="H5286" s="36"/>
    </row>
    <row r="5287" spans="4:8" x14ac:dyDescent="0.25">
      <c r="D5287" s="125"/>
      <c r="E5287" s="159"/>
      <c r="F5287" s="31"/>
      <c r="H5287" s="36"/>
    </row>
    <row r="5288" spans="4:8" x14ac:dyDescent="0.25">
      <c r="D5288" s="125"/>
      <c r="E5288" s="159"/>
      <c r="F5288" s="31"/>
      <c r="H5288" s="36"/>
    </row>
    <row r="5289" spans="4:8" x14ac:dyDescent="0.25">
      <c r="D5289" s="125"/>
      <c r="E5289" s="159"/>
      <c r="F5289" s="31"/>
      <c r="H5289" s="36"/>
    </row>
    <row r="5290" spans="4:8" x14ac:dyDescent="0.25">
      <c r="D5290" s="125"/>
      <c r="E5290" s="159"/>
      <c r="F5290" s="31"/>
      <c r="H5290" s="36"/>
    </row>
    <row r="5291" spans="4:8" x14ac:dyDescent="0.25">
      <c r="D5291" s="125"/>
      <c r="E5291" s="159"/>
      <c r="F5291" s="31"/>
      <c r="H5291" s="36"/>
    </row>
    <row r="5292" spans="4:8" x14ac:dyDescent="0.25">
      <c r="D5292" s="125"/>
      <c r="E5292" s="159"/>
      <c r="F5292" s="31"/>
      <c r="H5292" s="36"/>
    </row>
    <row r="5293" spans="4:8" x14ac:dyDescent="0.25">
      <c r="D5293" s="125"/>
      <c r="E5293" s="159"/>
      <c r="F5293" s="31"/>
      <c r="H5293" s="36"/>
    </row>
    <row r="5294" spans="4:8" x14ac:dyDescent="0.25">
      <c r="D5294" s="125"/>
      <c r="E5294" s="159"/>
      <c r="F5294" s="31"/>
      <c r="H5294" s="36"/>
    </row>
    <row r="5295" spans="4:8" x14ac:dyDescent="0.25">
      <c r="D5295" s="125"/>
      <c r="E5295" s="159"/>
      <c r="F5295" s="31"/>
      <c r="H5295" s="36"/>
    </row>
    <row r="5296" spans="4:8" x14ac:dyDescent="0.25">
      <c r="D5296" s="125"/>
      <c r="E5296" s="159"/>
      <c r="F5296" s="31"/>
      <c r="H5296" s="36"/>
    </row>
    <row r="5297" spans="4:8" x14ac:dyDescent="0.25">
      <c r="D5297" s="125"/>
      <c r="E5297" s="159"/>
      <c r="F5297" s="31"/>
      <c r="H5297" s="36"/>
    </row>
    <row r="5298" spans="4:8" x14ac:dyDescent="0.25">
      <c r="D5298" s="125"/>
      <c r="E5298" s="159"/>
      <c r="F5298" s="31"/>
      <c r="H5298" s="36"/>
    </row>
    <row r="5299" spans="4:8" x14ac:dyDescent="0.25">
      <c r="D5299" s="125"/>
      <c r="E5299" s="159"/>
      <c r="F5299" s="31"/>
      <c r="H5299" s="36"/>
    </row>
    <row r="5300" spans="4:8" x14ac:dyDescent="0.25">
      <c r="D5300" s="125"/>
      <c r="E5300" s="159"/>
      <c r="F5300" s="31"/>
      <c r="H5300" s="36"/>
    </row>
    <row r="5301" spans="4:8" x14ac:dyDescent="0.25">
      <c r="D5301" s="125"/>
      <c r="E5301" s="159"/>
      <c r="F5301" s="31"/>
      <c r="H5301" s="36"/>
    </row>
    <row r="5302" spans="4:8" x14ac:dyDescent="0.25">
      <c r="D5302" s="125"/>
      <c r="E5302" s="159"/>
      <c r="F5302" s="31"/>
      <c r="H5302" s="36"/>
    </row>
    <row r="5303" spans="4:8" x14ac:dyDescent="0.25">
      <c r="D5303" s="125"/>
      <c r="E5303" s="159"/>
      <c r="F5303" s="31"/>
      <c r="H5303" s="36"/>
    </row>
    <row r="5304" spans="4:8" x14ac:dyDescent="0.25">
      <c r="D5304" s="125"/>
      <c r="E5304" s="159"/>
      <c r="F5304" s="31"/>
      <c r="H5304" s="36"/>
    </row>
    <row r="5305" spans="4:8" x14ac:dyDescent="0.25">
      <c r="D5305" s="125"/>
      <c r="E5305" s="159"/>
      <c r="F5305" s="31"/>
      <c r="H5305" s="36"/>
    </row>
    <row r="5306" spans="4:8" x14ac:dyDescent="0.25">
      <c r="D5306" s="125"/>
      <c r="E5306" s="159"/>
      <c r="F5306" s="31"/>
      <c r="H5306" s="36"/>
    </row>
    <row r="5307" spans="4:8" x14ac:dyDescent="0.25">
      <c r="D5307" s="125"/>
      <c r="E5307" s="159"/>
      <c r="F5307" s="31"/>
      <c r="H5307" s="36"/>
    </row>
    <row r="5308" spans="4:8" x14ac:dyDescent="0.25">
      <c r="D5308" s="125"/>
      <c r="E5308" s="159"/>
      <c r="F5308" s="31"/>
      <c r="H5308" s="36"/>
    </row>
    <row r="5309" spans="4:8" x14ac:dyDescent="0.25">
      <c r="D5309" s="125"/>
      <c r="E5309" s="159"/>
      <c r="F5309" s="31"/>
      <c r="H5309" s="36"/>
    </row>
    <row r="5310" spans="4:8" x14ac:dyDescent="0.25">
      <c r="D5310" s="125"/>
      <c r="E5310" s="159"/>
      <c r="F5310" s="31"/>
      <c r="H5310" s="36"/>
    </row>
    <row r="5311" spans="4:8" x14ac:dyDescent="0.25">
      <c r="D5311" s="125"/>
      <c r="E5311" s="159"/>
      <c r="F5311" s="31"/>
      <c r="H5311" s="36"/>
    </row>
    <row r="5312" spans="4:8" x14ac:dyDescent="0.25">
      <c r="D5312" s="125"/>
      <c r="E5312" s="159"/>
      <c r="F5312" s="31"/>
      <c r="H5312" s="36"/>
    </row>
    <row r="5313" spans="4:8" x14ac:dyDescent="0.25">
      <c r="D5313" s="125"/>
      <c r="E5313" s="159"/>
      <c r="F5313" s="31"/>
      <c r="H5313" s="36"/>
    </row>
    <row r="5314" spans="4:8" x14ac:dyDescent="0.25">
      <c r="D5314" s="125"/>
      <c r="E5314" s="159"/>
      <c r="F5314" s="31"/>
      <c r="H5314" s="36"/>
    </row>
    <row r="5315" spans="4:8" x14ac:dyDescent="0.25">
      <c r="D5315" s="125"/>
      <c r="E5315" s="159"/>
      <c r="F5315" s="31"/>
      <c r="H5315" s="36"/>
    </row>
    <row r="5316" spans="4:8" x14ac:dyDescent="0.25">
      <c r="D5316" s="125"/>
      <c r="E5316" s="159"/>
      <c r="F5316" s="31"/>
      <c r="H5316" s="36"/>
    </row>
    <row r="5317" spans="4:8" x14ac:dyDescent="0.25">
      <c r="D5317" s="125"/>
      <c r="E5317" s="159"/>
      <c r="F5317" s="31"/>
      <c r="H5317" s="36"/>
    </row>
    <row r="5318" spans="4:8" x14ac:dyDescent="0.25">
      <c r="D5318" s="125"/>
      <c r="E5318" s="159"/>
      <c r="F5318" s="31"/>
      <c r="H5318" s="36"/>
    </row>
    <row r="5319" spans="4:8" x14ac:dyDescent="0.25">
      <c r="D5319" s="125"/>
      <c r="E5319" s="159"/>
      <c r="F5319" s="31"/>
      <c r="H5319" s="36"/>
    </row>
    <row r="5320" spans="4:8" x14ac:dyDescent="0.25">
      <c r="D5320" s="125"/>
      <c r="E5320" s="159"/>
      <c r="F5320" s="31"/>
      <c r="H5320" s="36"/>
    </row>
    <row r="5321" spans="4:8" x14ac:dyDescent="0.25">
      <c r="D5321" s="125"/>
      <c r="E5321" s="159"/>
      <c r="F5321" s="31"/>
      <c r="H5321" s="36"/>
    </row>
    <row r="5322" spans="4:8" x14ac:dyDescent="0.25">
      <c r="D5322" s="125"/>
      <c r="E5322" s="159"/>
      <c r="F5322" s="31"/>
      <c r="H5322" s="36"/>
    </row>
    <row r="5323" spans="4:8" x14ac:dyDescent="0.25">
      <c r="D5323" s="125"/>
      <c r="E5323" s="159"/>
      <c r="F5323" s="31"/>
      <c r="H5323" s="36"/>
    </row>
    <row r="5324" spans="4:8" x14ac:dyDescent="0.25">
      <c r="D5324" s="125"/>
      <c r="E5324" s="159"/>
      <c r="F5324" s="31"/>
      <c r="H5324" s="36"/>
    </row>
    <row r="5325" spans="4:8" x14ac:dyDescent="0.25">
      <c r="D5325" s="125"/>
      <c r="E5325" s="159"/>
      <c r="F5325" s="31"/>
      <c r="H5325" s="36"/>
    </row>
    <row r="5326" spans="4:8" x14ac:dyDescent="0.25">
      <c r="D5326" s="125"/>
      <c r="E5326" s="159"/>
      <c r="F5326" s="31"/>
      <c r="H5326" s="36"/>
    </row>
    <row r="5327" spans="4:8" x14ac:dyDescent="0.25">
      <c r="D5327" s="125"/>
      <c r="E5327" s="159"/>
      <c r="F5327" s="31"/>
      <c r="H5327" s="36"/>
    </row>
    <row r="5328" spans="4:8" x14ac:dyDescent="0.25">
      <c r="D5328" s="125"/>
      <c r="E5328" s="159"/>
      <c r="F5328" s="31"/>
      <c r="H5328" s="36"/>
    </row>
    <row r="5329" spans="4:8" x14ac:dyDescent="0.25">
      <c r="D5329" s="125"/>
      <c r="E5329" s="159"/>
      <c r="F5329" s="31"/>
      <c r="H5329" s="36"/>
    </row>
    <row r="5330" spans="4:8" x14ac:dyDescent="0.25">
      <c r="D5330" s="125"/>
      <c r="E5330" s="159"/>
      <c r="F5330" s="31"/>
      <c r="H5330" s="36"/>
    </row>
    <row r="5331" spans="4:8" x14ac:dyDescent="0.25">
      <c r="D5331" s="125"/>
      <c r="E5331" s="159"/>
      <c r="F5331" s="31"/>
      <c r="H5331" s="36"/>
    </row>
    <row r="5332" spans="4:8" x14ac:dyDescent="0.25">
      <c r="D5332" s="125"/>
      <c r="E5332" s="159"/>
      <c r="F5332" s="31"/>
      <c r="H5332" s="36"/>
    </row>
    <row r="5333" spans="4:8" x14ac:dyDescent="0.25">
      <c r="D5333" s="125"/>
      <c r="E5333" s="159"/>
      <c r="F5333" s="31"/>
      <c r="H5333" s="36"/>
    </row>
    <row r="5334" spans="4:8" x14ac:dyDescent="0.25">
      <c r="D5334" s="125"/>
      <c r="E5334" s="159"/>
      <c r="F5334" s="31"/>
      <c r="H5334" s="36"/>
    </row>
    <row r="5335" spans="4:8" x14ac:dyDescent="0.25">
      <c r="D5335" s="125"/>
      <c r="E5335" s="159"/>
      <c r="F5335" s="31"/>
      <c r="H5335" s="36"/>
    </row>
    <row r="5336" spans="4:8" x14ac:dyDescent="0.25">
      <c r="D5336" s="125"/>
      <c r="E5336" s="159"/>
      <c r="F5336" s="31"/>
      <c r="H5336" s="36"/>
    </row>
    <row r="5337" spans="4:8" x14ac:dyDescent="0.25">
      <c r="D5337" s="125"/>
      <c r="E5337" s="159"/>
      <c r="F5337" s="31"/>
      <c r="H5337" s="36"/>
    </row>
    <row r="5338" spans="4:8" x14ac:dyDescent="0.25">
      <c r="D5338" s="125"/>
      <c r="E5338" s="159"/>
      <c r="F5338" s="31"/>
      <c r="H5338" s="36"/>
    </row>
    <row r="5339" spans="4:8" x14ac:dyDescent="0.25">
      <c r="D5339" s="125"/>
      <c r="E5339" s="159"/>
      <c r="F5339" s="31"/>
      <c r="H5339" s="36"/>
    </row>
    <row r="5340" spans="4:8" x14ac:dyDescent="0.25">
      <c r="D5340" s="125"/>
      <c r="E5340" s="159"/>
      <c r="F5340" s="31"/>
      <c r="H5340" s="36"/>
    </row>
    <row r="5341" spans="4:8" x14ac:dyDescent="0.25">
      <c r="D5341" s="125"/>
      <c r="E5341" s="159"/>
      <c r="F5341" s="31"/>
      <c r="H5341" s="36"/>
    </row>
    <row r="5342" spans="4:8" x14ac:dyDescent="0.25">
      <c r="D5342" s="125"/>
      <c r="E5342" s="159"/>
      <c r="F5342" s="31"/>
      <c r="H5342" s="36"/>
    </row>
    <row r="5343" spans="4:8" x14ac:dyDescent="0.25">
      <c r="D5343" s="125"/>
      <c r="E5343" s="159"/>
      <c r="F5343" s="31"/>
      <c r="H5343" s="36"/>
    </row>
    <row r="5344" spans="4:8" x14ac:dyDescent="0.25">
      <c r="D5344" s="125"/>
      <c r="E5344" s="159"/>
      <c r="F5344" s="31"/>
      <c r="H5344" s="36"/>
    </row>
    <row r="5345" spans="4:8" x14ac:dyDescent="0.25">
      <c r="D5345" s="125"/>
      <c r="E5345" s="159"/>
      <c r="F5345" s="31"/>
      <c r="H5345" s="36"/>
    </row>
    <row r="5346" spans="4:8" x14ac:dyDescent="0.25">
      <c r="D5346" s="125"/>
      <c r="E5346" s="159"/>
      <c r="F5346" s="31"/>
      <c r="H5346" s="36"/>
    </row>
    <row r="5347" spans="4:8" x14ac:dyDescent="0.25">
      <c r="D5347" s="125"/>
      <c r="E5347" s="159"/>
      <c r="F5347" s="31"/>
      <c r="H5347" s="36"/>
    </row>
    <row r="5348" spans="4:8" x14ac:dyDescent="0.25">
      <c r="D5348" s="125"/>
      <c r="E5348" s="159"/>
      <c r="F5348" s="31"/>
      <c r="H5348" s="36"/>
    </row>
    <row r="5349" spans="4:8" x14ac:dyDescent="0.25">
      <c r="D5349" s="125"/>
      <c r="E5349" s="159"/>
      <c r="F5349" s="31"/>
      <c r="H5349" s="36"/>
    </row>
    <row r="5350" spans="4:8" x14ac:dyDescent="0.25">
      <c r="D5350" s="125"/>
      <c r="E5350" s="159"/>
      <c r="F5350" s="31"/>
      <c r="H5350" s="36"/>
    </row>
    <row r="5351" spans="4:8" x14ac:dyDescent="0.25">
      <c r="D5351" s="125"/>
      <c r="E5351" s="159"/>
      <c r="F5351" s="31"/>
      <c r="H5351" s="36"/>
    </row>
    <row r="5352" spans="4:8" x14ac:dyDescent="0.25">
      <c r="D5352" s="125"/>
      <c r="E5352" s="159"/>
      <c r="F5352" s="31"/>
      <c r="H5352" s="36"/>
    </row>
    <row r="5353" spans="4:8" x14ac:dyDescent="0.25">
      <c r="D5353" s="125"/>
      <c r="E5353" s="159"/>
      <c r="F5353" s="31"/>
      <c r="H5353" s="36"/>
    </row>
    <row r="5354" spans="4:8" x14ac:dyDescent="0.25">
      <c r="D5354" s="125"/>
      <c r="E5354" s="159"/>
      <c r="F5354" s="31"/>
      <c r="H5354" s="36"/>
    </row>
    <row r="5355" spans="4:8" x14ac:dyDescent="0.25">
      <c r="D5355" s="125"/>
      <c r="E5355" s="159"/>
      <c r="F5355" s="31"/>
      <c r="H5355" s="36"/>
    </row>
    <row r="5356" spans="4:8" x14ac:dyDescent="0.25">
      <c r="D5356" s="125"/>
      <c r="E5356" s="159"/>
      <c r="F5356" s="31"/>
      <c r="H5356" s="36"/>
    </row>
    <row r="5357" spans="4:8" x14ac:dyDescent="0.25">
      <c r="D5357" s="125"/>
      <c r="E5357" s="159"/>
      <c r="F5357" s="31"/>
      <c r="H5357" s="36"/>
    </row>
    <row r="5358" spans="4:8" x14ac:dyDescent="0.25">
      <c r="D5358" s="125"/>
      <c r="E5358" s="159"/>
      <c r="F5358" s="31"/>
      <c r="H5358" s="36"/>
    </row>
    <row r="5359" spans="4:8" x14ac:dyDescent="0.25">
      <c r="D5359" s="125"/>
      <c r="E5359" s="159"/>
      <c r="F5359" s="31"/>
      <c r="H5359" s="36"/>
    </row>
    <row r="5360" spans="4:8" x14ac:dyDescent="0.25">
      <c r="D5360" s="125"/>
      <c r="E5360" s="159"/>
      <c r="F5360" s="31"/>
      <c r="H5360" s="36"/>
    </row>
    <row r="5361" spans="4:8" x14ac:dyDescent="0.25">
      <c r="D5361" s="125"/>
      <c r="E5361" s="159"/>
      <c r="F5361" s="31"/>
      <c r="H5361" s="36"/>
    </row>
    <row r="5362" spans="4:8" x14ac:dyDescent="0.25">
      <c r="D5362" s="125"/>
      <c r="E5362" s="159"/>
      <c r="F5362" s="31"/>
      <c r="H5362" s="36"/>
    </row>
    <row r="5363" spans="4:8" x14ac:dyDescent="0.25">
      <c r="D5363" s="125"/>
      <c r="E5363" s="159"/>
      <c r="F5363" s="31"/>
      <c r="H5363" s="36"/>
    </row>
    <row r="5364" spans="4:8" x14ac:dyDescent="0.25">
      <c r="D5364" s="125"/>
      <c r="E5364" s="159"/>
      <c r="F5364" s="31"/>
      <c r="H5364" s="36"/>
    </row>
    <row r="5365" spans="4:8" x14ac:dyDescent="0.25">
      <c r="D5365" s="125"/>
      <c r="E5365" s="159"/>
      <c r="F5365" s="31"/>
      <c r="H5365" s="36"/>
    </row>
    <row r="5366" spans="4:8" x14ac:dyDescent="0.25">
      <c r="D5366" s="125"/>
      <c r="E5366" s="159"/>
      <c r="F5366" s="31"/>
      <c r="H5366" s="36"/>
    </row>
    <row r="5367" spans="4:8" x14ac:dyDescent="0.25">
      <c r="D5367" s="125"/>
      <c r="E5367" s="159"/>
      <c r="F5367" s="31"/>
      <c r="H5367" s="36"/>
    </row>
    <row r="5368" spans="4:8" x14ac:dyDescent="0.25">
      <c r="D5368" s="125"/>
      <c r="E5368" s="159"/>
      <c r="F5368" s="31"/>
      <c r="H5368" s="36"/>
    </row>
    <row r="5369" spans="4:8" x14ac:dyDescent="0.25">
      <c r="D5369" s="125"/>
      <c r="E5369" s="159"/>
      <c r="F5369" s="31"/>
      <c r="H5369" s="36"/>
    </row>
    <row r="5370" spans="4:8" x14ac:dyDescent="0.25">
      <c r="D5370" s="125"/>
      <c r="E5370" s="159"/>
      <c r="F5370" s="31"/>
      <c r="H5370" s="36"/>
    </row>
    <row r="5371" spans="4:8" x14ac:dyDescent="0.25">
      <c r="D5371" s="125"/>
      <c r="E5371" s="159"/>
      <c r="F5371" s="31"/>
      <c r="H5371" s="36"/>
    </row>
    <row r="5372" spans="4:8" x14ac:dyDescent="0.25">
      <c r="D5372" s="125"/>
      <c r="E5372" s="159"/>
      <c r="F5372" s="31"/>
      <c r="H5372" s="36"/>
    </row>
    <row r="5373" spans="4:8" x14ac:dyDescent="0.25">
      <c r="D5373" s="125"/>
      <c r="E5373" s="159"/>
      <c r="F5373" s="31"/>
      <c r="H5373" s="36"/>
    </row>
    <row r="5374" spans="4:8" x14ac:dyDescent="0.25">
      <c r="D5374" s="125"/>
      <c r="E5374" s="159"/>
      <c r="F5374" s="31"/>
      <c r="H5374" s="36"/>
    </row>
    <row r="5375" spans="4:8" x14ac:dyDescent="0.25">
      <c r="D5375" s="125"/>
      <c r="E5375" s="159"/>
      <c r="F5375" s="31"/>
      <c r="H5375" s="36"/>
    </row>
    <row r="5376" spans="4:8" x14ac:dyDescent="0.25">
      <c r="D5376" s="125"/>
      <c r="E5376" s="159"/>
      <c r="F5376" s="31"/>
      <c r="H5376" s="36"/>
    </row>
    <row r="5377" spans="4:8" x14ac:dyDescent="0.25">
      <c r="D5377" s="125"/>
      <c r="E5377" s="159"/>
      <c r="F5377" s="31"/>
      <c r="H5377" s="36"/>
    </row>
    <row r="5378" spans="4:8" x14ac:dyDescent="0.25">
      <c r="D5378" s="125"/>
      <c r="E5378" s="159"/>
      <c r="F5378" s="31"/>
      <c r="H5378" s="36"/>
    </row>
    <row r="5379" spans="4:8" x14ac:dyDescent="0.25">
      <c r="D5379" s="125"/>
      <c r="E5379" s="159"/>
      <c r="F5379" s="31"/>
      <c r="H5379" s="36"/>
    </row>
    <row r="5380" spans="4:8" x14ac:dyDescent="0.25">
      <c r="D5380" s="125"/>
      <c r="E5380" s="159"/>
      <c r="F5380" s="31"/>
      <c r="H5380" s="36"/>
    </row>
    <row r="5381" spans="4:8" x14ac:dyDescent="0.25">
      <c r="D5381" s="125"/>
      <c r="E5381" s="159"/>
      <c r="F5381" s="31"/>
      <c r="H5381" s="36"/>
    </row>
    <row r="5382" spans="4:8" x14ac:dyDescent="0.25">
      <c r="D5382" s="125"/>
      <c r="E5382" s="159"/>
      <c r="F5382" s="31"/>
      <c r="H5382" s="36"/>
    </row>
    <row r="5383" spans="4:8" x14ac:dyDescent="0.25">
      <c r="D5383" s="125"/>
      <c r="E5383" s="159"/>
      <c r="F5383" s="31"/>
      <c r="H5383" s="36"/>
    </row>
    <row r="5384" spans="4:8" x14ac:dyDescent="0.25">
      <c r="D5384" s="125"/>
      <c r="E5384" s="159"/>
      <c r="F5384" s="31"/>
      <c r="H5384" s="36"/>
    </row>
    <row r="5385" spans="4:8" x14ac:dyDescent="0.25">
      <c r="D5385" s="125"/>
      <c r="E5385" s="159"/>
      <c r="F5385" s="31"/>
      <c r="H5385" s="36"/>
    </row>
    <row r="5386" spans="4:8" x14ac:dyDescent="0.25">
      <c r="D5386" s="125"/>
      <c r="E5386" s="159"/>
      <c r="F5386" s="31"/>
      <c r="H5386" s="36"/>
    </row>
    <row r="5387" spans="4:8" x14ac:dyDescent="0.25">
      <c r="D5387" s="125"/>
      <c r="E5387" s="159"/>
      <c r="F5387" s="31"/>
      <c r="H5387" s="36"/>
    </row>
    <row r="5388" spans="4:8" x14ac:dyDescent="0.25">
      <c r="D5388" s="125"/>
      <c r="E5388" s="159"/>
      <c r="F5388" s="31"/>
      <c r="H5388" s="36"/>
    </row>
    <row r="5389" spans="4:8" x14ac:dyDescent="0.25">
      <c r="D5389" s="125"/>
      <c r="E5389" s="159"/>
      <c r="F5389" s="31"/>
      <c r="H5389" s="36"/>
    </row>
    <row r="5390" spans="4:8" x14ac:dyDescent="0.25">
      <c r="D5390" s="125"/>
      <c r="E5390" s="159"/>
      <c r="F5390" s="31"/>
      <c r="H5390" s="36"/>
    </row>
    <row r="5391" spans="4:8" x14ac:dyDescent="0.25">
      <c r="D5391" s="125"/>
      <c r="E5391" s="159"/>
      <c r="F5391" s="31"/>
      <c r="H5391" s="36"/>
    </row>
    <row r="5392" spans="4:8" x14ac:dyDescent="0.25">
      <c r="D5392" s="125"/>
      <c r="E5392" s="159"/>
      <c r="F5392" s="31"/>
      <c r="H5392" s="36"/>
    </row>
    <row r="5393" spans="4:8" x14ac:dyDescent="0.25">
      <c r="D5393" s="125"/>
      <c r="E5393" s="159"/>
      <c r="F5393" s="31"/>
      <c r="H5393" s="36"/>
    </row>
    <row r="5394" spans="4:8" x14ac:dyDescent="0.25">
      <c r="D5394" s="125"/>
      <c r="E5394" s="159"/>
      <c r="F5394" s="31"/>
      <c r="H5394" s="36"/>
    </row>
    <row r="5395" spans="4:8" x14ac:dyDescent="0.25">
      <c r="D5395" s="125"/>
      <c r="E5395" s="159"/>
      <c r="F5395" s="31"/>
      <c r="H5395" s="36"/>
    </row>
    <row r="5396" spans="4:8" x14ac:dyDescent="0.25">
      <c r="D5396" s="125"/>
      <c r="E5396" s="159"/>
      <c r="F5396" s="31"/>
      <c r="H5396" s="36"/>
    </row>
    <row r="5397" spans="4:8" x14ac:dyDescent="0.25">
      <c r="D5397" s="125"/>
      <c r="E5397" s="159"/>
      <c r="F5397" s="31"/>
      <c r="H5397" s="36"/>
    </row>
    <row r="5398" spans="4:8" x14ac:dyDescent="0.25">
      <c r="D5398" s="125"/>
      <c r="E5398" s="159"/>
      <c r="F5398" s="31"/>
      <c r="H5398" s="36"/>
    </row>
    <row r="5399" spans="4:8" x14ac:dyDescent="0.25">
      <c r="D5399" s="125"/>
      <c r="E5399" s="159"/>
      <c r="F5399" s="31"/>
      <c r="H5399" s="36"/>
    </row>
    <row r="5400" spans="4:8" x14ac:dyDescent="0.25">
      <c r="D5400" s="125"/>
      <c r="E5400" s="159"/>
      <c r="F5400" s="31"/>
      <c r="H5400" s="36"/>
    </row>
    <row r="5401" spans="4:8" x14ac:dyDescent="0.25">
      <c r="D5401" s="125"/>
      <c r="E5401" s="159"/>
      <c r="F5401" s="31"/>
      <c r="H5401" s="36"/>
    </row>
    <row r="5402" spans="4:8" x14ac:dyDescent="0.25">
      <c r="D5402" s="125"/>
      <c r="E5402" s="159"/>
      <c r="F5402" s="31"/>
      <c r="H5402" s="36"/>
    </row>
    <row r="5403" spans="4:8" x14ac:dyDescent="0.25">
      <c r="D5403" s="125"/>
      <c r="E5403" s="159"/>
      <c r="F5403" s="31"/>
      <c r="H5403" s="36"/>
    </row>
    <row r="5404" spans="4:8" x14ac:dyDescent="0.25">
      <c r="D5404" s="125"/>
      <c r="E5404" s="159"/>
      <c r="F5404" s="31"/>
      <c r="H5404" s="36"/>
    </row>
    <row r="5405" spans="4:8" x14ac:dyDescent="0.25">
      <c r="D5405" s="125"/>
      <c r="E5405" s="159"/>
      <c r="F5405" s="31"/>
      <c r="H5405" s="36"/>
    </row>
    <row r="5406" spans="4:8" x14ac:dyDescent="0.25">
      <c r="D5406" s="125"/>
      <c r="E5406" s="159"/>
      <c r="F5406" s="31"/>
      <c r="H5406" s="36"/>
    </row>
    <row r="5407" spans="4:8" x14ac:dyDescent="0.25">
      <c r="D5407" s="125"/>
      <c r="E5407" s="159"/>
      <c r="F5407" s="31"/>
      <c r="H5407" s="36"/>
    </row>
    <row r="5408" spans="4:8" x14ac:dyDescent="0.25">
      <c r="D5408" s="125"/>
      <c r="E5408" s="159"/>
      <c r="F5408" s="31"/>
      <c r="H5408" s="36"/>
    </row>
    <row r="5409" spans="4:8" x14ac:dyDescent="0.25">
      <c r="D5409" s="125"/>
      <c r="E5409" s="159"/>
      <c r="F5409" s="31"/>
      <c r="H5409" s="36"/>
    </row>
    <row r="5410" spans="4:8" x14ac:dyDescent="0.25">
      <c r="D5410" s="125"/>
      <c r="E5410" s="159"/>
      <c r="F5410" s="31"/>
      <c r="H5410" s="36"/>
    </row>
    <row r="5411" spans="4:8" x14ac:dyDescent="0.25">
      <c r="D5411" s="125"/>
      <c r="E5411" s="159"/>
      <c r="F5411" s="31"/>
      <c r="H5411" s="36"/>
    </row>
    <row r="5412" spans="4:8" x14ac:dyDescent="0.25">
      <c r="D5412" s="125"/>
      <c r="E5412" s="159"/>
      <c r="F5412" s="31"/>
      <c r="H5412" s="36"/>
    </row>
    <row r="5413" spans="4:8" x14ac:dyDescent="0.25">
      <c r="D5413" s="125"/>
      <c r="E5413" s="159"/>
      <c r="F5413" s="31"/>
      <c r="H5413" s="36"/>
    </row>
    <row r="5414" spans="4:8" x14ac:dyDescent="0.25">
      <c r="D5414" s="125"/>
      <c r="E5414" s="159"/>
      <c r="F5414" s="31"/>
      <c r="H5414" s="36"/>
    </row>
    <row r="5415" spans="4:8" x14ac:dyDescent="0.25">
      <c r="D5415" s="125"/>
      <c r="E5415" s="159"/>
      <c r="F5415" s="31"/>
      <c r="H5415" s="36"/>
    </row>
    <row r="5416" spans="4:8" x14ac:dyDescent="0.25">
      <c r="D5416" s="125"/>
      <c r="E5416" s="159"/>
      <c r="F5416" s="31"/>
      <c r="H5416" s="36"/>
    </row>
    <row r="5417" spans="4:8" x14ac:dyDescent="0.25">
      <c r="D5417" s="125"/>
      <c r="E5417" s="159"/>
      <c r="F5417" s="31"/>
      <c r="H5417" s="36"/>
    </row>
    <row r="5418" spans="4:8" x14ac:dyDescent="0.25">
      <c r="D5418" s="125"/>
      <c r="E5418" s="159"/>
      <c r="F5418" s="31"/>
      <c r="H5418" s="36"/>
    </row>
    <row r="5419" spans="4:8" x14ac:dyDescent="0.25">
      <c r="D5419" s="125"/>
      <c r="E5419" s="159"/>
      <c r="F5419" s="31"/>
      <c r="H5419" s="36"/>
    </row>
    <row r="5420" spans="4:8" x14ac:dyDescent="0.25">
      <c r="D5420" s="125"/>
      <c r="E5420" s="159"/>
      <c r="F5420" s="31"/>
      <c r="H5420" s="36"/>
    </row>
    <row r="5421" spans="4:8" x14ac:dyDescent="0.25">
      <c r="D5421" s="125"/>
      <c r="E5421" s="159"/>
      <c r="F5421" s="31"/>
      <c r="H5421" s="36"/>
    </row>
    <row r="5422" spans="4:8" x14ac:dyDescent="0.25">
      <c r="D5422" s="125"/>
      <c r="E5422" s="159"/>
      <c r="F5422" s="31"/>
      <c r="H5422" s="36"/>
    </row>
    <row r="5423" spans="4:8" x14ac:dyDescent="0.25">
      <c r="D5423" s="125"/>
      <c r="E5423" s="159"/>
      <c r="F5423" s="31"/>
      <c r="H5423" s="36"/>
    </row>
    <row r="5424" spans="4:8" x14ac:dyDescent="0.25">
      <c r="D5424" s="125"/>
      <c r="E5424" s="159"/>
      <c r="F5424" s="31"/>
      <c r="H5424" s="36"/>
    </row>
    <row r="5425" spans="4:8" x14ac:dyDescent="0.25">
      <c r="D5425" s="125"/>
      <c r="E5425" s="159"/>
      <c r="F5425" s="31"/>
      <c r="H5425" s="36"/>
    </row>
    <row r="5426" spans="4:8" x14ac:dyDescent="0.25">
      <c r="D5426" s="125"/>
      <c r="E5426" s="159"/>
      <c r="F5426" s="31"/>
      <c r="H5426" s="36"/>
    </row>
    <row r="5427" spans="4:8" x14ac:dyDescent="0.25">
      <c r="D5427" s="125"/>
      <c r="E5427" s="159"/>
      <c r="F5427" s="31"/>
      <c r="H5427" s="36"/>
    </row>
    <row r="5428" spans="4:8" x14ac:dyDescent="0.25">
      <c r="D5428" s="125"/>
      <c r="E5428" s="159"/>
      <c r="F5428" s="31"/>
      <c r="H5428" s="36"/>
    </row>
    <row r="5429" spans="4:8" x14ac:dyDescent="0.25">
      <c r="D5429" s="125"/>
      <c r="E5429" s="159"/>
      <c r="F5429" s="31"/>
      <c r="H5429" s="36"/>
    </row>
    <row r="5430" spans="4:8" x14ac:dyDescent="0.25">
      <c r="D5430" s="125"/>
      <c r="E5430" s="159"/>
      <c r="F5430" s="31"/>
      <c r="H5430" s="36"/>
    </row>
    <row r="5431" spans="4:8" x14ac:dyDescent="0.25">
      <c r="D5431" s="125"/>
      <c r="E5431" s="159"/>
      <c r="F5431" s="31"/>
      <c r="H5431" s="36"/>
    </row>
    <row r="5432" spans="4:8" x14ac:dyDescent="0.25">
      <c r="D5432" s="125"/>
      <c r="E5432" s="159"/>
      <c r="F5432" s="31"/>
      <c r="H5432" s="36"/>
    </row>
    <row r="5433" spans="4:8" x14ac:dyDescent="0.25">
      <c r="D5433" s="125"/>
      <c r="E5433" s="159"/>
      <c r="F5433" s="31"/>
      <c r="H5433" s="36"/>
    </row>
    <row r="5434" spans="4:8" x14ac:dyDescent="0.25">
      <c r="D5434" s="125"/>
      <c r="E5434" s="159"/>
      <c r="F5434" s="31"/>
      <c r="H5434" s="36"/>
    </row>
    <row r="5435" spans="4:8" x14ac:dyDescent="0.25">
      <c r="D5435" s="125"/>
      <c r="E5435" s="159"/>
      <c r="F5435" s="31"/>
      <c r="H5435" s="36"/>
    </row>
    <row r="5436" spans="4:8" x14ac:dyDescent="0.25">
      <c r="D5436" s="125"/>
      <c r="E5436" s="159"/>
      <c r="F5436" s="31"/>
      <c r="H5436" s="36"/>
    </row>
    <row r="5437" spans="4:8" x14ac:dyDescent="0.25">
      <c r="D5437" s="125"/>
      <c r="E5437" s="159"/>
      <c r="F5437" s="31"/>
      <c r="H5437" s="36"/>
    </row>
    <row r="5438" spans="4:8" x14ac:dyDescent="0.25">
      <c r="D5438" s="125"/>
      <c r="E5438" s="159"/>
      <c r="F5438" s="31"/>
      <c r="H5438" s="36"/>
    </row>
    <row r="5439" spans="4:8" x14ac:dyDescent="0.25">
      <c r="D5439" s="125"/>
      <c r="E5439" s="159"/>
      <c r="F5439" s="31"/>
      <c r="H5439" s="36"/>
    </row>
    <row r="5440" spans="4:8" x14ac:dyDescent="0.25">
      <c r="D5440" s="125"/>
      <c r="E5440" s="159"/>
      <c r="F5440" s="31"/>
      <c r="H5440" s="36"/>
    </row>
    <row r="5441" spans="4:8" x14ac:dyDescent="0.25">
      <c r="D5441" s="125"/>
      <c r="E5441" s="159"/>
      <c r="F5441" s="31"/>
      <c r="H5441" s="36"/>
    </row>
    <row r="5442" spans="4:8" x14ac:dyDescent="0.25">
      <c r="D5442" s="125"/>
      <c r="E5442" s="159"/>
      <c r="F5442" s="31"/>
      <c r="H5442" s="36"/>
    </row>
    <row r="5443" spans="4:8" x14ac:dyDescent="0.25">
      <c r="D5443" s="125"/>
      <c r="E5443" s="159"/>
      <c r="F5443" s="31"/>
      <c r="H5443" s="36"/>
    </row>
    <row r="5444" spans="4:8" x14ac:dyDescent="0.25">
      <c r="D5444" s="125"/>
      <c r="E5444" s="159"/>
      <c r="F5444" s="31"/>
      <c r="H5444" s="36"/>
    </row>
    <row r="5445" spans="4:8" x14ac:dyDescent="0.25">
      <c r="D5445" s="125"/>
      <c r="E5445" s="159"/>
      <c r="F5445" s="31"/>
      <c r="H5445" s="36"/>
    </row>
    <row r="5446" spans="4:8" x14ac:dyDescent="0.25">
      <c r="D5446" s="125"/>
      <c r="E5446" s="159"/>
      <c r="F5446" s="31"/>
      <c r="H5446" s="36"/>
    </row>
    <row r="5447" spans="4:8" x14ac:dyDescent="0.25">
      <c r="D5447" s="125"/>
      <c r="E5447" s="159"/>
      <c r="F5447" s="31"/>
      <c r="H5447" s="36"/>
    </row>
    <row r="5448" spans="4:8" x14ac:dyDescent="0.25">
      <c r="D5448" s="125"/>
      <c r="E5448" s="159"/>
      <c r="F5448" s="31"/>
      <c r="H5448" s="36"/>
    </row>
    <row r="5449" spans="4:8" x14ac:dyDescent="0.25">
      <c r="D5449" s="125"/>
      <c r="E5449" s="159"/>
      <c r="F5449" s="31"/>
      <c r="H5449" s="36"/>
    </row>
    <row r="5450" spans="4:8" x14ac:dyDescent="0.25">
      <c r="D5450" s="125"/>
      <c r="E5450" s="159"/>
      <c r="F5450" s="31"/>
      <c r="H5450" s="36"/>
    </row>
    <row r="5451" spans="4:8" x14ac:dyDescent="0.25">
      <c r="D5451" s="125"/>
      <c r="E5451" s="159"/>
      <c r="F5451" s="31"/>
      <c r="H5451" s="36"/>
    </row>
    <row r="5452" spans="4:8" x14ac:dyDescent="0.25">
      <c r="D5452" s="125"/>
      <c r="E5452" s="159"/>
      <c r="F5452" s="31"/>
      <c r="H5452" s="36"/>
    </row>
    <row r="5453" spans="4:8" x14ac:dyDescent="0.25">
      <c r="D5453" s="125"/>
      <c r="E5453" s="159"/>
      <c r="F5453" s="31"/>
      <c r="H5453" s="36"/>
    </row>
    <row r="5454" spans="4:8" x14ac:dyDescent="0.25">
      <c r="D5454" s="125"/>
      <c r="E5454" s="159"/>
      <c r="F5454" s="31"/>
      <c r="H5454" s="36"/>
    </row>
    <row r="5455" spans="4:8" x14ac:dyDescent="0.25">
      <c r="D5455" s="125"/>
      <c r="E5455" s="159"/>
      <c r="F5455" s="31"/>
      <c r="H5455" s="36"/>
    </row>
    <row r="5456" spans="4:8" x14ac:dyDescent="0.25">
      <c r="D5456" s="125"/>
      <c r="E5456" s="159"/>
      <c r="F5456" s="31"/>
      <c r="H5456" s="36"/>
    </row>
    <row r="5457" spans="4:8" x14ac:dyDescent="0.25">
      <c r="D5457" s="125"/>
      <c r="E5457" s="159"/>
      <c r="F5457" s="31"/>
      <c r="H5457" s="36"/>
    </row>
    <row r="5458" spans="4:8" x14ac:dyDescent="0.25">
      <c r="D5458" s="125"/>
      <c r="E5458" s="159"/>
      <c r="F5458" s="31"/>
      <c r="H5458" s="36"/>
    </row>
    <row r="5459" spans="4:8" x14ac:dyDescent="0.25">
      <c r="D5459" s="125"/>
      <c r="E5459" s="159"/>
      <c r="F5459" s="31"/>
      <c r="H5459" s="36"/>
    </row>
    <row r="5460" spans="4:8" x14ac:dyDescent="0.25">
      <c r="D5460" s="125"/>
      <c r="E5460" s="159"/>
      <c r="F5460" s="31"/>
      <c r="H5460" s="36"/>
    </row>
    <row r="5461" spans="4:8" x14ac:dyDescent="0.25">
      <c r="D5461" s="125"/>
      <c r="E5461" s="159"/>
      <c r="F5461" s="31"/>
      <c r="H5461" s="36"/>
    </row>
    <row r="5462" spans="4:8" x14ac:dyDescent="0.25">
      <c r="D5462" s="125"/>
      <c r="E5462" s="159"/>
      <c r="F5462" s="31"/>
      <c r="H5462" s="36"/>
    </row>
    <row r="5463" spans="4:8" x14ac:dyDescent="0.25">
      <c r="D5463" s="125"/>
      <c r="E5463" s="159"/>
      <c r="F5463" s="31"/>
      <c r="H5463" s="36"/>
    </row>
    <row r="5464" spans="4:8" x14ac:dyDescent="0.25">
      <c r="D5464" s="125"/>
      <c r="E5464" s="159"/>
      <c r="F5464" s="31"/>
      <c r="H5464" s="36"/>
    </row>
    <row r="5465" spans="4:8" x14ac:dyDescent="0.25">
      <c r="D5465" s="125"/>
      <c r="E5465" s="159"/>
      <c r="F5465" s="31"/>
      <c r="H5465" s="36"/>
    </row>
    <row r="5466" spans="4:8" x14ac:dyDescent="0.25">
      <c r="D5466" s="125"/>
      <c r="E5466" s="159"/>
      <c r="F5466" s="31"/>
      <c r="H5466" s="36"/>
    </row>
    <row r="5467" spans="4:8" x14ac:dyDescent="0.25">
      <c r="D5467" s="125"/>
      <c r="E5467" s="159"/>
      <c r="F5467" s="31"/>
      <c r="H5467" s="36"/>
    </row>
    <row r="5468" spans="4:8" x14ac:dyDescent="0.25">
      <c r="D5468" s="125"/>
      <c r="E5468" s="159"/>
      <c r="F5468" s="31"/>
      <c r="H5468" s="36"/>
    </row>
    <row r="5469" spans="4:8" x14ac:dyDescent="0.25">
      <c r="D5469" s="125"/>
      <c r="E5469" s="159"/>
      <c r="F5469" s="31"/>
      <c r="H5469" s="36"/>
    </row>
    <row r="5470" spans="4:8" x14ac:dyDescent="0.25">
      <c r="D5470" s="125"/>
      <c r="E5470" s="159"/>
      <c r="F5470" s="31"/>
      <c r="H5470" s="36"/>
    </row>
    <row r="5471" spans="4:8" x14ac:dyDescent="0.25">
      <c r="D5471" s="125"/>
      <c r="E5471" s="159"/>
      <c r="F5471" s="31"/>
      <c r="H5471" s="36"/>
    </row>
    <row r="5472" spans="4:8" x14ac:dyDescent="0.25">
      <c r="D5472" s="125"/>
      <c r="E5472" s="159"/>
      <c r="F5472" s="31"/>
      <c r="H5472" s="36"/>
    </row>
    <row r="5473" spans="4:8" x14ac:dyDescent="0.25">
      <c r="D5473" s="125"/>
      <c r="E5473" s="159"/>
      <c r="F5473" s="31"/>
      <c r="H5473" s="36"/>
    </row>
    <row r="5474" spans="4:8" x14ac:dyDescent="0.25">
      <c r="D5474" s="125"/>
      <c r="E5474" s="159"/>
      <c r="F5474" s="31"/>
      <c r="H5474" s="36"/>
    </row>
    <row r="5475" spans="4:8" x14ac:dyDescent="0.25">
      <c r="D5475" s="125"/>
      <c r="E5475" s="159"/>
      <c r="F5475" s="31"/>
      <c r="H5475" s="36"/>
    </row>
    <row r="5476" spans="4:8" x14ac:dyDescent="0.25">
      <c r="D5476" s="125"/>
      <c r="E5476" s="159"/>
      <c r="F5476" s="31"/>
      <c r="H5476" s="36"/>
    </row>
    <row r="5477" spans="4:8" x14ac:dyDescent="0.25">
      <c r="D5477" s="125"/>
      <c r="E5477" s="159"/>
      <c r="F5477" s="31"/>
      <c r="H5477" s="36"/>
    </row>
    <row r="5478" spans="4:8" x14ac:dyDescent="0.25">
      <c r="D5478" s="125"/>
      <c r="E5478" s="159"/>
      <c r="F5478" s="31"/>
      <c r="H5478" s="36"/>
    </row>
    <row r="5479" spans="4:8" x14ac:dyDescent="0.25">
      <c r="D5479" s="125"/>
      <c r="E5479" s="159"/>
      <c r="F5479" s="31"/>
      <c r="H5479" s="36"/>
    </row>
    <row r="5480" spans="4:8" x14ac:dyDescent="0.25">
      <c r="D5480" s="125"/>
      <c r="E5480" s="159"/>
      <c r="F5480" s="31"/>
      <c r="H5480" s="36"/>
    </row>
    <row r="5481" spans="4:8" x14ac:dyDescent="0.25">
      <c r="D5481" s="125"/>
      <c r="E5481" s="159"/>
      <c r="F5481" s="31"/>
      <c r="H5481" s="36"/>
    </row>
    <row r="5482" spans="4:8" x14ac:dyDescent="0.25">
      <c r="D5482" s="125"/>
      <c r="E5482" s="159"/>
      <c r="F5482" s="31"/>
      <c r="H5482" s="36"/>
    </row>
    <row r="5483" spans="4:8" x14ac:dyDescent="0.25">
      <c r="D5483" s="125"/>
      <c r="E5483" s="159"/>
      <c r="F5483" s="31"/>
      <c r="H5483" s="36"/>
    </row>
    <row r="5484" spans="4:8" x14ac:dyDescent="0.25">
      <c r="D5484" s="125"/>
      <c r="E5484" s="159"/>
      <c r="F5484" s="31"/>
      <c r="H5484" s="36"/>
    </row>
    <row r="5485" spans="4:8" x14ac:dyDescent="0.25">
      <c r="D5485" s="125"/>
      <c r="E5485" s="159"/>
      <c r="F5485" s="31"/>
      <c r="H5485" s="36"/>
    </row>
    <row r="5486" spans="4:8" x14ac:dyDescent="0.25">
      <c r="D5486" s="125"/>
      <c r="E5486" s="159"/>
      <c r="F5486" s="31"/>
      <c r="H5486" s="36"/>
    </row>
    <row r="5487" spans="4:8" x14ac:dyDescent="0.25">
      <c r="D5487" s="125"/>
      <c r="E5487" s="159"/>
      <c r="F5487" s="31"/>
      <c r="H5487" s="36"/>
    </row>
    <row r="5488" spans="4:8" x14ac:dyDescent="0.25">
      <c r="D5488" s="125"/>
      <c r="E5488" s="159"/>
      <c r="F5488" s="31"/>
      <c r="H5488" s="36"/>
    </row>
    <row r="5489" spans="4:8" x14ac:dyDescent="0.25">
      <c r="D5489" s="125"/>
      <c r="E5489" s="159"/>
      <c r="F5489" s="31"/>
      <c r="H5489" s="36"/>
    </row>
    <row r="5490" spans="4:8" x14ac:dyDescent="0.25">
      <c r="D5490" s="125"/>
      <c r="E5490" s="159"/>
      <c r="F5490" s="31"/>
      <c r="H5490" s="36"/>
    </row>
    <row r="5491" spans="4:8" x14ac:dyDescent="0.25">
      <c r="D5491" s="125"/>
      <c r="E5491" s="159"/>
      <c r="F5491" s="31"/>
      <c r="H5491" s="36"/>
    </row>
    <row r="5492" spans="4:8" x14ac:dyDescent="0.25">
      <c r="D5492" s="125"/>
      <c r="E5492" s="159"/>
      <c r="F5492" s="31"/>
      <c r="H5492" s="36"/>
    </row>
    <row r="5493" spans="4:8" x14ac:dyDescent="0.25">
      <c r="D5493" s="125"/>
      <c r="E5493" s="159"/>
      <c r="F5493" s="31"/>
      <c r="H5493" s="36"/>
    </row>
    <row r="5494" spans="4:8" x14ac:dyDescent="0.25">
      <c r="D5494" s="125"/>
      <c r="E5494" s="159"/>
      <c r="F5494" s="31"/>
      <c r="H5494" s="36"/>
    </row>
    <row r="5495" spans="4:8" x14ac:dyDescent="0.25">
      <c r="D5495" s="125"/>
      <c r="E5495" s="159"/>
      <c r="F5495" s="31"/>
      <c r="H5495" s="36"/>
    </row>
    <row r="5496" spans="4:8" x14ac:dyDescent="0.25">
      <c r="D5496" s="125"/>
      <c r="E5496" s="159"/>
      <c r="F5496" s="31"/>
      <c r="H5496" s="36"/>
    </row>
    <row r="5497" spans="4:8" x14ac:dyDescent="0.25">
      <c r="D5497" s="125"/>
      <c r="E5497" s="159"/>
      <c r="F5497" s="31"/>
      <c r="H5497" s="36"/>
    </row>
    <row r="5498" spans="4:8" x14ac:dyDescent="0.25">
      <c r="D5498" s="125"/>
      <c r="E5498" s="159"/>
      <c r="F5498" s="31"/>
      <c r="H5498" s="36"/>
    </row>
    <row r="5499" spans="4:8" x14ac:dyDescent="0.25">
      <c r="D5499" s="125"/>
      <c r="E5499" s="159"/>
      <c r="F5499" s="31"/>
      <c r="H5499" s="36"/>
    </row>
    <row r="5500" spans="4:8" x14ac:dyDescent="0.25">
      <c r="D5500" s="125"/>
      <c r="E5500" s="159"/>
      <c r="F5500" s="31"/>
      <c r="H5500" s="36"/>
    </row>
    <row r="5501" spans="4:8" x14ac:dyDescent="0.25">
      <c r="D5501" s="125"/>
      <c r="E5501" s="159"/>
      <c r="F5501" s="31"/>
      <c r="H5501" s="36"/>
    </row>
    <row r="5502" spans="4:8" x14ac:dyDescent="0.25">
      <c r="D5502" s="125"/>
      <c r="E5502" s="159"/>
      <c r="F5502" s="31"/>
      <c r="H5502" s="36"/>
    </row>
    <row r="5503" spans="4:8" x14ac:dyDescent="0.25">
      <c r="D5503" s="125"/>
      <c r="E5503" s="159"/>
      <c r="F5503" s="31"/>
      <c r="H5503" s="36"/>
    </row>
    <row r="5504" spans="4:8" x14ac:dyDescent="0.25">
      <c r="D5504" s="125"/>
      <c r="E5504" s="159"/>
      <c r="F5504" s="31"/>
      <c r="H5504" s="36"/>
    </row>
    <row r="5505" spans="4:8" x14ac:dyDescent="0.25">
      <c r="D5505" s="125"/>
      <c r="E5505" s="159"/>
      <c r="F5505" s="31"/>
      <c r="H5505" s="36"/>
    </row>
    <row r="5506" spans="4:8" x14ac:dyDescent="0.25">
      <c r="D5506" s="125"/>
      <c r="E5506" s="159"/>
      <c r="F5506" s="31"/>
      <c r="H5506" s="36"/>
    </row>
    <row r="5507" spans="4:8" x14ac:dyDescent="0.25">
      <c r="D5507" s="125"/>
      <c r="E5507" s="159"/>
      <c r="F5507" s="31"/>
      <c r="H5507" s="36"/>
    </row>
    <row r="5508" spans="4:8" x14ac:dyDescent="0.25">
      <c r="D5508" s="125"/>
      <c r="E5508" s="159"/>
      <c r="F5508" s="31"/>
      <c r="H5508" s="36"/>
    </row>
    <row r="5509" spans="4:8" x14ac:dyDescent="0.25">
      <c r="D5509" s="125"/>
      <c r="E5509" s="159"/>
      <c r="F5509" s="31"/>
      <c r="H5509" s="36"/>
    </row>
    <row r="5510" spans="4:8" x14ac:dyDescent="0.25">
      <c r="D5510" s="125"/>
      <c r="E5510" s="159"/>
      <c r="F5510" s="31"/>
      <c r="H5510" s="36"/>
    </row>
    <row r="5511" spans="4:8" x14ac:dyDescent="0.25">
      <c r="D5511" s="125"/>
      <c r="E5511" s="159"/>
      <c r="F5511" s="31"/>
      <c r="H5511" s="36"/>
    </row>
    <row r="5512" spans="4:8" x14ac:dyDescent="0.25">
      <c r="D5512" s="125"/>
      <c r="E5512" s="159"/>
      <c r="F5512" s="31"/>
      <c r="H5512" s="36"/>
    </row>
    <row r="5513" spans="4:8" x14ac:dyDescent="0.25">
      <c r="D5513" s="125"/>
      <c r="E5513" s="159"/>
      <c r="F5513" s="31"/>
      <c r="H5513" s="36"/>
    </row>
    <row r="5514" spans="4:8" x14ac:dyDescent="0.25">
      <c r="D5514" s="125"/>
      <c r="E5514" s="159"/>
      <c r="F5514" s="31"/>
      <c r="H5514" s="36"/>
    </row>
    <row r="5515" spans="4:8" x14ac:dyDescent="0.25">
      <c r="D5515" s="125"/>
      <c r="E5515" s="159"/>
      <c r="F5515" s="31"/>
      <c r="H5515" s="36"/>
    </row>
    <row r="5516" spans="4:8" x14ac:dyDescent="0.25">
      <c r="D5516" s="125"/>
      <c r="E5516" s="159"/>
      <c r="F5516" s="31"/>
      <c r="H5516" s="36"/>
    </row>
    <row r="5517" spans="4:8" x14ac:dyDescent="0.25">
      <c r="D5517" s="125"/>
      <c r="E5517" s="159"/>
      <c r="F5517" s="31"/>
      <c r="H5517" s="36"/>
    </row>
    <row r="5518" spans="4:8" x14ac:dyDescent="0.25">
      <c r="D5518" s="125"/>
      <c r="E5518" s="159"/>
      <c r="F5518" s="31"/>
      <c r="H5518" s="36"/>
    </row>
    <row r="5519" spans="4:8" x14ac:dyDescent="0.25">
      <c r="D5519" s="125"/>
      <c r="E5519" s="159"/>
      <c r="F5519" s="31"/>
      <c r="H5519" s="36"/>
    </row>
    <row r="5520" spans="4:8" x14ac:dyDescent="0.25">
      <c r="D5520" s="125"/>
      <c r="E5520" s="159"/>
      <c r="F5520" s="31"/>
      <c r="H5520" s="36"/>
    </row>
    <row r="5521" spans="4:8" x14ac:dyDescent="0.25">
      <c r="D5521" s="125"/>
      <c r="E5521" s="159"/>
      <c r="F5521" s="31"/>
      <c r="H5521" s="36"/>
    </row>
    <row r="5522" spans="4:8" x14ac:dyDescent="0.25">
      <c r="D5522" s="125"/>
      <c r="E5522" s="159"/>
      <c r="F5522" s="31"/>
      <c r="H5522" s="36"/>
    </row>
    <row r="5523" spans="4:8" x14ac:dyDescent="0.25">
      <c r="D5523" s="125"/>
      <c r="E5523" s="159"/>
      <c r="F5523" s="31"/>
      <c r="H5523" s="36"/>
    </row>
    <row r="5524" spans="4:8" x14ac:dyDescent="0.25">
      <c r="D5524" s="125"/>
      <c r="E5524" s="159"/>
      <c r="F5524" s="31"/>
      <c r="H5524" s="36"/>
    </row>
    <row r="5525" spans="4:8" x14ac:dyDescent="0.25">
      <c r="D5525" s="125"/>
      <c r="E5525" s="159"/>
      <c r="F5525" s="31"/>
      <c r="H5525" s="36"/>
    </row>
    <row r="5526" spans="4:8" x14ac:dyDescent="0.25">
      <c r="D5526" s="125"/>
      <c r="E5526" s="159"/>
      <c r="F5526" s="31"/>
      <c r="H5526" s="36"/>
    </row>
    <row r="5527" spans="4:8" x14ac:dyDescent="0.25">
      <c r="D5527" s="125"/>
      <c r="E5527" s="159"/>
      <c r="F5527" s="31"/>
      <c r="H5527" s="36"/>
    </row>
    <row r="5528" spans="4:8" x14ac:dyDescent="0.25">
      <c r="D5528" s="125"/>
      <c r="E5528" s="159"/>
      <c r="F5528" s="31"/>
      <c r="H5528" s="36"/>
    </row>
    <row r="5529" spans="4:8" x14ac:dyDescent="0.25">
      <c r="D5529" s="125"/>
      <c r="E5529" s="159"/>
      <c r="F5529" s="31"/>
      <c r="H5529" s="36"/>
    </row>
    <row r="5530" spans="4:8" x14ac:dyDescent="0.25">
      <c r="D5530" s="125"/>
      <c r="E5530" s="159"/>
      <c r="F5530" s="31"/>
      <c r="H5530" s="36"/>
    </row>
    <row r="5531" spans="4:8" x14ac:dyDescent="0.25">
      <c r="D5531" s="125"/>
      <c r="E5531" s="159"/>
      <c r="F5531" s="31"/>
      <c r="H5531" s="36"/>
    </row>
    <row r="5532" spans="4:8" x14ac:dyDescent="0.25">
      <c r="D5532" s="125"/>
      <c r="E5532" s="159"/>
      <c r="F5532" s="31"/>
      <c r="H5532" s="36"/>
    </row>
    <row r="5533" spans="4:8" x14ac:dyDescent="0.25">
      <c r="D5533" s="125"/>
      <c r="E5533" s="159"/>
      <c r="F5533" s="31"/>
      <c r="H5533" s="36"/>
    </row>
    <row r="5534" spans="4:8" x14ac:dyDescent="0.25">
      <c r="D5534" s="125"/>
      <c r="E5534" s="159"/>
      <c r="F5534" s="31"/>
      <c r="H5534" s="36"/>
    </row>
    <row r="5535" spans="4:8" x14ac:dyDescent="0.25">
      <c r="D5535" s="125"/>
      <c r="E5535" s="159"/>
      <c r="F5535" s="31"/>
      <c r="H5535" s="36"/>
    </row>
    <row r="5536" spans="4:8" x14ac:dyDescent="0.25">
      <c r="D5536" s="125"/>
      <c r="E5536" s="159"/>
      <c r="F5536" s="31"/>
      <c r="H5536" s="36"/>
    </row>
    <row r="5537" spans="4:8" x14ac:dyDescent="0.25">
      <c r="D5537" s="125"/>
      <c r="E5537" s="159"/>
      <c r="F5537" s="31"/>
      <c r="H5537" s="36"/>
    </row>
    <row r="5538" spans="4:8" x14ac:dyDescent="0.25">
      <c r="D5538" s="125"/>
      <c r="E5538" s="159"/>
      <c r="F5538" s="31"/>
      <c r="H5538" s="36"/>
    </row>
    <row r="5539" spans="4:8" x14ac:dyDescent="0.25">
      <c r="D5539" s="125"/>
      <c r="E5539" s="159"/>
      <c r="F5539" s="31"/>
      <c r="H5539" s="36"/>
    </row>
    <row r="5540" spans="4:8" x14ac:dyDescent="0.25">
      <c r="D5540" s="125"/>
      <c r="E5540" s="159"/>
      <c r="F5540" s="31"/>
      <c r="H5540" s="36"/>
    </row>
    <row r="5541" spans="4:8" x14ac:dyDescent="0.25">
      <c r="D5541" s="125"/>
      <c r="E5541" s="159"/>
      <c r="F5541" s="31"/>
      <c r="H5541" s="36"/>
    </row>
    <row r="5542" spans="4:8" x14ac:dyDescent="0.25">
      <c r="D5542" s="125"/>
      <c r="E5542" s="159"/>
      <c r="F5542" s="31"/>
      <c r="H5542" s="36"/>
    </row>
    <row r="5543" spans="4:8" x14ac:dyDescent="0.25">
      <c r="D5543" s="125"/>
      <c r="E5543" s="159"/>
      <c r="F5543" s="31"/>
      <c r="H5543" s="36"/>
    </row>
    <row r="5544" spans="4:8" x14ac:dyDescent="0.25">
      <c r="D5544" s="125"/>
      <c r="E5544" s="159"/>
      <c r="F5544" s="31"/>
      <c r="H5544" s="36"/>
    </row>
    <row r="5545" spans="4:8" x14ac:dyDescent="0.25">
      <c r="D5545" s="125"/>
      <c r="E5545" s="159"/>
      <c r="F5545" s="31"/>
      <c r="H5545" s="36"/>
    </row>
    <row r="5546" spans="4:8" x14ac:dyDescent="0.25">
      <c r="D5546" s="125"/>
      <c r="E5546" s="159"/>
      <c r="F5546" s="31"/>
      <c r="H5546" s="36"/>
    </row>
    <row r="5547" spans="4:8" x14ac:dyDescent="0.25">
      <c r="D5547" s="125"/>
      <c r="E5547" s="159"/>
      <c r="F5547" s="31"/>
      <c r="H5547" s="36"/>
    </row>
    <row r="5548" spans="4:8" x14ac:dyDescent="0.25">
      <c r="D5548" s="125"/>
      <c r="E5548" s="159"/>
      <c r="F5548" s="31"/>
      <c r="H5548" s="36"/>
    </row>
    <row r="5549" spans="4:8" x14ac:dyDescent="0.25">
      <c r="D5549" s="125"/>
      <c r="E5549" s="159"/>
      <c r="F5549" s="31"/>
      <c r="H5549" s="36"/>
    </row>
    <row r="5550" spans="4:8" x14ac:dyDescent="0.25">
      <c r="D5550" s="125"/>
      <c r="E5550" s="159"/>
      <c r="F5550" s="31"/>
      <c r="H5550" s="36"/>
    </row>
    <row r="5551" spans="4:8" x14ac:dyDescent="0.25">
      <c r="D5551" s="125"/>
      <c r="E5551" s="159"/>
      <c r="F5551" s="31"/>
      <c r="H5551" s="36"/>
    </row>
    <row r="5552" spans="4:8" x14ac:dyDescent="0.25">
      <c r="D5552" s="125"/>
      <c r="E5552" s="159"/>
      <c r="F5552" s="31"/>
      <c r="H5552" s="36"/>
    </row>
    <row r="5553" spans="4:8" x14ac:dyDescent="0.25">
      <c r="D5553" s="125"/>
      <c r="E5553" s="159"/>
      <c r="F5553" s="31"/>
      <c r="H5553" s="36"/>
    </row>
    <row r="5554" spans="4:8" x14ac:dyDescent="0.25">
      <c r="D5554" s="125"/>
      <c r="E5554" s="159"/>
      <c r="F5554" s="31"/>
      <c r="H5554" s="36"/>
    </row>
    <row r="5555" spans="4:8" x14ac:dyDescent="0.25">
      <c r="D5555" s="125"/>
      <c r="E5555" s="159"/>
      <c r="F5555" s="31"/>
      <c r="H5555" s="36"/>
    </row>
    <row r="5556" spans="4:8" x14ac:dyDescent="0.25">
      <c r="D5556" s="125"/>
      <c r="E5556" s="159"/>
      <c r="F5556" s="31"/>
      <c r="H5556" s="36"/>
    </row>
    <row r="5557" spans="4:8" x14ac:dyDescent="0.25">
      <c r="D5557" s="125"/>
      <c r="E5557" s="159"/>
      <c r="F5557" s="31"/>
      <c r="H5557" s="36"/>
    </row>
    <row r="5558" spans="4:8" x14ac:dyDescent="0.25">
      <c r="D5558" s="125"/>
      <c r="E5558" s="159"/>
      <c r="F5558" s="31"/>
      <c r="H5558" s="36"/>
    </row>
    <row r="5559" spans="4:8" x14ac:dyDescent="0.25">
      <c r="D5559" s="125"/>
      <c r="E5559" s="159"/>
      <c r="F5559" s="31"/>
      <c r="H5559" s="36"/>
    </row>
    <row r="5560" spans="4:8" x14ac:dyDescent="0.25">
      <c r="D5560" s="125"/>
      <c r="E5560" s="159"/>
      <c r="F5560" s="31"/>
      <c r="H5560" s="36"/>
    </row>
    <row r="5561" spans="4:8" x14ac:dyDescent="0.25">
      <c r="D5561" s="125"/>
      <c r="E5561" s="159"/>
      <c r="F5561" s="31"/>
      <c r="H5561" s="36"/>
    </row>
    <row r="5562" spans="4:8" x14ac:dyDescent="0.25">
      <c r="D5562" s="125"/>
      <c r="E5562" s="159"/>
      <c r="F5562" s="31"/>
      <c r="H5562" s="36"/>
    </row>
    <row r="5563" spans="4:8" x14ac:dyDescent="0.25">
      <c r="D5563" s="125"/>
      <c r="E5563" s="159"/>
      <c r="F5563" s="31"/>
      <c r="H5563" s="36"/>
    </row>
    <row r="5564" spans="4:8" x14ac:dyDescent="0.25">
      <c r="D5564" s="125"/>
      <c r="E5564" s="159"/>
      <c r="F5564" s="31"/>
      <c r="H5564" s="36"/>
    </row>
    <row r="5565" spans="4:8" x14ac:dyDescent="0.25">
      <c r="D5565" s="125"/>
      <c r="E5565" s="159"/>
      <c r="F5565" s="31"/>
      <c r="H5565" s="36"/>
    </row>
    <row r="5566" spans="4:8" x14ac:dyDescent="0.25">
      <c r="D5566" s="125"/>
      <c r="E5566" s="159"/>
      <c r="F5566" s="31"/>
      <c r="H5566" s="36"/>
    </row>
    <row r="5567" spans="4:8" x14ac:dyDescent="0.25">
      <c r="D5567" s="125"/>
      <c r="E5567" s="159"/>
      <c r="F5567" s="31"/>
      <c r="H5567" s="36"/>
    </row>
    <row r="5568" spans="4:8" x14ac:dyDescent="0.25">
      <c r="D5568" s="125"/>
      <c r="E5568" s="159"/>
      <c r="F5568" s="31"/>
      <c r="H5568" s="36"/>
    </row>
    <row r="5569" spans="4:8" x14ac:dyDescent="0.25">
      <c r="D5569" s="125"/>
      <c r="E5569" s="159"/>
      <c r="F5569" s="31"/>
      <c r="H5569" s="36"/>
    </row>
    <row r="5570" spans="4:8" x14ac:dyDescent="0.25">
      <c r="D5570" s="125"/>
      <c r="E5570" s="159"/>
      <c r="F5570" s="31"/>
      <c r="H5570" s="36"/>
    </row>
    <row r="5571" spans="4:8" x14ac:dyDescent="0.25">
      <c r="D5571" s="125"/>
      <c r="E5571" s="159"/>
      <c r="F5571" s="31"/>
      <c r="H5571" s="36"/>
    </row>
    <row r="5572" spans="4:8" x14ac:dyDescent="0.25">
      <c r="D5572" s="125"/>
      <c r="E5572" s="159"/>
      <c r="F5572" s="31"/>
      <c r="H5572" s="36"/>
    </row>
    <row r="5573" spans="4:8" x14ac:dyDescent="0.25">
      <c r="D5573" s="125"/>
      <c r="E5573" s="159"/>
      <c r="F5573" s="31"/>
      <c r="H5573" s="36"/>
    </row>
    <row r="5574" spans="4:8" x14ac:dyDescent="0.25">
      <c r="D5574" s="125"/>
      <c r="E5574" s="159"/>
      <c r="F5574" s="31"/>
      <c r="H5574" s="36"/>
    </row>
    <row r="5575" spans="4:8" x14ac:dyDescent="0.25">
      <c r="D5575" s="125"/>
      <c r="E5575" s="159"/>
      <c r="F5575" s="31"/>
      <c r="H5575" s="36"/>
    </row>
    <row r="5576" spans="4:8" x14ac:dyDescent="0.25">
      <c r="D5576" s="125"/>
      <c r="E5576" s="159"/>
      <c r="F5576" s="31"/>
      <c r="H5576" s="36"/>
    </row>
    <row r="5577" spans="4:8" x14ac:dyDescent="0.25">
      <c r="D5577" s="125"/>
      <c r="E5577" s="159"/>
      <c r="F5577" s="31"/>
      <c r="H5577" s="36"/>
    </row>
    <row r="5578" spans="4:8" x14ac:dyDescent="0.25">
      <c r="D5578" s="125"/>
      <c r="E5578" s="159"/>
      <c r="F5578" s="31"/>
      <c r="H5578" s="36"/>
    </row>
    <row r="5579" spans="4:8" x14ac:dyDescent="0.25">
      <c r="D5579" s="125"/>
      <c r="E5579" s="159"/>
      <c r="F5579" s="31"/>
      <c r="H5579" s="36"/>
    </row>
    <row r="5580" spans="4:8" x14ac:dyDescent="0.25">
      <c r="D5580" s="125"/>
      <c r="E5580" s="159"/>
      <c r="F5580" s="31"/>
      <c r="H5580" s="36"/>
    </row>
    <row r="5581" spans="4:8" x14ac:dyDescent="0.25">
      <c r="D5581" s="125"/>
      <c r="E5581" s="159"/>
      <c r="F5581" s="31"/>
      <c r="H5581" s="36"/>
    </row>
    <row r="5582" spans="4:8" x14ac:dyDescent="0.25">
      <c r="D5582" s="125"/>
      <c r="E5582" s="159"/>
      <c r="F5582" s="31"/>
      <c r="H5582" s="36"/>
    </row>
    <row r="5583" spans="4:8" x14ac:dyDescent="0.25">
      <c r="D5583" s="125"/>
      <c r="E5583" s="159"/>
      <c r="F5583" s="31"/>
      <c r="H5583" s="36"/>
    </row>
    <row r="5584" spans="4:8" x14ac:dyDescent="0.25">
      <c r="D5584" s="125"/>
      <c r="E5584" s="159"/>
      <c r="F5584" s="31"/>
      <c r="H5584" s="36"/>
    </row>
    <row r="5585" spans="4:8" x14ac:dyDescent="0.25">
      <c r="D5585" s="125"/>
      <c r="E5585" s="159"/>
      <c r="F5585" s="31"/>
      <c r="H5585" s="36"/>
    </row>
    <row r="5586" spans="4:8" x14ac:dyDescent="0.25">
      <c r="D5586" s="125"/>
      <c r="E5586" s="159"/>
      <c r="F5586" s="31"/>
      <c r="H5586" s="36"/>
    </row>
    <row r="5587" spans="4:8" x14ac:dyDescent="0.25">
      <c r="D5587" s="125"/>
      <c r="E5587" s="159"/>
      <c r="F5587" s="31"/>
      <c r="H5587" s="36"/>
    </row>
    <row r="5588" spans="4:8" x14ac:dyDescent="0.25">
      <c r="D5588" s="125"/>
      <c r="E5588" s="159"/>
      <c r="F5588" s="31"/>
      <c r="H5588" s="36"/>
    </row>
    <row r="5589" spans="4:8" x14ac:dyDescent="0.25">
      <c r="D5589" s="125"/>
      <c r="E5589" s="159"/>
      <c r="F5589" s="31"/>
      <c r="H5589" s="36"/>
    </row>
    <row r="5590" spans="4:8" x14ac:dyDescent="0.25">
      <c r="D5590" s="125"/>
      <c r="E5590" s="159"/>
      <c r="F5590" s="31"/>
      <c r="H5590" s="36"/>
    </row>
    <row r="5591" spans="4:8" x14ac:dyDescent="0.25">
      <c r="D5591" s="125"/>
      <c r="E5591" s="159"/>
      <c r="F5591" s="31"/>
      <c r="H5591" s="36"/>
    </row>
    <row r="5592" spans="4:8" x14ac:dyDescent="0.25">
      <c r="D5592" s="125"/>
      <c r="E5592" s="159"/>
      <c r="F5592" s="31"/>
      <c r="H5592" s="36"/>
    </row>
    <row r="5593" spans="4:8" x14ac:dyDescent="0.25">
      <c r="D5593" s="125"/>
      <c r="E5593" s="159"/>
      <c r="F5593" s="31"/>
      <c r="H5593" s="36"/>
    </row>
    <row r="5594" spans="4:8" x14ac:dyDescent="0.25">
      <c r="D5594" s="125"/>
      <c r="E5594" s="159"/>
      <c r="F5594" s="31"/>
      <c r="H5594" s="36"/>
    </row>
    <row r="5595" spans="4:8" x14ac:dyDescent="0.25">
      <c r="D5595" s="125"/>
      <c r="E5595" s="159"/>
      <c r="F5595" s="31"/>
      <c r="H5595" s="36"/>
    </row>
    <row r="5596" spans="4:8" x14ac:dyDescent="0.25">
      <c r="D5596" s="125"/>
      <c r="E5596" s="159"/>
      <c r="F5596" s="31"/>
      <c r="H5596" s="36"/>
    </row>
    <row r="5597" spans="4:8" x14ac:dyDescent="0.25">
      <c r="D5597" s="125"/>
      <c r="E5597" s="159"/>
      <c r="F5597" s="31"/>
      <c r="H5597" s="36"/>
    </row>
    <row r="5598" spans="4:8" x14ac:dyDescent="0.25">
      <c r="D5598" s="125"/>
      <c r="E5598" s="159"/>
      <c r="F5598" s="31"/>
      <c r="H5598" s="36"/>
    </row>
    <row r="5599" spans="4:8" x14ac:dyDescent="0.25">
      <c r="D5599" s="125"/>
      <c r="E5599" s="159"/>
      <c r="F5599" s="31"/>
      <c r="H5599" s="36"/>
    </row>
    <row r="5600" spans="4:8" x14ac:dyDescent="0.25">
      <c r="D5600" s="125"/>
      <c r="E5600" s="159"/>
      <c r="F5600" s="31"/>
      <c r="H5600" s="36"/>
    </row>
    <row r="5601" spans="4:8" x14ac:dyDescent="0.25">
      <c r="D5601" s="125"/>
      <c r="E5601" s="159"/>
      <c r="F5601" s="31"/>
      <c r="H5601" s="36"/>
    </row>
    <row r="5602" spans="4:8" x14ac:dyDescent="0.25">
      <c r="D5602" s="125"/>
      <c r="E5602" s="159"/>
      <c r="F5602" s="31"/>
      <c r="H5602" s="36"/>
    </row>
    <row r="5603" spans="4:8" x14ac:dyDescent="0.25">
      <c r="D5603" s="125"/>
      <c r="E5603" s="159"/>
      <c r="F5603" s="31"/>
      <c r="H5603" s="36"/>
    </row>
    <row r="5604" spans="4:8" x14ac:dyDescent="0.25">
      <c r="D5604" s="125"/>
      <c r="E5604" s="159"/>
      <c r="F5604" s="31"/>
      <c r="H5604" s="36"/>
    </row>
    <row r="5605" spans="4:8" x14ac:dyDescent="0.25">
      <c r="D5605" s="125"/>
      <c r="E5605" s="159"/>
      <c r="F5605" s="31"/>
      <c r="H5605" s="36"/>
    </row>
    <row r="5606" spans="4:8" x14ac:dyDescent="0.25">
      <c r="D5606" s="125"/>
      <c r="E5606" s="159"/>
      <c r="F5606" s="31"/>
      <c r="H5606" s="36"/>
    </row>
    <row r="5607" spans="4:8" x14ac:dyDescent="0.25">
      <c r="D5607" s="125"/>
      <c r="E5607" s="159"/>
      <c r="F5607" s="31"/>
      <c r="H5607" s="36"/>
    </row>
    <row r="5608" spans="4:8" x14ac:dyDescent="0.25">
      <c r="D5608" s="125"/>
      <c r="E5608" s="159"/>
      <c r="F5608" s="31"/>
      <c r="H5608" s="36"/>
    </row>
    <row r="5609" spans="4:8" x14ac:dyDescent="0.25">
      <c r="D5609" s="125"/>
      <c r="E5609" s="159"/>
      <c r="F5609" s="31"/>
      <c r="H5609" s="36"/>
    </row>
    <row r="5610" spans="4:8" x14ac:dyDescent="0.25">
      <c r="D5610" s="125"/>
      <c r="E5610" s="159"/>
      <c r="F5610" s="31"/>
      <c r="H5610" s="36"/>
    </row>
    <row r="5611" spans="4:8" x14ac:dyDescent="0.25">
      <c r="D5611" s="125"/>
      <c r="E5611" s="159"/>
      <c r="F5611" s="31"/>
      <c r="H5611" s="36"/>
    </row>
    <row r="5612" spans="4:8" x14ac:dyDescent="0.25">
      <c r="D5612" s="125"/>
      <c r="E5612" s="159"/>
      <c r="F5612" s="31"/>
      <c r="H5612" s="36"/>
    </row>
    <row r="5613" spans="4:8" x14ac:dyDescent="0.25">
      <c r="D5613" s="125"/>
      <c r="E5613" s="159"/>
      <c r="F5613" s="31"/>
      <c r="H5613" s="36"/>
    </row>
    <row r="5614" spans="4:8" x14ac:dyDescent="0.25">
      <c r="D5614" s="125"/>
      <c r="E5614" s="159"/>
      <c r="F5614" s="31"/>
      <c r="H5614" s="36"/>
    </row>
    <row r="5615" spans="4:8" x14ac:dyDescent="0.25">
      <c r="D5615" s="125"/>
      <c r="E5615" s="159"/>
      <c r="F5615" s="31"/>
      <c r="H5615" s="36"/>
    </row>
    <row r="5616" spans="4:8" x14ac:dyDescent="0.25">
      <c r="D5616" s="125"/>
      <c r="E5616" s="159"/>
      <c r="F5616" s="31"/>
      <c r="H5616" s="36"/>
    </row>
    <row r="5617" spans="4:8" x14ac:dyDescent="0.25">
      <c r="D5617" s="125"/>
      <c r="E5617" s="159"/>
      <c r="F5617" s="31"/>
      <c r="H5617" s="36"/>
    </row>
    <row r="5618" spans="4:8" x14ac:dyDescent="0.25">
      <c r="D5618" s="125"/>
      <c r="E5618" s="159"/>
      <c r="F5618" s="31"/>
      <c r="H5618" s="36"/>
    </row>
    <row r="5619" spans="4:8" x14ac:dyDescent="0.25">
      <c r="D5619" s="125"/>
      <c r="E5619" s="159"/>
      <c r="F5619" s="31"/>
      <c r="H5619" s="36"/>
    </row>
    <row r="5620" spans="4:8" x14ac:dyDescent="0.25">
      <c r="D5620" s="125"/>
      <c r="E5620" s="159"/>
      <c r="F5620" s="31"/>
      <c r="H5620" s="36"/>
    </row>
    <row r="5621" spans="4:8" x14ac:dyDescent="0.25">
      <c r="D5621" s="125"/>
      <c r="E5621" s="159"/>
      <c r="F5621" s="31"/>
      <c r="H5621" s="36"/>
    </row>
    <row r="5622" spans="4:8" x14ac:dyDescent="0.25">
      <c r="D5622" s="125"/>
      <c r="E5622" s="159"/>
      <c r="F5622" s="31"/>
      <c r="H5622" s="36"/>
    </row>
    <row r="5623" spans="4:8" x14ac:dyDescent="0.25">
      <c r="D5623" s="125"/>
      <c r="E5623" s="159"/>
      <c r="F5623" s="31"/>
      <c r="H5623" s="36"/>
    </row>
    <row r="5624" spans="4:8" x14ac:dyDescent="0.25">
      <c r="D5624" s="125"/>
      <c r="E5624" s="159"/>
      <c r="F5624" s="31"/>
      <c r="H5624" s="36"/>
    </row>
    <row r="5625" spans="4:8" x14ac:dyDescent="0.25">
      <c r="D5625" s="125"/>
      <c r="E5625" s="159"/>
      <c r="F5625" s="31"/>
      <c r="H5625" s="36"/>
    </row>
    <row r="5626" spans="4:8" x14ac:dyDescent="0.25">
      <c r="D5626" s="125"/>
      <c r="E5626" s="159"/>
      <c r="F5626" s="31"/>
      <c r="H5626" s="36"/>
    </row>
    <row r="5627" spans="4:8" x14ac:dyDescent="0.25">
      <c r="D5627" s="125"/>
      <c r="E5627" s="159"/>
      <c r="F5627" s="31"/>
      <c r="H5627" s="36"/>
    </row>
    <row r="5628" spans="4:8" x14ac:dyDescent="0.25">
      <c r="D5628" s="125"/>
      <c r="E5628" s="159"/>
      <c r="F5628" s="31"/>
      <c r="H5628" s="36"/>
    </row>
    <row r="5629" spans="4:8" x14ac:dyDescent="0.25">
      <c r="D5629" s="125"/>
      <c r="E5629" s="159"/>
      <c r="F5629" s="31"/>
      <c r="H5629" s="36"/>
    </row>
    <row r="5630" spans="4:8" x14ac:dyDescent="0.25">
      <c r="D5630" s="125"/>
      <c r="E5630" s="159"/>
      <c r="F5630" s="31"/>
      <c r="H5630" s="36"/>
    </row>
    <row r="5631" spans="4:8" x14ac:dyDescent="0.25">
      <c r="D5631" s="125"/>
      <c r="E5631" s="159"/>
      <c r="F5631" s="31"/>
      <c r="H5631" s="36"/>
    </row>
    <row r="5632" spans="4:8" x14ac:dyDescent="0.25">
      <c r="D5632" s="125"/>
      <c r="E5632" s="159"/>
      <c r="F5632" s="31"/>
      <c r="H5632" s="36"/>
    </row>
    <row r="5633" spans="4:8" x14ac:dyDescent="0.25">
      <c r="D5633" s="125"/>
      <c r="E5633" s="159"/>
      <c r="F5633" s="31"/>
      <c r="H5633" s="36"/>
    </row>
    <row r="5634" spans="4:8" x14ac:dyDescent="0.25">
      <c r="D5634" s="125"/>
      <c r="E5634" s="159"/>
      <c r="F5634" s="31"/>
      <c r="H5634" s="36"/>
    </row>
    <row r="5635" spans="4:8" x14ac:dyDescent="0.25">
      <c r="D5635" s="125"/>
      <c r="E5635" s="159"/>
      <c r="F5635" s="31"/>
      <c r="H5635" s="36"/>
    </row>
    <row r="5636" spans="4:8" x14ac:dyDescent="0.25">
      <c r="D5636" s="125"/>
      <c r="E5636" s="159"/>
      <c r="F5636" s="31"/>
      <c r="H5636" s="36"/>
    </row>
    <row r="5637" spans="4:8" x14ac:dyDescent="0.25">
      <c r="D5637" s="125"/>
      <c r="E5637" s="159"/>
      <c r="F5637" s="31"/>
      <c r="H5637" s="36"/>
    </row>
    <row r="5638" spans="4:8" x14ac:dyDescent="0.25">
      <c r="D5638" s="125"/>
      <c r="E5638" s="159"/>
      <c r="F5638" s="31"/>
      <c r="H5638" s="36"/>
    </row>
    <row r="5639" spans="4:8" x14ac:dyDescent="0.25">
      <c r="D5639" s="125"/>
      <c r="E5639" s="159"/>
      <c r="F5639" s="31"/>
      <c r="H5639" s="36"/>
    </row>
    <row r="5640" spans="4:8" x14ac:dyDescent="0.25">
      <c r="D5640" s="125"/>
      <c r="E5640" s="159"/>
      <c r="F5640" s="31"/>
      <c r="H5640" s="36"/>
    </row>
    <row r="5641" spans="4:8" x14ac:dyDescent="0.25">
      <c r="D5641" s="125"/>
      <c r="E5641" s="159"/>
      <c r="F5641" s="31"/>
      <c r="H5641" s="36"/>
    </row>
    <row r="5642" spans="4:8" x14ac:dyDescent="0.25">
      <c r="D5642" s="125"/>
      <c r="E5642" s="159"/>
      <c r="F5642" s="31"/>
      <c r="H5642" s="36"/>
    </row>
    <row r="5643" spans="4:8" x14ac:dyDescent="0.25">
      <c r="D5643" s="125"/>
      <c r="E5643" s="159"/>
      <c r="F5643" s="31"/>
      <c r="H5643" s="36"/>
    </row>
    <row r="5644" spans="4:8" x14ac:dyDescent="0.25">
      <c r="D5644" s="125"/>
      <c r="E5644" s="159"/>
      <c r="F5644" s="31"/>
      <c r="H5644" s="36"/>
    </row>
    <row r="5645" spans="4:8" x14ac:dyDescent="0.25">
      <c r="D5645" s="125"/>
      <c r="E5645" s="159"/>
      <c r="F5645" s="31"/>
      <c r="H5645" s="36"/>
    </row>
    <row r="5646" spans="4:8" x14ac:dyDescent="0.25">
      <c r="D5646" s="125"/>
      <c r="E5646" s="159"/>
      <c r="F5646" s="31"/>
      <c r="H5646" s="36"/>
    </row>
    <row r="5647" spans="4:8" x14ac:dyDescent="0.25">
      <c r="D5647" s="125"/>
      <c r="E5647" s="159"/>
      <c r="F5647" s="31"/>
      <c r="H5647" s="36"/>
    </row>
    <row r="5648" spans="4:8" x14ac:dyDescent="0.25">
      <c r="D5648" s="125"/>
      <c r="E5648" s="159"/>
      <c r="F5648" s="31"/>
      <c r="H5648" s="36"/>
    </row>
    <row r="5649" spans="4:8" x14ac:dyDescent="0.25">
      <c r="D5649" s="125"/>
      <c r="E5649" s="159"/>
      <c r="F5649" s="31"/>
      <c r="H5649" s="36"/>
    </row>
    <row r="5650" spans="4:8" x14ac:dyDescent="0.25">
      <c r="D5650" s="125"/>
      <c r="E5650" s="159"/>
      <c r="F5650" s="31"/>
      <c r="H5650" s="36"/>
    </row>
    <row r="5651" spans="4:8" x14ac:dyDescent="0.25">
      <c r="D5651" s="125"/>
      <c r="E5651" s="159"/>
      <c r="F5651" s="31"/>
      <c r="H5651" s="36"/>
    </row>
    <row r="5652" spans="4:8" x14ac:dyDescent="0.25">
      <c r="D5652" s="125"/>
      <c r="E5652" s="159"/>
      <c r="F5652" s="31"/>
      <c r="H5652" s="36"/>
    </row>
    <row r="5653" spans="4:8" x14ac:dyDescent="0.25">
      <c r="D5653" s="125"/>
      <c r="E5653" s="159"/>
      <c r="F5653" s="31"/>
      <c r="H5653" s="36"/>
    </row>
    <row r="5654" spans="4:8" x14ac:dyDescent="0.25">
      <c r="D5654" s="125"/>
      <c r="E5654" s="159"/>
      <c r="F5654" s="31"/>
      <c r="H5654" s="36"/>
    </row>
    <row r="5655" spans="4:8" x14ac:dyDescent="0.25">
      <c r="D5655" s="125"/>
      <c r="E5655" s="159"/>
      <c r="F5655" s="31"/>
      <c r="H5655" s="36"/>
    </row>
    <row r="5656" spans="4:8" x14ac:dyDescent="0.25">
      <c r="D5656" s="125"/>
      <c r="E5656" s="159"/>
      <c r="F5656" s="31"/>
      <c r="H5656" s="36"/>
    </row>
    <row r="5657" spans="4:8" x14ac:dyDescent="0.25">
      <c r="D5657" s="125"/>
      <c r="E5657" s="159"/>
      <c r="F5657" s="31"/>
      <c r="H5657" s="36"/>
    </row>
    <row r="5658" spans="4:8" x14ac:dyDescent="0.25">
      <c r="D5658" s="125"/>
      <c r="E5658" s="159"/>
      <c r="F5658" s="31"/>
      <c r="H5658" s="36"/>
    </row>
    <row r="5659" spans="4:8" x14ac:dyDescent="0.25">
      <c r="D5659" s="125"/>
      <c r="E5659" s="159"/>
      <c r="F5659" s="31"/>
      <c r="H5659" s="36"/>
    </row>
    <row r="5660" spans="4:8" x14ac:dyDescent="0.25">
      <c r="D5660" s="125"/>
      <c r="E5660" s="159"/>
      <c r="F5660" s="31"/>
      <c r="H5660" s="36"/>
    </row>
    <row r="5661" spans="4:8" x14ac:dyDescent="0.25">
      <c r="D5661" s="125"/>
      <c r="E5661" s="159"/>
      <c r="F5661" s="31"/>
      <c r="H5661" s="36"/>
    </row>
    <row r="5662" spans="4:8" x14ac:dyDescent="0.25">
      <c r="D5662" s="125"/>
      <c r="E5662" s="159"/>
      <c r="F5662" s="31"/>
      <c r="H5662" s="36"/>
    </row>
    <row r="5663" spans="4:8" x14ac:dyDescent="0.25">
      <c r="D5663" s="125"/>
      <c r="E5663" s="159"/>
      <c r="F5663" s="31"/>
      <c r="H5663" s="36"/>
    </row>
    <row r="5664" spans="4:8" x14ac:dyDescent="0.25">
      <c r="D5664" s="125"/>
      <c r="E5664" s="159"/>
      <c r="F5664" s="31"/>
      <c r="H5664" s="36"/>
    </row>
    <row r="5665" spans="4:8" x14ac:dyDescent="0.25">
      <c r="D5665" s="125"/>
      <c r="E5665" s="159"/>
      <c r="F5665" s="31"/>
      <c r="H5665" s="36"/>
    </row>
    <row r="5666" spans="4:8" x14ac:dyDescent="0.25">
      <c r="D5666" s="125"/>
      <c r="E5666" s="159"/>
      <c r="F5666" s="31"/>
      <c r="H5666" s="36"/>
    </row>
    <row r="5667" spans="4:8" x14ac:dyDescent="0.25">
      <c r="D5667" s="125"/>
      <c r="E5667" s="159"/>
      <c r="F5667" s="31"/>
      <c r="H5667" s="36"/>
    </row>
    <row r="5668" spans="4:8" x14ac:dyDescent="0.25">
      <c r="D5668" s="125"/>
      <c r="E5668" s="159"/>
      <c r="F5668" s="31"/>
      <c r="H5668" s="36"/>
    </row>
    <row r="5669" spans="4:8" x14ac:dyDescent="0.25">
      <c r="D5669" s="125"/>
      <c r="E5669" s="159"/>
      <c r="F5669" s="31"/>
      <c r="H5669" s="36"/>
    </row>
    <row r="5670" spans="4:8" x14ac:dyDescent="0.25">
      <c r="D5670" s="125"/>
      <c r="E5670" s="159"/>
      <c r="F5670" s="31"/>
      <c r="H5670" s="36"/>
    </row>
    <row r="5671" spans="4:8" x14ac:dyDescent="0.25">
      <c r="D5671" s="125"/>
      <c r="E5671" s="159"/>
      <c r="F5671" s="31"/>
      <c r="H5671" s="36"/>
    </row>
    <row r="5672" spans="4:8" x14ac:dyDescent="0.25">
      <c r="D5672" s="125"/>
      <c r="E5672" s="159"/>
      <c r="F5672" s="31"/>
      <c r="H5672" s="36"/>
    </row>
    <row r="5673" spans="4:8" x14ac:dyDescent="0.25">
      <c r="D5673" s="125"/>
      <c r="E5673" s="159"/>
      <c r="F5673" s="31"/>
      <c r="H5673" s="36"/>
    </row>
    <row r="5674" spans="4:8" x14ac:dyDescent="0.25">
      <c r="D5674" s="125"/>
      <c r="E5674" s="159"/>
      <c r="F5674" s="31"/>
      <c r="H5674" s="36"/>
    </row>
    <row r="5675" spans="4:8" x14ac:dyDescent="0.25">
      <c r="D5675" s="125"/>
      <c r="E5675" s="159"/>
      <c r="F5675" s="31"/>
      <c r="H5675" s="36"/>
    </row>
    <row r="5676" spans="4:8" x14ac:dyDescent="0.25">
      <c r="D5676" s="125"/>
      <c r="E5676" s="159"/>
      <c r="F5676" s="31"/>
      <c r="H5676" s="36"/>
    </row>
    <row r="5677" spans="4:8" x14ac:dyDescent="0.25">
      <c r="D5677" s="125"/>
      <c r="E5677" s="159"/>
      <c r="F5677" s="31"/>
      <c r="H5677" s="36"/>
    </row>
    <row r="5678" spans="4:8" x14ac:dyDescent="0.25">
      <c r="D5678" s="125"/>
      <c r="E5678" s="159"/>
      <c r="F5678" s="31"/>
      <c r="H5678" s="36"/>
    </row>
    <row r="5679" spans="4:8" x14ac:dyDescent="0.25">
      <c r="D5679" s="125"/>
      <c r="E5679" s="159"/>
      <c r="F5679" s="31"/>
      <c r="H5679" s="36"/>
    </row>
    <row r="5680" spans="4:8" x14ac:dyDescent="0.25">
      <c r="D5680" s="125"/>
      <c r="E5680" s="159"/>
      <c r="F5680" s="31"/>
      <c r="H5680" s="36"/>
    </row>
    <row r="5681" spans="4:8" x14ac:dyDescent="0.25">
      <c r="D5681" s="125"/>
      <c r="E5681" s="159"/>
      <c r="F5681" s="31"/>
      <c r="H5681" s="36"/>
    </row>
    <row r="5682" spans="4:8" x14ac:dyDescent="0.25">
      <c r="D5682" s="125"/>
      <c r="E5682" s="159"/>
      <c r="F5682" s="31"/>
      <c r="H5682" s="36"/>
    </row>
    <row r="5683" spans="4:8" x14ac:dyDescent="0.25">
      <c r="D5683" s="125"/>
      <c r="E5683" s="159"/>
      <c r="F5683" s="31"/>
      <c r="H5683" s="36"/>
    </row>
    <row r="5684" spans="4:8" x14ac:dyDescent="0.25">
      <c r="D5684" s="125"/>
      <c r="E5684" s="159"/>
      <c r="F5684" s="31"/>
      <c r="H5684" s="36"/>
    </row>
    <row r="5685" spans="4:8" x14ac:dyDescent="0.25">
      <c r="D5685" s="125"/>
      <c r="E5685" s="159"/>
      <c r="F5685" s="31"/>
      <c r="H5685" s="36"/>
    </row>
    <row r="5686" spans="4:8" x14ac:dyDescent="0.25">
      <c r="D5686" s="125"/>
      <c r="E5686" s="159"/>
      <c r="F5686" s="31"/>
      <c r="H5686" s="36"/>
    </row>
    <row r="5687" spans="4:8" x14ac:dyDescent="0.25">
      <c r="D5687" s="125"/>
      <c r="E5687" s="159"/>
      <c r="F5687" s="31"/>
      <c r="H5687" s="36"/>
    </row>
    <row r="5688" spans="4:8" x14ac:dyDescent="0.25">
      <c r="D5688" s="125"/>
      <c r="E5688" s="159"/>
      <c r="F5688" s="31"/>
      <c r="H5688" s="36"/>
    </row>
    <row r="5689" spans="4:8" x14ac:dyDescent="0.25">
      <c r="D5689" s="125"/>
      <c r="E5689" s="159"/>
      <c r="F5689" s="31"/>
      <c r="H5689" s="36"/>
    </row>
    <row r="5690" spans="4:8" x14ac:dyDescent="0.25">
      <c r="D5690" s="125"/>
      <c r="E5690" s="159"/>
      <c r="F5690" s="31"/>
      <c r="H5690" s="36"/>
    </row>
    <row r="5691" spans="4:8" x14ac:dyDescent="0.25">
      <c r="D5691" s="125"/>
      <c r="E5691" s="159"/>
      <c r="F5691" s="31"/>
      <c r="H5691" s="36"/>
    </row>
    <row r="5692" spans="4:8" x14ac:dyDescent="0.25">
      <c r="D5692" s="125"/>
      <c r="E5692" s="159"/>
      <c r="F5692" s="31"/>
      <c r="H5692" s="36"/>
    </row>
    <row r="5693" spans="4:8" x14ac:dyDescent="0.25">
      <c r="D5693" s="125"/>
      <c r="E5693" s="159"/>
      <c r="F5693" s="31"/>
      <c r="H5693" s="36"/>
    </row>
    <row r="5694" spans="4:8" x14ac:dyDescent="0.25">
      <c r="D5694" s="125"/>
      <c r="E5694" s="159"/>
      <c r="F5694" s="31"/>
      <c r="H5694" s="36"/>
    </row>
    <row r="5695" spans="4:8" x14ac:dyDescent="0.25">
      <c r="D5695" s="125"/>
      <c r="E5695" s="159"/>
      <c r="F5695" s="31"/>
      <c r="H5695" s="36"/>
    </row>
    <row r="5696" spans="4:8" x14ac:dyDescent="0.25">
      <c r="D5696" s="125"/>
      <c r="E5696" s="159"/>
      <c r="F5696" s="31"/>
      <c r="H5696" s="36"/>
    </row>
    <row r="5697" spans="4:8" x14ac:dyDescent="0.25">
      <c r="D5697" s="125"/>
      <c r="E5697" s="159"/>
      <c r="F5697" s="31"/>
      <c r="H5697" s="36"/>
    </row>
    <row r="5698" spans="4:8" x14ac:dyDescent="0.25">
      <c r="D5698" s="125"/>
      <c r="E5698" s="159"/>
      <c r="F5698" s="31"/>
      <c r="H5698" s="36"/>
    </row>
    <row r="5699" spans="4:8" x14ac:dyDescent="0.25">
      <c r="D5699" s="125"/>
      <c r="E5699" s="159"/>
      <c r="F5699" s="31"/>
      <c r="H5699" s="36"/>
    </row>
    <row r="5700" spans="4:8" x14ac:dyDescent="0.25">
      <c r="D5700" s="125"/>
      <c r="E5700" s="159"/>
      <c r="F5700" s="31"/>
      <c r="H5700" s="36"/>
    </row>
    <row r="5701" spans="4:8" x14ac:dyDescent="0.25">
      <c r="D5701" s="125"/>
      <c r="E5701" s="159"/>
      <c r="F5701" s="31"/>
      <c r="H5701" s="36"/>
    </row>
    <row r="5702" spans="4:8" x14ac:dyDescent="0.25">
      <c r="D5702" s="125"/>
      <c r="E5702" s="159"/>
      <c r="F5702" s="31"/>
      <c r="H5702" s="36"/>
    </row>
    <row r="5703" spans="4:8" x14ac:dyDescent="0.25">
      <c r="D5703" s="125"/>
      <c r="E5703" s="159"/>
      <c r="F5703" s="31"/>
      <c r="H5703" s="36"/>
    </row>
    <row r="5704" spans="4:8" x14ac:dyDescent="0.25">
      <c r="D5704" s="125"/>
      <c r="E5704" s="159"/>
      <c r="F5704" s="31"/>
      <c r="H5704" s="36"/>
    </row>
    <row r="5705" spans="4:8" x14ac:dyDescent="0.25">
      <c r="D5705" s="125"/>
      <c r="E5705" s="159"/>
      <c r="F5705" s="31"/>
      <c r="H5705" s="36"/>
    </row>
    <row r="5706" spans="4:8" x14ac:dyDescent="0.25">
      <c r="D5706" s="125"/>
      <c r="E5706" s="159"/>
      <c r="F5706" s="31"/>
      <c r="H5706" s="36"/>
    </row>
    <row r="5707" spans="4:8" x14ac:dyDescent="0.25">
      <c r="D5707" s="125"/>
      <c r="E5707" s="159"/>
      <c r="F5707" s="31"/>
      <c r="H5707" s="36"/>
    </row>
    <row r="5708" spans="4:8" x14ac:dyDescent="0.25">
      <c r="D5708" s="125"/>
      <c r="E5708" s="159"/>
      <c r="F5708" s="31"/>
      <c r="H5708" s="36"/>
    </row>
    <row r="5709" spans="4:8" x14ac:dyDescent="0.25">
      <c r="D5709" s="125"/>
      <c r="E5709" s="159"/>
      <c r="F5709" s="31"/>
      <c r="H5709" s="36"/>
    </row>
    <row r="5710" spans="4:8" x14ac:dyDescent="0.25">
      <c r="D5710" s="125"/>
      <c r="E5710" s="159"/>
      <c r="F5710" s="31"/>
      <c r="H5710" s="36"/>
    </row>
    <row r="5711" spans="4:8" x14ac:dyDescent="0.25">
      <c r="D5711" s="125"/>
      <c r="E5711" s="159"/>
      <c r="F5711" s="31"/>
      <c r="H5711" s="36"/>
    </row>
    <row r="5712" spans="4:8" x14ac:dyDescent="0.25">
      <c r="D5712" s="125"/>
      <c r="E5712" s="159"/>
      <c r="F5712" s="31"/>
      <c r="H5712" s="36"/>
    </row>
    <row r="5713" spans="4:8" x14ac:dyDescent="0.25">
      <c r="D5713" s="125"/>
      <c r="E5713" s="159"/>
      <c r="F5713" s="31"/>
      <c r="H5713" s="36"/>
    </row>
    <row r="5714" spans="4:8" x14ac:dyDescent="0.25">
      <c r="D5714" s="125"/>
      <c r="E5714" s="159"/>
      <c r="F5714" s="31"/>
      <c r="H5714" s="36"/>
    </row>
    <row r="5715" spans="4:8" x14ac:dyDescent="0.25">
      <c r="D5715" s="125"/>
      <c r="E5715" s="159"/>
      <c r="F5715" s="31"/>
      <c r="H5715" s="36"/>
    </row>
    <row r="5716" spans="4:8" x14ac:dyDescent="0.25">
      <c r="D5716" s="125"/>
      <c r="E5716" s="159"/>
      <c r="F5716" s="31"/>
      <c r="H5716" s="36"/>
    </row>
    <row r="5717" spans="4:8" x14ac:dyDescent="0.25">
      <c r="D5717" s="125"/>
      <c r="E5717" s="159"/>
      <c r="F5717" s="31"/>
      <c r="H5717" s="36"/>
    </row>
    <row r="5718" spans="4:8" x14ac:dyDescent="0.25">
      <c r="D5718" s="125"/>
      <c r="E5718" s="159"/>
      <c r="F5718" s="31"/>
      <c r="H5718" s="36"/>
    </row>
    <row r="5719" spans="4:8" x14ac:dyDescent="0.25">
      <c r="D5719" s="125"/>
      <c r="E5719" s="159"/>
      <c r="F5719" s="31"/>
      <c r="H5719" s="36"/>
    </row>
    <row r="5720" spans="4:8" x14ac:dyDescent="0.25">
      <c r="D5720" s="125"/>
      <c r="E5720" s="159"/>
      <c r="F5720" s="31"/>
      <c r="H5720" s="36"/>
    </row>
    <row r="5721" spans="4:8" x14ac:dyDescent="0.25">
      <c r="D5721" s="125"/>
      <c r="E5721" s="159"/>
      <c r="F5721" s="31"/>
      <c r="H5721" s="36"/>
    </row>
    <row r="5722" spans="4:8" x14ac:dyDescent="0.25">
      <c r="D5722" s="125"/>
      <c r="E5722" s="159"/>
      <c r="F5722" s="31"/>
      <c r="H5722" s="36"/>
    </row>
    <row r="5723" spans="4:8" x14ac:dyDescent="0.25">
      <c r="D5723" s="125"/>
      <c r="E5723" s="159"/>
      <c r="F5723" s="31"/>
      <c r="H5723" s="36"/>
    </row>
    <row r="5724" spans="4:8" x14ac:dyDescent="0.25">
      <c r="D5724" s="125"/>
      <c r="E5724" s="159"/>
      <c r="F5724" s="31"/>
      <c r="H5724" s="36"/>
    </row>
    <row r="5725" spans="4:8" x14ac:dyDescent="0.25">
      <c r="D5725" s="125"/>
      <c r="E5725" s="159"/>
      <c r="F5725" s="31"/>
      <c r="H5725" s="36"/>
    </row>
    <row r="5726" spans="4:8" x14ac:dyDescent="0.25">
      <c r="D5726" s="125"/>
      <c r="E5726" s="159"/>
      <c r="F5726" s="31"/>
      <c r="H5726" s="36"/>
    </row>
    <row r="5727" spans="4:8" x14ac:dyDescent="0.25">
      <c r="D5727" s="125"/>
      <c r="E5727" s="159"/>
      <c r="F5727" s="31"/>
      <c r="H5727" s="36"/>
    </row>
    <row r="5728" spans="4:8" x14ac:dyDescent="0.25">
      <c r="D5728" s="125"/>
      <c r="E5728" s="159"/>
      <c r="F5728" s="31"/>
      <c r="H5728" s="36"/>
    </row>
    <row r="5729" spans="4:8" x14ac:dyDescent="0.25">
      <c r="D5729" s="125"/>
      <c r="E5729" s="159"/>
      <c r="F5729" s="31"/>
      <c r="H5729" s="36"/>
    </row>
    <row r="5730" spans="4:8" x14ac:dyDescent="0.25">
      <c r="D5730" s="125"/>
      <c r="E5730" s="159"/>
      <c r="F5730" s="31"/>
      <c r="H5730" s="36"/>
    </row>
    <row r="5731" spans="4:8" x14ac:dyDescent="0.25">
      <c r="D5731" s="125"/>
      <c r="E5731" s="159"/>
      <c r="F5731" s="31"/>
      <c r="H5731" s="36"/>
    </row>
    <row r="5732" spans="4:8" x14ac:dyDescent="0.25">
      <c r="D5732" s="125"/>
      <c r="E5732" s="159"/>
      <c r="F5732" s="31"/>
      <c r="H5732" s="36"/>
    </row>
    <row r="5733" spans="4:8" x14ac:dyDescent="0.25">
      <c r="D5733" s="125"/>
      <c r="E5733" s="159"/>
      <c r="F5733" s="31"/>
      <c r="H5733" s="36"/>
    </row>
    <row r="5734" spans="4:8" x14ac:dyDescent="0.25">
      <c r="D5734" s="125"/>
      <c r="E5734" s="159"/>
      <c r="F5734" s="31"/>
      <c r="H5734" s="36"/>
    </row>
    <row r="5735" spans="4:8" x14ac:dyDescent="0.25">
      <c r="D5735" s="125"/>
      <c r="E5735" s="159"/>
      <c r="F5735" s="31"/>
      <c r="H5735" s="36"/>
    </row>
    <row r="5736" spans="4:8" x14ac:dyDescent="0.25">
      <c r="D5736" s="125"/>
      <c r="E5736" s="159"/>
      <c r="F5736" s="31"/>
      <c r="H5736" s="36"/>
    </row>
    <row r="5737" spans="4:8" x14ac:dyDescent="0.25">
      <c r="D5737" s="125"/>
      <c r="E5737" s="159"/>
      <c r="F5737" s="31"/>
      <c r="H5737" s="36"/>
    </row>
    <row r="5738" spans="4:8" x14ac:dyDescent="0.25">
      <c r="D5738" s="125"/>
      <c r="E5738" s="159"/>
      <c r="F5738" s="31"/>
      <c r="H5738" s="36"/>
    </row>
    <row r="5739" spans="4:8" x14ac:dyDescent="0.25">
      <c r="D5739" s="125"/>
      <c r="E5739" s="159"/>
      <c r="F5739" s="31"/>
      <c r="H5739" s="36"/>
    </row>
    <row r="5740" spans="4:8" x14ac:dyDescent="0.25">
      <c r="D5740" s="125"/>
      <c r="E5740" s="159"/>
      <c r="F5740" s="31"/>
      <c r="H5740" s="36"/>
    </row>
    <row r="5741" spans="4:8" x14ac:dyDescent="0.25">
      <c r="D5741" s="125"/>
      <c r="E5741" s="159"/>
      <c r="F5741" s="31"/>
      <c r="H5741" s="36"/>
    </row>
    <row r="5742" spans="4:8" x14ac:dyDescent="0.25">
      <c r="D5742" s="125"/>
      <c r="E5742" s="159"/>
      <c r="F5742" s="31"/>
      <c r="H5742" s="36"/>
    </row>
    <row r="5743" spans="4:8" x14ac:dyDescent="0.25">
      <c r="D5743" s="125"/>
      <c r="E5743" s="159"/>
      <c r="F5743" s="31"/>
      <c r="H5743" s="36"/>
    </row>
    <row r="5744" spans="4:8" x14ac:dyDescent="0.25">
      <c r="D5744" s="125"/>
      <c r="E5744" s="159"/>
      <c r="F5744" s="31"/>
      <c r="H5744" s="36"/>
    </row>
    <row r="5745" spans="4:8" x14ac:dyDescent="0.25">
      <c r="D5745" s="125"/>
      <c r="E5745" s="159"/>
      <c r="F5745" s="31"/>
      <c r="H5745" s="36"/>
    </row>
    <row r="5746" spans="4:8" x14ac:dyDescent="0.25">
      <c r="D5746" s="125"/>
      <c r="E5746" s="159"/>
      <c r="F5746" s="31"/>
      <c r="H5746" s="36"/>
    </row>
    <row r="5747" spans="4:8" x14ac:dyDescent="0.25">
      <c r="D5747" s="125"/>
      <c r="E5747" s="159"/>
      <c r="F5747" s="31"/>
      <c r="H5747" s="36"/>
    </row>
    <row r="5748" spans="4:8" x14ac:dyDescent="0.25">
      <c r="D5748" s="125"/>
      <c r="E5748" s="159"/>
      <c r="F5748" s="31"/>
      <c r="H5748" s="36"/>
    </row>
    <row r="5749" spans="4:8" x14ac:dyDescent="0.25">
      <c r="D5749" s="125"/>
      <c r="E5749" s="159"/>
      <c r="F5749" s="31"/>
      <c r="H5749" s="36"/>
    </row>
    <row r="5750" spans="4:8" x14ac:dyDescent="0.25">
      <c r="D5750" s="125"/>
      <c r="E5750" s="159"/>
      <c r="F5750" s="31"/>
      <c r="H5750" s="36"/>
    </row>
    <row r="5751" spans="4:8" x14ac:dyDescent="0.25">
      <c r="D5751" s="125"/>
      <c r="E5751" s="159"/>
      <c r="F5751" s="31"/>
      <c r="H5751" s="36"/>
    </row>
    <row r="5752" spans="4:8" x14ac:dyDescent="0.25">
      <c r="D5752" s="125"/>
      <c r="E5752" s="159"/>
      <c r="F5752" s="31"/>
      <c r="H5752" s="36"/>
    </row>
    <row r="5753" spans="4:8" x14ac:dyDescent="0.25">
      <c r="D5753" s="125"/>
      <c r="E5753" s="159"/>
      <c r="F5753" s="31"/>
      <c r="H5753" s="36"/>
    </row>
    <row r="5754" spans="4:8" x14ac:dyDescent="0.25">
      <c r="D5754" s="125"/>
      <c r="E5754" s="159"/>
      <c r="F5754" s="31"/>
      <c r="H5754" s="36"/>
    </row>
    <row r="5755" spans="4:8" x14ac:dyDescent="0.25">
      <c r="D5755" s="125"/>
      <c r="E5755" s="159"/>
      <c r="F5755" s="31"/>
      <c r="H5755" s="36"/>
    </row>
    <row r="5756" spans="4:8" x14ac:dyDescent="0.25">
      <c r="D5756" s="125"/>
      <c r="E5756" s="159"/>
      <c r="F5756" s="31"/>
      <c r="H5756" s="36"/>
    </row>
    <row r="5757" spans="4:8" x14ac:dyDescent="0.25">
      <c r="D5757" s="125"/>
      <c r="E5757" s="159"/>
      <c r="F5757" s="31"/>
      <c r="H5757" s="36"/>
    </row>
    <row r="5758" spans="4:8" x14ac:dyDescent="0.25">
      <c r="D5758" s="125"/>
      <c r="E5758" s="159"/>
      <c r="F5758" s="31"/>
      <c r="H5758" s="36"/>
    </row>
    <row r="5759" spans="4:8" x14ac:dyDescent="0.25">
      <c r="D5759" s="125"/>
      <c r="E5759" s="159"/>
      <c r="F5759" s="31"/>
      <c r="H5759" s="36"/>
    </row>
    <row r="5760" spans="4:8" x14ac:dyDescent="0.25">
      <c r="D5760" s="125"/>
      <c r="E5760" s="159"/>
      <c r="F5760" s="31"/>
      <c r="H5760" s="36"/>
    </row>
    <row r="5761" spans="4:8" x14ac:dyDescent="0.25">
      <c r="D5761" s="125"/>
      <c r="E5761" s="159"/>
      <c r="F5761" s="31"/>
      <c r="H5761" s="36"/>
    </row>
    <row r="5762" spans="4:8" x14ac:dyDescent="0.25">
      <c r="D5762" s="125"/>
      <c r="E5762" s="159"/>
      <c r="F5762" s="31"/>
      <c r="H5762" s="36"/>
    </row>
    <row r="5763" spans="4:8" x14ac:dyDescent="0.25">
      <c r="D5763" s="125"/>
      <c r="E5763" s="159"/>
      <c r="F5763" s="31"/>
      <c r="H5763" s="36"/>
    </row>
    <row r="5764" spans="4:8" x14ac:dyDescent="0.25">
      <c r="D5764" s="125"/>
      <c r="E5764" s="159"/>
      <c r="F5764" s="31"/>
      <c r="H5764" s="36"/>
    </row>
    <row r="5765" spans="4:8" x14ac:dyDescent="0.25">
      <c r="D5765" s="125"/>
      <c r="E5765" s="159"/>
      <c r="F5765" s="31"/>
      <c r="H5765" s="36"/>
    </row>
    <row r="5766" spans="4:8" x14ac:dyDescent="0.25">
      <c r="D5766" s="125"/>
      <c r="E5766" s="159"/>
      <c r="F5766" s="31"/>
      <c r="H5766" s="36"/>
    </row>
    <row r="5767" spans="4:8" x14ac:dyDescent="0.25">
      <c r="D5767" s="125"/>
      <c r="E5767" s="159"/>
      <c r="F5767" s="31"/>
      <c r="H5767" s="36"/>
    </row>
    <row r="5768" spans="4:8" x14ac:dyDescent="0.25">
      <c r="D5768" s="125"/>
      <c r="E5768" s="159"/>
      <c r="F5768" s="31"/>
      <c r="H5768" s="36"/>
    </row>
    <row r="5769" spans="4:8" x14ac:dyDescent="0.25">
      <c r="D5769" s="125"/>
      <c r="E5769" s="159"/>
      <c r="F5769" s="31"/>
      <c r="H5769" s="36"/>
    </row>
    <row r="5770" spans="4:8" x14ac:dyDescent="0.25">
      <c r="D5770" s="125"/>
      <c r="E5770" s="159"/>
      <c r="F5770" s="31"/>
      <c r="H5770" s="36"/>
    </row>
    <row r="5771" spans="4:8" x14ac:dyDescent="0.25">
      <c r="D5771" s="125"/>
      <c r="E5771" s="159"/>
      <c r="F5771" s="31"/>
      <c r="H5771" s="36"/>
    </row>
    <row r="5772" spans="4:8" x14ac:dyDescent="0.25">
      <c r="D5772" s="125"/>
      <c r="E5772" s="159"/>
      <c r="F5772" s="31"/>
      <c r="H5772" s="36"/>
    </row>
    <row r="5773" spans="4:8" x14ac:dyDescent="0.25">
      <c r="D5773" s="125"/>
      <c r="E5773" s="159"/>
      <c r="F5773" s="31"/>
      <c r="H5773" s="36"/>
    </row>
    <row r="5774" spans="4:8" x14ac:dyDescent="0.25">
      <c r="D5774" s="125"/>
      <c r="E5774" s="159"/>
      <c r="F5774" s="31"/>
      <c r="H5774" s="36"/>
    </row>
    <row r="5775" spans="4:8" x14ac:dyDescent="0.25">
      <c r="D5775" s="125"/>
      <c r="E5775" s="159"/>
      <c r="F5775" s="31"/>
      <c r="H5775" s="36"/>
    </row>
    <row r="5776" spans="4:8" x14ac:dyDescent="0.25">
      <c r="D5776" s="125"/>
      <c r="E5776" s="159"/>
      <c r="F5776" s="31"/>
      <c r="H5776" s="36"/>
    </row>
    <row r="5777" spans="4:8" x14ac:dyDescent="0.25">
      <c r="D5777" s="125"/>
      <c r="E5777" s="159"/>
      <c r="F5777" s="31"/>
      <c r="H5777" s="36"/>
    </row>
    <row r="5778" spans="4:8" x14ac:dyDescent="0.25">
      <c r="D5778" s="125"/>
      <c r="E5778" s="159"/>
      <c r="F5778" s="31"/>
      <c r="H5778" s="36"/>
    </row>
    <row r="5779" spans="4:8" x14ac:dyDescent="0.25">
      <c r="D5779" s="125"/>
      <c r="E5779" s="159"/>
      <c r="F5779" s="31"/>
      <c r="H5779" s="36"/>
    </row>
    <row r="5780" spans="4:8" x14ac:dyDescent="0.25">
      <c r="D5780" s="125"/>
      <c r="E5780" s="159"/>
      <c r="F5780" s="31"/>
      <c r="H5780" s="36"/>
    </row>
    <row r="5781" spans="4:8" x14ac:dyDescent="0.25">
      <c r="D5781" s="125"/>
      <c r="E5781" s="159"/>
      <c r="F5781" s="31"/>
      <c r="H5781" s="36"/>
    </row>
    <row r="5782" spans="4:8" x14ac:dyDescent="0.25">
      <c r="D5782" s="125"/>
      <c r="E5782" s="159"/>
      <c r="F5782" s="31"/>
      <c r="H5782" s="36"/>
    </row>
    <row r="5783" spans="4:8" x14ac:dyDescent="0.25">
      <c r="D5783" s="125"/>
      <c r="E5783" s="159"/>
      <c r="F5783" s="31"/>
      <c r="H5783" s="36"/>
    </row>
    <row r="5784" spans="4:8" x14ac:dyDescent="0.25">
      <c r="D5784" s="125"/>
      <c r="E5784" s="159"/>
      <c r="F5784" s="31"/>
      <c r="H5784" s="36"/>
    </row>
    <row r="5785" spans="4:8" x14ac:dyDescent="0.25">
      <c r="D5785" s="125"/>
      <c r="E5785" s="159"/>
      <c r="F5785" s="31"/>
      <c r="H5785" s="36"/>
    </row>
    <row r="5786" spans="4:8" x14ac:dyDescent="0.25">
      <c r="D5786" s="125"/>
      <c r="E5786" s="159"/>
      <c r="F5786" s="31"/>
      <c r="H5786" s="36"/>
    </row>
    <row r="5787" spans="4:8" x14ac:dyDescent="0.25">
      <c r="D5787" s="125"/>
      <c r="E5787" s="159"/>
      <c r="F5787" s="31"/>
      <c r="H5787" s="36"/>
    </row>
    <row r="5788" spans="4:8" x14ac:dyDescent="0.25">
      <c r="D5788" s="125"/>
      <c r="E5788" s="159"/>
      <c r="F5788" s="31"/>
      <c r="H5788" s="36"/>
    </row>
    <row r="5789" spans="4:8" x14ac:dyDescent="0.25">
      <c r="D5789" s="125"/>
      <c r="E5789" s="159"/>
      <c r="F5789" s="31"/>
      <c r="H5789" s="36"/>
    </row>
    <row r="5790" spans="4:8" x14ac:dyDescent="0.25">
      <c r="D5790" s="125"/>
      <c r="E5790" s="159"/>
      <c r="F5790" s="31"/>
      <c r="H5790" s="36"/>
    </row>
    <row r="5791" spans="4:8" x14ac:dyDescent="0.25">
      <c r="D5791" s="125"/>
      <c r="E5791" s="159"/>
      <c r="F5791" s="31"/>
      <c r="H5791" s="36"/>
    </row>
    <row r="5792" spans="4:8" x14ac:dyDescent="0.25">
      <c r="D5792" s="125"/>
      <c r="E5792" s="159"/>
      <c r="F5792" s="31"/>
      <c r="H5792" s="36"/>
    </row>
    <row r="5793" spans="4:8" x14ac:dyDescent="0.25">
      <c r="D5793" s="125"/>
      <c r="E5793" s="159"/>
      <c r="F5793" s="31"/>
      <c r="H5793" s="36"/>
    </row>
    <row r="5794" spans="4:8" x14ac:dyDescent="0.25">
      <c r="D5794" s="125"/>
      <c r="E5794" s="159"/>
      <c r="F5794" s="31"/>
      <c r="H5794" s="36"/>
    </row>
    <row r="5795" spans="4:8" x14ac:dyDescent="0.25">
      <c r="D5795" s="125"/>
      <c r="E5795" s="159"/>
      <c r="F5795" s="31"/>
      <c r="H5795" s="36"/>
    </row>
    <row r="5796" spans="4:8" x14ac:dyDescent="0.25">
      <c r="D5796" s="125"/>
      <c r="E5796" s="159"/>
      <c r="F5796" s="31"/>
      <c r="H5796" s="36"/>
    </row>
    <row r="5797" spans="4:8" x14ac:dyDescent="0.25">
      <c r="D5797" s="125"/>
      <c r="E5797" s="159"/>
      <c r="F5797" s="31"/>
      <c r="H5797" s="36"/>
    </row>
    <row r="5798" spans="4:8" x14ac:dyDescent="0.25">
      <c r="D5798" s="125"/>
      <c r="E5798" s="159"/>
      <c r="F5798" s="31"/>
      <c r="H5798" s="36"/>
    </row>
    <row r="5799" spans="4:8" x14ac:dyDescent="0.25">
      <c r="D5799" s="125"/>
      <c r="E5799" s="159"/>
      <c r="F5799" s="31"/>
      <c r="H5799" s="36"/>
    </row>
    <row r="5800" spans="4:8" x14ac:dyDescent="0.25">
      <c r="D5800" s="125"/>
      <c r="E5800" s="159"/>
      <c r="F5800" s="31"/>
      <c r="H5800" s="36"/>
    </row>
    <row r="5801" spans="4:8" x14ac:dyDescent="0.25">
      <c r="D5801" s="125"/>
      <c r="E5801" s="159"/>
      <c r="F5801" s="31"/>
      <c r="H5801" s="36"/>
    </row>
    <row r="5802" spans="4:8" x14ac:dyDescent="0.25">
      <c r="D5802" s="125"/>
      <c r="E5802" s="159"/>
      <c r="F5802" s="31"/>
      <c r="H5802" s="36"/>
    </row>
    <row r="5803" spans="4:8" x14ac:dyDescent="0.25">
      <c r="D5803" s="125"/>
      <c r="E5803" s="159"/>
      <c r="F5803" s="31"/>
      <c r="H5803" s="36"/>
    </row>
    <row r="5804" spans="4:8" x14ac:dyDescent="0.25">
      <c r="D5804" s="125"/>
      <c r="E5804" s="159"/>
      <c r="F5804" s="31"/>
      <c r="H5804" s="36"/>
    </row>
    <row r="5805" spans="4:8" x14ac:dyDescent="0.25">
      <c r="D5805" s="125"/>
      <c r="E5805" s="159"/>
      <c r="F5805" s="31"/>
      <c r="H5805" s="36"/>
    </row>
    <row r="5806" spans="4:8" x14ac:dyDescent="0.25">
      <c r="D5806" s="125"/>
      <c r="E5806" s="159"/>
      <c r="F5806" s="31"/>
      <c r="H5806" s="36"/>
    </row>
    <row r="5807" spans="4:8" x14ac:dyDescent="0.25">
      <c r="D5807" s="125"/>
      <c r="E5807" s="159"/>
      <c r="F5807" s="31"/>
      <c r="H5807" s="36"/>
    </row>
    <row r="5808" spans="4:8" x14ac:dyDescent="0.25">
      <c r="D5808" s="125"/>
      <c r="E5808" s="159"/>
      <c r="F5808" s="31"/>
      <c r="H5808" s="36"/>
    </row>
    <row r="5809" spans="4:8" x14ac:dyDescent="0.25">
      <c r="D5809" s="125"/>
      <c r="E5809" s="159"/>
      <c r="F5809" s="31"/>
      <c r="H5809" s="36"/>
    </row>
    <row r="5810" spans="4:8" x14ac:dyDescent="0.25">
      <c r="D5810" s="125"/>
      <c r="E5810" s="159"/>
      <c r="F5810" s="31"/>
      <c r="H5810" s="36"/>
    </row>
    <row r="5811" spans="4:8" x14ac:dyDescent="0.25">
      <c r="D5811" s="125"/>
      <c r="E5811" s="159"/>
      <c r="F5811" s="31"/>
      <c r="H5811" s="36"/>
    </row>
    <row r="5812" spans="4:8" x14ac:dyDescent="0.25">
      <c r="D5812" s="125"/>
      <c r="E5812" s="159"/>
      <c r="F5812" s="31"/>
      <c r="H5812" s="36"/>
    </row>
    <row r="5813" spans="4:8" x14ac:dyDescent="0.25">
      <c r="D5813" s="125"/>
      <c r="E5813" s="159"/>
      <c r="F5813" s="31"/>
      <c r="H5813" s="36"/>
    </row>
    <row r="5814" spans="4:8" x14ac:dyDescent="0.25">
      <c r="D5814" s="125"/>
      <c r="E5814" s="159"/>
      <c r="F5814" s="31"/>
      <c r="H5814" s="36"/>
    </row>
    <row r="5815" spans="4:8" x14ac:dyDescent="0.25">
      <c r="D5815" s="125"/>
      <c r="E5815" s="159"/>
      <c r="F5815" s="31"/>
      <c r="H5815" s="36"/>
    </row>
    <row r="5816" spans="4:8" x14ac:dyDescent="0.25">
      <c r="D5816" s="125"/>
      <c r="E5816" s="159"/>
      <c r="F5816" s="31"/>
      <c r="H5816" s="36"/>
    </row>
    <row r="5817" spans="4:8" x14ac:dyDescent="0.25">
      <c r="D5817" s="125"/>
      <c r="E5817" s="159"/>
      <c r="F5817" s="31"/>
      <c r="H5817" s="36"/>
    </row>
    <row r="5818" spans="4:8" x14ac:dyDescent="0.25">
      <c r="D5818" s="125"/>
      <c r="E5818" s="159"/>
      <c r="F5818" s="31"/>
      <c r="H5818" s="36"/>
    </row>
    <row r="5819" spans="4:8" x14ac:dyDescent="0.25">
      <c r="D5819" s="125"/>
      <c r="E5819" s="159"/>
      <c r="F5819" s="31"/>
      <c r="H5819" s="36"/>
    </row>
    <row r="5820" spans="4:8" x14ac:dyDescent="0.25">
      <c r="D5820" s="125"/>
      <c r="E5820" s="159"/>
      <c r="F5820" s="31"/>
      <c r="H5820" s="36"/>
    </row>
    <row r="5821" spans="4:8" x14ac:dyDescent="0.25">
      <c r="D5821" s="125"/>
      <c r="E5821" s="159"/>
      <c r="F5821" s="31"/>
      <c r="H5821" s="36"/>
    </row>
    <row r="5822" spans="4:8" x14ac:dyDescent="0.25">
      <c r="D5822" s="125"/>
      <c r="E5822" s="159"/>
      <c r="F5822" s="31"/>
      <c r="H5822" s="36"/>
    </row>
    <row r="5823" spans="4:8" x14ac:dyDescent="0.25">
      <c r="D5823" s="125"/>
      <c r="E5823" s="159"/>
      <c r="F5823" s="31"/>
      <c r="H5823" s="36"/>
    </row>
    <row r="5824" spans="4:8" x14ac:dyDescent="0.25">
      <c r="D5824" s="125"/>
      <c r="E5824" s="159"/>
      <c r="F5824" s="31"/>
      <c r="H5824" s="36"/>
    </row>
    <row r="5825" spans="4:8" x14ac:dyDescent="0.25">
      <c r="D5825" s="125"/>
      <c r="E5825" s="159"/>
      <c r="F5825" s="31"/>
      <c r="H5825" s="36"/>
    </row>
    <row r="5826" spans="4:8" x14ac:dyDescent="0.25">
      <c r="D5826" s="125"/>
      <c r="E5826" s="159"/>
      <c r="F5826" s="31"/>
      <c r="H5826" s="36"/>
    </row>
    <row r="5827" spans="4:8" x14ac:dyDescent="0.25">
      <c r="D5827" s="125"/>
      <c r="E5827" s="159"/>
      <c r="F5827" s="31"/>
      <c r="H5827" s="36"/>
    </row>
    <row r="5828" spans="4:8" x14ac:dyDescent="0.25">
      <c r="D5828" s="125"/>
      <c r="E5828" s="159"/>
      <c r="F5828" s="31"/>
      <c r="H5828" s="36"/>
    </row>
    <row r="5829" spans="4:8" x14ac:dyDescent="0.25">
      <c r="D5829" s="125"/>
      <c r="E5829" s="159"/>
      <c r="F5829" s="31"/>
      <c r="H5829" s="36"/>
    </row>
    <row r="5830" spans="4:8" x14ac:dyDescent="0.25">
      <c r="D5830" s="125"/>
      <c r="E5830" s="159"/>
      <c r="F5830" s="31"/>
      <c r="H5830" s="36"/>
    </row>
    <row r="5831" spans="4:8" x14ac:dyDescent="0.25">
      <c r="D5831" s="125"/>
      <c r="E5831" s="159"/>
      <c r="F5831" s="31"/>
      <c r="H5831" s="36"/>
    </row>
    <row r="5832" spans="4:8" x14ac:dyDescent="0.25">
      <c r="D5832" s="125"/>
      <c r="E5832" s="159"/>
      <c r="F5832" s="31"/>
      <c r="H5832" s="36"/>
    </row>
    <row r="5833" spans="4:8" x14ac:dyDescent="0.25">
      <c r="D5833" s="125"/>
      <c r="E5833" s="159"/>
      <c r="F5833" s="31"/>
      <c r="H5833" s="36"/>
    </row>
    <row r="5834" spans="4:8" x14ac:dyDescent="0.25">
      <c r="D5834" s="125"/>
      <c r="E5834" s="159"/>
      <c r="F5834" s="31"/>
      <c r="H5834" s="36"/>
    </row>
    <row r="5835" spans="4:8" x14ac:dyDescent="0.25">
      <c r="D5835" s="125"/>
      <c r="E5835" s="159"/>
      <c r="F5835" s="31"/>
      <c r="H5835" s="36"/>
    </row>
    <row r="5836" spans="4:8" x14ac:dyDescent="0.25">
      <c r="D5836" s="125"/>
      <c r="E5836" s="159"/>
      <c r="F5836" s="31"/>
      <c r="H5836" s="36"/>
    </row>
    <row r="5837" spans="4:8" x14ac:dyDescent="0.25">
      <c r="D5837" s="125"/>
      <c r="E5837" s="159"/>
      <c r="F5837" s="31"/>
      <c r="H5837" s="36"/>
    </row>
    <row r="5838" spans="4:8" x14ac:dyDescent="0.25">
      <c r="D5838" s="125"/>
      <c r="E5838" s="159"/>
      <c r="F5838" s="31"/>
      <c r="H5838" s="36"/>
    </row>
    <row r="5839" spans="4:8" x14ac:dyDescent="0.25">
      <c r="D5839" s="125"/>
      <c r="E5839" s="159"/>
      <c r="F5839" s="31"/>
      <c r="H5839" s="36"/>
    </row>
    <row r="5840" spans="4:8" x14ac:dyDescent="0.25">
      <c r="D5840" s="125"/>
      <c r="E5840" s="159"/>
      <c r="F5840" s="31"/>
      <c r="H5840" s="36"/>
    </row>
    <row r="5841" spans="4:8" x14ac:dyDescent="0.25">
      <c r="D5841" s="125"/>
      <c r="E5841" s="159"/>
      <c r="F5841" s="31"/>
      <c r="H5841" s="36"/>
    </row>
    <row r="5842" spans="4:8" x14ac:dyDescent="0.25">
      <c r="D5842" s="125"/>
      <c r="E5842" s="159"/>
      <c r="F5842" s="31"/>
      <c r="H5842" s="36"/>
    </row>
    <row r="5843" spans="4:8" x14ac:dyDescent="0.25">
      <c r="D5843" s="125"/>
      <c r="E5843" s="159"/>
      <c r="F5843" s="31"/>
      <c r="H5843" s="36"/>
    </row>
    <row r="5844" spans="4:8" x14ac:dyDescent="0.25">
      <c r="D5844" s="125"/>
      <c r="E5844" s="159"/>
      <c r="F5844" s="31"/>
      <c r="H5844" s="36"/>
    </row>
    <row r="5845" spans="4:8" x14ac:dyDescent="0.25">
      <c r="D5845" s="125"/>
      <c r="E5845" s="159"/>
      <c r="F5845" s="31"/>
      <c r="H5845" s="36"/>
    </row>
    <row r="5846" spans="4:8" x14ac:dyDescent="0.25">
      <c r="D5846" s="125"/>
      <c r="E5846" s="159"/>
      <c r="F5846" s="31"/>
      <c r="H5846" s="36"/>
    </row>
    <row r="5847" spans="4:8" x14ac:dyDescent="0.25">
      <c r="D5847" s="125"/>
      <c r="E5847" s="159"/>
      <c r="F5847" s="31"/>
      <c r="H5847" s="36"/>
    </row>
    <row r="5848" spans="4:8" x14ac:dyDescent="0.25">
      <c r="D5848" s="125"/>
      <c r="E5848" s="159"/>
      <c r="F5848" s="31"/>
      <c r="H5848" s="36"/>
    </row>
    <row r="5849" spans="4:8" x14ac:dyDescent="0.25">
      <c r="D5849" s="125"/>
      <c r="E5849" s="159"/>
      <c r="F5849" s="31"/>
      <c r="H5849" s="36"/>
    </row>
    <row r="5850" spans="4:8" x14ac:dyDescent="0.25">
      <c r="D5850" s="125"/>
      <c r="E5850" s="159"/>
      <c r="F5850" s="31"/>
      <c r="H5850" s="36"/>
    </row>
    <row r="5851" spans="4:8" x14ac:dyDescent="0.25">
      <c r="D5851" s="125"/>
      <c r="E5851" s="159"/>
      <c r="F5851" s="31"/>
      <c r="H5851" s="36"/>
    </row>
    <row r="5852" spans="4:8" x14ac:dyDescent="0.25">
      <c r="D5852" s="125"/>
      <c r="E5852" s="159"/>
      <c r="F5852" s="31"/>
      <c r="H5852" s="36"/>
    </row>
    <row r="5853" spans="4:8" x14ac:dyDescent="0.25">
      <c r="D5853" s="125"/>
      <c r="E5853" s="159"/>
      <c r="F5853" s="31"/>
      <c r="H5853" s="36"/>
    </row>
    <row r="5854" spans="4:8" x14ac:dyDescent="0.25">
      <c r="D5854" s="125"/>
      <c r="E5854" s="159"/>
      <c r="F5854" s="31"/>
      <c r="H5854" s="36"/>
    </row>
    <row r="5855" spans="4:8" x14ac:dyDescent="0.25">
      <c r="D5855" s="125"/>
      <c r="E5855" s="159"/>
      <c r="F5855" s="31"/>
      <c r="H5855" s="36"/>
    </row>
    <row r="5856" spans="4:8" x14ac:dyDescent="0.25">
      <c r="D5856" s="125"/>
      <c r="E5856" s="159"/>
      <c r="F5856" s="31"/>
      <c r="H5856" s="36"/>
    </row>
    <row r="5857" spans="4:8" x14ac:dyDescent="0.25">
      <c r="D5857" s="125"/>
      <c r="E5857" s="159"/>
      <c r="F5857" s="31"/>
      <c r="H5857" s="36"/>
    </row>
    <row r="5858" spans="4:8" x14ac:dyDescent="0.25">
      <c r="D5858" s="125"/>
      <c r="E5858" s="159"/>
      <c r="F5858" s="31"/>
      <c r="H5858" s="36"/>
    </row>
    <row r="5859" spans="4:8" x14ac:dyDescent="0.25">
      <c r="D5859" s="125"/>
      <c r="E5859" s="159"/>
      <c r="F5859" s="31"/>
      <c r="H5859" s="36"/>
    </row>
    <row r="5860" spans="4:8" x14ac:dyDescent="0.25">
      <c r="D5860" s="125"/>
      <c r="E5860" s="159"/>
      <c r="F5860" s="31"/>
      <c r="H5860" s="36"/>
    </row>
    <row r="5861" spans="4:8" x14ac:dyDescent="0.25">
      <c r="D5861" s="125"/>
      <c r="E5861" s="159"/>
      <c r="F5861" s="31"/>
      <c r="H5861" s="36"/>
    </row>
    <row r="5862" spans="4:8" x14ac:dyDescent="0.25">
      <c r="D5862" s="125"/>
      <c r="E5862" s="159"/>
      <c r="F5862" s="31"/>
      <c r="H5862" s="36"/>
    </row>
    <row r="5863" spans="4:8" x14ac:dyDescent="0.25">
      <c r="D5863" s="125"/>
      <c r="E5863" s="159"/>
      <c r="F5863" s="31"/>
      <c r="H5863" s="36"/>
    </row>
    <row r="5864" spans="4:8" x14ac:dyDescent="0.25">
      <c r="D5864" s="125"/>
      <c r="E5864" s="159"/>
      <c r="F5864" s="31"/>
      <c r="H5864" s="36"/>
    </row>
    <row r="5865" spans="4:8" x14ac:dyDescent="0.25">
      <c r="D5865" s="125"/>
      <c r="E5865" s="159"/>
      <c r="F5865" s="31"/>
      <c r="H5865" s="36"/>
    </row>
    <row r="5866" spans="4:8" x14ac:dyDescent="0.25">
      <c r="D5866" s="125"/>
      <c r="E5866" s="159"/>
      <c r="F5866" s="31"/>
      <c r="H5866" s="36"/>
    </row>
    <row r="5867" spans="4:8" x14ac:dyDescent="0.25">
      <c r="D5867" s="125"/>
      <c r="E5867" s="159"/>
      <c r="F5867" s="31"/>
      <c r="H5867" s="36"/>
    </row>
    <row r="5868" spans="4:8" x14ac:dyDescent="0.25">
      <c r="D5868" s="125"/>
      <c r="E5868" s="159"/>
      <c r="F5868" s="31"/>
      <c r="H5868" s="36"/>
    </row>
    <row r="5869" spans="4:8" x14ac:dyDescent="0.25">
      <c r="D5869" s="125"/>
      <c r="E5869" s="159"/>
      <c r="F5869" s="31"/>
      <c r="H5869" s="36"/>
    </row>
    <row r="5870" spans="4:8" x14ac:dyDescent="0.25">
      <c r="D5870" s="125"/>
      <c r="E5870" s="159"/>
      <c r="F5870" s="31"/>
      <c r="H5870" s="36"/>
    </row>
    <row r="5871" spans="4:8" x14ac:dyDescent="0.25">
      <c r="D5871" s="125"/>
      <c r="E5871" s="159"/>
      <c r="F5871" s="31"/>
      <c r="H5871" s="36"/>
    </row>
    <row r="5872" spans="4:8" x14ac:dyDescent="0.25">
      <c r="D5872" s="125"/>
      <c r="E5872" s="159"/>
      <c r="F5872" s="31"/>
      <c r="H5872" s="36"/>
    </row>
    <row r="5873" spans="4:8" x14ac:dyDescent="0.25">
      <c r="D5873" s="125"/>
      <c r="E5873" s="159"/>
      <c r="F5873" s="31"/>
      <c r="H5873" s="36"/>
    </row>
    <row r="5874" spans="4:8" x14ac:dyDescent="0.25">
      <c r="D5874" s="125"/>
      <c r="E5874" s="159"/>
      <c r="F5874" s="31"/>
      <c r="H5874" s="36"/>
    </row>
    <row r="5875" spans="4:8" x14ac:dyDescent="0.25">
      <c r="D5875" s="125"/>
      <c r="E5875" s="159"/>
      <c r="F5875" s="31"/>
      <c r="H5875" s="36"/>
    </row>
    <row r="5876" spans="4:8" x14ac:dyDescent="0.25">
      <c r="D5876" s="125"/>
      <c r="E5876" s="159"/>
      <c r="F5876" s="31"/>
      <c r="H5876" s="36"/>
    </row>
    <row r="5877" spans="4:8" x14ac:dyDescent="0.25">
      <c r="D5877" s="125"/>
      <c r="E5877" s="159"/>
      <c r="F5877" s="31"/>
      <c r="H5877" s="36"/>
    </row>
    <row r="5878" spans="4:8" x14ac:dyDescent="0.25">
      <c r="E5878" s="159"/>
      <c r="F5878" s="31"/>
    </row>
    <row r="5890" spans="4:8" x14ac:dyDescent="0.25">
      <c r="D5890" s="8"/>
      <c r="G5890" s="7"/>
      <c r="H5890" s="18"/>
    </row>
    <row r="5891" spans="4:8" x14ac:dyDescent="0.25">
      <c r="D5891" s="8"/>
      <c r="E5891" s="162"/>
      <c r="F5891" s="7"/>
      <c r="G5891" s="7"/>
      <c r="H5891" s="18"/>
    </row>
    <row r="5892" spans="4:8" x14ac:dyDescent="0.25">
      <c r="D5892" s="8"/>
      <c r="E5892" s="162"/>
      <c r="F5892" s="7"/>
      <c r="G5892" s="7"/>
      <c r="H5892" s="18"/>
    </row>
    <row r="5893" spans="4:8" x14ac:dyDescent="0.25">
      <c r="D5893" s="8"/>
      <c r="E5893" s="162"/>
      <c r="F5893" s="7"/>
      <c r="G5893" s="7"/>
      <c r="H5893" s="18"/>
    </row>
    <row r="5894" spans="4:8" x14ac:dyDescent="0.25">
      <c r="D5894" s="8"/>
      <c r="E5894" s="162"/>
      <c r="F5894" s="7"/>
      <c r="G5894" s="7"/>
      <c r="H5894" s="18"/>
    </row>
    <row r="5895" spans="4:8" x14ac:dyDescent="0.25">
      <c r="D5895" s="8"/>
      <c r="E5895" s="162"/>
      <c r="F5895" s="7"/>
      <c r="G5895" s="7"/>
      <c r="H5895" s="18"/>
    </row>
    <row r="5896" spans="4:8" x14ac:dyDescent="0.25">
      <c r="D5896" s="8"/>
      <c r="E5896" s="162"/>
      <c r="F5896" s="7"/>
      <c r="G5896" s="7"/>
      <c r="H5896" s="18"/>
    </row>
    <row r="5897" spans="4:8" x14ac:dyDescent="0.25">
      <c r="D5897" s="8"/>
      <c r="E5897" s="162"/>
      <c r="F5897" s="7"/>
      <c r="G5897" s="7"/>
      <c r="H5897" s="18"/>
    </row>
    <row r="5898" spans="4:8" x14ac:dyDescent="0.25">
      <c r="D5898" s="8"/>
      <c r="E5898" s="162"/>
      <c r="F5898" s="7"/>
      <c r="G5898" s="7"/>
      <c r="H5898" s="18"/>
    </row>
    <row r="5899" spans="4:8" x14ac:dyDescent="0.25">
      <c r="D5899" s="8"/>
      <c r="E5899" s="162"/>
      <c r="F5899" s="7"/>
      <c r="G5899" s="7"/>
      <c r="H5899" s="18"/>
    </row>
    <row r="5900" spans="4:8" x14ac:dyDescent="0.25">
      <c r="D5900" s="8"/>
      <c r="E5900" s="162"/>
      <c r="F5900" s="7"/>
      <c r="G5900" s="7"/>
      <c r="H5900" s="18"/>
    </row>
    <row r="5901" spans="4:8" x14ac:dyDescent="0.25">
      <c r="D5901" s="8"/>
      <c r="E5901" s="162"/>
      <c r="F5901" s="7"/>
      <c r="G5901" s="7"/>
      <c r="H5901" s="18"/>
    </row>
    <row r="5902" spans="4:8" x14ac:dyDescent="0.25">
      <c r="D5902" s="8"/>
      <c r="E5902" s="162"/>
      <c r="F5902" s="7"/>
      <c r="G5902" s="7"/>
      <c r="H5902" s="18"/>
    </row>
    <row r="5903" spans="4:8" x14ac:dyDescent="0.25">
      <c r="D5903" s="8"/>
      <c r="E5903" s="162"/>
      <c r="F5903" s="7"/>
      <c r="G5903" s="7"/>
      <c r="H5903" s="18"/>
    </row>
    <row r="5904" spans="4:8" x14ac:dyDescent="0.25">
      <c r="D5904" s="8"/>
      <c r="E5904" s="162"/>
      <c r="F5904" s="7"/>
      <c r="G5904" s="7"/>
      <c r="H5904" s="18"/>
    </row>
    <row r="5905" spans="4:8" x14ac:dyDescent="0.25">
      <c r="D5905" s="8"/>
      <c r="E5905" s="162"/>
      <c r="F5905" s="7"/>
      <c r="G5905" s="7"/>
      <c r="H5905" s="18"/>
    </row>
    <row r="5906" spans="4:8" x14ac:dyDescent="0.25">
      <c r="D5906" s="8"/>
      <c r="E5906" s="162"/>
      <c r="F5906" s="7"/>
      <c r="G5906" s="7"/>
      <c r="H5906" s="18"/>
    </row>
    <row r="5907" spans="4:8" x14ac:dyDescent="0.25">
      <c r="D5907" s="8"/>
      <c r="E5907" s="162"/>
      <c r="F5907" s="7"/>
      <c r="G5907" s="7"/>
      <c r="H5907" s="18"/>
    </row>
    <row r="5908" spans="4:8" x14ac:dyDescent="0.25">
      <c r="D5908" s="8"/>
      <c r="E5908" s="162"/>
      <c r="F5908" s="7"/>
      <c r="G5908" s="7"/>
      <c r="H5908" s="18"/>
    </row>
    <row r="5909" spans="4:8" x14ac:dyDescent="0.25">
      <c r="D5909" s="8"/>
      <c r="E5909" s="162"/>
      <c r="F5909" s="7"/>
      <c r="G5909" s="7"/>
      <c r="H5909" s="18"/>
    </row>
    <row r="5910" spans="4:8" x14ac:dyDescent="0.25">
      <c r="D5910" s="8"/>
      <c r="E5910" s="162"/>
      <c r="F5910" s="7"/>
      <c r="G5910" s="7"/>
      <c r="H5910" s="18"/>
    </row>
    <row r="5911" spans="4:8" x14ac:dyDescent="0.25">
      <c r="D5911" s="8"/>
      <c r="E5911" s="162"/>
      <c r="F5911" s="7"/>
      <c r="G5911" s="7"/>
      <c r="H5911" s="18"/>
    </row>
    <row r="5912" spans="4:8" x14ac:dyDescent="0.25">
      <c r="D5912" s="8"/>
      <c r="E5912" s="162"/>
      <c r="F5912" s="7"/>
      <c r="G5912" s="7"/>
      <c r="H5912" s="18"/>
    </row>
    <row r="5913" spans="4:8" x14ac:dyDescent="0.25">
      <c r="D5913" s="8"/>
      <c r="E5913" s="162"/>
      <c r="F5913" s="7"/>
      <c r="G5913" s="7"/>
      <c r="H5913" s="18"/>
    </row>
    <row r="5914" spans="4:8" x14ac:dyDescent="0.25">
      <c r="D5914" s="8"/>
      <c r="E5914" s="162"/>
      <c r="F5914" s="7"/>
      <c r="G5914" s="7"/>
      <c r="H5914" s="18"/>
    </row>
    <row r="5915" spans="4:8" x14ac:dyDescent="0.25">
      <c r="D5915" s="8"/>
      <c r="E5915" s="162"/>
      <c r="F5915" s="7"/>
      <c r="G5915" s="7"/>
      <c r="H5915" s="18"/>
    </row>
    <row r="5916" spans="4:8" x14ac:dyDescent="0.25">
      <c r="D5916" s="8"/>
      <c r="E5916" s="162"/>
      <c r="F5916" s="7"/>
      <c r="G5916" s="7"/>
      <c r="H5916" s="18"/>
    </row>
    <row r="5917" spans="4:8" x14ac:dyDescent="0.25">
      <c r="D5917" s="8"/>
      <c r="E5917" s="162"/>
      <c r="F5917" s="7"/>
      <c r="G5917" s="7"/>
      <c r="H5917" s="18"/>
    </row>
    <row r="5918" spans="4:8" x14ac:dyDescent="0.25">
      <c r="D5918" s="8"/>
      <c r="E5918" s="162"/>
      <c r="F5918" s="7"/>
      <c r="G5918" s="7"/>
      <c r="H5918" s="18"/>
    </row>
    <row r="5919" spans="4:8" x14ac:dyDescent="0.25">
      <c r="D5919" s="8"/>
      <c r="E5919" s="162"/>
      <c r="F5919" s="7"/>
      <c r="G5919" s="7"/>
      <c r="H5919" s="18"/>
    </row>
    <row r="5920" spans="4:8" x14ac:dyDescent="0.25">
      <c r="D5920" s="8"/>
      <c r="E5920" s="162"/>
      <c r="F5920" s="7"/>
      <c r="G5920" s="7"/>
      <c r="H5920" s="18"/>
    </row>
    <row r="5921" spans="4:8" x14ac:dyDescent="0.25">
      <c r="D5921" s="8"/>
      <c r="E5921" s="162"/>
      <c r="F5921" s="7"/>
      <c r="G5921" s="7"/>
      <c r="H5921" s="18"/>
    </row>
    <row r="5922" spans="4:8" x14ac:dyDescent="0.25">
      <c r="D5922" s="8"/>
      <c r="E5922" s="162"/>
      <c r="F5922" s="7"/>
      <c r="G5922" s="7"/>
      <c r="H5922" s="18"/>
    </row>
    <row r="5923" spans="4:8" x14ac:dyDescent="0.25">
      <c r="D5923" s="8"/>
      <c r="E5923" s="162"/>
      <c r="F5923" s="7"/>
      <c r="G5923" s="7"/>
      <c r="H5923" s="18"/>
    </row>
    <row r="5924" spans="4:8" x14ac:dyDescent="0.25">
      <c r="D5924" s="8"/>
      <c r="E5924" s="162"/>
      <c r="F5924" s="7"/>
      <c r="G5924" s="7"/>
      <c r="H5924" s="18"/>
    </row>
    <row r="5925" spans="4:8" x14ac:dyDescent="0.25">
      <c r="D5925" s="8"/>
      <c r="E5925" s="162"/>
      <c r="F5925" s="7"/>
      <c r="G5925" s="7"/>
      <c r="H5925" s="18"/>
    </row>
    <row r="5926" spans="4:8" x14ac:dyDescent="0.25">
      <c r="D5926" s="8"/>
      <c r="E5926" s="162"/>
      <c r="F5926" s="7"/>
      <c r="G5926" s="7"/>
      <c r="H5926" s="18"/>
    </row>
    <row r="5927" spans="4:8" x14ac:dyDescent="0.25">
      <c r="D5927" s="8"/>
      <c r="E5927" s="162"/>
      <c r="F5927" s="7"/>
      <c r="G5927" s="7"/>
      <c r="H5927" s="18"/>
    </row>
    <row r="5928" spans="4:8" x14ac:dyDescent="0.25">
      <c r="D5928" s="8"/>
      <c r="E5928" s="162"/>
      <c r="F5928" s="7"/>
      <c r="G5928" s="7"/>
      <c r="H5928" s="18"/>
    </row>
    <row r="5929" spans="4:8" x14ac:dyDescent="0.25">
      <c r="D5929" s="8"/>
      <c r="E5929" s="162"/>
      <c r="F5929" s="7"/>
      <c r="G5929" s="7"/>
      <c r="H5929" s="18"/>
    </row>
    <row r="5930" spans="4:8" x14ac:dyDescent="0.25">
      <c r="D5930" s="8"/>
      <c r="E5930" s="162"/>
      <c r="F5930" s="7"/>
      <c r="G5930" s="7"/>
      <c r="H5930" s="18"/>
    </row>
    <row r="5931" spans="4:8" x14ac:dyDescent="0.25">
      <c r="D5931" s="8"/>
      <c r="E5931" s="162"/>
      <c r="F5931" s="7"/>
      <c r="G5931" s="7"/>
      <c r="H5931" s="18"/>
    </row>
    <row r="5932" spans="4:8" x14ac:dyDescent="0.25">
      <c r="D5932" s="8"/>
      <c r="E5932" s="162"/>
      <c r="F5932" s="7"/>
      <c r="G5932" s="7"/>
      <c r="H5932" s="18"/>
    </row>
    <row r="5933" spans="4:8" x14ac:dyDescent="0.25">
      <c r="D5933" s="8"/>
      <c r="E5933" s="162"/>
      <c r="F5933" s="7"/>
      <c r="G5933" s="7"/>
      <c r="H5933" s="18"/>
    </row>
    <row r="5934" spans="4:8" x14ac:dyDescent="0.25">
      <c r="D5934" s="8"/>
      <c r="E5934" s="162"/>
      <c r="F5934" s="7"/>
      <c r="G5934" s="7"/>
      <c r="H5934" s="18"/>
    </row>
    <row r="5935" spans="4:8" x14ac:dyDescent="0.25">
      <c r="D5935" s="8"/>
      <c r="E5935" s="162"/>
      <c r="F5935" s="7"/>
      <c r="G5935" s="7"/>
      <c r="H5935" s="18"/>
    </row>
    <row r="5936" spans="4:8" x14ac:dyDescent="0.25">
      <c r="D5936" s="8"/>
      <c r="E5936" s="162"/>
      <c r="F5936" s="7"/>
      <c r="G5936" s="7"/>
      <c r="H5936" s="18"/>
    </row>
    <row r="5937" spans="4:8" x14ac:dyDescent="0.25">
      <c r="D5937" s="8"/>
      <c r="E5937" s="162"/>
      <c r="F5937" s="7"/>
      <c r="G5937" s="7"/>
      <c r="H5937" s="18"/>
    </row>
    <row r="5938" spans="4:8" x14ac:dyDescent="0.25">
      <c r="D5938" s="8"/>
      <c r="E5938" s="162"/>
      <c r="F5938" s="7"/>
      <c r="G5938" s="7"/>
      <c r="H5938" s="18"/>
    </row>
    <row r="5939" spans="4:8" x14ac:dyDescent="0.25">
      <c r="D5939" s="8"/>
      <c r="E5939" s="162"/>
      <c r="F5939" s="7"/>
      <c r="G5939" s="7"/>
      <c r="H5939" s="18"/>
    </row>
    <row r="5940" spans="4:8" x14ac:dyDescent="0.25">
      <c r="D5940" s="8"/>
      <c r="E5940" s="162"/>
      <c r="F5940" s="7"/>
      <c r="G5940" s="7"/>
      <c r="H5940" s="18"/>
    </row>
    <row r="5941" spans="4:8" x14ac:dyDescent="0.25">
      <c r="D5941" s="8"/>
      <c r="E5941" s="162"/>
      <c r="F5941" s="7"/>
      <c r="G5941" s="7"/>
      <c r="H5941" s="18"/>
    </row>
    <row r="5942" spans="4:8" x14ac:dyDescent="0.25">
      <c r="D5942" s="8"/>
      <c r="E5942" s="162"/>
      <c r="F5942" s="7"/>
      <c r="G5942" s="7"/>
      <c r="H5942" s="18"/>
    </row>
    <row r="5943" spans="4:8" x14ac:dyDescent="0.25">
      <c r="D5943" s="8"/>
      <c r="E5943" s="162"/>
      <c r="F5943" s="7"/>
      <c r="G5943" s="7"/>
      <c r="H5943" s="18"/>
    </row>
    <row r="5944" spans="4:8" x14ac:dyDescent="0.25">
      <c r="D5944" s="8"/>
      <c r="E5944" s="162"/>
      <c r="F5944" s="7"/>
      <c r="G5944" s="7"/>
      <c r="H5944" s="18"/>
    </row>
    <row r="5945" spans="4:8" x14ac:dyDescent="0.25">
      <c r="D5945" s="8"/>
      <c r="E5945" s="162"/>
      <c r="F5945" s="7"/>
      <c r="G5945" s="7"/>
      <c r="H5945" s="18"/>
    </row>
    <row r="5946" spans="4:8" x14ac:dyDescent="0.25">
      <c r="D5946" s="8"/>
      <c r="E5946" s="162"/>
      <c r="F5946" s="7"/>
      <c r="G5946" s="7"/>
      <c r="H5946" s="18"/>
    </row>
    <row r="5947" spans="4:8" x14ac:dyDescent="0.25">
      <c r="D5947" s="8"/>
      <c r="E5947" s="162"/>
      <c r="F5947" s="7"/>
      <c r="G5947" s="7"/>
      <c r="H5947" s="18"/>
    </row>
    <row r="5948" spans="4:8" x14ac:dyDescent="0.25">
      <c r="D5948" s="8"/>
      <c r="E5948" s="162"/>
      <c r="F5948" s="7"/>
      <c r="G5948" s="7"/>
      <c r="H5948" s="18"/>
    </row>
    <row r="5949" spans="4:8" x14ac:dyDescent="0.25">
      <c r="D5949" s="8"/>
      <c r="E5949" s="162"/>
      <c r="F5949" s="7"/>
      <c r="G5949" s="7"/>
      <c r="H5949" s="18"/>
    </row>
    <row r="5950" spans="4:8" x14ac:dyDescent="0.25">
      <c r="D5950" s="8"/>
      <c r="E5950" s="162"/>
      <c r="F5950" s="7"/>
      <c r="G5950" s="7"/>
      <c r="H5950" s="18"/>
    </row>
    <row r="5951" spans="4:8" x14ac:dyDescent="0.25">
      <c r="D5951" s="8"/>
      <c r="E5951" s="162"/>
      <c r="F5951" s="7"/>
      <c r="G5951" s="7"/>
      <c r="H5951" s="18"/>
    </row>
    <row r="5952" spans="4:8" x14ac:dyDescent="0.25">
      <c r="D5952" s="8"/>
      <c r="E5952" s="162"/>
      <c r="F5952" s="7"/>
      <c r="G5952" s="7"/>
      <c r="H5952" s="18"/>
    </row>
    <row r="5953" spans="4:8" x14ac:dyDescent="0.25">
      <c r="D5953" s="8"/>
      <c r="E5953" s="162"/>
      <c r="F5953" s="7"/>
      <c r="G5953" s="7"/>
      <c r="H5953" s="18"/>
    </row>
    <row r="5954" spans="4:8" x14ac:dyDescent="0.25">
      <c r="D5954" s="8"/>
      <c r="E5954" s="162"/>
      <c r="F5954" s="7"/>
      <c r="G5954" s="7"/>
      <c r="H5954" s="18"/>
    </row>
    <row r="5955" spans="4:8" x14ac:dyDescent="0.25">
      <c r="D5955" s="8"/>
      <c r="E5955" s="162"/>
      <c r="F5955" s="7"/>
      <c r="G5955" s="7"/>
      <c r="H5955" s="18"/>
    </row>
    <row r="5956" spans="4:8" x14ac:dyDescent="0.25">
      <c r="D5956" s="8"/>
      <c r="E5956" s="162"/>
      <c r="F5956" s="7"/>
      <c r="G5956" s="7"/>
      <c r="H5956" s="18"/>
    </row>
    <row r="5957" spans="4:8" x14ac:dyDescent="0.25">
      <c r="D5957" s="8"/>
      <c r="E5957" s="162"/>
      <c r="F5957" s="7"/>
      <c r="G5957" s="7"/>
      <c r="H5957" s="18"/>
    </row>
    <row r="5958" spans="4:8" x14ac:dyDescent="0.25">
      <c r="D5958" s="8"/>
      <c r="E5958" s="162"/>
      <c r="F5958" s="7"/>
      <c r="G5958" s="7"/>
      <c r="H5958" s="18"/>
    </row>
    <row r="5959" spans="4:8" x14ac:dyDescent="0.25">
      <c r="D5959" s="8"/>
      <c r="E5959" s="162"/>
      <c r="F5959" s="7"/>
      <c r="G5959" s="7"/>
      <c r="H5959" s="18"/>
    </row>
    <row r="5960" spans="4:8" x14ac:dyDescent="0.25">
      <c r="D5960" s="8"/>
      <c r="E5960" s="162"/>
      <c r="F5960" s="7"/>
      <c r="G5960" s="7"/>
      <c r="H5960" s="18"/>
    </row>
    <row r="5961" spans="4:8" x14ac:dyDescent="0.25">
      <c r="D5961" s="8"/>
      <c r="E5961" s="162"/>
      <c r="F5961" s="7"/>
      <c r="G5961" s="7"/>
      <c r="H5961" s="18"/>
    </row>
    <row r="5962" spans="4:8" x14ac:dyDescent="0.25">
      <c r="D5962" s="8"/>
      <c r="E5962" s="162"/>
      <c r="F5962" s="7"/>
      <c r="G5962" s="7"/>
      <c r="H5962" s="18"/>
    </row>
    <row r="5963" spans="4:8" x14ac:dyDescent="0.25">
      <c r="D5963" s="8"/>
      <c r="E5963" s="162"/>
      <c r="F5963" s="7"/>
      <c r="G5963" s="7"/>
      <c r="H5963" s="18"/>
    </row>
    <row r="5964" spans="4:8" x14ac:dyDescent="0.25">
      <c r="D5964" s="8"/>
      <c r="E5964" s="162"/>
      <c r="F5964" s="7"/>
      <c r="G5964" s="7"/>
      <c r="H5964" s="18"/>
    </row>
    <row r="5965" spans="4:8" x14ac:dyDescent="0.25">
      <c r="D5965" s="8"/>
      <c r="E5965" s="162"/>
      <c r="F5965" s="7"/>
      <c r="G5965" s="7"/>
      <c r="H5965" s="18"/>
    </row>
    <row r="5966" spans="4:8" x14ac:dyDescent="0.25">
      <c r="D5966" s="8"/>
      <c r="E5966" s="162"/>
      <c r="F5966" s="7"/>
      <c r="G5966" s="7"/>
      <c r="H5966" s="18"/>
    </row>
    <row r="5967" spans="4:8" x14ac:dyDescent="0.25">
      <c r="D5967" s="8"/>
      <c r="E5967" s="162"/>
      <c r="F5967" s="7"/>
      <c r="G5967" s="7"/>
      <c r="H5967" s="18"/>
    </row>
    <row r="5968" spans="4:8" x14ac:dyDescent="0.25">
      <c r="D5968" s="8"/>
      <c r="E5968" s="162"/>
      <c r="F5968" s="7"/>
      <c r="G5968" s="7"/>
      <c r="H5968" s="18"/>
    </row>
    <row r="5969" spans="4:8" x14ac:dyDescent="0.25">
      <c r="D5969" s="8"/>
      <c r="E5969" s="162"/>
      <c r="F5969" s="7"/>
      <c r="G5969" s="7"/>
      <c r="H5969" s="18"/>
    </row>
    <row r="5970" spans="4:8" x14ac:dyDescent="0.25">
      <c r="D5970" s="8"/>
      <c r="E5970" s="162"/>
      <c r="F5970" s="7"/>
      <c r="G5970" s="7"/>
      <c r="H5970" s="18"/>
    </row>
    <row r="5971" spans="4:8" x14ac:dyDescent="0.25">
      <c r="D5971" s="8"/>
      <c r="E5971" s="162"/>
      <c r="F5971" s="7"/>
      <c r="G5971" s="7"/>
      <c r="H5971" s="18"/>
    </row>
    <row r="5972" spans="4:8" x14ac:dyDescent="0.25">
      <c r="D5972" s="8"/>
      <c r="E5972" s="162"/>
      <c r="F5972" s="7"/>
      <c r="G5972" s="7"/>
      <c r="H5972" s="18"/>
    </row>
    <row r="5973" spans="4:8" x14ac:dyDescent="0.25">
      <c r="D5973" s="8"/>
      <c r="E5973" s="162"/>
      <c r="F5973" s="7"/>
      <c r="G5973" s="7"/>
      <c r="H5973" s="18"/>
    </row>
    <row r="5974" spans="4:8" x14ac:dyDescent="0.25">
      <c r="D5974" s="8"/>
      <c r="E5974" s="162"/>
      <c r="F5974" s="7"/>
      <c r="G5974" s="7"/>
      <c r="H5974" s="18"/>
    </row>
    <row r="5975" spans="4:8" x14ac:dyDescent="0.25">
      <c r="D5975" s="8"/>
      <c r="E5975" s="162"/>
      <c r="F5975" s="7"/>
      <c r="G5975" s="7"/>
      <c r="H5975" s="18"/>
    </row>
    <row r="5976" spans="4:8" x14ac:dyDescent="0.25">
      <c r="D5976" s="8"/>
      <c r="E5976" s="162"/>
      <c r="F5976" s="7"/>
      <c r="G5976" s="7"/>
      <c r="H5976" s="18"/>
    </row>
    <row r="5977" spans="4:8" x14ac:dyDescent="0.25">
      <c r="D5977" s="8"/>
      <c r="E5977" s="162"/>
      <c r="F5977" s="7"/>
      <c r="G5977" s="7"/>
      <c r="H5977" s="18"/>
    </row>
    <row r="5978" spans="4:8" x14ac:dyDescent="0.25">
      <c r="D5978" s="8"/>
      <c r="E5978" s="162"/>
      <c r="F5978" s="7"/>
      <c r="G5978" s="7"/>
      <c r="H5978" s="18"/>
    </row>
    <row r="5979" spans="4:8" x14ac:dyDescent="0.25">
      <c r="D5979" s="8"/>
      <c r="E5979" s="162"/>
      <c r="F5979" s="7"/>
      <c r="G5979" s="7"/>
      <c r="H5979" s="18"/>
    </row>
    <row r="5980" spans="4:8" x14ac:dyDescent="0.25">
      <c r="D5980" s="8"/>
      <c r="E5980" s="162"/>
      <c r="F5980" s="7"/>
      <c r="G5980" s="7"/>
      <c r="H5980" s="18"/>
    </row>
    <row r="5981" spans="4:8" x14ac:dyDescent="0.25">
      <c r="D5981" s="8"/>
      <c r="E5981" s="162"/>
      <c r="F5981" s="7"/>
      <c r="G5981" s="7"/>
      <c r="H5981" s="18"/>
    </row>
    <row r="5982" spans="4:8" x14ac:dyDescent="0.25">
      <c r="D5982" s="8"/>
      <c r="E5982" s="162"/>
      <c r="F5982" s="7"/>
      <c r="G5982" s="7"/>
      <c r="H5982" s="18"/>
    </row>
    <row r="5983" spans="4:8" x14ac:dyDescent="0.25">
      <c r="D5983" s="8"/>
      <c r="E5983" s="162"/>
      <c r="F5983" s="7"/>
      <c r="G5983" s="7"/>
      <c r="H5983" s="18"/>
    </row>
    <row r="5984" spans="4:8" x14ac:dyDescent="0.25">
      <c r="D5984" s="8"/>
      <c r="E5984" s="162"/>
      <c r="F5984" s="7"/>
      <c r="G5984" s="7"/>
      <c r="H5984" s="18"/>
    </row>
    <row r="5985" spans="4:8" x14ac:dyDescent="0.25">
      <c r="D5985" s="8"/>
      <c r="E5985" s="162"/>
      <c r="F5985" s="7"/>
      <c r="G5985" s="7"/>
      <c r="H5985" s="18"/>
    </row>
    <row r="5986" spans="4:8" x14ac:dyDescent="0.25">
      <c r="D5986" s="8"/>
      <c r="E5986" s="162"/>
      <c r="F5986" s="7"/>
      <c r="G5986" s="7"/>
      <c r="H5986" s="18"/>
    </row>
    <row r="5987" spans="4:8" x14ac:dyDescent="0.25">
      <c r="D5987" s="8"/>
      <c r="E5987" s="162"/>
      <c r="F5987" s="7"/>
      <c r="G5987" s="7"/>
      <c r="H5987" s="18"/>
    </row>
    <row r="5988" spans="4:8" x14ac:dyDescent="0.25">
      <c r="D5988" s="8"/>
      <c r="E5988" s="162"/>
      <c r="F5988" s="7"/>
      <c r="G5988" s="7"/>
      <c r="H5988" s="18"/>
    </row>
    <row r="5989" spans="4:8" x14ac:dyDescent="0.25">
      <c r="D5989" s="8"/>
      <c r="E5989" s="162"/>
      <c r="F5989" s="7"/>
      <c r="G5989" s="7"/>
      <c r="H5989" s="18"/>
    </row>
    <row r="5990" spans="4:8" x14ac:dyDescent="0.25">
      <c r="D5990" s="8"/>
      <c r="E5990" s="162"/>
      <c r="F5990" s="7"/>
      <c r="G5990" s="7"/>
      <c r="H5990" s="18"/>
    </row>
    <row r="5991" spans="4:8" x14ac:dyDescent="0.25">
      <c r="D5991" s="8"/>
      <c r="E5991" s="162"/>
      <c r="F5991" s="7"/>
      <c r="G5991" s="7"/>
      <c r="H5991" s="18"/>
    </row>
    <row r="5992" spans="4:8" x14ac:dyDescent="0.25">
      <c r="D5992" s="8"/>
      <c r="E5992" s="162"/>
      <c r="F5992" s="7"/>
      <c r="G5992" s="7"/>
      <c r="H5992" s="18"/>
    </row>
    <row r="5993" spans="4:8" x14ac:dyDescent="0.25">
      <c r="D5993" s="8"/>
      <c r="E5993" s="162"/>
      <c r="F5993" s="7"/>
      <c r="G5993" s="7"/>
      <c r="H5993" s="18"/>
    </row>
    <row r="5994" spans="4:8" x14ac:dyDescent="0.25">
      <c r="D5994" s="8"/>
      <c r="E5994" s="162"/>
      <c r="F5994" s="7"/>
      <c r="G5994" s="7"/>
      <c r="H5994" s="18"/>
    </row>
    <row r="5995" spans="4:8" x14ac:dyDescent="0.25">
      <c r="D5995" s="8"/>
      <c r="E5995" s="162"/>
      <c r="F5995" s="7"/>
      <c r="G5995" s="7"/>
      <c r="H5995" s="18"/>
    </row>
    <row r="5996" spans="4:8" x14ac:dyDescent="0.25">
      <c r="D5996" s="8"/>
      <c r="E5996" s="162"/>
      <c r="F5996" s="7"/>
      <c r="G5996" s="7"/>
      <c r="H5996" s="18"/>
    </row>
    <row r="5997" spans="4:8" x14ac:dyDescent="0.25">
      <c r="D5997" s="8"/>
      <c r="E5997" s="162"/>
      <c r="F5997" s="7"/>
      <c r="G5997" s="7"/>
      <c r="H5997" s="18"/>
    </row>
    <row r="5998" spans="4:8" x14ac:dyDescent="0.25">
      <c r="E5998" s="162"/>
      <c r="F5998" s="7"/>
    </row>
  </sheetData>
  <autoFilter ref="A1:H5998" xr:uid="{00000000-0009-0000-0000-000006000000}">
    <filterColumn colId="0" showButton="0"/>
  </autoFilter>
  <customSheetViews>
    <customSheetView guid="{9539ECA7-22C4-41C9-A8C4-6E5376FFFC58}" showAutoFilter="1" topLeftCell="A289">
      <selection activeCell="E301" sqref="E301"/>
      <pageMargins left="0.7" right="0.7" top="0.75" bottom="0.75" header="0.3" footer="0.3"/>
      <pageSetup paperSize="8" orientation="portrait" r:id="rId1"/>
      <autoFilter ref="A1:H5998" xr:uid="{00000000-0000-0000-0000-000000000000}">
        <filterColumn colId="0" showButton="0"/>
      </autoFilter>
    </customSheetView>
  </customSheetViews>
  <mergeCells count="1">
    <mergeCell ref="A1:B1"/>
  </mergeCells>
  <pageMargins left="0.7" right="0.7" top="0.75" bottom="0.75" header="0.3" footer="0.3"/>
  <pageSetup paperSize="8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6224"/>
  <sheetViews>
    <sheetView topLeftCell="A201" zoomScale="70" zoomScaleNormal="70" workbookViewId="0">
      <selection activeCell="D19" sqref="D19"/>
    </sheetView>
  </sheetViews>
  <sheetFormatPr defaultColWidth="8.81640625" defaultRowHeight="12.5" x14ac:dyDescent="0.25"/>
  <cols>
    <col min="1" max="1" width="5.54296875" style="18" customWidth="1"/>
    <col min="2" max="2" width="10.81640625" style="33" bestFit="1" customWidth="1"/>
    <col min="3" max="3" width="11.1796875" style="6" customWidth="1"/>
    <col min="4" max="4" width="40.81640625" style="2" customWidth="1"/>
    <col min="5" max="5" width="8.7265625" style="5" bestFit="1" customWidth="1"/>
    <col min="6" max="6" width="11.453125" style="41" customWidth="1"/>
    <col min="7" max="7" width="10.1796875" style="36" customWidth="1"/>
    <col min="8" max="8" width="12" style="27" customWidth="1"/>
    <col min="9" max="9" width="14.1796875" style="7" bestFit="1" customWidth="1"/>
    <col min="10" max="16384" width="8.81640625" style="7"/>
  </cols>
  <sheetData>
    <row r="1" spans="1:8" ht="13" x14ac:dyDescent="0.25">
      <c r="A1" s="895"/>
      <c r="B1" s="896"/>
      <c r="C1" s="4" t="s">
        <v>0</v>
      </c>
      <c r="D1" s="81" t="s">
        <v>10</v>
      </c>
      <c r="E1" s="11" t="s">
        <v>2</v>
      </c>
      <c r="F1" s="42" t="s">
        <v>1</v>
      </c>
      <c r="G1" s="28" t="s">
        <v>3</v>
      </c>
      <c r="H1" s="25" t="s">
        <v>4</v>
      </c>
    </row>
    <row r="2" spans="1:8" ht="13" x14ac:dyDescent="0.25">
      <c r="C2" s="16"/>
      <c r="D2" s="82"/>
      <c r="E2" s="35"/>
      <c r="F2" s="43"/>
      <c r="G2" s="29"/>
      <c r="H2" s="26"/>
    </row>
    <row r="3" spans="1:8" ht="13" x14ac:dyDescent="0.25">
      <c r="C3" s="15"/>
      <c r="D3" s="83" t="s">
        <v>25</v>
      </c>
      <c r="E3" s="17"/>
      <c r="F3" s="40"/>
      <c r="G3" s="30"/>
    </row>
    <row r="4" spans="1:8" ht="13" x14ac:dyDescent="0.25">
      <c r="C4" s="15"/>
      <c r="D4" s="83"/>
      <c r="E4" s="17"/>
      <c r="F4" s="40"/>
      <c r="G4" s="30"/>
    </row>
    <row r="5" spans="1:8" ht="13" x14ac:dyDescent="0.25">
      <c r="C5" s="15"/>
      <c r="D5" s="83" t="s">
        <v>26</v>
      </c>
      <c r="E5" s="17"/>
      <c r="F5" s="40"/>
      <c r="G5" s="30"/>
    </row>
    <row r="6" spans="1:8" ht="13" x14ac:dyDescent="0.25">
      <c r="C6" s="15"/>
      <c r="D6" s="83"/>
      <c r="E6" s="17"/>
      <c r="F6" s="40"/>
      <c r="G6" s="30"/>
    </row>
    <row r="7" spans="1:8" x14ac:dyDescent="0.25">
      <c r="A7" s="32"/>
      <c r="B7" s="178"/>
      <c r="C7" s="60"/>
      <c r="D7" s="194" t="s">
        <v>11</v>
      </c>
      <c r="E7" s="17"/>
      <c r="F7" s="40"/>
      <c r="G7" s="80"/>
    </row>
    <row r="8" spans="1:8" x14ac:dyDescent="0.25">
      <c r="A8" s="32"/>
      <c r="B8" s="178"/>
      <c r="C8" s="60"/>
      <c r="D8" s="194" t="s">
        <v>12</v>
      </c>
      <c r="E8" s="17"/>
      <c r="F8" s="40"/>
      <c r="G8" s="80"/>
    </row>
    <row r="9" spans="1:8" x14ac:dyDescent="0.25">
      <c r="A9" s="32"/>
      <c r="B9" s="178"/>
      <c r="C9" s="60"/>
      <c r="D9" s="194" t="s">
        <v>13</v>
      </c>
      <c r="E9" s="17"/>
      <c r="F9" s="40"/>
      <c r="G9" s="80"/>
    </row>
    <row r="10" spans="1:8" x14ac:dyDescent="0.25">
      <c r="A10" s="32"/>
      <c r="B10" s="178"/>
      <c r="C10" s="60"/>
      <c r="D10" s="194" t="s">
        <v>14</v>
      </c>
      <c r="E10" s="17"/>
      <c r="F10" s="40"/>
      <c r="G10" s="80"/>
    </row>
    <row r="11" spans="1:8" x14ac:dyDescent="0.25">
      <c r="A11" s="32"/>
      <c r="B11" s="178"/>
      <c r="C11" s="60"/>
      <c r="D11" s="194" t="s">
        <v>15</v>
      </c>
      <c r="E11" s="17"/>
      <c r="F11" s="40"/>
      <c r="G11" s="80"/>
    </row>
    <row r="12" spans="1:8" x14ac:dyDescent="0.25">
      <c r="A12" s="32"/>
      <c r="B12" s="178"/>
      <c r="C12" s="60"/>
      <c r="D12" s="194" t="s">
        <v>31</v>
      </c>
      <c r="E12" s="17"/>
      <c r="F12" s="40"/>
      <c r="G12" s="80"/>
    </row>
    <row r="13" spans="1:8" x14ac:dyDescent="0.25">
      <c r="A13" s="32"/>
      <c r="B13" s="178"/>
      <c r="C13" s="60"/>
      <c r="D13" s="194" t="s">
        <v>13</v>
      </c>
      <c r="E13" s="17"/>
      <c r="F13" s="40"/>
      <c r="G13" s="80"/>
    </row>
    <row r="14" spans="1:8" x14ac:dyDescent="0.25">
      <c r="A14" s="32"/>
      <c r="B14" s="178"/>
      <c r="C14" s="60"/>
      <c r="D14" s="194" t="s">
        <v>14</v>
      </c>
      <c r="E14" s="17"/>
      <c r="F14" s="40"/>
      <c r="G14" s="80"/>
    </row>
    <row r="15" spans="1:8" x14ac:dyDescent="0.25">
      <c r="A15" s="32"/>
      <c r="B15" s="178"/>
      <c r="C15" s="60"/>
      <c r="D15" s="194" t="s">
        <v>30</v>
      </c>
      <c r="E15" s="17"/>
      <c r="F15" s="40"/>
      <c r="G15" s="80"/>
    </row>
    <row r="16" spans="1:8" x14ac:dyDescent="0.25">
      <c r="A16" s="32"/>
      <c r="B16" s="178"/>
      <c r="C16" s="60"/>
      <c r="D16" s="194" t="s">
        <v>100</v>
      </c>
      <c r="E16" s="17"/>
      <c r="F16" s="40"/>
      <c r="G16" s="80"/>
      <c r="H16" s="18"/>
    </row>
    <row r="17" spans="1:8" x14ac:dyDescent="0.25">
      <c r="A17" s="32"/>
      <c r="B17" s="178"/>
      <c r="C17" s="60"/>
      <c r="D17" s="194" t="s">
        <v>13</v>
      </c>
      <c r="E17" s="17"/>
      <c r="F17" s="40"/>
      <c r="G17" s="80"/>
      <c r="H17" s="18"/>
    </row>
    <row r="18" spans="1:8" x14ac:dyDescent="0.25">
      <c r="A18" s="32"/>
      <c r="B18" s="178"/>
      <c r="C18" s="60"/>
      <c r="D18" s="194" t="s">
        <v>14</v>
      </c>
      <c r="E18" s="17"/>
      <c r="F18" s="40"/>
      <c r="G18" s="80"/>
      <c r="H18" s="18"/>
    </row>
    <row r="19" spans="1:8" x14ac:dyDescent="0.25">
      <c r="A19" s="32"/>
      <c r="B19" s="178"/>
      <c r="C19" s="60"/>
      <c r="D19" s="194" t="s">
        <v>29</v>
      </c>
      <c r="E19" s="17"/>
      <c r="F19" s="40"/>
      <c r="G19" s="80"/>
      <c r="H19" s="18"/>
    </row>
    <row r="20" spans="1:8" x14ac:dyDescent="0.25">
      <c r="A20" s="32"/>
      <c r="B20" s="178"/>
      <c r="C20" s="60"/>
      <c r="D20" s="194" t="s">
        <v>32</v>
      </c>
      <c r="E20" s="17"/>
      <c r="F20" s="40"/>
      <c r="G20" s="80"/>
      <c r="H20" s="18"/>
    </row>
    <row r="21" spans="1:8" x14ac:dyDescent="0.25">
      <c r="A21" s="32"/>
      <c r="B21" s="178"/>
      <c r="C21" s="60"/>
      <c r="D21" s="194" t="s">
        <v>13</v>
      </c>
      <c r="E21" s="17"/>
      <c r="F21" s="40"/>
      <c r="G21" s="80"/>
      <c r="H21" s="18"/>
    </row>
    <row r="22" spans="1:8" x14ac:dyDescent="0.25">
      <c r="A22" s="32"/>
      <c r="B22" s="178"/>
      <c r="C22" s="60"/>
      <c r="D22" s="194" t="s">
        <v>14</v>
      </c>
      <c r="E22" s="17"/>
      <c r="F22" s="40"/>
      <c r="G22" s="80"/>
      <c r="H22" s="18"/>
    </row>
    <row r="23" spans="1:8" x14ac:dyDescent="0.25">
      <c r="A23" s="32"/>
      <c r="B23" s="178"/>
      <c r="C23" s="60"/>
      <c r="D23" s="194" t="s">
        <v>28</v>
      </c>
      <c r="E23" s="17"/>
      <c r="F23" s="40"/>
      <c r="G23" s="80"/>
      <c r="H23" s="18"/>
    </row>
    <row r="24" spans="1:8" x14ac:dyDescent="0.25">
      <c r="A24" s="32"/>
      <c r="B24" s="178"/>
      <c r="C24" s="60"/>
      <c r="D24" s="194" t="s">
        <v>33</v>
      </c>
      <c r="E24" s="17"/>
      <c r="F24" s="40"/>
      <c r="G24" s="80"/>
      <c r="H24" s="18"/>
    </row>
    <row r="25" spans="1:8" x14ac:dyDescent="0.25">
      <c r="A25" s="32"/>
      <c r="B25" s="178"/>
      <c r="C25" s="60"/>
      <c r="D25" s="194" t="s">
        <v>16</v>
      </c>
      <c r="E25" s="17"/>
      <c r="F25" s="40"/>
      <c r="G25" s="80"/>
      <c r="H25" s="18"/>
    </row>
    <row r="26" spans="1:8" x14ac:dyDescent="0.25">
      <c r="A26" s="32"/>
      <c r="B26" s="178"/>
      <c r="C26" s="60"/>
      <c r="D26" s="194" t="s">
        <v>17</v>
      </c>
      <c r="E26" s="17"/>
      <c r="F26" s="40"/>
      <c r="G26" s="80"/>
      <c r="H26" s="18"/>
    </row>
    <row r="27" spans="1:8" x14ac:dyDescent="0.25">
      <c r="A27" s="32"/>
      <c r="B27" s="178"/>
      <c r="C27" s="60"/>
      <c r="D27" s="194" t="s">
        <v>15</v>
      </c>
      <c r="E27" s="17"/>
      <c r="F27" s="40"/>
      <c r="G27" s="80"/>
      <c r="H27" s="18"/>
    </row>
    <row r="28" spans="1:8" x14ac:dyDescent="0.25">
      <c r="C28" s="15"/>
      <c r="D28" s="7"/>
      <c r="E28" s="17"/>
      <c r="F28" s="40"/>
      <c r="G28" s="30"/>
      <c r="H28" s="31"/>
    </row>
    <row r="29" spans="1:8" x14ac:dyDescent="0.25">
      <c r="C29" s="15"/>
      <c r="D29" s="21"/>
      <c r="E29" s="17"/>
      <c r="F29" s="40"/>
      <c r="G29" s="30"/>
      <c r="H29" s="31"/>
    </row>
    <row r="30" spans="1:8" x14ac:dyDescent="0.25">
      <c r="C30" s="15"/>
      <c r="D30" s="21"/>
      <c r="E30" s="17"/>
      <c r="F30" s="40"/>
      <c r="G30" s="30"/>
      <c r="H30" s="31"/>
    </row>
    <row r="31" spans="1:8" x14ac:dyDescent="0.25">
      <c r="C31" s="15"/>
      <c r="D31" s="87" t="s">
        <v>18</v>
      </c>
      <c r="E31" s="17"/>
      <c r="F31" s="40"/>
      <c r="G31" s="30"/>
      <c r="H31" s="31"/>
    </row>
    <row r="32" spans="1:8" x14ac:dyDescent="0.25">
      <c r="C32" s="15"/>
      <c r="D32" s="562" t="s">
        <v>19</v>
      </c>
      <c r="E32" s="17"/>
      <c r="F32" s="40"/>
      <c r="G32" s="30"/>
      <c r="H32" s="31"/>
    </row>
    <row r="33" spans="1:9" x14ac:dyDescent="0.25">
      <c r="C33" s="15"/>
      <c r="D33" s="87" t="s">
        <v>20</v>
      </c>
      <c r="E33" s="17"/>
      <c r="F33" s="40"/>
      <c r="G33" s="30"/>
      <c r="H33" s="31"/>
    </row>
    <row r="34" spans="1:9" x14ac:dyDescent="0.25">
      <c r="C34" s="15"/>
      <c r="D34" s="87" t="s">
        <v>21</v>
      </c>
      <c r="E34" s="17"/>
      <c r="F34" s="40"/>
      <c r="G34" s="30"/>
      <c r="H34" s="31"/>
    </row>
    <row r="35" spans="1:9" x14ac:dyDescent="0.25">
      <c r="C35" s="15"/>
      <c r="D35" s="88" t="s">
        <v>22</v>
      </c>
      <c r="E35" s="17"/>
      <c r="F35" s="40"/>
      <c r="G35" s="30"/>
      <c r="H35" s="31"/>
    </row>
    <row r="36" spans="1:9" x14ac:dyDescent="0.25">
      <c r="C36" s="15"/>
      <c r="D36" s="52" t="s">
        <v>23</v>
      </c>
      <c r="E36" s="17"/>
      <c r="F36" s="40"/>
      <c r="G36" s="30"/>
      <c r="H36" s="31"/>
    </row>
    <row r="37" spans="1:9" x14ac:dyDescent="0.25">
      <c r="C37" s="15"/>
      <c r="D37" s="52"/>
      <c r="E37" s="17"/>
      <c r="F37" s="40"/>
      <c r="G37" s="30"/>
      <c r="H37" s="31"/>
    </row>
    <row r="38" spans="1:9" x14ac:dyDescent="0.25">
      <c r="C38" s="15"/>
      <c r="D38" s="89" t="s">
        <v>508</v>
      </c>
      <c r="E38" s="17"/>
      <c r="F38" s="40"/>
      <c r="G38" s="30"/>
      <c r="H38" s="31"/>
    </row>
    <row r="39" spans="1:9" ht="15.75" customHeight="1" x14ac:dyDescent="0.25">
      <c r="C39" s="15"/>
      <c r="D39" s="21" t="s">
        <v>155</v>
      </c>
      <c r="E39" s="17"/>
      <c r="F39" s="40"/>
      <c r="G39" s="30"/>
      <c r="H39" s="31"/>
    </row>
    <row r="40" spans="1:9" x14ac:dyDescent="0.25">
      <c r="C40" s="15"/>
      <c r="D40" s="21"/>
      <c r="E40" s="17"/>
      <c r="F40" s="40"/>
      <c r="G40" s="30"/>
      <c r="H40" s="31"/>
    </row>
    <row r="41" spans="1:9" x14ac:dyDescent="0.25">
      <c r="A41" s="32"/>
      <c r="B41" s="212">
        <v>51068</v>
      </c>
      <c r="C41" s="48"/>
      <c r="D41" s="87" t="s">
        <v>18</v>
      </c>
      <c r="E41" s="210">
        <f>C43</f>
        <v>22980.600000000002</v>
      </c>
      <c r="F41" s="40" t="s">
        <v>6</v>
      </c>
      <c r="G41" s="30"/>
      <c r="H41" s="31"/>
      <c r="I41" s="7" t="s">
        <v>488</v>
      </c>
    </row>
    <row r="42" spans="1:9" x14ac:dyDescent="0.25">
      <c r="A42" s="32"/>
      <c r="B42" s="212">
        <v>1</v>
      </c>
      <c r="C42" s="48"/>
      <c r="D42" s="52"/>
      <c r="E42" s="17"/>
      <c r="F42" s="40"/>
      <c r="G42" s="30"/>
      <c r="H42" s="31"/>
    </row>
    <row r="43" spans="1:9" x14ac:dyDescent="0.25">
      <c r="A43" s="32"/>
      <c r="B43" s="213">
        <v>0.45</v>
      </c>
      <c r="C43" s="50">
        <f>B41*B42*B43</f>
        <v>22980.600000000002</v>
      </c>
      <c r="D43" s="52"/>
      <c r="E43" s="17"/>
      <c r="F43" s="40"/>
      <c r="G43" s="30"/>
      <c r="H43" s="31"/>
    </row>
    <row r="44" spans="1:9" x14ac:dyDescent="0.25">
      <c r="A44" s="32"/>
      <c r="B44" s="212"/>
      <c r="C44" s="48"/>
      <c r="D44" s="52"/>
      <c r="E44" s="17"/>
      <c r="F44" s="40"/>
      <c r="G44" s="30"/>
      <c r="H44" s="31"/>
    </row>
    <row r="45" spans="1:9" x14ac:dyDescent="0.25">
      <c r="A45" s="32"/>
      <c r="B45" s="212"/>
      <c r="C45" s="48"/>
      <c r="D45" s="53"/>
      <c r="E45" s="17"/>
      <c r="F45" s="40"/>
      <c r="G45" s="30"/>
      <c r="H45" s="31"/>
    </row>
    <row r="46" spans="1:9" x14ac:dyDescent="0.25">
      <c r="A46" s="32"/>
      <c r="B46" s="212"/>
      <c r="C46" s="48"/>
      <c r="D46" s="53"/>
      <c r="E46" s="17"/>
      <c r="F46" s="40"/>
      <c r="G46" s="30"/>
      <c r="H46" s="31"/>
    </row>
    <row r="47" spans="1:9" x14ac:dyDescent="0.25">
      <c r="A47" s="32"/>
      <c r="B47" s="212">
        <f>B41</f>
        <v>51068</v>
      </c>
      <c r="C47" s="48"/>
      <c r="D47" s="87" t="s">
        <v>20</v>
      </c>
      <c r="E47" s="17">
        <f>C48</f>
        <v>51068</v>
      </c>
      <c r="F47" s="40" t="s">
        <v>5</v>
      </c>
      <c r="G47" s="30"/>
      <c r="H47" s="31"/>
    </row>
    <row r="48" spans="1:9" x14ac:dyDescent="0.25">
      <c r="A48" s="32"/>
      <c r="B48" s="213">
        <v>1</v>
      </c>
      <c r="C48" s="50">
        <f>B47*B48</f>
        <v>51068</v>
      </c>
      <c r="D48" s="129"/>
      <c r="E48" s="17"/>
      <c r="F48" s="40"/>
      <c r="G48" s="30"/>
      <c r="H48" s="31"/>
    </row>
    <row r="49" spans="1:8" x14ac:dyDescent="0.25">
      <c r="A49" s="32"/>
      <c r="B49" s="212"/>
      <c r="C49" s="48"/>
      <c r="D49" s="129"/>
      <c r="E49" s="17"/>
      <c r="F49" s="40"/>
      <c r="G49" s="30"/>
      <c r="H49" s="31"/>
    </row>
    <row r="50" spans="1:8" x14ac:dyDescent="0.25">
      <c r="A50" s="32"/>
      <c r="B50" s="212"/>
      <c r="C50" s="48"/>
      <c r="D50" s="84"/>
      <c r="E50" s="17"/>
      <c r="F50" s="40"/>
      <c r="G50" s="30"/>
      <c r="H50" s="31"/>
    </row>
    <row r="51" spans="1:8" x14ac:dyDescent="0.25">
      <c r="A51" s="32"/>
      <c r="B51" s="212">
        <f>B41</f>
        <v>51068</v>
      </c>
      <c r="C51" s="48"/>
      <c r="D51" s="87" t="s">
        <v>21</v>
      </c>
      <c r="E51" s="17">
        <f>C52</f>
        <v>51068</v>
      </c>
      <c r="F51" s="40" t="s">
        <v>5</v>
      </c>
      <c r="G51" s="30"/>
      <c r="H51" s="31"/>
    </row>
    <row r="52" spans="1:8" x14ac:dyDescent="0.25">
      <c r="A52" s="32"/>
      <c r="B52" s="213">
        <v>1</v>
      </c>
      <c r="C52" s="50">
        <f>B51*B52</f>
        <v>51068</v>
      </c>
      <c r="D52" s="84"/>
      <c r="E52" s="17"/>
      <c r="F52" s="40"/>
      <c r="G52" s="30"/>
      <c r="H52" s="31"/>
    </row>
    <row r="53" spans="1:8" x14ac:dyDescent="0.25">
      <c r="A53" s="32"/>
      <c r="B53" s="212"/>
      <c r="C53" s="48"/>
      <c r="D53" s="84"/>
      <c r="E53" s="17"/>
      <c r="F53" s="40"/>
      <c r="G53" s="30"/>
      <c r="H53" s="31"/>
    </row>
    <row r="54" spans="1:8" x14ac:dyDescent="0.25">
      <c r="A54" s="32"/>
      <c r="B54" s="212"/>
      <c r="C54" s="48"/>
      <c r="D54" s="84"/>
      <c r="E54" s="17"/>
      <c r="F54" s="40"/>
      <c r="G54" s="30"/>
      <c r="H54" s="31"/>
    </row>
    <row r="55" spans="1:8" x14ac:dyDescent="0.25">
      <c r="A55" s="32"/>
      <c r="B55" s="212">
        <f>B41</f>
        <v>51068</v>
      </c>
      <c r="C55" s="48"/>
      <c r="D55" s="88" t="s">
        <v>22</v>
      </c>
      <c r="E55" s="17">
        <f>C56</f>
        <v>51068</v>
      </c>
      <c r="F55" s="40" t="s">
        <v>5</v>
      </c>
      <c r="G55" s="30"/>
      <c r="H55" s="31"/>
    </row>
    <row r="56" spans="1:8" x14ac:dyDescent="0.25">
      <c r="A56" s="32"/>
      <c r="B56" s="213">
        <v>1</v>
      </c>
      <c r="C56" s="50">
        <f>B55*B56</f>
        <v>51068</v>
      </c>
      <c r="D56" s="84"/>
      <c r="E56" s="17"/>
      <c r="F56" s="40"/>
      <c r="G56" s="30"/>
      <c r="H56" s="31"/>
    </row>
    <row r="57" spans="1:8" x14ac:dyDescent="0.25">
      <c r="A57" s="32"/>
      <c r="B57" s="212"/>
      <c r="C57" s="48"/>
      <c r="D57" s="84"/>
      <c r="E57" s="17"/>
      <c r="F57" s="40"/>
      <c r="G57" s="30"/>
      <c r="H57" s="31"/>
    </row>
    <row r="58" spans="1:8" x14ac:dyDescent="0.25">
      <c r="A58" s="32"/>
      <c r="C58" s="18"/>
      <c r="D58" s="21"/>
      <c r="E58" s="17"/>
      <c r="F58" s="40"/>
      <c r="G58" s="30"/>
      <c r="H58" s="31"/>
    </row>
    <row r="59" spans="1:8" x14ac:dyDescent="0.25">
      <c r="A59" s="32"/>
      <c r="C59" s="18"/>
      <c r="D59" s="21"/>
      <c r="E59" s="17"/>
      <c r="F59" s="40"/>
      <c r="G59" s="30"/>
      <c r="H59" s="31"/>
    </row>
    <row r="60" spans="1:8" x14ac:dyDescent="0.25">
      <c r="A60" s="32"/>
      <c r="C60" s="18"/>
      <c r="D60" s="21"/>
      <c r="E60" s="17"/>
      <c r="F60" s="40"/>
      <c r="G60" s="30"/>
      <c r="H60" s="31"/>
    </row>
    <row r="61" spans="1:8" x14ac:dyDescent="0.25">
      <c r="A61" s="32"/>
      <c r="C61" s="18"/>
      <c r="D61" s="648" t="s">
        <v>36</v>
      </c>
      <c r="E61" s="17"/>
      <c r="F61" s="40"/>
      <c r="G61" s="30"/>
      <c r="H61" s="31"/>
    </row>
    <row r="62" spans="1:8" x14ac:dyDescent="0.25">
      <c r="A62" s="32"/>
      <c r="C62" s="18"/>
      <c r="D62" s="21"/>
      <c r="E62" s="17"/>
      <c r="F62" s="40"/>
      <c r="G62" s="30"/>
      <c r="H62" s="31"/>
    </row>
    <row r="63" spans="1:8" x14ac:dyDescent="0.25">
      <c r="A63" s="659"/>
      <c r="B63" s="212"/>
      <c r="C63" s="48"/>
      <c r="D63" s="87" t="s">
        <v>18</v>
      </c>
      <c r="E63" s="210">
        <f>C65</f>
        <v>0</v>
      </c>
      <c r="F63" s="40" t="s">
        <v>6</v>
      </c>
      <c r="G63" s="30"/>
      <c r="H63" s="31"/>
    </row>
    <row r="64" spans="1:8" x14ac:dyDescent="0.25">
      <c r="A64" s="32"/>
      <c r="B64" s="212"/>
      <c r="C64" s="48"/>
      <c r="D64" s="52"/>
      <c r="E64" s="17"/>
      <c r="F64" s="40"/>
      <c r="G64" s="30"/>
      <c r="H64" s="31"/>
    </row>
    <row r="65" spans="1:8" x14ac:dyDescent="0.25">
      <c r="A65" s="32"/>
      <c r="B65" s="213"/>
      <c r="C65" s="50">
        <f>A63*B63*B64*B65</f>
        <v>0</v>
      </c>
      <c r="D65" s="52"/>
      <c r="E65" s="17"/>
      <c r="F65" s="40"/>
      <c r="G65" s="30"/>
      <c r="H65" s="31"/>
    </row>
    <row r="66" spans="1:8" x14ac:dyDescent="0.25">
      <c r="A66" s="32"/>
      <c r="B66" s="212"/>
      <c r="C66" s="48"/>
      <c r="D66" s="52"/>
      <c r="E66" s="17"/>
      <c r="F66" s="40"/>
      <c r="G66" s="30"/>
      <c r="H66" s="31"/>
    </row>
    <row r="67" spans="1:8" x14ac:dyDescent="0.25">
      <c r="A67" s="32"/>
      <c r="B67" s="212"/>
      <c r="C67" s="48"/>
      <c r="D67" s="53"/>
      <c r="E67" s="17"/>
      <c r="F67" s="40"/>
      <c r="G67" s="30"/>
      <c r="H67" s="31"/>
    </row>
    <row r="68" spans="1:8" x14ac:dyDescent="0.25">
      <c r="A68" s="32"/>
      <c r="B68" s="212"/>
      <c r="C68" s="48"/>
      <c r="D68" s="53"/>
      <c r="E68" s="17"/>
      <c r="F68" s="40"/>
      <c r="G68" s="30"/>
      <c r="H68" s="31"/>
    </row>
    <row r="69" spans="1:8" x14ac:dyDescent="0.25">
      <c r="A69" s="659"/>
      <c r="B69" s="212"/>
      <c r="C69" s="48"/>
      <c r="D69" s="87" t="s">
        <v>20</v>
      </c>
      <c r="E69" s="17">
        <f>C70</f>
        <v>0</v>
      </c>
      <c r="F69" s="40" t="s">
        <v>5</v>
      </c>
      <c r="G69" s="30"/>
      <c r="H69" s="31"/>
    </row>
    <row r="70" spans="1:8" x14ac:dyDescent="0.25">
      <c r="A70" s="32"/>
      <c r="B70" s="213"/>
      <c r="C70" s="50">
        <f>A69*B69*B70</f>
        <v>0</v>
      </c>
      <c r="D70" s="129"/>
      <c r="E70" s="17"/>
      <c r="F70" s="40"/>
      <c r="G70" s="30"/>
      <c r="H70" s="31"/>
    </row>
    <row r="71" spans="1:8" x14ac:dyDescent="0.25">
      <c r="A71" s="32"/>
      <c r="B71" s="212"/>
      <c r="C71" s="48"/>
      <c r="D71" s="129"/>
      <c r="E71" s="17"/>
      <c r="F71" s="40"/>
      <c r="G71" s="30"/>
      <c r="H71" s="31"/>
    </row>
    <row r="72" spans="1:8" x14ac:dyDescent="0.25">
      <c r="A72" s="32"/>
      <c r="B72" s="212"/>
      <c r="C72" s="48"/>
      <c r="D72" s="84"/>
      <c r="E72" s="17"/>
      <c r="F72" s="40"/>
      <c r="G72" s="30"/>
      <c r="H72" s="31"/>
    </row>
    <row r="73" spans="1:8" x14ac:dyDescent="0.25">
      <c r="A73" s="659"/>
      <c r="B73" s="212"/>
      <c r="C73" s="48"/>
      <c r="D73" s="87" t="s">
        <v>21</v>
      </c>
      <c r="E73" s="17">
        <f>C74</f>
        <v>0</v>
      </c>
      <c r="F73" s="40" t="s">
        <v>5</v>
      </c>
      <c r="G73" s="30"/>
      <c r="H73" s="31"/>
    </row>
    <row r="74" spans="1:8" x14ac:dyDescent="0.25">
      <c r="A74" s="32"/>
      <c r="B74" s="213"/>
      <c r="C74" s="50">
        <f>A73*B73*B74</f>
        <v>0</v>
      </c>
      <c r="D74" s="84"/>
      <c r="E74" s="17"/>
      <c r="F74" s="40"/>
      <c r="G74" s="30"/>
      <c r="H74" s="31"/>
    </row>
    <row r="75" spans="1:8" x14ac:dyDescent="0.25">
      <c r="A75" s="32"/>
      <c r="B75" s="212"/>
      <c r="C75" s="48"/>
      <c r="D75" s="84"/>
      <c r="E75" s="17"/>
      <c r="F75" s="40"/>
      <c r="G75" s="30"/>
      <c r="H75" s="31"/>
    </row>
    <row r="76" spans="1:8" x14ac:dyDescent="0.25">
      <c r="A76" s="32"/>
      <c r="B76" s="212"/>
      <c r="C76" s="48"/>
      <c r="D76" s="84"/>
      <c r="E76" s="17"/>
      <c r="F76" s="40"/>
      <c r="G76" s="30"/>
      <c r="H76" s="31"/>
    </row>
    <row r="77" spans="1:8" x14ac:dyDescent="0.25">
      <c r="A77" s="32"/>
      <c r="B77" s="212"/>
      <c r="C77" s="48"/>
      <c r="D77" s="84"/>
      <c r="E77" s="17"/>
      <c r="F77" s="40"/>
      <c r="G77" s="30"/>
      <c r="H77" s="31"/>
    </row>
    <row r="78" spans="1:8" x14ac:dyDescent="0.25">
      <c r="A78" s="659"/>
      <c r="B78" s="212"/>
      <c r="C78" s="48"/>
      <c r="D78" s="88" t="s">
        <v>22</v>
      </c>
      <c r="E78" s="17">
        <f>C79</f>
        <v>0</v>
      </c>
      <c r="F78" s="40" t="s">
        <v>5</v>
      </c>
      <c r="G78" s="30"/>
      <c r="H78" s="31"/>
    </row>
    <row r="79" spans="1:8" x14ac:dyDescent="0.25">
      <c r="A79" s="32"/>
      <c r="B79" s="213"/>
      <c r="C79" s="50">
        <f>A78*B78*B79</f>
        <v>0</v>
      </c>
      <c r="D79" s="84"/>
      <c r="E79" s="17"/>
      <c r="F79" s="40"/>
      <c r="G79" s="30"/>
      <c r="H79" s="31"/>
    </row>
    <row r="80" spans="1:8" x14ac:dyDescent="0.25">
      <c r="A80" s="32"/>
      <c r="B80" s="212"/>
      <c r="C80" s="48"/>
      <c r="D80" s="84"/>
      <c r="E80" s="17"/>
      <c r="F80" s="40"/>
      <c r="G80" s="30"/>
      <c r="H80" s="31"/>
    </row>
    <row r="81" spans="1:9" x14ac:dyDescent="0.25">
      <c r="A81" s="32"/>
      <c r="C81" s="18"/>
      <c r="D81" s="21"/>
      <c r="E81" s="17"/>
      <c r="F81" s="40"/>
      <c r="G81" s="30"/>
      <c r="H81" s="31"/>
    </row>
    <row r="82" spans="1:9" x14ac:dyDescent="0.25">
      <c r="C82" s="49"/>
      <c r="D82" s="21"/>
      <c r="E82" s="17"/>
      <c r="F82" s="40"/>
      <c r="G82" s="30"/>
      <c r="H82" s="31"/>
    </row>
    <row r="83" spans="1:9" x14ac:dyDescent="0.25">
      <c r="C83" s="15"/>
      <c r="D83" s="22" t="s">
        <v>35</v>
      </c>
      <c r="E83" s="17"/>
      <c r="F83" s="40"/>
      <c r="G83" s="30"/>
      <c r="H83" s="31"/>
    </row>
    <row r="84" spans="1:9" x14ac:dyDescent="0.25">
      <c r="C84" s="15"/>
      <c r="D84" s="21"/>
      <c r="E84" s="17"/>
      <c r="F84" s="40"/>
      <c r="G84" s="30"/>
      <c r="H84" s="31"/>
    </row>
    <row r="85" spans="1:9" x14ac:dyDescent="0.25">
      <c r="A85" s="659"/>
      <c r="B85" s="212"/>
      <c r="C85" s="48"/>
      <c r="D85" s="87" t="s">
        <v>18</v>
      </c>
      <c r="E85" s="210">
        <f>C87</f>
        <v>0</v>
      </c>
      <c r="F85" s="40" t="s">
        <v>6</v>
      </c>
      <c r="G85" s="30"/>
      <c r="H85" s="31"/>
      <c r="I85" s="7" t="s">
        <v>485</v>
      </c>
    </row>
    <row r="86" spans="1:9" x14ac:dyDescent="0.25">
      <c r="A86" s="32"/>
      <c r="B86" s="212"/>
      <c r="C86" s="48"/>
      <c r="D86" s="52"/>
      <c r="E86" s="17"/>
      <c r="F86" s="40"/>
      <c r="G86" s="30"/>
      <c r="H86" s="31"/>
    </row>
    <row r="87" spans="1:9" x14ac:dyDescent="0.25">
      <c r="A87" s="32"/>
      <c r="B87" s="213"/>
      <c r="C87" s="50">
        <f>A85*B85*B86*B87</f>
        <v>0</v>
      </c>
      <c r="D87" s="52"/>
      <c r="E87" s="17"/>
      <c r="F87" s="40"/>
      <c r="G87" s="30"/>
      <c r="H87" s="31"/>
    </row>
    <row r="88" spans="1:9" x14ac:dyDescent="0.25">
      <c r="A88" s="32"/>
      <c r="B88" s="212"/>
      <c r="C88" s="48"/>
      <c r="D88" s="52"/>
      <c r="E88" s="17"/>
      <c r="F88" s="40"/>
      <c r="G88" s="30"/>
      <c r="H88" s="31"/>
    </row>
    <row r="89" spans="1:9" x14ac:dyDescent="0.25">
      <c r="A89" s="32"/>
      <c r="B89" s="212"/>
      <c r="C89" s="48"/>
      <c r="D89" s="53"/>
      <c r="E89" s="17"/>
      <c r="F89" s="40"/>
      <c r="G89" s="30"/>
      <c r="H89" s="31"/>
    </row>
    <row r="90" spans="1:9" x14ac:dyDescent="0.25">
      <c r="A90" s="32"/>
      <c r="B90" s="212"/>
      <c r="C90" s="48"/>
      <c r="D90" s="53"/>
      <c r="E90" s="17"/>
      <c r="F90" s="40"/>
      <c r="G90" s="30"/>
      <c r="H90" s="31"/>
    </row>
    <row r="91" spans="1:9" x14ac:dyDescent="0.25">
      <c r="A91" s="659"/>
      <c r="B91" s="212"/>
      <c r="C91" s="48"/>
      <c r="D91" s="87" t="s">
        <v>20</v>
      </c>
      <c r="E91" s="17">
        <f>C92</f>
        <v>0</v>
      </c>
      <c r="F91" s="40" t="s">
        <v>5</v>
      </c>
      <c r="G91" s="30"/>
      <c r="H91" s="31"/>
    </row>
    <row r="92" spans="1:9" x14ac:dyDescent="0.25">
      <c r="A92" s="32"/>
      <c r="B92" s="213"/>
      <c r="C92" s="50">
        <f>A91*B91*B92</f>
        <v>0</v>
      </c>
      <c r="D92" s="129"/>
      <c r="E92" s="17"/>
      <c r="F92" s="40"/>
      <c r="G92" s="30"/>
      <c r="H92" s="31"/>
    </row>
    <row r="93" spans="1:9" x14ac:dyDescent="0.25">
      <c r="A93" s="32"/>
      <c r="B93" s="212"/>
      <c r="C93" s="48"/>
      <c r="D93" s="129"/>
      <c r="E93" s="17"/>
      <c r="F93" s="40"/>
      <c r="G93" s="30"/>
      <c r="H93" s="31"/>
    </row>
    <row r="94" spans="1:9" x14ac:dyDescent="0.25">
      <c r="A94" s="32"/>
      <c r="B94" s="212"/>
      <c r="C94" s="48"/>
      <c r="D94" s="84"/>
      <c r="E94" s="17"/>
      <c r="F94" s="40"/>
      <c r="G94" s="30"/>
      <c r="H94" s="31"/>
    </row>
    <row r="95" spans="1:9" x14ac:dyDescent="0.25">
      <c r="A95" s="659"/>
      <c r="B95" s="212"/>
      <c r="C95" s="48"/>
      <c r="D95" s="87" t="s">
        <v>21</v>
      </c>
      <c r="E95" s="17">
        <f>C96</f>
        <v>0</v>
      </c>
      <c r="F95" s="40" t="s">
        <v>5</v>
      </c>
      <c r="G95" s="30"/>
      <c r="H95" s="31"/>
    </row>
    <row r="96" spans="1:9" x14ac:dyDescent="0.25">
      <c r="A96" s="32"/>
      <c r="B96" s="213"/>
      <c r="C96" s="50">
        <f>A95*B95*B96</f>
        <v>0</v>
      </c>
      <c r="D96" s="84"/>
      <c r="E96" s="17"/>
      <c r="F96" s="40"/>
      <c r="G96" s="30"/>
      <c r="H96" s="31"/>
    </row>
    <row r="97" spans="1:8" x14ac:dyDescent="0.25">
      <c r="A97" s="32"/>
      <c r="B97" s="212"/>
      <c r="C97" s="48"/>
      <c r="D97" s="84"/>
      <c r="E97" s="17"/>
      <c r="F97" s="40"/>
      <c r="G97" s="30"/>
    </row>
    <row r="98" spans="1:8" x14ac:dyDescent="0.25">
      <c r="A98" s="32"/>
      <c r="B98" s="212"/>
      <c r="C98" s="48"/>
      <c r="D98" s="84"/>
      <c r="E98" s="17"/>
      <c r="F98" s="40"/>
      <c r="G98" s="30"/>
    </row>
    <row r="99" spans="1:8" x14ac:dyDescent="0.25">
      <c r="A99" s="32"/>
      <c r="B99" s="212"/>
      <c r="C99" s="48"/>
      <c r="D99" s="84"/>
      <c r="E99" s="17"/>
      <c r="F99" s="40"/>
      <c r="G99" s="30"/>
    </row>
    <row r="100" spans="1:8" x14ac:dyDescent="0.25">
      <c r="A100" s="659"/>
      <c r="B100" s="212"/>
      <c r="C100" s="48"/>
      <c r="D100" s="88" t="s">
        <v>22</v>
      </c>
      <c r="E100" s="17">
        <f>C101</f>
        <v>0</v>
      </c>
      <c r="F100" s="40" t="s">
        <v>5</v>
      </c>
      <c r="G100" s="30"/>
    </row>
    <row r="101" spans="1:8" x14ac:dyDescent="0.25">
      <c r="A101" s="32"/>
      <c r="B101" s="213"/>
      <c r="C101" s="50">
        <f>A100*B100*B101</f>
        <v>0</v>
      </c>
      <c r="D101" s="84"/>
      <c r="E101" s="17"/>
      <c r="F101" s="40"/>
      <c r="G101" s="30"/>
    </row>
    <row r="102" spans="1:8" x14ac:dyDescent="0.25">
      <c r="C102" s="15"/>
      <c r="D102" s="21"/>
      <c r="E102" s="17"/>
      <c r="F102" s="40"/>
      <c r="G102" s="30"/>
    </row>
    <row r="103" spans="1:8" x14ac:dyDescent="0.25">
      <c r="C103" s="15"/>
      <c r="D103" s="21"/>
      <c r="E103" s="17"/>
      <c r="F103" s="40"/>
      <c r="G103" s="30"/>
    </row>
    <row r="104" spans="1:8" x14ac:dyDescent="0.25">
      <c r="C104" s="15"/>
      <c r="D104" s="21"/>
      <c r="E104" s="17"/>
      <c r="F104" s="40"/>
      <c r="G104" s="30"/>
    </row>
    <row r="105" spans="1:8" ht="25" x14ac:dyDescent="0.25">
      <c r="C105" s="15"/>
      <c r="D105" s="22" t="s">
        <v>111</v>
      </c>
      <c r="E105" s="17"/>
      <c r="F105" s="40"/>
      <c r="G105" s="30"/>
    </row>
    <row r="106" spans="1:8" x14ac:dyDescent="0.25">
      <c r="C106" s="15"/>
      <c r="D106" s="21"/>
      <c r="E106" s="17"/>
      <c r="F106" s="40"/>
      <c r="G106" s="30"/>
    </row>
    <row r="107" spans="1:8" x14ac:dyDescent="0.25">
      <c r="C107" s="15"/>
      <c r="D107" s="21"/>
      <c r="E107" s="17"/>
      <c r="F107" s="40"/>
      <c r="G107" s="30"/>
    </row>
    <row r="108" spans="1:8" x14ac:dyDescent="0.25">
      <c r="A108" s="32"/>
      <c r="B108" s="212"/>
      <c r="C108" s="48"/>
      <c r="D108" s="87" t="s">
        <v>18</v>
      </c>
      <c r="E108" s="210">
        <f>C110</f>
        <v>0</v>
      </c>
      <c r="F108" s="40" t="s">
        <v>6</v>
      </c>
      <c r="G108" s="30"/>
      <c r="H108" s="31"/>
    </row>
    <row r="109" spans="1:8" x14ac:dyDescent="0.25">
      <c r="A109" s="32"/>
      <c r="B109" s="212"/>
      <c r="C109" s="48"/>
      <c r="D109" s="52"/>
      <c r="E109" s="17"/>
      <c r="F109" s="40"/>
      <c r="G109" s="30"/>
      <c r="H109" s="31"/>
    </row>
    <row r="110" spans="1:8" x14ac:dyDescent="0.25">
      <c r="A110" s="32"/>
      <c r="B110" s="213"/>
      <c r="C110" s="50">
        <f>A108*B108*B109*B110</f>
        <v>0</v>
      </c>
      <c r="D110" s="52"/>
      <c r="E110" s="17"/>
      <c r="F110" s="40"/>
      <c r="G110" s="30"/>
      <c r="H110" s="31"/>
    </row>
    <row r="111" spans="1:8" x14ac:dyDescent="0.25">
      <c r="A111" s="32"/>
      <c r="B111" s="212"/>
      <c r="C111" s="48"/>
      <c r="D111" s="52"/>
      <c r="E111" s="17"/>
      <c r="F111" s="40"/>
      <c r="G111" s="30"/>
      <c r="H111" s="31"/>
    </row>
    <row r="112" spans="1:8" x14ac:dyDescent="0.25">
      <c r="A112" s="32"/>
      <c r="B112" s="212"/>
      <c r="C112" s="48"/>
      <c r="D112" s="53"/>
      <c r="E112" s="17"/>
      <c r="F112" s="40"/>
      <c r="G112" s="30"/>
      <c r="H112" s="31"/>
    </row>
    <row r="113" spans="1:8" x14ac:dyDescent="0.25">
      <c r="A113" s="32"/>
      <c r="B113" s="212"/>
      <c r="C113" s="48"/>
      <c r="D113" s="53"/>
      <c r="E113" s="17"/>
      <c r="F113" s="40"/>
      <c r="G113" s="30"/>
      <c r="H113" s="31"/>
    </row>
    <row r="114" spans="1:8" x14ac:dyDescent="0.25">
      <c r="A114" s="32"/>
      <c r="B114" s="212"/>
      <c r="C114" s="48"/>
      <c r="D114" s="87" t="s">
        <v>20</v>
      </c>
      <c r="E114" s="17">
        <f>C115</f>
        <v>0</v>
      </c>
      <c r="F114" s="40" t="s">
        <v>5</v>
      </c>
      <c r="G114" s="30"/>
      <c r="H114" s="31"/>
    </row>
    <row r="115" spans="1:8" x14ac:dyDescent="0.25">
      <c r="A115" s="32"/>
      <c r="B115" s="213"/>
      <c r="C115" s="48">
        <f>A114*B114*B115</f>
        <v>0</v>
      </c>
      <c r="D115" s="129"/>
      <c r="E115" s="17"/>
      <c r="F115" s="40"/>
      <c r="G115" s="30"/>
      <c r="H115" s="31"/>
    </row>
    <row r="116" spans="1:8" x14ac:dyDescent="0.25">
      <c r="A116" s="32"/>
      <c r="B116" s="212"/>
      <c r="C116" s="48"/>
      <c r="D116" s="129"/>
      <c r="E116" s="17"/>
      <c r="F116" s="40"/>
      <c r="G116" s="30"/>
      <c r="H116" s="31"/>
    </row>
    <row r="117" spans="1:8" x14ac:dyDescent="0.25">
      <c r="A117" s="32"/>
      <c r="B117" s="212"/>
      <c r="C117" s="48"/>
      <c r="D117" s="84"/>
      <c r="E117" s="17"/>
      <c r="F117" s="40"/>
      <c r="G117" s="30"/>
      <c r="H117" s="31"/>
    </row>
    <row r="118" spans="1:8" x14ac:dyDescent="0.25">
      <c r="A118" s="32"/>
      <c r="B118" s="212"/>
      <c r="C118" s="48"/>
      <c r="D118" s="87" t="s">
        <v>21</v>
      </c>
      <c r="E118" s="17">
        <f>C119</f>
        <v>0</v>
      </c>
      <c r="F118" s="40" t="s">
        <v>5</v>
      </c>
      <c r="G118" s="30"/>
      <c r="H118" s="31"/>
    </row>
    <row r="119" spans="1:8" x14ac:dyDescent="0.25">
      <c r="A119" s="32"/>
      <c r="B119" s="213"/>
      <c r="C119" s="48">
        <f>A118*B118*B119</f>
        <v>0</v>
      </c>
      <c r="D119" s="84"/>
      <c r="E119" s="17"/>
      <c r="F119" s="40"/>
      <c r="G119" s="30"/>
      <c r="H119" s="31"/>
    </row>
    <row r="120" spans="1:8" x14ac:dyDescent="0.25">
      <c r="A120" s="32"/>
      <c r="B120" s="212"/>
      <c r="C120" s="48"/>
      <c r="D120" s="84"/>
      <c r="E120" s="17"/>
      <c r="F120" s="40"/>
      <c r="G120" s="30"/>
      <c r="H120" s="31"/>
    </row>
    <row r="121" spans="1:8" x14ac:dyDescent="0.25">
      <c r="A121" s="32"/>
      <c r="B121" s="212"/>
      <c r="C121" s="48"/>
      <c r="D121" s="84"/>
      <c r="E121" s="17"/>
      <c r="F121" s="40"/>
      <c r="G121" s="30"/>
      <c r="H121" s="31"/>
    </row>
    <row r="122" spans="1:8" x14ac:dyDescent="0.25">
      <c r="A122" s="32"/>
      <c r="B122" s="212"/>
      <c r="C122" s="48"/>
      <c r="D122" s="88" t="s">
        <v>22</v>
      </c>
      <c r="E122" s="17">
        <f>C123</f>
        <v>0</v>
      </c>
      <c r="F122" s="40" t="s">
        <v>5</v>
      </c>
      <c r="G122" s="30"/>
      <c r="H122" s="31"/>
    </row>
    <row r="123" spans="1:8" x14ac:dyDescent="0.25">
      <c r="A123" s="32"/>
      <c r="B123" s="213"/>
      <c r="C123" s="48">
        <f>A122*B122*B123</f>
        <v>0</v>
      </c>
      <c r="D123" s="84"/>
      <c r="E123" s="17"/>
      <c r="F123" s="40"/>
      <c r="G123" s="30"/>
      <c r="H123" s="31"/>
    </row>
    <row r="124" spans="1:8" x14ac:dyDescent="0.25">
      <c r="C124" s="15"/>
      <c r="D124" s="21"/>
      <c r="E124" s="18"/>
      <c r="F124" s="31"/>
      <c r="H124" s="36"/>
    </row>
    <row r="125" spans="1:8" x14ac:dyDescent="0.25">
      <c r="C125" s="15"/>
      <c r="D125" s="31"/>
      <c r="E125" s="18"/>
      <c r="F125" s="31"/>
      <c r="H125" s="36"/>
    </row>
    <row r="126" spans="1:8" x14ac:dyDescent="0.25">
      <c r="C126" s="15"/>
      <c r="D126" s="31"/>
      <c r="E126" s="18"/>
      <c r="F126" s="31"/>
      <c r="H126" s="36"/>
    </row>
    <row r="127" spans="1:8" x14ac:dyDescent="0.25">
      <c r="A127" s="567"/>
      <c r="B127" s="568"/>
      <c r="C127" s="569"/>
      <c r="D127" s="558" t="s">
        <v>51</v>
      </c>
      <c r="E127" s="567"/>
      <c r="F127" s="558"/>
      <c r="H127" s="36"/>
    </row>
    <row r="128" spans="1:8" x14ac:dyDescent="0.25">
      <c r="A128" s="567"/>
      <c r="B128" s="568"/>
      <c r="C128" s="569"/>
      <c r="D128" s="558"/>
      <c r="E128" s="567"/>
      <c r="F128" s="558"/>
      <c r="H128" s="36"/>
    </row>
    <row r="129" spans="1:8" x14ac:dyDescent="0.25">
      <c r="A129" s="567"/>
      <c r="B129" s="568"/>
      <c r="C129" s="569"/>
      <c r="D129" s="570" t="s">
        <v>19</v>
      </c>
      <c r="E129" s="567"/>
      <c r="F129" s="558"/>
      <c r="H129" s="36"/>
    </row>
    <row r="130" spans="1:8" x14ac:dyDescent="0.25">
      <c r="A130" s="567"/>
      <c r="B130" s="568"/>
      <c r="C130" s="569"/>
      <c r="D130" s="558"/>
      <c r="E130" s="567"/>
      <c r="F130" s="558"/>
      <c r="H130" s="36"/>
    </row>
    <row r="131" spans="1:8" x14ac:dyDescent="0.25">
      <c r="A131" s="567"/>
      <c r="B131" s="568"/>
      <c r="C131" s="569"/>
      <c r="D131" s="558"/>
      <c r="E131" s="567"/>
      <c r="F131" s="558"/>
      <c r="H131" s="36"/>
    </row>
    <row r="132" spans="1:8" x14ac:dyDescent="0.25">
      <c r="A132" s="571">
        <v>2</v>
      </c>
      <c r="B132" s="572">
        <f>B41</f>
        <v>51068</v>
      </c>
      <c r="C132" s="573"/>
      <c r="D132" s="562" t="s">
        <v>52</v>
      </c>
      <c r="E132" s="574">
        <f>C136</f>
        <v>1009103.68</v>
      </c>
      <c r="F132" s="561" t="s">
        <v>5</v>
      </c>
      <c r="G132" s="30"/>
      <c r="H132" s="31"/>
    </row>
    <row r="133" spans="1:8" x14ac:dyDescent="0.25">
      <c r="A133" s="571"/>
      <c r="B133" s="575">
        <v>9.8800000000000008</v>
      </c>
      <c r="C133" s="573">
        <f>A132*B132*B133</f>
        <v>1009103.68</v>
      </c>
      <c r="D133" s="576"/>
      <c r="E133" s="574"/>
      <c r="F133" s="561"/>
      <c r="G133" s="30"/>
      <c r="H133" s="31"/>
    </row>
    <row r="134" spans="1:8" x14ac:dyDescent="0.25">
      <c r="A134" s="571">
        <f>2*14</f>
        <v>28</v>
      </c>
      <c r="B134" s="572">
        <f>B85</f>
        <v>0</v>
      </c>
      <c r="C134" s="573"/>
      <c r="D134" s="558"/>
      <c r="E134" s="567"/>
      <c r="F134" s="558"/>
      <c r="H134" s="36"/>
    </row>
    <row r="135" spans="1:8" x14ac:dyDescent="0.25">
      <c r="A135" s="571"/>
      <c r="B135" s="575">
        <f>B64</f>
        <v>0</v>
      </c>
      <c r="C135" s="573">
        <f>A134*B134*B135</f>
        <v>0</v>
      </c>
      <c r="D135" s="558"/>
      <c r="E135" s="567"/>
      <c r="F135" s="558"/>
      <c r="H135" s="36"/>
    </row>
    <row r="136" spans="1:8" ht="13" thickBot="1" x14ac:dyDescent="0.3">
      <c r="A136" s="567"/>
      <c r="B136" s="568"/>
      <c r="C136" s="577">
        <f>SUM(C133:C135)</f>
        <v>1009103.68</v>
      </c>
      <c r="D136" s="558"/>
      <c r="E136" s="567"/>
      <c r="F136" s="558"/>
      <c r="H136" s="36"/>
    </row>
    <row r="137" spans="1:8" ht="13" thickTop="1" x14ac:dyDescent="0.25">
      <c r="C137" s="15"/>
      <c r="D137" s="31"/>
      <c r="E137" s="18"/>
      <c r="F137" s="31"/>
      <c r="H137" s="36"/>
    </row>
    <row r="138" spans="1:8" x14ac:dyDescent="0.25">
      <c r="C138" s="15"/>
      <c r="D138" s="31"/>
      <c r="E138" s="18"/>
      <c r="F138" s="31"/>
      <c r="H138" s="36"/>
    </row>
    <row r="139" spans="1:8" x14ac:dyDescent="0.25">
      <c r="C139" s="15"/>
      <c r="D139" s="31"/>
      <c r="E139" s="18"/>
      <c r="F139" s="31"/>
      <c r="H139" s="36"/>
    </row>
    <row r="140" spans="1:8" x14ac:dyDescent="0.25">
      <c r="C140" s="15"/>
      <c r="D140" s="31"/>
      <c r="E140" s="18"/>
      <c r="F140" s="31"/>
      <c r="H140" s="36"/>
    </row>
    <row r="141" spans="1:8" ht="13" x14ac:dyDescent="0.25">
      <c r="C141" s="15"/>
      <c r="D141" s="127" t="s">
        <v>112</v>
      </c>
      <c r="E141" s="18"/>
      <c r="F141" s="31"/>
      <c r="H141" s="36"/>
    </row>
    <row r="142" spans="1:8" x14ac:dyDescent="0.25">
      <c r="C142" s="15"/>
      <c r="D142" s="31"/>
      <c r="E142" s="18"/>
      <c r="F142" s="31"/>
      <c r="H142" s="36"/>
    </row>
    <row r="143" spans="1:8" x14ac:dyDescent="0.25">
      <c r="C143" s="15"/>
      <c r="D143" s="90" t="s">
        <v>114</v>
      </c>
      <c r="E143" s="18"/>
      <c r="F143" s="31"/>
      <c r="H143" s="36"/>
    </row>
    <row r="144" spans="1:8" x14ac:dyDescent="0.25">
      <c r="C144" s="15"/>
      <c r="D144" s="120" t="s">
        <v>510</v>
      </c>
      <c r="E144" s="18"/>
      <c r="F144" s="31"/>
      <c r="H144" s="128"/>
    </row>
    <row r="145" spans="1:8" x14ac:dyDescent="0.25">
      <c r="C145" s="591"/>
      <c r="D145" s="675" t="s">
        <v>13</v>
      </c>
      <c r="E145" s="124"/>
      <c r="F145" s="31"/>
      <c r="H145" s="128"/>
    </row>
    <row r="146" spans="1:8" x14ac:dyDescent="0.25">
      <c r="C146" s="591"/>
      <c r="D146" s="123"/>
      <c r="E146" s="124"/>
      <c r="F146" s="31"/>
      <c r="H146" s="128"/>
    </row>
    <row r="147" spans="1:8" x14ac:dyDescent="0.25">
      <c r="A147" s="32"/>
      <c r="B147" s="214">
        <f>87+91+138</f>
        <v>316</v>
      </c>
      <c r="C147" s="676"/>
      <c r="D147" s="111" t="s">
        <v>113</v>
      </c>
      <c r="E147" s="14">
        <f>C149</f>
        <v>31.6</v>
      </c>
      <c r="F147" s="40" t="s">
        <v>6</v>
      </c>
      <c r="G147" s="30"/>
      <c r="H147" s="31"/>
    </row>
    <row r="148" spans="1:8" x14ac:dyDescent="0.25">
      <c r="A148" s="32"/>
      <c r="B148" s="214">
        <v>1</v>
      </c>
      <c r="C148" s="676"/>
      <c r="D148" s="112"/>
      <c r="E148" s="14"/>
      <c r="F148" s="40"/>
      <c r="G148" s="30"/>
      <c r="H148" s="31"/>
    </row>
    <row r="149" spans="1:8" x14ac:dyDescent="0.25">
      <c r="A149" s="32"/>
      <c r="B149" s="215">
        <v>0.1</v>
      </c>
      <c r="C149" s="677">
        <f>B147*B148*B149</f>
        <v>31.6</v>
      </c>
      <c r="D149" s="112"/>
      <c r="E149" s="14"/>
      <c r="F149" s="40"/>
      <c r="G149" s="30"/>
      <c r="H149" s="31"/>
    </row>
    <row r="150" spans="1:8" x14ac:dyDescent="0.25">
      <c r="A150" s="32"/>
      <c r="B150" s="214"/>
      <c r="C150" s="676"/>
      <c r="D150" s="112"/>
      <c r="E150" s="14"/>
      <c r="F150" s="40"/>
      <c r="G150" s="30"/>
      <c r="H150" s="31"/>
    </row>
    <row r="151" spans="1:8" x14ac:dyDescent="0.25">
      <c r="A151" s="32"/>
      <c r="B151" s="214"/>
      <c r="C151" s="676"/>
      <c r="D151" s="678"/>
      <c r="E151" s="14"/>
      <c r="F151" s="40"/>
      <c r="G151" s="30"/>
      <c r="H151" s="31"/>
    </row>
    <row r="152" spans="1:8" x14ac:dyDescent="0.25">
      <c r="A152" s="32"/>
      <c r="B152" s="214"/>
      <c r="C152" s="676"/>
      <c r="D152" s="111"/>
      <c r="E152" s="14"/>
      <c r="F152" s="40"/>
      <c r="G152" s="30"/>
      <c r="H152" s="31"/>
    </row>
    <row r="153" spans="1:8" x14ac:dyDescent="0.25">
      <c r="A153" s="32"/>
      <c r="B153" s="214">
        <f>B147</f>
        <v>316</v>
      </c>
      <c r="C153" s="676"/>
      <c r="D153" s="111" t="s">
        <v>46</v>
      </c>
      <c r="E153" s="14">
        <f>C154</f>
        <v>316</v>
      </c>
      <c r="F153" s="40" t="s">
        <v>5</v>
      </c>
      <c r="G153" s="30"/>
      <c r="H153" s="31"/>
    </row>
    <row r="154" spans="1:8" x14ac:dyDescent="0.25">
      <c r="A154" s="32"/>
      <c r="B154" s="215">
        <v>1</v>
      </c>
      <c r="C154" s="677">
        <f>B153*B154</f>
        <v>316</v>
      </c>
      <c r="D154" s="111"/>
      <c r="E154" s="14"/>
      <c r="F154" s="40"/>
      <c r="G154" s="30"/>
      <c r="H154" s="31"/>
    </row>
    <row r="155" spans="1:8" x14ac:dyDescent="0.25">
      <c r="A155" s="32"/>
      <c r="B155" s="214"/>
      <c r="C155" s="676"/>
      <c r="D155" s="111"/>
      <c r="E155" s="14"/>
      <c r="F155" s="40"/>
      <c r="G155" s="30"/>
      <c r="H155" s="31"/>
    </row>
    <row r="156" spans="1:8" x14ac:dyDescent="0.25">
      <c r="A156" s="32"/>
      <c r="B156" s="214"/>
      <c r="C156" s="676"/>
      <c r="D156" s="111"/>
      <c r="E156" s="14"/>
      <c r="F156" s="40"/>
      <c r="G156" s="30"/>
      <c r="H156" s="31"/>
    </row>
    <row r="157" spans="1:8" x14ac:dyDescent="0.25">
      <c r="A157" s="32"/>
      <c r="B157" s="214">
        <f>B147</f>
        <v>316</v>
      </c>
      <c r="C157" s="676"/>
      <c r="D157" s="112" t="s">
        <v>47</v>
      </c>
      <c r="E157" s="14">
        <f>C158</f>
        <v>316</v>
      </c>
      <c r="F157" s="40" t="s">
        <v>5</v>
      </c>
      <c r="G157" s="30"/>
      <c r="H157" s="31"/>
    </row>
    <row r="158" spans="1:8" x14ac:dyDescent="0.25">
      <c r="A158" s="32"/>
      <c r="B158" s="215">
        <v>1</v>
      </c>
      <c r="C158" s="677">
        <f>B157*B158</f>
        <v>316</v>
      </c>
      <c r="D158" s="111"/>
      <c r="E158" s="14"/>
      <c r="F158" s="40"/>
      <c r="G158" s="30"/>
      <c r="H158" s="31"/>
    </row>
    <row r="159" spans="1:8" x14ac:dyDescent="0.25">
      <c r="A159" s="32"/>
      <c r="B159" s="214"/>
      <c r="C159" s="676"/>
      <c r="D159" s="111"/>
      <c r="E159" s="14"/>
      <c r="F159" s="40"/>
      <c r="G159" s="30"/>
      <c r="H159" s="31"/>
    </row>
    <row r="160" spans="1:8" x14ac:dyDescent="0.25">
      <c r="A160" s="32"/>
      <c r="B160" s="216"/>
      <c r="C160" s="95"/>
      <c r="D160" s="9"/>
      <c r="E160" s="14"/>
      <c r="F160" s="40"/>
      <c r="G160" s="30"/>
      <c r="H160" s="31"/>
    </row>
    <row r="161" spans="1:11" x14ac:dyDescent="0.25">
      <c r="C161" s="591"/>
      <c r="D161" s="679" t="s">
        <v>83</v>
      </c>
      <c r="E161" s="124"/>
      <c r="F161" s="31"/>
      <c r="H161" s="36"/>
    </row>
    <row r="162" spans="1:11" x14ac:dyDescent="0.25">
      <c r="C162" s="591"/>
      <c r="D162" s="87" t="s">
        <v>115</v>
      </c>
      <c r="E162" s="124"/>
      <c r="F162" s="31"/>
      <c r="H162" s="128"/>
    </row>
    <row r="163" spans="1:11" x14ac:dyDescent="0.25">
      <c r="C163" s="591"/>
      <c r="D163" s="87" t="s">
        <v>13</v>
      </c>
      <c r="E163" s="124"/>
      <c r="F163" s="31"/>
      <c r="H163" s="128"/>
    </row>
    <row r="164" spans="1:11" x14ac:dyDescent="0.25">
      <c r="C164" s="591"/>
      <c r="D164" s="123"/>
      <c r="E164" s="124"/>
      <c r="F164" s="31"/>
      <c r="H164" s="128"/>
    </row>
    <row r="165" spans="1:11" x14ac:dyDescent="0.25">
      <c r="A165" s="32"/>
      <c r="B165" s="214"/>
      <c r="C165" s="676"/>
      <c r="D165" s="111" t="s">
        <v>113</v>
      </c>
      <c r="E165" s="14">
        <v>0</v>
      </c>
      <c r="F165" s="40" t="s">
        <v>6</v>
      </c>
      <c r="G165" s="30"/>
      <c r="H165" s="31"/>
      <c r="I165" s="7">
        <v>61</v>
      </c>
      <c r="K165" s="7" t="s">
        <v>486</v>
      </c>
    </row>
    <row r="166" spans="1:11" x14ac:dyDescent="0.25">
      <c r="A166" s="32"/>
      <c r="B166" s="214"/>
      <c r="C166" s="676"/>
      <c r="D166" s="112"/>
      <c r="E166" s="14"/>
      <c r="F166" s="40"/>
      <c r="G166" s="30"/>
      <c r="H166" s="31"/>
      <c r="I166" s="7">
        <v>45</v>
      </c>
    </row>
    <row r="167" spans="1:11" x14ac:dyDescent="0.25">
      <c r="A167" s="32"/>
      <c r="B167" s="215"/>
      <c r="C167" s="677">
        <f>B165*B166*B167</f>
        <v>0</v>
      </c>
      <c r="D167" s="112"/>
      <c r="E167" s="14"/>
      <c r="F167" s="40"/>
      <c r="G167" s="30"/>
      <c r="H167" s="31"/>
      <c r="I167" s="7">
        <v>50</v>
      </c>
    </row>
    <row r="168" spans="1:11" x14ac:dyDescent="0.25">
      <c r="A168" s="32"/>
      <c r="B168" s="214"/>
      <c r="C168" s="676"/>
      <c r="D168" s="112"/>
      <c r="E168" s="14"/>
      <c r="F168" s="40"/>
      <c r="G168" s="30"/>
      <c r="H168" s="31"/>
      <c r="I168" s="7">
        <v>67</v>
      </c>
    </row>
    <row r="169" spans="1:11" x14ac:dyDescent="0.25">
      <c r="A169" s="32"/>
      <c r="B169" s="214"/>
      <c r="C169" s="676"/>
      <c r="D169" s="678"/>
      <c r="E169" s="14"/>
      <c r="F169" s="40"/>
      <c r="G169" s="30"/>
      <c r="H169" s="31"/>
      <c r="I169" s="7">
        <f>SUM(I165:I168)</f>
        <v>223</v>
      </c>
    </row>
    <row r="170" spans="1:11" x14ac:dyDescent="0.25">
      <c r="A170" s="32"/>
      <c r="B170" s="214"/>
      <c r="C170" s="676"/>
      <c r="D170" s="111"/>
      <c r="E170" s="14"/>
      <c r="F170" s="40"/>
      <c r="G170" s="30"/>
      <c r="H170" s="31"/>
    </row>
    <row r="171" spans="1:11" x14ac:dyDescent="0.25">
      <c r="A171" s="32"/>
      <c r="B171" s="214"/>
      <c r="C171" s="676"/>
      <c r="D171" s="111" t="s">
        <v>46</v>
      </c>
      <c r="E171" s="14">
        <v>0</v>
      </c>
      <c r="F171" s="40" t="s">
        <v>5</v>
      </c>
      <c r="G171" s="30"/>
      <c r="H171" s="31"/>
      <c r="K171" s="7" t="s">
        <v>487</v>
      </c>
    </row>
    <row r="172" spans="1:11" x14ac:dyDescent="0.25">
      <c r="A172" s="32"/>
      <c r="B172" s="215"/>
      <c r="C172" s="677">
        <f>B171*B172</f>
        <v>0</v>
      </c>
      <c r="D172" s="111"/>
      <c r="E172" s="14"/>
      <c r="F172" s="40"/>
      <c r="G172" s="30"/>
      <c r="H172" s="31"/>
    </row>
    <row r="173" spans="1:11" x14ac:dyDescent="0.25">
      <c r="A173" s="32"/>
      <c r="B173" s="214"/>
      <c r="C173" s="676"/>
      <c r="D173" s="111"/>
      <c r="E173" s="14"/>
      <c r="F173" s="40"/>
      <c r="G173" s="30"/>
      <c r="H173" s="31"/>
    </row>
    <row r="174" spans="1:11" x14ac:dyDescent="0.25">
      <c r="A174" s="32"/>
      <c r="B174" s="214"/>
      <c r="C174" s="676"/>
      <c r="D174" s="111"/>
      <c r="E174" s="14"/>
      <c r="F174" s="40"/>
      <c r="G174" s="30"/>
      <c r="H174" s="31"/>
    </row>
    <row r="175" spans="1:11" x14ac:dyDescent="0.25">
      <c r="A175" s="32"/>
      <c r="B175" s="214"/>
      <c r="C175" s="676"/>
      <c r="D175" s="112" t="s">
        <v>47</v>
      </c>
      <c r="E175" s="14">
        <v>0</v>
      </c>
      <c r="F175" s="40" t="s">
        <v>5</v>
      </c>
      <c r="G175" s="30"/>
      <c r="H175" s="31"/>
    </row>
    <row r="176" spans="1:11" x14ac:dyDescent="0.25">
      <c r="A176" s="32"/>
      <c r="B176" s="215"/>
      <c r="C176" s="677">
        <f>B175*B176</f>
        <v>0</v>
      </c>
      <c r="D176" s="111"/>
      <c r="E176" s="14"/>
      <c r="F176" s="40"/>
      <c r="G176" s="30"/>
      <c r="H176" s="31"/>
    </row>
    <row r="177" spans="1:8" x14ac:dyDescent="0.25">
      <c r="C177" s="591"/>
      <c r="D177" s="125"/>
      <c r="E177" s="124"/>
      <c r="F177" s="31"/>
      <c r="H177" s="36"/>
    </row>
    <row r="178" spans="1:8" x14ac:dyDescent="0.25">
      <c r="C178" s="15"/>
      <c r="D178" s="31"/>
      <c r="E178" s="18"/>
      <c r="F178" s="31"/>
      <c r="H178" s="36"/>
    </row>
    <row r="179" spans="1:8" x14ac:dyDescent="0.25">
      <c r="C179" s="15"/>
      <c r="D179" s="90" t="s">
        <v>509</v>
      </c>
      <c r="E179" s="18"/>
      <c r="F179" s="31"/>
      <c r="H179" s="36"/>
    </row>
    <row r="180" spans="1:8" x14ac:dyDescent="0.25">
      <c r="C180" s="15"/>
      <c r="D180" s="84" t="s">
        <v>511</v>
      </c>
      <c r="E180" s="18"/>
      <c r="F180" s="31"/>
      <c r="H180" s="128"/>
    </row>
    <row r="181" spans="1:8" x14ac:dyDescent="0.25">
      <c r="C181" s="15"/>
      <c r="D181" s="84" t="s">
        <v>13</v>
      </c>
      <c r="E181" s="18"/>
      <c r="F181" s="31"/>
      <c r="H181" s="128"/>
    </row>
    <row r="182" spans="1:8" x14ac:dyDescent="0.25">
      <c r="C182" s="15"/>
      <c r="D182" s="33"/>
      <c r="E182" s="18"/>
      <c r="F182" s="31"/>
      <c r="H182" s="128"/>
    </row>
    <row r="183" spans="1:8" x14ac:dyDescent="0.25">
      <c r="A183" s="32"/>
      <c r="B183" s="214">
        <f>104+69+84</f>
        <v>257</v>
      </c>
      <c r="C183" s="96"/>
      <c r="D183" s="111" t="s">
        <v>113</v>
      </c>
      <c r="E183" s="14">
        <f>C185</f>
        <v>25.700000000000003</v>
      </c>
      <c r="F183" s="40" t="s">
        <v>6</v>
      </c>
      <c r="G183" s="30"/>
      <c r="H183" s="31"/>
    </row>
    <row r="184" spans="1:8" x14ac:dyDescent="0.25">
      <c r="A184" s="32"/>
      <c r="B184" s="214">
        <v>1</v>
      </c>
      <c r="C184" s="96"/>
      <c r="D184" s="113"/>
      <c r="E184" s="17"/>
      <c r="F184" s="40"/>
      <c r="G184" s="30"/>
      <c r="H184" s="31"/>
    </row>
    <row r="185" spans="1:8" x14ac:dyDescent="0.25">
      <c r="A185" s="32"/>
      <c r="B185" s="215">
        <v>0.1</v>
      </c>
      <c r="C185" s="61">
        <f>B183*B184*B185</f>
        <v>25.700000000000003</v>
      </c>
      <c r="D185" s="113"/>
      <c r="E185" s="17"/>
      <c r="F185" s="40"/>
      <c r="G185" s="30"/>
      <c r="H185" s="31"/>
    </row>
    <row r="186" spans="1:8" x14ac:dyDescent="0.25">
      <c r="A186" s="32"/>
      <c r="B186" s="214"/>
      <c r="C186" s="96"/>
      <c r="D186" s="113"/>
      <c r="E186" s="17"/>
      <c r="F186" s="40"/>
      <c r="G186" s="30"/>
      <c r="H186" s="31"/>
    </row>
    <row r="187" spans="1:8" x14ac:dyDescent="0.25">
      <c r="A187" s="32"/>
      <c r="B187" s="214"/>
      <c r="C187" s="96"/>
      <c r="D187" s="116"/>
      <c r="E187" s="17"/>
      <c r="F187" s="40"/>
      <c r="G187" s="30"/>
      <c r="H187" s="31"/>
    </row>
    <row r="188" spans="1:8" x14ac:dyDescent="0.25">
      <c r="A188" s="32"/>
      <c r="B188" s="214"/>
      <c r="C188" s="96"/>
      <c r="D188" s="117"/>
      <c r="E188" s="17"/>
      <c r="F188" s="40"/>
      <c r="G188" s="30"/>
      <c r="H188" s="31"/>
    </row>
    <row r="189" spans="1:8" x14ac:dyDescent="0.25">
      <c r="A189" s="32"/>
      <c r="B189" s="214">
        <f>B183</f>
        <v>257</v>
      </c>
      <c r="C189" s="96"/>
      <c r="D189" s="111" t="s">
        <v>46</v>
      </c>
      <c r="E189" s="17">
        <f>C190</f>
        <v>257</v>
      </c>
      <c r="F189" s="40" t="s">
        <v>5</v>
      </c>
      <c r="G189" s="30"/>
      <c r="H189" s="31"/>
    </row>
    <row r="190" spans="1:8" x14ac:dyDescent="0.25">
      <c r="A190" s="32"/>
      <c r="B190" s="215">
        <v>1</v>
      </c>
      <c r="C190" s="61">
        <f>B189*B190</f>
        <v>257</v>
      </c>
      <c r="D190" s="117"/>
      <c r="E190" s="17"/>
      <c r="F190" s="40"/>
      <c r="G190" s="30"/>
      <c r="H190" s="31"/>
    </row>
    <row r="191" spans="1:8" x14ac:dyDescent="0.25">
      <c r="A191" s="32"/>
      <c r="B191" s="214"/>
      <c r="C191" s="96"/>
      <c r="D191" s="117"/>
      <c r="E191" s="17"/>
      <c r="F191" s="40"/>
      <c r="G191" s="30"/>
      <c r="H191" s="31"/>
    </row>
    <row r="192" spans="1:8" x14ac:dyDescent="0.25">
      <c r="A192" s="32"/>
      <c r="B192" s="214"/>
      <c r="C192" s="96"/>
      <c r="D192" s="117"/>
      <c r="E192" s="17"/>
      <c r="F192" s="40"/>
      <c r="G192" s="30"/>
      <c r="H192" s="31"/>
    </row>
    <row r="193" spans="1:8" x14ac:dyDescent="0.25">
      <c r="A193" s="32"/>
      <c r="B193" s="214">
        <f>B183</f>
        <v>257</v>
      </c>
      <c r="C193" s="96"/>
      <c r="D193" s="112" t="s">
        <v>47</v>
      </c>
      <c r="E193" s="17">
        <f>C194</f>
        <v>257</v>
      </c>
      <c r="F193" s="40" t="s">
        <v>5</v>
      </c>
      <c r="G193" s="30"/>
      <c r="H193" s="31"/>
    </row>
    <row r="194" spans="1:8" x14ac:dyDescent="0.25">
      <c r="A194" s="32"/>
      <c r="B194" s="215">
        <v>1</v>
      </c>
      <c r="C194" s="61">
        <f>B193*B194</f>
        <v>257</v>
      </c>
      <c r="D194" s="117"/>
      <c r="E194" s="17"/>
      <c r="F194" s="40"/>
      <c r="G194" s="30"/>
      <c r="H194" s="31"/>
    </row>
    <row r="195" spans="1:8" x14ac:dyDescent="0.25">
      <c r="C195" s="15"/>
      <c r="D195" s="31"/>
      <c r="E195" s="18"/>
      <c r="F195" s="31"/>
      <c r="H195" s="36"/>
    </row>
    <row r="196" spans="1:8" ht="12" customHeight="1" x14ac:dyDescent="0.25">
      <c r="C196" s="15"/>
      <c r="D196" s="31"/>
      <c r="E196" s="18"/>
      <c r="F196" s="31"/>
      <c r="H196" s="36"/>
    </row>
    <row r="197" spans="1:8" x14ac:dyDescent="0.25">
      <c r="C197" s="15"/>
      <c r="D197" s="90" t="s">
        <v>116</v>
      </c>
      <c r="E197" s="18"/>
      <c r="F197" s="31"/>
      <c r="H197" s="36"/>
    </row>
    <row r="198" spans="1:8" x14ac:dyDescent="0.25">
      <c r="C198" s="15"/>
      <c r="D198" s="84" t="s">
        <v>32</v>
      </c>
      <c r="E198" s="18"/>
      <c r="F198" s="31"/>
      <c r="H198" s="128"/>
    </row>
    <row r="199" spans="1:8" x14ac:dyDescent="0.25">
      <c r="C199" s="15"/>
      <c r="D199" s="84" t="s">
        <v>13</v>
      </c>
      <c r="E199" s="18"/>
      <c r="F199" s="31"/>
      <c r="H199" s="128"/>
    </row>
    <row r="200" spans="1:8" x14ac:dyDescent="0.25">
      <c r="C200" s="15"/>
      <c r="D200" s="33"/>
      <c r="E200" s="18"/>
      <c r="F200" s="31"/>
      <c r="H200" s="128"/>
    </row>
    <row r="201" spans="1:8" x14ac:dyDescent="0.25">
      <c r="A201" s="32"/>
      <c r="B201" s="214"/>
      <c r="C201" s="96"/>
      <c r="D201" s="111" t="s">
        <v>113</v>
      </c>
      <c r="E201" s="17">
        <f>C203</f>
        <v>0</v>
      </c>
      <c r="F201" s="40" t="s">
        <v>6</v>
      </c>
      <c r="G201" s="30"/>
      <c r="H201" s="31"/>
    </row>
    <row r="202" spans="1:8" x14ac:dyDescent="0.25">
      <c r="A202" s="32"/>
      <c r="B202" s="214"/>
      <c r="C202" s="96"/>
      <c r="D202" s="113"/>
      <c r="E202" s="17"/>
      <c r="F202" s="40"/>
      <c r="G202" s="30"/>
      <c r="H202" s="31"/>
    </row>
    <row r="203" spans="1:8" x14ac:dyDescent="0.25">
      <c r="A203" s="32"/>
      <c r="B203" s="215"/>
      <c r="C203" s="61">
        <f>B201*B202*B203</f>
        <v>0</v>
      </c>
      <c r="D203" s="113"/>
      <c r="E203" s="17"/>
      <c r="F203" s="40"/>
      <c r="G203" s="30"/>
      <c r="H203" s="31"/>
    </row>
    <row r="204" spans="1:8" x14ac:dyDescent="0.25">
      <c r="A204" s="32"/>
      <c r="B204" s="214"/>
      <c r="C204" s="96"/>
      <c r="D204" s="113"/>
      <c r="E204" s="17"/>
      <c r="F204" s="40"/>
      <c r="G204" s="30"/>
      <c r="H204" s="31"/>
    </row>
    <row r="205" spans="1:8" x14ac:dyDescent="0.25">
      <c r="A205" s="32"/>
      <c r="B205" s="214"/>
      <c r="C205" s="96"/>
      <c r="D205" s="116"/>
      <c r="E205" s="17"/>
      <c r="F205" s="40"/>
      <c r="G205" s="30"/>
      <c r="H205" s="31"/>
    </row>
    <row r="206" spans="1:8" x14ac:dyDescent="0.25">
      <c r="A206" s="32"/>
      <c r="B206" s="214"/>
      <c r="C206" s="96"/>
      <c r="D206" s="117"/>
      <c r="E206" s="17"/>
      <c r="F206" s="40"/>
      <c r="G206" s="30"/>
      <c r="H206" s="31"/>
    </row>
    <row r="207" spans="1:8" x14ac:dyDescent="0.25">
      <c r="A207" s="32"/>
      <c r="B207" s="214"/>
      <c r="C207" s="96"/>
      <c r="D207" s="111" t="s">
        <v>46</v>
      </c>
      <c r="E207" s="17">
        <f>C208</f>
        <v>0</v>
      </c>
      <c r="F207" s="40" t="s">
        <v>5</v>
      </c>
      <c r="G207" s="30"/>
      <c r="H207" s="31"/>
    </row>
    <row r="208" spans="1:8" x14ac:dyDescent="0.25">
      <c r="A208" s="32"/>
      <c r="B208" s="215"/>
      <c r="C208" s="61">
        <f>B207*B208</f>
        <v>0</v>
      </c>
      <c r="D208" s="117"/>
      <c r="E208" s="17"/>
      <c r="F208" s="40"/>
      <c r="G208" s="30"/>
      <c r="H208" s="31"/>
    </row>
    <row r="209" spans="1:8" x14ac:dyDescent="0.25">
      <c r="A209" s="32"/>
      <c r="B209" s="214"/>
      <c r="C209" s="96"/>
      <c r="D209" s="117"/>
      <c r="E209" s="17"/>
      <c r="F209" s="40"/>
      <c r="G209" s="30"/>
      <c r="H209" s="31"/>
    </row>
    <row r="210" spans="1:8" x14ac:dyDescent="0.25">
      <c r="A210" s="32"/>
      <c r="B210" s="214"/>
      <c r="C210" s="96"/>
      <c r="D210" s="117"/>
      <c r="E210" s="17"/>
      <c r="F210" s="40"/>
      <c r="G210" s="30"/>
      <c r="H210" s="31"/>
    </row>
    <row r="211" spans="1:8" x14ac:dyDescent="0.25">
      <c r="A211" s="32"/>
      <c r="B211" s="214"/>
      <c r="C211" s="96"/>
      <c r="D211" s="112" t="s">
        <v>47</v>
      </c>
      <c r="E211" s="17">
        <f>C212</f>
        <v>0</v>
      </c>
      <c r="F211" s="40" t="s">
        <v>5</v>
      </c>
      <c r="G211" s="30"/>
      <c r="H211" s="31"/>
    </row>
    <row r="212" spans="1:8" x14ac:dyDescent="0.25">
      <c r="A212" s="32"/>
      <c r="B212" s="215"/>
      <c r="C212" s="61">
        <f>B211*B212</f>
        <v>0</v>
      </c>
      <c r="D212" s="117"/>
      <c r="E212" s="17"/>
      <c r="F212" s="40"/>
      <c r="G212" s="30"/>
      <c r="H212" s="31"/>
    </row>
    <row r="213" spans="1:8" x14ac:dyDescent="0.25">
      <c r="C213" s="15"/>
      <c r="D213" s="31"/>
      <c r="E213" s="18"/>
      <c r="F213" s="31"/>
      <c r="H213" s="36"/>
    </row>
    <row r="214" spans="1:8" x14ac:dyDescent="0.25">
      <c r="C214" s="15"/>
      <c r="D214" s="31"/>
      <c r="E214" s="18"/>
      <c r="F214" s="31"/>
      <c r="H214" s="36"/>
    </row>
    <row r="215" spans="1:8" x14ac:dyDescent="0.25">
      <c r="C215" s="15"/>
      <c r="D215" s="31"/>
      <c r="E215" s="18"/>
      <c r="F215" s="31"/>
      <c r="H215" s="36"/>
    </row>
    <row r="216" spans="1:8" x14ac:dyDescent="0.25">
      <c r="C216" s="15"/>
      <c r="D216" s="90" t="s">
        <v>117</v>
      </c>
      <c r="E216" s="18"/>
      <c r="F216" s="31"/>
      <c r="H216" s="36"/>
    </row>
    <row r="217" spans="1:8" x14ac:dyDescent="0.25">
      <c r="C217" s="15"/>
      <c r="D217" s="84" t="s">
        <v>512</v>
      </c>
      <c r="E217" s="18"/>
      <c r="F217" s="31"/>
      <c r="H217" s="128"/>
    </row>
    <row r="218" spans="1:8" x14ac:dyDescent="0.25">
      <c r="C218" s="15"/>
      <c r="D218" s="84" t="s">
        <v>13</v>
      </c>
      <c r="E218" s="18"/>
      <c r="F218" s="31"/>
      <c r="H218" s="128"/>
    </row>
    <row r="219" spans="1:8" x14ac:dyDescent="0.25">
      <c r="C219" s="15"/>
      <c r="D219" s="33"/>
      <c r="E219" s="18"/>
      <c r="F219" s="31"/>
      <c r="H219" s="128"/>
    </row>
    <row r="220" spans="1:8" x14ac:dyDescent="0.25">
      <c r="A220" s="32"/>
      <c r="B220" s="214">
        <f>72+85+72+72</f>
        <v>301</v>
      </c>
      <c r="C220" s="96"/>
      <c r="D220" s="111" t="s">
        <v>113</v>
      </c>
      <c r="E220" s="14">
        <f>C222</f>
        <v>30.1</v>
      </c>
      <c r="F220" s="40" t="s">
        <v>6</v>
      </c>
      <c r="G220" s="30"/>
      <c r="H220" s="31"/>
    </row>
    <row r="221" spans="1:8" x14ac:dyDescent="0.25">
      <c r="A221" s="32"/>
      <c r="B221" s="214">
        <v>1</v>
      </c>
      <c r="C221" s="96"/>
      <c r="D221" s="113"/>
      <c r="E221" s="17"/>
      <c r="F221" s="40"/>
      <c r="G221" s="30"/>
      <c r="H221" s="31"/>
    </row>
    <row r="222" spans="1:8" x14ac:dyDescent="0.25">
      <c r="A222" s="32"/>
      <c r="B222" s="215">
        <v>0.1</v>
      </c>
      <c r="C222" s="61">
        <f>B220*B221*B222</f>
        <v>30.1</v>
      </c>
      <c r="D222" s="113"/>
      <c r="E222" s="17"/>
      <c r="F222" s="40"/>
      <c r="G222" s="30"/>
      <c r="H222" s="31"/>
    </row>
    <row r="223" spans="1:8" x14ac:dyDescent="0.25">
      <c r="A223" s="32"/>
      <c r="B223" s="214"/>
      <c r="C223" s="96"/>
      <c r="D223" s="113"/>
      <c r="E223" s="17"/>
      <c r="F223" s="40"/>
      <c r="G223" s="30"/>
      <c r="H223" s="31"/>
    </row>
    <row r="224" spans="1:8" x14ac:dyDescent="0.25">
      <c r="A224" s="32"/>
      <c r="B224" s="214"/>
      <c r="C224" s="96"/>
      <c r="D224" s="116"/>
      <c r="E224" s="17"/>
      <c r="F224" s="40"/>
      <c r="G224" s="30"/>
      <c r="H224" s="31"/>
    </row>
    <row r="225" spans="1:8" x14ac:dyDescent="0.25">
      <c r="A225" s="32"/>
      <c r="B225" s="214"/>
      <c r="C225" s="96"/>
      <c r="D225" s="117"/>
      <c r="E225" s="17"/>
      <c r="F225" s="40"/>
      <c r="G225" s="30"/>
      <c r="H225" s="31"/>
    </row>
    <row r="226" spans="1:8" x14ac:dyDescent="0.25">
      <c r="A226" s="32"/>
      <c r="B226" s="214">
        <f>B220</f>
        <v>301</v>
      </c>
      <c r="C226" s="96"/>
      <c r="D226" s="111" t="s">
        <v>46</v>
      </c>
      <c r="E226" s="17">
        <f>C227</f>
        <v>301</v>
      </c>
      <c r="F226" s="40" t="s">
        <v>5</v>
      </c>
      <c r="G226" s="30"/>
      <c r="H226" s="31"/>
    </row>
    <row r="227" spans="1:8" x14ac:dyDescent="0.25">
      <c r="A227" s="32"/>
      <c r="B227" s="215">
        <v>1</v>
      </c>
      <c r="C227" s="61">
        <f>B226*B227</f>
        <v>301</v>
      </c>
      <c r="D227" s="117"/>
      <c r="E227" s="17"/>
      <c r="F227" s="40"/>
      <c r="G227" s="30"/>
      <c r="H227" s="31"/>
    </row>
    <row r="228" spans="1:8" x14ac:dyDescent="0.25">
      <c r="A228" s="32"/>
      <c r="B228" s="214"/>
      <c r="C228" s="96"/>
      <c r="D228" s="117"/>
      <c r="E228" s="17"/>
      <c r="F228" s="40"/>
      <c r="G228" s="30"/>
      <c r="H228" s="31"/>
    </row>
    <row r="229" spans="1:8" x14ac:dyDescent="0.25">
      <c r="A229" s="32"/>
      <c r="B229" s="214"/>
      <c r="C229" s="96"/>
      <c r="D229" s="117"/>
      <c r="E229" s="17"/>
      <c r="F229" s="40"/>
      <c r="G229" s="30"/>
      <c r="H229" s="31"/>
    </row>
    <row r="230" spans="1:8" x14ac:dyDescent="0.25">
      <c r="A230" s="32"/>
      <c r="B230" s="214">
        <f>B220</f>
        <v>301</v>
      </c>
      <c r="C230" s="96"/>
      <c r="D230" s="112" t="s">
        <v>47</v>
      </c>
      <c r="E230" s="17">
        <f>C231</f>
        <v>301</v>
      </c>
      <c r="F230" s="40" t="s">
        <v>5</v>
      </c>
      <c r="G230" s="30"/>
      <c r="H230" s="31"/>
    </row>
    <row r="231" spans="1:8" x14ac:dyDescent="0.25">
      <c r="A231" s="32"/>
      <c r="B231" s="215">
        <v>1</v>
      </c>
      <c r="C231" s="61">
        <f>B230*B231</f>
        <v>301</v>
      </c>
      <c r="D231" s="117"/>
      <c r="E231" s="17"/>
      <c r="F231" s="40"/>
      <c r="G231" s="30"/>
      <c r="H231" s="31"/>
    </row>
    <row r="232" spans="1:8" x14ac:dyDescent="0.25">
      <c r="C232" s="18"/>
      <c r="D232" s="31"/>
      <c r="E232" s="18"/>
      <c r="F232" s="31"/>
      <c r="H232" s="36"/>
    </row>
    <row r="233" spans="1:8" x14ac:dyDescent="0.25">
      <c r="C233" s="18"/>
      <c r="D233" s="31"/>
      <c r="E233" s="18"/>
      <c r="F233" s="31"/>
      <c r="H233" s="36"/>
    </row>
    <row r="234" spans="1:8" x14ac:dyDescent="0.25">
      <c r="C234" s="18"/>
      <c r="D234" s="31"/>
      <c r="E234" s="18"/>
      <c r="F234" s="31"/>
      <c r="H234" s="36"/>
    </row>
    <row r="235" spans="1:8" x14ac:dyDescent="0.25">
      <c r="C235" s="18"/>
      <c r="D235" s="31"/>
      <c r="E235" s="18"/>
      <c r="F235" s="31"/>
      <c r="H235" s="36"/>
    </row>
    <row r="236" spans="1:8" x14ac:dyDescent="0.25">
      <c r="C236" s="18"/>
      <c r="D236" s="31"/>
      <c r="E236" s="18"/>
      <c r="F236" s="31"/>
      <c r="H236" s="36"/>
    </row>
    <row r="237" spans="1:8" x14ac:dyDescent="0.25">
      <c r="C237" s="18"/>
      <c r="D237" s="31"/>
      <c r="E237" s="18"/>
      <c r="F237" s="31"/>
      <c r="H237" s="36"/>
    </row>
    <row r="238" spans="1:8" x14ac:dyDescent="0.25">
      <c r="C238" s="18"/>
      <c r="D238" s="31"/>
      <c r="E238" s="18"/>
      <c r="F238" s="31"/>
      <c r="H238" s="36"/>
    </row>
    <row r="239" spans="1:8" x14ac:dyDescent="0.25">
      <c r="C239" s="18"/>
      <c r="D239" s="31"/>
      <c r="E239" s="18"/>
      <c r="F239" s="31"/>
      <c r="H239" s="36"/>
    </row>
    <row r="240" spans="1:8" x14ac:dyDescent="0.25">
      <c r="C240" s="18"/>
      <c r="D240" s="31"/>
      <c r="E240" s="18"/>
      <c r="F240" s="31"/>
      <c r="H240" s="36"/>
    </row>
    <row r="241" spans="3:8" x14ac:dyDescent="0.25">
      <c r="C241" s="18"/>
      <c r="D241" s="31"/>
      <c r="E241" s="18"/>
      <c r="F241" s="31"/>
      <c r="H241" s="36"/>
    </row>
    <row r="242" spans="3:8" x14ac:dyDescent="0.25">
      <c r="C242" s="18"/>
      <c r="D242" s="31"/>
      <c r="E242" s="18"/>
      <c r="F242" s="31"/>
      <c r="H242" s="36"/>
    </row>
    <row r="243" spans="3:8" x14ac:dyDescent="0.25">
      <c r="C243" s="18"/>
      <c r="D243" s="31"/>
      <c r="E243" s="18"/>
      <c r="F243" s="31"/>
      <c r="H243" s="36"/>
    </row>
    <row r="244" spans="3:8" x14ac:dyDescent="0.25">
      <c r="C244" s="18"/>
      <c r="D244" s="31"/>
      <c r="E244" s="18"/>
      <c r="F244" s="31"/>
      <c r="H244" s="36"/>
    </row>
    <row r="245" spans="3:8" x14ac:dyDescent="0.25">
      <c r="C245" s="18"/>
      <c r="D245" s="31"/>
      <c r="E245" s="18"/>
      <c r="F245" s="31"/>
      <c r="H245" s="36"/>
    </row>
    <row r="246" spans="3:8" x14ac:dyDescent="0.25">
      <c r="C246" s="18"/>
      <c r="D246" s="31"/>
      <c r="E246" s="18"/>
      <c r="F246" s="31"/>
      <c r="H246" s="36"/>
    </row>
    <row r="247" spans="3:8" x14ac:dyDescent="0.25">
      <c r="C247" s="18"/>
      <c r="D247" s="31"/>
      <c r="E247" s="18"/>
      <c r="F247" s="31"/>
      <c r="H247" s="36"/>
    </row>
    <row r="248" spans="3:8" x14ac:dyDescent="0.25">
      <c r="C248" s="18"/>
      <c r="D248" s="31"/>
      <c r="E248" s="18"/>
      <c r="F248" s="31"/>
      <c r="H248" s="36"/>
    </row>
    <row r="249" spans="3:8" x14ac:dyDescent="0.25">
      <c r="C249" s="18"/>
      <c r="D249" s="31"/>
      <c r="E249" s="18"/>
      <c r="F249" s="31"/>
      <c r="H249" s="36"/>
    </row>
    <row r="250" spans="3:8" x14ac:dyDescent="0.25">
      <c r="C250" s="18"/>
      <c r="D250" s="31"/>
      <c r="E250" s="18"/>
      <c r="F250" s="31"/>
      <c r="H250" s="36"/>
    </row>
    <row r="251" spans="3:8" x14ac:dyDescent="0.25">
      <c r="C251" s="18"/>
      <c r="D251" s="31"/>
      <c r="E251" s="18"/>
      <c r="F251" s="31"/>
      <c r="H251" s="36"/>
    </row>
    <row r="252" spans="3:8" x14ac:dyDescent="0.25">
      <c r="C252" s="18"/>
      <c r="D252" s="31"/>
      <c r="E252" s="18"/>
      <c r="F252" s="31"/>
      <c r="H252" s="36"/>
    </row>
    <row r="253" spans="3:8" x14ac:dyDescent="0.25">
      <c r="C253" s="18"/>
      <c r="D253" s="31"/>
      <c r="E253" s="18"/>
      <c r="F253" s="31"/>
      <c r="H253" s="36"/>
    </row>
    <row r="254" spans="3:8" x14ac:dyDescent="0.25">
      <c r="C254" s="18"/>
      <c r="D254" s="31"/>
      <c r="E254" s="18"/>
      <c r="F254" s="31"/>
      <c r="H254" s="36"/>
    </row>
    <row r="255" spans="3:8" x14ac:dyDescent="0.25">
      <c r="C255" s="18"/>
      <c r="D255" s="31"/>
      <c r="E255" s="18"/>
      <c r="F255" s="31"/>
      <c r="H255" s="36"/>
    </row>
    <row r="256" spans="3:8" x14ac:dyDescent="0.25">
      <c r="C256" s="18"/>
      <c r="D256" s="31"/>
      <c r="E256" s="18"/>
      <c r="F256" s="31"/>
      <c r="H256" s="36"/>
    </row>
    <row r="257" spans="3:8" x14ac:dyDescent="0.25">
      <c r="C257" s="18"/>
      <c r="D257" s="31"/>
      <c r="E257" s="18"/>
      <c r="F257" s="31"/>
      <c r="H257" s="36"/>
    </row>
    <row r="258" spans="3:8" x14ac:dyDescent="0.25">
      <c r="C258" s="18"/>
      <c r="D258" s="31"/>
      <c r="E258" s="18"/>
      <c r="F258" s="31"/>
      <c r="H258" s="36"/>
    </row>
    <row r="259" spans="3:8" x14ac:dyDescent="0.25">
      <c r="C259" s="18"/>
      <c r="D259" s="31"/>
      <c r="E259" s="18"/>
      <c r="F259" s="31"/>
      <c r="H259" s="36"/>
    </row>
    <row r="260" spans="3:8" x14ac:dyDescent="0.25">
      <c r="C260" s="18"/>
      <c r="D260" s="31"/>
      <c r="E260" s="18"/>
      <c r="F260" s="31"/>
      <c r="H260" s="36"/>
    </row>
    <row r="261" spans="3:8" x14ac:dyDescent="0.25">
      <c r="C261" s="18"/>
      <c r="D261" s="31"/>
      <c r="E261" s="18"/>
      <c r="F261" s="31"/>
      <c r="H261" s="36"/>
    </row>
    <row r="262" spans="3:8" x14ac:dyDescent="0.25">
      <c r="C262" s="18"/>
      <c r="D262" s="31"/>
      <c r="E262" s="18"/>
      <c r="F262" s="31"/>
      <c r="H262" s="36"/>
    </row>
    <row r="263" spans="3:8" x14ac:dyDescent="0.25">
      <c r="C263" s="18"/>
      <c r="D263" s="31"/>
      <c r="E263" s="18"/>
      <c r="F263" s="31"/>
      <c r="H263" s="36"/>
    </row>
    <row r="264" spans="3:8" x14ac:dyDescent="0.25">
      <c r="C264" s="18"/>
      <c r="D264" s="31"/>
      <c r="E264" s="18"/>
      <c r="F264" s="31"/>
      <c r="H264" s="36"/>
    </row>
    <row r="265" spans="3:8" x14ac:dyDescent="0.25">
      <c r="C265" s="18"/>
      <c r="D265" s="31"/>
      <c r="E265" s="18"/>
      <c r="F265" s="31"/>
      <c r="H265" s="36"/>
    </row>
    <row r="266" spans="3:8" x14ac:dyDescent="0.25">
      <c r="C266" s="18"/>
      <c r="D266" s="31"/>
      <c r="E266" s="18"/>
      <c r="F266" s="31"/>
      <c r="H266" s="36"/>
    </row>
    <row r="267" spans="3:8" x14ac:dyDescent="0.25">
      <c r="C267" s="18"/>
      <c r="D267" s="31"/>
      <c r="E267" s="18"/>
      <c r="F267" s="31"/>
      <c r="H267" s="36"/>
    </row>
    <row r="268" spans="3:8" x14ac:dyDescent="0.25">
      <c r="C268" s="18"/>
      <c r="D268" s="31"/>
      <c r="E268" s="18"/>
      <c r="F268" s="31"/>
      <c r="H268" s="36"/>
    </row>
    <row r="269" spans="3:8" x14ac:dyDescent="0.25">
      <c r="C269" s="18"/>
      <c r="D269" s="31"/>
      <c r="E269" s="18"/>
      <c r="F269" s="31"/>
      <c r="H269" s="36"/>
    </row>
    <row r="270" spans="3:8" x14ac:dyDescent="0.25">
      <c r="C270" s="18"/>
      <c r="D270" s="31"/>
      <c r="E270" s="18"/>
      <c r="F270" s="31"/>
      <c r="H270" s="36"/>
    </row>
    <row r="271" spans="3:8" x14ac:dyDescent="0.25">
      <c r="C271" s="18"/>
      <c r="D271" s="31"/>
      <c r="E271" s="18"/>
      <c r="F271" s="31"/>
      <c r="H271" s="36"/>
    </row>
    <row r="272" spans="3:8" x14ac:dyDescent="0.25">
      <c r="C272" s="18"/>
      <c r="D272" s="31"/>
      <c r="E272" s="18"/>
      <c r="F272" s="31"/>
      <c r="H272" s="36"/>
    </row>
    <row r="273" spans="3:8" x14ac:dyDescent="0.25">
      <c r="C273" s="18"/>
      <c r="D273" s="31"/>
      <c r="E273" s="18"/>
      <c r="F273" s="31"/>
      <c r="H273" s="36"/>
    </row>
    <row r="274" spans="3:8" x14ac:dyDescent="0.25">
      <c r="C274" s="18"/>
      <c r="D274" s="31"/>
      <c r="E274" s="18"/>
      <c r="F274" s="31"/>
      <c r="H274" s="36"/>
    </row>
    <row r="275" spans="3:8" x14ac:dyDescent="0.25">
      <c r="C275" s="18"/>
      <c r="D275" s="31"/>
      <c r="E275" s="18"/>
      <c r="F275" s="31"/>
      <c r="H275" s="36"/>
    </row>
    <row r="276" spans="3:8" x14ac:dyDescent="0.25">
      <c r="C276" s="18"/>
      <c r="D276" s="31"/>
      <c r="E276" s="18"/>
      <c r="F276" s="31"/>
      <c r="H276" s="36"/>
    </row>
    <row r="277" spans="3:8" x14ac:dyDescent="0.25">
      <c r="C277" s="18"/>
      <c r="D277" s="31"/>
      <c r="E277" s="18"/>
      <c r="F277" s="31"/>
      <c r="H277" s="36"/>
    </row>
    <row r="278" spans="3:8" x14ac:dyDescent="0.25">
      <c r="C278" s="18"/>
      <c r="D278" s="31"/>
      <c r="E278" s="18"/>
      <c r="F278" s="31"/>
      <c r="H278" s="36"/>
    </row>
    <row r="279" spans="3:8" x14ac:dyDescent="0.25">
      <c r="C279" s="18"/>
      <c r="D279" s="31"/>
      <c r="E279" s="18"/>
      <c r="F279" s="31"/>
      <c r="H279" s="36"/>
    </row>
    <row r="280" spans="3:8" x14ac:dyDescent="0.25">
      <c r="C280" s="18"/>
      <c r="D280" s="31"/>
      <c r="E280" s="18"/>
      <c r="F280" s="31"/>
      <c r="H280" s="36"/>
    </row>
    <row r="281" spans="3:8" x14ac:dyDescent="0.25">
      <c r="C281" s="18"/>
      <c r="D281" s="31"/>
      <c r="E281" s="18"/>
      <c r="F281" s="31"/>
      <c r="H281" s="36"/>
    </row>
    <row r="282" spans="3:8" x14ac:dyDescent="0.25">
      <c r="C282" s="18"/>
      <c r="D282" s="31"/>
      <c r="E282" s="18"/>
      <c r="F282" s="31"/>
      <c r="H282" s="36"/>
    </row>
    <row r="283" spans="3:8" x14ac:dyDescent="0.25">
      <c r="C283" s="18"/>
      <c r="D283" s="31"/>
      <c r="E283" s="18"/>
      <c r="F283" s="31"/>
      <c r="H283" s="36"/>
    </row>
    <row r="284" spans="3:8" x14ac:dyDescent="0.25">
      <c r="C284" s="18"/>
      <c r="D284" s="31"/>
      <c r="E284" s="18"/>
      <c r="F284" s="31"/>
      <c r="H284" s="36"/>
    </row>
    <row r="285" spans="3:8" x14ac:dyDescent="0.25">
      <c r="C285" s="18"/>
      <c r="D285" s="31"/>
      <c r="E285" s="18"/>
      <c r="F285" s="31"/>
      <c r="H285" s="36"/>
    </row>
    <row r="286" spans="3:8" x14ac:dyDescent="0.25">
      <c r="C286" s="18"/>
      <c r="D286" s="31"/>
      <c r="E286" s="18"/>
      <c r="F286" s="31"/>
      <c r="H286" s="36"/>
    </row>
    <row r="287" spans="3:8" x14ac:dyDescent="0.25">
      <c r="C287" s="18"/>
      <c r="D287" s="31"/>
      <c r="E287" s="18"/>
      <c r="F287" s="31"/>
      <c r="H287" s="36"/>
    </row>
    <row r="288" spans="3:8" x14ac:dyDescent="0.25">
      <c r="C288" s="18"/>
      <c r="D288" s="31"/>
      <c r="E288" s="18"/>
      <c r="F288" s="31"/>
      <c r="H288" s="36"/>
    </row>
    <row r="289" spans="3:8" x14ac:dyDescent="0.25">
      <c r="C289" s="18"/>
      <c r="D289" s="31"/>
      <c r="E289" s="18"/>
      <c r="F289" s="31"/>
      <c r="H289" s="36"/>
    </row>
    <row r="290" spans="3:8" x14ac:dyDescent="0.25">
      <c r="C290" s="18"/>
      <c r="D290" s="31"/>
      <c r="E290" s="18"/>
      <c r="F290" s="31"/>
      <c r="H290" s="36"/>
    </row>
    <row r="291" spans="3:8" x14ac:dyDescent="0.25">
      <c r="C291" s="18"/>
      <c r="D291" s="31"/>
      <c r="E291" s="18"/>
      <c r="F291" s="31"/>
      <c r="H291" s="36"/>
    </row>
    <row r="292" spans="3:8" x14ac:dyDescent="0.25">
      <c r="C292" s="18"/>
      <c r="D292" s="31"/>
      <c r="E292" s="18"/>
      <c r="F292" s="31"/>
      <c r="H292" s="36"/>
    </row>
    <row r="293" spans="3:8" x14ac:dyDescent="0.25">
      <c r="C293" s="18"/>
      <c r="D293" s="31"/>
      <c r="E293" s="18"/>
      <c r="F293" s="31"/>
      <c r="H293" s="36"/>
    </row>
    <row r="294" spans="3:8" x14ac:dyDescent="0.25">
      <c r="C294" s="18"/>
      <c r="D294" s="31"/>
      <c r="E294" s="18"/>
      <c r="F294" s="31"/>
      <c r="H294" s="36"/>
    </row>
    <row r="295" spans="3:8" x14ac:dyDescent="0.25">
      <c r="C295" s="18"/>
      <c r="D295" s="31"/>
      <c r="E295" s="18"/>
      <c r="F295" s="31"/>
      <c r="H295" s="36"/>
    </row>
    <row r="296" spans="3:8" x14ac:dyDescent="0.25">
      <c r="C296" s="18"/>
      <c r="D296" s="31"/>
      <c r="E296" s="18"/>
      <c r="F296" s="31"/>
      <c r="H296" s="36"/>
    </row>
    <row r="297" spans="3:8" x14ac:dyDescent="0.25">
      <c r="C297" s="18"/>
      <c r="D297" s="31"/>
      <c r="E297" s="18"/>
      <c r="F297" s="31"/>
      <c r="H297" s="36"/>
    </row>
    <row r="298" spans="3:8" x14ac:dyDescent="0.25">
      <c r="C298" s="18"/>
      <c r="D298" s="31"/>
      <c r="E298" s="18"/>
      <c r="F298" s="31"/>
      <c r="H298" s="36"/>
    </row>
    <row r="299" spans="3:8" x14ac:dyDescent="0.25">
      <c r="C299" s="18"/>
      <c r="D299" s="31"/>
      <c r="E299" s="18"/>
      <c r="F299" s="31"/>
      <c r="H299" s="36"/>
    </row>
    <row r="300" spans="3:8" x14ac:dyDescent="0.25">
      <c r="C300" s="18"/>
      <c r="D300" s="31"/>
      <c r="E300" s="18"/>
      <c r="F300" s="31"/>
      <c r="H300" s="36"/>
    </row>
    <row r="301" spans="3:8" x14ac:dyDescent="0.25">
      <c r="C301" s="18"/>
      <c r="D301" s="31"/>
      <c r="E301" s="18"/>
      <c r="F301" s="31"/>
      <c r="H301" s="36"/>
    </row>
    <row r="302" spans="3:8" x14ac:dyDescent="0.25">
      <c r="C302" s="18"/>
      <c r="D302" s="31"/>
      <c r="E302" s="18"/>
      <c r="F302" s="31"/>
      <c r="H302" s="36"/>
    </row>
    <row r="303" spans="3:8" x14ac:dyDescent="0.25">
      <c r="C303" s="18"/>
      <c r="D303" s="31"/>
      <c r="E303" s="18"/>
      <c r="F303" s="31"/>
      <c r="H303" s="36"/>
    </row>
    <row r="304" spans="3:8" x14ac:dyDescent="0.25">
      <c r="C304" s="18"/>
      <c r="D304" s="31"/>
      <c r="E304" s="18"/>
      <c r="F304" s="31"/>
      <c r="H304" s="36"/>
    </row>
    <row r="305" spans="3:8" x14ac:dyDescent="0.25">
      <c r="C305" s="18"/>
      <c r="D305" s="31"/>
      <c r="E305" s="18"/>
      <c r="F305" s="31"/>
      <c r="H305" s="36"/>
    </row>
    <row r="306" spans="3:8" x14ac:dyDescent="0.25">
      <c r="C306" s="18"/>
      <c r="D306" s="31"/>
      <c r="E306" s="18"/>
      <c r="F306" s="31"/>
      <c r="H306" s="36"/>
    </row>
    <row r="307" spans="3:8" x14ac:dyDescent="0.25">
      <c r="C307" s="18"/>
      <c r="D307" s="31"/>
      <c r="E307" s="18"/>
      <c r="F307" s="31"/>
      <c r="H307" s="36"/>
    </row>
    <row r="308" spans="3:8" x14ac:dyDescent="0.25">
      <c r="C308" s="18"/>
      <c r="D308" s="31"/>
      <c r="E308" s="18"/>
      <c r="F308" s="31"/>
      <c r="H308" s="36"/>
    </row>
    <row r="309" spans="3:8" x14ac:dyDescent="0.25">
      <c r="C309" s="18"/>
      <c r="D309" s="31"/>
      <c r="E309" s="18"/>
      <c r="F309" s="31"/>
      <c r="H309" s="36"/>
    </row>
    <row r="310" spans="3:8" x14ac:dyDescent="0.25">
      <c r="C310" s="18"/>
      <c r="D310" s="31"/>
      <c r="E310" s="18"/>
      <c r="F310" s="31"/>
      <c r="H310" s="36"/>
    </row>
    <row r="311" spans="3:8" x14ac:dyDescent="0.25">
      <c r="C311" s="18"/>
      <c r="D311" s="31"/>
      <c r="E311" s="18"/>
      <c r="F311" s="31"/>
      <c r="H311" s="36"/>
    </row>
    <row r="312" spans="3:8" x14ac:dyDescent="0.25">
      <c r="C312" s="18"/>
      <c r="D312" s="31"/>
      <c r="E312" s="18"/>
      <c r="F312" s="31"/>
      <c r="H312" s="36"/>
    </row>
    <row r="313" spans="3:8" x14ac:dyDescent="0.25">
      <c r="C313" s="18"/>
      <c r="D313" s="31"/>
      <c r="E313" s="18"/>
      <c r="F313" s="31"/>
      <c r="H313" s="36"/>
    </row>
    <row r="314" spans="3:8" x14ac:dyDescent="0.25">
      <c r="C314" s="18"/>
      <c r="D314" s="31"/>
      <c r="E314" s="18"/>
      <c r="F314" s="31"/>
      <c r="H314" s="36"/>
    </row>
    <row r="315" spans="3:8" x14ac:dyDescent="0.25">
      <c r="C315" s="18"/>
      <c r="D315" s="31"/>
      <c r="E315" s="18"/>
      <c r="F315" s="31"/>
      <c r="H315" s="36"/>
    </row>
    <row r="316" spans="3:8" x14ac:dyDescent="0.25">
      <c r="C316" s="18"/>
      <c r="D316" s="31"/>
      <c r="E316" s="18"/>
      <c r="F316" s="31"/>
      <c r="H316" s="36"/>
    </row>
    <row r="317" spans="3:8" x14ac:dyDescent="0.25">
      <c r="C317" s="18"/>
      <c r="D317" s="31"/>
      <c r="E317" s="18"/>
      <c r="F317" s="31"/>
      <c r="H317" s="36"/>
    </row>
    <row r="318" spans="3:8" x14ac:dyDescent="0.25">
      <c r="C318" s="18"/>
      <c r="D318" s="31"/>
      <c r="E318" s="18"/>
      <c r="F318" s="31"/>
      <c r="H318" s="36"/>
    </row>
    <row r="319" spans="3:8" x14ac:dyDescent="0.25">
      <c r="C319" s="18"/>
      <c r="D319" s="31"/>
      <c r="E319" s="18"/>
      <c r="F319" s="31"/>
      <c r="H319" s="36"/>
    </row>
    <row r="320" spans="3:8" x14ac:dyDescent="0.25">
      <c r="C320" s="18"/>
      <c r="D320" s="31"/>
      <c r="E320" s="18"/>
      <c r="F320" s="31"/>
      <c r="H320" s="36"/>
    </row>
    <row r="321" spans="3:8" x14ac:dyDescent="0.25">
      <c r="C321" s="18"/>
      <c r="D321" s="31"/>
      <c r="E321" s="18"/>
      <c r="F321" s="31"/>
      <c r="H321" s="36"/>
    </row>
    <row r="322" spans="3:8" x14ac:dyDescent="0.25">
      <c r="C322" s="18"/>
      <c r="D322" s="31"/>
      <c r="E322" s="18"/>
      <c r="F322" s="31"/>
      <c r="H322" s="36"/>
    </row>
    <row r="323" spans="3:8" x14ac:dyDescent="0.25">
      <c r="C323" s="18"/>
      <c r="D323" s="31"/>
      <c r="E323" s="18"/>
      <c r="F323" s="31"/>
      <c r="H323" s="36"/>
    </row>
    <row r="324" spans="3:8" x14ac:dyDescent="0.25">
      <c r="C324" s="18"/>
      <c r="D324" s="31"/>
      <c r="E324" s="18"/>
      <c r="F324" s="31"/>
      <c r="H324" s="36"/>
    </row>
    <row r="325" spans="3:8" x14ac:dyDescent="0.25">
      <c r="C325" s="18"/>
      <c r="D325" s="31"/>
      <c r="E325" s="18"/>
      <c r="F325" s="31"/>
      <c r="H325" s="36"/>
    </row>
    <row r="326" spans="3:8" x14ac:dyDescent="0.25">
      <c r="C326" s="18"/>
      <c r="D326" s="31"/>
      <c r="E326" s="18"/>
      <c r="F326" s="31"/>
      <c r="H326" s="36"/>
    </row>
    <row r="327" spans="3:8" x14ac:dyDescent="0.25">
      <c r="C327" s="18"/>
      <c r="D327" s="31"/>
      <c r="E327" s="18"/>
      <c r="F327" s="31"/>
      <c r="H327" s="36"/>
    </row>
    <row r="328" spans="3:8" x14ac:dyDescent="0.25">
      <c r="C328" s="18"/>
      <c r="D328" s="31"/>
      <c r="E328" s="18"/>
      <c r="F328" s="31"/>
      <c r="H328" s="36"/>
    </row>
    <row r="329" spans="3:8" x14ac:dyDescent="0.25">
      <c r="C329" s="18"/>
      <c r="D329" s="31"/>
      <c r="E329" s="18"/>
      <c r="F329" s="31"/>
      <c r="H329" s="36"/>
    </row>
    <row r="330" spans="3:8" x14ac:dyDescent="0.25">
      <c r="C330" s="18"/>
      <c r="D330" s="31"/>
      <c r="E330" s="18"/>
      <c r="F330" s="31"/>
      <c r="H330" s="36"/>
    </row>
    <row r="331" spans="3:8" x14ac:dyDescent="0.25">
      <c r="C331" s="18"/>
      <c r="D331" s="31"/>
      <c r="E331" s="18"/>
      <c r="F331" s="31"/>
      <c r="H331" s="36"/>
    </row>
    <row r="332" spans="3:8" x14ac:dyDescent="0.25">
      <c r="C332" s="18"/>
      <c r="D332" s="31"/>
      <c r="E332" s="18"/>
      <c r="F332" s="31"/>
      <c r="H332" s="36"/>
    </row>
    <row r="333" spans="3:8" x14ac:dyDescent="0.25">
      <c r="C333" s="18"/>
      <c r="D333" s="31"/>
      <c r="E333" s="18"/>
      <c r="F333" s="31"/>
      <c r="H333" s="36"/>
    </row>
    <row r="334" spans="3:8" x14ac:dyDescent="0.25">
      <c r="C334" s="18"/>
      <c r="D334" s="31"/>
      <c r="E334" s="18"/>
      <c r="F334" s="31"/>
      <c r="H334" s="36"/>
    </row>
    <row r="335" spans="3:8" x14ac:dyDescent="0.25">
      <c r="C335" s="18"/>
      <c r="D335" s="31"/>
      <c r="E335" s="18"/>
      <c r="F335" s="31"/>
      <c r="H335" s="36"/>
    </row>
    <row r="336" spans="3:8" x14ac:dyDescent="0.25">
      <c r="C336" s="18"/>
      <c r="D336" s="31"/>
      <c r="E336" s="18"/>
      <c r="F336" s="31"/>
      <c r="H336" s="36"/>
    </row>
    <row r="337" spans="3:8" x14ac:dyDescent="0.25">
      <c r="C337" s="18"/>
      <c r="D337" s="31"/>
      <c r="E337" s="18"/>
      <c r="F337" s="31"/>
      <c r="H337" s="36"/>
    </row>
    <row r="338" spans="3:8" x14ac:dyDescent="0.25">
      <c r="C338" s="18"/>
      <c r="D338" s="31"/>
      <c r="E338" s="18"/>
      <c r="F338" s="31"/>
      <c r="H338" s="36"/>
    </row>
    <row r="339" spans="3:8" x14ac:dyDescent="0.25">
      <c r="C339" s="18"/>
      <c r="D339" s="31"/>
      <c r="E339" s="18"/>
      <c r="F339" s="31"/>
      <c r="H339" s="36"/>
    </row>
    <row r="340" spans="3:8" x14ac:dyDescent="0.25">
      <c r="C340" s="18"/>
      <c r="D340" s="31"/>
      <c r="E340" s="18"/>
      <c r="F340" s="31"/>
      <c r="H340" s="36"/>
    </row>
    <row r="341" spans="3:8" x14ac:dyDescent="0.25">
      <c r="C341" s="18"/>
      <c r="D341" s="31"/>
      <c r="E341" s="18"/>
      <c r="F341" s="31"/>
      <c r="H341" s="36"/>
    </row>
    <row r="342" spans="3:8" x14ac:dyDescent="0.25">
      <c r="C342" s="18"/>
      <c r="D342" s="31"/>
      <c r="E342" s="18"/>
      <c r="F342" s="31"/>
      <c r="H342" s="36"/>
    </row>
    <row r="343" spans="3:8" x14ac:dyDescent="0.25">
      <c r="C343" s="18"/>
      <c r="D343" s="31"/>
      <c r="E343" s="18"/>
      <c r="F343" s="31"/>
      <c r="H343" s="36"/>
    </row>
    <row r="344" spans="3:8" x14ac:dyDescent="0.25">
      <c r="C344" s="18"/>
      <c r="D344" s="31"/>
      <c r="E344" s="18"/>
      <c r="F344" s="31"/>
      <c r="H344" s="36"/>
    </row>
    <row r="345" spans="3:8" x14ac:dyDescent="0.25">
      <c r="C345" s="18"/>
      <c r="D345" s="31"/>
      <c r="E345" s="18"/>
      <c r="F345" s="31"/>
      <c r="H345" s="36"/>
    </row>
    <row r="346" spans="3:8" x14ac:dyDescent="0.25">
      <c r="C346" s="18"/>
      <c r="D346" s="31"/>
      <c r="E346" s="18"/>
      <c r="F346" s="31"/>
      <c r="H346" s="36"/>
    </row>
    <row r="347" spans="3:8" x14ac:dyDescent="0.25">
      <c r="C347" s="18"/>
      <c r="D347" s="31"/>
      <c r="E347" s="18"/>
      <c r="F347" s="31"/>
      <c r="H347" s="36"/>
    </row>
    <row r="348" spans="3:8" x14ac:dyDescent="0.25">
      <c r="C348" s="18"/>
      <c r="D348" s="31"/>
      <c r="E348" s="18"/>
      <c r="F348" s="31"/>
      <c r="H348" s="36"/>
    </row>
    <row r="349" spans="3:8" x14ac:dyDescent="0.25">
      <c r="C349" s="18"/>
      <c r="D349" s="31"/>
      <c r="E349" s="18"/>
      <c r="F349" s="31"/>
      <c r="H349" s="36"/>
    </row>
    <row r="350" spans="3:8" x14ac:dyDescent="0.25">
      <c r="C350" s="18"/>
      <c r="D350" s="31"/>
      <c r="E350" s="18"/>
      <c r="F350" s="31"/>
      <c r="H350" s="36"/>
    </row>
    <row r="351" spans="3:8" x14ac:dyDescent="0.25">
      <c r="C351" s="18"/>
      <c r="D351" s="31"/>
      <c r="E351" s="18"/>
      <c r="F351" s="31"/>
      <c r="H351" s="36"/>
    </row>
    <row r="352" spans="3:8" x14ac:dyDescent="0.25">
      <c r="C352" s="18"/>
      <c r="D352" s="31"/>
      <c r="E352" s="18"/>
      <c r="F352" s="31"/>
      <c r="H352" s="36"/>
    </row>
    <row r="353" spans="3:8" x14ac:dyDescent="0.25">
      <c r="C353" s="18"/>
      <c r="D353" s="31"/>
      <c r="E353" s="18"/>
      <c r="F353" s="31"/>
      <c r="H353" s="36"/>
    </row>
    <row r="354" spans="3:8" x14ac:dyDescent="0.25">
      <c r="C354" s="18"/>
      <c r="D354" s="31"/>
      <c r="E354" s="18"/>
      <c r="F354" s="31"/>
      <c r="H354" s="36"/>
    </row>
    <row r="355" spans="3:8" x14ac:dyDescent="0.25">
      <c r="C355" s="18"/>
      <c r="D355" s="31"/>
      <c r="E355" s="18"/>
      <c r="F355" s="31"/>
      <c r="H355" s="36"/>
    </row>
    <row r="356" spans="3:8" x14ac:dyDescent="0.25">
      <c r="C356" s="18"/>
      <c r="D356" s="31"/>
      <c r="E356" s="18"/>
      <c r="F356" s="31"/>
      <c r="H356" s="36"/>
    </row>
    <row r="357" spans="3:8" x14ac:dyDescent="0.25">
      <c r="C357" s="18"/>
      <c r="D357" s="31"/>
      <c r="E357" s="18"/>
      <c r="F357" s="31"/>
      <c r="H357" s="36"/>
    </row>
    <row r="358" spans="3:8" x14ac:dyDescent="0.25">
      <c r="C358" s="18"/>
      <c r="D358" s="31"/>
      <c r="E358" s="18"/>
      <c r="F358" s="31"/>
      <c r="H358" s="36"/>
    </row>
    <row r="359" spans="3:8" x14ac:dyDescent="0.25">
      <c r="C359" s="18"/>
      <c r="D359" s="31"/>
      <c r="E359" s="18"/>
      <c r="F359" s="31"/>
      <c r="H359" s="36"/>
    </row>
    <row r="360" spans="3:8" x14ac:dyDescent="0.25">
      <c r="C360" s="18"/>
      <c r="D360" s="31"/>
      <c r="E360" s="18"/>
      <c r="F360" s="31"/>
      <c r="H360" s="36"/>
    </row>
    <row r="361" spans="3:8" x14ac:dyDescent="0.25">
      <c r="C361" s="18"/>
      <c r="D361" s="31"/>
      <c r="E361" s="18"/>
      <c r="F361" s="31"/>
      <c r="H361" s="36"/>
    </row>
    <row r="362" spans="3:8" x14ac:dyDescent="0.25">
      <c r="C362" s="18"/>
      <c r="D362" s="31"/>
      <c r="E362" s="18"/>
      <c r="F362" s="31"/>
      <c r="H362" s="36"/>
    </row>
    <row r="363" spans="3:8" x14ac:dyDescent="0.25">
      <c r="C363" s="18"/>
      <c r="D363" s="31"/>
      <c r="E363" s="18"/>
      <c r="F363" s="31"/>
      <c r="H363" s="36"/>
    </row>
    <row r="364" spans="3:8" x14ac:dyDescent="0.25">
      <c r="C364" s="18"/>
      <c r="D364" s="31"/>
      <c r="E364" s="18"/>
      <c r="F364" s="31"/>
      <c r="H364" s="36"/>
    </row>
    <row r="365" spans="3:8" x14ac:dyDescent="0.25">
      <c r="C365" s="18"/>
      <c r="D365" s="31"/>
      <c r="E365" s="18"/>
      <c r="F365" s="31"/>
      <c r="H365" s="36"/>
    </row>
    <row r="366" spans="3:8" x14ac:dyDescent="0.25">
      <c r="C366" s="18"/>
      <c r="D366" s="31"/>
      <c r="E366" s="18"/>
      <c r="F366" s="31"/>
      <c r="H366" s="36"/>
    </row>
    <row r="367" spans="3:8" x14ac:dyDescent="0.25">
      <c r="C367" s="18"/>
      <c r="D367" s="31"/>
      <c r="E367" s="18"/>
      <c r="F367" s="31"/>
      <c r="H367" s="36"/>
    </row>
    <row r="368" spans="3:8" x14ac:dyDescent="0.25">
      <c r="C368" s="18"/>
      <c r="D368" s="31"/>
      <c r="E368" s="18"/>
      <c r="F368" s="31"/>
      <c r="H368" s="36"/>
    </row>
    <row r="369" spans="3:8" x14ac:dyDescent="0.25">
      <c r="C369" s="18"/>
      <c r="D369" s="31"/>
      <c r="E369" s="18"/>
      <c r="F369" s="31"/>
      <c r="H369" s="36"/>
    </row>
    <row r="370" spans="3:8" x14ac:dyDescent="0.25">
      <c r="C370" s="18"/>
      <c r="D370" s="31"/>
      <c r="E370" s="18"/>
      <c r="F370" s="31"/>
      <c r="H370" s="36"/>
    </row>
    <row r="371" spans="3:8" x14ac:dyDescent="0.25">
      <c r="C371" s="18"/>
      <c r="D371" s="31"/>
      <c r="E371" s="18"/>
      <c r="F371" s="31"/>
      <c r="H371" s="36"/>
    </row>
    <row r="372" spans="3:8" x14ac:dyDescent="0.25">
      <c r="C372" s="18"/>
      <c r="D372" s="31"/>
      <c r="E372" s="18"/>
      <c r="F372" s="31"/>
      <c r="H372" s="36"/>
    </row>
    <row r="373" spans="3:8" x14ac:dyDescent="0.25">
      <c r="C373" s="18"/>
      <c r="D373" s="31"/>
      <c r="E373" s="18"/>
      <c r="F373" s="31"/>
      <c r="H373" s="36"/>
    </row>
    <row r="374" spans="3:8" x14ac:dyDescent="0.25">
      <c r="C374" s="18"/>
      <c r="D374" s="31"/>
      <c r="E374" s="18"/>
      <c r="F374" s="31"/>
      <c r="H374" s="36"/>
    </row>
    <row r="375" spans="3:8" x14ac:dyDescent="0.25">
      <c r="C375" s="18"/>
      <c r="D375" s="31"/>
      <c r="E375" s="18"/>
      <c r="F375" s="31"/>
      <c r="H375" s="36"/>
    </row>
    <row r="376" spans="3:8" x14ac:dyDescent="0.25">
      <c r="C376" s="18"/>
      <c r="D376" s="31"/>
      <c r="E376" s="18"/>
      <c r="F376" s="31"/>
      <c r="H376" s="36"/>
    </row>
    <row r="377" spans="3:8" x14ac:dyDescent="0.25">
      <c r="C377" s="18"/>
      <c r="D377" s="31"/>
      <c r="E377" s="18"/>
      <c r="F377" s="31"/>
      <c r="H377" s="36"/>
    </row>
    <row r="378" spans="3:8" x14ac:dyDescent="0.25">
      <c r="C378" s="18"/>
      <c r="D378" s="31"/>
      <c r="E378" s="18"/>
      <c r="F378" s="31"/>
      <c r="H378" s="36"/>
    </row>
    <row r="379" spans="3:8" x14ac:dyDescent="0.25">
      <c r="C379" s="18"/>
      <c r="D379" s="31"/>
      <c r="E379" s="18"/>
      <c r="F379" s="31"/>
      <c r="H379" s="36"/>
    </row>
    <row r="380" spans="3:8" x14ac:dyDescent="0.25">
      <c r="C380" s="18"/>
      <c r="D380" s="31"/>
      <c r="E380" s="18"/>
      <c r="F380" s="31"/>
      <c r="H380" s="36"/>
    </row>
    <row r="381" spans="3:8" x14ac:dyDescent="0.25">
      <c r="C381" s="18"/>
      <c r="D381" s="31"/>
      <c r="E381" s="18"/>
      <c r="F381" s="31"/>
      <c r="H381" s="36"/>
    </row>
    <row r="382" spans="3:8" x14ac:dyDescent="0.25">
      <c r="C382" s="18"/>
      <c r="D382" s="31"/>
      <c r="E382" s="18"/>
      <c r="F382" s="31"/>
      <c r="H382" s="36"/>
    </row>
    <row r="383" spans="3:8" x14ac:dyDescent="0.25">
      <c r="C383" s="18"/>
      <c r="D383" s="31"/>
      <c r="E383" s="18"/>
      <c r="F383" s="31"/>
      <c r="H383" s="36"/>
    </row>
    <row r="384" spans="3:8" x14ac:dyDescent="0.25">
      <c r="C384" s="18"/>
      <c r="D384" s="31"/>
      <c r="E384" s="18"/>
      <c r="F384" s="31"/>
      <c r="H384" s="36"/>
    </row>
    <row r="385" spans="3:8" x14ac:dyDescent="0.25">
      <c r="C385" s="18"/>
      <c r="D385" s="31"/>
      <c r="E385" s="18"/>
      <c r="F385" s="31"/>
      <c r="H385" s="36"/>
    </row>
    <row r="386" spans="3:8" x14ac:dyDescent="0.25">
      <c r="C386" s="18"/>
      <c r="D386" s="31"/>
      <c r="E386" s="18"/>
      <c r="F386" s="31"/>
      <c r="H386" s="36"/>
    </row>
    <row r="387" spans="3:8" x14ac:dyDescent="0.25">
      <c r="C387" s="18"/>
      <c r="D387" s="31"/>
      <c r="E387" s="18"/>
      <c r="F387" s="31"/>
      <c r="H387" s="36"/>
    </row>
    <row r="388" spans="3:8" x14ac:dyDescent="0.25">
      <c r="C388" s="18"/>
      <c r="D388" s="31"/>
      <c r="E388" s="18"/>
      <c r="F388" s="31"/>
      <c r="H388" s="36"/>
    </row>
    <row r="389" spans="3:8" x14ac:dyDescent="0.25">
      <c r="C389" s="18"/>
      <c r="D389" s="31"/>
      <c r="E389" s="18"/>
      <c r="F389" s="31"/>
      <c r="H389" s="36"/>
    </row>
    <row r="390" spans="3:8" x14ac:dyDescent="0.25">
      <c r="C390" s="18"/>
      <c r="D390" s="31"/>
      <c r="E390" s="18"/>
      <c r="F390" s="31"/>
      <c r="H390" s="36"/>
    </row>
    <row r="391" spans="3:8" x14ac:dyDescent="0.25">
      <c r="C391" s="18"/>
      <c r="D391" s="31"/>
      <c r="E391" s="18"/>
      <c r="F391" s="31"/>
      <c r="H391" s="36"/>
    </row>
    <row r="392" spans="3:8" x14ac:dyDescent="0.25">
      <c r="C392" s="18"/>
      <c r="D392" s="31"/>
      <c r="E392" s="18"/>
      <c r="F392" s="31"/>
      <c r="H392" s="36"/>
    </row>
    <row r="393" spans="3:8" x14ac:dyDescent="0.25">
      <c r="C393" s="18"/>
      <c r="D393" s="31"/>
      <c r="E393" s="18"/>
      <c r="F393" s="31"/>
      <c r="H393" s="36"/>
    </row>
    <row r="394" spans="3:8" x14ac:dyDescent="0.25">
      <c r="C394" s="18"/>
      <c r="D394" s="31"/>
      <c r="E394" s="18"/>
      <c r="F394" s="31"/>
      <c r="H394" s="36"/>
    </row>
    <row r="395" spans="3:8" x14ac:dyDescent="0.25">
      <c r="C395" s="18"/>
      <c r="D395" s="31"/>
      <c r="E395" s="18"/>
      <c r="F395" s="31"/>
      <c r="H395" s="36"/>
    </row>
    <row r="396" spans="3:8" x14ac:dyDescent="0.25">
      <c r="C396" s="18"/>
      <c r="D396" s="31"/>
      <c r="E396" s="18"/>
      <c r="F396" s="31"/>
      <c r="H396" s="36"/>
    </row>
    <row r="397" spans="3:8" x14ac:dyDescent="0.25">
      <c r="C397" s="18"/>
      <c r="D397" s="31"/>
      <c r="E397" s="18"/>
      <c r="F397" s="31"/>
      <c r="H397" s="36"/>
    </row>
    <row r="398" spans="3:8" x14ac:dyDescent="0.25">
      <c r="C398" s="18"/>
      <c r="D398" s="31"/>
      <c r="E398" s="18"/>
      <c r="F398" s="31"/>
      <c r="H398" s="36"/>
    </row>
    <row r="399" spans="3:8" x14ac:dyDescent="0.25">
      <c r="C399" s="18"/>
      <c r="D399" s="31"/>
      <c r="E399" s="18"/>
      <c r="F399" s="31"/>
      <c r="H399" s="36"/>
    </row>
    <row r="400" spans="3:8" x14ac:dyDescent="0.25">
      <c r="C400" s="18"/>
      <c r="D400" s="31"/>
      <c r="E400" s="18"/>
      <c r="F400" s="31"/>
      <c r="H400" s="36"/>
    </row>
    <row r="401" spans="3:8" x14ac:dyDescent="0.25">
      <c r="C401" s="18"/>
      <c r="D401" s="31"/>
      <c r="E401" s="18"/>
      <c r="F401" s="31"/>
      <c r="H401" s="36"/>
    </row>
    <row r="402" spans="3:8" x14ac:dyDescent="0.25">
      <c r="C402" s="18"/>
      <c r="D402" s="31"/>
      <c r="E402" s="18"/>
      <c r="F402" s="31"/>
      <c r="H402" s="36"/>
    </row>
    <row r="403" spans="3:8" x14ac:dyDescent="0.25">
      <c r="C403" s="18"/>
      <c r="D403" s="31"/>
      <c r="E403" s="18"/>
      <c r="F403" s="31"/>
      <c r="H403" s="36"/>
    </row>
    <row r="404" spans="3:8" x14ac:dyDescent="0.25">
      <c r="C404" s="18"/>
      <c r="D404" s="31"/>
      <c r="E404" s="18"/>
      <c r="F404" s="31"/>
      <c r="H404" s="36"/>
    </row>
    <row r="405" spans="3:8" x14ac:dyDescent="0.25">
      <c r="C405" s="18"/>
      <c r="D405" s="31"/>
      <c r="E405" s="18"/>
      <c r="F405" s="31"/>
      <c r="H405" s="36"/>
    </row>
    <row r="406" spans="3:8" x14ac:dyDescent="0.25">
      <c r="C406" s="18"/>
      <c r="D406" s="31"/>
      <c r="E406" s="18"/>
      <c r="F406" s="31"/>
      <c r="H406" s="36"/>
    </row>
    <row r="407" spans="3:8" x14ac:dyDescent="0.25">
      <c r="C407" s="18"/>
      <c r="D407" s="31"/>
      <c r="E407" s="18"/>
      <c r="F407" s="31"/>
      <c r="H407" s="36"/>
    </row>
    <row r="408" spans="3:8" x14ac:dyDescent="0.25">
      <c r="C408" s="18"/>
      <c r="D408" s="31"/>
      <c r="E408" s="18"/>
      <c r="F408" s="31"/>
      <c r="H408" s="36"/>
    </row>
    <row r="409" spans="3:8" x14ac:dyDescent="0.25">
      <c r="C409" s="18"/>
      <c r="D409" s="31"/>
      <c r="E409" s="18"/>
      <c r="F409" s="31"/>
      <c r="H409" s="36"/>
    </row>
    <row r="410" spans="3:8" x14ac:dyDescent="0.25">
      <c r="C410" s="18"/>
      <c r="D410" s="31"/>
      <c r="E410" s="18"/>
      <c r="F410" s="31"/>
      <c r="H410" s="36"/>
    </row>
    <row r="411" spans="3:8" x14ac:dyDescent="0.25">
      <c r="C411" s="18"/>
      <c r="D411" s="31"/>
      <c r="E411" s="18"/>
      <c r="F411" s="31"/>
      <c r="H411" s="36"/>
    </row>
    <row r="412" spans="3:8" x14ac:dyDescent="0.25">
      <c r="C412" s="18"/>
      <c r="D412" s="31"/>
      <c r="E412" s="18"/>
      <c r="F412" s="31"/>
      <c r="H412" s="36"/>
    </row>
    <row r="413" spans="3:8" x14ac:dyDescent="0.25">
      <c r="C413" s="18"/>
      <c r="D413" s="31"/>
      <c r="E413" s="18"/>
      <c r="F413" s="31"/>
      <c r="H413" s="36"/>
    </row>
    <row r="414" spans="3:8" x14ac:dyDescent="0.25">
      <c r="C414" s="18"/>
      <c r="D414" s="31"/>
      <c r="E414" s="18"/>
      <c r="F414" s="31"/>
      <c r="H414" s="36"/>
    </row>
    <row r="415" spans="3:8" x14ac:dyDescent="0.25">
      <c r="C415" s="18"/>
      <c r="D415" s="31"/>
      <c r="E415" s="18"/>
      <c r="F415" s="31"/>
      <c r="H415" s="36"/>
    </row>
    <row r="416" spans="3:8" x14ac:dyDescent="0.25">
      <c r="C416" s="18"/>
      <c r="D416" s="31"/>
      <c r="E416" s="18"/>
      <c r="F416" s="31"/>
      <c r="H416" s="36"/>
    </row>
    <row r="417" spans="3:8" x14ac:dyDescent="0.25">
      <c r="C417" s="18"/>
      <c r="D417" s="31"/>
      <c r="E417" s="18"/>
      <c r="F417" s="31"/>
      <c r="H417" s="36"/>
    </row>
    <row r="418" spans="3:8" x14ac:dyDescent="0.25">
      <c r="C418" s="18"/>
      <c r="D418" s="31"/>
      <c r="E418" s="18"/>
      <c r="F418" s="31"/>
      <c r="H418" s="36"/>
    </row>
    <row r="419" spans="3:8" x14ac:dyDescent="0.25">
      <c r="C419" s="18"/>
      <c r="D419" s="31"/>
      <c r="E419" s="18"/>
      <c r="F419" s="31"/>
      <c r="H419" s="36"/>
    </row>
    <row r="420" spans="3:8" x14ac:dyDescent="0.25">
      <c r="C420" s="18"/>
      <c r="D420" s="31"/>
      <c r="E420" s="18"/>
      <c r="F420" s="31"/>
      <c r="H420" s="36"/>
    </row>
    <row r="421" spans="3:8" x14ac:dyDescent="0.25">
      <c r="C421" s="18"/>
      <c r="D421" s="31"/>
      <c r="E421" s="18"/>
      <c r="F421" s="31"/>
      <c r="H421" s="36"/>
    </row>
    <row r="422" spans="3:8" x14ac:dyDescent="0.25">
      <c r="C422" s="18"/>
      <c r="D422" s="31"/>
      <c r="E422" s="18"/>
      <c r="F422" s="31"/>
      <c r="H422" s="36"/>
    </row>
    <row r="423" spans="3:8" x14ac:dyDescent="0.25">
      <c r="C423" s="18"/>
      <c r="D423" s="31"/>
      <c r="E423" s="18"/>
      <c r="F423" s="31"/>
      <c r="H423" s="36"/>
    </row>
    <row r="424" spans="3:8" x14ac:dyDescent="0.25">
      <c r="C424" s="18"/>
      <c r="D424" s="31"/>
      <c r="E424" s="18"/>
      <c r="F424" s="31"/>
      <c r="H424" s="36"/>
    </row>
    <row r="425" spans="3:8" x14ac:dyDescent="0.25">
      <c r="C425" s="18"/>
      <c r="D425" s="31"/>
      <c r="E425" s="18"/>
      <c r="F425" s="31"/>
      <c r="H425" s="36"/>
    </row>
    <row r="426" spans="3:8" x14ac:dyDescent="0.25">
      <c r="C426" s="18"/>
      <c r="D426" s="31"/>
      <c r="E426" s="18"/>
      <c r="F426" s="31"/>
      <c r="H426" s="36"/>
    </row>
    <row r="427" spans="3:8" x14ac:dyDescent="0.25">
      <c r="C427" s="18"/>
      <c r="D427" s="31"/>
      <c r="E427" s="18"/>
      <c r="F427" s="31"/>
      <c r="H427" s="36"/>
    </row>
    <row r="428" spans="3:8" x14ac:dyDescent="0.25">
      <c r="C428" s="18"/>
      <c r="D428" s="31"/>
      <c r="E428" s="18"/>
      <c r="F428" s="31"/>
      <c r="H428" s="36"/>
    </row>
    <row r="429" spans="3:8" x14ac:dyDescent="0.25">
      <c r="C429" s="18"/>
      <c r="D429" s="31"/>
      <c r="E429" s="18"/>
      <c r="F429" s="31"/>
      <c r="H429" s="36"/>
    </row>
    <row r="430" spans="3:8" x14ac:dyDescent="0.25">
      <c r="C430" s="18"/>
      <c r="D430" s="31"/>
      <c r="E430" s="18"/>
      <c r="F430" s="31"/>
      <c r="H430" s="36"/>
    </row>
    <row r="431" spans="3:8" x14ac:dyDescent="0.25">
      <c r="C431" s="18"/>
      <c r="D431" s="31"/>
      <c r="E431" s="18"/>
      <c r="F431" s="31"/>
      <c r="H431" s="36"/>
    </row>
    <row r="432" spans="3:8" x14ac:dyDescent="0.25">
      <c r="C432" s="18"/>
      <c r="D432" s="31"/>
      <c r="E432" s="18"/>
      <c r="F432" s="31"/>
      <c r="H432" s="36"/>
    </row>
    <row r="433" spans="3:8" x14ac:dyDescent="0.25">
      <c r="C433" s="18"/>
      <c r="D433" s="31"/>
      <c r="E433" s="18"/>
      <c r="F433" s="31"/>
      <c r="H433" s="36"/>
    </row>
    <row r="434" spans="3:8" x14ac:dyDescent="0.25">
      <c r="C434" s="18"/>
      <c r="D434" s="31"/>
      <c r="E434" s="18"/>
      <c r="F434" s="31"/>
      <c r="H434" s="36"/>
    </row>
    <row r="435" spans="3:8" x14ac:dyDescent="0.25">
      <c r="C435" s="18"/>
      <c r="D435" s="31"/>
      <c r="E435" s="18"/>
      <c r="F435" s="31"/>
      <c r="H435" s="36"/>
    </row>
    <row r="436" spans="3:8" x14ac:dyDescent="0.25">
      <c r="C436" s="18"/>
      <c r="D436" s="31"/>
      <c r="E436" s="18"/>
      <c r="F436" s="31"/>
      <c r="H436" s="36"/>
    </row>
    <row r="437" spans="3:8" x14ac:dyDescent="0.25">
      <c r="C437" s="18"/>
      <c r="D437" s="31"/>
      <c r="E437" s="18"/>
      <c r="F437" s="31"/>
      <c r="H437" s="36"/>
    </row>
    <row r="438" spans="3:8" x14ac:dyDescent="0.25">
      <c r="C438" s="18"/>
      <c r="D438" s="31"/>
      <c r="E438" s="18"/>
      <c r="F438" s="31"/>
      <c r="H438" s="36"/>
    </row>
    <row r="439" spans="3:8" x14ac:dyDescent="0.25">
      <c r="C439" s="18"/>
      <c r="D439" s="31"/>
      <c r="E439" s="18"/>
      <c r="F439" s="31"/>
      <c r="H439" s="36"/>
    </row>
    <row r="440" spans="3:8" x14ac:dyDescent="0.25">
      <c r="C440" s="18"/>
      <c r="D440" s="31"/>
      <c r="E440" s="18"/>
      <c r="F440" s="31"/>
      <c r="H440" s="36"/>
    </row>
    <row r="441" spans="3:8" x14ac:dyDescent="0.25">
      <c r="C441" s="18"/>
      <c r="D441" s="31"/>
      <c r="E441" s="18"/>
      <c r="F441" s="31"/>
      <c r="H441" s="36"/>
    </row>
    <row r="442" spans="3:8" x14ac:dyDescent="0.25">
      <c r="C442" s="18"/>
      <c r="D442" s="31"/>
      <c r="E442" s="18"/>
      <c r="F442" s="31"/>
      <c r="H442" s="36"/>
    </row>
    <row r="443" spans="3:8" x14ac:dyDescent="0.25">
      <c r="C443" s="18"/>
      <c r="D443" s="31"/>
      <c r="E443" s="18"/>
      <c r="F443" s="31"/>
      <c r="H443" s="36"/>
    </row>
    <row r="444" spans="3:8" x14ac:dyDescent="0.25">
      <c r="C444" s="18"/>
      <c r="D444" s="31"/>
      <c r="E444" s="18"/>
      <c r="F444" s="31"/>
      <c r="H444" s="36"/>
    </row>
    <row r="445" spans="3:8" x14ac:dyDescent="0.25">
      <c r="C445" s="18"/>
      <c r="D445" s="31"/>
      <c r="E445" s="18"/>
      <c r="F445" s="31"/>
      <c r="H445" s="36"/>
    </row>
    <row r="446" spans="3:8" x14ac:dyDescent="0.25">
      <c r="C446" s="18"/>
      <c r="D446" s="31"/>
      <c r="E446" s="18"/>
      <c r="F446" s="31"/>
      <c r="H446" s="36"/>
    </row>
    <row r="447" spans="3:8" x14ac:dyDescent="0.25">
      <c r="C447" s="18"/>
      <c r="D447" s="31"/>
      <c r="E447" s="18"/>
      <c r="F447" s="31"/>
      <c r="H447" s="36"/>
    </row>
    <row r="448" spans="3:8" x14ac:dyDescent="0.25">
      <c r="C448" s="18"/>
      <c r="D448" s="31"/>
      <c r="E448" s="18"/>
      <c r="F448" s="31"/>
      <c r="H448" s="36"/>
    </row>
    <row r="449" spans="3:8" x14ac:dyDescent="0.25">
      <c r="C449" s="18"/>
      <c r="D449" s="31"/>
      <c r="E449" s="18"/>
      <c r="F449" s="31"/>
      <c r="H449" s="36"/>
    </row>
    <row r="450" spans="3:8" x14ac:dyDescent="0.25">
      <c r="C450" s="18"/>
      <c r="D450" s="31"/>
      <c r="E450" s="18"/>
      <c r="F450" s="31"/>
      <c r="H450" s="36"/>
    </row>
    <row r="451" spans="3:8" x14ac:dyDescent="0.25">
      <c r="C451" s="18"/>
      <c r="D451" s="31"/>
      <c r="E451" s="18"/>
      <c r="F451" s="31"/>
      <c r="H451" s="36"/>
    </row>
    <row r="452" spans="3:8" x14ac:dyDescent="0.25">
      <c r="C452" s="18"/>
      <c r="D452" s="31"/>
      <c r="E452" s="18"/>
      <c r="F452" s="31"/>
      <c r="H452" s="36"/>
    </row>
    <row r="453" spans="3:8" x14ac:dyDescent="0.25">
      <c r="C453" s="18"/>
      <c r="D453" s="31"/>
      <c r="E453" s="18"/>
      <c r="F453" s="31"/>
      <c r="H453" s="36"/>
    </row>
    <row r="454" spans="3:8" x14ac:dyDescent="0.25">
      <c r="C454" s="18"/>
      <c r="D454" s="31"/>
      <c r="E454" s="18"/>
      <c r="F454" s="31"/>
      <c r="H454" s="36"/>
    </row>
    <row r="455" spans="3:8" x14ac:dyDescent="0.25">
      <c r="C455" s="18"/>
      <c r="D455" s="31"/>
      <c r="E455" s="18"/>
      <c r="F455" s="31"/>
      <c r="H455" s="36"/>
    </row>
    <row r="456" spans="3:8" x14ac:dyDescent="0.25">
      <c r="C456" s="18"/>
      <c r="D456" s="31"/>
      <c r="E456" s="18"/>
      <c r="F456" s="31"/>
      <c r="H456" s="36"/>
    </row>
    <row r="457" spans="3:8" x14ac:dyDescent="0.25">
      <c r="C457" s="18"/>
      <c r="D457" s="31"/>
      <c r="E457" s="18"/>
      <c r="F457" s="31"/>
      <c r="H457" s="36"/>
    </row>
    <row r="458" spans="3:8" x14ac:dyDescent="0.25">
      <c r="C458" s="18"/>
      <c r="D458" s="31"/>
      <c r="E458" s="18"/>
      <c r="F458" s="31"/>
      <c r="H458" s="36"/>
    </row>
    <row r="459" spans="3:8" x14ac:dyDescent="0.25">
      <c r="C459" s="18"/>
      <c r="D459" s="31"/>
      <c r="E459" s="18"/>
      <c r="F459" s="31"/>
      <c r="H459" s="36"/>
    </row>
    <row r="460" spans="3:8" x14ac:dyDescent="0.25">
      <c r="C460" s="18"/>
      <c r="D460" s="31"/>
      <c r="E460" s="18"/>
      <c r="F460" s="31"/>
      <c r="H460" s="36"/>
    </row>
    <row r="461" spans="3:8" x14ac:dyDescent="0.25">
      <c r="C461" s="18"/>
      <c r="D461" s="31"/>
      <c r="E461" s="18"/>
      <c r="F461" s="31"/>
      <c r="H461" s="36"/>
    </row>
    <row r="462" spans="3:8" x14ac:dyDescent="0.25">
      <c r="C462" s="18"/>
      <c r="D462" s="31"/>
      <c r="E462" s="18"/>
      <c r="F462" s="31"/>
      <c r="H462" s="36"/>
    </row>
    <row r="463" spans="3:8" x14ac:dyDescent="0.25">
      <c r="C463" s="18"/>
      <c r="D463" s="31"/>
      <c r="E463" s="18"/>
      <c r="F463" s="31"/>
      <c r="H463" s="36"/>
    </row>
    <row r="464" spans="3:8" x14ac:dyDescent="0.25">
      <c r="C464" s="18"/>
      <c r="D464" s="31"/>
      <c r="E464" s="18"/>
      <c r="F464" s="31"/>
      <c r="H464" s="36"/>
    </row>
    <row r="465" spans="3:8" x14ac:dyDescent="0.25">
      <c r="C465" s="18"/>
      <c r="D465" s="31"/>
      <c r="E465" s="18"/>
      <c r="F465" s="31"/>
      <c r="H465" s="36"/>
    </row>
    <row r="466" spans="3:8" x14ac:dyDescent="0.25">
      <c r="C466" s="18"/>
      <c r="D466" s="31"/>
      <c r="E466" s="18"/>
      <c r="F466" s="31"/>
      <c r="H466" s="36"/>
    </row>
    <row r="467" spans="3:8" x14ac:dyDescent="0.25">
      <c r="C467" s="18"/>
      <c r="D467" s="31"/>
      <c r="E467" s="18"/>
      <c r="F467" s="31"/>
      <c r="H467" s="36"/>
    </row>
    <row r="468" spans="3:8" x14ac:dyDescent="0.25">
      <c r="C468" s="18"/>
      <c r="D468" s="31"/>
      <c r="E468" s="18"/>
      <c r="F468" s="31"/>
      <c r="H468" s="36"/>
    </row>
    <row r="469" spans="3:8" x14ac:dyDescent="0.25">
      <c r="C469" s="18"/>
      <c r="D469" s="31"/>
      <c r="E469" s="18"/>
      <c r="F469" s="31"/>
      <c r="H469" s="36"/>
    </row>
    <row r="470" spans="3:8" x14ac:dyDescent="0.25">
      <c r="C470" s="18"/>
      <c r="D470" s="31"/>
      <c r="E470" s="18"/>
      <c r="F470" s="31"/>
      <c r="H470" s="36"/>
    </row>
    <row r="471" spans="3:8" x14ac:dyDescent="0.25">
      <c r="C471" s="18"/>
      <c r="D471" s="31"/>
      <c r="E471" s="18"/>
      <c r="F471" s="31"/>
      <c r="H471" s="36"/>
    </row>
    <row r="472" spans="3:8" x14ac:dyDescent="0.25">
      <c r="C472" s="18"/>
      <c r="D472" s="31"/>
      <c r="E472" s="18"/>
      <c r="F472" s="31"/>
      <c r="H472" s="36"/>
    </row>
    <row r="473" spans="3:8" x14ac:dyDescent="0.25">
      <c r="C473" s="18"/>
      <c r="D473" s="31"/>
      <c r="E473" s="18"/>
      <c r="F473" s="31"/>
      <c r="H473" s="36"/>
    </row>
    <row r="474" spans="3:8" x14ac:dyDescent="0.25">
      <c r="C474" s="18"/>
      <c r="D474" s="31"/>
      <c r="E474" s="18"/>
      <c r="F474" s="31"/>
      <c r="H474" s="36"/>
    </row>
    <row r="475" spans="3:8" x14ac:dyDescent="0.25">
      <c r="C475" s="18"/>
      <c r="D475" s="31"/>
      <c r="E475" s="18"/>
      <c r="F475" s="31"/>
      <c r="H475" s="36"/>
    </row>
    <row r="476" spans="3:8" x14ac:dyDescent="0.25">
      <c r="C476" s="18"/>
      <c r="D476" s="31"/>
      <c r="E476" s="18"/>
      <c r="F476" s="31"/>
      <c r="H476" s="36"/>
    </row>
    <row r="477" spans="3:8" x14ac:dyDescent="0.25">
      <c r="C477" s="18"/>
      <c r="D477" s="31"/>
      <c r="E477" s="18"/>
      <c r="F477" s="31"/>
      <c r="H477" s="36"/>
    </row>
    <row r="478" spans="3:8" x14ac:dyDescent="0.25">
      <c r="C478" s="18"/>
      <c r="D478" s="31"/>
      <c r="E478" s="18"/>
      <c r="F478" s="31"/>
      <c r="H478" s="36"/>
    </row>
    <row r="479" spans="3:8" x14ac:dyDescent="0.25">
      <c r="C479" s="18"/>
      <c r="D479" s="31"/>
      <c r="E479" s="18"/>
      <c r="F479" s="31"/>
      <c r="H479" s="36"/>
    </row>
    <row r="480" spans="3:8" x14ac:dyDescent="0.25">
      <c r="C480" s="18"/>
      <c r="D480" s="31"/>
      <c r="E480" s="18"/>
      <c r="F480" s="31"/>
      <c r="H480" s="36"/>
    </row>
    <row r="481" spans="3:8" x14ac:dyDescent="0.25">
      <c r="C481" s="18"/>
      <c r="D481" s="31"/>
      <c r="E481" s="18"/>
      <c r="F481" s="31"/>
      <c r="H481" s="36"/>
    </row>
    <row r="482" spans="3:8" x14ac:dyDescent="0.25">
      <c r="C482" s="18"/>
      <c r="D482" s="31"/>
      <c r="E482" s="18"/>
      <c r="F482" s="31"/>
      <c r="H482" s="36"/>
    </row>
    <row r="483" spans="3:8" x14ac:dyDescent="0.25">
      <c r="C483" s="18"/>
      <c r="D483" s="31"/>
      <c r="E483" s="18"/>
      <c r="F483" s="31"/>
      <c r="H483" s="36"/>
    </row>
    <row r="484" spans="3:8" x14ac:dyDescent="0.25">
      <c r="C484" s="18"/>
      <c r="D484" s="31"/>
      <c r="E484" s="18"/>
      <c r="F484" s="31"/>
      <c r="H484" s="36"/>
    </row>
    <row r="485" spans="3:8" x14ac:dyDescent="0.25">
      <c r="C485" s="18"/>
      <c r="D485" s="31"/>
      <c r="E485" s="18"/>
      <c r="F485" s="31"/>
      <c r="H485" s="36"/>
    </row>
    <row r="486" spans="3:8" x14ac:dyDescent="0.25">
      <c r="C486" s="18"/>
      <c r="D486" s="31"/>
      <c r="E486" s="18"/>
      <c r="F486" s="31"/>
      <c r="H486" s="36"/>
    </row>
    <row r="487" spans="3:8" x14ac:dyDescent="0.25">
      <c r="C487" s="18"/>
      <c r="D487" s="31"/>
      <c r="E487" s="18"/>
      <c r="F487" s="31"/>
      <c r="H487" s="36"/>
    </row>
    <row r="488" spans="3:8" x14ac:dyDescent="0.25">
      <c r="C488" s="18"/>
      <c r="D488" s="31"/>
      <c r="E488" s="18"/>
      <c r="F488" s="31"/>
      <c r="H488" s="36"/>
    </row>
    <row r="489" spans="3:8" x14ac:dyDescent="0.25">
      <c r="C489" s="18"/>
      <c r="D489" s="31"/>
      <c r="E489" s="18"/>
      <c r="F489" s="31"/>
      <c r="H489" s="36"/>
    </row>
    <row r="490" spans="3:8" x14ac:dyDescent="0.25">
      <c r="C490" s="18"/>
      <c r="D490" s="31"/>
      <c r="E490" s="18"/>
      <c r="F490" s="31"/>
      <c r="H490" s="36"/>
    </row>
    <row r="491" spans="3:8" x14ac:dyDescent="0.25">
      <c r="C491" s="18"/>
      <c r="D491" s="31"/>
      <c r="E491" s="18"/>
      <c r="F491" s="31"/>
      <c r="H491" s="36"/>
    </row>
    <row r="492" spans="3:8" x14ac:dyDescent="0.25">
      <c r="C492" s="18"/>
      <c r="D492" s="31"/>
      <c r="E492" s="18"/>
      <c r="F492" s="31"/>
      <c r="H492" s="36"/>
    </row>
    <row r="493" spans="3:8" x14ac:dyDescent="0.25">
      <c r="C493" s="18"/>
      <c r="D493" s="31"/>
      <c r="E493" s="18"/>
      <c r="F493" s="31"/>
      <c r="H493" s="36"/>
    </row>
    <row r="494" spans="3:8" x14ac:dyDescent="0.25">
      <c r="C494" s="18"/>
      <c r="D494" s="31"/>
      <c r="E494" s="18"/>
      <c r="F494" s="31"/>
      <c r="H494" s="36"/>
    </row>
    <row r="495" spans="3:8" x14ac:dyDescent="0.25">
      <c r="C495" s="18"/>
      <c r="D495" s="31"/>
      <c r="E495" s="18"/>
      <c r="F495" s="31"/>
      <c r="H495" s="36"/>
    </row>
    <row r="496" spans="3:8" x14ac:dyDescent="0.25">
      <c r="C496" s="18"/>
      <c r="D496" s="31"/>
      <c r="E496" s="18"/>
      <c r="F496" s="31"/>
      <c r="H496" s="36"/>
    </row>
    <row r="497" spans="3:8" x14ac:dyDescent="0.25">
      <c r="C497" s="18"/>
      <c r="D497" s="31"/>
      <c r="E497" s="18"/>
      <c r="F497" s="31"/>
      <c r="H497" s="36"/>
    </row>
    <row r="498" spans="3:8" x14ac:dyDescent="0.25">
      <c r="C498" s="18"/>
      <c r="D498" s="31"/>
      <c r="E498" s="18"/>
      <c r="F498" s="31"/>
      <c r="H498" s="36"/>
    </row>
    <row r="499" spans="3:8" x14ac:dyDescent="0.25">
      <c r="C499" s="18"/>
      <c r="D499" s="31"/>
      <c r="E499" s="18"/>
      <c r="F499" s="31"/>
      <c r="H499" s="36"/>
    </row>
    <row r="500" spans="3:8" x14ac:dyDescent="0.25">
      <c r="C500" s="18"/>
      <c r="D500" s="31"/>
      <c r="E500" s="18"/>
      <c r="F500" s="31"/>
      <c r="H500" s="36"/>
    </row>
    <row r="501" spans="3:8" x14ac:dyDescent="0.25">
      <c r="C501" s="18"/>
      <c r="D501" s="31"/>
      <c r="E501" s="18"/>
      <c r="F501" s="31"/>
      <c r="H501" s="36"/>
    </row>
    <row r="502" spans="3:8" x14ac:dyDescent="0.25">
      <c r="C502" s="18"/>
      <c r="D502" s="31"/>
      <c r="E502" s="18"/>
      <c r="F502" s="31"/>
      <c r="H502" s="36"/>
    </row>
    <row r="503" spans="3:8" x14ac:dyDescent="0.25">
      <c r="C503" s="18"/>
      <c r="D503" s="31"/>
      <c r="E503" s="18"/>
      <c r="F503" s="31"/>
      <c r="H503" s="36"/>
    </row>
    <row r="504" spans="3:8" x14ac:dyDescent="0.25">
      <c r="C504" s="18"/>
      <c r="D504" s="31"/>
      <c r="E504" s="18"/>
      <c r="F504" s="31"/>
      <c r="H504" s="36"/>
    </row>
    <row r="505" spans="3:8" x14ac:dyDescent="0.25">
      <c r="C505" s="18"/>
      <c r="D505" s="31"/>
      <c r="E505" s="18"/>
      <c r="F505" s="31"/>
      <c r="H505" s="36"/>
    </row>
    <row r="506" spans="3:8" x14ac:dyDescent="0.25">
      <c r="C506" s="18"/>
      <c r="D506" s="31"/>
      <c r="E506" s="18"/>
      <c r="F506" s="31"/>
      <c r="H506" s="36"/>
    </row>
    <row r="507" spans="3:8" x14ac:dyDescent="0.25">
      <c r="C507" s="18"/>
      <c r="D507" s="31"/>
      <c r="E507" s="18"/>
      <c r="F507" s="31"/>
      <c r="H507" s="36"/>
    </row>
    <row r="508" spans="3:8" x14ac:dyDescent="0.25">
      <c r="C508" s="18"/>
      <c r="D508" s="31"/>
      <c r="E508" s="18"/>
      <c r="F508" s="31"/>
      <c r="H508" s="36"/>
    </row>
    <row r="509" spans="3:8" x14ac:dyDescent="0.25">
      <c r="C509" s="18"/>
      <c r="D509" s="31"/>
      <c r="E509" s="18"/>
      <c r="F509" s="31"/>
      <c r="H509" s="36"/>
    </row>
    <row r="510" spans="3:8" x14ac:dyDescent="0.25">
      <c r="C510" s="18"/>
      <c r="D510" s="31"/>
      <c r="E510" s="18"/>
      <c r="F510" s="31"/>
      <c r="H510" s="36"/>
    </row>
    <row r="511" spans="3:8" x14ac:dyDescent="0.25">
      <c r="C511" s="18"/>
      <c r="D511" s="31"/>
      <c r="E511" s="18"/>
      <c r="F511" s="31"/>
      <c r="H511" s="36"/>
    </row>
    <row r="512" spans="3:8" x14ac:dyDescent="0.25">
      <c r="C512" s="18"/>
      <c r="D512" s="31"/>
      <c r="E512" s="18"/>
      <c r="F512" s="31"/>
      <c r="H512" s="36"/>
    </row>
    <row r="513" spans="3:8" x14ac:dyDescent="0.25">
      <c r="C513" s="18"/>
      <c r="D513" s="31"/>
      <c r="E513" s="18"/>
      <c r="F513" s="31"/>
      <c r="H513" s="36"/>
    </row>
    <row r="514" spans="3:8" x14ac:dyDescent="0.25">
      <c r="C514" s="18"/>
      <c r="D514" s="31"/>
      <c r="E514" s="18"/>
      <c r="F514" s="31"/>
      <c r="H514" s="36"/>
    </row>
    <row r="515" spans="3:8" x14ac:dyDescent="0.25">
      <c r="C515" s="18"/>
      <c r="D515" s="31"/>
      <c r="E515" s="18"/>
      <c r="F515" s="31"/>
      <c r="H515" s="36"/>
    </row>
    <row r="516" spans="3:8" x14ac:dyDescent="0.25">
      <c r="C516" s="18"/>
      <c r="D516" s="31"/>
      <c r="E516" s="18"/>
      <c r="F516" s="31"/>
      <c r="H516" s="36"/>
    </row>
    <row r="517" spans="3:8" x14ac:dyDescent="0.25">
      <c r="C517" s="18"/>
      <c r="D517" s="31"/>
      <c r="E517" s="18"/>
      <c r="F517" s="31"/>
      <c r="H517" s="36"/>
    </row>
    <row r="518" spans="3:8" x14ac:dyDescent="0.25">
      <c r="C518" s="18"/>
      <c r="D518" s="31"/>
      <c r="E518" s="18"/>
      <c r="F518" s="31"/>
      <c r="H518" s="36"/>
    </row>
    <row r="519" spans="3:8" x14ac:dyDescent="0.25">
      <c r="C519" s="18"/>
      <c r="D519" s="31"/>
      <c r="E519" s="18"/>
      <c r="F519" s="31"/>
      <c r="H519" s="36"/>
    </row>
    <row r="520" spans="3:8" x14ac:dyDescent="0.25">
      <c r="C520" s="18"/>
      <c r="D520" s="31"/>
      <c r="E520" s="18"/>
      <c r="F520" s="31"/>
      <c r="H520" s="36"/>
    </row>
    <row r="521" spans="3:8" x14ac:dyDescent="0.25">
      <c r="C521" s="18"/>
      <c r="D521" s="31"/>
      <c r="E521" s="18"/>
      <c r="F521" s="31"/>
      <c r="H521" s="36"/>
    </row>
    <row r="522" spans="3:8" x14ac:dyDescent="0.25">
      <c r="C522" s="18"/>
      <c r="D522" s="31"/>
      <c r="E522" s="18"/>
      <c r="F522" s="31"/>
      <c r="H522" s="36"/>
    </row>
    <row r="523" spans="3:8" x14ac:dyDescent="0.25">
      <c r="C523" s="18"/>
      <c r="D523" s="31"/>
      <c r="E523" s="18"/>
      <c r="F523" s="31"/>
      <c r="H523" s="36"/>
    </row>
    <row r="524" spans="3:8" x14ac:dyDescent="0.25">
      <c r="C524" s="18"/>
      <c r="D524" s="31"/>
      <c r="E524" s="18"/>
      <c r="F524" s="31"/>
      <c r="H524" s="36"/>
    </row>
    <row r="525" spans="3:8" x14ac:dyDescent="0.25">
      <c r="C525" s="18"/>
      <c r="D525" s="31"/>
      <c r="E525" s="18"/>
      <c r="F525" s="31"/>
      <c r="H525" s="36"/>
    </row>
    <row r="526" spans="3:8" x14ac:dyDescent="0.25">
      <c r="C526" s="18"/>
      <c r="D526" s="31"/>
      <c r="E526" s="18"/>
      <c r="F526" s="31"/>
      <c r="H526" s="36"/>
    </row>
    <row r="527" spans="3:8" x14ac:dyDescent="0.25">
      <c r="C527" s="18"/>
      <c r="D527" s="31"/>
      <c r="E527" s="18"/>
      <c r="F527" s="31"/>
      <c r="H527" s="36"/>
    </row>
    <row r="528" spans="3:8" x14ac:dyDescent="0.25">
      <c r="C528" s="18"/>
      <c r="D528" s="31"/>
      <c r="E528" s="18"/>
      <c r="F528" s="31"/>
      <c r="H528" s="36"/>
    </row>
    <row r="529" spans="3:8" x14ac:dyDescent="0.25">
      <c r="C529" s="18"/>
      <c r="D529" s="31"/>
      <c r="E529" s="18"/>
      <c r="F529" s="31"/>
      <c r="H529" s="36"/>
    </row>
    <row r="530" spans="3:8" x14ac:dyDescent="0.25">
      <c r="C530" s="18"/>
      <c r="D530" s="31"/>
      <c r="E530" s="18"/>
      <c r="F530" s="31"/>
      <c r="H530" s="36"/>
    </row>
    <row r="531" spans="3:8" x14ac:dyDescent="0.25">
      <c r="C531" s="18"/>
      <c r="D531" s="31"/>
      <c r="E531" s="18"/>
      <c r="F531" s="31"/>
      <c r="H531" s="36"/>
    </row>
    <row r="532" spans="3:8" x14ac:dyDescent="0.25">
      <c r="C532" s="18"/>
      <c r="D532" s="31"/>
      <c r="E532" s="18"/>
      <c r="F532" s="31"/>
      <c r="H532" s="36"/>
    </row>
    <row r="533" spans="3:8" x14ac:dyDescent="0.25">
      <c r="C533" s="18"/>
      <c r="D533" s="31"/>
      <c r="E533" s="18"/>
      <c r="F533" s="31"/>
      <c r="H533" s="36"/>
    </row>
    <row r="534" spans="3:8" x14ac:dyDescent="0.25">
      <c r="C534" s="18"/>
      <c r="D534" s="31"/>
      <c r="E534" s="18"/>
      <c r="F534" s="31"/>
      <c r="H534" s="36"/>
    </row>
    <row r="535" spans="3:8" x14ac:dyDescent="0.25">
      <c r="C535" s="18"/>
      <c r="D535" s="31"/>
      <c r="E535" s="18"/>
      <c r="F535" s="31"/>
      <c r="H535" s="36"/>
    </row>
    <row r="536" spans="3:8" x14ac:dyDescent="0.25">
      <c r="C536" s="18"/>
      <c r="D536" s="31"/>
      <c r="E536" s="18"/>
      <c r="F536" s="31"/>
      <c r="H536" s="36"/>
    </row>
    <row r="537" spans="3:8" x14ac:dyDescent="0.25">
      <c r="C537" s="18"/>
      <c r="D537" s="31"/>
      <c r="E537" s="18"/>
      <c r="F537" s="31"/>
      <c r="H537" s="36"/>
    </row>
    <row r="538" spans="3:8" x14ac:dyDescent="0.25">
      <c r="C538" s="18"/>
      <c r="D538" s="31"/>
      <c r="E538" s="18"/>
      <c r="F538" s="31"/>
      <c r="H538" s="36"/>
    </row>
    <row r="539" spans="3:8" x14ac:dyDescent="0.25">
      <c r="C539" s="18"/>
      <c r="D539" s="31"/>
      <c r="E539" s="18"/>
      <c r="F539" s="31"/>
      <c r="H539" s="36"/>
    </row>
    <row r="540" spans="3:8" x14ac:dyDescent="0.25">
      <c r="C540" s="18"/>
      <c r="D540" s="31"/>
      <c r="E540" s="18"/>
      <c r="F540" s="31"/>
      <c r="H540" s="36"/>
    </row>
    <row r="541" spans="3:8" x14ac:dyDescent="0.25">
      <c r="C541" s="18"/>
      <c r="D541" s="31"/>
      <c r="E541" s="18"/>
      <c r="F541" s="31"/>
      <c r="H541" s="36"/>
    </row>
    <row r="542" spans="3:8" x14ac:dyDescent="0.25">
      <c r="C542" s="18"/>
      <c r="D542" s="31"/>
      <c r="E542" s="18"/>
      <c r="F542" s="31"/>
      <c r="H542" s="36"/>
    </row>
    <row r="543" spans="3:8" x14ac:dyDescent="0.25">
      <c r="C543" s="18"/>
      <c r="D543" s="31"/>
      <c r="E543" s="18"/>
      <c r="F543" s="31"/>
      <c r="H543" s="36"/>
    </row>
    <row r="544" spans="3:8" x14ac:dyDescent="0.25">
      <c r="C544" s="18"/>
      <c r="D544" s="31"/>
      <c r="E544" s="18"/>
      <c r="F544" s="31"/>
      <c r="H544" s="36"/>
    </row>
    <row r="545" spans="3:8" x14ac:dyDescent="0.25">
      <c r="C545" s="18"/>
      <c r="D545" s="31"/>
      <c r="E545" s="18"/>
      <c r="F545" s="31"/>
      <c r="H545" s="36"/>
    </row>
    <row r="546" spans="3:8" x14ac:dyDescent="0.25">
      <c r="C546" s="18"/>
      <c r="D546" s="31"/>
      <c r="E546" s="18"/>
      <c r="F546" s="31"/>
      <c r="H546" s="36"/>
    </row>
    <row r="547" spans="3:8" x14ac:dyDescent="0.25">
      <c r="C547" s="18"/>
      <c r="D547" s="31"/>
      <c r="E547" s="18"/>
      <c r="F547" s="31"/>
      <c r="H547" s="36"/>
    </row>
    <row r="548" spans="3:8" x14ac:dyDescent="0.25">
      <c r="C548" s="18"/>
      <c r="D548" s="31"/>
      <c r="E548" s="18"/>
      <c r="F548" s="31"/>
      <c r="H548" s="36"/>
    </row>
    <row r="549" spans="3:8" x14ac:dyDescent="0.25">
      <c r="C549" s="18"/>
      <c r="D549" s="31"/>
      <c r="E549" s="18"/>
      <c r="F549" s="31"/>
      <c r="H549" s="36"/>
    </row>
    <row r="550" spans="3:8" x14ac:dyDescent="0.25">
      <c r="C550" s="18"/>
      <c r="D550" s="31"/>
      <c r="E550" s="18"/>
      <c r="F550" s="31"/>
      <c r="H550" s="36"/>
    </row>
    <row r="551" spans="3:8" x14ac:dyDescent="0.25">
      <c r="C551" s="18"/>
      <c r="D551" s="31"/>
      <c r="E551" s="18"/>
      <c r="F551" s="31"/>
      <c r="H551" s="36"/>
    </row>
    <row r="552" spans="3:8" x14ac:dyDescent="0.25">
      <c r="C552" s="18"/>
      <c r="D552" s="31"/>
      <c r="E552" s="18"/>
      <c r="F552" s="31"/>
      <c r="H552" s="36"/>
    </row>
    <row r="553" spans="3:8" x14ac:dyDescent="0.25">
      <c r="C553" s="18"/>
      <c r="D553" s="31"/>
      <c r="E553" s="18"/>
      <c r="F553" s="31"/>
      <c r="H553" s="36"/>
    </row>
    <row r="554" spans="3:8" x14ac:dyDescent="0.25">
      <c r="C554" s="18"/>
      <c r="D554" s="31"/>
      <c r="E554" s="18"/>
      <c r="F554" s="31"/>
      <c r="H554" s="36"/>
    </row>
    <row r="555" spans="3:8" x14ac:dyDescent="0.25">
      <c r="C555" s="18"/>
      <c r="D555" s="31"/>
      <c r="E555" s="18"/>
      <c r="F555" s="31"/>
      <c r="H555" s="36"/>
    </row>
    <row r="556" spans="3:8" x14ac:dyDescent="0.25">
      <c r="C556" s="18"/>
      <c r="D556" s="31"/>
      <c r="E556" s="18"/>
      <c r="F556" s="31"/>
      <c r="H556" s="36"/>
    </row>
    <row r="557" spans="3:8" x14ac:dyDescent="0.25">
      <c r="C557" s="18"/>
      <c r="D557" s="31"/>
      <c r="E557" s="18"/>
      <c r="F557" s="31"/>
      <c r="H557" s="36"/>
    </row>
    <row r="558" spans="3:8" x14ac:dyDescent="0.25">
      <c r="C558" s="18"/>
      <c r="D558" s="31"/>
      <c r="E558" s="18"/>
      <c r="F558" s="31"/>
      <c r="H558" s="36"/>
    </row>
    <row r="559" spans="3:8" x14ac:dyDescent="0.25">
      <c r="C559" s="18"/>
      <c r="D559" s="31"/>
      <c r="E559" s="18"/>
      <c r="F559" s="31"/>
      <c r="H559" s="36"/>
    </row>
    <row r="560" spans="3:8" x14ac:dyDescent="0.25">
      <c r="C560" s="18"/>
      <c r="D560" s="31"/>
      <c r="E560" s="18"/>
      <c r="F560" s="31"/>
      <c r="H560" s="36"/>
    </row>
    <row r="561" spans="3:8" x14ac:dyDescent="0.25">
      <c r="C561" s="18"/>
      <c r="D561" s="31"/>
      <c r="E561" s="18"/>
      <c r="F561" s="31"/>
      <c r="H561" s="36"/>
    </row>
    <row r="562" spans="3:8" x14ac:dyDescent="0.25">
      <c r="C562" s="18"/>
      <c r="D562" s="31"/>
      <c r="E562" s="18"/>
      <c r="F562" s="31"/>
      <c r="H562" s="36"/>
    </row>
    <row r="563" spans="3:8" x14ac:dyDescent="0.25">
      <c r="C563" s="18"/>
      <c r="D563" s="31"/>
      <c r="E563" s="18"/>
      <c r="F563" s="31"/>
      <c r="H563" s="36"/>
    </row>
    <row r="564" spans="3:8" x14ac:dyDescent="0.25">
      <c r="C564" s="18"/>
      <c r="D564" s="31"/>
      <c r="E564" s="18"/>
      <c r="F564" s="31"/>
      <c r="H564" s="36"/>
    </row>
    <row r="565" spans="3:8" x14ac:dyDescent="0.25">
      <c r="C565" s="18"/>
      <c r="D565" s="31"/>
      <c r="E565" s="18"/>
      <c r="F565" s="31"/>
      <c r="H565" s="36"/>
    </row>
    <row r="566" spans="3:8" x14ac:dyDescent="0.25">
      <c r="C566" s="18"/>
      <c r="D566" s="31"/>
      <c r="E566" s="18"/>
      <c r="F566" s="31"/>
      <c r="H566" s="36"/>
    </row>
    <row r="567" spans="3:8" x14ac:dyDescent="0.25">
      <c r="C567" s="18"/>
      <c r="D567" s="31"/>
      <c r="E567" s="18"/>
      <c r="F567" s="31"/>
      <c r="H567" s="36"/>
    </row>
    <row r="568" spans="3:8" x14ac:dyDescent="0.25">
      <c r="C568" s="18"/>
      <c r="D568" s="31"/>
      <c r="E568" s="18"/>
      <c r="F568" s="31"/>
      <c r="H568" s="36"/>
    </row>
    <row r="569" spans="3:8" x14ac:dyDescent="0.25">
      <c r="C569" s="18"/>
      <c r="D569" s="31"/>
      <c r="E569" s="18"/>
      <c r="F569" s="31"/>
      <c r="H569" s="36"/>
    </row>
    <row r="570" spans="3:8" x14ac:dyDescent="0.25">
      <c r="C570" s="18"/>
      <c r="D570" s="31"/>
      <c r="E570" s="18"/>
      <c r="F570" s="31"/>
      <c r="H570" s="36"/>
    </row>
    <row r="571" spans="3:8" x14ac:dyDescent="0.25">
      <c r="C571" s="18"/>
      <c r="D571" s="31"/>
      <c r="E571" s="18"/>
      <c r="F571" s="31"/>
      <c r="H571" s="36"/>
    </row>
    <row r="572" spans="3:8" x14ac:dyDescent="0.25">
      <c r="C572" s="18"/>
      <c r="D572" s="31"/>
      <c r="E572" s="18"/>
      <c r="F572" s="31"/>
      <c r="H572" s="36"/>
    </row>
    <row r="573" spans="3:8" x14ac:dyDescent="0.25">
      <c r="C573" s="18"/>
      <c r="D573" s="31"/>
      <c r="E573" s="18"/>
      <c r="F573" s="31"/>
      <c r="H573" s="36"/>
    </row>
    <row r="574" spans="3:8" x14ac:dyDescent="0.25">
      <c r="C574" s="18"/>
      <c r="D574" s="31"/>
      <c r="E574" s="18"/>
      <c r="F574" s="31"/>
      <c r="H574" s="36"/>
    </row>
    <row r="575" spans="3:8" x14ac:dyDescent="0.25">
      <c r="C575" s="18"/>
      <c r="D575" s="31"/>
      <c r="E575" s="18"/>
      <c r="F575" s="31"/>
      <c r="H575" s="36"/>
    </row>
    <row r="576" spans="3:8" x14ac:dyDescent="0.25">
      <c r="C576" s="18"/>
      <c r="D576" s="31"/>
      <c r="E576" s="18"/>
      <c r="F576" s="31"/>
      <c r="H576" s="36"/>
    </row>
    <row r="577" spans="3:8" x14ac:dyDescent="0.25">
      <c r="C577" s="18"/>
      <c r="D577" s="31"/>
      <c r="E577" s="18"/>
      <c r="F577" s="31"/>
      <c r="H577" s="36"/>
    </row>
    <row r="578" spans="3:8" x14ac:dyDescent="0.25">
      <c r="C578" s="18"/>
      <c r="D578" s="31"/>
      <c r="E578" s="18"/>
      <c r="F578" s="31"/>
      <c r="H578" s="36"/>
    </row>
    <row r="579" spans="3:8" x14ac:dyDescent="0.25">
      <c r="C579" s="18"/>
      <c r="D579" s="31"/>
      <c r="E579" s="18"/>
      <c r="F579" s="31"/>
      <c r="H579" s="36"/>
    </row>
    <row r="580" spans="3:8" x14ac:dyDescent="0.25">
      <c r="C580" s="18"/>
      <c r="D580" s="31"/>
      <c r="E580" s="18"/>
      <c r="F580" s="31"/>
      <c r="H580" s="36"/>
    </row>
    <row r="581" spans="3:8" x14ac:dyDescent="0.25">
      <c r="C581" s="18"/>
      <c r="D581" s="31"/>
      <c r="E581" s="18"/>
      <c r="F581" s="31"/>
      <c r="H581" s="36"/>
    </row>
    <row r="582" spans="3:8" x14ac:dyDescent="0.25">
      <c r="C582" s="18"/>
      <c r="D582" s="31"/>
      <c r="E582" s="18"/>
      <c r="F582" s="31"/>
      <c r="H582" s="36"/>
    </row>
    <row r="583" spans="3:8" x14ac:dyDescent="0.25">
      <c r="C583" s="18"/>
      <c r="D583" s="31"/>
      <c r="E583" s="18"/>
      <c r="F583" s="31"/>
      <c r="H583" s="36"/>
    </row>
    <row r="584" spans="3:8" x14ac:dyDescent="0.25">
      <c r="C584" s="18"/>
      <c r="D584" s="31"/>
      <c r="E584" s="18"/>
      <c r="F584" s="31"/>
      <c r="H584" s="36"/>
    </row>
    <row r="585" spans="3:8" x14ac:dyDescent="0.25">
      <c r="C585" s="18"/>
      <c r="D585" s="31"/>
      <c r="E585" s="18"/>
      <c r="F585" s="31"/>
      <c r="H585" s="36"/>
    </row>
    <row r="586" spans="3:8" x14ac:dyDescent="0.25">
      <c r="C586" s="18"/>
      <c r="D586" s="31"/>
      <c r="E586" s="18"/>
      <c r="F586" s="31"/>
      <c r="H586" s="36"/>
    </row>
    <row r="587" spans="3:8" x14ac:dyDescent="0.25">
      <c r="C587" s="18"/>
      <c r="D587" s="31"/>
      <c r="E587" s="18"/>
      <c r="F587" s="31"/>
      <c r="H587" s="36"/>
    </row>
    <row r="588" spans="3:8" x14ac:dyDescent="0.25">
      <c r="C588" s="18"/>
      <c r="D588" s="31"/>
      <c r="E588" s="18"/>
      <c r="F588" s="31"/>
      <c r="H588" s="36"/>
    </row>
    <row r="589" spans="3:8" x14ac:dyDescent="0.25">
      <c r="C589" s="18"/>
      <c r="D589" s="31"/>
      <c r="E589" s="18"/>
      <c r="F589" s="31"/>
      <c r="H589" s="36"/>
    </row>
    <row r="590" spans="3:8" x14ac:dyDescent="0.25">
      <c r="C590" s="18"/>
      <c r="D590" s="31"/>
      <c r="E590" s="18"/>
      <c r="F590" s="31"/>
      <c r="H590" s="36"/>
    </row>
    <row r="591" spans="3:8" x14ac:dyDescent="0.25">
      <c r="C591" s="18"/>
      <c r="D591" s="31"/>
      <c r="E591" s="18"/>
      <c r="F591" s="31"/>
      <c r="H591" s="36"/>
    </row>
    <row r="592" spans="3:8" x14ac:dyDescent="0.25">
      <c r="C592" s="18"/>
      <c r="D592" s="31"/>
      <c r="E592" s="18"/>
      <c r="F592" s="31"/>
      <c r="H592" s="36"/>
    </row>
    <row r="593" spans="3:8" x14ac:dyDescent="0.25">
      <c r="C593" s="18"/>
      <c r="D593" s="31"/>
      <c r="E593" s="18"/>
      <c r="F593" s="31"/>
      <c r="H593" s="36"/>
    </row>
    <row r="594" spans="3:8" x14ac:dyDescent="0.25">
      <c r="C594" s="18"/>
      <c r="D594" s="31"/>
      <c r="E594" s="18"/>
      <c r="F594" s="31"/>
      <c r="H594" s="36"/>
    </row>
    <row r="595" spans="3:8" x14ac:dyDescent="0.25">
      <c r="C595" s="18"/>
      <c r="D595" s="31"/>
      <c r="E595" s="18"/>
      <c r="F595" s="31"/>
      <c r="H595" s="36"/>
    </row>
    <row r="596" spans="3:8" x14ac:dyDescent="0.25">
      <c r="C596" s="18"/>
      <c r="D596" s="31"/>
      <c r="E596" s="18"/>
      <c r="F596" s="31"/>
      <c r="H596" s="36"/>
    </row>
    <row r="597" spans="3:8" x14ac:dyDescent="0.25">
      <c r="C597" s="18"/>
      <c r="D597" s="31"/>
      <c r="E597" s="18"/>
      <c r="F597" s="31"/>
      <c r="H597" s="36"/>
    </row>
    <row r="598" spans="3:8" x14ac:dyDescent="0.25">
      <c r="C598" s="18"/>
      <c r="D598" s="31"/>
      <c r="E598" s="18"/>
      <c r="F598" s="31"/>
      <c r="H598" s="36"/>
    </row>
    <row r="599" spans="3:8" x14ac:dyDescent="0.25">
      <c r="C599" s="18"/>
      <c r="D599" s="31"/>
      <c r="E599" s="18"/>
      <c r="F599" s="31"/>
      <c r="H599" s="36"/>
    </row>
    <row r="600" spans="3:8" x14ac:dyDescent="0.25">
      <c r="C600" s="18"/>
      <c r="D600" s="31"/>
      <c r="E600" s="18"/>
      <c r="F600" s="31"/>
      <c r="H600" s="36"/>
    </row>
    <row r="601" spans="3:8" x14ac:dyDescent="0.25">
      <c r="C601" s="18"/>
      <c r="D601" s="31"/>
      <c r="E601" s="18"/>
      <c r="F601" s="31"/>
      <c r="H601" s="36"/>
    </row>
    <row r="602" spans="3:8" x14ac:dyDescent="0.25">
      <c r="C602" s="18"/>
      <c r="D602" s="31"/>
      <c r="E602" s="18"/>
      <c r="F602" s="31"/>
      <c r="H602" s="36"/>
    </row>
    <row r="603" spans="3:8" x14ac:dyDescent="0.25">
      <c r="C603" s="18"/>
      <c r="D603" s="31"/>
      <c r="E603" s="18"/>
      <c r="F603" s="31"/>
      <c r="H603" s="36"/>
    </row>
    <row r="604" spans="3:8" x14ac:dyDescent="0.25">
      <c r="C604" s="18"/>
      <c r="D604" s="31"/>
      <c r="E604" s="18"/>
      <c r="F604" s="31"/>
      <c r="H604" s="36"/>
    </row>
    <row r="605" spans="3:8" x14ac:dyDescent="0.25">
      <c r="C605" s="18"/>
      <c r="D605" s="31"/>
      <c r="E605" s="18"/>
      <c r="F605" s="31"/>
      <c r="H605" s="36"/>
    </row>
    <row r="606" spans="3:8" x14ac:dyDescent="0.25">
      <c r="C606" s="18"/>
      <c r="D606" s="31"/>
      <c r="E606" s="18"/>
      <c r="F606" s="31"/>
      <c r="H606" s="36"/>
    </row>
    <row r="607" spans="3:8" x14ac:dyDescent="0.25">
      <c r="C607" s="18"/>
      <c r="D607" s="31"/>
      <c r="E607" s="18"/>
      <c r="F607" s="31"/>
      <c r="H607" s="36"/>
    </row>
    <row r="608" spans="3:8" x14ac:dyDescent="0.25">
      <c r="C608" s="18"/>
      <c r="D608" s="31"/>
      <c r="E608" s="18"/>
      <c r="F608" s="31"/>
      <c r="H608" s="36"/>
    </row>
    <row r="609" spans="3:8" x14ac:dyDescent="0.25">
      <c r="C609" s="18"/>
      <c r="D609" s="31"/>
      <c r="E609" s="18"/>
      <c r="F609" s="31"/>
      <c r="H609" s="36"/>
    </row>
    <row r="610" spans="3:8" x14ac:dyDescent="0.25">
      <c r="C610" s="18"/>
      <c r="D610" s="31"/>
      <c r="E610" s="18"/>
      <c r="F610" s="31"/>
      <c r="H610" s="36"/>
    </row>
    <row r="611" spans="3:8" x14ac:dyDescent="0.25">
      <c r="C611" s="18"/>
      <c r="D611" s="31"/>
      <c r="E611" s="18"/>
      <c r="F611" s="31"/>
      <c r="H611" s="36"/>
    </row>
    <row r="612" spans="3:8" x14ac:dyDescent="0.25">
      <c r="C612" s="18"/>
      <c r="D612" s="31"/>
      <c r="E612" s="18"/>
      <c r="F612" s="31"/>
      <c r="H612" s="36"/>
    </row>
    <row r="613" spans="3:8" x14ac:dyDescent="0.25">
      <c r="C613" s="18"/>
      <c r="D613" s="31"/>
      <c r="E613" s="18"/>
      <c r="F613" s="31"/>
      <c r="H613" s="36"/>
    </row>
    <row r="614" spans="3:8" x14ac:dyDescent="0.25">
      <c r="C614" s="18"/>
      <c r="D614" s="31"/>
      <c r="E614" s="18"/>
      <c r="F614" s="31"/>
      <c r="H614" s="36"/>
    </row>
    <row r="615" spans="3:8" x14ac:dyDescent="0.25">
      <c r="C615" s="18"/>
      <c r="D615" s="31"/>
      <c r="E615" s="18"/>
      <c r="F615" s="31"/>
      <c r="H615" s="36"/>
    </row>
    <row r="616" spans="3:8" x14ac:dyDescent="0.25">
      <c r="C616" s="18"/>
      <c r="D616" s="31"/>
      <c r="E616" s="18"/>
      <c r="F616" s="31"/>
      <c r="H616" s="36"/>
    </row>
    <row r="617" spans="3:8" x14ac:dyDescent="0.25">
      <c r="C617" s="18"/>
      <c r="D617" s="31"/>
      <c r="E617" s="18"/>
      <c r="F617" s="31"/>
      <c r="H617" s="36"/>
    </row>
    <row r="618" spans="3:8" x14ac:dyDescent="0.25">
      <c r="C618" s="18"/>
      <c r="D618" s="31"/>
      <c r="E618" s="18"/>
      <c r="F618" s="31"/>
      <c r="H618" s="36"/>
    </row>
    <row r="619" spans="3:8" x14ac:dyDescent="0.25">
      <c r="C619" s="18"/>
      <c r="D619" s="31"/>
      <c r="E619" s="18"/>
      <c r="F619" s="31"/>
      <c r="H619" s="36"/>
    </row>
    <row r="620" spans="3:8" x14ac:dyDescent="0.25">
      <c r="C620" s="18"/>
      <c r="D620" s="31"/>
      <c r="E620" s="18"/>
      <c r="F620" s="31"/>
      <c r="H620" s="36"/>
    </row>
    <row r="621" spans="3:8" x14ac:dyDescent="0.25">
      <c r="C621" s="18"/>
      <c r="D621" s="31"/>
      <c r="E621" s="18"/>
      <c r="F621" s="31"/>
      <c r="H621" s="36"/>
    </row>
    <row r="622" spans="3:8" x14ac:dyDescent="0.25">
      <c r="C622" s="18"/>
      <c r="D622" s="31"/>
      <c r="E622" s="18"/>
      <c r="F622" s="31"/>
      <c r="H622" s="36"/>
    </row>
    <row r="623" spans="3:8" x14ac:dyDescent="0.25">
      <c r="C623" s="18"/>
      <c r="D623" s="31"/>
      <c r="E623" s="18"/>
      <c r="F623" s="31"/>
      <c r="H623" s="36"/>
    </row>
    <row r="624" spans="3:8" x14ac:dyDescent="0.25">
      <c r="C624" s="18"/>
      <c r="D624" s="31"/>
      <c r="E624" s="18"/>
      <c r="F624" s="31"/>
      <c r="H624" s="36"/>
    </row>
    <row r="625" spans="3:8" x14ac:dyDescent="0.25">
      <c r="C625" s="18"/>
      <c r="D625" s="31"/>
      <c r="E625" s="18"/>
      <c r="F625" s="31"/>
      <c r="H625" s="36"/>
    </row>
    <row r="626" spans="3:8" x14ac:dyDescent="0.25">
      <c r="C626" s="18"/>
      <c r="D626" s="31"/>
      <c r="E626" s="18"/>
      <c r="F626" s="31"/>
      <c r="H626" s="36"/>
    </row>
    <row r="627" spans="3:8" x14ac:dyDescent="0.25">
      <c r="C627" s="18"/>
      <c r="D627" s="31"/>
      <c r="E627" s="18"/>
      <c r="F627" s="31"/>
      <c r="H627" s="36"/>
    </row>
    <row r="628" spans="3:8" x14ac:dyDescent="0.25">
      <c r="C628" s="18"/>
      <c r="D628" s="31"/>
      <c r="E628" s="18"/>
      <c r="F628" s="31"/>
      <c r="H628" s="36"/>
    </row>
    <row r="629" spans="3:8" x14ac:dyDescent="0.25">
      <c r="C629" s="18"/>
      <c r="D629" s="31"/>
      <c r="E629" s="18"/>
      <c r="F629" s="31"/>
      <c r="H629" s="36"/>
    </row>
    <row r="630" spans="3:8" x14ac:dyDescent="0.25">
      <c r="C630" s="18"/>
      <c r="D630" s="31"/>
      <c r="E630" s="18"/>
      <c r="F630" s="31"/>
      <c r="H630" s="36"/>
    </row>
    <row r="631" spans="3:8" x14ac:dyDescent="0.25">
      <c r="C631" s="18"/>
      <c r="D631" s="31"/>
      <c r="E631" s="18"/>
      <c r="F631" s="31"/>
      <c r="H631" s="36"/>
    </row>
    <row r="632" spans="3:8" x14ac:dyDescent="0.25">
      <c r="C632" s="18"/>
      <c r="D632" s="31"/>
      <c r="E632" s="18"/>
      <c r="F632" s="31"/>
      <c r="H632" s="36"/>
    </row>
    <row r="633" spans="3:8" x14ac:dyDescent="0.25">
      <c r="C633" s="18"/>
      <c r="D633" s="31"/>
      <c r="E633" s="18"/>
      <c r="F633" s="31"/>
      <c r="H633" s="36"/>
    </row>
    <row r="634" spans="3:8" x14ac:dyDescent="0.25">
      <c r="C634" s="18"/>
      <c r="D634" s="31"/>
      <c r="E634" s="18"/>
      <c r="F634" s="31"/>
      <c r="H634" s="36"/>
    </row>
    <row r="635" spans="3:8" x14ac:dyDescent="0.25">
      <c r="C635" s="18"/>
      <c r="D635" s="31"/>
      <c r="E635" s="18"/>
      <c r="F635" s="31"/>
      <c r="H635" s="36"/>
    </row>
    <row r="636" spans="3:8" x14ac:dyDescent="0.25">
      <c r="C636" s="18"/>
      <c r="D636" s="31"/>
      <c r="E636" s="18"/>
      <c r="F636" s="31"/>
      <c r="H636" s="36"/>
    </row>
    <row r="637" spans="3:8" x14ac:dyDescent="0.25">
      <c r="C637" s="18"/>
      <c r="D637" s="31"/>
      <c r="E637" s="18"/>
      <c r="F637" s="31"/>
      <c r="H637" s="36"/>
    </row>
    <row r="638" spans="3:8" x14ac:dyDescent="0.25">
      <c r="C638" s="18"/>
      <c r="D638" s="31"/>
      <c r="E638" s="18"/>
      <c r="F638" s="31"/>
      <c r="H638" s="36"/>
    </row>
    <row r="639" spans="3:8" x14ac:dyDescent="0.25">
      <c r="C639" s="18"/>
      <c r="D639" s="31"/>
      <c r="E639" s="18"/>
      <c r="F639" s="31"/>
      <c r="H639" s="36"/>
    </row>
    <row r="640" spans="3:8" x14ac:dyDescent="0.25">
      <c r="C640" s="18"/>
      <c r="D640" s="31"/>
      <c r="E640" s="18"/>
      <c r="F640" s="31"/>
      <c r="H640" s="36"/>
    </row>
    <row r="641" spans="3:8" x14ac:dyDescent="0.25">
      <c r="C641" s="18"/>
      <c r="D641" s="31"/>
      <c r="E641" s="18"/>
      <c r="F641" s="31"/>
      <c r="H641" s="36"/>
    </row>
    <row r="642" spans="3:8" x14ac:dyDescent="0.25">
      <c r="C642" s="18"/>
      <c r="D642" s="31"/>
      <c r="E642" s="18"/>
      <c r="F642" s="31"/>
      <c r="H642" s="36"/>
    </row>
    <row r="643" spans="3:8" x14ac:dyDescent="0.25">
      <c r="C643" s="18"/>
      <c r="D643" s="31"/>
      <c r="E643" s="18"/>
      <c r="F643" s="31"/>
      <c r="H643" s="36"/>
    </row>
    <row r="644" spans="3:8" x14ac:dyDescent="0.25">
      <c r="C644" s="18"/>
      <c r="D644" s="31"/>
      <c r="E644" s="18"/>
      <c r="F644" s="31"/>
      <c r="H644" s="36"/>
    </row>
    <row r="645" spans="3:8" x14ac:dyDescent="0.25">
      <c r="C645" s="18"/>
      <c r="D645" s="31"/>
      <c r="E645" s="18"/>
      <c r="F645" s="31"/>
      <c r="H645" s="36"/>
    </row>
    <row r="646" spans="3:8" x14ac:dyDescent="0.25">
      <c r="C646" s="18"/>
      <c r="D646" s="31"/>
      <c r="E646" s="18"/>
      <c r="F646" s="31"/>
      <c r="H646" s="36"/>
    </row>
    <row r="647" spans="3:8" x14ac:dyDescent="0.25">
      <c r="C647" s="18"/>
      <c r="D647" s="31"/>
      <c r="E647" s="18"/>
      <c r="F647" s="31"/>
      <c r="H647" s="36"/>
    </row>
    <row r="648" spans="3:8" x14ac:dyDescent="0.25">
      <c r="C648" s="18"/>
      <c r="D648" s="31"/>
      <c r="E648" s="18"/>
      <c r="F648" s="31"/>
      <c r="H648" s="36"/>
    </row>
    <row r="649" spans="3:8" x14ac:dyDescent="0.25">
      <c r="C649" s="18"/>
      <c r="D649" s="31"/>
      <c r="E649" s="18"/>
      <c r="F649" s="31"/>
      <c r="H649" s="36"/>
    </row>
    <row r="650" spans="3:8" x14ac:dyDescent="0.25">
      <c r="C650" s="18"/>
      <c r="D650" s="31"/>
      <c r="E650" s="18"/>
      <c r="F650" s="31"/>
      <c r="H650" s="36"/>
    </row>
    <row r="651" spans="3:8" x14ac:dyDescent="0.25">
      <c r="C651" s="18"/>
      <c r="D651" s="31"/>
      <c r="E651" s="18"/>
      <c r="F651" s="31"/>
      <c r="H651" s="36"/>
    </row>
    <row r="652" spans="3:8" x14ac:dyDescent="0.25">
      <c r="C652" s="18"/>
      <c r="D652" s="31"/>
      <c r="E652" s="18"/>
      <c r="F652" s="31"/>
      <c r="H652" s="36"/>
    </row>
    <row r="653" spans="3:8" x14ac:dyDescent="0.25">
      <c r="C653" s="18"/>
      <c r="D653" s="31"/>
      <c r="E653" s="18"/>
      <c r="F653" s="31"/>
      <c r="H653" s="36"/>
    </row>
    <row r="654" spans="3:8" x14ac:dyDescent="0.25">
      <c r="C654" s="18"/>
      <c r="D654" s="31"/>
      <c r="E654" s="18"/>
      <c r="F654" s="31"/>
      <c r="H654" s="36"/>
    </row>
    <row r="655" spans="3:8" x14ac:dyDescent="0.25">
      <c r="C655" s="18"/>
      <c r="D655" s="31"/>
      <c r="E655" s="18"/>
      <c r="F655" s="31"/>
      <c r="H655" s="36"/>
    </row>
    <row r="656" spans="3:8" x14ac:dyDescent="0.25">
      <c r="C656" s="18"/>
      <c r="D656" s="31"/>
      <c r="E656" s="18"/>
      <c r="F656" s="31"/>
      <c r="H656" s="36"/>
    </row>
    <row r="657" spans="3:8" x14ac:dyDescent="0.25">
      <c r="C657" s="18"/>
      <c r="D657" s="31"/>
      <c r="E657" s="18"/>
      <c r="F657" s="31"/>
      <c r="H657" s="36"/>
    </row>
    <row r="658" spans="3:8" x14ac:dyDescent="0.25">
      <c r="C658" s="18"/>
      <c r="D658" s="31"/>
      <c r="E658" s="18"/>
      <c r="F658" s="31"/>
      <c r="H658" s="36"/>
    </row>
    <row r="659" spans="3:8" x14ac:dyDescent="0.25">
      <c r="C659" s="18"/>
      <c r="D659" s="31"/>
      <c r="E659" s="18"/>
      <c r="F659" s="31"/>
      <c r="H659" s="36"/>
    </row>
    <row r="660" spans="3:8" x14ac:dyDescent="0.25">
      <c r="C660" s="18"/>
      <c r="D660" s="31"/>
      <c r="E660" s="18"/>
      <c r="F660" s="31"/>
      <c r="H660" s="36"/>
    </row>
    <row r="661" spans="3:8" x14ac:dyDescent="0.25">
      <c r="C661" s="18"/>
      <c r="D661" s="31"/>
      <c r="E661" s="18"/>
      <c r="F661" s="31"/>
      <c r="H661" s="36"/>
    </row>
    <row r="662" spans="3:8" x14ac:dyDescent="0.25">
      <c r="C662" s="18"/>
      <c r="D662" s="31"/>
      <c r="E662" s="18"/>
      <c r="F662" s="31"/>
      <c r="H662" s="36"/>
    </row>
    <row r="663" spans="3:8" x14ac:dyDescent="0.25">
      <c r="C663" s="18"/>
      <c r="D663" s="31"/>
      <c r="E663" s="18"/>
      <c r="F663" s="31"/>
      <c r="H663" s="36"/>
    </row>
    <row r="664" spans="3:8" x14ac:dyDescent="0.25">
      <c r="C664" s="18"/>
      <c r="D664" s="31"/>
      <c r="E664" s="18"/>
      <c r="F664" s="31"/>
      <c r="H664" s="36"/>
    </row>
    <row r="665" spans="3:8" x14ac:dyDescent="0.25">
      <c r="C665" s="18"/>
      <c r="D665" s="31"/>
      <c r="E665" s="18"/>
      <c r="F665" s="31"/>
      <c r="H665" s="36"/>
    </row>
    <row r="666" spans="3:8" x14ac:dyDescent="0.25">
      <c r="C666" s="18"/>
      <c r="D666" s="31"/>
      <c r="E666" s="18"/>
      <c r="F666" s="31"/>
      <c r="H666" s="36"/>
    </row>
    <row r="667" spans="3:8" x14ac:dyDescent="0.25">
      <c r="C667" s="18"/>
      <c r="D667" s="31"/>
      <c r="E667" s="18"/>
      <c r="F667" s="31"/>
      <c r="H667" s="36"/>
    </row>
    <row r="668" spans="3:8" x14ac:dyDescent="0.25">
      <c r="C668" s="18"/>
      <c r="D668" s="31"/>
      <c r="E668" s="18"/>
      <c r="F668" s="31"/>
      <c r="H668" s="36"/>
    </row>
    <row r="669" spans="3:8" x14ac:dyDescent="0.25">
      <c r="C669" s="18"/>
      <c r="D669" s="31"/>
      <c r="E669" s="18"/>
      <c r="F669" s="31"/>
      <c r="H669" s="36"/>
    </row>
    <row r="670" spans="3:8" x14ac:dyDescent="0.25">
      <c r="C670" s="18"/>
      <c r="D670" s="31"/>
      <c r="E670" s="18"/>
      <c r="F670" s="31"/>
      <c r="H670" s="36"/>
    </row>
    <row r="671" spans="3:8" x14ac:dyDescent="0.25">
      <c r="C671" s="18"/>
      <c r="D671" s="31"/>
      <c r="E671" s="18"/>
      <c r="F671" s="31"/>
      <c r="H671" s="36"/>
    </row>
    <row r="672" spans="3:8" x14ac:dyDescent="0.25">
      <c r="C672" s="18"/>
      <c r="D672" s="31"/>
      <c r="E672" s="18"/>
      <c r="F672" s="31"/>
      <c r="H672" s="36"/>
    </row>
    <row r="673" spans="3:8" x14ac:dyDescent="0.25">
      <c r="C673" s="18"/>
      <c r="D673" s="31"/>
      <c r="E673" s="18"/>
      <c r="F673" s="31"/>
      <c r="H673" s="36"/>
    </row>
    <row r="674" spans="3:8" x14ac:dyDescent="0.25">
      <c r="C674" s="18"/>
      <c r="D674" s="31"/>
      <c r="E674" s="18"/>
      <c r="F674" s="31"/>
      <c r="H674" s="36"/>
    </row>
    <row r="675" spans="3:8" x14ac:dyDescent="0.25">
      <c r="C675" s="18"/>
      <c r="D675" s="31"/>
      <c r="E675" s="18"/>
      <c r="F675" s="31"/>
      <c r="H675" s="36"/>
    </row>
    <row r="676" spans="3:8" x14ac:dyDescent="0.25">
      <c r="C676" s="18"/>
      <c r="D676" s="31"/>
      <c r="E676" s="18"/>
      <c r="F676" s="31"/>
      <c r="H676" s="36"/>
    </row>
    <row r="677" spans="3:8" x14ac:dyDescent="0.25">
      <c r="C677" s="18"/>
      <c r="D677" s="31"/>
      <c r="E677" s="18"/>
      <c r="F677" s="31"/>
      <c r="H677" s="36"/>
    </row>
    <row r="678" spans="3:8" x14ac:dyDescent="0.25">
      <c r="C678" s="18"/>
      <c r="D678" s="31"/>
      <c r="E678" s="18"/>
      <c r="F678" s="31"/>
      <c r="H678" s="36"/>
    </row>
    <row r="679" spans="3:8" x14ac:dyDescent="0.25">
      <c r="C679" s="18"/>
      <c r="D679" s="31"/>
      <c r="E679" s="18"/>
      <c r="F679" s="31"/>
      <c r="H679" s="36"/>
    </row>
    <row r="680" spans="3:8" x14ac:dyDescent="0.25">
      <c r="C680" s="18"/>
      <c r="D680" s="31"/>
      <c r="E680" s="18"/>
      <c r="F680" s="31"/>
      <c r="H680" s="36"/>
    </row>
    <row r="681" spans="3:8" x14ac:dyDescent="0.25">
      <c r="C681" s="18"/>
      <c r="D681" s="31"/>
      <c r="E681" s="18"/>
      <c r="F681" s="31"/>
      <c r="H681" s="36"/>
    </row>
    <row r="682" spans="3:8" x14ac:dyDescent="0.25">
      <c r="C682" s="18"/>
      <c r="D682" s="31"/>
      <c r="E682" s="18"/>
      <c r="F682" s="31"/>
      <c r="H682" s="36"/>
    </row>
    <row r="683" spans="3:8" x14ac:dyDescent="0.25">
      <c r="C683" s="18"/>
      <c r="D683" s="31"/>
      <c r="E683" s="18"/>
      <c r="F683" s="31"/>
      <c r="H683" s="36"/>
    </row>
    <row r="684" spans="3:8" x14ac:dyDescent="0.25">
      <c r="C684" s="18"/>
      <c r="D684" s="31"/>
      <c r="E684" s="18"/>
      <c r="F684" s="31"/>
      <c r="H684" s="36"/>
    </row>
    <row r="685" spans="3:8" x14ac:dyDescent="0.25">
      <c r="C685" s="18"/>
      <c r="D685" s="31"/>
      <c r="E685" s="18"/>
      <c r="F685" s="31"/>
      <c r="H685" s="36"/>
    </row>
    <row r="686" spans="3:8" x14ac:dyDescent="0.25">
      <c r="C686" s="18"/>
      <c r="D686" s="31"/>
      <c r="E686" s="18"/>
      <c r="F686" s="31"/>
      <c r="H686" s="36"/>
    </row>
    <row r="687" spans="3:8" x14ac:dyDescent="0.25">
      <c r="C687" s="18"/>
      <c r="D687" s="31"/>
      <c r="E687" s="18"/>
      <c r="F687" s="31"/>
      <c r="H687" s="36"/>
    </row>
    <row r="688" spans="3:8" x14ac:dyDescent="0.25">
      <c r="C688" s="18"/>
      <c r="D688" s="31"/>
      <c r="E688" s="18"/>
      <c r="F688" s="31"/>
      <c r="H688" s="36"/>
    </row>
    <row r="689" spans="3:8" x14ac:dyDescent="0.25">
      <c r="C689" s="18"/>
      <c r="D689" s="31"/>
      <c r="E689" s="18"/>
      <c r="F689" s="31"/>
      <c r="H689" s="36"/>
    </row>
    <row r="690" spans="3:8" x14ac:dyDescent="0.25">
      <c r="C690" s="18"/>
      <c r="D690" s="31"/>
      <c r="E690" s="18"/>
      <c r="F690" s="31"/>
      <c r="H690" s="36"/>
    </row>
    <row r="691" spans="3:8" x14ac:dyDescent="0.25">
      <c r="C691" s="18"/>
      <c r="D691" s="31"/>
      <c r="E691" s="18"/>
      <c r="F691" s="31"/>
      <c r="H691" s="36"/>
    </row>
    <row r="692" spans="3:8" x14ac:dyDescent="0.25">
      <c r="C692" s="18"/>
      <c r="D692" s="31"/>
      <c r="E692" s="18"/>
      <c r="F692" s="31"/>
      <c r="H692" s="36"/>
    </row>
    <row r="693" spans="3:8" x14ac:dyDescent="0.25">
      <c r="C693" s="18"/>
      <c r="D693" s="31"/>
      <c r="E693" s="18"/>
      <c r="F693" s="31"/>
      <c r="H693" s="36"/>
    </row>
    <row r="694" spans="3:8" x14ac:dyDescent="0.25">
      <c r="C694" s="18"/>
      <c r="D694" s="31"/>
      <c r="E694" s="18"/>
      <c r="F694" s="31"/>
      <c r="H694" s="36"/>
    </row>
    <row r="695" spans="3:8" x14ac:dyDescent="0.25">
      <c r="C695" s="18"/>
      <c r="D695" s="31"/>
      <c r="E695" s="18"/>
      <c r="F695" s="31"/>
      <c r="H695" s="36"/>
    </row>
    <row r="696" spans="3:8" x14ac:dyDescent="0.25">
      <c r="C696" s="18"/>
      <c r="D696" s="31"/>
      <c r="E696" s="18"/>
      <c r="F696" s="31"/>
      <c r="H696" s="36"/>
    </row>
    <row r="697" spans="3:8" x14ac:dyDescent="0.25">
      <c r="C697" s="18"/>
      <c r="D697" s="31"/>
      <c r="E697" s="18"/>
      <c r="F697" s="31"/>
      <c r="H697" s="36"/>
    </row>
    <row r="698" spans="3:8" x14ac:dyDescent="0.25">
      <c r="C698" s="18"/>
      <c r="D698" s="31"/>
      <c r="E698" s="18"/>
      <c r="F698" s="31"/>
      <c r="H698" s="36"/>
    </row>
    <row r="699" spans="3:8" x14ac:dyDescent="0.25">
      <c r="C699" s="18"/>
      <c r="D699" s="31"/>
      <c r="E699" s="18"/>
      <c r="F699" s="31"/>
      <c r="H699" s="36"/>
    </row>
    <row r="700" spans="3:8" x14ac:dyDescent="0.25">
      <c r="C700" s="18"/>
      <c r="D700" s="31"/>
      <c r="E700" s="18"/>
      <c r="F700" s="31"/>
      <c r="H700" s="36"/>
    </row>
    <row r="701" spans="3:8" x14ac:dyDescent="0.25">
      <c r="C701" s="18"/>
      <c r="D701" s="31"/>
      <c r="E701" s="18"/>
      <c r="F701" s="31"/>
      <c r="H701" s="36"/>
    </row>
    <row r="702" spans="3:8" x14ac:dyDescent="0.25">
      <c r="C702" s="18"/>
      <c r="D702" s="31"/>
      <c r="E702" s="18"/>
      <c r="F702" s="31"/>
      <c r="H702" s="36"/>
    </row>
    <row r="703" spans="3:8" x14ac:dyDescent="0.25">
      <c r="C703" s="18"/>
      <c r="D703" s="31"/>
      <c r="E703" s="18"/>
      <c r="F703" s="31"/>
      <c r="H703" s="36"/>
    </row>
    <row r="704" spans="3:8" x14ac:dyDescent="0.25">
      <c r="C704" s="18"/>
      <c r="D704" s="31"/>
      <c r="E704" s="18"/>
      <c r="F704" s="31"/>
      <c r="H704" s="36"/>
    </row>
    <row r="705" spans="3:8" x14ac:dyDescent="0.25">
      <c r="C705" s="18"/>
      <c r="D705" s="31"/>
      <c r="E705" s="18"/>
      <c r="F705" s="31"/>
      <c r="H705" s="36"/>
    </row>
    <row r="706" spans="3:8" x14ac:dyDescent="0.25">
      <c r="C706" s="18"/>
      <c r="D706" s="31"/>
      <c r="E706" s="18"/>
      <c r="F706" s="31"/>
      <c r="H706" s="36"/>
    </row>
    <row r="707" spans="3:8" x14ac:dyDescent="0.25">
      <c r="C707" s="18"/>
      <c r="D707" s="31"/>
      <c r="E707" s="18"/>
      <c r="F707" s="31"/>
      <c r="H707" s="36"/>
    </row>
    <row r="708" spans="3:8" x14ac:dyDescent="0.25">
      <c r="C708" s="18"/>
      <c r="D708" s="31"/>
      <c r="E708" s="18"/>
      <c r="F708" s="31"/>
      <c r="H708" s="36"/>
    </row>
    <row r="709" spans="3:8" x14ac:dyDescent="0.25">
      <c r="C709" s="18"/>
      <c r="D709" s="31"/>
      <c r="E709" s="18"/>
      <c r="F709" s="31"/>
      <c r="H709" s="36"/>
    </row>
    <row r="710" spans="3:8" x14ac:dyDescent="0.25">
      <c r="C710" s="18"/>
      <c r="D710" s="31"/>
      <c r="E710" s="18"/>
      <c r="F710" s="31"/>
      <c r="H710" s="36"/>
    </row>
    <row r="711" spans="3:8" x14ac:dyDescent="0.25">
      <c r="C711" s="18"/>
      <c r="D711" s="31"/>
      <c r="E711" s="18"/>
      <c r="F711" s="31"/>
      <c r="H711" s="36"/>
    </row>
    <row r="712" spans="3:8" x14ac:dyDescent="0.25">
      <c r="C712" s="18"/>
      <c r="D712" s="31"/>
      <c r="E712" s="18"/>
      <c r="F712" s="31"/>
      <c r="H712" s="36"/>
    </row>
    <row r="713" spans="3:8" x14ac:dyDescent="0.25">
      <c r="C713" s="18"/>
      <c r="D713" s="31"/>
      <c r="E713" s="18"/>
      <c r="F713" s="31"/>
      <c r="H713" s="36"/>
    </row>
    <row r="714" spans="3:8" x14ac:dyDescent="0.25">
      <c r="C714" s="18"/>
      <c r="D714" s="31"/>
      <c r="E714" s="18"/>
      <c r="F714" s="31"/>
      <c r="H714" s="36"/>
    </row>
    <row r="715" spans="3:8" x14ac:dyDescent="0.25">
      <c r="C715" s="18"/>
      <c r="D715" s="31"/>
      <c r="E715" s="18"/>
      <c r="F715" s="31"/>
      <c r="H715" s="36"/>
    </row>
    <row r="716" spans="3:8" x14ac:dyDescent="0.25">
      <c r="C716" s="18"/>
      <c r="D716" s="31"/>
      <c r="E716" s="18"/>
      <c r="F716" s="31"/>
      <c r="H716" s="36"/>
    </row>
    <row r="717" spans="3:8" x14ac:dyDescent="0.25">
      <c r="C717" s="18"/>
      <c r="D717" s="31"/>
      <c r="E717" s="18"/>
      <c r="F717" s="31"/>
      <c r="H717" s="36"/>
    </row>
    <row r="718" spans="3:8" x14ac:dyDescent="0.25">
      <c r="C718" s="18"/>
      <c r="D718" s="31"/>
      <c r="E718" s="18"/>
      <c r="F718" s="31"/>
      <c r="H718" s="36"/>
    </row>
    <row r="719" spans="3:8" x14ac:dyDescent="0.25">
      <c r="C719" s="18"/>
      <c r="D719" s="31"/>
      <c r="E719" s="18"/>
      <c r="F719" s="31"/>
      <c r="H719" s="36"/>
    </row>
    <row r="720" spans="3:8" x14ac:dyDescent="0.25">
      <c r="C720" s="18"/>
      <c r="D720" s="31"/>
      <c r="E720" s="18"/>
      <c r="F720" s="31"/>
      <c r="H720" s="36"/>
    </row>
    <row r="721" spans="3:8" x14ac:dyDescent="0.25">
      <c r="C721" s="18"/>
      <c r="D721" s="31"/>
      <c r="E721" s="18"/>
      <c r="F721" s="31"/>
      <c r="H721" s="36"/>
    </row>
    <row r="722" spans="3:8" x14ac:dyDescent="0.25">
      <c r="C722" s="18"/>
      <c r="D722" s="31"/>
      <c r="E722" s="18"/>
      <c r="F722" s="31"/>
      <c r="H722" s="36"/>
    </row>
    <row r="723" spans="3:8" x14ac:dyDescent="0.25">
      <c r="C723" s="18"/>
      <c r="D723" s="31"/>
      <c r="E723" s="18"/>
      <c r="F723" s="31"/>
      <c r="H723" s="36"/>
    </row>
    <row r="724" spans="3:8" x14ac:dyDescent="0.25">
      <c r="C724" s="18"/>
      <c r="D724" s="31"/>
      <c r="E724" s="18"/>
      <c r="F724" s="31"/>
      <c r="H724" s="36"/>
    </row>
    <row r="725" spans="3:8" x14ac:dyDescent="0.25">
      <c r="C725" s="18"/>
      <c r="D725" s="31"/>
      <c r="E725" s="18"/>
      <c r="F725" s="31"/>
      <c r="H725" s="36"/>
    </row>
    <row r="726" spans="3:8" x14ac:dyDescent="0.25">
      <c r="C726" s="18"/>
      <c r="D726" s="31"/>
      <c r="E726" s="18"/>
      <c r="F726" s="31"/>
      <c r="H726" s="36"/>
    </row>
    <row r="727" spans="3:8" x14ac:dyDescent="0.25">
      <c r="C727" s="18"/>
      <c r="D727" s="31"/>
      <c r="E727" s="18"/>
      <c r="F727" s="31"/>
      <c r="H727" s="36"/>
    </row>
    <row r="728" spans="3:8" x14ac:dyDescent="0.25">
      <c r="C728" s="18"/>
      <c r="D728" s="31"/>
      <c r="E728" s="18"/>
      <c r="F728" s="31"/>
      <c r="H728" s="36"/>
    </row>
    <row r="729" spans="3:8" x14ac:dyDescent="0.25">
      <c r="C729" s="18"/>
      <c r="D729" s="31"/>
      <c r="E729" s="18"/>
      <c r="F729" s="31"/>
      <c r="H729" s="36"/>
    </row>
    <row r="730" spans="3:8" x14ac:dyDescent="0.25">
      <c r="C730" s="18"/>
      <c r="D730" s="31"/>
      <c r="E730" s="18"/>
      <c r="F730" s="31"/>
      <c r="H730" s="36"/>
    </row>
    <row r="731" spans="3:8" x14ac:dyDescent="0.25">
      <c r="C731" s="18"/>
      <c r="D731" s="31"/>
      <c r="E731" s="18"/>
      <c r="F731" s="31"/>
      <c r="H731" s="36"/>
    </row>
    <row r="732" spans="3:8" x14ac:dyDescent="0.25">
      <c r="C732" s="18"/>
      <c r="D732" s="31"/>
      <c r="E732" s="18"/>
      <c r="F732" s="31"/>
      <c r="H732" s="36"/>
    </row>
    <row r="733" spans="3:8" x14ac:dyDescent="0.25">
      <c r="C733" s="18"/>
      <c r="D733" s="31"/>
      <c r="E733" s="18"/>
      <c r="F733" s="31"/>
      <c r="H733" s="36"/>
    </row>
    <row r="734" spans="3:8" x14ac:dyDescent="0.25">
      <c r="C734" s="18"/>
      <c r="D734" s="31"/>
      <c r="E734" s="18"/>
      <c r="F734" s="31"/>
      <c r="H734" s="36"/>
    </row>
    <row r="735" spans="3:8" x14ac:dyDescent="0.25">
      <c r="C735" s="18"/>
      <c r="D735" s="31"/>
      <c r="E735" s="18"/>
      <c r="F735" s="31"/>
      <c r="H735" s="36"/>
    </row>
    <row r="736" spans="3:8" x14ac:dyDescent="0.25">
      <c r="C736" s="18"/>
      <c r="D736" s="31"/>
      <c r="E736" s="18"/>
      <c r="F736" s="31"/>
      <c r="H736" s="36"/>
    </row>
    <row r="737" spans="3:8" x14ac:dyDescent="0.25">
      <c r="C737" s="18"/>
      <c r="D737" s="31"/>
      <c r="E737" s="18"/>
      <c r="F737" s="31"/>
      <c r="H737" s="36"/>
    </row>
    <row r="738" spans="3:8" x14ac:dyDescent="0.25">
      <c r="C738" s="18"/>
      <c r="D738" s="31"/>
      <c r="E738" s="18"/>
      <c r="F738" s="31"/>
      <c r="H738" s="36"/>
    </row>
    <row r="739" spans="3:8" x14ac:dyDescent="0.25">
      <c r="C739" s="18"/>
      <c r="D739" s="31"/>
      <c r="E739" s="18"/>
      <c r="F739" s="31"/>
      <c r="H739" s="36"/>
    </row>
    <row r="740" spans="3:8" x14ac:dyDescent="0.25">
      <c r="C740" s="18"/>
      <c r="D740" s="31"/>
      <c r="E740" s="18"/>
      <c r="F740" s="31"/>
      <c r="H740" s="36"/>
    </row>
    <row r="741" spans="3:8" x14ac:dyDescent="0.25">
      <c r="C741" s="18"/>
      <c r="D741" s="31"/>
      <c r="E741" s="18"/>
      <c r="F741" s="31"/>
      <c r="H741" s="36"/>
    </row>
    <row r="742" spans="3:8" x14ac:dyDescent="0.25">
      <c r="C742" s="18"/>
      <c r="D742" s="31"/>
      <c r="E742" s="18"/>
      <c r="F742" s="31"/>
      <c r="H742" s="36"/>
    </row>
    <row r="743" spans="3:8" x14ac:dyDescent="0.25">
      <c r="C743" s="18"/>
      <c r="D743" s="31"/>
      <c r="E743" s="18"/>
      <c r="F743" s="31"/>
      <c r="H743" s="36"/>
    </row>
    <row r="744" spans="3:8" x14ac:dyDescent="0.25">
      <c r="C744" s="18"/>
      <c r="D744" s="31"/>
      <c r="E744" s="18"/>
      <c r="F744" s="31"/>
      <c r="H744" s="36"/>
    </row>
    <row r="745" spans="3:8" x14ac:dyDescent="0.25">
      <c r="C745" s="18"/>
      <c r="D745" s="31"/>
      <c r="E745" s="18"/>
      <c r="F745" s="31"/>
      <c r="H745" s="36"/>
    </row>
    <row r="746" spans="3:8" x14ac:dyDescent="0.25">
      <c r="C746" s="18"/>
      <c r="D746" s="31"/>
      <c r="E746" s="18"/>
      <c r="F746" s="31"/>
      <c r="H746" s="36"/>
    </row>
    <row r="747" spans="3:8" x14ac:dyDescent="0.25">
      <c r="C747" s="18"/>
      <c r="D747" s="31"/>
      <c r="E747" s="18"/>
      <c r="F747" s="31"/>
      <c r="H747" s="36"/>
    </row>
    <row r="748" spans="3:8" x14ac:dyDescent="0.25">
      <c r="C748" s="18"/>
      <c r="D748" s="31"/>
      <c r="E748" s="18"/>
      <c r="F748" s="31"/>
      <c r="H748" s="36"/>
    </row>
    <row r="749" spans="3:8" x14ac:dyDescent="0.25">
      <c r="C749" s="18"/>
      <c r="D749" s="31"/>
      <c r="E749" s="18"/>
      <c r="F749" s="31"/>
      <c r="H749" s="36"/>
    </row>
    <row r="750" spans="3:8" x14ac:dyDescent="0.25">
      <c r="C750" s="18"/>
      <c r="D750" s="31"/>
      <c r="E750" s="18"/>
      <c r="F750" s="31"/>
      <c r="H750" s="36"/>
    </row>
    <row r="751" spans="3:8" x14ac:dyDescent="0.25">
      <c r="C751" s="18"/>
      <c r="D751" s="31"/>
      <c r="E751" s="18"/>
      <c r="F751" s="31"/>
      <c r="H751" s="36"/>
    </row>
    <row r="752" spans="3:8" x14ac:dyDescent="0.25">
      <c r="C752" s="18"/>
      <c r="D752" s="31"/>
      <c r="E752" s="18"/>
      <c r="F752" s="31"/>
      <c r="H752" s="36"/>
    </row>
    <row r="753" spans="3:8" x14ac:dyDescent="0.25">
      <c r="C753" s="18"/>
      <c r="D753" s="31"/>
      <c r="E753" s="18"/>
      <c r="F753" s="31"/>
      <c r="H753" s="36"/>
    </row>
    <row r="754" spans="3:8" x14ac:dyDescent="0.25">
      <c r="C754" s="18"/>
      <c r="D754" s="31"/>
      <c r="E754" s="18"/>
      <c r="F754" s="31"/>
      <c r="H754" s="36"/>
    </row>
    <row r="755" spans="3:8" x14ac:dyDescent="0.25">
      <c r="C755" s="18"/>
      <c r="D755" s="31"/>
      <c r="E755" s="18"/>
      <c r="F755" s="31"/>
      <c r="H755" s="36"/>
    </row>
    <row r="756" spans="3:8" x14ac:dyDescent="0.25">
      <c r="C756" s="18"/>
      <c r="D756" s="31"/>
      <c r="E756" s="18"/>
      <c r="F756" s="31"/>
      <c r="H756" s="36"/>
    </row>
    <row r="757" spans="3:8" x14ac:dyDescent="0.25">
      <c r="C757" s="18"/>
      <c r="D757" s="31"/>
      <c r="E757" s="18"/>
      <c r="F757" s="31"/>
      <c r="H757" s="36"/>
    </row>
    <row r="758" spans="3:8" x14ac:dyDescent="0.25">
      <c r="C758" s="18"/>
      <c r="D758" s="31"/>
      <c r="E758" s="18"/>
      <c r="F758" s="31"/>
      <c r="H758" s="36"/>
    </row>
    <row r="759" spans="3:8" x14ac:dyDescent="0.25">
      <c r="C759" s="18"/>
      <c r="D759" s="31"/>
      <c r="E759" s="18"/>
      <c r="F759" s="31"/>
      <c r="H759" s="36"/>
    </row>
    <row r="760" spans="3:8" x14ac:dyDescent="0.25">
      <c r="C760" s="18"/>
      <c r="D760" s="31"/>
      <c r="E760" s="18"/>
      <c r="F760" s="31"/>
      <c r="H760" s="36"/>
    </row>
    <row r="761" spans="3:8" x14ac:dyDescent="0.25">
      <c r="C761" s="18"/>
      <c r="D761" s="31"/>
      <c r="E761" s="18"/>
      <c r="F761" s="31"/>
      <c r="H761" s="36"/>
    </row>
    <row r="762" spans="3:8" x14ac:dyDescent="0.25">
      <c r="C762" s="18"/>
      <c r="D762" s="31"/>
      <c r="E762" s="18"/>
      <c r="F762" s="31"/>
      <c r="H762" s="36"/>
    </row>
    <row r="763" spans="3:8" x14ac:dyDescent="0.25">
      <c r="C763" s="18"/>
      <c r="D763" s="31"/>
      <c r="E763" s="18"/>
      <c r="F763" s="31"/>
      <c r="H763" s="36"/>
    </row>
    <row r="764" spans="3:8" x14ac:dyDescent="0.25">
      <c r="C764" s="18"/>
      <c r="D764" s="31"/>
      <c r="E764" s="18"/>
      <c r="F764" s="31"/>
      <c r="H764" s="36"/>
    </row>
    <row r="765" spans="3:8" x14ac:dyDescent="0.25">
      <c r="C765" s="18"/>
      <c r="D765" s="31"/>
      <c r="E765" s="18"/>
      <c r="F765" s="31"/>
      <c r="H765" s="36"/>
    </row>
    <row r="766" spans="3:8" x14ac:dyDescent="0.25">
      <c r="C766" s="18"/>
      <c r="D766" s="31"/>
      <c r="E766" s="18"/>
      <c r="F766" s="31"/>
      <c r="H766" s="36"/>
    </row>
    <row r="767" spans="3:8" x14ac:dyDescent="0.25">
      <c r="C767" s="18"/>
      <c r="D767" s="31"/>
      <c r="E767" s="18"/>
      <c r="F767" s="31"/>
      <c r="H767" s="36"/>
    </row>
    <row r="768" spans="3:8" x14ac:dyDescent="0.25">
      <c r="C768" s="18"/>
      <c r="D768" s="31"/>
      <c r="E768" s="18"/>
      <c r="F768" s="31"/>
      <c r="H768" s="36"/>
    </row>
    <row r="769" spans="3:8" x14ac:dyDescent="0.25">
      <c r="C769" s="18"/>
      <c r="D769" s="31"/>
      <c r="E769" s="18"/>
      <c r="F769" s="31"/>
      <c r="H769" s="36"/>
    </row>
    <row r="770" spans="3:8" x14ac:dyDescent="0.25">
      <c r="C770" s="18"/>
      <c r="D770" s="31"/>
      <c r="E770" s="18"/>
      <c r="F770" s="31"/>
      <c r="H770" s="36"/>
    </row>
    <row r="771" spans="3:8" x14ac:dyDescent="0.25">
      <c r="C771" s="18"/>
      <c r="D771" s="31"/>
      <c r="E771" s="18"/>
      <c r="F771" s="31"/>
      <c r="H771" s="36"/>
    </row>
    <row r="772" spans="3:8" x14ac:dyDescent="0.25">
      <c r="C772" s="18"/>
      <c r="D772" s="31"/>
      <c r="E772" s="18"/>
      <c r="F772" s="31"/>
      <c r="H772" s="36"/>
    </row>
    <row r="773" spans="3:8" x14ac:dyDescent="0.25">
      <c r="C773" s="18"/>
      <c r="D773" s="31"/>
      <c r="E773" s="18"/>
      <c r="F773" s="31"/>
      <c r="H773" s="36"/>
    </row>
    <row r="774" spans="3:8" x14ac:dyDescent="0.25">
      <c r="C774" s="18"/>
      <c r="D774" s="31"/>
      <c r="E774" s="18"/>
      <c r="F774" s="31"/>
      <c r="H774" s="36"/>
    </row>
    <row r="775" spans="3:8" x14ac:dyDescent="0.25">
      <c r="C775" s="18"/>
      <c r="D775" s="31"/>
      <c r="E775" s="18"/>
      <c r="F775" s="31"/>
      <c r="H775" s="36"/>
    </row>
    <row r="776" spans="3:8" x14ac:dyDescent="0.25">
      <c r="C776" s="18"/>
      <c r="D776" s="31"/>
      <c r="E776" s="18"/>
      <c r="F776" s="31"/>
      <c r="H776" s="36"/>
    </row>
    <row r="777" spans="3:8" x14ac:dyDescent="0.25">
      <c r="C777" s="18"/>
      <c r="D777" s="31"/>
      <c r="E777" s="18"/>
      <c r="F777" s="31"/>
      <c r="H777" s="36"/>
    </row>
    <row r="778" spans="3:8" x14ac:dyDescent="0.25">
      <c r="C778" s="18"/>
      <c r="D778" s="31"/>
      <c r="E778" s="18"/>
      <c r="F778" s="31"/>
      <c r="H778" s="36"/>
    </row>
    <row r="779" spans="3:8" x14ac:dyDescent="0.25">
      <c r="C779" s="18"/>
      <c r="D779" s="31"/>
      <c r="E779" s="18"/>
      <c r="F779" s="31"/>
      <c r="H779" s="36"/>
    </row>
    <row r="780" spans="3:8" x14ac:dyDescent="0.25">
      <c r="C780" s="18"/>
      <c r="D780" s="31"/>
      <c r="E780" s="18"/>
      <c r="F780" s="31"/>
      <c r="H780" s="36"/>
    </row>
    <row r="781" spans="3:8" x14ac:dyDescent="0.25">
      <c r="C781" s="18"/>
      <c r="D781" s="31"/>
      <c r="E781" s="18"/>
      <c r="F781" s="31"/>
      <c r="H781" s="36"/>
    </row>
    <row r="782" spans="3:8" x14ac:dyDescent="0.25">
      <c r="C782" s="18"/>
      <c r="D782" s="31"/>
      <c r="E782" s="18"/>
      <c r="F782" s="31"/>
      <c r="H782" s="36"/>
    </row>
    <row r="783" spans="3:8" x14ac:dyDescent="0.25">
      <c r="C783" s="18"/>
      <c r="D783" s="31"/>
      <c r="E783" s="18"/>
      <c r="F783" s="31"/>
      <c r="H783" s="36"/>
    </row>
    <row r="784" spans="3:8" x14ac:dyDescent="0.25">
      <c r="C784" s="18"/>
      <c r="D784" s="31"/>
      <c r="E784" s="18"/>
      <c r="F784" s="31"/>
      <c r="H784" s="36"/>
    </row>
    <row r="785" spans="3:8" x14ac:dyDescent="0.25">
      <c r="C785" s="18"/>
      <c r="D785" s="31"/>
      <c r="E785" s="18"/>
      <c r="F785" s="31"/>
      <c r="H785" s="36"/>
    </row>
    <row r="786" spans="3:8" x14ac:dyDescent="0.25">
      <c r="C786" s="18"/>
      <c r="D786" s="31"/>
      <c r="E786" s="18"/>
      <c r="F786" s="31"/>
      <c r="H786" s="36"/>
    </row>
    <row r="787" spans="3:8" x14ac:dyDescent="0.25">
      <c r="C787" s="18"/>
      <c r="D787" s="31"/>
      <c r="E787" s="18"/>
      <c r="F787" s="31"/>
      <c r="H787" s="36"/>
    </row>
    <row r="788" spans="3:8" x14ac:dyDescent="0.25">
      <c r="C788" s="18"/>
      <c r="D788" s="31"/>
      <c r="E788" s="18"/>
      <c r="F788" s="31"/>
      <c r="H788" s="36"/>
    </row>
    <row r="789" spans="3:8" x14ac:dyDescent="0.25">
      <c r="C789" s="18"/>
      <c r="D789" s="31"/>
      <c r="E789" s="18"/>
      <c r="F789" s="31"/>
      <c r="H789" s="36"/>
    </row>
    <row r="790" spans="3:8" x14ac:dyDescent="0.25">
      <c r="C790" s="18"/>
      <c r="D790" s="31"/>
      <c r="E790" s="18"/>
      <c r="F790" s="31"/>
      <c r="H790" s="36"/>
    </row>
    <row r="791" spans="3:8" x14ac:dyDescent="0.25">
      <c r="C791" s="18"/>
      <c r="D791" s="31"/>
      <c r="E791" s="18"/>
      <c r="F791" s="31"/>
      <c r="H791" s="36"/>
    </row>
    <row r="792" spans="3:8" x14ac:dyDescent="0.25">
      <c r="C792" s="18"/>
      <c r="D792" s="31"/>
      <c r="E792" s="18"/>
      <c r="F792" s="31"/>
      <c r="H792" s="36"/>
    </row>
    <row r="793" spans="3:8" x14ac:dyDescent="0.25">
      <c r="C793" s="18"/>
      <c r="D793" s="31"/>
      <c r="E793" s="18"/>
      <c r="F793" s="31"/>
      <c r="H793" s="36"/>
    </row>
    <row r="794" spans="3:8" x14ac:dyDescent="0.25">
      <c r="C794" s="18"/>
      <c r="D794" s="31"/>
      <c r="E794" s="18"/>
      <c r="F794" s="31"/>
      <c r="H794" s="36"/>
    </row>
    <row r="795" spans="3:8" x14ac:dyDescent="0.25">
      <c r="C795" s="18"/>
      <c r="D795" s="31"/>
      <c r="E795" s="18"/>
      <c r="F795" s="31"/>
      <c r="H795" s="36"/>
    </row>
    <row r="796" spans="3:8" x14ac:dyDescent="0.25">
      <c r="C796" s="18"/>
      <c r="D796" s="31"/>
      <c r="E796" s="18"/>
      <c r="F796" s="31"/>
      <c r="H796" s="36"/>
    </row>
    <row r="797" spans="3:8" x14ac:dyDescent="0.25">
      <c r="C797" s="18"/>
      <c r="D797" s="31"/>
      <c r="E797" s="18"/>
      <c r="F797" s="31"/>
      <c r="H797" s="36"/>
    </row>
    <row r="798" spans="3:8" x14ac:dyDescent="0.25">
      <c r="C798" s="18"/>
      <c r="D798" s="31"/>
      <c r="E798" s="18"/>
      <c r="F798" s="31"/>
      <c r="H798" s="36"/>
    </row>
    <row r="799" spans="3:8" x14ac:dyDescent="0.25">
      <c r="C799" s="18"/>
      <c r="D799" s="31"/>
      <c r="E799" s="18"/>
      <c r="F799" s="31"/>
      <c r="H799" s="36"/>
    </row>
    <row r="800" spans="3:8" x14ac:dyDescent="0.25">
      <c r="C800" s="18"/>
      <c r="D800" s="31"/>
      <c r="E800" s="18"/>
      <c r="F800" s="31"/>
      <c r="H800" s="36"/>
    </row>
    <row r="801" spans="3:8" x14ac:dyDescent="0.25">
      <c r="C801" s="18"/>
      <c r="D801" s="31"/>
      <c r="E801" s="18"/>
      <c r="F801" s="31"/>
      <c r="H801" s="36"/>
    </row>
    <row r="802" spans="3:8" x14ac:dyDescent="0.25">
      <c r="C802" s="18"/>
      <c r="D802" s="31"/>
      <c r="E802" s="18"/>
      <c r="F802" s="31"/>
      <c r="H802" s="36"/>
    </row>
    <row r="803" spans="3:8" x14ac:dyDescent="0.25">
      <c r="C803" s="18"/>
      <c r="D803" s="31"/>
      <c r="E803" s="18"/>
      <c r="F803" s="31"/>
      <c r="H803" s="36"/>
    </row>
    <row r="804" spans="3:8" x14ac:dyDescent="0.25">
      <c r="C804" s="18"/>
      <c r="D804" s="31"/>
      <c r="E804" s="18"/>
      <c r="F804" s="31"/>
      <c r="H804" s="36"/>
    </row>
    <row r="805" spans="3:8" x14ac:dyDescent="0.25">
      <c r="C805" s="18"/>
      <c r="D805" s="31"/>
      <c r="E805" s="18"/>
      <c r="F805" s="31"/>
      <c r="H805" s="36"/>
    </row>
    <row r="806" spans="3:8" x14ac:dyDescent="0.25">
      <c r="C806" s="18"/>
      <c r="D806" s="31"/>
      <c r="E806" s="18"/>
      <c r="F806" s="31"/>
      <c r="H806" s="36"/>
    </row>
    <row r="807" spans="3:8" x14ac:dyDescent="0.25">
      <c r="C807" s="18"/>
      <c r="D807" s="31"/>
      <c r="E807" s="18"/>
      <c r="F807" s="31"/>
      <c r="H807" s="36"/>
    </row>
    <row r="808" spans="3:8" x14ac:dyDescent="0.25">
      <c r="C808" s="18"/>
      <c r="D808" s="31"/>
      <c r="E808" s="18"/>
      <c r="F808" s="31"/>
      <c r="H808" s="36"/>
    </row>
    <row r="809" spans="3:8" x14ac:dyDescent="0.25">
      <c r="C809" s="18"/>
      <c r="D809" s="31"/>
      <c r="E809" s="18"/>
      <c r="F809" s="31"/>
      <c r="H809" s="36"/>
    </row>
    <row r="810" spans="3:8" x14ac:dyDescent="0.25">
      <c r="C810" s="18"/>
      <c r="D810" s="31"/>
      <c r="E810" s="18"/>
      <c r="F810" s="31"/>
      <c r="H810" s="36"/>
    </row>
    <row r="811" spans="3:8" x14ac:dyDescent="0.25">
      <c r="C811" s="18"/>
      <c r="D811" s="31"/>
      <c r="E811" s="18"/>
      <c r="F811" s="31"/>
      <c r="H811" s="36"/>
    </row>
    <row r="812" spans="3:8" x14ac:dyDescent="0.25">
      <c r="C812" s="18"/>
      <c r="D812" s="31"/>
      <c r="E812" s="18"/>
      <c r="F812" s="31"/>
      <c r="H812" s="36"/>
    </row>
    <row r="813" spans="3:8" x14ac:dyDescent="0.25">
      <c r="C813" s="18"/>
      <c r="D813" s="31"/>
      <c r="E813" s="18"/>
      <c r="F813" s="31"/>
      <c r="H813" s="36"/>
    </row>
    <row r="814" spans="3:8" x14ac:dyDescent="0.25">
      <c r="C814" s="18"/>
      <c r="D814" s="31"/>
      <c r="E814" s="18"/>
      <c r="F814" s="31"/>
      <c r="H814" s="36"/>
    </row>
    <row r="815" spans="3:8" x14ac:dyDescent="0.25">
      <c r="C815" s="18"/>
      <c r="D815" s="31"/>
      <c r="E815" s="18"/>
      <c r="F815" s="31"/>
      <c r="H815" s="36"/>
    </row>
    <row r="816" spans="3:8" x14ac:dyDescent="0.25">
      <c r="C816" s="18"/>
      <c r="D816" s="31"/>
      <c r="E816" s="18"/>
      <c r="F816" s="31"/>
      <c r="H816" s="36"/>
    </row>
    <row r="817" spans="3:8" x14ac:dyDescent="0.25">
      <c r="C817" s="18"/>
      <c r="D817" s="31"/>
      <c r="E817" s="18"/>
      <c r="F817" s="31"/>
      <c r="H817" s="36"/>
    </row>
    <row r="818" spans="3:8" x14ac:dyDescent="0.25">
      <c r="C818" s="18"/>
      <c r="D818" s="31"/>
      <c r="E818" s="18"/>
      <c r="F818" s="31"/>
      <c r="H818" s="36"/>
    </row>
    <row r="819" spans="3:8" x14ac:dyDescent="0.25">
      <c r="C819" s="18"/>
      <c r="D819" s="31"/>
      <c r="E819" s="18"/>
      <c r="F819" s="31"/>
      <c r="H819" s="36"/>
    </row>
    <row r="820" spans="3:8" x14ac:dyDescent="0.25">
      <c r="C820" s="18"/>
      <c r="D820" s="31"/>
      <c r="E820" s="18"/>
      <c r="F820" s="31"/>
      <c r="H820" s="36"/>
    </row>
    <row r="821" spans="3:8" x14ac:dyDescent="0.25">
      <c r="C821" s="18"/>
      <c r="D821" s="31"/>
      <c r="E821" s="18"/>
      <c r="F821" s="31"/>
      <c r="H821" s="36"/>
    </row>
    <row r="822" spans="3:8" x14ac:dyDescent="0.25">
      <c r="C822" s="18"/>
      <c r="D822" s="31"/>
      <c r="E822" s="18"/>
      <c r="F822" s="31"/>
      <c r="H822" s="36"/>
    </row>
    <row r="823" spans="3:8" x14ac:dyDescent="0.25">
      <c r="C823" s="18"/>
      <c r="D823" s="31"/>
      <c r="E823" s="18"/>
      <c r="F823" s="31"/>
      <c r="H823" s="36"/>
    </row>
    <row r="824" spans="3:8" x14ac:dyDescent="0.25">
      <c r="C824" s="18"/>
      <c r="D824" s="31"/>
      <c r="E824" s="18"/>
      <c r="F824" s="31"/>
      <c r="H824" s="36"/>
    </row>
    <row r="825" spans="3:8" x14ac:dyDescent="0.25">
      <c r="C825" s="18"/>
      <c r="D825" s="31"/>
      <c r="E825" s="18"/>
      <c r="F825" s="31"/>
      <c r="H825" s="36"/>
    </row>
    <row r="826" spans="3:8" x14ac:dyDescent="0.25">
      <c r="C826" s="18"/>
      <c r="D826" s="31"/>
      <c r="E826" s="18"/>
      <c r="F826" s="31"/>
      <c r="H826" s="36"/>
    </row>
    <row r="827" spans="3:8" x14ac:dyDescent="0.25">
      <c r="C827" s="18"/>
      <c r="D827" s="31"/>
      <c r="E827" s="18"/>
      <c r="F827" s="31"/>
      <c r="H827" s="36"/>
    </row>
    <row r="828" spans="3:8" x14ac:dyDescent="0.25">
      <c r="C828" s="18"/>
      <c r="D828" s="31"/>
      <c r="E828" s="18"/>
      <c r="F828" s="31"/>
      <c r="H828" s="36"/>
    </row>
    <row r="829" spans="3:8" x14ac:dyDescent="0.25">
      <c r="C829" s="18"/>
      <c r="D829" s="31"/>
      <c r="E829" s="18"/>
      <c r="F829" s="31"/>
      <c r="H829" s="36"/>
    </row>
    <row r="830" spans="3:8" x14ac:dyDescent="0.25">
      <c r="C830" s="18"/>
      <c r="D830" s="31"/>
      <c r="E830" s="18"/>
      <c r="F830" s="31"/>
      <c r="H830" s="36"/>
    </row>
    <row r="831" spans="3:8" x14ac:dyDescent="0.25">
      <c r="C831" s="18"/>
      <c r="D831" s="31"/>
      <c r="E831" s="18"/>
      <c r="F831" s="31"/>
      <c r="H831" s="36"/>
    </row>
    <row r="832" spans="3:8" x14ac:dyDescent="0.25">
      <c r="C832" s="18"/>
      <c r="D832" s="31"/>
      <c r="E832" s="18"/>
      <c r="F832" s="31"/>
      <c r="H832" s="36"/>
    </row>
    <row r="833" spans="3:8" x14ac:dyDescent="0.25">
      <c r="C833" s="18"/>
      <c r="D833" s="31"/>
      <c r="E833" s="18"/>
      <c r="F833" s="31"/>
      <c r="H833" s="36"/>
    </row>
    <row r="834" spans="3:8" x14ac:dyDescent="0.25">
      <c r="C834" s="18"/>
      <c r="D834" s="31"/>
      <c r="E834" s="18"/>
      <c r="F834" s="31"/>
      <c r="H834" s="36"/>
    </row>
    <row r="835" spans="3:8" x14ac:dyDescent="0.25">
      <c r="C835" s="18"/>
      <c r="D835" s="31"/>
      <c r="E835" s="18"/>
      <c r="F835" s="31"/>
      <c r="H835" s="36"/>
    </row>
    <row r="836" spans="3:8" x14ac:dyDescent="0.25">
      <c r="C836" s="18"/>
      <c r="D836" s="31"/>
      <c r="E836" s="18"/>
      <c r="F836" s="31"/>
      <c r="H836" s="36"/>
    </row>
    <row r="837" spans="3:8" x14ac:dyDescent="0.25">
      <c r="C837" s="18"/>
      <c r="D837" s="31"/>
      <c r="E837" s="18"/>
      <c r="F837" s="31"/>
      <c r="H837" s="36"/>
    </row>
    <row r="838" spans="3:8" x14ac:dyDescent="0.25">
      <c r="C838" s="18"/>
      <c r="D838" s="31"/>
      <c r="E838" s="18"/>
      <c r="F838" s="31"/>
      <c r="H838" s="36"/>
    </row>
    <row r="839" spans="3:8" x14ac:dyDescent="0.25">
      <c r="C839" s="18"/>
      <c r="D839" s="31"/>
      <c r="E839" s="18"/>
      <c r="F839" s="31"/>
      <c r="H839" s="36"/>
    </row>
    <row r="840" spans="3:8" x14ac:dyDescent="0.25">
      <c r="C840" s="18"/>
      <c r="D840" s="31"/>
      <c r="E840" s="18"/>
      <c r="F840" s="31"/>
      <c r="H840" s="36"/>
    </row>
    <row r="841" spans="3:8" x14ac:dyDescent="0.25">
      <c r="C841" s="18"/>
      <c r="D841" s="31"/>
      <c r="E841" s="18"/>
      <c r="F841" s="31"/>
      <c r="H841" s="36"/>
    </row>
    <row r="842" spans="3:8" x14ac:dyDescent="0.25">
      <c r="C842" s="18"/>
      <c r="D842" s="31"/>
      <c r="E842" s="18"/>
      <c r="F842" s="31"/>
      <c r="H842" s="36"/>
    </row>
    <row r="843" spans="3:8" x14ac:dyDescent="0.25">
      <c r="C843" s="18"/>
      <c r="D843" s="31"/>
      <c r="E843" s="18"/>
      <c r="F843" s="31"/>
      <c r="H843" s="36"/>
    </row>
    <row r="844" spans="3:8" x14ac:dyDescent="0.25">
      <c r="C844" s="18"/>
      <c r="D844" s="31"/>
      <c r="E844" s="18"/>
      <c r="F844" s="31"/>
      <c r="H844" s="36"/>
    </row>
    <row r="845" spans="3:8" x14ac:dyDescent="0.25">
      <c r="C845" s="18"/>
      <c r="D845" s="31"/>
      <c r="E845" s="18"/>
      <c r="F845" s="31"/>
      <c r="H845" s="36"/>
    </row>
    <row r="846" spans="3:8" x14ac:dyDescent="0.25">
      <c r="C846" s="18"/>
      <c r="D846" s="31"/>
      <c r="E846" s="18"/>
      <c r="F846" s="31"/>
      <c r="H846" s="36"/>
    </row>
    <row r="847" spans="3:8" x14ac:dyDescent="0.25">
      <c r="C847" s="18"/>
      <c r="D847" s="31"/>
      <c r="E847" s="18"/>
      <c r="F847" s="31"/>
      <c r="H847" s="36"/>
    </row>
    <row r="848" spans="3:8" x14ac:dyDescent="0.25">
      <c r="C848" s="18"/>
      <c r="D848" s="31"/>
      <c r="E848" s="18"/>
      <c r="F848" s="31"/>
      <c r="H848" s="36"/>
    </row>
    <row r="849" spans="3:8" x14ac:dyDescent="0.25">
      <c r="C849" s="18"/>
      <c r="D849" s="31"/>
      <c r="E849" s="18"/>
      <c r="F849" s="31"/>
      <c r="H849" s="36"/>
    </row>
    <row r="850" spans="3:8" x14ac:dyDescent="0.25">
      <c r="C850" s="18"/>
      <c r="D850" s="31"/>
      <c r="E850" s="18"/>
      <c r="F850" s="31"/>
      <c r="H850" s="36"/>
    </row>
    <row r="851" spans="3:8" x14ac:dyDescent="0.25">
      <c r="C851" s="18"/>
      <c r="D851" s="31"/>
      <c r="E851" s="18"/>
      <c r="F851" s="31"/>
      <c r="H851" s="36"/>
    </row>
    <row r="852" spans="3:8" x14ac:dyDescent="0.25">
      <c r="C852" s="18"/>
      <c r="D852" s="31"/>
      <c r="E852" s="18"/>
      <c r="F852" s="31"/>
      <c r="H852" s="36"/>
    </row>
    <row r="853" spans="3:8" x14ac:dyDescent="0.25">
      <c r="C853" s="18"/>
      <c r="D853" s="31"/>
      <c r="E853" s="18"/>
      <c r="F853" s="31"/>
      <c r="H853" s="36"/>
    </row>
    <row r="854" spans="3:8" x14ac:dyDescent="0.25">
      <c r="C854" s="18"/>
      <c r="D854" s="31"/>
      <c r="E854" s="18"/>
      <c r="F854" s="31"/>
      <c r="H854" s="36"/>
    </row>
    <row r="855" spans="3:8" x14ac:dyDescent="0.25">
      <c r="C855" s="18"/>
      <c r="D855" s="31"/>
      <c r="E855" s="18"/>
      <c r="F855" s="31"/>
      <c r="H855" s="36"/>
    </row>
    <row r="856" spans="3:8" x14ac:dyDescent="0.25">
      <c r="C856" s="18"/>
      <c r="D856" s="31"/>
      <c r="E856" s="18"/>
      <c r="F856" s="31"/>
      <c r="H856" s="36"/>
    </row>
    <row r="857" spans="3:8" x14ac:dyDescent="0.25">
      <c r="C857" s="18"/>
      <c r="D857" s="31"/>
      <c r="E857" s="18"/>
      <c r="F857" s="31"/>
      <c r="H857" s="36"/>
    </row>
    <row r="858" spans="3:8" x14ac:dyDescent="0.25">
      <c r="C858" s="18"/>
      <c r="D858" s="31"/>
      <c r="E858" s="18"/>
      <c r="F858" s="31"/>
      <c r="H858" s="36"/>
    </row>
    <row r="859" spans="3:8" x14ac:dyDescent="0.25">
      <c r="C859" s="18"/>
      <c r="D859" s="31"/>
      <c r="E859" s="18"/>
      <c r="F859" s="31"/>
      <c r="H859" s="36"/>
    </row>
    <row r="860" spans="3:8" x14ac:dyDescent="0.25">
      <c r="C860" s="18"/>
      <c r="D860" s="31"/>
      <c r="E860" s="18"/>
      <c r="F860" s="31"/>
      <c r="H860" s="36"/>
    </row>
    <row r="861" spans="3:8" x14ac:dyDescent="0.25">
      <c r="C861" s="18"/>
      <c r="D861" s="31"/>
      <c r="E861" s="18"/>
      <c r="F861" s="31"/>
      <c r="H861" s="36"/>
    </row>
    <row r="862" spans="3:8" x14ac:dyDescent="0.25">
      <c r="C862" s="18"/>
      <c r="D862" s="31"/>
      <c r="E862" s="18"/>
      <c r="F862" s="31"/>
      <c r="H862" s="36"/>
    </row>
    <row r="863" spans="3:8" x14ac:dyDescent="0.25">
      <c r="C863" s="18"/>
      <c r="D863" s="31"/>
      <c r="E863" s="18"/>
      <c r="F863" s="31"/>
      <c r="H863" s="36"/>
    </row>
    <row r="864" spans="3:8" x14ac:dyDescent="0.25">
      <c r="C864" s="18"/>
      <c r="D864" s="31"/>
      <c r="E864" s="18"/>
      <c r="F864" s="31"/>
      <c r="H864" s="36"/>
    </row>
    <row r="865" spans="3:8" x14ac:dyDescent="0.25">
      <c r="C865" s="18"/>
      <c r="D865" s="31"/>
      <c r="E865" s="18"/>
      <c r="F865" s="31"/>
      <c r="H865" s="36"/>
    </row>
    <row r="866" spans="3:8" x14ac:dyDescent="0.25">
      <c r="C866" s="18"/>
      <c r="D866" s="31"/>
      <c r="E866" s="18"/>
      <c r="F866" s="31"/>
      <c r="H866" s="36"/>
    </row>
    <row r="867" spans="3:8" x14ac:dyDescent="0.25">
      <c r="C867" s="18"/>
      <c r="D867" s="31"/>
      <c r="E867" s="18"/>
      <c r="F867" s="31"/>
      <c r="H867" s="36"/>
    </row>
    <row r="868" spans="3:8" x14ac:dyDescent="0.25">
      <c r="C868" s="18"/>
      <c r="D868" s="31"/>
      <c r="E868" s="18"/>
      <c r="F868" s="31"/>
      <c r="H868" s="36"/>
    </row>
    <row r="869" spans="3:8" x14ac:dyDescent="0.25">
      <c r="C869" s="18"/>
      <c r="D869" s="31"/>
      <c r="E869" s="18"/>
      <c r="F869" s="31"/>
      <c r="H869" s="36"/>
    </row>
    <row r="870" spans="3:8" x14ac:dyDescent="0.25">
      <c r="C870" s="18"/>
      <c r="D870" s="31"/>
      <c r="E870" s="18"/>
      <c r="F870" s="31"/>
      <c r="H870" s="36"/>
    </row>
    <row r="871" spans="3:8" x14ac:dyDescent="0.25">
      <c r="C871" s="18"/>
      <c r="D871" s="31"/>
      <c r="E871" s="18"/>
      <c r="F871" s="31"/>
      <c r="H871" s="36"/>
    </row>
    <row r="872" spans="3:8" x14ac:dyDescent="0.25">
      <c r="C872" s="18"/>
      <c r="D872" s="31"/>
      <c r="E872" s="18"/>
      <c r="F872" s="31"/>
      <c r="H872" s="36"/>
    </row>
    <row r="873" spans="3:8" x14ac:dyDescent="0.25">
      <c r="C873" s="18"/>
      <c r="D873" s="31"/>
      <c r="E873" s="18"/>
      <c r="F873" s="31"/>
      <c r="H873" s="36"/>
    </row>
    <row r="874" spans="3:8" x14ac:dyDescent="0.25">
      <c r="C874" s="18"/>
      <c r="D874" s="31"/>
      <c r="E874" s="18"/>
      <c r="F874" s="31"/>
      <c r="H874" s="36"/>
    </row>
    <row r="875" spans="3:8" x14ac:dyDescent="0.25">
      <c r="C875" s="18"/>
      <c r="D875" s="31"/>
      <c r="E875" s="18"/>
      <c r="F875" s="31"/>
      <c r="H875" s="36"/>
    </row>
    <row r="876" spans="3:8" x14ac:dyDescent="0.25">
      <c r="C876" s="18"/>
      <c r="D876" s="31"/>
      <c r="E876" s="18"/>
      <c r="F876" s="31"/>
      <c r="H876" s="36"/>
    </row>
    <row r="877" spans="3:8" x14ac:dyDescent="0.25">
      <c r="C877" s="18"/>
      <c r="D877" s="31"/>
      <c r="E877" s="18"/>
      <c r="F877" s="31"/>
      <c r="H877" s="36"/>
    </row>
    <row r="878" spans="3:8" x14ac:dyDescent="0.25">
      <c r="C878" s="18"/>
      <c r="D878" s="31"/>
      <c r="E878" s="18"/>
      <c r="F878" s="31"/>
      <c r="H878" s="36"/>
    </row>
    <row r="879" spans="3:8" x14ac:dyDescent="0.25">
      <c r="C879" s="18"/>
      <c r="D879" s="31"/>
      <c r="E879" s="18"/>
      <c r="F879" s="31"/>
      <c r="H879" s="36"/>
    </row>
    <row r="880" spans="3:8" x14ac:dyDescent="0.25">
      <c r="C880" s="18"/>
      <c r="D880" s="31"/>
      <c r="E880" s="18"/>
      <c r="F880" s="31"/>
      <c r="H880" s="36"/>
    </row>
    <row r="881" spans="3:8" x14ac:dyDescent="0.25">
      <c r="C881" s="18"/>
      <c r="D881" s="31"/>
      <c r="E881" s="18"/>
      <c r="F881" s="31"/>
      <c r="H881" s="36"/>
    </row>
    <row r="882" spans="3:8" x14ac:dyDescent="0.25">
      <c r="C882" s="18"/>
      <c r="D882" s="31"/>
      <c r="E882" s="18"/>
      <c r="F882" s="31"/>
      <c r="H882" s="36"/>
    </row>
    <row r="883" spans="3:8" x14ac:dyDescent="0.25">
      <c r="C883" s="18"/>
      <c r="D883" s="31"/>
      <c r="E883" s="18"/>
      <c r="F883" s="31"/>
      <c r="H883" s="36"/>
    </row>
    <row r="884" spans="3:8" x14ac:dyDescent="0.25">
      <c r="C884" s="18"/>
      <c r="D884" s="31"/>
      <c r="E884" s="18"/>
      <c r="F884" s="31"/>
      <c r="H884" s="36"/>
    </row>
    <row r="885" spans="3:8" x14ac:dyDescent="0.25">
      <c r="C885" s="18"/>
      <c r="D885" s="31"/>
      <c r="E885" s="18"/>
      <c r="F885" s="31"/>
      <c r="H885" s="36"/>
    </row>
    <row r="886" spans="3:8" x14ac:dyDescent="0.25">
      <c r="C886" s="18"/>
      <c r="D886" s="31"/>
      <c r="E886" s="18"/>
      <c r="F886" s="31"/>
      <c r="H886" s="36"/>
    </row>
    <row r="887" spans="3:8" x14ac:dyDescent="0.25">
      <c r="C887" s="18"/>
      <c r="D887" s="31"/>
      <c r="E887" s="18"/>
      <c r="F887" s="31"/>
      <c r="H887" s="36"/>
    </row>
    <row r="888" spans="3:8" x14ac:dyDescent="0.25">
      <c r="C888" s="18"/>
      <c r="D888" s="31"/>
      <c r="E888" s="18"/>
      <c r="F888" s="31"/>
      <c r="H888" s="36"/>
    </row>
    <row r="889" spans="3:8" x14ac:dyDescent="0.25">
      <c r="C889" s="18"/>
      <c r="D889" s="31"/>
      <c r="E889" s="18"/>
      <c r="F889" s="31"/>
      <c r="H889" s="36"/>
    </row>
    <row r="890" spans="3:8" x14ac:dyDescent="0.25">
      <c r="C890" s="18"/>
      <c r="D890" s="31"/>
      <c r="E890" s="18"/>
      <c r="F890" s="31"/>
      <c r="H890" s="36"/>
    </row>
    <row r="891" spans="3:8" x14ac:dyDescent="0.25">
      <c r="C891" s="18"/>
      <c r="D891" s="31"/>
      <c r="E891" s="18"/>
      <c r="F891" s="31"/>
      <c r="H891" s="36"/>
    </row>
    <row r="892" spans="3:8" x14ac:dyDescent="0.25">
      <c r="C892" s="18"/>
      <c r="D892" s="31"/>
      <c r="E892" s="18"/>
      <c r="F892" s="31"/>
      <c r="H892" s="36"/>
    </row>
    <row r="893" spans="3:8" x14ac:dyDescent="0.25">
      <c r="C893" s="18"/>
      <c r="D893" s="31"/>
      <c r="E893" s="18"/>
      <c r="F893" s="31"/>
      <c r="H893" s="36"/>
    </row>
    <row r="894" spans="3:8" x14ac:dyDescent="0.25">
      <c r="C894" s="18"/>
      <c r="D894" s="31"/>
      <c r="E894" s="18"/>
      <c r="F894" s="31"/>
      <c r="H894" s="36"/>
    </row>
    <row r="895" spans="3:8" x14ac:dyDescent="0.25">
      <c r="C895" s="18"/>
      <c r="D895" s="31"/>
      <c r="E895" s="18"/>
      <c r="F895" s="31"/>
      <c r="H895" s="36"/>
    </row>
    <row r="896" spans="3:8" x14ac:dyDescent="0.25">
      <c r="C896" s="18"/>
      <c r="D896" s="31"/>
      <c r="E896" s="18"/>
      <c r="F896" s="31"/>
      <c r="H896" s="36"/>
    </row>
    <row r="897" spans="3:8" x14ac:dyDescent="0.25">
      <c r="C897" s="18"/>
      <c r="D897" s="31"/>
      <c r="E897" s="18"/>
      <c r="F897" s="31"/>
      <c r="H897" s="36"/>
    </row>
    <row r="898" spans="3:8" x14ac:dyDescent="0.25">
      <c r="C898" s="18"/>
      <c r="D898" s="31"/>
      <c r="E898" s="18"/>
      <c r="F898" s="31"/>
      <c r="H898" s="36"/>
    </row>
    <row r="899" spans="3:8" x14ac:dyDescent="0.25">
      <c r="C899" s="18"/>
      <c r="D899" s="31"/>
      <c r="E899" s="18"/>
      <c r="F899" s="31"/>
      <c r="H899" s="36"/>
    </row>
    <row r="900" spans="3:8" x14ac:dyDescent="0.25">
      <c r="C900" s="18"/>
      <c r="D900" s="31"/>
      <c r="E900" s="18"/>
      <c r="F900" s="31"/>
      <c r="H900" s="36"/>
    </row>
    <row r="901" spans="3:8" x14ac:dyDescent="0.25">
      <c r="C901" s="18"/>
      <c r="D901" s="31"/>
      <c r="E901" s="18"/>
      <c r="F901" s="31"/>
      <c r="H901" s="36"/>
    </row>
    <row r="902" spans="3:8" x14ac:dyDescent="0.25">
      <c r="C902" s="18"/>
      <c r="D902" s="31"/>
      <c r="E902" s="18"/>
      <c r="F902" s="31"/>
      <c r="H902" s="36"/>
    </row>
    <row r="903" spans="3:8" x14ac:dyDescent="0.25">
      <c r="C903" s="18"/>
      <c r="D903" s="31"/>
      <c r="E903" s="18"/>
      <c r="F903" s="31"/>
      <c r="H903" s="36"/>
    </row>
    <row r="904" spans="3:8" x14ac:dyDescent="0.25">
      <c r="C904" s="18"/>
      <c r="D904" s="31"/>
      <c r="E904" s="18"/>
      <c r="F904" s="31"/>
      <c r="H904" s="36"/>
    </row>
    <row r="905" spans="3:8" x14ac:dyDescent="0.25">
      <c r="C905" s="18"/>
      <c r="D905" s="31"/>
      <c r="E905" s="18"/>
      <c r="F905" s="31"/>
      <c r="H905" s="36"/>
    </row>
    <row r="906" spans="3:8" x14ac:dyDescent="0.25">
      <c r="C906" s="18"/>
      <c r="D906" s="31"/>
      <c r="E906" s="18"/>
      <c r="F906" s="31"/>
      <c r="H906" s="36"/>
    </row>
    <row r="907" spans="3:8" x14ac:dyDescent="0.25">
      <c r="C907" s="18"/>
      <c r="D907" s="31"/>
      <c r="E907" s="18"/>
      <c r="F907" s="31"/>
      <c r="H907" s="36"/>
    </row>
    <row r="908" spans="3:8" x14ac:dyDescent="0.25">
      <c r="C908" s="18"/>
      <c r="D908" s="31"/>
      <c r="E908" s="18"/>
      <c r="F908" s="31"/>
      <c r="H908" s="36"/>
    </row>
    <row r="909" spans="3:8" x14ac:dyDescent="0.25">
      <c r="C909" s="18"/>
      <c r="D909" s="31"/>
      <c r="E909" s="18"/>
      <c r="F909" s="31"/>
      <c r="H909" s="36"/>
    </row>
    <row r="910" spans="3:8" x14ac:dyDescent="0.25">
      <c r="C910" s="18"/>
      <c r="D910" s="31"/>
      <c r="E910" s="18"/>
      <c r="F910" s="31"/>
      <c r="H910" s="36"/>
    </row>
    <row r="911" spans="3:8" x14ac:dyDescent="0.25">
      <c r="C911" s="18"/>
      <c r="D911" s="31"/>
      <c r="E911" s="18"/>
      <c r="F911" s="31"/>
      <c r="H911" s="36"/>
    </row>
    <row r="912" spans="3:8" x14ac:dyDescent="0.25">
      <c r="C912" s="18"/>
      <c r="D912" s="31"/>
      <c r="E912" s="18"/>
      <c r="F912" s="31"/>
      <c r="H912" s="36"/>
    </row>
    <row r="913" spans="3:8" x14ac:dyDescent="0.25">
      <c r="C913" s="18"/>
      <c r="D913" s="31"/>
      <c r="E913" s="18"/>
      <c r="F913" s="31"/>
      <c r="H913" s="36"/>
    </row>
    <row r="914" spans="3:8" x14ac:dyDescent="0.25">
      <c r="C914" s="18"/>
      <c r="D914" s="31"/>
      <c r="E914" s="18"/>
      <c r="F914" s="31"/>
      <c r="H914" s="36"/>
    </row>
    <row r="915" spans="3:8" x14ac:dyDescent="0.25">
      <c r="C915" s="18"/>
      <c r="D915" s="31"/>
      <c r="E915" s="18"/>
      <c r="F915" s="31"/>
      <c r="H915" s="36"/>
    </row>
    <row r="916" spans="3:8" x14ac:dyDescent="0.25">
      <c r="C916" s="18"/>
      <c r="D916" s="31"/>
      <c r="E916" s="18"/>
      <c r="F916" s="31"/>
      <c r="H916" s="36"/>
    </row>
    <row r="917" spans="3:8" x14ac:dyDescent="0.25">
      <c r="C917" s="18"/>
      <c r="D917" s="31"/>
      <c r="E917" s="18"/>
      <c r="F917" s="31"/>
      <c r="H917" s="36"/>
    </row>
    <row r="918" spans="3:8" x14ac:dyDescent="0.25">
      <c r="C918" s="18"/>
      <c r="D918" s="31"/>
      <c r="E918" s="18"/>
      <c r="F918" s="31"/>
      <c r="H918" s="36"/>
    </row>
    <row r="919" spans="3:8" x14ac:dyDescent="0.25">
      <c r="C919" s="18"/>
      <c r="D919" s="31"/>
      <c r="E919" s="18"/>
      <c r="F919" s="31"/>
      <c r="H919" s="36"/>
    </row>
    <row r="920" spans="3:8" x14ac:dyDescent="0.25">
      <c r="C920" s="18"/>
      <c r="D920" s="31"/>
      <c r="E920" s="18"/>
      <c r="F920" s="31"/>
      <c r="H920" s="36"/>
    </row>
    <row r="921" spans="3:8" x14ac:dyDescent="0.25">
      <c r="C921" s="18"/>
      <c r="D921" s="31"/>
      <c r="E921" s="18"/>
      <c r="F921" s="31"/>
      <c r="H921" s="36"/>
    </row>
    <row r="922" spans="3:8" x14ac:dyDescent="0.25">
      <c r="C922" s="18"/>
      <c r="D922" s="31"/>
      <c r="E922" s="18"/>
      <c r="F922" s="31"/>
      <c r="H922" s="36"/>
    </row>
    <row r="923" spans="3:8" x14ac:dyDescent="0.25">
      <c r="C923" s="18"/>
      <c r="D923" s="31"/>
      <c r="E923" s="18"/>
      <c r="F923" s="31"/>
      <c r="H923" s="36"/>
    </row>
    <row r="924" spans="3:8" x14ac:dyDescent="0.25">
      <c r="C924" s="18"/>
      <c r="D924" s="31"/>
      <c r="E924" s="18"/>
      <c r="F924" s="31"/>
      <c r="H924" s="36"/>
    </row>
    <row r="925" spans="3:8" x14ac:dyDescent="0.25">
      <c r="C925" s="18"/>
      <c r="D925" s="31"/>
      <c r="E925" s="18"/>
      <c r="F925" s="31"/>
      <c r="H925" s="36"/>
    </row>
    <row r="926" spans="3:8" x14ac:dyDescent="0.25">
      <c r="C926" s="18"/>
      <c r="D926" s="31"/>
      <c r="E926" s="18"/>
      <c r="F926" s="31"/>
      <c r="H926" s="36"/>
    </row>
    <row r="927" spans="3:8" x14ac:dyDescent="0.25">
      <c r="C927" s="18"/>
      <c r="D927" s="31"/>
      <c r="E927" s="18"/>
      <c r="F927" s="31"/>
      <c r="H927" s="36"/>
    </row>
    <row r="928" spans="3:8" x14ac:dyDescent="0.25">
      <c r="C928" s="18"/>
      <c r="D928" s="31"/>
      <c r="E928" s="18"/>
      <c r="F928" s="31"/>
      <c r="H928" s="36"/>
    </row>
    <row r="929" spans="3:8" x14ac:dyDescent="0.25">
      <c r="C929" s="18"/>
      <c r="D929" s="31"/>
      <c r="E929" s="18"/>
      <c r="F929" s="31"/>
      <c r="H929" s="36"/>
    </row>
    <row r="930" spans="3:8" x14ac:dyDescent="0.25">
      <c r="C930" s="18"/>
      <c r="D930" s="31"/>
      <c r="E930" s="18"/>
      <c r="F930" s="31"/>
      <c r="H930" s="36"/>
    </row>
    <row r="931" spans="3:8" x14ac:dyDescent="0.25">
      <c r="C931" s="18"/>
      <c r="D931" s="31"/>
      <c r="E931" s="18"/>
      <c r="F931" s="31"/>
      <c r="H931" s="36"/>
    </row>
    <row r="932" spans="3:8" x14ac:dyDescent="0.25">
      <c r="C932" s="18"/>
      <c r="D932" s="31"/>
      <c r="E932" s="18"/>
      <c r="F932" s="31"/>
      <c r="H932" s="36"/>
    </row>
    <row r="933" spans="3:8" x14ac:dyDescent="0.25">
      <c r="C933" s="18"/>
      <c r="D933" s="31"/>
      <c r="E933" s="18"/>
      <c r="F933" s="31"/>
      <c r="H933" s="36"/>
    </row>
    <row r="934" spans="3:8" x14ac:dyDescent="0.25">
      <c r="C934" s="18"/>
      <c r="D934" s="31"/>
      <c r="E934" s="18"/>
      <c r="F934" s="31"/>
      <c r="H934" s="36"/>
    </row>
    <row r="935" spans="3:8" x14ac:dyDescent="0.25">
      <c r="C935" s="18"/>
      <c r="D935" s="31"/>
      <c r="E935" s="18"/>
      <c r="F935" s="31"/>
      <c r="H935" s="36"/>
    </row>
    <row r="936" spans="3:8" x14ac:dyDescent="0.25">
      <c r="C936" s="18"/>
      <c r="D936" s="31"/>
      <c r="E936" s="18"/>
      <c r="F936" s="31"/>
      <c r="H936" s="36"/>
    </row>
    <row r="937" spans="3:8" x14ac:dyDescent="0.25">
      <c r="C937" s="18"/>
      <c r="D937" s="31"/>
      <c r="E937" s="18"/>
      <c r="F937" s="31"/>
      <c r="H937" s="36"/>
    </row>
    <row r="938" spans="3:8" x14ac:dyDescent="0.25">
      <c r="C938" s="18"/>
      <c r="D938" s="31"/>
      <c r="E938" s="18"/>
      <c r="F938" s="31"/>
      <c r="H938" s="36"/>
    </row>
    <row r="939" spans="3:8" x14ac:dyDescent="0.25">
      <c r="C939" s="18"/>
      <c r="D939" s="31"/>
      <c r="E939" s="18"/>
      <c r="F939" s="31"/>
      <c r="H939" s="36"/>
    </row>
    <row r="940" spans="3:8" x14ac:dyDescent="0.25">
      <c r="C940" s="18"/>
      <c r="D940" s="31"/>
      <c r="E940" s="18"/>
      <c r="F940" s="31"/>
      <c r="H940" s="36"/>
    </row>
    <row r="941" spans="3:8" x14ac:dyDescent="0.25">
      <c r="C941" s="18"/>
      <c r="D941" s="31"/>
      <c r="E941" s="18"/>
      <c r="F941" s="31"/>
      <c r="H941" s="36"/>
    </row>
    <row r="942" spans="3:8" x14ac:dyDescent="0.25">
      <c r="C942" s="18"/>
      <c r="D942" s="31"/>
      <c r="E942" s="18"/>
      <c r="F942" s="31"/>
      <c r="H942" s="36"/>
    </row>
    <row r="943" spans="3:8" x14ac:dyDescent="0.25">
      <c r="C943" s="18"/>
      <c r="D943" s="31"/>
      <c r="E943" s="18"/>
      <c r="F943" s="31"/>
      <c r="H943" s="36"/>
    </row>
    <row r="944" spans="3:8" x14ac:dyDescent="0.25">
      <c r="C944" s="18"/>
      <c r="D944" s="31"/>
      <c r="E944" s="18"/>
      <c r="F944" s="31"/>
      <c r="H944" s="36"/>
    </row>
    <row r="945" spans="3:8" x14ac:dyDescent="0.25">
      <c r="C945" s="18"/>
      <c r="D945" s="31"/>
      <c r="E945" s="18"/>
      <c r="F945" s="31"/>
      <c r="H945" s="36"/>
    </row>
    <row r="946" spans="3:8" x14ac:dyDescent="0.25">
      <c r="C946" s="18"/>
      <c r="D946" s="31"/>
      <c r="E946" s="18"/>
      <c r="F946" s="31"/>
      <c r="H946" s="36"/>
    </row>
    <row r="947" spans="3:8" x14ac:dyDescent="0.25">
      <c r="C947" s="18"/>
      <c r="D947" s="31"/>
      <c r="E947" s="18"/>
      <c r="F947" s="31"/>
      <c r="H947" s="36"/>
    </row>
    <row r="948" spans="3:8" x14ac:dyDescent="0.25">
      <c r="C948" s="18"/>
      <c r="D948" s="31"/>
      <c r="E948" s="18"/>
      <c r="F948" s="31"/>
      <c r="H948" s="36"/>
    </row>
    <row r="949" spans="3:8" x14ac:dyDescent="0.25">
      <c r="C949" s="18"/>
      <c r="D949" s="31"/>
      <c r="E949" s="18"/>
      <c r="F949" s="31"/>
      <c r="H949" s="36"/>
    </row>
    <row r="950" spans="3:8" x14ac:dyDescent="0.25">
      <c r="C950" s="18"/>
      <c r="D950" s="31"/>
      <c r="E950" s="18"/>
      <c r="F950" s="31"/>
      <c r="H950" s="36"/>
    </row>
    <row r="951" spans="3:8" x14ac:dyDescent="0.25">
      <c r="C951" s="18"/>
      <c r="D951" s="31"/>
      <c r="E951" s="18"/>
      <c r="F951" s="31"/>
      <c r="H951" s="36"/>
    </row>
    <row r="952" spans="3:8" x14ac:dyDescent="0.25">
      <c r="C952" s="18"/>
      <c r="D952" s="31"/>
      <c r="E952" s="18"/>
      <c r="F952" s="31"/>
      <c r="H952" s="36"/>
    </row>
    <row r="953" spans="3:8" x14ac:dyDescent="0.25">
      <c r="C953" s="18"/>
      <c r="D953" s="31"/>
      <c r="E953" s="18"/>
      <c r="F953" s="31"/>
      <c r="H953" s="36"/>
    </row>
    <row r="954" spans="3:8" x14ac:dyDescent="0.25">
      <c r="C954" s="18"/>
      <c r="D954" s="31"/>
      <c r="E954" s="18"/>
      <c r="F954" s="31"/>
      <c r="H954" s="36"/>
    </row>
    <row r="955" spans="3:8" x14ac:dyDescent="0.25">
      <c r="C955" s="18"/>
      <c r="D955" s="31"/>
      <c r="E955" s="18"/>
      <c r="F955" s="31"/>
      <c r="H955" s="36"/>
    </row>
    <row r="956" spans="3:8" x14ac:dyDescent="0.25">
      <c r="C956" s="18"/>
      <c r="D956" s="31"/>
      <c r="E956" s="18"/>
      <c r="F956" s="31"/>
      <c r="H956" s="36"/>
    </row>
    <row r="957" spans="3:8" x14ac:dyDescent="0.25">
      <c r="C957" s="18"/>
      <c r="D957" s="31"/>
      <c r="E957" s="18"/>
      <c r="F957" s="31"/>
      <c r="H957" s="36"/>
    </row>
    <row r="958" spans="3:8" x14ac:dyDescent="0.25">
      <c r="C958" s="18"/>
      <c r="D958" s="31"/>
      <c r="E958" s="18"/>
      <c r="F958" s="31"/>
      <c r="H958" s="36"/>
    </row>
    <row r="959" spans="3:8" x14ac:dyDescent="0.25">
      <c r="C959" s="18"/>
      <c r="D959" s="31"/>
      <c r="E959" s="18"/>
      <c r="F959" s="31"/>
      <c r="H959" s="36"/>
    </row>
    <row r="960" spans="3:8" x14ac:dyDescent="0.25">
      <c r="C960" s="18"/>
      <c r="D960" s="31"/>
      <c r="E960" s="18"/>
      <c r="F960" s="31"/>
      <c r="H960" s="36"/>
    </row>
    <row r="961" spans="3:8" x14ac:dyDescent="0.25">
      <c r="C961" s="18"/>
      <c r="D961" s="31"/>
      <c r="E961" s="18"/>
      <c r="F961" s="31"/>
      <c r="H961" s="36"/>
    </row>
    <row r="962" spans="3:8" x14ac:dyDescent="0.25">
      <c r="C962" s="18"/>
      <c r="D962" s="31"/>
      <c r="E962" s="18"/>
      <c r="F962" s="31"/>
      <c r="H962" s="36"/>
    </row>
    <row r="963" spans="3:8" x14ac:dyDescent="0.25">
      <c r="C963" s="18"/>
      <c r="D963" s="31"/>
      <c r="E963" s="18"/>
      <c r="F963" s="31"/>
      <c r="H963" s="36"/>
    </row>
    <row r="964" spans="3:8" x14ac:dyDescent="0.25">
      <c r="C964" s="18"/>
      <c r="D964" s="31"/>
      <c r="E964" s="18"/>
      <c r="F964" s="31"/>
      <c r="H964" s="36"/>
    </row>
    <row r="965" spans="3:8" x14ac:dyDescent="0.25">
      <c r="C965" s="18"/>
      <c r="D965" s="31"/>
      <c r="E965" s="18"/>
      <c r="F965" s="31"/>
      <c r="H965" s="36"/>
    </row>
    <row r="966" spans="3:8" x14ac:dyDescent="0.25">
      <c r="C966" s="18"/>
      <c r="D966" s="31"/>
      <c r="E966" s="18"/>
      <c r="F966" s="31"/>
      <c r="H966" s="36"/>
    </row>
    <row r="967" spans="3:8" x14ac:dyDescent="0.25">
      <c r="C967" s="18"/>
      <c r="D967" s="31"/>
      <c r="E967" s="18"/>
      <c r="F967" s="31"/>
      <c r="H967" s="36"/>
    </row>
    <row r="968" spans="3:8" x14ac:dyDescent="0.25">
      <c r="C968" s="18"/>
      <c r="D968" s="31"/>
      <c r="E968" s="18"/>
      <c r="F968" s="31"/>
      <c r="H968" s="36"/>
    </row>
    <row r="969" spans="3:8" x14ac:dyDescent="0.25">
      <c r="C969" s="18"/>
      <c r="D969" s="31"/>
      <c r="E969" s="18"/>
      <c r="F969" s="31"/>
      <c r="H969" s="36"/>
    </row>
    <row r="970" spans="3:8" x14ac:dyDescent="0.25">
      <c r="C970" s="18"/>
      <c r="D970" s="31"/>
      <c r="E970" s="18"/>
      <c r="F970" s="31"/>
      <c r="H970" s="36"/>
    </row>
    <row r="971" spans="3:8" x14ac:dyDescent="0.25">
      <c r="C971" s="18"/>
      <c r="D971" s="31"/>
      <c r="E971" s="18"/>
      <c r="F971" s="31"/>
      <c r="H971" s="36"/>
    </row>
    <row r="972" spans="3:8" x14ac:dyDescent="0.25">
      <c r="C972" s="18"/>
      <c r="D972" s="31"/>
      <c r="E972" s="18"/>
      <c r="F972" s="31"/>
      <c r="H972" s="36"/>
    </row>
    <row r="973" spans="3:8" x14ac:dyDescent="0.25">
      <c r="C973" s="18"/>
      <c r="D973" s="31"/>
      <c r="E973" s="18"/>
      <c r="F973" s="31"/>
      <c r="H973" s="36"/>
    </row>
    <row r="974" spans="3:8" x14ac:dyDescent="0.25">
      <c r="C974" s="18"/>
      <c r="D974" s="31"/>
      <c r="E974" s="18"/>
      <c r="F974" s="31"/>
      <c r="H974" s="36"/>
    </row>
    <row r="975" spans="3:8" x14ac:dyDescent="0.25">
      <c r="C975" s="18"/>
      <c r="D975" s="31"/>
      <c r="E975" s="18"/>
      <c r="F975" s="31"/>
      <c r="H975" s="36"/>
    </row>
    <row r="976" spans="3:8" x14ac:dyDescent="0.25">
      <c r="C976" s="18"/>
      <c r="D976" s="31"/>
      <c r="E976" s="18"/>
      <c r="F976" s="31"/>
      <c r="H976" s="36"/>
    </row>
    <row r="977" spans="3:8" x14ac:dyDescent="0.25">
      <c r="C977" s="18"/>
      <c r="D977" s="31"/>
      <c r="E977" s="18"/>
      <c r="F977" s="31"/>
      <c r="H977" s="36"/>
    </row>
    <row r="978" spans="3:8" x14ac:dyDescent="0.25">
      <c r="C978" s="18"/>
      <c r="D978" s="31"/>
      <c r="E978" s="18"/>
      <c r="F978" s="31"/>
      <c r="H978" s="36"/>
    </row>
    <row r="979" spans="3:8" x14ac:dyDescent="0.25">
      <c r="C979" s="18"/>
      <c r="D979" s="31"/>
      <c r="E979" s="18"/>
      <c r="F979" s="31"/>
      <c r="H979" s="36"/>
    </row>
    <row r="980" spans="3:8" x14ac:dyDescent="0.25">
      <c r="C980" s="18"/>
      <c r="D980" s="31"/>
      <c r="E980" s="18"/>
      <c r="F980" s="31"/>
      <c r="H980" s="36"/>
    </row>
    <row r="981" spans="3:8" x14ac:dyDescent="0.25">
      <c r="C981" s="18"/>
      <c r="D981" s="31"/>
      <c r="E981" s="18"/>
      <c r="F981" s="31"/>
      <c r="H981" s="36"/>
    </row>
    <row r="982" spans="3:8" x14ac:dyDescent="0.25">
      <c r="C982" s="18"/>
      <c r="D982" s="31"/>
      <c r="E982" s="18"/>
      <c r="F982" s="31"/>
      <c r="H982" s="36"/>
    </row>
    <row r="983" spans="3:8" x14ac:dyDescent="0.25">
      <c r="C983" s="18"/>
      <c r="D983" s="31"/>
      <c r="E983" s="18"/>
      <c r="F983" s="31"/>
      <c r="H983" s="36"/>
    </row>
    <row r="984" spans="3:8" x14ac:dyDescent="0.25">
      <c r="C984" s="18"/>
      <c r="D984" s="31"/>
      <c r="E984" s="18"/>
      <c r="F984" s="31"/>
      <c r="H984" s="36"/>
    </row>
    <row r="985" spans="3:8" x14ac:dyDescent="0.25">
      <c r="C985" s="18"/>
      <c r="D985" s="31"/>
      <c r="E985" s="18"/>
      <c r="F985" s="31"/>
      <c r="H985" s="36"/>
    </row>
    <row r="986" spans="3:8" x14ac:dyDescent="0.25">
      <c r="C986" s="18"/>
      <c r="D986" s="31"/>
      <c r="E986" s="18"/>
      <c r="F986" s="31"/>
      <c r="H986" s="36"/>
    </row>
    <row r="987" spans="3:8" x14ac:dyDescent="0.25">
      <c r="C987" s="18"/>
      <c r="D987" s="31"/>
      <c r="E987" s="18"/>
      <c r="F987" s="31"/>
      <c r="H987" s="36"/>
    </row>
    <row r="988" spans="3:8" x14ac:dyDescent="0.25">
      <c r="C988" s="18"/>
      <c r="D988" s="31"/>
      <c r="E988" s="18"/>
      <c r="F988" s="31"/>
      <c r="H988" s="36"/>
    </row>
    <row r="989" spans="3:8" x14ac:dyDescent="0.25">
      <c r="C989" s="18"/>
      <c r="D989" s="31"/>
      <c r="E989" s="18"/>
      <c r="F989" s="31"/>
      <c r="H989" s="36"/>
    </row>
    <row r="990" spans="3:8" x14ac:dyDescent="0.25">
      <c r="C990" s="18"/>
      <c r="D990" s="31"/>
      <c r="E990" s="18"/>
      <c r="F990" s="31"/>
      <c r="H990" s="36"/>
    </row>
    <row r="991" spans="3:8" x14ac:dyDescent="0.25">
      <c r="C991" s="18"/>
      <c r="D991" s="31"/>
      <c r="E991" s="18"/>
      <c r="F991" s="31"/>
      <c r="H991" s="36"/>
    </row>
    <row r="992" spans="3:8" x14ac:dyDescent="0.25">
      <c r="C992" s="18"/>
      <c r="D992" s="31"/>
      <c r="E992" s="18"/>
      <c r="F992" s="31"/>
      <c r="H992" s="36"/>
    </row>
    <row r="993" spans="3:8" x14ac:dyDescent="0.25">
      <c r="C993" s="18"/>
      <c r="D993" s="31"/>
      <c r="E993" s="18"/>
      <c r="F993" s="31"/>
      <c r="H993" s="36"/>
    </row>
    <row r="994" spans="3:8" x14ac:dyDescent="0.25">
      <c r="C994" s="18"/>
      <c r="D994" s="31"/>
      <c r="E994" s="18"/>
      <c r="F994" s="31"/>
      <c r="H994" s="36"/>
    </row>
    <row r="995" spans="3:8" x14ac:dyDescent="0.25">
      <c r="C995" s="18"/>
      <c r="D995" s="31"/>
      <c r="E995" s="18"/>
      <c r="F995" s="31"/>
      <c r="H995" s="36"/>
    </row>
    <row r="996" spans="3:8" x14ac:dyDescent="0.25">
      <c r="C996" s="18"/>
      <c r="D996" s="31"/>
      <c r="E996" s="18"/>
      <c r="F996" s="31"/>
      <c r="H996" s="36"/>
    </row>
    <row r="997" spans="3:8" x14ac:dyDescent="0.25">
      <c r="C997" s="18"/>
      <c r="D997" s="31"/>
      <c r="E997" s="18"/>
      <c r="F997" s="31"/>
      <c r="H997" s="36"/>
    </row>
    <row r="998" spans="3:8" x14ac:dyDescent="0.25">
      <c r="C998" s="18"/>
      <c r="D998" s="31"/>
      <c r="E998" s="18"/>
      <c r="F998" s="31"/>
      <c r="H998" s="36"/>
    </row>
    <row r="999" spans="3:8" x14ac:dyDescent="0.25">
      <c r="C999" s="18"/>
      <c r="D999" s="31"/>
      <c r="E999" s="18"/>
      <c r="F999" s="31"/>
      <c r="H999" s="36"/>
    </row>
    <row r="1000" spans="3:8" x14ac:dyDescent="0.25">
      <c r="C1000" s="18"/>
      <c r="D1000" s="31"/>
      <c r="E1000" s="18"/>
      <c r="F1000" s="31"/>
      <c r="H1000" s="36"/>
    </row>
    <row r="1001" spans="3:8" x14ac:dyDescent="0.25">
      <c r="C1001" s="18"/>
      <c r="D1001" s="31"/>
      <c r="E1001" s="18"/>
      <c r="F1001" s="31"/>
      <c r="H1001" s="36"/>
    </row>
    <row r="1002" spans="3:8" x14ac:dyDescent="0.25">
      <c r="C1002" s="18"/>
      <c r="D1002" s="31"/>
      <c r="E1002" s="18"/>
      <c r="F1002" s="31"/>
      <c r="H1002" s="36"/>
    </row>
    <row r="1003" spans="3:8" x14ac:dyDescent="0.25">
      <c r="C1003" s="18"/>
      <c r="D1003" s="31"/>
      <c r="E1003" s="18"/>
      <c r="F1003" s="31"/>
      <c r="H1003" s="36"/>
    </row>
    <row r="1004" spans="3:8" x14ac:dyDescent="0.25">
      <c r="C1004" s="18"/>
      <c r="D1004" s="31"/>
      <c r="E1004" s="18"/>
      <c r="F1004" s="31"/>
      <c r="H1004" s="36"/>
    </row>
    <row r="1005" spans="3:8" x14ac:dyDescent="0.25">
      <c r="C1005" s="18"/>
      <c r="D1005" s="31"/>
      <c r="E1005" s="18"/>
      <c r="F1005" s="31"/>
      <c r="H1005" s="36"/>
    </row>
    <row r="1006" spans="3:8" x14ac:dyDescent="0.25">
      <c r="C1006" s="18"/>
      <c r="D1006" s="31"/>
      <c r="E1006" s="18"/>
      <c r="F1006" s="31"/>
      <c r="H1006" s="36"/>
    </row>
    <row r="1007" spans="3:8" x14ac:dyDescent="0.25">
      <c r="C1007" s="18"/>
      <c r="D1007" s="31"/>
      <c r="E1007" s="18"/>
      <c r="F1007" s="31"/>
      <c r="H1007" s="36"/>
    </row>
    <row r="1008" spans="3:8" x14ac:dyDescent="0.25">
      <c r="C1008" s="18"/>
      <c r="D1008" s="31"/>
      <c r="E1008" s="18"/>
      <c r="F1008" s="31"/>
      <c r="H1008" s="36"/>
    </row>
    <row r="1009" spans="3:8" x14ac:dyDescent="0.25">
      <c r="C1009" s="18"/>
      <c r="D1009" s="31"/>
      <c r="E1009" s="18"/>
      <c r="F1009" s="31"/>
      <c r="H1009" s="36"/>
    </row>
    <row r="1010" spans="3:8" x14ac:dyDescent="0.25">
      <c r="C1010" s="18"/>
      <c r="D1010" s="31"/>
      <c r="E1010" s="18"/>
      <c r="F1010" s="31"/>
      <c r="H1010" s="36"/>
    </row>
    <row r="1011" spans="3:8" x14ac:dyDescent="0.25">
      <c r="C1011" s="18"/>
      <c r="D1011" s="31"/>
      <c r="E1011" s="18"/>
      <c r="F1011" s="31"/>
      <c r="H1011" s="36"/>
    </row>
    <row r="1012" spans="3:8" x14ac:dyDescent="0.25">
      <c r="C1012" s="18"/>
      <c r="D1012" s="31"/>
      <c r="E1012" s="18"/>
      <c r="F1012" s="31"/>
      <c r="H1012" s="36"/>
    </row>
    <row r="1013" spans="3:8" x14ac:dyDescent="0.25">
      <c r="C1013" s="18"/>
      <c r="D1013" s="31"/>
      <c r="E1013" s="18"/>
      <c r="F1013" s="31"/>
      <c r="H1013" s="36"/>
    </row>
    <row r="1014" spans="3:8" x14ac:dyDescent="0.25">
      <c r="C1014" s="18"/>
      <c r="D1014" s="31"/>
      <c r="E1014" s="18"/>
      <c r="F1014" s="31"/>
      <c r="H1014" s="36"/>
    </row>
    <row r="1015" spans="3:8" x14ac:dyDescent="0.25">
      <c r="C1015" s="18"/>
      <c r="D1015" s="31"/>
      <c r="E1015" s="18"/>
      <c r="F1015" s="31"/>
      <c r="H1015" s="36"/>
    </row>
    <row r="1016" spans="3:8" x14ac:dyDescent="0.25">
      <c r="C1016" s="18"/>
      <c r="D1016" s="31"/>
      <c r="E1016" s="18"/>
      <c r="F1016" s="31"/>
      <c r="H1016" s="36"/>
    </row>
    <row r="1017" spans="3:8" x14ac:dyDescent="0.25">
      <c r="C1017" s="18"/>
      <c r="D1017" s="31"/>
      <c r="E1017" s="18"/>
      <c r="F1017" s="31"/>
      <c r="H1017" s="36"/>
    </row>
    <row r="1018" spans="3:8" x14ac:dyDescent="0.25">
      <c r="C1018" s="18"/>
      <c r="D1018" s="31"/>
      <c r="E1018" s="18"/>
      <c r="F1018" s="31"/>
      <c r="H1018" s="36"/>
    </row>
    <row r="1019" spans="3:8" x14ac:dyDescent="0.25">
      <c r="C1019" s="18"/>
      <c r="D1019" s="31"/>
      <c r="E1019" s="18"/>
      <c r="F1019" s="31"/>
      <c r="H1019" s="36"/>
    </row>
    <row r="1020" spans="3:8" x14ac:dyDescent="0.25">
      <c r="C1020" s="18"/>
      <c r="D1020" s="31"/>
      <c r="E1020" s="18"/>
      <c r="F1020" s="31"/>
      <c r="H1020" s="36"/>
    </row>
    <row r="1021" spans="3:8" x14ac:dyDescent="0.25">
      <c r="C1021" s="18"/>
      <c r="D1021" s="31"/>
      <c r="E1021" s="18"/>
      <c r="F1021" s="31"/>
      <c r="H1021" s="36"/>
    </row>
    <row r="1022" spans="3:8" x14ac:dyDescent="0.25">
      <c r="C1022" s="18"/>
      <c r="D1022" s="31"/>
      <c r="E1022" s="18"/>
      <c r="F1022" s="31"/>
      <c r="H1022" s="36"/>
    </row>
    <row r="1023" spans="3:8" x14ac:dyDescent="0.25">
      <c r="C1023" s="18"/>
      <c r="D1023" s="31"/>
      <c r="E1023" s="18"/>
      <c r="F1023" s="31"/>
      <c r="H1023" s="36"/>
    </row>
    <row r="1024" spans="3:8" x14ac:dyDescent="0.25">
      <c r="C1024" s="18"/>
      <c r="D1024" s="31"/>
      <c r="E1024" s="18"/>
      <c r="F1024" s="31"/>
      <c r="H1024" s="36"/>
    </row>
    <row r="1025" spans="3:8" x14ac:dyDescent="0.25">
      <c r="C1025" s="18"/>
      <c r="D1025" s="31"/>
      <c r="E1025" s="18"/>
      <c r="F1025" s="31"/>
      <c r="H1025" s="36"/>
    </row>
    <row r="1026" spans="3:8" x14ac:dyDescent="0.25">
      <c r="C1026" s="18"/>
      <c r="D1026" s="31"/>
      <c r="E1026" s="18"/>
      <c r="F1026" s="31"/>
      <c r="H1026" s="36"/>
    </row>
    <row r="1027" spans="3:8" x14ac:dyDescent="0.25">
      <c r="C1027" s="18"/>
      <c r="D1027" s="31"/>
      <c r="E1027" s="18"/>
      <c r="F1027" s="31"/>
      <c r="H1027" s="36"/>
    </row>
    <row r="1028" spans="3:8" x14ac:dyDescent="0.25">
      <c r="C1028" s="18"/>
      <c r="D1028" s="31"/>
      <c r="E1028" s="18"/>
      <c r="F1028" s="31"/>
      <c r="H1028" s="36"/>
    </row>
    <row r="1029" spans="3:8" x14ac:dyDescent="0.25">
      <c r="C1029" s="18"/>
      <c r="D1029" s="31"/>
      <c r="E1029" s="18"/>
      <c r="F1029" s="31"/>
      <c r="H1029" s="36"/>
    </row>
    <row r="1030" spans="3:8" x14ac:dyDescent="0.25">
      <c r="C1030" s="18"/>
      <c r="D1030" s="31"/>
      <c r="E1030" s="18"/>
      <c r="F1030" s="31"/>
      <c r="H1030" s="36"/>
    </row>
    <row r="1031" spans="3:8" x14ac:dyDescent="0.25">
      <c r="C1031" s="18"/>
      <c r="D1031" s="31"/>
      <c r="E1031" s="18"/>
      <c r="F1031" s="31"/>
      <c r="H1031" s="36"/>
    </row>
    <row r="1032" spans="3:8" x14ac:dyDescent="0.25">
      <c r="C1032" s="18"/>
      <c r="D1032" s="31"/>
      <c r="E1032" s="18"/>
      <c r="F1032" s="31"/>
      <c r="H1032" s="36"/>
    </row>
    <row r="1033" spans="3:8" x14ac:dyDescent="0.25">
      <c r="C1033" s="18"/>
      <c r="D1033" s="31"/>
      <c r="E1033" s="18"/>
      <c r="F1033" s="31"/>
      <c r="H1033" s="36"/>
    </row>
    <row r="1034" spans="3:8" x14ac:dyDescent="0.25">
      <c r="C1034" s="18"/>
      <c r="D1034" s="31"/>
      <c r="E1034" s="18"/>
      <c r="F1034" s="31"/>
      <c r="H1034" s="36"/>
    </row>
    <row r="1035" spans="3:8" x14ac:dyDescent="0.25">
      <c r="C1035" s="18"/>
      <c r="D1035" s="31"/>
      <c r="E1035" s="18"/>
      <c r="F1035" s="31"/>
      <c r="H1035" s="36"/>
    </row>
    <row r="1036" spans="3:8" x14ac:dyDescent="0.25">
      <c r="C1036" s="18"/>
      <c r="D1036" s="31"/>
      <c r="E1036" s="18"/>
      <c r="F1036" s="31"/>
      <c r="H1036" s="36"/>
    </row>
    <row r="1037" spans="3:8" x14ac:dyDescent="0.25">
      <c r="C1037" s="18"/>
      <c r="D1037" s="31"/>
      <c r="E1037" s="18"/>
      <c r="F1037" s="31"/>
      <c r="H1037" s="36"/>
    </row>
    <row r="1038" spans="3:8" x14ac:dyDescent="0.25">
      <c r="C1038" s="18"/>
      <c r="D1038" s="31"/>
      <c r="E1038" s="18"/>
      <c r="F1038" s="31"/>
      <c r="H1038" s="36"/>
    </row>
    <row r="1039" spans="3:8" x14ac:dyDescent="0.25">
      <c r="C1039" s="18"/>
      <c r="D1039" s="31"/>
      <c r="E1039" s="18"/>
      <c r="F1039" s="31"/>
      <c r="H1039" s="36"/>
    </row>
    <row r="1040" spans="3:8" x14ac:dyDescent="0.25">
      <c r="C1040" s="18"/>
      <c r="D1040" s="31"/>
      <c r="E1040" s="18"/>
      <c r="F1040" s="31"/>
      <c r="H1040" s="36"/>
    </row>
    <row r="1041" spans="3:8" x14ac:dyDescent="0.25">
      <c r="C1041" s="18"/>
      <c r="D1041" s="31"/>
      <c r="E1041" s="18"/>
      <c r="F1041" s="31"/>
      <c r="H1041" s="36"/>
    </row>
    <row r="1042" spans="3:8" x14ac:dyDescent="0.25">
      <c r="C1042" s="18"/>
      <c r="D1042" s="31"/>
      <c r="E1042" s="18"/>
      <c r="F1042" s="31"/>
      <c r="H1042" s="36"/>
    </row>
    <row r="1043" spans="3:8" x14ac:dyDescent="0.25">
      <c r="C1043" s="18"/>
      <c r="D1043" s="31"/>
      <c r="E1043" s="18"/>
      <c r="F1043" s="31"/>
      <c r="H1043" s="36"/>
    </row>
    <row r="1044" spans="3:8" x14ac:dyDescent="0.25">
      <c r="C1044" s="18"/>
      <c r="D1044" s="31"/>
      <c r="E1044" s="18"/>
      <c r="F1044" s="31"/>
      <c r="H1044" s="36"/>
    </row>
    <row r="1045" spans="3:8" x14ac:dyDescent="0.25">
      <c r="C1045" s="18"/>
      <c r="D1045" s="31"/>
      <c r="E1045" s="18"/>
      <c r="F1045" s="31"/>
      <c r="H1045" s="36"/>
    </row>
    <row r="1046" spans="3:8" x14ac:dyDescent="0.25">
      <c r="C1046" s="18"/>
      <c r="D1046" s="31"/>
      <c r="E1046" s="18"/>
      <c r="F1046" s="31"/>
      <c r="H1046" s="36"/>
    </row>
    <row r="1047" spans="3:8" x14ac:dyDescent="0.25">
      <c r="C1047" s="18"/>
      <c r="D1047" s="31"/>
      <c r="E1047" s="18"/>
      <c r="F1047" s="31"/>
      <c r="H1047" s="36"/>
    </row>
    <row r="1048" spans="3:8" x14ac:dyDescent="0.25">
      <c r="C1048" s="18"/>
      <c r="D1048" s="31"/>
      <c r="E1048" s="18"/>
      <c r="F1048" s="31"/>
      <c r="H1048" s="36"/>
    </row>
    <row r="1049" spans="3:8" x14ac:dyDescent="0.25">
      <c r="C1049" s="18"/>
      <c r="D1049" s="31"/>
      <c r="E1049" s="18"/>
      <c r="F1049" s="31"/>
      <c r="H1049" s="36"/>
    </row>
    <row r="1050" spans="3:8" x14ac:dyDescent="0.25">
      <c r="C1050" s="18"/>
      <c r="D1050" s="31"/>
      <c r="E1050" s="18"/>
      <c r="F1050" s="31"/>
      <c r="H1050" s="36"/>
    </row>
    <row r="1051" spans="3:8" x14ac:dyDescent="0.25">
      <c r="C1051" s="18"/>
      <c r="D1051" s="31"/>
      <c r="E1051" s="18"/>
      <c r="F1051" s="31"/>
      <c r="H1051" s="36"/>
    </row>
    <row r="1052" spans="3:8" x14ac:dyDescent="0.25">
      <c r="C1052" s="18"/>
      <c r="D1052" s="31"/>
      <c r="E1052" s="18"/>
      <c r="F1052" s="31"/>
      <c r="H1052" s="36"/>
    </row>
    <row r="1053" spans="3:8" x14ac:dyDescent="0.25">
      <c r="C1053" s="18"/>
      <c r="D1053" s="31"/>
      <c r="E1053" s="18"/>
      <c r="F1053" s="31"/>
      <c r="H1053" s="36"/>
    </row>
    <row r="1054" spans="3:8" x14ac:dyDescent="0.25">
      <c r="C1054" s="18"/>
      <c r="D1054" s="31"/>
      <c r="E1054" s="18"/>
      <c r="F1054" s="31"/>
      <c r="H1054" s="36"/>
    </row>
    <row r="1055" spans="3:8" x14ac:dyDescent="0.25">
      <c r="C1055" s="18"/>
      <c r="D1055" s="31"/>
      <c r="E1055" s="18"/>
      <c r="F1055" s="31"/>
      <c r="H1055" s="36"/>
    </row>
    <row r="1056" spans="3:8" x14ac:dyDescent="0.25">
      <c r="C1056" s="18"/>
      <c r="D1056" s="31"/>
      <c r="E1056" s="18"/>
      <c r="F1056" s="31"/>
      <c r="H1056" s="36"/>
    </row>
    <row r="1057" spans="3:8" x14ac:dyDescent="0.25">
      <c r="C1057" s="18"/>
      <c r="D1057" s="31"/>
      <c r="E1057" s="18"/>
      <c r="F1057" s="31"/>
      <c r="H1057" s="36"/>
    </row>
    <row r="1058" spans="3:8" x14ac:dyDescent="0.25">
      <c r="C1058" s="18"/>
      <c r="D1058" s="31"/>
      <c r="E1058" s="18"/>
      <c r="F1058" s="31"/>
      <c r="H1058" s="36"/>
    </row>
    <row r="1059" spans="3:8" x14ac:dyDescent="0.25">
      <c r="C1059" s="18"/>
      <c r="D1059" s="31"/>
      <c r="E1059" s="18"/>
      <c r="F1059" s="31"/>
      <c r="H1059" s="36"/>
    </row>
    <row r="1060" spans="3:8" x14ac:dyDescent="0.25">
      <c r="C1060" s="18"/>
      <c r="D1060" s="31"/>
      <c r="E1060" s="18"/>
      <c r="F1060" s="31"/>
      <c r="H1060" s="36"/>
    </row>
    <row r="1061" spans="3:8" x14ac:dyDescent="0.25">
      <c r="C1061" s="18"/>
      <c r="D1061" s="31"/>
      <c r="E1061" s="18"/>
      <c r="F1061" s="31"/>
      <c r="H1061" s="36"/>
    </row>
    <row r="1062" spans="3:8" x14ac:dyDescent="0.25">
      <c r="C1062" s="18"/>
      <c r="D1062" s="31"/>
      <c r="E1062" s="18"/>
      <c r="F1062" s="31"/>
      <c r="H1062" s="36"/>
    </row>
    <row r="1063" spans="3:8" x14ac:dyDescent="0.25">
      <c r="C1063" s="18"/>
      <c r="D1063" s="31"/>
      <c r="E1063" s="18"/>
      <c r="F1063" s="31"/>
      <c r="H1063" s="36"/>
    </row>
    <row r="1064" spans="3:8" x14ac:dyDescent="0.25">
      <c r="C1064" s="18"/>
      <c r="D1064" s="31"/>
      <c r="E1064" s="18"/>
      <c r="F1064" s="31"/>
      <c r="H1064" s="36"/>
    </row>
    <row r="1065" spans="3:8" x14ac:dyDescent="0.25">
      <c r="C1065" s="18"/>
      <c r="D1065" s="31"/>
      <c r="E1065" s="18"/>
      <c r="F1065" s="31"/>
      <c r="H1065" s="36"/>
    </row>
    <row r="1066" spans="3:8" x14ac:dyDescent="0.25">
      <c r="C1066" s="18"/>
      <c r="D1066" s="31"/>
      <c r="E1066" s="18"/>
      <c r="F1066" s="31"/>
      <c r="H1066" s="36"/>
    </row>
    <row r="1067" spans="3:8" x14ac:dyDescent="0.25">
      <c r="C1067" s="18"/>
      <c r="D1067" s="31"/>
      <c r="E1067" s="18"/>
      <c r="F1067" s="31"/>
      <c r="H1067" s="36"/>
    </row>
    <row r="1068" spans="3:8" x14ac:dyDescent="0.25">
      <c r="C1068" s="18"/>
      <c r="D1068" s="31"/>
      <c r="E1068" s="18"/>
      <c r="F1068" s="31"/>
      <c r="H1068" s="36"/>
    </row>
    <row r="1069" spans="3:8" x14ac:dyDescent="0.25">
      <c r="C1069" s="18"/>
      <c r="D1069" s="31"/>
      <c r="E1069" s="18"/>
      <c r="F1069" s="31"/>
      <c r="H1069" s="36"/>
    </row>
    <row r="1070" spans="3:8" x14ac:dyDescent="0.25">
      <c r="C1070" s="18"/>
      <c r="D1070" s="31"/>
      <c r="E1070" s="18"/>
      <c r="F1070" s="31"/>
      <c r="H1070" s="36"/>
    </row>
    <row r="1071" spans="3:8" x14ac:dyDescent="0.25">
      <c r="C1071" s="18"/>
      <c r="D1071" s="31"/>
      <c r="E1071" s="18"/>
      <c r="F1071" s="31"/>
      <c r="H1071" s="36"/>
    </row>
    <row r="1072" spans="3:8" x14ac:dyDescent="0.25">
      <c r="C1072" s="18"/>
      <c r="D1072" s="31"/>
      <c r="E1072" s="18"/>
      <c r="F1072" s="31"/>
      <c r="H1072" s="36"/>
    </row>
    <row r="1073" spans="3:8" x14ac:dyDescent="0.25">
      <c r="C1073" s="18"/>
      <c r="D1073" s="31"/>
      <c r="E1073" s="18"/>
      <c r="F1073" s="31"/>
      <c r="H1073" s="36"/>
    </row>
    <row r="1074" spans="3:8" x14ac:dyDescent="0.25">
      <c r="C1074" s="18"/>
      <c r="D1074" s="31"/>
      <c r="E1074" s="18"/>
      <c r="F1074" s="31"/>
      <c r="H1074" s="36"/>
    </row>
    <row r="1075" spans="3:8" x14ac:dyDescent="0.25">
      <c r="C1075" s="18"/>
      <c r="D1075" s="31"/>
      <c r="E1075" s="18"/>
      <c r="F1075" s="31"/>
      <c r="H1075" s="36"/>
    </row>
    <row r="1076" spans="3:8" x14ac:dyDescent="0.25">
      <c r="C1076" s="18"/>
      <c r="D1076" s="31"/>
      <c r="E1076" s="18"/>
      <c r="F1076" s="31"/>
      <c r="H1076" s="36"/>
    </row>
    <row r="1077" spans="3:8" x14ac:dyDescent="0.25">
      <c r="C1077" s="18"/>
      <c r="D1077" s="31"/>
      <c r="E1077" s="18"/>
      <c r="F1077" s="31"/>
      <c r="H1077" s="36"/>
    </row>
    <row r="1078" spans="3:8" x14ac:dyDescent="0.25">
      <c r="C1078" s="18"/>
      <c r="D1078" s="31"/>
      <c r="E1078" s="18"/>
      <c r="F1078" s="31"/>
      <c r="H1078" s="36"/>
    </row>
    <row r="1079" spans="3:8" x14ac:dyDescent="0.25">
      <c r="C1079" s="18"/>
      <c r="D1079" s="31"/>
      <c r="E1079" s="18"/>
      <c r="F1079" s="31"/>
      <c r="H1079" s="36"/>
    </row>
    <row r="1080" spans="3:8" x14ac:dyDescent="0.25">
      <c r="C1080" s="18"/>
      <c r="D1080" s="31"/>
      <c r="E1080" s="18"/>
      <c r="F1080" s="31"/>
      <c r="H1080" s="36"/>
    </row>
    <row r="1081" spans="3:8" x14ac:dyDescent="0.25">
      <c r="C1081" s="18"/>
      <c r="D1081" s="31"/>
      <c r="E1081" s="18"/>
      <c r="F1081" s="31"/>
      <c r="H1081" s="36"/>
    </row>
    <row r="1082" spans="3:8" x14ac:dyDescent="0.25">
      <c r="C1082" s="18"/>
      <c r="D1082" s="31"/>
      <c r="E1082" s="18"/>
      <c r="F1082" s="31"/>
      <c r="H1082" s="36"/>
    </row>
    <row r="1083" spans="3:8" x14ac:dyDescent="0.25">
      <c r="C1083" s="18"/>
      <c r="D1083" s="31"/>
      <c r="E1083" s="18"/>
      <c r="F1083" s="31"/>
      <c r="H1083" s="36"/>
    </row>
    <row r="1084" spans="3:8" x14ac:dyDescent="0.25">
      <c r="C1084" s="18"/>
      <c r="D1084" s="31"/>
      <c r="E1084" s="18"/>
      <c r="F1084" s="31"/>
      <c r="H1084" s="36"/>
    </row>
    <row r="1085" spans="3:8" x14ac:dyDescent="0.25">
      <c r="C1085" s="18"/>
      <c r="D1085" s="31"/>
      <c r="E1085" s="18"/>
      <c r="F1085" s="31"/>
      <c r="H1085" s="36"/>
    </row>
    <row r="1086" spans="3:8" x14ac:dyDescent="0.25">
      <c r="C1086" s="18"/>
      <c r="D1086" s="31"/>
      <c r="E1086" s="18"/>
      <c r="F1086" s="31"/>
      <c r="H1086" s="36"/>
    </row>
    <row r="1087" spans="3:8" x14ac:dyDescent="0.25">
      <c r="C1087" s="18"/>
      <c r="D1087" s="31"/>
      <c r="E1087" s="18"/>
      <c r="F1087" s="31"/>
      <c r="H1087" s="36"/>
    </row>
    <row r="1088" spans="3:8" x14ac:dyDescent="0.25">
      <c r="C1088" s="18"/>
      <c r="D1088" s="31"/>
      <c r="E1088" s="18"/>
      <c r="F1088" s="31"/>
      <c r="H1088" s="36"/>
    </row>
    <row r="1089" spans="3:8" x14ac:dyDescent="0.25">
      <c r="C1089" s="18"/>
      <c r="D1089" s="31"/>
      <c r="E1089" s="18"/>
      <c r="F1089" s="31"/>
      <c r="H1089" s="36"/>
    </row>
    <row r="1090" spans="3:8" x14ac:dyDescent="0.25">
      <c r="C1090" s="18"/>
      <c r="D1090" s="31"/>
      <c r="E1090" s="18"/>
      <c r="F1090" s="31"/>
      <c r="H1090" s="36"/>
    </row>
    <row r="1091" spans="3:8" x14ac:dyDescent="0.25">
      <c r="C1091" s="18"/>
      <c r="D1091" s="31"/>
      <c r="E1091" s="18"/>
      <c r="F1091" s="31"/>
      <c r="H1091" s="36"/>
    </row>
    <row r="1092" spans="3:8" x14ac:dyDescent="0.25">
      <c r="C1092" s="18"/>
      <c r="D1092" s="31"/>
      <c r="E1092" s="18"/>
      <c r="F1092" s="31"/>
      <c r="H1092" s="36"/>
    </row>
    <row r="1093" spans="3:8" x14ac:dyDescent="0.25">
      <c r="C1093" s="18"/>
      <c r="D1093" s="31"/>
      <c r="E1093" s="18"/>
      <c r="F1093" s="31"/>
      <c r="H1093" s="36"/>
    </row>
    <row r="1094" spans="3:8" x14ac:dyDescent="0.25">
      <c r="C1094" s="18"/>
      <c r="D1094" s="31"/>
      <c r="E1094" s="18"/>
      <c r="F1094" s="31"/>
      <c r="H1094" s="36"/>
    </row>
    <row r="1095" spans="3:8" x14ac:dyDescent="0.25">
      <c r="C1095" s="18"/>
      <c r="D1095" s="31"/>
      <c r="E1095" s="18"/>
      <c r="F1095" s="31"/>
      <c r="H1095" s="36"/>
    </row>
    <row r="1096" spans="3:8" x14ac:dyDescent="0.25">
      <c r="C1096" s="18"/>
      <c r="D1096" s="31"/>
      <c r="E1096" s="18"/>
      <c r="F1096" s="31"/>
      <c r="H1096" s="36"/>
    </row>
    <row r="1097" spans="3:8" x14ac:dyDescent="0.25">
      <c r="C1097" s="18"/>
      <c r="D1097" s="31"/>
      <c r="E1097" s="18"/>
      <c r="F1097" s="31"/>
      <c r="H1097" s="36"/>
    </row>
    <row r="1098" spans="3:8" x14ac:dyDescent="0.25">
      <c r="C1098" s="18"/>
      <c r="D1098" s="31"/>
      <c r="E1098" s="18"/>
      <c r="F1098" s="31"/>
      <c r="H1098" s="36"/>
    </row>
    <row r="1099" spans="3:8" x14ac:dyDescent="0.25">
      <c r="C1099" s="18"/>
      <c r="D1099" s="31"/>
      <c r="E1099" s="18"/>
      <c r="F1099" s="31"/>
      <c r="H1099" s="36"/>
    </row>
    <row r="1100" spans="3:8" x14ac:dyDescent="0.25">
      <c r="C1100" s="18"/>
      <c r="D1100" s="31"/>
      <c r="E1100" s="18"/>
      <c r="F1100" s="31"/>
      <c r="H1100" s="36"/>
    </row>
    <row r="1101" spans="3:8" x14ac:dyDescent="0.25">
      <c r="C1101" s="18"/>
      <c r="D1101" s="31"/>
      <c r="E1101" s="18"/>
      <c r="F1101" s="31"/>
      <c r="H1101" s="36"/>
    </row>
    <row r="1102" spans="3:8" x14ac:dyDescent="0.25">
      <c r="C1102" s="18"/>
      <c r="D1102" s="31"/>
      <c r="E1102" s="18"/>
      <c r="F1102" s="31"/>
      <c r="H1102" s="36"/>
    </row>
    <row r="1103" spans="3:8" x14ac:dyDescent="0.25">
      <c r="C1103" s="18"/>
      <c r="D1103" s="31"/>
      <c r="E1103" s="18"/>
      <c r="F1103" s="31"/>
      <c r="H1103" s="36"/>
    </row>
    <row r="1104" spans="3:8" x14ac:dyDescent="0.25">
      <c r="C1104" s="18"/>
      <c r="D1104" s="31"/>
      <c r="E1104" s="18"/>
      <c r="F1104" s="31"/>
      <c r="H1104" s="36"/>
    </row>
    <row r="1105" spans="3:8" x14ac:dyDescent="0.25">
      <c r="C1105" s="18"/>
      <c r="D1105" s="31"/>
      <c r="E1105" s="18"/>
      <c r="F1105" s="31"/>
      <c r="H1105" s="36"/>
    </row>
    <row r="1106" spans="3:8" x14ac:dyDescent="0.25">
      <c r="C1106" s="18"/>
      <c r="D1106" s="31"/>
      <c r="E1106" s="18"/>
      <c r="F1106" s="31"/>
      <c r="H1106" s="36"/>
    </row>
    <row r="1107" spans="3:8" x14ac:dyDescent="0.25">
      <c r="C1107" s="18"/>
      <c r="D1107" s="31"/>
      <c r="E1107" s="18"/>
      <c r="F1107" s="31"/>
      <c r="H1107" s="36"/>
    </row>
    <row r="1108" spans="3:8" x14ac:dyDescent="0.25">
      <c r="C1108" s="18"/>
      <c r="D1108" s="31"/>
      <c r="E1108" s="18"/>
      <c r="F1108" s="31"/>
      <c r="H1108" s="36"/>
    </row>
    <row r="1109" spans="3:8" x14ac:dyDescent="0.25">
      <c r="C1109" s="18"/>
      <c r="D1109" s="31"/>
      <c r="E1109" s="18"/>
      <c r="F1109" s="31"/>
      <c r="H1109" s="36"/>
    </row>
    <row r="1110" spans="3:8" x14ac:dyDescent="0.25">
      <c r="C1110" s="18"/>
      <c r="D1110" s="31"/>
      <c r="E1110" s="18"/>
      <c r="F1110" s="31"/>
      <c r="H1110" s="36"/>
    </row>
    <row r="1111" spans="3:8" x14ac:dyDescent="0.25">
      <c r="C1111" s="18"/>
      <c r="D1111" s="31"/>
      <c r="E1111" s="18"/>
      <c r="F1111" s="31"/>
      <c r="H1111" s="36"/>
    </row>
    <row r="1112" spans="3:8" x14ac:dyDescent="0.25">
      <c r="C1112" s="18"/>
      <c r="D1112" s="31"/>
      <c r="E1112" s="18"/>
      <c r="F1112" s="31"/>
      <c r="H1112" s="36"/>
    </row>
    <row r="1113" spans="3:8" x14ac:dyDescent="0.25">
      <c r="C1113" s="18"/>
      <c r="D1113" s="31"/>
      <c r="E1113" s="18"/>
      <c r="F1113" s="31"/>
      <c r="H1113" s="36"/>
    </row>
    <row r="1114" spans="3:8" x14ac:dyDescent="0.25">
      <c r="C1114" s="18"/>
      <c r="D1114" s="31"/>
      <c r="E1114" s="18"/>
      <c r="F1114" s="31"/>
      <c r="H1114" s="36"/>
    </row>
    <row r="1115" spans="3:8" x14ac:dyDescent="0.25">
      <c r="C1115" s="18"/>
      <c r="D1115" s="31"/>
      <c r="E1115" s="18"/>
      <c r="F1115" s="31"/>
      <c r="H1115" s="36"/>
    </row>
    <row r="1116" spans="3:8" x14ac:dyDescent="0.25">
      <c r="C1116" s="18"/>
      <c r="D1116" s="31"/>
      <c r="E1116" s="18"/>
      <c r="F1116" s="31"/>
      <c r="H1116" s="36"/>
    </row>
    <row r="1117" spans="3:8" x14ac:dyDescent="0.25">
      <c r="C1117" s="18"/>
      <c r="D1117" s="31"/>
      <c r="E1117" s="18"/>
      <c r="F1117" s="31"/>
      <c r="H1117" s="36"/>
    </row>
    <row r="1118" spans="3:8" x14ac:dyDescent="0.25">
      <c r="C1118" s="18"/>
      <c r="D1118" s="31"/>
      <c r="E1118" s="18"/>
      <c r="F1118" s="31"/>
      <c r="H1118" s="36"/>
    </row>
    <row r="1119" spans="3:8" x14ac:dyDescent="0.25">
      <c r="C1119" s="18"/>
      <c r="D1119" s="31"/>
      <c r="E1119" s="18"/>
      <c r="F1119" s="31"/>
      <c r="H1119" s="36"/>
    </row>
    <row r="1120" spans="3:8" x14ac:dyDescent="0.25">
      <c r="C1120" s="18"/>
      <c r="D1120" s="31"/>
      <c r="E1120" s="18"/>
      <c r="F1120" s="31"/>
      <c r="H1120" s="36"/>
    </row>
    <row r="1121" spans="3:8" x14ac:dyDescent="0.25">
      <c r="C1121" s="18"/>
      <c r="D1121" s="31"/>
      <c r="E1121" s="18"/>
      <c r="F1121" s="31"/>
      <c r="H1121" s="36"/>
    </row>
    <row r="1122" spans="3:8" x14ac:dyDescent="0.25">
      <c r="C1122" s="18"/>
      <c r="D1122" s="31"/>
      <c r="E1122" s="18"/>
      <c r="F1122" s="31"/>
      <c r="H1122" s="36"/>
    </row>
    <row r="1123" spans="3:8" x14ac:dyDescent="0.25">
      <c r="C1123" s="18"/>
      <c r="D1123" s="31"/>
      <c r="E1123" s="18"/>
      <c r="F1123" s="31"/>
      <c r="H1123" s="36"/>
    </row>
    <row r="1124" spans="3:8" x14ac:dyDescent="0.25">
      <c r="C1124" s="18"/>
      <c r="D1124" s="31"/>
      <c r="E1124" s="18"/>
      <c r="F1124" s="31"/>
      <c r="H1124" s="36"/>
    </row>
    <row r="1125" spans="3:8" x14ac:dyDescent="0.25">
      <c r="C1125" s="18"/>
      <c r="D1125" s="31"/>
      <c r="E1125" s="18"/>
      <c r="F1125" s="31"/>
      <c r="H1125" s="36"/>
    </row>
    <row r="1126" spans="3:8" x14ac:dyDescent="0.25">
      <c r="C1126" s="18"/>
      <c r="D1126" s="31"/>
      <c r="E1126" s="18"/>
      <c r="F1126" s="31"/>
      <c r="H1126" s="36"/>
    </row>
    <row r="1127" spans="3:8" x14ac:dyDescent="0.25">
      <c r="C1127" s="18"/>
      <c r="D1127" s="31"/>
      <c r="E1127" s="18"/>
      <c r="F1127" s="31"/>
      <c r="H1127" s="36"/>
    </row>
    <row r="1128" spans="3:8" x14ac:dyDescent="0.25">
      <c r="C1128" s="18"/>
      <c r="D1128" s="31"/>
      <c r="E1128" s="18"/>
      <c r="F1128" s="31"/>
      <c r="H1128" s="36"/>
    </row>
    <row r="1129" spans="3:8" x14ac:dyDescent="0.25">
      <c r="C1129" s="18"/>
      <c r="D1129" s="31"/>
      <c r="E1129" s="18"/>
      <c r="F1129" s="31"/>
      <c r="H1129" s="36"/>
    </row>
    <row r="1130" spans="3:8" x14ac:dyDescent="0.25">
      <c r="C1130" s="18"/>
      <c r="D1130" s="31"/>
      <c r="E1130" s="18"/>
      <c r="F1130" s="31"/>
      <c r="H1130" s="36"/>
    </row>
    <row r="1131" spans="3:8" x14ac:dyDescent="0.25">
      <c r="C1131" s="18"/>
      <c r="D1131" s="31"/>
      <c r="E1131" s="18"/>
      <c r="F1131" s="31"/>
      <c r="H1131" s="36"/>
    </row>
    <row r="1132" spans="3:8" x14ac:dyDescent="0.25">
      <c r="C1132" s="18"/>
      <c r="D1132" s="31"/>
      <c r="E1132" s="18"/>
      <c r="F1132" s="31"/>
      <c r="H1132" s="36"/>
    </row>
    <row r="1133" spans="3:8" x14ac:dyDescent="0.25">
      <c r="C1133" s="18"/>
      <c r="D1133" s="31"/>
      <c r="E1133" s="18"/>
      <c r="F1133" s="31"/>
      <c r="H1133" s="36"/>
    </row>
    <row r="1134" spans="3:8" x14ac:dyDescent="0.25">
      <c r="C1134" s="18"/>
      <c r="D1134" s="31"/>
      <c r="E1134" s="18"/>
      <c r="F1134" s="31"/>
      <c r="H1134" s="36"/>
    </row>
    <row r="1135" spans="3:8" x14ac:dyDescent="0.25">
      <c r="C1135" s="18"/>
      <c r="D1135" s="31"/>
      <c r="E1135" s="18"/>
      <c r="F1135" s="31"/>
      <c r="H1135" s="36"/>
    </row>
    <row r="1136" spans="3:8" x14ac:dyDescent="0.25">
      <c r="C1136" s="18"/>
      <c r="D1136" s="31"/>
      <c r="E1136" s="18"/>
      <c r="F1136" s="31"/>
      <c r="H1136" s="36"/>
    </row>
    <row r="1137" spans="3:8" x14ac:dyDescent="0.25">
      <c r="C1137" s="18"/>
      <c r="D1137" s="31"/>
      <c r="E1137" s="18"/>
      <c r="F1137" s="31"/>
      <c r="H1137" s="36"/>
    </row>
    <row r="1138" spans="3:8" x14ac:dyDescent="0.25">
      <c r="C1138" s="18"/>
      <c r="D1138" s="31"/>
      <c r="E1138" s="18"/>
      <c r="F1138" s="31"/>
      <c r="H1138" s="36"/>
    </row>
    <row r="1139" spans="3:8" x14ac:dyDescent="0.25">
      <c r="C1139" s="18"/>
      <c r="D1139" s="31"/>
      <c r="E1139" s="18"/>
      <c r="F1139" s="31"/>
      <c r="H1139" s="36"/>
    </row>
    <row r="1140" spans="3:8" x14ac:dyDescent="0.25">
      <c r="C1140" s="18"/>
      <c r="D1140" s="31"/>
      <c r="E1140" s="18"/>
      <c r="F1140" s="31"/>
      <c r="H1140" s="36"/>
    </row>
    <row r="1141" spans="3:8" x14ac:dyDescent="0.25">
      <c r="C1141" s="18"/>
      <c r="D1141" s="31"/>
      <c r="E1141" s="18"/>
      <c r="F1141" s="31"/>
      <c r="H1141" s="36"/>
    </row>
    <row r="1142" spans="3:8" x14ac:dyDescent="0.25">
      <c r="C1142" s="18"/>
      <c r="D1142" s="31"/>
      <c r="E1142" s="18"/>
      <c r="F1142" s="31"/>
      <c r="H1142" s="36"/>
    </row>
    <row r="1143" spans="3:8" x14ac:dyDescent="0.25">
      <c r="C1143" s="18"/>
      <c r="D1143" s="31"/>
      <c r="E1143" s="18"/>
      <c r="F1143" s="31"/>
      <c r="H1143" s="36"/>
    </row>
    <row r="1144" spans="3:8" x14ac:dyDescent="0.25">
      <c r="C1144" s="18"/>
      <c r="D1144" s="31"/>
      <c r="E1144" s="18"/>
      <c r="F1144" s="31"/>
      <c r="H1144" s="36"/>
    </row>
    <row r="1145" spans="3:8" x14ac:dyDescent="0.25">
      <c r="C1145" s="18"/>
      <c r="D1145" s="31"/>
      <c r="E1145" s="18"/>
      <c r="F1145" s="31"/>
      <c r="H1145" s="36"/>
    </row>
    <row r="1146" spans="3:8" x14ac:dyDescent="0.25">
      <c r="C1146" s="18"/>
      <c r="D1146" s="31"/>
      <c r="E1146" s="18"/>
      <c r="F1146" s="31"/>
      <c r="H1146" s="36"/>
    </row>
    <row r="1147" spans="3:8" x14ac:dyDescent="0.25">
      <c r="C1147" s="18"/>
      <c r="D1147" s="31"/>
      <c r="E1147" s="18"/>
      <c r="F1147" s="31"/>
      <c r="H1147" s="36"/>
    </row>
    <row r="1148" spans="3:8" x14ac:dyDescent="0.25">
      <c r="C1148" s="18"/>
      <c r="D1148" s="31"/>
      <c r="E1148" s="18"/>
      <c r="F1148" s="31"/>
      <c r="H1148" s="36"/>
    </row>
    <row r="1149" spans="3:8" x14ac:dyDescent="0.25">
      <c r="C1149" s="18"/>
      <c r="D1149" s="31"/>
      <c r="E1149" s="18"/>
      <c r="F1149" s="31"/>
      <c r="H1149" s="36"/>
    </row>
    <row r="1150" spans="3:8" x14ac:dyDescent="0.25">
      <c r="C1150" s="18"/>
      <c r="D1150" s="31"/>
      <c r="E1150" s="18"/>
      <c r="F1150" s="31"/>
      <c r="H1150" s="36"/>
    </row>
    <row r="1151" spans="3:8" x14ac:dyDescent="0.25">
      <c r="C1151" s="18"/>
      <c r="D1151" s="31"/>
      <c r="E1151" s="18"/>
      <c r="F1151" s="31"/>
      <c r="H1151" s="36"/>
    </row>
    <row r="1152" spans="3:8" x14ac:dyDescent="0.25">
      <c r="C1152" s="18"/>
      <c r="D1152" s="31"/>
      <c r="E1152" s="18"/>
      <c r="F1152" s="31"/>
      <c r="H1152" s="36"/>
    </row>
    <row r="1153" spans="3:8" x14ac:dyDescent="0.25">
      <c r="C1153" s="18"/>
      <c r="D1153" s="31"/>
      <c r="E1153" s="18"/>
      <c r="F1153" s="31"/>
      <c r="H1153" s="36"/>
    </row>
    <row r="1154" spans="3:8" x14ac:dyDescent="0.25">
      <c r="C1154" s="18"/>
      <c r="D1154" s="31"/>
      <c r="E1154" s="18"/>
      <c r="F1154" s="31"/>
      <c r="H1154" s="36"/>
    </row>
    <row r="1155" spans="3:8" x14ac:dyDescent="0.25">
      <c r="C1155" s="18"/>
      <c r="D1155" s="31"/>
      <c r="E1155" s="18"/>
      <c r="F1155" s="31"/>
      <c r="H1155" s="36"/>
    </row>
    <row r="1156" spans="3:8" x14ac:dyDescent="0.25">
      <c r="C1156" s="18"/>
      <c r="D1156" s="31"/>
      <c r="E1156" s="18"/>
      <c r="F1156" s="31"/>
      <c r="H1156" s="36"/>
    </row>
    <row r="1157" spans="3:8" x14ac:dyDescent="0.25">
      <c r="C1157" s="18"/>
      <c r="D1157" s="31"/>
      <c r="E1157" s="18"/>
      <c r="F1157" s="31"/>
      <c r="H1157" s="36"/>
    </row>
    <row r="1158" spans="3:8" x14ac:dyDescent="0.25">
      <c r="C1158" s="18"/>
      <c r="D1158" s="31"/>
      <c r="E1158" s="18"/>
      <c r="F1158" s="31"/>
      <c r="H1158" s="36"/>
    </row>
    <row r="1159" spans="3:8" x14ac:dyDescent="0.25">
      <c r="C1159" s="18"/>
      <c r="D1159" s="31"/>
      <c r="E1159" s="18"/>
      <c r="F1159" s="31"/>
      <c r="H1159" s="36"/>
    </row>
    <row r="1160" spans="3:8" x14ac:dyDescent="0.25">
      <c r="C1160" s="18"/>
      <c r="D1160" s="31"/>
      <c r="E1160" s="18"/>
      <c r="F1160" s="31"/>
      <c r="H1160" s="36"/>
    </row>
    <row r="1161" spans="3:8" x14ac:dyDescent="0.25">
      <c r="C1161" s="18"/>
      <c r="D1161" s="31"/>
      <c r="E1161" s="18"/>
      <c r="F1161" s="31"/>
      <c r="H1161" s="36"/>
    </row>
    <row r="1162" spans="3:8" x14ac:dyDescent="0.25">
      <c r="C1162" s="18"/>
      <c r="D1162" s="31"/>
      <c r="E1162" s="18"/>
      <c r="F1162" s="31"/>
      <c r="H1162" s="36"/>
    </row>
    <row r="1163" spans="3:8" x14ac:dyDescent="0.25">
      <c r="C1163" s="18"/>
      <c r="D1163" s="31"/>
      <c r="E1163" s="18"/>
      <c r="F1163" s="31"/>
      <c r="H1163" s="36"/>
    </row>
    <row r="1164" spans="3:8" x14ac:dyDescent="0.25">
      <c r="C1164" s="18"/>
      <c r="D1164" s="31"/>
      <c r="E1164" s="18"/>
      <c r="F1164" s="31"/>
      <c r="H1164" s="36"/>
    </row>
    <row r="1165" spans="3:8" x14ac:dyDescent="0.25">
      <c r="C1165" s="18"/>
      <c r="D1165" s="31"/>
      <c r="E1165" s="18"/>
      <c r="F1165" s="31"/>
      <c r="H1165" s="36"/>
    </row>
    <row r="1166" spans="3:8" x14ac:dyDescent="0.25">
      <c r="C1166" s="18"/>
      <c r="D1166" s="31"/>
      <c r="E1166" s="18"/>
      <c r="F1166" s="31"/>
      <c r="H1166" s="36"/>
    </row>
    <row r="1167" spans="3:8" x14ac:dyDescent="0.25">
      <c r="C1167" s="18"/>
      <c r="D1167" s="31"/>
      <c r="E1167" s="18"/>
      <c r="F1167" s="31"/>
      <c r="H1167" s="36"/>
    </row>
    <row r="1168" spans="3:8" x14ac:dyDescent="0.25">
      <c r="C1168" s="18"/>
      <c r="D1168" s="31"/>
      <c r="E1168" s="18"/>
      <c r="F1168" s="31"/>
      <c r="H1168" s="36"/>
    </row>
    <row r="1169" spans="3:8" x14ac:dyDescent="0.25">
      <c r="C1169" s="18"/>
      <c r="D1169" s="31"/>
      <c r="E1169" s="18"/>
      <c r="F1169" s="31"/>
      <c r="H1169" s="36"/>
    </row>
    <row r="1170" spans="3:8" x14ac:dyDescent="0.25">
      <c r="C1170" s="18"/>
      <c r="D1170" s="31"/>
      <c r="E1170" s="18"/>
      <c r="F1170" s="31"/>
      <c r="H1170" s="36"/>
    </row>
    <row r="1171" spans="3:8" x14ac:dyDescent="0.25">
      <c r="C1171" s="18"/>
      <c r="D1171" s="31"/>
      <c r="E1171" s="18"/>
      <c r="F1171" s="31"/>
      <c r="H1171" s="36"/>
    </row>
    <row r="1172" spans="3:8" x14ac:dyDescent="0.25">
      <c r="C1172" s="18"/>
      <c r="D1172" s="31"/>
      <c r="E1172" s="18"/>
      <c r="F1172" s="31"/>
      <c r="H1172" s="36"/>
    </row>
    <row r="1173" spans="3:8" x14ac:dyDescent="0.25">
      <c r="C1173" s="18"/>
      <c r="D1173" s="31"/>
      <c r="E1173" s="18"/>
      <c r="F1173" s="31"/>
      <c r="H1173" s="36"/>
    </row>
    <row r="1174" spans="3:8" x14ac:dyDescent="0.25">
      <c r="C1174" s="18"/>
      <c r="D1174" s="31"/>
      <c r="E1174" s="18"/>
      <c r="F1174" s="31"/>
      <c r="H1174" s="36"/>
    </row>
    <row r="1175" spans="3:8" x14ac:dyDescent="0.25">
      <c r="C1175" s="18"/>
      <c r="D1175" s="31"/>
      <c r="E1175" s="18"/>
      <c r="F1175" s="31"/>
      <c r="H1175" s="36"/>
    </row>
    <row r="1176" spans="3:8" x14ac:dyDescent="0.25">
      <c r="C1176" s="18"/>
      <c r="D1176" s="31"/>
      <c r="E1176" s="18"/>
      <c r="F1176" s="31"/>
      <c r="H1176" s="36"/>
    </row>
    <row r="1177" spans="3:8" x14ac:dyDescent="0.25">
      <c r="C1177" s="18"/>
      <c r="D1177" s="31"/>
      <c r="E1177" s="18"/>
      <c r="F1177" s="31"/>
      <c r="H1177" s="36"/>
    </row>
    <row r="1178" spans="3:8" x14ac:dyDescent="0.25">
      <c r="C1178" s="18"/>
      <c r="D1178" s="31"/>
      <c r="E1178" s="18"/>
      <c r="F1178" s="31"/>
      <c r="H1178" s="36"/>
    </row>
    <row r="1179" spans="3:8" x14ac:dyDescent="0.25">
      <c r="C1179" s="18"/>
      <c r="D1179" s="31"/>
      <c r="E1179" s="18"/>
      <c r="F1179" s="31"/>
      <c r="H1179" s="36"/>
    </row>
    <row r="1180" spans="3:8" x14ac:dyDescent="0.25">
      <c r="C1180" s="18"/>
      <c r="D1180" s="31"/>
      <c r="E1180" s="18"/>
      <c r="F1180" s="31"/>
      <c r="H1180" s="36"/>
    </row>
    <row r="1181" spans="3:8" x14ac:dyDescent="0.25">
      <c r="C1181" s="18"/>
      <c r="D1181" s="31"/>
      <c r="E1181" s="18"/>
      <c r="F1181" s="31"/>
      <c r="H1181" s="36"/>
    </row>
    <row r="1182" spans="3:8" x14ac:dyDescent="0.25">
      <c r="C1182" s="18"/>
      <c r="D1182" s="31"/>
      <c r="E1182" s="18"/>
      <c r="F1182" s="31"/>
      <c r="H1182" s="36"/>
    </row>
    <row r="1183" spans="3:8" x14ac:dyDescent="0.25">
      <c r="C1183" s="18"/>
      <c r="D1183" s="31"/>
      <c r="E1183" s="18"/>
      <c r="F1183" s="31"/>
      <c r="H1183" s="36"/>
    </row>
    <row r="1184" spans="3:8" x14ac:dyDescent="0.25">
      <c r="C1184" s="18"/>
      <c r="D1184" s="31"/>
      <c r="E1184" s="18"/>
      <c r="F1184" s="31"/>
      <c r="H1184" s="36"/>
    </row>
    <row r="1185" spans="3:8" x14ac:dyDescent="0.25">
      <c r="C1185" s="18"/>
      <c r="D1185" s="31"/>
      <c r="E1185" s="18"/>
      <c r="F1185" s="31"/>
      <c r="H1185" s="36"/>
    </row>
    <row r="1186" spans="3:8" x14ac:dyDescent="0.25">
      <c r="C1186" s="18"/>
      <c r="D1186" s="31"/>
      <c r="E1186" s="18"/>
      <c r="F1186" s="31"/>
      <c r="H1186" s="36"/>
    </row>
    <row r="1187" spans="3:8" x14ac:dyDescent="0.25">
      <c r="C1187" s="18"/>
      <c r="D1187" s="31"/>
      <c r="E1187" s="18"/>
      <c r="F1187" s="31"/>
      <c r="H1187" s="36"/>
    </row>
    <row r="1188" spans="3:8" x14ac:dyDescent="0.25">
      <c r="C1188" s="18"/>
      <c r="D1188" s="31"/>
      <c r="E1188" s="18"/>
      <c r="F1188" s="31"/>
      <c r="H1188" s="36"/>
    </row>
    <row r="1189" spans="3:8" x14ac:dyDescent="0.25">
      <c r="C1189" s="18"/>
      <c r="D1189" s="31"/>
      <c r="E1189" s="18"/>
      <c r="F1189" s="31"/>
      <c r="H1189" s="36"/>
    </row>
    <row r="1190" spans="3:8" x14ac:dyDescent="0.25">
      <c r="C1190" s="18"/>
      <c r="D1190" s="31"/>
      <c r="E1190" s="18"/>
      <c r="F1190" s="31"/>
      <c r="H1190" s="36"/>
    </row>
    <row r="1191" spans="3:8" x14ac:dyDescent="0.25">
      <c r="C1191" s="18"/>
      <c r="D1191" s="31"/>
      <c r="E1191" s="18"/>
      <c r="F1191" s="31"/>
      <c r="H1191" s="36"/>
    </row>
    <row r="1192" spans="3:8" x14ac:dyDescent="0.25">
      <c r="C1192" s="18"/>
      <c r="D1192" s="31"/>
      <c r="E1192" s="18"/>
      <c r="F1192" s="31"/>
      <c r="H1192" s="36"/>
    </row>
    <row r="1193" spans="3:8" x14ac:dyDescent="0.25">
      <c r="C1193" s="18"/>
      <c r="D1193" s="31"/>
      <c r="E1193" s="18"/>
      <c r="F1193" s="31"/>
      <c r="H1193" s="36"/>
    </row>
    <row r="1194" spans="3:8" x14ac:dyDescent="0.25">
      <c r="C1194" s="18"/>
      <c r="D1194" s="31"/>
      <c r="E1194" s="18"/>
      <c r="F1194" s="31"/>
      <c r="H1194" s="36"/>
    </row>
    <row r="1195" spans="3:8" x14ac:dyDescent="0.25">
      <c r="C1195" s="18"/>
      <c r="D1195" s="31"/>
      <c r="E1195" s="18"/>
      <c r="F1195" s="31"/>
      <c r="H1195" s="36"/>
    </row>
    <row r="1196" spans="3:8" x14ac:dyDescent="0.25">
      <c r="C1196" s="18"/>
      <c r="D1196" s="31"/>
      <c r="E1196" s="18"/>
      <c r="F1196" s="31"/>
      <c r="H1196" s="36"/>
    </row>
    <row r="1197" spans="3:8" x14ac:dyDescent="0.25">
      <c r="C1197" s="18"/>
      <c r="D1197" s="31"/>
      <c r="E1197" s="18"/>
      <c r="F1197" s="31"/>
      <c r="H1197" s="36"/>
    </row>
    <row r="1198" spans="3:8" x14ac:dyDescent="0.25">
      <c r="C1198" s="18"/>
      <c r="D1198" s="31"/>
      <c r="E1198" s="18"/>
      <c r="F1198" s="31"/>
      <c r="H1198" s="36"/>
    </row>
    <row r="1199" spans="3:8" x14ac:dyDescent="0.25">
      <c r="C1199" s="18"/>
      <c r="D1199" s="31"/>
      <c r="E1199" s="18"/>
      <c r="F1199" s="31"/>
      <c r="H1199" s="36"/>
    </row>
    <row r="1200" spans="3:8" x14ac:dyDescent="0.25">
      <c r="C1200" s="18"/>
      <c r="D1200" s="31"/>
      <c r="E1200" s="18"/>
      <c r="F1200" s="31"/>
      <c r="H1200" s="36"/>
    </row>
    <row r="1201" spans="3:8" x14ac:dyDescent="0.25">
      <c r="C1201" s="18"/>
      <c r="D1201" s="31"/>
      <c r="E1201" s="18"/>
      <c r="F1201" s="31"/>
      <c r="H1201" s="36"/>
    </row>
    <row r="1202" spans="3:8" x14ac:dyDescent="0.25">
      <c r="C1202" s="18"/>
      <c r="D1202" s="31"/>
      <c r="E1202" s="18"/>
      <c r="F1202" s="31"/>
      <c r="H1202" s="36"/>
    </row>
    <row r="1203" spans="3:8" x14ac:dyDescent="0.25">
      <c r="C1203" s="18"/>
      <c r="D1203" s="31"/>
      <c r="E1203" s="18"/>
      <c r="F1203" s="31"/>
      <c r="H1203" s="36"/>
    </row>
    <row r="1204" spans="3:8" x14ac:dyDescent="0.25">
      <c r="C1204" s="18"/>
      <c r="D1204" s="31"/>
      <c r="E1204" s="18"/>
      <c r="F1204" s="31"/>
      <c r="H1204" s="36"/>
    </row>
    <row r="1205" spans="3:8" x14ac:dyDescent="0.25">
      <c r="C1205" s="18"/>
      <c r="D1205" s="31"/>
      <c r="E1205" s="18"/>
      <c r="F1205" s="31"/>
      <c r="H1205" s="36"/>
    </row>
    <row r="1206" spans="3:8" x14ac:dyDescent="0.25">
      <c r="C1206" s="18"/>
      <c r="D1206" s="31"/>
      <c r="E1206" s="18"/>
      <c r="F1206" s="31"/>
      <c r="H1206" s="36"/>
    </row>
    <row r="1207" spans="3:8" x14ac:dyDescent="0.25">
      <c r="C1207" s="18"/>
      <c r="D1207" s="31"/>
      <c r="E1207" s="18"/>
      <c r="F1207" s="31"/>
      <c r="H1207" s="36"/>
    </row>
    <row r="1208" spans="3:8" x14ac:dyDescent="0.25">
      <c r="C1208" s="18"/>
      <c r="D1208" s="31"/>
      <c r="E1208" s="18"/>
      <c r="F1208" s="31"/>
      <c r="H1208" s="36"/>
    </row>
    <row r="1209" spans="3:8" x14ac:dyDescent="0.25">
      <c r="C1209" s="18"/>
      <c r="D1209" s="31"/>
      <c r="E1209" s="18"/>
      <c r="F1209" s="31"/>
      <c r="H1209" s="36"/>
    </row>
    <row r="1210" spans="3:8" x14ac:dyDescent="0.25">
      <c r="C1210" s="18"/>
      <c r="D1210" s="31"/>
      <c r="E1210" s="18"/>
      <c r="F1210" s="31"/>
      <c r="H1210" s="36"/>
    </row>
    <row r="1211" spans="3:8" x14ac:dyDescent="0.25">
      <c r="C1211" s="18"/>
      <c r="D1211" s="31"/>
      <c r="E1211" s="18"/>
      <c r="F1211" s="31"/>
      <c r="H1211" s="36"/>
    </row>
    <row r="1212" spans="3:8" x14ac:dyDescent="0.25">
      <c r="C1212" s="18"/>
      <c r="D1212" s="31"/>
      <c r="E1212" s="18"/>
      <c r="F1212" s="31"/>
      <c r="H1212" s="36"/>
    </row>
    <row r="1213" spans="3:8" x14ac:dyDescent="0.25">
      <c r="C1213" s="18"/>
      <c r="D1213" s="31"/>
      <c r="E1213" s="18"/>
      <c r="F1213" s="31"/>
      <c r="H1213" s="36"/>
    </row>
    <row r="1214" spans="3:8" x14ac:dyDescent="0.25">
      <c r="C1214" s="18"/>
      <c r="D1214" s="31"/>
      <c r="E1214" s="18"/>
      <c r="F1214" s="31"/>
      <c r="H1214" s="36"/>
    </row>
    <row r="1215" spans="3:8" x14ac:dyDescent="0.25">
      <c r="C1215" s="18"/>
      <c r="D1215" s="31"/>
      <c r="E1215" s="18"/>
      <c r="F1215" s="31"/>
      <c r="H1215" s="36"/>
    </row>
    <row r="1216" spans="3:8" x14ac:dyDescent="0.25">
      <c r="C1216" s="18"/>
      <c r="D1216" s="31"/>
      <c r="E1216" s="18"/>
      <c r="F1216" s="31"/>
      <c r="H1216" s="36"/>
    </row>
    <row r="1217" spans="3:8" x14ac:dyDescent="0.25">
      <c r="C1217" s="18"/>
      <c r="D1217" s="31"/>
      <c r="E1217" s="18"/>
      <c r="F1217" s="31"/>
      <c r="H1217" s="36"/>
    </row>
    <row r="1218" spans="3:8" x14ac:dyDescent="0.25">
      <c r="C1218" s="18"/>
      <c r="D1218" s="31"/>
      <c r="E1218" s="18"/>
      <c r="F1218" s="31"/>
      <c r="H1218" s="36"/>
    </row>
    <row r="1219" spans="3:8" x14ac:dyDescent="0.25">
      <c r="C1219" s="18"/>
      <c r="D1219" s="31"/>
      <c r="E1219" s="18"/>
      <c r="F1219" s="31"/>
      <c r="H1219" s="36"/>
    </row>
    <row r="1220" spans="3:8" x14ac:dyDescent="0.25">
      <c r="C1220" s="18"/>
      <c r="D1220" s="31"/>
      <c r="E1220" s="18"/>
      <c r="F1220" s="31"/>
      <c r="H1220" s="36"/>
    </row>
    <row r="1221" spans="3:8" x14ac:dyDescent="0.25">
      <c r="C1221" s="18"/>
      <c r="D1221" s="31"/>
      <c r="E1221" s="18"/>
      <c r="F1221" s="31"/>
      <c r="H1221" s="36"/>
    </row>
    <row r="1222" spans="3:8" x14ac:dyDescent="0.25">
      <c r="C1222" s="18"/>
      <c r="D1222" s="31"/>
      <c r="E1222" s="18"/>
      <c r="F1222" s="31"/>
      <c r="H1222" s="36"/>
    </row>
    <row r="1223" spans="3:8" x14ac:dyDescent="0.25">
      <c r="C1223" s="18"/>
      <c r="D1223" s="31"/>
      <c r="E1223" s="18"/>
      <c r="F1223" s="31"/>
      <c r="H1223" s="36"/>
    </row>
    <row r="1224" spans="3:8" x14ac:dyDescent="0.25">
      <c r="C1224" s="18"/>
      <c r="D1224" s="31"/>
      <c r="E1224" s="18"/>
      <c r="F1224" s="31"/>
      <c r="H1224" s="36"/>
    </row>
    <row r="1225" spans="3:8" x14ac:dyDescent="0.25">
      <c r="C1225" s="18"/>
      <c r="D1225" s="31"/>
      <c r="E1225" s="18"/>
      <c r="F1225" s="31"/>
      <c r="H1225" s="36"/>
    </row>
    <row r="1226" spans="3:8" x14ac:dyDescent="0.25">
      <c r="C1226" s="18"/>
      <c r="D1226" s="31"/>
      <c r="E1226" s="18"/>
      <c r="F1226" s="31"/>
      <c r="H1226" s="36"/>
    </row>
    <row r="1227" spans="3:8" x14ac:dyDescent="0.25">
      <c r="C1227" s="18"/>
      <c r="D1227" s="31"/>
      <c r="E1227" s="18"/>
      <c r="F1227" s="31"/>
      <c r="H1227" s="36"/>
    </row>
    <row r="1228" spans="3:8" x14ac:dyDescent="0.25">
      <c r="C1228" s="18"/>
      <c r="D1228" s="31"/>
      <c r="E1228" s="18"/>
      <c r="F1228" s="31"/>
      <c r="H1228" s="36"/>
    </row>
    <row r="1229" spans="3:8" x14ac:dyDescent="0.25">
      <c r="C1229" s="18"/>
      <c r="D1229" s="31"/>
      <c r="E1229" s="18"/>
      <c r="F1229" s="31"/>
      <c r="H1229" s="36"/>
    </row>
    <row r="1230" spans="3:8" x14ac:dyDescent="0.25">
      <c r="C1230" s="18"/>
      <c r="D1230" s="31"/>
      <c r="E1230" s="18"/>
      <c r="F1230" s="31"/>
      <c r="H1230" s="36"/>
    </row>
    <row r="1231" spans="3:8" x14ac:dyDescent="0.25">
      <c r="C1231" s="18"/>
      <c r="D1231" s="31"/>
      <c r="E1231" s="18"/>
      <c r="F1231" s="31"/>
      <c r="H1231" s="36"/>
    </row>
    <row r="1232" spans="3:8" x14ac:dyDescent="0.25">
      <c r="C1232" s="18"/>
      <c r="D1232" s="31"/>
      <c r="E1232" s="18"/>
      <c r="F1232" s="31"/>
      <c r="H1232" s="36"/>
    </row>
    <row r="1233" spans="3:8" x14ac:dyDescent="0.25">
      <c r="C1233" s="18"/>
      <c r="D1233" s="31"/>
      <c r="E1233" s="18"/>
      <c r="F1233" s="31"/>
      <c r="H1233" s="36"/>
    </row>
    <row r="1234" spans="3:8" x14ac:dyDescent="0.25">
      <c r="C1234" s="18"/>
      <c r="D1234" s="31"/>
      <c r="E1234" s="18"/>
      <c r="F1234" s="31"/>
      <c r="H1234" s="36"/>
    </row>
    <row r="1235" spans="3:8" x14ac:dyDescent="0.25">
      <c r="C1235" s="18"/>
      <c r="D1235" s="31"/>
      <c r="E1235" s="18"/>
      <c r="F1235" s="31"/>
      <c r="H1235" s="36"/>
    </row>
    <row r="1236" spans="3:8" x14ac:dyDescent="0.25">
      <c r="C1236" s="18"/>
      <c r="D1236" s="31"/>
      <c r="E1236" s="18"/>
      <c r="F1236" s="31"/>
      <c r="H1236" s="36"/>
    </row>
    <row r="1237" spans="3:8" x14ac:dyDescent="0.25">
      <c r="C1237" s="18"/>
      <c r="D1237" s="31"/>
      <c r="E1237" s="18"/>
      <c r="F1237" s="31"/>
      <c r="H1237" s="36"/>
    </row>
    <row r="1238" spans="3:8" x14ac:dyDescent="0.25">
      <c r="C1238" s="18"/>
      <c r="D1238" s="31"/>
      <c r="E1238" s="18"/>
      <c r="F1238" s="31"/>
      <c r="H1238" s="36"/>
    </row>
    <row r="1239" spans="3:8" x14ac:dyDescent="0.25">
      <c r="C1239" s="18"/>
      <c r="D1239" s="31"/>
      <c r="E1239" s="18"/>
      <c r="F1239" s="31"/>
      <c r="H1239" s="36"/>
    </row>
    <row r="1240" spans="3:8" x14ac:dyDescent="0.25">
      <c r="C1240" s="18"/>
      <c r="D1240" s="31"/>
      <c r="E1240" s="18"/>
      <c r="F1240" s="31"/>
      <c r="H1240" s="36"/>
    </row>
    <row r="1241" spans="3:8" x14ac:dyDescent="0.25">
      <c r="C1241" s="18"/>
      <c r="D1241" s="31"/>
      <c r="E1241" s="18"/>
      <c r="F1241" s="31"/>
      <c r="H1241" s="36"/>
    </row>
    <row r="1242" spans="3:8" x14ac:dyDescent="0.25">
      <c r="C1242" s="18"/>
      <c r="D1242" s="31"/>
      <c r="E1242" s="18"/>
      <c r="F1242" s="31"/>
      <c r="H1242" s="36"/>
    </row>
    <row r="1243" spans="3:8" x14ac:dyDescent="0.25">
      <c r="C1243" s="18"/>
      <c r="D1243" s="31"/>
      <c r="E1243" s="18"/>
      <c r="F1243" s="31"/>
      <c r="H1243" s="36"/>
    </row>
    <row r="1244" spans="3:8" x14ac:dyDescent="0.25">
      <c r="C1244" s="18"/>
      <c r="D1244" s="31"/>
      <c r="E1244" s="18"/>
      <c r="F1244" s="31"/>
      <c r="H1244" s="36"/>
    </row>
    <row r="1245" spans="3:8" x14ac:dyDescent="0.25">
      <c r="C1245" s="18"/>
      <c r="D1245" s="31"/>
      <c r="E1245" s="18"/>
      <c r="F1245" s="31"/>
      <c r="H1245" s="36"/>
    </row>
    <row r="1246" spans="3:8" x14ac:dyDescent="0.25">
      <c r="C1246" s="18"/>
      <c r="D1246" s="31"/>
      <c r="E1246" s="18"/>
      <c r="F1246" s="31"/>
      <c r="H1246" s="36"/>
    </row>
    <row r="1247" spans="3:8" x14ac:dyDescent="0.25">
      <c r="C1247" s="18"/>
      <c r="D1247" s="31"/>
      <c r="E1247" s="18"/>
      <c r="F1247" s="31"/>
      <c r="H1247" s="36"/>
    </row>
    <row r="1248" spans="3:8" x14ac:dyDescent="0.25">
      <c r="C1248" s="18"/>
      <c r="D1248" s="31"/>
      <c r="E1248" s="18"/>
      <c r="F1248" s="31"/>
      <c r="H1248" s="36"/>
    </row>
    <row r="1249" spans="3:8" x14ac:dyDescent="0.25">
      <c r="C1249" s="18"/>
      <c r="D1249" s="31"/>
      <c r="E1249" s="18"/>
      <c r="F1249" s="31"/>
      <c r="H1249" s="36"/>
    </row>
    <row r="1250" spans="3:8" x14ac:dyDescent="0.25">
      <c r="C1250" s="18"/>
      <c r="D1250" s="31"/>
      <c r="E1250" s="18"/>
      <c r="F1250" s="31"/>
      <c r="H1250" s="36"/>
    </row>
    <row r="1251" spans="3:8" x14ac:dyDescent="0.25">
      <c r="C1251" s="18"/>
      <c r="D1251" s="31"/>
      <c r="E1251" s="18"/>
      <c r="F1251" s="31"/>
      <c r="H1251" s="36"/>
    </row>
    <row r="1252" spans="3:8" x14ac:dyDescent="0.25">
      <c r="C1252" s="18"/>
      <c r="D1252" s="31"/>
      <c r="E1252" s="18"/>
      <c r="F1252" s="31"/>
      <c r="H1252" s="36"/>
    </row>
    <row r="1253" spans="3:8" x14ac:dyDescent="0.25">
      <c r="C1253" s="18"/>
      <c r="D1253" s="31"/>
      <c r="E1253" s="18"/>
      <c r="F1253" s="31"/>
      <c r="H1253" s="36"/>
    </row>
    <row r="1254" spans="3:8" x14ac:dyDescent="0.25">
      <c r="C1254" s="18"/>
      <c r="D1254" s="31"/>
      <c r="E1254" s="18"/>
      <c r="F1254" s="31"/>
      <c r="H1254" s="36"/>
    </row>
    <row r="1255" spans="3:8" x14ac:dyDescent="0.25">
      <c r="C1255" s="18"/>
      <c r="D1255" s="31"/>
      <c r="E1255" s="18"/>
      <c r="F1255" s="31"/>
      <c r="H1255" s="36"/>
    </row>
    <row r="1256" spans="3:8" x14ac:dyDescent="0.25">
      <c r="C1256" s="18"/>
      <c r="D1256" s="31"/>
      <c r="E1256" s="18"/>
      <c r="F1256" s="31"/>
      <c r="H1256" s="36"/>
    </row>
    <row r="1257" spans="3:8" x14ac:dyDescent="0.25">
      <c r="C1257" s="18"/>
      <c r="D1257" s="31"/>
      <c r="E1257" s="18"/>
      <c r="F1257" s="31"/>
      <c r="H1257" s="36"/>
    </row>
    <row r="1258" spans="3:8" x14ac:dyDescent="0.25">
      <c r="C1258" s="18"/>
      <c r="D1258" s="31"/>
      <c r="E1258" s="18"/>
      <c r="F1258" s="31"/>
      <c r="H1258" s="36"/>
    </row>
    <row r="1259" spans="3:8" x14ac:dyDescent="0.25">
      <c r="C1259" s="18"/>
      <c r="D1259" s="31"/>
      <c r="E1259" s="18"/>
      <c r="F1259" s="31"/>
      <c r="H1259" s="36"/>
    </row>
    <row r="1260" spans="3:8" x14ac:dyDescent="0.25">
      <c r="C1260" s="18"/>
      <c r="D1260" s="31"/>
      <c r="E1260" s="18"/>
      <c r="F1260" s="31"/>
      <c r="H1260" s="36"/>
    </row>
    <row r="1261" spans="3:8" x14ac:dyDescent="0.25">
      <c r="C1261" s="18"/>
      <c r="D1261" s="31"/>
      <c r="E1261" s="18"/>
      <c r="F1261" s="31"/>
      <c r="H1261" s="36"/>
    </row>
    <row r="1262" spans="3:8" x14ac:dyDescent="0.25">
      <c r="C1262" s="18"/>
      <c r="D1262" s="31"/>
      <c r="E1262" s="18"/>
      <c r="F1262" s="31"/>
      <c r="H1262" s="36"/>
    </row>
    <row r="1263" spans="3:8" x14ac:dyDescent="0.25">
      <c r="C1263" s="18"/>
      <c r="D1263" s="31"/>
      <c r="E1263" s="18"/>
      <c r="F1263" s="31"/>
      <c r="H1263" s="36"/>
    </row>
    <row r="1264" spans="3:8" x14ac:dyDescent="0.25">
      <c r="C1264" s="18"/>
      <c r="D1264" s="31"/>
      <c r="E1264" s="18"/>
      <c r="F1264" s="31"/>
      <c r="H1264" s="36"/>
    </row>
    <row r="1265" spans="3:8" x14ac:dyDescent="0.25">
      <c r="C1265" s="18"/>
      <c r="D1265" s="31"/>
      <c r="E1265" s="18"/>
      <c r="F1265" s="31"/>
      <c r="H1265" s="36"/>
    </row>
    <row r="1266" spans="3:8" x14ac:dyDescent="0.25">
      <c r="C1266" s="18"/>
      <c r="D1266" s="31"/>
      <c r="E1266" s="18"/>
      <c r="F1266" s="31"/>
      <c r="H1266" s="36"/>
    </row>
    <row r="1267" spans="3:8" x14ac:dyDescent="0.25">
      <c r="C1267" s="18"/>
      <c r="D1267" s="31"/>
      <c r="E1267" s="18"/>
      <c r="F1267" s="31"/>
      <c r="H1267" s="36"/>
    </row>
    <row r="1268" spans="3:8" x14ac:dyDescent="0.25">
      <c r="C1268" s="18"/>
      <c r="D1268" s="31"/>
      <c r="E1268" s="18"/>
      <c r="F1268" s="31"/>
      <c r="H1268" s="36"/>
    </row>
    <row r="1269" spans="3:8" x14ac:dyDescent="0.25">
      <c r="C1269" s="18"/>
      <c r="D1269" s="31"/>
      <c r="E1269" s="18"/>
      <c r="F1269" s="31"/>
      <c r="H1269" s="36"/>
    </row>
    <row r="1270" spans="3:8" x14ac:dyDescent="0.25">
      <c r="C1270" s="18"/>
      <c r="D1270" s="31"/>
      <c r="E1270" s="18"/>
      <c r="F1270" s="31"/>
      <c r="H1270" s="36"/>
    </row>
    <row r="1271" spans="3:8" x14ac:dyDescent="0.25">
      <c r="C1271" s="18"/>
      <c r="D1271" s="31"/>
      <c r="E1271" s="18"/>
      <c r="F1271" s="31"/>
      <c r="H1271" s="36"/>
    </row>
    <row r="1272" spans="3:8" x14ac:dyDescent="0.25">
      <c r="C1272" s="18"/>
      <c r="D1272" s="31"/>
      <c r="E1272" s="18"/>
      <c r="F1272" s="31"/>
      <c r="H1272" s="36"/>
    </row>
    <row r="1273" spans="3:8" x14ac:dyDescent="0.25">
      <c r="C1273" s="18"/>
      <c r="D1273" s="31"/>
      <c r="E1273" s="18"/>
      <c r="F1273" s="31"/>
      <c r="H1273" s="36"/>
    </row>
    <row r="1274" spans="3:8" x14ac:dyDescent="0.25">
      <c r="C1274" s="18"/>
      <c r="D1274" s="31"/>
      <c r="E1274" s="18"/>
      <c r="F1274" s="31"/>
      <c r="H1274" s="36"/>
    </row>
    <row r="1275" spans="3:8" x14ac:dyDescent="0.25">
      <c r="C1275" s="18"/>
      <c r="D1275" s="31"/>
      <c r="E1275" s="18"/>
      <c r="F1275" s="31"/>
      <c r="H1275" s="36"/>
    </row>
    <row r="1276" spans="3:8" x14ac:dyDescent="0.25">
      <c r="C1276" s="18"/>
      <c r="D1276" s="31"/>
      <c r="E1276" s="18"/>
      <c r="F1276" s="31"/>
      <c r="H1276" s="36"/>
    </row>
    <row r="1277" spans="3:8" x14ac:dyDescent="0.25">
      <c r="C1277" s="18"/>
      <c r="D1277" s="31"/>
      <c r="E1277" s="18"/>
      <c r="F1277" s="31"/>
      <c r="H1277" s="36"/>
    </row>
    <row r="1278" spans="3:8" x14ac:dyDescent="0.25">
      <c r="C1278" s="18"/>
      <c r="D1278" s="31"/>
      <c r="E1278" s="18"/>
      <c r="F1278" s="31"/>
      <c r="H1278" s="36"/>
    </row>
    <row r="1279" spans="3:8" x14ac:dyDescent="0.25">
      <c r="C1279" s="18"/>
      <c r="D1279" s="31"/>
      <c r="E1279" s="18"/>
      <c r="F1279" s="31"/>
      <c r="H1279" s="36"/>
    </row>
    <row r="1280" spans="3:8" x14ac:dyDescent="0.25">
      <c r="C1280" s="18"/>
      <c r="D1280" s="31"/>
      <c r="E1280" s="18"/>
      <c r="F1280" s="31"/>
      <c r="H1280" s="36"/>
    </row>
    <row r="1281" spans="3:8" x14ac:dyDescent="0.25">
      <c r="C1281" s="18"/>
      <c r="D1281" s="31"/>
      <c r="E1281" s="18"/>
      <c r="F1281" s="31"/>
      <c r="H1281" s="36"/>
    </row>
    <row r="1282" spans="3:8" x14ac:dyDescent="0.25">
      <c r="C1282" s="18"/>
      <c r="D1282" s="31"/>
      <c r="E1282" s="18"/>
      <c r="F1282" s="31"/>
      <c r="H1282" s="36"/>
    </row>
    <row r="1283" spans="3:8" x14ac:dyDescent="0.25">
      <c r="C1283" s="18"/>
      <c r="D1283" s="31"/>
      <c r="E1283" s="18"/>
      <c r="F1283" s="31"/>
      <c r="H1283" s="36"/>
    </row>
    <row r="1284" spans="3:8" x14ac:dyDescent="0.25">
      <c r="C1284" s="18"/>
      <c r="D1284" s="31"/>
      <c r="E1284" s="18"/>
      <c r="F1284" s="31"/>
      <c r="H1284" s="36"/>
    </row>
    <row r="1285" spans="3:8" x14ac:dyDescent="0.25">
      <c r="C1285" s="18"/>
      <c r="D1285" s="31"/>
      <c r="E1285" s="18"/>
      <c r="F1285" s="31"/>
      <c r="H1285" s="36"/>
    </row>
    <row r="1286" spans="3:8" x14ac:dyDescent="0.25">
      <c r="C1286" s="18"/>
      <c r="D1286" s="31"/>
      <c r="E1286" s="18"/>
      <c r="F1286" s="31"/>
      <c r="H1286" s="36"/>
    </row>
    <row r="1287" spans="3:8" x14ac:dyDescent="0.25">
      <c r="C1287" s="18"/>
      <c r="D1287" s="31"/>
      <c r="E1287" s="18"/>
      <c r="F1287" s="31"/>
      <c r="H1287" s="36"/>
    </row>
    <row r="1288" spans="3:8" x14ac:dyDescent="0.25">
      <c r="C1288" s="18"/>
      <c r="D1288" s="31"/>
      <c r="E1288" s="18"/>
      <c r="F1288" s="31"/>
      <c r="H1288" s="36"/>
    </row>
    <row r="1289" spans="3:8" x14ac:dyDescent="0.25">
      <c r="C1289" s="18"/>
      <c r="D1289" s="31"/>
      <c r="E1289" s="18"/>
      <c r="F1289" s="31"/>
      <c r="H1289" s="36"/>
    </row>
    <row r="1290" spans="3:8" x14ac:dyDescent="0.25">
      <c r="C1290" s="18"/>
      <c r="D1290" s="31"/>
      <c r="E1290" s="18"/>
      <c r="F1290" s="31"/>
      <c r="H1290" s="36"/>
    </row>
    <row r="1291" spans="3:8" x14ac:dyDescent="0.25">
      <c r="C1291" s="18"/>
      <c r="D1291" s="31"/>
      <c r="E1291" s="18"/>
      <c r="F1291" s="31"/>
      <c r="H1291" s="36"/>
    </row>
    <row r="1292" spans="3:8" x14ac:dyDescent="0.25">
      <c r="C1292" s="18"/>
      <c r="D1292" s="31"/>
      <c r="E1292" s="18"/>
      <c r="F1292" s="31"/>
      <c r="H1292" s="36"/>
    </row>
    <row r="1293" spans="3:8" x14ac:dyDescent="0.25">
      <c r="C1293" s="18"/>
      <c r="D1293" s="31"/>
      <c r="E1293" s="18"/>
      <c r="F1293" s="31"/>
      <c r="H1293" s="36"/>
    </row>
    <row r="1294" spans="3:8" x14ac:dyDescent="0.25">
      <c r="C1294" s="18"/>
      <c r="D1294" s="31"/>
      <c r="E1294" s="18"/>
      <c r="F1294" s="31"/>
      <c r="H1294" s="36"/>
    </row>
    <row r="1295" spans="3:8" x14ac:dyDescent="0.25">
      <c r="C1295" s="18"/>
      <c r="D1295" s="31"/>
      <c r="E1295" s="18"/>
      <c r="F1295" s="31"/>
      <c r="H1295" s="36"/>
    </row>
    <row r="1296" spans="3:8" x14ac:dyDescent="0.25">
      <c r="C1296" s="18"/>
      <c r="D1296" s="31"/>
      <c r="E1296" s="18"/>
      <c r="F1296" s="31"/>
      <c r="H1296" s="36"/>
    </row>
    <row r="1297" spans="3:8" x14ac:dyDescent="0.25">
      <c r="C1297" s="18"/>
      <c r="D1297" s="31"/>
      <c r="E1297" s="18"/>
      <c r="F1297" s="31"/>
      <c r="H1297" s="36"/>
    </row>
    <row r="1298" spans="3:8" x14ac:dyDescent="0.25">
      <c r="C1298" s="18"/>
      <c r="D1298" s="31"/>
      <c r="E1298" s="18"/>
      <c r="F1298" s="31"/>
      <c r="H1298" s="36"/>
    </row>
    <row r="1299" spans="3:8" x14ac:dyDescent="0.25">
      <c r="C1299" s="18"/>
      <c r="D1299" s="31"/>
      <c r="E1299" s="18"/>
      <c r="F1299" s="31"/>
      <c r="H1299" s="36"/>
    </row>
    <row r="1300" spans="3:8" x14ac:dyDescent="0.25">
      <c r="C1300" s="18"/>
      <c r="D1300" s="31"/>
      <c r="E1300" s="18"/>
      <c r="F1300" s="31"/>
      <c r="H1300" s="36"/>
    </row>
    <row r="1301" spans="3:8" x14ac:dyDescent="0.25">
      <c r="C1301" s="18"/>
      <c r="D1301" s="31"/>
      <c r="E1301" s="18"/>
      <c r="F1301" s="31"/>
      <c r="H1301" s="36"/>
    </row>
    <row r="1302" spans="3:8" x14ac:dyDescent="0.25">
      <c r="C1302" s="18"/>
      <c r="D1302" s="31"/>
      <c r="E1302" s="18"/>
      <c r="F1302" s="31"/>
      <c r="H1302" s="36"/>
    </row>
    <row r="1303" spans="3:8" x14ac:dyDescent="0.25">
      <c r="C1303" s="18"/>
      <c r="D1303" s="31"/>
      <c r="E1303" s="18"/>
      <c r="F1303" s="31"/>
      <c r="H1303" s="36"/>
    </row>
    <row r="1304" spans="3:8" x14ac:dyDescent="0.25">
      <c r="C1304" s="18"/>
      <c r="D1304" s="31"/>
      <c r="E1304" s="18"/>
      <c r="F1304" s="31"/>
      <c r="H1304" s="36"/>
    </row>
    <row r="1305" spans="3:8" x14ac:dyDescent="0.25">
      <c r="C1305" s="18"/>
      <c r="D1305" s="31"/>
      <c r="E1305" s="18"/>
      <c r="F1305" s="31"/>
      <c r="H1305" s="36"/>
    </row>
    <row r="1306" spans="3:8" x14ac:dyDescent="0.25">
      <c r="C1306" s="18"/>
      <c r="D1306" s="31"/>
      <c r="E1306" s="18"/>
      <c r="F1306" s="31"/>
      <c r="H1306" s="36"/>
    </row>
    <row r="1307" spans="3:8" x14ac:dyDescent="0.25">
      <c r="C1307" s="18"/>
      <c r="D1307" s="31"/>
      <c r="E1307" s="18"/>
      <c r="F1307" s="31"/>
      <c r="H1307" s="36"/>
    </row>
    <row r="1308" spans="3:8" x14ac:dyDescent="0.25">
      <c r="C1308" s="18"/>
      <c r="D1308" s="31"/>
      <c r="E1308" s="18"/>
      <c r="F1308" s="31"/>
      <c r="H1308" s="36"/>
    </row>
    <row r="1309" spans="3:8" x14ac:dyDescent="0.25">
      <c r="C1309" s="18"/>
      <c r="D1309" s="31"/>
      <c r="E1309" s="18"/>
      <c r="F1309" s="31"/>
      <c r="H1309" s="36"/>
    </row>
    <row r="1310" spans="3:8" x14ac:dyDescent="0.25">
      <c r="C1310" s="18"/>
      <c r="D1310" s="31"/>
      <c r="E1310" s="18"/>
      <c r="F1310" s="31"/>
      <c r="H1310" s="36"/>
    </row>
    <row r="1311" spans="3:8" x14ac:dyDescent="0.25">
      <c r="C1311" s="18"/>
      <c r="D1311" s="31"/>
      <c r="E1311" s="18"/>
      <c r="F1311" s="31"/>
      <c r="H1311" s="36"/>
    </row>
    <row r="1312" spans="3:8" x14ac:dyDescent="0.25">
      <c r="C1312" s="18"/>
      <c r="D1312" s="31"/>
      <c r="E1312" s="18"/>
      <c r="F1312" s="31"/>
      <c r="H1312" s="36"/>
    </row>
    <row r="1313" spans="3:8" x14ac:dyDescent="0.25">
      <c r="C1313" s="18"/>
      <c r="D1313" s="31"/>
      <c r="E1313" s="18"/>
      <c r="F1313" s="31"/>
      <c r="H1313" s="36"/>
    </row>
    <row r="1314" spans="3:8" x14ac:dyDescent="0.25">
      <c r="C1314" s="18"/>
      <c r="D1314" s="31"/>
      <c r="E1314" s="18"/>
      <c r="F1314" s="31"/>
      <c r="H1314" s="36"/>
    </row>
    <row r="1315" spans="3:8" x14ac:dyDescent="0.25">
      <c r="C1315" s="18"/>
      <c r="D1315" s="31"/>
      <c r="E1315" s="18"/>
      <c r="F1315" s="31"/>
      <c r="H1315" s="36"/>
    </row>
    <row r="1316" spans="3:8" x14ac:dyDescent="0.25">
      <c r="C1316" s="18"/>
      <c r="D1316" s="31"/>
      <c r="E1316" s="18"/>
      <c r="F1316" s="31"/>
      <c r="H1316" s="36"/>
    </row>
    <row r="1317" spans="3:8" x14ac:dyDescent="0.25">
      <c r="C1317" s="18"/>
      <c r="D1317" s="31"/>
      <c r="E1317" s="18"/>
      <c r="F1317" s="31"/>
      <c r="H1317" s="36"/>
    </row>
    <row r="1318" spans="3:8" x14ac:dyDescent="0.25">
      <c r="C1318" s="18"/>
      <c r="D1318" s="31"/>
      <c r="E1318" s="18"/>
      <c r="F1318" s="31"/>
      <c r="H1318" s="36"/>
    </row>
    <row r="1319" spans="3:8" x14ac:dyDescent="0.25">
      <c r="C1319" s="18"/>
      <c r="D1319" s="31"/>
      <c r="E1319" s="18"/>
      <c r="F1319" s="31"/>
      <c r="H1319" s="36"/>
    </row>
    <row r="1320" spans="3:8" x14ac:dyDescent="0.25">
      <c r="C1320" s="18"/>
      <c r="D1320" s="31"/>
      <c r="E1320" s="18"/>
      <c r="F1320" s="31"/>
      <c r="H1320" s="36"/>
    </row>
    <row r="1321" spans="3:8" x14ac:dyDescent="0.25">
      <c r="C1321" s="18"/>
      <c r="D1321" s="31"/>
      <c r="E1321" s="18"/>
      <c r="F1321" s="31"/>
      <c r="H1321" s="36"/>
    </row>
    <row r="1322" spans="3:8" x14ac:dyDescent="0.25">
      <c r="C1322" s="18"/>
      <c r="D1322" s="31"/>
      <c r="E1322" s="18"/>
      <c r="F1322" s="31"/>
      <c r="H1322" s="36"/>
    </row>
    <row r="1323" spans="3:8" x14ac:dyDescent="0.25">
      <c r="C1323" s="18"/>
      <c r="D1323" s="31"/>
      <c r="E1323" s="18"/>
      <c r="F1323" s="31"/>
      <c r="H1323" s="36"/>
    </row>
    <row r="1324" spans="3:8" x14ac:dyDescent="0.25">
      <c r="C1324" s="18"/>
      <c r="D1324" s="31"/>
      <c r="E1324" s="18"/>
      <c r="F1324" s="31"/>
      <c r="H1324" s="36"/>
    </row>
    <row r="1325" spans="3:8" x14ac:dyDescent="0.25">
      <c r="C1325" s="18"/>
      <c r="D1325" s="31"/>
      <c r="E1325" s="18"/>
      <c r="F1325" s="31"/>
      <c r="H1325" s="36"/>
    </row>
    <row r="1326" spans="3:8" x14ac:dyDescent="0.25">
      <c r="C1326" s="18"/>
      <c r="D1326" s="31"/>
      <c r="E1326" s="18"/>
      <c r="F1326" s="31"/>
      <c r="H1326" s="36"/>
    </row>
    <row r="1327" spans="3:8" x14ac:dyDescent="0.25">
      <c r="C1327" s="18"/>
      <c r="D1327" s="31"/>
      <c r="E1327" s="18"/>
      <c r="F1327" s="31"/>
      <c r="H1327" s="36"/>
    </row>
    <row r="1328" spans="3:8" x14ac:dyDescent="0.25">
      <c r="C1328" s="18"/>
      <c r="D1328" s="31"/>
      <c r="E1328" s="18"/>
      <c r="F1328" s="31"/>
      <c r="H1328" s="36"/>
    </row>
    <row r="1329" spans="3:8" x14ac:dyDescent="0.25">
      <c r="C1329" s="18"/>
      <c r="D1329" s="31"/>
      <c r="E1329" s="18"/>
      <c r="F1329" s="31"/>
      <c r="H1329" s="36"/>
    </row>
    <row r="1330" spans="3:8" x14ac:dyDescent="0.25">
      <c r="C1330" s="18"/>
      <c r="D1330" s="31"/>
      <c r="E1330" s="18"/>
      <c r="F1330" s="31"/>
      <c r="H1330" s="36"/>
    </row>
    <row r="1331" spans="3:8" x14ac:dyDescent="0.25">
      <c r="C1331" s="18"/>
      <c r="D1331" s="31"/>
      <c r="E1331" s="18"/>
      <c r="F1331" s="31"/>
      <c r="H1331" s="36"/>
    </row>
    <row r="1332" spans="3:8" x14ac:dyDescent="0.25">
      <c r="C1332" s="18"/>
      <c r="D1332" s="31"/>
      <c r="E1332" s="18"/>
      <c r="F1332" s="31"/>
      <c r="H1332" s="36"/>
    </row>
    <row r="1333" spans="3:8" x14ac:dyDescent="0.25">
      <c r="C1333" s="18"/>
      <c r="D1333" s="31"/>
      <c r="E1333" s="18"/>
      <c r="F1333" s="31"/>
      <c r="H1333" s="36"/>
    </row>
    <row r="1334" spans="3:8" x14ac:dyDescent="0.25">
      <c r="C1334" s="18"/>
      <c r="D1334" s="31"/>
      <c r="E1334" s="18"/>
      <c r="F1334" s="31"/>
      <c r="H1334" s="36"/>
    </row>
    <row r="1335" spans="3:8" x14ac:dyDescent="0.25">
      <c r="C1335" s="18"/>
      <c r="D1335" s="31"/>
      <c r="E1335" s="18"/>
      <c r="F1335" s="31"/>
      <c r="H1335" s="36"/>
    </row>
    <row r="1336" spans="3:8" x14ac:dyDescent="0.25">
      <c r="C1336" s="18"/>
      <c r="D1336" s="31"/>
      <c r="E1336" s="18"/>
      <c r="F1336" s="31"/>
      <c r="H1336" s="36"/>
    </row>
    <row r="1337" spans="3:8" x14ac:dyDescent="0.25">
      <c r="C1337" s="18"/>
      <c r="D1337" s="31"/>
      <c r="E1337" s="18"/>
      <c r="F1337" s="31"/>
      <c r="H1337" s="36"/>
    </row>
    <row r="1338" spans="3:8" x14ac:dyDescent="0.25">
      <c r="C1338" s="18"/>
      <c r="D1338" s="31"/>
      <c r="E1338" s="18"/>
      <c r="F1338" s="31"/>
      <c r="H1338" s="36"/>
    </row>
    <row r="1339" spans="3:8" x14ac:dyDescent="0.25">
      <c r="C1339" s="18"/>
      <c r="D1339" s="31"/>
      <c r="E1339" s="18"/>
      <c r="F1339" s="31"/>
      <c r="H1339" s="36"/>
    </row>
    <row r="1340" spans="3:8" x14ac:dyDescent="0.25">
      <c r="C1340" s="18"/>
      <c r="D1340" s="31"/>
      <c r="E1340" s="18"/>
      <c r="F1340" s="31"/>
      <c r="H1340" s="36"/>
    </row>
    <row r="1341" spans="3:8" x14ac:dyDescent="0.25">
      <c r="C1341" s="18"/>
      <c r="D1341" s="31"/>
      <c r="E1341" s="18"/>
      <c r="F1341" s="31"/>
      <c r="H1341" s="36"/>
    </row>
    <row r="1342" spans="3:8" x14ac:dyDescent="0.25">
      <c r="C1342" s="18"/>
      <c r="D1342" s="31"/>
      <c r="E1342" s="18"/>
      <c r="F1342" s="31"/>
      <c r="H1342" s="36"/>
    </row>
    <row r="1343" spans="3:8" x14ac:dyDescent="0.25">
      <c r="C1343" s="18"/>
      <c r="D1343" s="31"/>
      <c r="E1343" s="18"/>
      <c r="F1343" s="31"/>
      <c r="H1343" s="36"/>
    </row>
    <row r="1344" spans="3:8" x14ac:dyDescent="0.25">
      <c r="C1344" s="18"/>
      <c r="D1344" s="31"/>
      <c r="E1344" s="18"/>
      <c r="F1344" s="31"/>
      <c r="H1344" s="36"/>
    </row>
    <row r="1345" spans="3:8" x14ac:dyDescent="0.25">
      <c r="C1345" s="18"/>
      <c r="D1345" s="31"/>
      <c r="E1345" s="18"/>
      <c r="F1345" s="31"/>
      <c r="H1345" s="36"/>
    </row>
    <row r="1346" spans="3:8" x14ac:dyDescent="0.25">
      <c r="C1346" s="18"/>
      <c r="D1346" s="31"/>
      <c r="E1346" s="18"/>
      <c r="F1346" s="31"/>
      <c r="H1346" s="36"/>
    </row>
    <row r="1347" spans="3:8" x14ac:dyDescent="0.25">
      <c r="C1347" s="18"/>
      <c r="D1347" s="31"/>
      <c r="E1347" s="18"/>
      <c r="F1347" s="31"/>
      <c r="H1347" s="36"/>
    </row>
    <row r="1348" spans="3:8" x14ac:dyDescent="0.25">
      <c r="C1348" s="18"/>
      <c r="D1348" s="31"/>
      <c r="E1348" s="18"/>
      <c r="F1348" s="31"/>
      <c r="H1348" s="36"/>
    </row>
    <row r="1349" spans="3:8" x14ac:dyDescent="0.25">
      <c r="C1349" s="18"/>
      <c r="D1349" s="31"/>
      <c r="E1349" s="18"/>
      <c r="F1349" s="31"/>
      <c r="H1349" s="36"/>
    </row>
    <row r="1350" spans="3:8" x14ac:dyDescent="0.25">
      <c r="C1350" s="18"/>
      <c r="D1350" s="31"/>
      <c r="E1350" s="18"/>
      <c r="F1350" s="31"/>
      <c r="H1350" s="36"/>
    </row>
    <row r="1351" spans="3:8" x14ac:dyDescent="0.25">
      <c r="C1351" s="18"/>
      <c r="D1351" s="31"/>
      <c r="E1351" s="18"/>
      <c r="F1351" s="31"/>
      <c r="H1351" s="36"/>
    </row>
    <row r="1352" spans="3:8" x14ac:dyDescent="0.25">
      <c r="C1352" s="18"/>
      <c r="D1352" s="31"/>
      <c r="E1352" s="18"/>
      <c r="F1352" s="31"/>
      <c r="H1352" s="36"/>
    </row>
    <row r="1353" spans="3:8" x14ac:dyDescent="0.25">
      <c r="C1353" s="18"/>
      <c r="D1353" s="31"/>
      <c r="E1353" s="18"/>
      <c r="F1353" s="31"/>
      <c r="H1353" s="36"/>
    </row>
    <row r="1354" spans="3:8" x14ac:dyDescent="0.25">
      <c r="C1354" s="18"/>
      <c r="D1354" s="31"/>
      <c r="E1354" s="18"/>
      <c r="F1354" s="31"/>
      <c r="H1354" s="36"/>
    </row>
    <row r="1355" spans="3:8" x14ac:dyDescent="0.25">
      <c r="C1355" s="18"/>
      <c r="D1355" s="31"/>
      <c r="E1355" s="18"/>
      <c r="F1355" s="31"/>
      <c r="H1355" s="36"/>
    </row>
    <row r="1356" spans="3:8" x14ac:dyDescent="0.25">
      <c r="C1356" s="18"/>
      <c r="D1356" s="31"/>
      <c r="E1356" s="18"/>
      <c r="F1356" s="31"/>
      <c r="H1356" s="36"/>
    </row>
    <row r="1357" spans="3:8" x14ac:dyDescent="0.25">
      <c r="C1357" s="18"/>
      <c r="D1357" s="31"/>
      <c r="E1357" s="18"/>
      <c r="F1357" s="31"/>
      <c r="H1357" s="36"/>
    </row>
    <row r="1358" spans="3:8" x14ac:dyDescent="0.25">
      <c r="C1358" s="18"/>
      <c r="D1358" s="31"/>
      <c r="E1358" s="18"/>
      <c r="F1358" s="31"/>
      <c r="H1358" s="36"/>
    </row>
    <row r="1359" spans="3:8" x14ac:dyDescent="0.25">
      <c r="C1359" s="18"/>
      <c r="D1359" s="31"/>
      <c r="E1359" s="18"/>
      <c r="F1359" s="31"/>
      <c r="H1359" s="36"/>
    </row>
    <row r="1360" spans="3:8" x14ac:dyDescent="0.25">
      <c r="C1360" s="18"/>
      <c r="D1360" s="31"/>
      <c r="E1360" s="18"/>
      <c r="F1360" s="31"/>
      <c r="H1360" s="36"/>
    </row>
    <row r="1361" spans="3:8" x14ac:dyDescent="0.25">
      <c r="C1361" s="18"/>
      <c r="D1361" s="31"/>
      <c r="E1361" s="18"/>
      <c r="F1361" s="31"/>
      <c r="H1361" s="36"/>
    </row>
    <row r="1362" spans="3:8" x14ac:dyDescent="0.25">
      <c r="C1362" s="18"/>
      <c r="D1362" s="31"/>
      <c r="E1362" s="18"/>
      <c r="F1362" s="31"/>
      <c r="H1362" s="36"/>
    </row>
    <row r="1363" spans="3:8" x14ac:dyDescent="0.25">
      <c r="C1363" s="18"/>
      <c r="D1363" s="31"/>
      <c r="E1363" s="18"/>
      <c r="F1363" s="31"/>
      <c r="H1363" s="36"/>
    </row>
    <row r="1364" spans="3:8" x14ac:dyDescent="0.25">
      <c r="C1364" s="18"/>
      <c r="D1364" s="31"/>
      <c r="E1364" s="18"/>
      <c r="F1364" s="31"/>
      <c r="H1364" s="36"/>
    </row>
    <row r="1365" spans="3:8" x14ac:dyDescent="0.25">
      <c r="C1365" s="18"/>
      <c r="D1365" s="31"/>
      <c r="E1365" s="18"/>
      <c r="F1365" s="31"/>
      <c r="H1365" s="36"/>
    </row>
    <row r="1366" spans="3:8" x14ac:dyDescent="0.25">
      <c r="C1366" s="18"/>
      <c r="D1366" s="31"/>
      <c r="E1366" s="18"/>
      <c r="F1366" s="31"/>
      <c r="H1366" s="36"/>
    </row>
    <row r="1367" spans="3:8" x14ac:dyDescent="0.25">
      <c r="C1367" s="18"/>
      <c r="D1367" s="31"/>
      <c r="E1367" s="18"/>
      <c r="F1367" s="31"/>
      <c r="H1367" s="36"/>
    </row>
    <row r="1368" spans="3:8" x14ac:dyDescent="0.25">
      <c r="C1368" s="18"/>
      <c r="D1368" s="31"/>
      <c r="E1368" s="18"/>
      <c r="F1368" s="31"/>
      <c r="H1368" s="36"/>
    </row>
    <row r="1369" spans="3:8" x14ac:dyDescent="0.25">
      <c r="C1369" s="18"/>
      <c r="D1369" s="31"/>
      <c r="E1369" s="18"/>
      <c r="F1369" s="31"/>
      <c r="H1369" s="36"/>
    </row>
    <row r="1370" spans="3:8" x14ac:dyDescent="0.25">
      <c r="C1370" s="18"/>
      <c r="D1370" s="31"/>
      <c r="E1370" s="18"/>
      <c r="F1370" s="31"/>
      <c r="H1370" s="36"/>
    </row>
    <row r="1371" spans="3:8" x14ac:dyDescent="0.25">
      <c r="C1371" s="18"/>
      <c r="D1371" s="31"/>
      <c r="E1371" s="18"/>
      <c r="F1371" s="31"/>
      <c r="H1371" s="36"/>
    </row>
    <row r="1372" spans="3:8" x14ac:dyDescent="0.25">
      <c r="C1372" s="18"/>
      <c r="D1372" s="31"/>
      <c r="E1372" s="18"/>
      <c r="F1372" s="31"/>
      <c r="H1372" s="36"/>
    </row>
    <row r="1373" spans="3:8" x14ac:dyDescent="0.25">
      <c r="C1373" s="18"/>
      <c r="D1373" s="31"/>
      <c r="E1373" s="18"/>
      <c r="F1373" s="31"/>
      <c r="H1373" s="36"/>
    </row>
    <row r="1374" spans="3:8" x14ac:dyDescent="0.25">
      <c r="C1374" s="18"/>
      <c r="D1374" s="31"/>
      <c r="E1374" s="18"/>
      <c r="F1374" s="31"/>
      <c r="H1374" s="36"/>
    </row>
    <row r="1375" spans="3:8" x14ac:dyDescent="0.25">
      <c r="C1375" s="18"/>
      <c r="D1375" s="31"/>
      <c r="E1375" s="18"/>
      <c r="F1375" s="31"/>
      <c r="H1375" s="36"/>
    </row>
    <row r="1376" spans="3:8" x14ac:dyDescent="0.25">
      <c r="C1376" s="18"/>
      <c r="D1376" s="31"/>
      <c r="E1376" s="18"/>
      <c r="F1376" s="31"/>
      <c r="H1376" s="36"/>
    </row>
    <row r="1377" spans="3:8" x14ac:dyDescent="0.25">
      <c r="C1377" s="18"/>
      <c r="D1377" s="31"/>
      <c r="E1377" s="18"/>
      <c r="F1377" s="31"/>
      <c r="H1377" s="36"/>
    </row>
    <row r="1378" spans="3:8" x14ac:dyDescent="0.25">
      <c r="C1378" s="18"/>
      <c r="D1378" s="31"/>
      <c r="E1378" s="18"/>
      <c r="F1378" s="31"/>
      <c r="H1378" s="36"/>
    </row>
    <row r="1379" spans="3:8" x14ac:dyDescent="0.25">
      <c r="C1379" s="18"/>
      <c r="D1379" s="31"/>
      <c r="E1379" s="18"/>
      <c r="F1379" s="31"/>
      <c r="H1379" s="36"/>
    </row>
    <row r="1380" spans="3:8" x14ac:dyDescent="0.25">
      <c r="C1380" s="18"/>
      <c r="D1380" s="31"/>
      <c r="E1380" s="18"/>
      <c r="F1380" s="31"/>
      <c r="H1380" s="36"/>
    </row>
    <row r="1381" spans="3:8" x14ac:dyDescent="0.25">
      <c r="C1381" s="18"/>
      <c r="D1381" s="31"/>
      <c r="E1381" s="18"/>
      <c r="F1381" s="31"/>
      <c r="H1381" s="36"/>
    </row>
    <row r="1382" spans="3:8" x14ac:dyDescent="0.25">
      <c r="C1382" s="18"/>
      <c r="D1382" s="31"/>
      <c r="E1382" s="18"/>
      <c r="F1382" s="31"/>
      <c r="H1382" s="36"/>
    </row>
    <row r="1383" spans="3:8" x14ac:dyDescent="0.25">
      <c r="C1383" s="18"/>
      <c r="D1383" s="31"/>
      <c r="E1383" s="18"/>
      <c r="F1383" s="31"/>
      <c r="H1383" s="36"/>
    </row>
    <row r="1384" spans="3:8" x14ac:dyDescent="0.25">
      <c r="C1384" s="18"/>
      <c r="D1384" s="31"/>
      <c r="E1384" s="18"/>
      <c r="F1384" s="31"/>
      <c r="H1384" s="36"/>
    </row>
    <row r="1385" spans="3:8" x14ac:dyDescent="0.25">
      <c r="C1385" s="18"/>
      <c r="D1385" s="31"/>
      <c r="E1385" s="18"/>
      <c r="F1385" s="31"/>
      <c r="H1385" s="36"/>
    </row>
    <row r="1386" spans="3:8" x14ac:dyDescent="0.25">
      <c r="C1386" s="18"/>
      <c r="D1386" s="31"/>
      <c r="E1386" s="18"/>
      <c r="F1386" s="31"/>
      <c r="H1386" s="36"/>
    </row>
    <row r="1387" spans="3:8" x14ac:dyDescent="0.25">
      <c r="C1387" s="18"/>
      <c r="D1387" s="31"/>
      <c r="E1387" s="18"/>
      <c r="F1387" s="31"/>
      <c r="H1387" s="36"/>
    </row>
    <row r="1388" spans="3:8" x14ac:dyDescent="0.25">
      <c r="C1388" s="18"/>
      <c r="D1388" s="31"/>
      <c r="E1388" s="18"/>
      <c r="F1388" s="31"/>
      <c r="H1388" s="36"/>
    </row>
    <row r="1389" spans="3:8" x14ac:dyDescent="0.25">
      <c r="C1389" s="18"/>
      <c r="D1389" s="31"/>
      <c r="E1389" s="18"/>
      <c r="F1389" s="31"/>
      <c r="H1389" s="36"/>
    </row>
    <row r="1390" spans="3:8" x14ac:dyDescent="0.25">
      <c r="C1390" s="18"/>
      <c r="D1390" s="31"/>
      <c r="E1390" s="18"/>
      <c r="F1390" s="31"/>
      <c r="H1390" s="36"/>
    </row>
    <row r="1391" spans="3:8" x14ac:dyDescent="0.25">
      <c r="C1391" s="18"/>
      <c r="D1391" s="31"/>
      <c r="E1391" s="18"/>
      <c r="F1391" s="31"/>
      <c r="H1391" s="36"/>
    </row>
    <row r="1392" spans="3:8" x14ac:dyDescent="0.25">
      <c r="C1392" s="18"/>
      <c r="D1392" s="31"/>
      <c r="E1392" s="18"/>
      <c r="F1392" s="31"/>
      <c r="H1392" s="36"/>
    </row>
    <row r="1393" spans="3:8" x14ac:dyDescent="0.25">
      <c r="C1393" s="18"/>
      <c r="D1393" s="31"/>
      <c r="E1393" s="18"/>
      <c r="F1393" s="31"/>
      <c r="H1393" s="36"/>
    </row>
    <row r="1394" spans="3:8" x14ac:dyDescent="0.25">
      <c r="C1394" s="18"/>
      <c r="D1394" s="31"/>
      <c r="E1394" s="18"/>
      <c r="F1394" s="31"/>
      <c r="H1394" s="36"/>
    </row>
    <row r="1395" spans="3:8" x14ac:dyDescent="0.25">
      <c r="C1395" s="18"/>
      <c r="D1395" s="31"/>
      <c r="E1395" s="18"/>
      <c r="F1395" s="31"/>
      <c r="H1395" s="36"/>
    </row>
    <row r="1396" spans="3:8" x14ac:dyDescent="0.25">
      <c r="C1396" s="18"/>
      <c r="D1396" s="31"/>
      <c r="E1396" s="18"/>
      <c r="F1396" s="31"/>
      <c r="H1396" s="36"/>
    </row>
    <row r="1397" spans="3:8" x14ac:dyDescent="0.25">
      <c r="C1397" s="18"/>
      <c r="D1397" s="31"/>
      <c r="E1397" s="18"/>
      <c r="F1397" s="31"/>
      <c r="H1397" s="36"/>
    </row>
    <row r="1398" spans="3:8" x14ac:dyDescent="0.25">
      <c r="C1398" s="18"/>
      <c r="D1398" s="31"/>
      <c r="E1398" s="18"/>
      <c r="F1398" s="31"/>
      <c r="H1398" s="36"/>
    </row>
    <row r="1399" spans="3:8" x14ac:dyDescent="0.25">
      <c r="C1399" s="18"/>
      <c r="D1399" s="31"/>
      <c r="E1399" s="18"/>
      <c r="F1399" s="31"/>
      <c r="H1399" s="36"/>
    </row>
    <row r="1400" spans="3:8" x14ac:dyDescent="0.25">
      <c r="C1400" s="18"/>
      <c r="D1400" s="31"/>
      <c r="E1400" s="18"/>
      <c r="F1400" s="31"/>
      <c r="H1400" s="36"/>
    </row>
    <row r="1401" spans="3:8" x14ac:dyDescent="0.25">
      <c r="C1401" s="18"/>
      <c r="D1401" s="31"/>
      <c r="E1401" s="18"/>
      <c r="F1401" s="31"/>
      <c r="H1401" s="36"/>
    </row>
    <row r="1402" spans="3:8" x14ac:dyDescent="0.25">
      <c r="C1402" s="18"/>
      <c r="D1402" s="31"/>
      <c r="E1402" s="18"/>
      <c r="F1402" s="31"/>
      <c r="H1402" s="36"/>
    </row>
    <row r="1403" spans="3:8" x14ac:dyDescent="0.25">
      <c r="C1403" s="18"/>
      <c r="D1403" s="31"/>
      <c r="E1403" s="18"/>
      <c r="F1403" s="31"/>
      <c r="H1403" s="36"/>
    </row>
    <row r="1404" spans="3:8" x14ac:dyDescent="0.25">
      <c r="C1404" s="18"/>
      <c r="D1404" s="31"/>
      <c r="E1404" s="18"/>
      <c r="F1404" s="31"/>
      <c r="H1404" s="36"/>
    </row>
    <row r="1405" spans="3:8" x14ac:dyDescent="0.25">
      <c r="C1405" s="18"/>
      <c r="D1405" s="31"/>
      <c r="E1405" s="18"/>
      <c r="F1405" s="31"/>
      <c r="H1405" s="36"/>
    </row>
    <row r="1406" spans="3:8" x14ac:dyDescent="0.25">
      <c r="C1406" s="18"/>
      <c r="D1406" s="31"/>
      <c r="E1406" s="18"/>
      <c r="F1406" s="31"/>
      <c r="H1406" s="36"/>
    </row>
    <row r="1407" spans="3:8" x14ac:dyDescent="0.25">
      <c r="C1407" s="18"/>
      <c r="D1407" s="31"/>
      <c r="E1407" s="18"/>
      <c r="F1407" s="31"/>
      <c r="H1407" s="36"/>
    </row>
    <row r="1408" spans="3:8" x14ac:dyDescent="0.25">
      <c r="C1408" s="18"/>
      <c r="D1408" s="31"/>
      <c r="E1408" s="18"/>
      <c r="F1408" s="31"/>
      <c r="H1408" s="36"/>
    </row>
    <row r="1409" spans="3:8" x14ac:dyDescent="0.25">
      <c r="C1409" s="18"/>
      <c r="D1409" s="31"/>
      <c r="E1409" s="18"/>
      <c r="F1409" s="31"/>
      <c r="H1409" s="36"/>
    </row>
    <row r="1410" spans="3:8" x14ac:dyDescent="0.25">
      <c r="C1410" s="18"/>
      <c r="D1410" s="31"/>
      <c r="E1410" s="18"/>
      <c r="F1410" s="31"/>
      <c r="H1410" s="36"/>
    </row>
    <row r="1411" spans="3:8" x14ac:dyDescent="0.25">
      <c r="C1411" s="18"/>
      <c r="D1411" s="31"/>
      <c r="E1411" s="18"/>
      <c r="F1411" s="31"/>
      <c r="H1411" s="36"/>
    </row>
    <row r="1412" spans="3:8" x14ac:dyDescent="0.25">
      <c r="C1412" s="18"/>
      <c r="D1412" s="31"/>
      <c r="E1412" s="18"/>
      <c r="F1412" s="31"/>
      <c r="H1412" s="36"/>
    </row>
    <row r="1413" spans="3:8" x14ac:dyDescent="0.25">
      <c r="C1413" s="18"/>
      <c r="D1413" s="31"/>
      <c r="E1413" s="18"/>
      <c r="F1413" s="31"/>
      <c r="H1413" s="36"/>
    </row>
    <row r="1414" spans="3:8" x14ac:dyDescent="0.25">
      <c r="C1414" s="18"/>
      <c r="D1414" s="31"/>
      <c r="E1414" s="18"/>
      <c r="F1414" s="31"/>
      <c r="H1414" s="36"/>
    </row>
    <row r="1415" spans="3:8" x14ac:dyDescent="0.25">
      <c r="C1415" s="18"/>
      <c r="D1415" s="31"/>
      <c r="E1415" s="18"/>
      <c r="F1415" s="31"/>
      <c r="H1415" s="36"/>
    </row>
    <row r="1416" spans="3:8" x14ac:dyDescent="0.25">
      <c r="C1416" s="18"/>
      <c r="D1416" s="31"/>
      <c r="E1416" s="18"/>
      <c r="F1416" s="31"/>
      <c r="H1416" s="36"/>
    </row>
    <row r="1417" spans="3:8" x14ac:dyDescent="0.25">
      <c r="C1417" s="18"/>
      <c r="D1417" s="31"/>
      <c r="E1417" s="18"/>
      <c r="F1417" s="31"/>
      <c r="H1417" s="36"/>
    </row>
    <row r="1418" spans="3:8" x14ac:dyDescent="0.25">
      <c r="C1418" s="18"/>
      <c r="D1418" s="31"/>
      <c r="E1418" s="18"/>
      <c r="F1418" s="31"/>
      <c r="H1418" s="36"/>
    </row>
    <row r="1419" spans="3:8" x14ac:dyDescent="0.25">
      <c r="C1419" s="18"/>
      <c r="D1419" s="31"/>
      <c r="E1419" s="18"/>
      <c r="F1419" s="31"/>
      <c r="H1419" s="36"/>
    </row>
    <row r="1420" spans="3:8" x14ac:dyDescent="0.25">
      <c r="C1420" s="18"/>
      <c r="D1420" s="31"/>
      <c r="E1420" s="18"/>
      <c r="F1420" s="31"/>
      <c r="H1420" s="36"/>
    </row>
    <row r="1421" spans="3:8" x14ac:dyDescent="0.25">
      <c r="C1421" s="18"/>
      <c r="D1421" s="31"/>
      <c r="E1421" s="18"/>
      <c r="F1421" s="31"/>
      <c r="H1421" s="36"/>
    </row>
    <row r="1422" spans="3:8" x14ac:dyDescent="0.25">
      <c r="C1422" s="18"/>
      <c r="D1422" s="31"/>
      <c r="E1422" s="18"/>
      <c r="F1422" s="31"/>
      <c r="H1422" s="36"/>
    </row>
    <row r="1423" spans="3:8" x14ac:dyDescent="0.25">
      <c r="C1423" s="18"/>
      <c r="D1423" s="31"/>
      <c r="E1423" s="18"/>
      <c r="F1423" s="31"/>
      <c r="H1423" s="36"/>
    </row>
    <row r="1424" spans="3:8" x14ac:dyDescent="0.25">
      <c r="C1424" s="18"/>
      <c r="D1424" s="31"/>
      <c r="E1424" s="18"/>
      <c r="F1424" s="31"/>
      <c r="H1424" s="36"/>
    </row>
    <row r="1425" spans="3:8" x14ac:dyDescent="0.25">
      <c r="C1425" s="18"/>
      <c r="D1425" s="31"/>
      <c r="E1425" s="18"/>
      <c r="F1425" s="31"/>
      <c r="H1425" s="36"/>
    </row>
    <row r="1426" spans="3:8" x14ac:dyDescent="0.25">
      <c r="C1426" s="18"/>
      <c r="D1426" s="31"/>
      <c r="E1426" s="18"/>
      <c r="F1426" s="31"/>
      <c r="H1426" s="36"/>
    </row>
    <row r="1427" spans="3:8" x14ac:dyDescent="0.25">
      <c r="C1427" s="18"/>
      <c r="D1427" s="31"/>
      <c r="E1427" s="18"/>
      <c r="F1427" s="31"/>
      <c r="H1427" s="36"/>
    </row>
    <row r="1428" spans="3:8" x14ac:dyDescent="0.25">
      <c r="C1428" s="18"/>
      <c r="D1428" s="31"/>
      <c r="E1428" s="18"/>
      <c r="F1428" s="31"/>
      <c r="H1428" s="36"/>
    </row>
    <row r="1429" spans="3:8" x14ac:dyDescent="0.25">
      <c r="C1429" s="18"/>
      <c r="D1429" s="31"/>
      <c r="E1429" s="18"/>
      <c r="F1429" s="31"/>
      <c r="H1429" s="36"/>
    </row>
    <row r="1430" spans="3:8" x14ac:dyDescent="0.25">
      <c r="C1430" s="18"/>
      <c r="D1430" s="31"/>
      <c r="E1430" s="18"/>
      <c r="F1430" s="31"/>
      <c r="H1430" s="36"/>
    </row>
    <row r="1431" spans="3:8" x14ac:dyDescent="0.25">
      <c r="C1431" s="18"/>
      <c r="D1431" s="31"/>
      <c r="E1431" s="18"/>
      <c r="F1431" s="31"/>
      <c r="H1431" s="36"/>
    </row>
    <row r="1432" spans="3:8" x14ac:dyDescent="0.25">
      <c r="C1432" s="18"/>
      <c r="D1432" s="31"/>
      <c r="E1432" s="18"/>
      <c r="F1432" s="31"/>
      <c r="H1432" s="36"/>
    </row>
    <row r="1433" spans="3:8" x14ac:dyDescent="0.25">
      <c r="C1433" s="18"/>
      <c r="D1433" s="31"/>
      <c r="E1433" s="18"/>
      <c r="F1433" s="31"/>
      <c r="H1433" s="36"/>
    </row>
    <row r="1434" spans="3:8" x14ac:dyDescent="0.25">
      <c r="C1434" s="18"/>
      <c r="D1434" s="31"/>
      <c r="E1434" s="18"/>
      <c r="F1434" s="31"/>
      <c r="H1434" s="36"/>
    </row>
    <row r="1435" spans="3:8" x14ac:dyDescent="0.25">
      <c r="C1435" s="18"/>
      <c r="D1435" s="31"/>
      <c r="E1435" s="18"/>
      <c r="F1435" s="31"/>
      <c r="H1435" s="36"/>
    </row>
    <row r="1436" spans="3:8" x14ac:dyDescent="0.25">
      <c r="C1436" s="18"/>
      <c r="D1436" s="31"/>
      <c r="E1436" s="18"/>
      <c r="F1436" s="31"/>
      <c r="H1436" s="36"/>
    </row>
    <row r="1437" spans="3:8" x14ac:dyDescent="0.25">
      <c r="C1437" s="18"/>
      <c r="D1437" s="31"/>
      <c r="E1437" s="18"/>
      <c r="F1437" s="31"/>
      <c r="H1437" s="36"/>
    </row>
    <row r="1438" spans="3:8" x14ac:dyDescent="0.25">
      <c r="C1438" s="18"/>
      <c r="D1438" s="31"/>
      <c r="E1438" s="18"/>
      <c r="F1438" s="31"/>
      <c r="H1438" s="36"/>
    </row>
    <row r="1439" spans="3:8" x14ac:dyDescent="0.25">
      <c r="C1439" s="18"/>
      <c r="D1439" s="31"/>
      <c r="E1439" s="18"/>
      <c r="F1439" s="31"/>
      <c r="H1439" s="36"/>
    </row>
    <row r="1440" spans="3:8" x14ac:dyDescent="0.25">
      <c r="C1440" s="18"/>
      <c r="D1440" s="31"/>
      <c r="E1440" s="18"/>
      <c r="F1440" s="31"/>
      <c r="H1440" s="36"/>
    </row>
    <row r="1441" spans="3:8" x14ac:dyDescent="0.25">
      <c r="C1441" s="18"/>
      <c r="D1441" s="31"/>
      <c r="E1441" s="18"/>
      <c r="F1441" s="31"/>
      <c r="H1441" s="36"/>
    </row>
    <row r="1442" spans="3:8" x14ac:dyDescent="0.25">
      <c r="C1442" s="18"/>
      <c r="D1442" s="31"/>
      <c r="E1442" s="18"/>
      <c r="F1442" s="31"/>
      <c r="H1442" s="36"/>
    </row>
    <row r="1443" spans="3:8" x14ac:dyDescent="0.25">
      <c r="C1443" s="18"/>
      <c r="D1443" s="31"/>
      <c r="E1443" s="18"/>
      <c r="F1443" s="31"/>
      <c r="H1443" s="36"/>
    </row>
    <row r="1444" spans="3:8" x14ac:dyDescent="0.25">
      <c r="C1444" s="18"/>
      <c r="D1444" s="31"/>
      <c r="E1444" s="18"/>
      <c r="F1444" s="31"/>
      <c r="H1444" s="36"/>
    </row>
    <row r="1445" spans="3:8" x14ac:dyDescent="0.25">
      <c r="C1445" s="18"/>
      <c r="D1445" s="31"/>
      <c r="E1445" s="18"/>
      <c r="F1445" s="31"/>
      <c r="H1445" s="36"/>
    </row>
    <row r="1446" spans="3:8" x14ac:dyDescent="0.25">
      <c r="C1446" s="18"/>
      <c r="D1446" s="31"/>
      <c r="E1446" s="18"/>
      <c r="F1446" s="31"/>
      <c r="H1446" s="36"/>
    </row>
    <row r="1447" spans="3:8" x14ac:dyDescent="0.25">
      <c r="C1447" s="18"/>
      <c r="D1447" s="31"/>
      <c r="E1447" s="18"/>
      <c r="F1447" s="31"/>
      <c r="H1447" s="36"/>
    </row>
    <row r="1448" spans="3:8" x14ac:dyDescent="0.25">
      <c r="C1448" s="18"/>
      <c r="D1448" s="31"/>
      <c r="E1448" s="18"/>
      <c r="F1448" s="31"/>
      <c r="H1448" s="36"/>
    </row>
    <row r="1449" spans="3:8" x14ac:dyDescent="0.25">
      <c r="C1449" s="18"/>
      <c r="D1449" s="31"/>
      <c r="E1449" s="18"/>
      <c r="F1449" s="31"/>
      <c r="H1449" s="36"/>
    </row>
    <row r="1450" spans="3:8" x14ac:dyDescent="0.25">
      <c r="C1450" s="18"/>
      <c r="D1450" s="31"/>
      <c r="E1450" s="18"/>
      <c r="F1450" s="31"/>
      <c r="H1450" s="36"/>
    </row>
    <row r="1451" spans="3:8" x14ac:dyDescent="0.25">
      <c r="C1451" s="18"/>
      <c r="D1451" s="31"/>
      <c r="E1451" s="18"/>
      <c r="F1451" s="31"/>
      <c r="H1451" s="36"/>
    </row>
    <row r="1452" spans="3:8" x14ac:dyDescent="0.25">
      <c r="C1452" s="18"/>
      <c r="D1452" s="31"/>
      <c r="E1452" s="18"/>
      <c r="F1452" s="31"/>
      <c r="H1452" s="36"/>
    </row>
    <row r="1453" spans="3:8" x14ac:dyDescent="0.25">
      <c r="C1453" s="18"/>
      <c r="D1453" s="31"/>
      <c r="E1453" s="18"/>
      <c r="F1453" s="31"/>
      <c r="H1453" s="36"/>
    </row>
    <row r="1454" spans="3:8" x14ac:dyDescent="0.25">
      <c r="C1454" s="18"/>
      <c r="D1454" s="31"/>
      <c r="E1454" s="18"/>
      <c r="F1454" s="31"/>
      <c r="H1454" s="36"/>
    </row>
    <row r="1455" spans="3:8" x14ac:dyDescent="0.25">
      <c r="C1455" s="18"/>
      <c r="D1455" s="31"/>
      <c r="E1455" s="18"/>
      <c r="F1455" s="31"/>
      <c r="H1455" s="36"/>
    </row>
    <row r="1456" spans="3:8" x14ac:dyDescent="0.25">
      <c r="C1456" s="18"/>
      <c r="D1456" s="31"/>
      <c r="E1456" s="18"/>
      <c r="F1456" s="31"/>
      <c r="H1456" s="36"/>
    </row>
    <row r="1457" spans="3:8" x14ac:dyDescent="0.25">
      <c r="C1457" s="18"/>
      <c r="D1457" s="31"/>
      <c r="E1457" s="18"/>
      <c r="F1457" s="31"/>
      <c r="H1457" s="36"/>
    </row>
    <row r="1458" spans="3:8" x14ac:dyDescent="0.25">
      <c r="C1458" s="18"/>
      <c r="D1458" s="31"/>
      <c r="E1458" s="18"/>
      <c r="F1458" s="31"/>
      <c r="H1458" s="36"/>
    </row>
    <row r="1459" spans="3:8" x14ac:dyDescent="0.25">
      <c r="C1459" s="18"/>
      <c r="D1459" s="31"/>
      <c r="E1459" s="18"/>
      <c r="F1459" s="31"/>
      <c r="H1459" s="36"/>
    </row>
    <row r="1460" spans="3:8" x14ac:dyDescent="0.25">
      <c r="C1460" s="18"/>
      <c r="D1460" s="31"/>
      <c r="E1460" s="18"/>
      <c r="F1460" s="31"/>
      <c r="H1460" s="36"/>
    </row>
    <row r="1461" spans="3:8" x14ac:dyDescent="0.25">
      <c r="C1461" s="18"/>
      <c r="D1461" s="31"/>
      <c r="E1461" s="18"/>
      <c r="F1461" s="31"/>
      <c r="H1461" s="36"/>
    </row>
    <row r="1462" spans="3:8" x14ac:dyDescent="0.25">
      <c r="C1462" s="18"/>
      <c r="D1462" s="31"/>
      <c r="E1462" s="18"/>
      <c r="F1462" s="31"/>
      <c r="H1462" s="36"/>
    </row>
    <row r="1463" spans="3:8" x14ac:dyDescent="0.25">
      <c r="C1463" s="18"/>
      <c r="D1463" s="31"/>
      <c r="E1463" s="18"/>
      <c r="F1463" s="31"/>
      <c r="H1463" s="36"/>
    </row>
    <row r="1464" spans="3:8" x14ac:dyDescent="0.25">
      <c r="C1464" s="18"/>
      <c r="D1464" s="31"/>
      <c r="E1464" s="18"/>
      <c r="F1464" s="31"/>
      <c r="H1464" s="36"/>
    </row>
    <row r="1465" spans="3:8" x14ac:dyDescent="0.25">
      <c r="C1465" s="18"/>
      <c r="D1465" s="31"/>
      <c r="E1465" s="18"/>
      <c r="F1465" s="31"/>
      <c r="H1465" s="36"/>
    </row>
    <row r="1466" spans="3:8" x14ac:dyDescent="0.25">
      <c r="C1466" s="18"/>
      <c r="D1466" s="31"/>
      <c r="E1466" s="18"/>
      <c r="F1466" s="31"/>
      <c r="H1466" s="36"/>
    </row>
    <row r="1467" spans="3:8" x14ac:dyDescent="0.25">
      <c r="C1467" s="18"/>
      <c r="D1467" s="31"/>
      <c r="E1467" s="18"/>
      <c r="F1467" s="31"/>
      <c r="H1467" s="36"/>
    </row>
    <row r="1468" spans="3:8" x14ac:dyDescent="0.25">
      <c r="C1468" s="18"/>
      <c r="D1468" s="31"/>
      <c r="E1468" s="18"/>
      <c r="F1468" s="31"/>
      <c r="H1468" s="36"/>
    </row>
    <row r="1469" spans="3:8" x14ac:dyDescent="0.25">
      <c r="C1469" s="18"/>
      <c r="D1469" s="31"/>
      <c r="E1469" s="18"/>
      <c r="F1469" s="31"/>
      <c r="H1469" s="36"/>
    </row>
    <row r="1470" spans="3:8" x14ac:dyDescent="0.25">
      <c r="C1470" s="18"/>
      <c r="D1470" s="31"/>
      <c r="E1470" s="18"/>
      <c r="F1470" s="31"/>
      <c r="H1470" s="36"/>
    </row>
    <row r="1471" spans="3:8" x14ac:dyDescent="0.25">
      <c r="C1471" s="18"/>
      <c r="D1471" s="31"/>
      <c r="E1471" s="18"/>
      <c r="F1471" s="31"/>
      <c r="H1471" s="36"/>
    </row>
    <row r="1472" spans="3:8" x14ac:dyDescent="0.25">
      <c r="C1472" s="18"/>
      <c r="D1472" s="31"/>
      <c r="E1472" s="18"/>
      <c r="F1472" s="31"/>
      <c r="H1472" s="36"/>
    </row>
    <row r="1473" spans="3:8" x14ac:dyDescent="0.25">
      <c r="C1473" s="18"/>
      <c r="D1473" s="31"/>
      <c r="E1473" s="18"/>
      <c r="F1473" s="31"/>
      <c r="H1473" s="36"/>
    </row>
    <row r="1474" spans="3:8" x14ac:dyDescent="0.25">
      <c r="C1474" s="18"/>
      <c r="D1474" s="31"/>
      <c r="E1474" s="18"/>
      <c r="F1474" s="31"/>
      <c r="H1474" s="36"/>
    </row>
    <row r="1475" spans="3:8" x14ac:dyDescent="0.25">
      <c r="C1475" s="18"/>
      <c r="D1475" s="31"/>
      <c r="E1475" s="18"/>
      <c r="F1475" s="31"/>
      <c r="H1475" s="36"/>
    </row>
    <row r="1476" spans="3:8" x14ac:dyDescent="0.25">
      <c r="C1476" s="18"/>
      <c r="D1476" s="31"/>
      <c r="E1476" s="18"/>
      <c r="F1476" s="31"/>
      <c r="H1476" s="36"/>
    </row>
    <row r="1477" spans="3:8" x14ac:dyDescent="0.25">
      <c r="C1477" s="18"/>
      <c r="D1477" s="31"/>
      <c r="E1477" s="18"/>
      <c r="F1477" s="31"/>
      <c r="H1477" s="36"/>
    </row>
    <row r="1478" spans="3:8" x14ac:dyDescent="0.25">
      <c r="C1478" s="18"/>
      <c r="D1478" s="31"/>
      <c r="E1478" s="18"/>
      <c r="F1478" s="31"/>
      <c r="H1478" s="36"/>
    </row>
    <row r="1479" spans="3:8" x14ac:dyDescent="0.25">
      <c r="C1479" s="18"/>
      <c r="D1479" s="31"/>
      <c r="E1479" s="18"/>
      <c r="F1479" s="31"/>
      <c r="H1479" s="36"/>
    </row>
    <row r="1480" spans="3:8" x14ac:dyDescent="0.25">
      <c r="C1480" s="18"/>
      <c r="D1480" s="31"/>
      <c r="E1480" s="18"/>
      <c r="F1480" s="31"/>
      <c r="H1480" s="36"/>
    </row>
    <row r="1481" spans="3:8" x14ac:dyDescent="0.25">
      <c r="C1481" s="18"/>
      <c r="D1481" s="31"/>
      <c r="E1481" s="18"/>
      <c r="F1481" s="31"/>
      <c r="H1481" s="36"/>
    </row>
    <row r="1482" spans="3:8" x14ac:dyDescent="0.25">
      <c r="C1482" s="18"/>
      <c r="D1482" s="31"/>
      <c r="E1482" s="18"/>
      <c r="F1482" s="31"/>
      <c r="H1482" s="36"/>
    </row>
    <row r="1483" spans="3:8" x14ac:dyDescent="0.25">
      <c r="C1483" s="18"/>
      <c r="D1483" s="31"/>
      <c r="E1483" s="18"/>
      <c r="F1483" s="31"/>
      <c r="H1483" s="36"/>
    </row>
    <row r="1484" spans="3:8" x14ac:dyDescent="0.25">
      <c r="C1484" s="18"/>
      <c r="D1484" s="31"/>
      <c r="E1484" s="18"/>
      <c r="F1484" s="31"/>
      <c r="H1484" s="36"/>
    </row>
    <row r="1485" spans="3:8" x14ac:dyDescent="0.25">
      <c r="C1485" s="18"/>
      <c r="D1485" s="31"/>
      <c r="E1485" s="18"/>
      <c r="F1485" s="31"/>
      <c r="H1485" s="36"/>
    </row>
    <row r="1486" spans="3:8" x14ac:dyDescent="0.25">
      <c r="C1486" s="18"/>
      <c r="D1486" s="31"/>
      <c r="E1486" s="18"/>
      <c r="F1486" s="31"/>
      <c r="H1486" s="36"/>
    </row>
    <row r="1487" spans="3:8" x14ac:dyDescent="0.25">
      <c r="C1487" s="18"/>
      <c r="D1487" s="31"/>
      <c r="E1487" s="18"/>
      <c r="F1487" s="31"/>
      <c r="H1487" s="36"/>
    </row>
    <row r="1488" spans="3:8" x14ac:dyDescent="0.25">
      <c r="C1488" s="18"/>
      <c r="D1488" s="31"/>
      <c r="E1488" s="18"/>
      <c r="F1488" s="31"/>
      <c r="H1488" s="36"/>
    </row>
    <row r="1489" spans="3:8" x14ac:dyDescent="0.25">
      <c r="C1489" s="18"/>
      <c r="D1489" s="31"/>
      <c r="E1489" s="18"/>
      <c r="F1489" s="31"/>
      <c r="H1489" s="36"/>
    </row>
    <row r="1490" spans="3:8" x14ac:dyDescent="0.25">
      <c r="C1490" s="18"/>
      <c r="D1490" s="31"/>
      <c r="E1490" s="18"/>
      <c r="F1490" s="31"/>
      <c r="H1490" s="36"/>
    </row>
    <row r="1491" spans="3:8" x14ac:dyDescent="0.25">
      <c r="C1491" s="18"/>
      <c r="D1491" s="31"/>
      <c r="E1491" s="18"/>
      <c r="F1491" s="31"/>
      <c r="H1491" s="36"/>
    </row>
    <row r="1492" spans="3:8" x14ac:dyDescent="0.25">
      <c r="C1492" s="18"/>
      <c r="D1492" s="31"/>
      <c r="E1492" s="18"/>
      <c r="F1492" s="31"/>
      <c r="H1492" s="36"/>
    </row>
    <row r="1493" spans="3:8" x14ac:dyDescent="0.25">
      <c r="C1493" s="18"/>
      <c r="D1493" s="31"/>
      <c r="E1493" s="18"/>
      <c r="F1493" s="31"/>
      <c r="H1493" s="36"/>
    </row>
    <row r="1494" spans="3:8" x14ac:dyDescent="0.25">
      <c r="C1494" s="18"/>
      <c r="D1494" s="31"/>
      <c r="E1494" s="18"/>
      <c r="F1494" s="31"/>
      <c r="H1494" s="36"/>
    </row>
    <row r="1495" spans="3:8" x14ac:dyDescent="0.25">
      <c r="C1495" s="18"/>
      <c r="D1495" s="31"/>
      <c r="E1495" s="18"/>
      <c r="F1495" s="31"/>
      <c r="H1495" s="36"/>
    </row>
    <row r="1496" spans="3:8" x14ac:dyDescent="0.25">
      <c r="C1496" s="18"/>
      <c r="D1496" s="31"/>
      <c r="E1496" s="18"/>
      <c r="F1496" s="31"/>
      <c r="H1496" s="36"/>
    </row>
    <row r="1497" spans="3:8" x14ac:dyDescent="0.25">
      <c r="C1497" s="18"/>
      <c r="D1497" s="31"/>
      <c r="E1497" s="18"/>
      <c r="F1497" s="31"/>
      <c r="H1497" s="36"/>
    </row>
    <row r="1498" spans="3:8" x14ac:dyDescent="0.25">
      <c r="C1498" s="18"/>
      <c r="D1498" s="31"/>
      <c r="E1498" s="18"/>
      <c r="F1498" s="31"/>
      <c r="H1498" s="36"/>
    </row>
    <row r="1499" spans="3:8" x14ac:dyDescent="0.25">
      <c r="C1499" s="18"/>
      <c r="D1499" s="31"/>
      <c r="E1499" s="18"/>
      <c r="F1499" s="31"/>
      <c r="H1499" s="36"/>
    </row>
    <row r="1500" spans="3:8" x14ac:dyDescent="0.25">
      <c r="C1500" s="18"/>
      <c r="D1500" s="31"/>
      <c r="E1500" s="18"/>
      <c r="F1500" s="31"/>
      <c r="H1500" s="36"/>
    </row>
    <row r="1501" spans="3:8" x14ac:dyDescent="0.25">
      <c r="C1501" s="18"/>
      <c r="D1501" s="31"/>
      <c r="E1501" s="18"/>
      <c r="F1501" s="31"/>
      <c r="H1501" s="36"/>
    </row>
    <row r="1502" spans="3:8" x14ac:dyDescent="0.25">
      <c r="C1502" s="18"/>
      <c r="D1502" s="31"/>
      <c r="E1502" s="18"/>
      <c r="F1502" s="31"/>
      <c r="H1502" s="36"/>
    </row>
    <row r="1503" spans="3:8" x14ac:dyDescent="0.25">
      <c r="C1503" s="18"/>
      <c r="D1503" s="31"/>
      <c r="E1503" s="18"/>
      <c r="F1503" s="31"/>
      <c r="H1503" s="36"/>
    </row>
    <row r="1504" spans="3:8" x14ac:dyDescent="0.25">
      <c r="C1504" s="18"/>
      <c r="D1504" s="31"/>
      <c r="E1504" s="18"/>
      <c r="F1504" s="31"/>
      <c r="H1504" s="36"/>
    </row>
    <row r="1505" spans="3:8" x14ac:dyDescent="0.25">
      <c r="C1505" s="18"/>
      <c r="D1505" s="31"/>
      <c r="E1505" s="18"/>
      <c r="F1505" s="31"/>
      <c r="H1505" s="36"/>
    </row>
    <row r="1506" spans="3:8" x14ac:dyDescent="0.25">
      <c r="C1506" s="18"/>
      <c r="D1506" s="31"/>
      <c r="E1506" s="18"/>
      <c r="F1506" s="31"/>
      <c r="H1506" s="36"/>
    </row>
    <row r="1507" spans="3:8" x14ac:dyDescent="0.25">
      <c r="C1507" s="18"/>
      <c r="D1507" s="31"/>
      <c r="E1507" s="18"/>
      <c r="F1507" s="31"/>
      <c r="H1507" s="36"/>
    </row>
    <row r="1508" spans="3:8" x14ac:dyDescent="0.25">
      <c r="C1508" s="18"/>
      <c r="D1508" s="31"/>
      <c r="E1508" s="18"/>
      <c r="F1508" s="31"/>
      <c r="H1508" s="36"/>
    </row>
    <row r="1509" spans="3:8" x14ac:dyDescent="0.25">
      <c r="C1509" s="18"/>
      <c r="D1509" s="31"/>
      <c r="E1509" s="18"/>
      <c r="F1509" s="31"/>
      <c r="H1509" s="36"/>
    </row>
    <row r="1510" spans="3:8" x14ac:dyDescent="0.25">
      <c r="C1510" s="18"/>
      <c r="D1510" s="31"/>
      <c r="E1510" s="18"/>
      <c r="F1510" s="31"/>
      <c r="H1510" s="36"/>
    </row>
    <row r="1511" spans="3:8" x14ac:dyDescent="0.25">
      <c r="C1511" s="18"/>
      <c r="D1511" s="31"/>
      <c r="E1511" s="18"/>
      <c r="F1511" s="31"/>
      <c r="H1511" s="36"/>
    </row>
    <row r="1512" spans="3:8" x14ac:dyDescent="0.25">
      <c r="C1512" s="18"/>
      <c r="D1512" s="31"/>
      <c r="E1512" s="18"/>
      <c r="F1512" s="31"/>
      <c r="H1512" s="36"/>
    </row>
    <row r="1513" spans="3:8" x14ac:dyDescent="0.25">
      <c r="C1513" s="18"/>
      <c r="D1513" s="31"/>
      <c r="E1513" s="18"/>
      <c r="F1513" s="31"/>
      <c r="H1513" s="36"/>
    </row>
    <row r="1514" spans="3:8" x14ac:dyDescent="0.25">
      <c r="C1514" s="18"/>
      <c r="D1514" s="31"/>
      <c r="E1514" s="18"/>
      <c r="F1514" s="31"/>
      <c r="H1514" s="36"/>
    </row>
    <row r="1515" spans="3:8" x14ac:dyDescent="0.25">
      <c r="C1515" s="18"/>
      <c r="D1515" s="31"/>
      <c r="E1515" s="18"/>
      <c r="F1515" s="31"/>
      <c r="H1515" s="36"/>
    </row>
    <row r="1516" spans="3:8" x14ac:dyDescent="0.25">
      <c r="C1516" s="18"/>
      <c r="D1516" s="31"/>
      <c r="E1516" s="18"/>
      <c r="F1516" s="31"/>
      <c r="H1516" s="36"/>
    </row>
    <row r="1517" spans="3:8" x14ac:dyDescent="0.25">
      <c r="C1517" s="18"/>
      <c r="D1517" s="31"/>
      <c r="E1517" s="18"/>
      <c r="F1517" s="31"/>
      <c r="H1517" s="36"/>
    </row>
    <row r="1518" spans="3:8" x14ac:dyDescent="0.25">
      <c r="C1518" s="18"/>
      <c r="D1518" s="31"/>
      <c r="E1518" s="18"/>
      <c r="F1518" s="31"/>
      <c r="H1518" s="36"/>
    </row>
    <row r="1519" spans="3:8" x14ac:dyDescent="0.25">
      <c r="C1519" s="18"/>
      <c r="D1519" s="31"/>
      <c r="E1519" s="18"/>
      <c r="F1519" s="31"/>
      <c r="H1519" s="36"/>
    </row>
    <row r="1520" spans="3:8" x14ac:dyDescent="0.25">
      <c r="C1520" s="18"/>
      <c r="D1520" s="31"/>
      <c r="E1520" s="18"/>
      <c r="F1520" s="31"/>
      <c r="H1520" s="36"/>
    </row>
    <row r="1521" spans="3:8" x14ac:dyDescent="0.25">
      <c r="C1521" s="18"/>
      <c r="D1521" s="31"/>
      <c r="E1521" s="18"/>
      <c r="F1521" s="31"/>
      <c r="H1521" s="36"/>
    </row>
    <row r="1522" spans="3:8" x14ac:dyDescent="0.25">
      <c r="C1522" s="18"/>
      <c r="D1522" s="31"/>
      <c r="E1522" s="18"/>
      <c r="F1522" s="31"/>
      <c r="H1522" s="36"/>
    </row>
    <row r="1523" spans="3:8" x14ac:dyDescent="0.25">
      <c r="C1523" s="18"/>
      <c r="D1523" s="31"/>
      <c r="E1523" s="18"/>
      <c r="F1523" s="31"/>
      <c r="H1523" s="36"/>
    </row>
    <row r="1524" spans="3:8" x14ac:dyDescent="0.25">
      <c r="C1524" s="18"/>
      <c r="D1524" s="31"/>
      <c r="E1524" s="18"/>
      <c r="F1524" s="31"/>
      <c r="H1524" s="36"/>
    </row>
    <row r="1525" spans="3:8" x14ac:dyDescent="0.25">
      <c r="C1525" s="18"/>
      <c r="D1525" s="31"/>
      <c r="E1525" s="18"/>
      <c r="F1525" s="31"/>
      <c r="H1525" s="36"/>
    </row>
    <row r="1526" spans="3:8" x14ac:dyDescent="0.25">
      <c r="C1526" s="18"/>
      <c r="D1526" s="31"/>
      <c r="E1526" s="18"/>
      <c r="F1526" s="31"/>
      <c r="H1526" s="36"/>
    </row>
    <row r="1527" spans="3:8" x14ac:dyDescent="0.25">
      <c r="C1527" s="18"/>
      <c r="D1527" s="31"/>
      <c r="E1527" s="18"/>
      <c r="F1527" s="31"/>
      <c r="H1527" s="36"/>
    </row>
    <row r="1528" spans="3:8" x14ac:dyDescent="0.25">
      <c r="C1528" s="18"/>
      <c r="D1528" s="31"/>
      <c r="E1528" s="18"/>
      <c r="F1528" s="31"/>
      <c r="H1528" s="36"/>
    </row>
    <row r="1529" spans="3:8" x14ac:dyDescent="0.25">
      <c r="C1529" s="18"/>
      <c r="D1529" s="31"/>
      <c r="E1529" s="18"/>
      <c r="F1529" s="31"/>
      <c r="H1529" s="36"/>
    </row>
    <row r="1530" spans="3:8" x14ac:dyDescent="0.25">
      <c r="C1530" s="18"/>
      <c r="D1530" s="31"/>
      <c r="E1530" s="18"/>
      <c r="F1530" s="31"/>
      <c r="H1530" s="36"/>
    </row>
    <row r="1531" spans="3:8" x14ac:dyDescent="0.25">
      <c r="C1531" s="18"/>
      <c r="D1531" s="31"/>
      <c r="E1531" s="18"/>
      <c r="F1531" s="31"/>
      <c r="H1531" s="36"/>
    </row>
    <row r="1532" spans="3:8" x14ac:dyDescent="0.25">
      <c r="C1532" s="18"/>
      <c r="D1532" s="31"/>
      <c r="E1532" s="18"/>
      <c r="F1532" s="31"/>
      <c r="H1532" s="36"/>
    </row>
    <row r="1533" spans="3:8" x14ac:dyDescent="0.25">
      <c r="C1533" s="18"/>
      <c r="D1533" s="31"/>
      <c r="E1533" s="18"/>
      <c r="F1533" s="31"/>
      <c r="H1533" s="36"/>
    </row>
    <row r="1534" spans="3:8" x14ac:dyDescent="0.25">
      <c r="C1534" s="18"/>
      <c r="D1534" s="31"/>
      <c r="E1534" s="18"/>
      <c r="F1534" s="31"/>
      <c r="H1534" s="36"/>
    </row>
    <row r="1535" spans="3:8" x14ac:dyDescent="0.25">
      <c r="C1535" s="18"/>
      <c r="D1535" s="31"/>
      <c r="E1535" s="18"/>
      <c r="F1535" s="31"/>
      <c r="H1535" s="36"/>
    </row>
    <row r="1536" spans="3:8" x14ac:dyDescent="0.25">
      <c r="C1536" s="18"/>
      <c r="D1536" s="31"/>
      <c r="E1536" s="18"/>
      <c r="F1536" s="31"/>
      <c r="H1536" s="36"/>
    </row>
    <row r="1537" spans="3:8" x14ac:dyDescent="0.25">
      <c r="C1537" s="18"/>
      <c r="D1537" s="31"/>
      <c r="E1537" s="18"/>
      <c r="F1537" s="31"/>
      <c r="H1537" s="36"/>
    </row>
    <row r="1538" spans="3:8" x14ac:dyDescent="0.25">
      <c r="C1538" s="18"/>
      <c r="D1538" s="31"/>
      <c r="E1538" s="18"/>
      <c r="F1538" s="31"/>
      <c r="H1538" s="36"/>
    </row>
    <row r="1539" spans="3:8" x14ac:dyDescent="0.25">
      <c r="C1539" s="18"/>
      <c r="D1539" s="31"/>
      <c r="E1539" s="18"/>
      <c r="F1539" s="31"/>
      <c r="H1539" s="36"/>
    </row>
    <row r="1540" spans="3:8" x14ac:dyDescent="0.25">
      <c r="C1540" s="18"/>
      <c r="D1540" s="31"/>
      <c r="E1540" s="18"/>
      <c r="F1540" s="31"/>
      <c r="H1540" s="36"/>
    </row>
    <row r="1541" spans="3:8" x14ac:dyDescent="0.25">
      <c r="C1541" s="18"/>
      <c r="D1541" s="31"/>
      <c r="E1541" s="18"/>
      <c r="F1541" s="31"/>
      <c r="H1541" s="36"/>
    </row>
    <row r="1542" spans="3:8" x14ac:dyDescent="0.25">
      <c r="C1542" s="18"/>
      <c r="D1542" s="31"/>
      <c r="E1542" s="18"/>
      <c r="F1542" s="31"/>
      <c r="H1542" s="36"/>
    </row>
    <row r="1543" spans="3:8" x14ac:dyDescent="0.25">
      <c r="C1543" s="18"/>
      <c r="D1543" s="31"/>
      <c r="E1543" s="18"/>
      <c r="F1543" s="31"/>
      <c r="H1543" s="36"/>
    </row>
    <row r="1544" spans="3:8" x14ac:dyDescent="0.25">
      <c r="C1544" s="18"/>
      <c r="D1544" s="31"/>
      <c r="E1544" s="18"/>
      <c r="F1544" s="31"/>
      <c r="H1544" s="36"/>
    </row>
    <row r="1545" spans="3:8" x14ac:dyDescent="0.25">
      <c r="C1545" s="18"/>
      <c r="D1545" s="31"/>
      <c r="E1545" s="18"/>
      <c r="F1545" s="31"/>
      <c r="H1545" s="36"/>
    </row>
    <row r="1546" spans="3:8" x14ac:dyDescent="0.25">
      <c r="C1546" s="18"/>
      <c r="D1546" s="31"/>
      <c r="E1546" s="18"/>
      <c r="F1546" s="31"/>
      <c r="H1546" s="36"/>
    </row>
    <row r="1547" spans="3:8" x14ac:dyDescent="0.25">
      <c r="C1547" s="18"/>
      <c r="D1547" s="31"/>
      <c r="E1547" s="18"/>
      <c r="F1547" s="31"/>
      <c r="H1547" s="36"/>
    </row>
    <row r="1548" spans="3:8" x14ac:dyDescent="0.25">
      <c r="C1548" s="18"/>
      <c r="D1548" s="31"/>
      <c r="E1548" s="18"/>
      <c r="F1548" s="31"/>
      <c r="H1548" s="36"/>
    </row>
    <row r="1549" spans="3:8" x14ac:dyDescent="0.25">
      <c r="C1549" s="18"/>
      <c r="D1549" s="31"/>
      <c r="E1549" s="18"/>
      <c r="F1549" s="31"/>
      <c r="H1549" s="36"/>
    </row>
    <row r="1550" spans="3:8" x14ac:dyDescent="0.25">
      <c r="C1550" s="18"/>
      <c r="D1550" s="31"/>
      <c r="E1550" s="18"/>
      <c r="F1550" s="31"/>
      <c r="H1550" s="36"/>
    </row>
    <row r="1551" spans="3:8" x14ac:dyDescent="0.25">
      <c r="C1551" s="18"/>
      <c r="D1551" s="31"/>
      <c r="E1551" s="18"/>
      <c r="F1551" s="31"/>
      <c r="H1551" s="36"/>
    </row>
    <row r="1552" spans="3:8" x14ac:dyDescent="0.25">
      <c r="C1552" s="18"/>
      <c r="D1552" s="31"/>
      <c r="E1552" s="18"/>
      <c r="F1552" s="31"/>
      <c r="H1552" s="36"/>
    </row>
    <row r="1553" spans="3:8" x14ac:dyDescent="0.25">
      <c r="C1553" s="18"/>
      <c r="D1553" s="31"/>
      <c r="E1553" s="18"/>
      <c r="F1553" s="31"/>
      <c r="H1553" s="36"/>
    </row>
    <row r="1554" spans="3:8" x14ac:dyDescent="0.25">
      <c r="C1554" s="18"/>
      <c r="D1554" s="31"/>
      <c r="E1554" s="18"/>
      <c r="F1554" s="31"/>
      <c r="H1554" s="36"/>
    </row>
    <row r="1555" spans="3:8" x14ac:dyDescent="0.25">
      <c r="C1555" s="18"/>
      <c r="D1555" s="31"/>
      <c r="E1555" s="18"/>
      <c r="F1555" s="31"/>
      <c r="H1555" s="36"/>
    </row>
    <row r="1556" spans="3:8" x14ac:dyDescent="0.25">
      <c r="C1556" s="18"/>
      <c r="D1556" s="31"/>
      <c r="E1556" s="18"/>
      <c r="F1556" s="31"/>
      <c r="H1556" s="36"/>
    </row>
    <row r="1557" spans="3:8" x14ac:dyDescent="0.25">
      <c r="C1557" s="18"/>
      <c r="D1557" s="31"/>
      <c r="E1557" s="18"/>
      <c r="F1557" s="31"/>
      <c r="H1557" s="36"/>
    </row>
    <row r="1558" spans="3:8" x14ac:dyDescent="0.25">
      <c r="C1558" s="18"/>
      <c r="D1558" s="31"/>
      <c r="E1558" s="18"/>
      <c r="F1558" s="31"/>
      <c r="H1558" s="36"/>
    </row>
    <row r="1559" spans="3:8" x14ac:dyDescent="0.25">
      <c r="C1559" s="18"/>
      <c r="D1559" s="31"/>
      <c r="E1559" s="18"/>
      <c r="F1559" s="31"/>
      <c r="H1559" s="36"/>
    </row>
    <row r="1560" spans="3:8" x14ac:dyDescent="0.25">
      <c r="C1560" s="18"/>
      <c r="D1560" s="31"/>
      <c r="E1560" s="18"/>
      <c r="F1560" s="31"/>
      <c r="H1560" s="36"/>
    </row>
    <row r="1561" spans="3:8" x14ac:dyDescent="0.25">
      <c r="C1561" s="18"/>
      <c r="D1561" s="31"/>
      <c r="E1561" s="18"/>
      <c r="F1561" s="31"/>
      <c r="H1561" s="36"/>
    </row>
    <row r="1562" spans="3:8" x14ac:dyDescent="0.25">
      <c r="C1562" s="18"/>
      <c r="D1562" s="31"/>
      <c r="E1562" s="18"/>
      <c r="F1562" s="31"/>
      <c r="H1562" s="36"/>
    </row>
    <row r="1563" spans="3:8" x14ac:dyDescent="0.25">
      <c r="C1563" s="18"/>
      <c r="D1563" s="31"/>
      <c r="E1563" s="18"/>
      <c r="F1563" s="31"/>
      <c r="H1563" s="36"/>
    </row>
    <row r="1564" spans="3:8" x14ac:dyDescent="0.25">
      <c r="C1564" s="18"/>
      <c r="D1564" s="31"/>
      <c r="E1564" s="18"/>
      <c r="F1564" s="31"/>
      <c r="H1564" s="36"/>
    </row>
    <row r="1565" spans="3:8" x14ac:dyDescent="0.25">
      <c r="C1565" s="18"/>
      <c r="D1565" s="31"/>
      <c r="E1565" s="18"/>
      <c r="F1565" s="31"/>
      <c r="H1565" s="36"/>
    </row>
    <row r="1566" spans="3:8" x14ac:dyDescent="0.25">
      <c r="C1566" s="18"/>
      <c r="D1566" s="31"/>
      <c r="E1566" s="18"/>
      <c r="F1566" s="31"/>
      <c r="H1566" s="36"/>
    </row>
    <row r="1567" spans="3:8" x14ac:dyDescent="0.25">
      <c r="C1567" s="18"/>
      <c r="D1567" s="31"/>
      <c r="E1567" s="18"/>
      <c r="F1567" s="31"/>
      <c r="H1567" s="36"/>
    </row>
    <row r="1568" spans="3:8" x14ac:dyDescent="0.25">
      <c r="C1568" s="18"/>
      <c r="D1568" s="31"/>
      <c r="E1568" s="18"/>
      <c r="F1568" s="31"/>
      <c r="H1568" s="36"/>
    </row>
    <row r="1569" spans="3:8" x14ac:dyDescent="0.25">
      <c r="C1569" s="18"/>
      <c r="D1569" s="31"/>
      <c r="E1569" s="18"/>
      <c r="F1569" s="31"/>
      <c r="H1569" s="36"/>
    </row>
    <row r="1570" spans="3:8" x14ac:dyDescent="0.25">
      <c r="C1570" s="18"/>
      <c r="D1570" s="31"/>
      <c r="E1570" s="18"/>
      <c r="F1570" s="31"/>
      <c r="H1570" s="36"/>
    </row>
    <row r="1571" spans="3:8" x14ac:dyDescent="0.25">
      <c r="C1571" s="18"/>
      <c r="D1571" s="31"/>
      <c r="E1571" s="18"/>
      <c r="F1571" s="31"/>
      <c r="H1571" s="36"/>
    </row>
    <row r="1572" spans="3:8" x14ac:dyDescent="0.25">
      <c r="C1572" s="18"/>
      <c r="D1572" s="31"/>
      <c r="E1572" s="18"/>
      <c r="F1572" s="31"/>
      <c r="H1572" s="36"/>
    </row>
    <row r="1573" spans="3:8" x14ac:dyDescent="0.25">
      <c r="C1573" s="18"/>
      <c r="D1573" s="31"/>
      <c r="E1573" s="18"/>
      <c r="F1573" s="31"/>
      <c r="H1573" s="36"/>
    </row>
    <row r="1574" spans="3:8" x14ac:dyDescent="0.25">
      <c r="C1574" s="18"/>
      <c r="D1574" s="31"/>
      <c r="E1574" s="18"/>
      <c r="F1574" s="31"/>
      <c r="H1574" s="36"/>
    </row>
    <row r="1575" spans="3:8" x14ac:dyDescent="0.25">
      <c r="C1575" s="18"/>
      <c r="D1575" s="31"/>
      <c r="E1575" s="18"/>
      <c r="F1575" s="31"/>
      <c r="H1575" s="36"/>
    </row>
    <row r="1576" spans="3:8" x14ac:dyDescent="0.25">
      <c r="C1576" s="18"/>
      <c r="D1576" s="31"/>
      <c r="E1576" s="18"/>
      <c r="F1576" s="31"/>
      <c r="H1576" s="36"/>
    </row>
    <row r="1577" spans="3:8" x14ac:dyDescent="0.25">
      <c r="C1577" s="18"/>
      <c r="D1577" s="31"/>
      <c r="E1577" s="18"/>
      <c r="F1577" s="31"/>
      <c r="H1577" s="36"/>
    </row>
    <row r="1578" spans="3:8" x14ac:dyDescent="0.25">
      <c r="C1578" s="18"/>
      <c r="D1578" s="31"/>
      <c r="E1578" s="18"/>
      <c r="F1578" s="31"/>
      <c r="H1578" s="36"/>
    </row>
    <row r="1579" spans="3:8" x14ac:dyDescent="0.25">
      <c r="C1579" s="18"/>
      <c r="D1579" s="31"/>
      <c r="E1579" s="18"/>
      <c r="F1579" s="31"/>
      <c r="H1579" s="36"/>
    </row>
    <row r="1580" spans="3:8" x14ac:dyDescent="0.25">
      <c r="C1580" s="18"/>
      <c r="D1580" s="31"/>
      <c r="E1580" s="18"/>
      <c r="F1580" s="31"/>
      <c r="H1580" s="36"/>
    </row>
    <row r="1581" spans="3:8" x14ac:dyDescent="0.25">
      <c r="C1581" s="18"/>
      <c r="D1581" s="31"/>
      <c r="E1581" s="18"/>
      <c r="F1581" s="31"/>
      <c r="H1581" s="36"/>
    </row>
    <row r="1582" spans="3:8" x14ac:dyDescent="0.25">
      <c r="C1582" s="18"/>
      <c r="D1582" s="31"/>
      <c r="E1582" s="18"/>
      <c r="F1582" s="31"/>
      <c r="H1582" s="36"/>
    </row>
    <row r="1583" spans="3:8" x14ac:dyDescent="0.25">
      <c r="C1583" s="18"/>
      <c r="D1583" s="31"/>
      <c r="E1583" s="18"/>
      <c r="F1583" s="31"/>
      <c r="H1583" s="36"/>
    </row>
    <row r="1584" spans="3:8" x14ac:dyDescent="0.25">
      <c r="C1584" s="18"/>
      <c r="D1584" s="31"/>
      <c r="E1584" s="18"/>
      <c r="F1584" s="31"/>
      <c r="H1584" s="36"/>
    </row>
    <row r="1585" spans="3:8" x14ac:dyDescent="0.25">
      <c r="C1585" s="18"/>
      <c r="D1585" s="31"/>
      <c r="E1585" s="18"/>
      <c r="F1585" s="31"/>
      <c r="H1585" s="36"/>
    </row>
    <row r="1586" spans="3:8" x14ac:dyDescent="0.25">
      <c r="C1586" s="18"/>
      <c r="D1586" s="31"/>
      <c r="E1586" s="18"/>
      <c r="F1586" s="31"/>
      <c r="H1586" s="36"/>
    </row>
    <row r="1587" spans="3:8" x14ac:dyDescent="0.25">
      <c r="C1587" s="18"/>
      <c r="D1587" s="31"/>
      <c r="E1587" s="18"/>
      <c r="F1587" s="31"/>
      <c r="H1587" s="36"/>
    </row>
    <row r="1588" spans="3:8" x14ac:dyDescent="0.25">
      <c r="C1588" s="18"/>
      <c r="D1588" s="31"/>
      <c r="E1588" s="18"/>
      <c r="F1588" s="31"/>
      <c r="H1588" s="36"/>
    </row>
    <row r="1589" spans="3:8" x14ac:dyDescent="0.25">
      <c r="C1589" s="18"/>
      <c r="D1589" s="31"/>
      <c r="E1589" s="18"/>
      <c r="F1589" s="31"/>
      <c r="H1589" s="36"/>
    </row>
    <row r="1590" spans="3:8" x14ac:dyDescent="0.25">
      <c r="C1590" s="18"/>
      <c r="D1590" s="31"/>
      <c r="E1590" s="18"/>
      <c r="F1590" s="31"/>
      <c r="H1590" s="36"/>
    </row>
    <row r="1591" spans="3:8" x14ac:dyDescent="0.25">
      <c r="C1591" s="18"/>
      <c r="D1591" s="31"/>
      <c r="E1591" s="18"/>
      <c r="F1591" s="31"/>
      <c r="H1591" s="36"/>
    </row>
    <row r="1592" spans="3:8" x14ac:dyDescent="0.25">
      <c r="C1592" s="18"/>
      <c r="D1592" s="31"/>
      <c r="E1592" s="18"/>
      <c r="F1592" s="31"/>
      <c r="H1592" s="36"/>
    </row>
    <row r="1593" spans="3:8" x14ac:dyDescent="0.25">
      <c r="C1593" s="18"/>
      <c r="D1593" s="31"/>
      <c r="E1593" s="18"/>
      <c r="F1593" s="31"/>
      <c r="H1593" s="36"/>
    </row>
    <row r="1594" spans="3:8" x14ac:dyDescent="0.25">
      <c r="C1594" s="18"/>
      <c r="D1594" s="31"/>
      <c r="E1594" s="18"/>
      <c r="F1594" s="31"/>
      <c r="H1594" s="36"/>
    </row>
    <row r="1595" spans="3:8" x14ac:dyDescent="0.25">
      <c r="C1595" s="18"/>
      <c r="D1595" s="31"/>
      <c r="E1595" s="18"/>
      <c r="F1595" s="31"/>
      <c r="H1595" s="36"/>
    </row>
    <row r="1596" spans="3:8" x14ac:dyDescent="0.25">
      <c r="C1596" s="18"/>
      <c r="D1596" s="31"/>
      <c r="E1596" s="18"/>
      <c r="F1596" s="31"/>
      <c r="H1596" s="36"/>
    </row>
    <row r="1597" spans="3:8" x14ac:dyDescent="0.25">
      <c r="C1597" s="18"/>
      <c r="D1597" s="31"/>
      <c r="E1597" s="18"/>
      <c r="F1597" s="31"/>
      <c r="H1597" s="36"/>
    </row>
    <row r="1598" spans="3:8" x14ac:dyDescent="0.25">
      <c r="C1598" s="18"/>
      <c r="D1598" s="31"/>
      <c r="E1598" s="18"/>
      <c r="F1598" s="31"/>
      <c r="H1598" s="36"/>
    </row>
    <row r="1599" spans="3:8" x14ac:dyDescent="0.25">
      <c r="C1599" s="18"/>
      <c r="D1599" s="31"/>
      <c r="E1599" s="18"/>
      <c r="F1599" s="31"/>
      <c r="H1599" s="36"/>
    </row>
    <row r="1600" spans="3:8" x14ac:dyDescent="0.25">
      <c r="C1600" s="18"/>
      <c r="D1600" s="31"/>
      <c r="E1600" s="18"/>
      <c r="F1600" s="31"/>
      <c r="H1600" s="36"/>
    </row>
    <row r="1601" spans="3:8" x14ac:dyDescent="0.25">
      <c r="C1601" s="18"/>
      <c r="D1601" s="31"/>
      <c r="E1601" s="18"/>
      <c r="F1601" s="31"/>
      <c r="H1601" s="36"/>
    </row>
    <row r="1602" spans="3:8" x14ac:dyDescent="0.25">
      <c r="C1602" s="18"/>
      <c r="D1602" s="31"/>
      <c r="E1602" s="18"/>
      <c r="F1602" s="31"/>
      <c r="H1602" s="36"/>
    </row>
    <row r="1603" spans="3:8" x14ac:dyDescent="0.25">
      <c r="C1603" s="18"/>
      <c r="D1603" s="31"/>
      <c r="E1603" s="18"/>
      <c r="F1603" s="31"/>
      <c r="H1603" s="36"/>
    </row>
    <row r="1604" spans="3:8" x14ac:dyDescent="0.25">
      <c r="C1604" s="18"/>
      <c r="D1604" s="31"/>
      <c r="E1604" s="18"/>
      <c r="F1604" s="31"/>
      <c r="H1604" s="36"/>
    </row>
    <row r="1605" spans="3:8" x14ac:dyDescent="0.25">
      <c r="C1605" s="18"/>
      <c r="D1605" s="31"/>
      <c r="E1605" s="18"/>
      <c r="F1605" s="31"/>
      <c r="H1605" s="36"/>
    </row>
    <row r="1606" spans="3:8" x14ac:dyDescent="0.25">
      <c r="C1606" s="18"/>
      <c r="D1606" s="31"/>
      <c r="E1606" s="18"/>
      <c r="F1606" s="31"/>
      <c r="H1606" s="36"/>
    </row>
    <row r="1607" spans="3:8" x14ac:dyDescent="0.25">
      <c r="C1607" s="18"/>
      <c r="D1607" s="31"/>
      <c r="E1607" s="18"/>
      <c r="F1607" s="31"/>
      <c r="H1607" s="36"/>
    </row>
    <row r="1608" spans="3:8" x14ac:dyDescent="0.25">
      <c r="C1608" s="18"/>
      <c r="D1608" s="31"/>
      <c r="E1608" s="18"/>
      <c r="F1608" s="31"/>
      <c r="H1608" s="36"/>
    </row>
    <row r="1609" spans="3:8" x14ac:dyDescent="0.25">
      <c r="C1609" s="18"/>
      <c r="D1609" s="31"/>
      <c r="E1609" s="18"/>
      <c r="F1609" s="31"/>
      <c r="H1609" s="36"/>
    </row>
    <row r="1610" spans="3:8" x14ac:dyDescent="0.25">
      <c r="C1610" s="18"/>
      <c r="D1610" s="31"/>
      <c r="E1610" s="18"/>
      <c r="F1610" s="31"/>
      <c r="H1610" s="36"/>
    </row>
    <row r="1611" spans="3:8" x14ac:dyDescent="0.25">
      <c r="C1611" s="18"/>
      <c r="D1611" s="31"/>
      <c r="E1611" s="18"/>
      <c r="F1611" s="31"/>
      <c r="H1611" s="36"/>
    </row>
    <row r="1612" spans="3:8" x14ac:dyDescent="0.25">
      <c r="C1612" s="18"/>
      <c r="D1612" s="31"/>
      <c r="E1612" s="18"/>
      <c r="F1612" s="31"/>
      <c r="H1612" s="36"/>
    </row>
    <row r="1613" spans="3:8" x14ac:dyDescent="0.25">
      <c r="C1613" s="18"/>
      <c r="D1613" s="31"/>
      <c r="E1613" s="18"/>
      <c r="F1613" s="31"/>
      <c r="H1613" s="36"/>
    </row>
    <row r="1614" spans="3:8" x14ac:dyDescent="0.25">
      <c r="C1614" s="18"/>
      <c r="D1614" s="31"/>
      <c r="E1614" s="18"/>
      <c r="F1614" s="31"/>
      <c r="H1614" s="36"/>
    </row>
    <row r="1615" spans="3:8" x14ac:dyDescent="0.25">
      <c r="C1615" s="18"/>
      <c r="D1615" s="31"/>
      <c r="E1615" s="18"/>
      <c r="F1615" s="31"/>
      <c r="H1615" s="36"/>
    </row>
    <row r="1616" spans="3:8" x14ac:dyDescent="0.25">
      <c r="C1616" s="18"/>
      <c r="D1616" s="31"/>
      <c r="E1616" s="18"/>
      <c r="F1616" s="31"/>
      <c r="H1616" s="36"/>
    </row>
    <row r="1617" spans="3:8" x14ac:dyDescent="0.25">
      <c r="C1617" s="18"/>
      <c r="D1617" s="31"/>
      <c r="E1617" s="18"/>
      <c r="F1617" s="31"/>
      <c r="H1617" s="36"/>
    </row>
    <row r="1618" spans="3:8" x14ac:dyDescent="0.25">
      <c r="C1618" s="18"/>
      <c r="D1618" s="31"/>
      <c r="E1618" s="18"/>
      <c r="F1618" s="31"/>
      <c r="H1618" s="36"/>
    </row>
    <row r="1619" spans="3:8" x14ac:dyDescent="0.25">
      <c r="C1619" s="18"/>
      <c r="D1619" s="31"/>
      <c r="E1619" s="18"/>
      <c r="F1619" s="31"/>
      <c r="H1619" s="36"/>
    </row>
    <row r="1620" spans="3:8" x14ac:dyDescent="0.25">
      <c r="C1620" s="18"/>
      <c r="D1620" s="31"/>
      <c r="E1620" s="18"/>
      <c r="F1620" s="31"/>
      <c r="H1620" s="36"/>
    </row>
    <row r="1621" spans="3:8" x14ac:dyDescent="0.25">
      <c r="C1621" s="18"/>
      <c r="D1621" s="31"/>
      <c r="E1621" s="18"/>
      <c r="F1621" s="31"/>
      <c r="H1621" s="36"/>
    </row>
    <row r="1622" spans="3:8" x14ac:dyDescent="0.25">
      <c r="C1622" s="18"/>
      <c r="D1622" s="31"/>
      <c r="E1622" s="18"/>
      <c r="F1622" s="31"/>
      <c r="H1622" s="36"/>
    </row>
    <row r="1623" spans="3:8" x14ac:dyDescent="0.25">
      <c r="C1623" s="18"/>
      <c r="D1623" s="31"/>
      <c r="E1623" s="18"/>
      <c r="F1623" s="31"/>
      <c r="H1623" s="36"/>
    </row>
    <row r="1624" spans="3:8" x14ac:dyDescent="0.25">
      <c r="C1624" s="18"/>
      <c r="D1624" s="31"/>
      <c r="E1624" s="18"/>
      <c r="F1624" s="31"/>
      <c r="H1624" s="36"/>
    </row>
    <row r="1625" spans="3:8" x14ac:dyDescent="0.25">
      <c r="C1625" s="18"/>
      <c r="D1625" s="31"/>
      <c r="E1625" s="18"/>
      <c r="F1625" s="31"/>
      <c r="H1625" s="36"/>
    </row>
    <row r="1626" spans="3:8" x14ac:dyDescent="0.25">
      <c r="C1626" s="18"/>
      <c r="D1626" s="31"/>
      <c r="E1626" s="18"/>
      <c r="F1626" s="31"/>
      <c r="H1626" s="36"/>
    </row>
    <row r="1627" spans="3:8" x14ac:dyDescent="0.25">
      <c r="C1627" s="18"/>
      <c r="D1627" s="31"/>
      <c r="E1627" s="18"/>
      <c r="F1627" s="31"/>
      <c r="H1627" s="36"/>
    </row>
    <row r="1628" spans="3:8" x14ac:dyDescent="0.25">
      <c r="C1628" s="18"/>
      <c r="D1628" s="31"/>
      <c r="E1628" s="18"/>
      <c r="F1628" s="31"/>
      <c r="H1628" s="36"/>
    </row>
    <row r="1629" spans="3:8" x14ac:dyDescent="0.25">
      <c r="C1629" s="18"/>
      <c r="D1629" s="31"/>
      <c r="E1629" s="18"/>
      <c r="F1629" s="31"/>
      <c r="H1629" s="36"/>
    </row>
    <row r="1630" spans="3:8" x14ac:dyDescent="0.25">
      <c r="C1630" s="18"/>
      <c r="D1630" s="31"/>
      <c r="E1630" s="18"/>
      <c r="F1630" s="31"/>
      <c r="H1630" s="36"/>
    </row>
    <row r="1631" spans="3:8" x14ac:dyDescent="0.25">
      <c r="C1631" s="18"/>
      <c r="D1631" s="31"/>
      <c r="E1631" s="18"/>
      <c r="F1631" s="31"/>
      <c r="H1631" s="36"/>
    </row>
    <row r="1632" spans="3:8" x14ac:dyDescent="0.25">
      <c r="C1632" s="18"/>
      <c r="D1632" s="31"/>
      <c r="E1632" s="18"/>
      <c r="F1632" s="31"/>
      <c r="H1632" s="36"/>
    </row>
    <row r="1633" spans="3:8" x14ac:dyDescent="0.25">
      <c r="C1633" s="18"/>
      <c r="D1633" s="31"/>
      <c r="E1633" s="18"/>
      <c r="F1633" s="31"/>
      <c r="H1633" s="36"/>
    </row>
    <row r="1634" spans="3:8" x14ac:dyDescent="0.25">
      <c r="C1634" s="18"/>
      <c r="D1634" s="31"/>
      <c r="E1634" s="18"/>
      <c r="F1634" s="31"/>
      <c r="H1634" s="36"/>
    </row>
    <row r="1635" spans="3:8" x14ac:dyDescent="0.25">
      <c r="C1635" s="18"/>
      <c r="D1635" s="31"/>
      <c r="E1635" s="18"/>
      <c r="F1635" s="31"/>
      <c r="H1635" s="36"/>
    </row>
    <row r="1636" spans="3:8" x14ac:dyDescent="0.25">
      <c r="C1636" s="18"/>
      <c r="D1636" s="31"/>
      <c r="E1636" s="18"/>
      <c r="F1636" s="31"/>
      <c r="H1636" s="36"/>
    </row>
    <row r="1637" spans="3:8" x14ac:dyDescent="0.25">
      <c r="C1637" s="18"/>
      <c r="D1637" s="31"/>
      <c r="E1637" s="18"/>
      <c r="F1637" s="31"/>
      <c r="H1637" s="36"/>
    </row>
    <row r="1638" spans="3:8" x14ac:dyDescent="0.25">
      <c r="C1638" s="18"/>
      <c r="D1638" s="31"/>
      <c r="E1638" s="18"/>
      <c r="F1638" s="31"/>
      <c r="H1638" s="36"/>
    </row>
    <row r="1639" spans="3:8" x14ac:dyDescent="0.25">
      <c r="C1639" s="18"/>
      <c r="D1639" s="31"/>
      <c r="E1639" s="18"/>
      <c r="F1639" s="31"/>
      <c r="H1639" s="36"/>
    </row>
    <row r="1640" spans="3:8" x14ac:dyDescent="0.25">
      <c r="C1640" s="18"/>
      <c r="D1640" s="31"/>
      <c r="E1640" s="18"/>
      <c r="F1640" s="31"/>
      <c r="H1640" s="36"/>
    </row>
    <row r="1641" spans="3:8" x14ac:dyDescent="0.25">
      <c r="C1641" s="18"/>
      <c r="D1641" s="31"/>
      <c r="E1641" s="18"/>
      <c r="F1641" s="31"/>
      <c r="H1641" s="36"/>
    </row>
    <row r="1642" spans="3:8" x14ac:dyDescent="0.25">
      <c r="C1642" s="18"/>
      <c r="D1642" s="31"/>
      <c r="E1642" s="18"/>
      <c r="F1642" s="31"/>
      <c r="H1642" s="36"/>
    </row>
    <row r="1643" spans="3:8" x14ac:dyDescent="0.25">
      <c r="C1643" s="18"/>
      <c r="D1643" s="31"/>
      <c r="E1643" s="18"/>
      <c r="F1643" s="31"/>
      <c r="H1643" s="36"/>
    </row>
    <row r="1644" spans="3:8" x14ac:dyDescent="0.25">
      <c r="C1644" s="18"/>
      <c r="D1644" s="31"/>
      <c r="E1644" s="18"/>
      <c r="F1644" s="31"/>
      <c r="H1644" s="36"/>
    </row>
    <row r="1645" spans="3:8" x14ac:dyDescent="0.25">
      <c r="C1645" s="18"/>
      <c r="D1645" s="31"/>
      <c r="E1645" s="18"/>
      <c r="F1645" s="31"/>
      <c r="H1645" s="36"/>
    </row>
    <row r="1646" spans="3:8" x14ac:dyDescent="0.25">
      <c r="C1646" s="18"/>
      <c r="D1646" s="31"/>
      <c r="E1646" s="18"/>
      <c r="F1646" s="31"/>
      <c r="H1646" s="36"/>
    </row>
    <row r="1647" spans="3:8" x14ac:dyDescent="0.25">
      <c r="C1647" s="18"/>
      <c r="D1647" s="31"/>
      <c r="E1647" s="18"/>
      <c r="F1647" s="31"/>
      <c r="H1647" s="36"/>
    </row>
    <row r="1648" spans="3:8" x14ac:dyDescent="0.25">
      <c r="C1648" s="18"/>
      <c r="D1648" s="31"/>
      <c r="E1648" s="18"/>
      <c r="F1648" s="31"/>
      <c r="H1648" s="36"/>
    </row>
    <row r="1649" spans="3:8" x14ac:dyDescent="0.25">
      <c r="C1649" s="18"/>
      <c r="D1649" s="31"/>
      <c r="E1649" s="18"/>
      <c r="F1649" s="31"/>
      <c r="H1649" s="36"/>
    </row>
    <row r="1650" spans="3:8" x14ac:dyDescent="0.25">
      <c r="C1650" s="18"/>
      <c r="D1650" s="31"/>
      <c r="E1650" s="18"/>
      <c r="F1650" s="31"/>
      <c r="H1650" s="36"/>
    </row>
    <row r="1651" spans="3:8" x14ac:dyDescent="0.25">
      <c r="C1651" s="18"/>
      <c r="D1651" s="31"/>
      <c r="E1651" s="18"/>
      <c r="F1651" s="31"/>
      <c r="H1651" s="36"/>
    </row>
    <row r="1652" spans="3:8" x14ac:dyDescent="0.25">
      <c r="C1652" s="18"/>
      <c r="D1652" s="31"/>
      <c r="E1652" s="18"/>
      <c r="F1652" s="31"/>
      <c r="H1652" s="36"/>
    </row>
    <row r="1653" spans="3:8" x14ac:dyDescent="0.25">
      <c r="C1653" s="18"/>
      <c r="D1653" s="31"/>
      <c r="E1653" s="18"/>
      <c r="F1653" s="31"/>
      <c r="H1653" s="36"/>
    </row>
    <row r="1654" spans="3:8" x14ac:dyDescent="0.25">
      <c r="C1654" s="18"/>
      <c r="D1654" s="31"/>
      <c r="E1654" s="18"/>
      <c r="F1654" s="31"/>
      <c r="H1654" s="36"/>
    </row>
    <row r="1655" spans="3:8" x14ac:dyDescent="0.25">
      <c r="C1655" s="18"/>
      <c r="D1655" s="31"/>
      <c r="E1655" s="18"/>
      <c r="F1655" s="31"/>
      <c r="H1655" s="36"/>
    </row>
    <row r="1656" spans="3:8" x14ac:dyDescent="0.25">
      <c r="C1656" s="18"/>
      <c r="D1656" s="31"/>
      <c r="E1656" s="18"/>
      <c r="F1656" s="31"/>
      <c r="H1656" s="36"/>
    </row>
    <row r="1657" spans="3:8" x14ac:dyDescent="0.25">
      <c r="C1657" s="18"/>
      <c r="D1657" s="31"/>
      <c r="E1657" s="18"/>
      <c r="F1657" s="31"/>
      <c r="H1657" s="36"/>
    </row>
    <row r="1658" spans="3:8" x14ac:dyDescent="0.25">
      <c r="C1658" s="18"/>
      <c r="D1658" s="31"/>
      <c r="E1658" s="18"/>
      <c r="F1658" s="31"/>
      <c r="H1658" s="36"/>
    </row>
    <row r="1659" spans="3:8" x14ac:dyDescent="0.25">
      <c r="C1659" s="18"/>
      <c r="D1659" s="31"/>
      <c r="E1659" s="18"/>
      <c r="F1659" s="31"/>
      <c r="H1659" s="36"/>
    </row>
    <row r="1660" spans="3:8" x14ac:dyDescent="0.25">
      <c r="C1660" s="18"/>
      <c r="D1660" s="31"/>
      <c r="E1660" s="18"/>
      <c r="F1660" s="31"/>
      <c r="H1660" s="36"/>
    </row>
    <row r="1661" spans="3:8" x14ac:dyDescent="0.25">
      <c r="C1661" s="18"/>
      <c r="D1661" s="31"/>
      <c r="E1661" s="18"/>
      <c r="F1661" s="31"/>
      <c r="H1661" s="36"/>
    </row>
    <row r="1662" spans="3:8" x14ac:dyDescent="0.25">
      <c r="C1662" s="18"/>
      <c r="D1662" s="31"/>
      <c r="E1662" s="18"/>
      <c r="F1662" s="31"/>
      <c r="H1662" s="36"/>
    </row>
    <row r="1663" spans="3:8" x14ac:dyDescent="0.25">
      <c r="C1663" s="18"/>
      <c r="D1663" s="31"/>
      <c r="E1663" s="18"/>
      <c r="F1663" s="31"/>
      <c r="H1663" s="36"/>
    </row>
    <row r="1664" spans="3:8" x14ac:dyDescent="0.25">
      <c r="C1664" s="18"/>
      <c r="D1664" s="31"/>
      <c r="E1664" s="18"/>
      <c r="F1664" s="31"/>
      <c r="H1664" s="36"/>
    </row>
    <row r="1665" spans="3:8" x14ac:dyDescent="0.25">
      <c r="C1665" s="18"/>
      <c r="D1665" s="31"/>
      <c r="E1665" s="18"/>
      <c r="F1665" s="31"/>
      <c r="H1665" s="36"/>
    </row>
    <row r="1666" spans="3:8" x14ac:dyDescent="0.25">
      <c r="C1666" s="18"/>
      <c r="D1666" s="31"/>
      <c r="E1666" s="18"/>
      <c r="F1666" s="31"/>
      <c r="H1666" s="36"/>
    </row>
    <row r="1667" spans="3:8" x14ac:dyDescent="0.25">
      <c r="C1667" s="18"/>
      <c r="D1667" s="31"/>
      <c r="E1667" s="18"/>
      <c r="F1667" s="31"/>
      <c r="H1667" s="36"/>
    </row>
    <row r="1668" spans="3:8" x14ac:dyDescent="0.25">
      <c r="C1668" s="18"/>
      <c r="D1668" s="31"/>
      <c r="E1668" s="18"/>
      <c r="F1668" s="31"/>
      <c r="H1668" s="36"/>
    </row>
    <row r="1669" spans="3:8" x14ac:dyDescent="0.25">
      <c r="C1669" s="18"/>
      <c r="D1669" s="31"/>
      <c r="E1669" s="18"/>
      <c r="F1669" s="31"/>
      <c r="H1669" s="36"/>
    </row>
    <row r="1670" spans="3:8" x14ac:dyDescent="0.25">
      <c r="C1670" s="18"/>
      <c r="D1670" s="31"/>
      <c r="E1670" s="18"/>
      <c r="F1670" s="31"/>
      <c r="H1670" s="36"/>
    </row>
    <row r="1671" spans="3:8" x14ac:dyDescent="0.25">
      <c r="C1671" s="18"/>
      <c r="D1671" s="31"/>
      <c r="E1671" s="18"/>
      <c r="F1671" s="31"/>
      <c r="H1671" s="36"/>
    </row>
    <row r="1672" spans="3:8" x14ac:dyDescent="0.25">
      <c r="C1672" s="18"/>
      <c r="D1672" s="31"/>
      <c r="E1672" s="18"/>
      <c r="F1672" s="31"/>
      <c r="H1672" s="36"/>
    </row>
    <row r="1673" spans="3:8" x14ac:dyDescent="0.25">
      <c r="C1673" s="18"/>
      <c r="D1673" s="31"/>
      <c r="E1673" s="18"/>
      <c r="F1673" s="31"/>
      <c r="H1673" s="36"/>
    </row>
    <row r="1674" spans="3:8" x14ac:dyDescent="0.25">
      <c r="C1674" s="18"/>
      <c r="D1674" s="31"/>
      <c r="E1674" s="18"/>
      <c r="F1674" s="31"/>
      <c r="H1674" s="36"/>
    </row>
    <row r="1675" spans="3:8" x14ac:dyDescent="0.25">
      <c r="C1675" s="18"/>
      <c r="D1675" s="31"/>
      <c r="E1675" s="18"/>
      <c r="F1675" s="31"/>
      <c r="H1675" s="36"/>
    </row>
    <row r="1676" spans="3:8" x14ac:dyDescent="0.25">
      <c r="C1676" s="18"/>
      <c r="D1676" s="31"/>
      <c r="E1676" s="18"/>
      <c r="F1676" s="31"/>
      <c r="H1676" s="36"/>
    </row>
    <row r="1677" spans="3:8" x14ac:dyDescent="0.25">
      <c r="C1677" s="18"/>
      <c r="D1677" s="31"/>
      <c r="E1677" s="18"/>
      <c r="F1677" s="31"/>
      <c r="H1677" s="36"/>
    </row>
    <row r="1678" spans="3:8" x14ac:dyDescent="0.25">
      <c r="C1678" s="18"/>
      <c r="D1678" s="31"/>
      <c r="E1678" s="18"/>
      <c r="F1678" s="31"/>
      <c r="H1678" s="36"/>
    </row>
    <row r="1679" spans="3:8" x14ac:dyDescent="0.25">
      <c r="C1679" s="18"/>
      <c r="D1679" s="31"/>
      <c r="E1679" s="18"/>
      <c r="F1679" s="31"/>
      <c r="H1679" s="36"/>
    </row>
    <row r="1680" spans="3:8" x14ac:dyDescent="0.25">
      <c r="C1680" s="18"/>
      <c r="D1680" s="31"/>
      <c r="E1680" s="18"/>
      <c r="F1680" s="31"/>
      <c r="H1680" s="36"/>
    </row>
    <row r="1681" spans="3:8" x14ac:dyDescent="0.25">
      <c r="C1681" s="18"/>
      <c r="D1681" s="31"/>
      <c r="E1681" s="18"/>
      <c r="F1681" s="31"/>
      <c r="H1681" s="36"/>
    </row>
    <row r="1682" spans="3:8" x14ac:dyDescent="0.25">
      <c r="C1682" s="18"/>
      <c r="D1682" s="31"/>
      <c r="E1682" s="18"/>
      <c r="F1682" s="31"/>
      <c r="H1682" s="36"/>
    </row>
    <row r="1683" spans="3:8" x14ac:dyDescent="0.25">
      <c r="C1683" s="18"/>
      <c r="D1683" s="31"/>
      <c r="E1683" s="18"/>
      <c r="F1683" s="31"/>
      <c r="H1683" s="36"/>
    </row>
    <row r="1684" spans="3:8" x14ac:dyDescent="0.25">
      <c r="C1684" s="18"/>
      <c r="D1684" s="31"/>
      <c r="E1684" s="18"/>
      <c r="F1684" s="31"/>
      <c r="H1684" s="36"/>
    </row>
    <row r="1685" spans="3:8" x14ac:dyDescent="0.25">
      <c r="C1685" s="18"/>
      <c r="D1685" s="31"/>
      <c r="E1685" s="18"/>
      <c r="F1685" s="31"/>
      <c r="H1685" s="36"/>
    </row>
    <row r="1686" spans="3:8" x14ac:dyDescent="0.25">
      <c r="C1686" s="18"/>
      <c r="D1686" s="31"/>
      <c r="E1686" s="18"/>
      <c r="F1686" s="31"/>
      <c r="H1686" s="36"/>
    </row>
    <row r="1687" spans="3:8" x14ac:dyDescent="0.25">
      <c r="C1687" s="18"/>
      <c r="D1687" s="31"/>
      <c r="E1687" s="18"/>
      <c r="F1687" s="31"/>
      <c r="H1687" s="36"/>
    </row>
    <row r="1688" spans="3:8" x14ac:dyDescent="0.25">
      <c r="C1688" s="18"/>
      <c r="D1688" s="31"/>
      <c r="E1688" s="18"/>
      <c r="F1688" s="31"/>
      <c r="H1688" s="36"/>
    </row>
    <row r="1689" spans="3:8" x14ac:dyDescent="0.25">
      <c r="C1689" s="18"/>
      <c r="D1689" s="31"/>
      <c r="E1689" s="18"/>
      <c r="F1689" s="31"/>
      <c r="H1689" s="36"/>
    </row>
    <row r="1690" spans="3:8" x14ac:dyDescent="0.25">
      <c r="C1690" s="18"/>
      <c r="D1690" s="31"/>
      <c r="E1690" s="18"/>
      <c r="F1690" s="31"/>
      <c r="H1690" s="36"/>
    </row>
    <row r="1691" spans="3:8" x14ac:dyDescent="0.25">
      <c r="C1691" s="18"/>
      <c r="D1691" s="31"/>
      <c r="E1691" s="18"/>
      <c r="F1691" s="31"/>
      <c r="H1691" s="36"/>
    </row>
    <row r="1692" spans="3:8" x14ac:dyDescent="0.25">
      <c r="C1692" s="18"/>
      <c r="D1692" s="31"/>
      <c r="E1692" s="18"/>
      <c r="F1692" s="31"/>
      <c r="H1692" s="36"/>
    </row>
    <row r="1693" spans="3:8" x14ac:dyDescent="0.25">
      <c r="C1693" s="18"/>
      <c r="D1693" s="31"/>
      <c r="E1693" s="18"/>
      <c r="F1693" s="31"/>
      <c r="H1693" s="36"/>
    </row>
    <row r="1694" spans="3:8" x14ac:dyDescent="0.25">
      <c r="C1694" s="18"/>
      <c r="D1694" s="31"/>
      <c r="E1694" s="18"/>
      <c r="F1694" s="31"/>
      <c r="H1694" s="36"/>
    </row>
    <row r="1695" spans="3:8" x14ac:dyDescent="0.25">
      <c r="C1695" s="18"/>
      <c r="D1695" s="31"/>
      <c r="E1695" s="18"/>
      <c r="F1695" s="31"/>
      <c r="H1695" s="36"/>
    </row>
    <row r="1696" spans="3:8" x14ac:dyDescent="0.25">
      <c r="C1696" s="18"/>
      <c r="D1696" s="31"/>
      <c r="E1696" s="18"/>
      <c r="F1696" s="31"/>
      <c r="H1696" s="36"/>
    </row>
    <row r="1697" spans="3:8" x14ac:dyDescent="0.25">
      <c r="C1697" s="18"/>
      <c r="D1697" s="31"/>
      <c r="E1697" s="18"/>
      <c r="F1697" s="31"/>
      <c r="H1697" s="36"/>
    </row>
    <row r="1698" spans="3:8" x14ac:dyDescent="0.25">
      <c r="C1698" s="18"/>
      <c r="D1698" s="31"/>
      <c r="E1698" s="18"/>
      <c r="F1698" s="31"/>
      <c r="H1698" s="36"/>
    </row>
    <row r="1699" spans="3:8" x14ac:dyDescent="0.25">
      <c r="C1699" s="18"/>
      <c r="D1699" s="31"/>
      <c r="E1699" s="18"/>
      <c r="F1699" s="31"/>
      <c r="H1699" s="36"/>
    </row>
    <row r="1700" spans="3:8" x14ac:dyDescent="0.25">
      <c r="C1700" s="18"/>
      <c r="D1700" s="31"/>
      <c r="E1700" s="18"/>
      <c r="F1700" s="31"/>
      <c r="H1700" s="36"/>
    </row>
    <row r="1701" spans="3:8" x14ac:dyDescent="0.25">
      <c r="C1701" s="18"/>
      <c r="D1701" s="31"/>
      <c r="E1701" s="18"/>
      <c r="F1701" s="31"/>
      <c r="H1701" s="36"/>
    </row>
    <row r="1702" spans="3:8" x14ac:dyDescent="0.25">
      <c r="C1702" s="18"/>
      <c r="D1702" s="31"/>
      <c r="E1702" s="18"/>
      <c r="F1702" s="31"/>
      <c r="H1702" s="36"/>
    </row>
    <row r="1703" spans="3:8" x14ac:dyDescent="0.25">
      <c r="C1703" s="18"/>
      <c r="D1703" s="31"/>
      <c r="E1703" s="18"/>
      <c r="F1703" s="31"/>
      <c r="H1703" s="36"/>
    </row>
    <row r="1704" spans="3:8" x14ac:dyDescent="0.25">
      <c r="C1704" s="18"/>
      <c r="D1704" s="31"/>
      <c r="E1704" s="18"/>
      <c r="F1704" s="31"/>
      <c r="H1704" s="36"/>
    </row>
    <row r="1705" spans="3:8" x14ac:dyDescent="0.25">
      <c r="C1705" s="18"/>
      <c r="D1705" s="31"/>
      <c r="E1705" s="18"/>
      <c r="F1705" s="31"/>
      <c r="H1705" s="36"/>
    </row>
    <row r="1706" spans="3:8" x14ac:dyDescent="0.25">
      <c r="C1706" s="18"/>
      <c r="D1706" s="31"/>
      <c r="E1706" s="18"/>
      <c r="F1706" s="31"/>
      <c r="H1706" s="36"/>
    </row>
    <row r="1707" spans="3:8" x14ac:dyDescent="0.25">
      <c r="C1707" s="18"/>
      <c r="D1707" s="31"/>
      <c r="E1707" s="18"/>
      <c r="F1707" s="31"/>
      <c r="H1707" s="36"/>
    </row>
    <row r="1708" spans="3:8" x14ac:dyDescent="0.25">
      <c r="C1708" s="18"/>
      <c r="D1708" s="31"/>
      <c r="E1708" s="18"/>
      <c r="F1708" s="31"/>
      <c r="H1708" s="36"/>
    </row>
    <row r="1709" spans="3:8" x14ac:dyDescent="0.25">
      <c r="C1709" s="18"/>
      <c r="D1709" s="31"/>
      <c r="E1709" s="18"/>
      <c r="F1709" s="31"/>
      <c r="H1709" s="36"/>
    </row>
    <row r="1710" spans="3:8" x14ac:dyDescent="0.25">
      <c r="C1710" s="18"/>
      <c r="D1710" s="31"/>
      <c r="E1710" s="18"/>
      <c r="F1710" s="31"/>
      <c r="H1710" s="36"/>
    </row>
    <row r="1711" spans="3:8" x14ac:dyDescent="0.25">
      <c r="C1711" s="18"/>
      <c r="D1711" s="31"/>
      <c r="E1711" s="18"/>
      <c r="F1711" s="31"/>
      <c r="H1711" s="36"/>
    </row>
    <row r="1712" spans="3:8" x14ac:dyDescent="0.25">
      <c r="C1712" s="18"/>
      <c r="D1712" s="31"/>
      <c r="E1712" s="18"/>
      <c r="F1712" s="31"/>
      <c r="H1712" s="36"/>
    </row>
    <row r="1713" spans="3:8" x14ac:dyDescent="0.25">
      <c r="C1713" s="18"/>
      <c r="D1713" s="31"/>
      <c r="E1713" s="18"/>
      <c r="F1713" s="31"/>
      <c r="H1713" s="36"/>
    </row>
    <row r="1714" spans="3:8" x14ac:dyDescent="0.25">
      <c r="C1714" s="18"/>
      <c r="D1714" s="31"/>
      <c r="E1714" s="18"/>
      <c r="F1714" s="31"/>
      <c r="H1714" s="36"/>
    </row>
    <row r="1715" spans="3:8" x14ac:dyDescent="0.25">
      <c r="C1715" s="18"/>
      <c r="D1715" s="31"/>
      <c r="E1715" s="18"/>
      <c r="F1715" s="31"/>
      <c r="H1715" s="36"/>
    </row>
    <row r="1716" spans="3:8" x14ac:dyDescent="0.25">
      <c r="C1716" s="18"/>
      <c r="D1716" s="31"/>
      <c r="E1716" s="18"/>
      <c r="F1716" s="31"/>
      <c r="H1716" s="36"/>
    </row>
    <row r="1717" spans="3:8" x14ac:dyDescent="0.25">
      <c r="C1717" s="18"/>
      <c r="D1717" s="31"/>
      <c r="E1717" s="18"/>
      <c r="F1717" s="31"/>
      <c r="H1717" s="36"/>
    </row>
    <row r="1718" spans="3:8" x14ac:dyDescent="0.25">
      <c r="C1718" s="18"/>
      <c r="D1718" s="31"/>
      <c r="E1718" s="18"/>
      <c r="F1718" s="31"/>
      <c r="H1718" s="36"/>
    </row>
    <row r="1719" spans="3:8" x14ac:dyDescent="0.25">
      <c r="C1719" s="18"/>
      <c r="D1719" s="31"/>
      <c r="E1719" s="18"/>
      <c r="F1719" s="31"/>
      <c r="H1719" s="36"/>
    </row>
    <row r="1720" spans="3:8" x14ac:dyDescent="0.25">
      <c r="C1720" s="18"/>
      <c r="D1720" s="31"/>
      <c r="E1720" s="18"/>
      <c r="F1720" s="31"/>
      <c r="H1720" s="36"/>
    </row>
    <row r="1721" spans="3:8" x14ac:dyDescent="0.25">
      <c r="C1721" s="18"/>
      <c r="D1721" s="31"/>
      <c r="E1721" s="18"/>
      <c r="F1721" s="31"/>
      <c r="H1721" s="36"/>
    </row>
    <row r="1722" spans="3:8" x14ac:dyDescent="0.25">
      <c r="C1722" s="18"/>
      <c r="D1722" s="31"/>
      <c r="E1722" s="18"/>
      <c r="F1722" s="31"/>
      <c r="H1722" s="36"/>
    </row>
    <row r="1723" spans="3:8" x14ac:dyDescent="0.25">
      <c r="C1723" s="18"/>
      <c r="D1723" s="31"/>
      <c r="E1723" s="18"/>
      <c r="F1723" s="31"/>
      <c r="H1723" s="36"/>
    </row>
    <row r="1724" spans="3:8" x14ac:dyDescent="0.25">
      <c r="C1724" s="18"/>
      <c r="D1724" s="31"/>
      <c r="E1724" s="18"/>
      <c r="F1724" s="31"/>
      <c r="H1724" s="36"/>
    </row>
    <row r="1725" spans="3:8" x14ac:dyDescent="0.25">
      <c r="C1725" s="18"/>
      <c r="D1725" s="31"/>
      <c r="E1725" s="18"/>
      <c r="F1725" s="31"/>
      <c r="H1725" s="36"/>
    </row>
    <row r="1726" spans="3:8" x14ac:dyDescent="0.25">
      <c r="C1726" s="18"/>
      <c r="D1726" s="31"/>
      <c r="E1726" s="18"/>
      <c r="F1726" s="31"/>
      <c r="H1726" s="36"/>
    </row>
    <row r="1727" spans="3:8" x14ac:dyDescent="0.25">
      <c r="C1727" s="18"/>
      <c r="D1727" s="31"/>
      <c r="E1727" s="18"/>
      <c r="F1727" s="31"/>
      <c r="H1727" s="36"/>
    </row>
    <row r="1728" spans="3:8" x14ac:dyDescent="0.25">
      <c r="C1728" s="18"/>
      <c r="D1728" s="31"/>
      <c r="E1728" s="18"/>
      <c r="F1728" s="31"/>
      <c r="H1728" s="36"/>
    </row>
    <row r="1729" spans="3:8" x14ac:dyDescent="0.25">
      <c r="C1729" s="18"/>
      <c r="D1729" s="31"/>
      <c r="E1729" s="18"/>
      <c r="F1729" s="31"/>
      <c r="H1729" s="36"/>
    </row>
    <row r="1730" spans="3:8" x14ac:dyDescent="0.25">
      <c r="C1730" s="18"/>
      <c r="D1730" s="31"/>
      <c r="E1730" s="18"/>
      <c r="F1730" s="31"/>
      <c r="H1730" s="36"/>
    </row>
    <row r="1731" spans="3:8" x14ac:dyDescent="0.25">
      <c r="C1731" s="18"/>
      <c r="D1731" s="31"/>
      <c r="E1731" s="18"/>
      <c r="F1731" s="31"/>
      <c r="H1731" s="36"/>
    </row>
    <row r="1732" spans="3:8" x14ac:dyDescent="0.25">
      <c r="C1732" s="18"/>
      <c r="D1732" s="31"/>
      <c r="E1732" s="18"/>
      <c r="F1732" s="31"/>
      <c r="H1732" s="36"/>
    </row>
    <row r="1733" spans="3:8" x14ac:dyDescent="0.25">
      <c r="C1733" s="18"/>
      <c r="D1733" s="31"/>
      <c r="E1733" s="18"/>
      <c r="F1733" s="31"/>
      <c r="H1733" s="36"/>
    </row>
    <row r="1734" spans="3:8" x14ac:dyDescent="0.25">
      <c r="C1734" s="18"/>
      <c r="D1734" s="31"/>
      <c r="E1734" s="18"/>
      <c r="F1734" s="31"/>
      <c r="H1734" s="36"/>
    </row>
    <row r="1735" spans="3:8" x14ac:dyDescent="0.25">
      <c r="C1735" s="18"/>
      <c r="D1735" s="31"/>
      <c r="E1735" s="18"/>
      <c r="F1735" s="31"/>
      <c r="H1735" s="36"/>
    </row>
    <row r="1736" spans="3:8" x14ac:dyDescent="0.25">
      <c r="C1736" s="18"/>
      <c r="D1736" s="31"/>
      <c r="E1736" s="18"/>
      <c r="F1736" s="31"/>
      <c r="H1736" s="36"/>
    </row>
    <row r="1737" spans="3:8" x14ac:dyDescent="0.25">
      <c r="C1737" s="18"/>
      <c r="D1737" s="31"/>
      <c r="E1737" s="18"/>
      <c r="F1737" s="31"/>
      <c r="H1737" s="36"/>
    </row>
    <row r="1738" spans="3:8" x14ac:dyDescent="0.25">
      <c r="C1738" s="18"/>
      <c r="D1738" s="31"/>
      <c r="E1738" s="18"/>
      <c r="F1738" s="31"/>
      <c r="H1738" s="36"/>
    </row>
    <row r="1739" spans="3:8" x14ac:dyDescent="0.25">
      <c r="C1739" s="18"/>
      <c r="D1739" s="31"/>
      <c r="E1739" s="18"/>
      <c r="F1739" s="31"/>
      <c r="H1739" s="36"/>
    </row>
    <row r="1740" spans="3:8" x14ac:dyDescent="0.25">
      <c r="C1740" s="18"/>
      <c r="D1740" s="31"/>
      <c r="E1740" s="18"/>
      <c r="F1740" s="31"/>
      <c r="H1740" s="36"/>
    </row>
    <row r="1741" spans="3:8" x14ac:dyDescent="0.25">
      <c r="C1741" s="18"/>
      <c r="D1741" s="31"/>
      <c r="E1741" s="18"/>
      <c r="F1741" s="31"/>
      <c r="H1741" s="36"/>
    </row>
    <row r="1742" spans="3:8" x14ac:dyDescent="0.25">
      <c r="C1742" s="18"/>
      <c r="D1742" s="31"/>
      <c r="E1742" s="18"/>
      <c r="F1742" s="31"/>
      <c r="H1742" s="36"/>
    </row>
    <row r="1743" spans="3:8" x14ac:dyDescent="0.25">
      <c r="C1743" s="18"/>
      <c r="D1743" s="31"/>
      <c r="E1743" s="18"/>
      <c r="F1743" s="31"/>
      <c r="H1743" s="36"/>
    </row>
    <row r="1744" spans="3:8" x14ac:dyDescent="0.25">
      <c r="C1744" s="18"/>
      <c r="D1744" s="31"/>
      <c r="E1744" s="18"/>
      <c r="F1744" s="31"/>
      <c r="H1744" s="36"/>
    </row>
    <row r="1745" spans="3:8" x14ac:dyDescent="0.25">
      <c r="C1745" s="18"/>
      <c r="D1745" s="31"/>
      <c r="E1745" s="18"/>
      <c r="F1745" s="31"/>
      <c r="H1745" s="36"/>
    </row>
    <row r="1746" spans="3:8" x14ac:dyDescent="0.25">
      <c r="C1746" s="18"/>
      <c r="D1746" s="31"/>
      <c r="E1746" s="18"/>
      <c r="F1746" s="31"/>
      <c r="H1746" s="36"/>
    </row>
    <row r="1747" spans="3:8" x14ac:dyDescent="0.25">
      <c r="C1747" s="18"/>
      <c r="D1747" s="31"/>
      <c r="E1747" s="18"/>
      <c r="F1747" s="31"/>
      <c r="H1747" s="36"/>
    </row>
    <row r="1748" spans="3:8" x14ac:dyDescent="0.25">
      <c r="C1748" s="18"/>
      <c r="D1748" s="31"/>
      <c r="E1748" s="18"/>
      <c r="F1748" s="31"/>
      <c r="H1748" s="36"/>
    </row>
    <row r="1749" spans="3:8" x14ac:dyDescent="0.25">
      <c r="C1749" s="18"/>
      <c r="D1749" s="31"/>
      <c r="E1749" s="18"/>
      <c r="F1749" s="31"/>
      <c r="H1749" s="36"/>
    </row>
    <row r="1750" spans="3:8" x14ac:dyDescent="0.25">
      <c r="C1750" s="18"/>
      <c r="D1750" s="31"/>
      <c r="E1750" s="18"/>
      <c r="F1750" s="31"/>
      <c r="H1750" s="36"/>
    </row>
    <row r="1751" spans="3:8" x14ac:dyDescent="0.25">
      <c r="C1751" s="18"/>
      <c r="D1751" s="31"/>
      <c r="E1751" s="18"/>
      <c r="F1751" s="31"/>
      <c r="H1751" s="36"/>
    </row>
    <row r="1752" spans="3:8" x14ac:dyDescent="0.25">
      <c r="C1752" s="18"/>
      <c r="D1752" s="31"/>
      <c r="E1752" s="18"/>
      <c r="F1752" s="31"/>
      <c r="H1752" s="36"/>
    </row>
    <row r="1753" spans="3:8" x14ac:dyDescent="0.25">
      <c r="C1753" s="18"/>
      <c r="D1753" s="31"/>
      <c r="E1753" s="18"/>
      <c r="F1753" s="31"/>
      <c r="H1753" s="36"/>
    </row>
    <row r="1754" spans="3:8" x14ac:dyDescent="0.25">
      <c r="C1754" s="18"/>
      <c r="D1754" s="31"/>
      <c r="E1754" s="18"/>
      <c r="F1754" s="31"/>
      <c r="H1754" s="36"/>
    </row>
    <row r="1755" spans="3:8" x14ac:dyDescent="0.25">
      <c r="C1755" s="18"/>
      <c r="D1755" s="31"/>
      <c r="E1755" s="18"/>
      <c r="F1755" s="31"/>
      <c r="H1755" s="36"/>
    </row>
    <row r="1756" spans="3:8" x14ac:dyDescent="0.25">
      <c r="C1756" s="18"/>
      <c r="D1756" s="31"/>
      <c r="E1756" s="18"/>
      <c r="F1756" s="31"/>
      <c r="H1756" s="36"/>
    </row>
    <row r="1757" spans="3:8" x14ac:dyDescent="0.25">
      <c r="C1757" s="18"/>
      <c r="D1757" s="31"/>
      <c r="E1757" s="18"/>
      <c r="F1757" s="31"/>
      <c r="H1757" s="36"/>
    </row>
    <row r="1758" spans="3:8" x14ac:dyDescent="0.25">
      <c r="C1758" s="18"/>
      <c r="D1758" s="31"/>
      <c r="E1758" s="18"/>
      <c r="F1758" s="31"/>
      <c r="H1758" s="36"/>
    </row>
    <row r="1759" spans="3:8" x14ac:dyDescent="0.25">
      <c r="C1759" s="18"/>
      <c r="D1759" s="31"/>
      <c r="E1759" s="18"/>
      <c r="F1759" s="31"/>
      <c r="H1759" s="36"/>
    </row>
    <row r="1760" spans="3:8" x14ac:dyDescent="0.25">
      <c r="C1760" s="18"/>
      <c r="D1760" s="31"/>
      <c r="E1760" s="18"/>
      <c r="F1760" s="31"/>
      <c r="H1760" s="36"/>
    </row>
    <row r="1761" spans="3:8" x14ac:dyDescent="0.25">
      <c r="C1761" s="18"/>
      <c r="D1761" s="31"/>
      <c r="E1761" s="18"/>
      <c r="F1761" s="31"/>
      <c r="H1761" s="36"/>
    </row>
    <row r="1762" spans="3:8" x14ac:dyDescent="0.25">
      <c r="C1762" s="18"/>
      <c r="D1762" s="31"/>
      <c r="E1762" s="18"/>
      <c r="F1762" s="31"/>
      <c r="H1762" s="36"/>
    </row>
    <row r="1763" spans="3:8" x14ac:dyDescent="0.25">
      <c r="C1763" s="18"/>
      <c r="D1763" s="31"/>
      <c r="E1763" s="18"/>
      <c r="F1763" s="31"/>
      <c r="H1763" s="36"/>
    </row>
    <row r="1764" spans="3:8" x14ac:dyDescent="0.25">
      <c r="C1764" s="18"/>
      <c r="D1764" s="31"/>
      <c r="E1764" s="18"/>
      <c r="F1764" s="31"/>
      <c r="H1764" s="36"/>
    </row>
    <row r="1765" spans="3:8" x14ac:dyDescent="0.25">
      <c r="C1765" s="18"/>
      <c r="D1765" s="31"/>
      <c r="E1765" s="18"/>
      <c r="F1765" s="31"/>
      <c r="H1765" s="36"/>
    </row>
    <row r="1766" spans="3:8" x14ac:dyDescent="0.25">
      <c r="C1766" s="18"/>
      <c r="D1766" s="31"/>
      <c r="E1766" s="18"/>
      <c r="F1766" s="31"/>
      <c r="H1766" s="36"/>
    </row>
    <row r="1767" spans="3:8" x14ac:dyDescent="0.25">
      <c r="C1767" s="18"/>
      <c r="D1767" s="31"/>
      <c r="E1767" s="18"/>
      <c r="F1767" s="31"/>
      <c r="H1767" s="36"/>
    </row>
    <row r="1768" spans="3:8" x14ac:dyDescent="0.25">
      <c r="C1768" s="18"/>
      <c r="D1768" s="31"/>
      <c r="E1768" s="18"/>
      <c r="F1768" s="31"/>
      <c r="H1768" s="36"/>
    </row>
    <row r="1769" spans="3:8" x14ac:dyDescent="0.25">
      <c r="C1769" s="18"/>
      <c r="D1769" s="31"/>
      <c r="E1769" s="18"/>
      <c r="F1769" s="31"/>
      <c r="H1769" s="36"/>
    </row>
    <row r="1770" spans="3:8" x14ac:dyDescent="0.25">
      <c r="C1770" s="18"/>
      <c r="D1770" s="31"/>
      <c r="E1770" s="18"/>
      <c r="F1770" s="31"/>
      <c r="H1770" s="36"/>
    </row>
    <row r="1771" spans="3:8" x14ac:dyDescent="0.25">
      <c r="C1771" s="18"/>
      <c r="D1771" s="31"/>
      <c r="E1771" s="18"/>
      <c r="F1771" s="31"/>
      <c r="H1771" s="36"/>
    </row>
    <row r="1772" spans="3:8" x14ac:dyDescent="0.25">
      <c r="C1772" s="18"/>
      <c r="D1772" s="31"/>
      <c r="E1772" s="18"/>
      <c r="F1772" s="31"/>
      <c r="H1772" s="36"/>
    </row>
    <row r="1773" spans="3:8" x14ac:dyDescent="0.25">
      <c r="C1773" s="18"/>
      <c r="D1773" s="31"/>
      <c r="E1773" s="18"/>
      <c r="F1773" s="31"/>
      <c r="H1773" s="36"/>
    </row>
    <row r="1774" spans="3:8" x14ac:dyDescent="0.25">
      <c r="C1774" s="18"/>
      <c r="D1774" s="31"/>
      <c r="E1774" s="18"/>
      <c r="F1774" s="31"/>
      <c r="H1774" s="36"/>
    </row>
    <row r="1775" spans="3:8" x14ac:dyDescent="0.25">
      <c r="C1775" s="18"/>
      <c r="D1775" s="31"/>
      <c r="E1775" s="18"/>
      <c r="F1775" s="31"/>
      <c r="H1775" s="36"/>
    </row>
    <row r="1776" spans="3:8" x14ac:dyDescent="0.25">
      <c r="C1776" s="18"/>
      <c r="D1776" s="31"/>
      <c r="E1776" s="18"/>
      <c r="F1776" s="31"/>
      <c r="H1776" s="36"/>
    </row>
    <row r="1777" spans="3:8" x14ac:dyDescent="0.25">
      <c r="C1777" s="18"/>
      <c r="D1777" s="31"/>
      <c r="E1777" s="18"/>
      <c r="F1777" s="31"/>
      <c r="H1777" s="36"/>
    </row>
    <row r="1778" spans="3:8" x14ac:dyDescent="0.25">
      <c r="C1778" s="18"/>
      <c r="D1778" s="31"/>
      <c r="E1778" s="18"/>
      <c r="F1778" s="31"/>
      <c r="H1778" s="36"/>
    </row>
    <row r="1779" spans="3:8" x14ac:dyDescent="0.25">
      <c r="C1779" s="18"/>
      <c r="D1779" s="31"/>
      <c r="E1779" s="18"/>
      <c r="F1779" s="31"/>
      <c r="H1779" s="36"/>
    </row>
    <row r="1780" spans="3:8" x14ac:dyDescent="0.25">
      <c r="C1780" s="18"/>
      <c r="D1780" s="31"/>
      <c r="E1780" s="18"/>
      <c r="F1780" s="31"/>
      <c r="H1780" s="36"/>
    </row>
    <row r="1781" spans="3:8" x14ac:dyDescent="0.25">
      <c r="C1781" s="18"/>
      <c r="D1781" s="31"/>
      <c r="E1781" s="18"/>
      <c r="F1781" s="31"/>
      <c r="H1781" s="36"/>
    </row>
    <row r="1782" spans="3:8" x14ac:dyDescent="0.25">
      <c r="C1782" s="18"/>
      <c r="D1782" s="31"/>
      <c r="E1782" s="18"/>
      <c r="F1782" s="31"/>
      <c r="H1782" s="36"/>
    </row>
    <row r="1783" spans="3:8" x14ac:dyDescent="0.25">
      <c r="C1783" s="18"/>
      <c r="D1783" s="31"/>
      <c r="E1783" s="18"/>
      <c r="F1783" s="31"/>
      <c r="H1783" s="36"/>
    </row>
    <row r="1784" spans="3:8" x14ac:dyDescent="0.25">
      <c r="C1784" s="18"/>
      <c r="D1784" s="31"/>
      <c r="E1784" s="18"/>
      <c r="F1784" s="31"/>
      <c r="H1784" s="36"/>
    </row>
    <row r="1785" spans="3:8" x14ac:dyDescent="0.25">
      <c r="C1785" s="18"/>
      <c r="D1785" s="31"/>
      <c r="E1785" s="18"/>
      <c r="F1785" s="31"/>
      <c r="H1785" s="36"/>
    </row>
    <row r="1786" spans="3:8" x14ac:dyDescent="0.25">
      <c r="C1786" s="18"/>
      <c r="D1786" s="31"/>
      <c r="E1786" s="18"/>
      <c r="F1786" s="31"/>
      <c r="H1786" s="36"/>
    </row>
    <row r="1787" spans="3:8" x14ac:dyDescent="0.25">
      <c r="C1787" s="18"/>
      <c r="D1787" s="31"/>
      <c r="E1787" s="18"/>
      <c r="F1787" s="31"/>
      <c r="H1787" s="36"/>
    </row>
    <row r="1788" spans="3:8" x14ac:dyDescent="0.25">
      <c r="C1788" s="18"/>
      <c r="D1788" s="31"/>
      <c r="E1788" s="18"/>
      <c r="F1788" s="31"/>
      <c r="H1788" s="36"/>
    </row>
    <row r="1789" spans="3:8" x14ac:dyDescent="0.25">
      <c r="C1789" s="18"/>
      <c r="D1789" s="31"/>
      <c r="E1789" s="18"/>
      <c r="F1789" s="31"/>
      <c r="H1789" s="36"/>
    </row>
    <row r="1790" spans="3:8" x14ac:dyDescent="0.25">
      <c r="C1790" s="18"/>
      <c r="D1790" s="31"/>
      <c r="E1790" s="18"/>
      <c r="F1790" s="31"/>
      <c r="H1790" s="36"/>
    </row>
    <row r="1791" spans="3:8" x14ac:dyDescent="0.25">
      <c r="C1791" s="18"/>
      <c r="D1791" s="31"/>
      <c r="E1791" s="18"/>
      <c r="F1791" s="31"/>
      <c r="H1791" s="36"/>
    </row>
    <row r="1792" spans="3:8" x14ac:dyDescent="0.25">
      <c r="C1792" s="18"/>
      <c r="D1792" s="31"/>
      <c r="E1792" s="18"/>
      <c r="F1792" s="31"/>
      <c r="H1792" s="36"/>
    </row>
    <row r="1793" spans="3:8" x14ac:dyDescent="0.25">
      <c r="C1793" s="18"/>
      <c r="D1793" s="31"/>
      <c r="E1793" s="18"/>
      <c r="F1793" s="31"/>
      <c r="H1793" s="36"/>
    </row>
    <row r="1794" spans="3:8" x14ac:dyDescent="0.25">
      <c r="C1794" s="18"/>
      <c r="D1794" s="31"/>
      <c r="E1794" s="18"/>
      <c r="F1794" s="31"/>
      <c r="H1794" s="36"/>
    </row>
    <row r="1795" spans="3:8" x14ac:dyDescent="0.25">
      <c r="C1795" s="18"/>
      <c r="D1795" s="31"/>
      <c r="E1795" s="18"/>
      <c r="F1795" s="31"/>
      <c r="H1795" s="36"/>
    </row>
    <row r="1796" spans="3:8" x14ac:dyDescent="0.25">
      <c r="C1796" s="18"/>
      <c r="D1796" s="31"/>
      <c r="E1796" s="18"/>
      <c r="F1796" s="31"/>
      <c r="H1796" s="36"/>
    </row>
    <row r="1797" spans="3:8" x14ac:dyDescent="0.25">
      <c r="C1797" s="18"/>
      <c r="D1797" s="31"/>
      <c r="E1797" s="18"/>
      <c r="F1797" s="31"/>
      <c r="H1797" s="36"/>
    </row>
    <row r="1798" spans="3:8" x14ac:dyDescent="0.25">
      <c r="C1798" s="18"/>
      <c r="D1798" s="31"/>
      <c r="E1798" s="18"/>
      <c r="F1798" s="31"/>
      <c r="H1798" s="36"/>
    </row>
    <row r="1799" spans="3:8" x14ac:dyDescent="0.25">
      <c r="C1799" s="18"/>
      <c r="D1799" s="31"/>
      <c r="E1799" s="18"/>
      <c r="F1799" s="31"/>
      <c r="H1799" s="36"/>
    </row>
    <row r="1800" spans="3:8" x14ac:dyDescent="0.25">
      <c r="C1800" s="18"/>
      <c r="D1800" s="31"/>
      <c r="E1800" s="18"/>
      <c r="F1800" s="31"/>
      <c r="H1800" s="36"/>
    </row>
    <row r="1801" spans="3:8" x14ac:dyDescent="0.25">
      <c r="C1801" s="18"/>
      <c r="D1801" s="31"/>
      <c r="E1801" s="18"/>
      <c r="F1801" s="31"/>
      <c r="H1801" s="36"/>
    </row>
    <row r="1802" spans="3:8" x14ac:dyDescent="0.25">
      <c r="C1802" s="18"/>
      <c r="D1802" s="31"/>
      <c r="E1802" s="18"/>
      <c r="F1802" s="31"/>
      <c r="H1802" s="36"/>
    </row>
    <row r="1803" spans="3:8" x14ac:dyDescent="0.25">
      <c r="C1803" s="18"/>
      <c r="D1803" s="31"/>
      <c r="E1803" s="18"/>
      <c r="F1803" s="31"/>
      <c r="H1803" s="36"/>
    </row>
    <row r="1804" spans="3:8" x14ac:dyDescent="0.25">
      <c r="C1804" s="18"/>
      <c r="D1804" s="31"/>
      <c r="E1804" s="18"/>
      <c r="F1804" s="31"/>
      <c r="H1804" s="36"/>
    </row>
    <row r="1805" spans="3:8" x14ac:dyDescent="0.25">
      <c r="C1805" s="18"/>
      <c r="D1805" s="31"/>
      <c r="E1805" s="18"/>
      <c r="F1805" s="31"/>
      <c r="H1805" s="36"/>
    </row>
    <row r="1806" spans="3:8" x14ac:dyDescent="0.25">
      <c r="C1806" s="18"/>
      <c r="D1806" s="31"/>
      <c r="E1806" s="18"/>
      <c r="F1806" s="31"/>
      <c r="H1806" s="36"/>
    </row>
    <row r="1807" spans="3:8" x14ac:dyDescent="0.25">
      <c r="C1807" s="18"/>
      <c r="D1807" s="31"/>
      <c r="E1807" s="18"/>
      <c r="F1807" s="31"/>
      <c r="H1807" s="36"/>
    </row>
    <row r="1808" spans="3:8" x14ac:dyDescent="0.25">
      <c r="C1808" s="18"/>
      <c r="D1808" s="31"/>
      <c r="E1808" s="18"/>
      <c r="F1808" s="31"/>
      <c r="H1808" s="36"/>
    </row>
    <row r="1809" spans="3:8" x14ac:dyDescent="0.25">
      <c r="C1809" s="18"/>
      <c r="D1809" s="31"/>
      <c r="E1809" s="18"/>
      <c r="F1809" s="31"/>
      <c r="H1809" s="36"/>
    </row>
    <row r="1810" spans="3:8" x14ac:dyDescent="0.25">
      <c r="C1810" s="18"/>
      <c r="D1810" s="31"/>
      <c r="E1810" s="18"/>
      <c r="F1810" s="31"/>
      <c r="H1810" s="36"/>
    </row>
    <row r="1811" spans="3:8" x14ac:dyDescent="0.25">
      <c r="C1811" s="18"/>
      <c r="D1811" s="31"/>
      <c r="E1811" s="18"/>
      <c r="F1811" s="31"/>
      <c r="H1811" s="36"/>
    </row>
    <row r="1812" spans="3:8" x14ac:dyDescent="0.25">
      <c r="C1812" s="18"/>
      <c r="D1812" s="31"/>
      <c r="E1812" s="18"/>
      <c r="F1812" s="31"/>
      <c r="H1812" s="36"/>
    </row>
    <row r="1813" spans="3:8" x14ac:dyDescent="0.25">
      <c r="C1813" s="18"/>
      <c r="D1813" s="31"/>
      <c r="E1813" s="18"/>
      <c r="F1813" s="31"/>
      <c r="H1813" s="36"/>
    </row>
    <row r="1814" spans="3:8" x14ac:dyDescent="0.25">
      <c r="C1814" s="18"/>
      <c r="D1814" s="31"/>
      <c r="E1814" s="18"/>
      <c r="F1814" s="31"/>
      <c r="H1814" s="36"/>
    </row>
    <row r="1815" spans="3:8" x14ac:dyDescent="0.25">
      <c r="C1815" s="18"/>
      <c r="D1815" s="31"/>
      <c r="E1815" s="18"/>
      <c r="F1815" s="31"/>
      <c r="H1815" s="36"/>
    </row>
    <row r="1816" spans="3:8" x14ac:dyDescent="0.25">
      <c r="C1816" s="18"/>
      <c r="D1816" s="31"/>
      <c r="E1816" s="18"/>
      <c r="F1816" s="31"/>
      <c r="H1816" s="36"/>
    </row>
    <row r="1817" spans="3:8" x14ac:dyDescent="0.25">
      <c r="C1817" s="18"/>
      <c r="D1817" s="31"/>
      <c r="E1817" s="18"/>
      <c r="F1817" s="31"/>
      <c r="H1817" s="36"/>
    </row>
    <row r="1818" spans="3:8" x14ac:dyDescent="0.25">
      <c r="C1818" s="18"/>
      <c r="D1818" s="31"/>
      <c r="E1818" s="18"/>
      <c r="F1818" s="31"/>
      <c r="H1818" s="36"/>
    </row>
    <row r="1819" spans="3:8" x14ac:dyDescent="0.25">
      <c r="C1819" s="18"/>
      <c r="D1819" s="31"/>
      <c r="E1819" s="18"/>
      <c r="F1819" s="31"/>
      <c r="H1819" s="36"/>
    </row>
    <row r="1820" spans="3:8" x14ac:dyDescent="0.25">
      <c r="C1820" s="18"/>
      <c r="D1820" s="31"/>
      <c r="E1820" s="18"/>
      <c r="F1820" s="31"/>
      <c r="H1820" s="36"/>
    </row>
    <row r="1821" spans="3:8" x14ac:dyDescent="0.25">
      <c r="C1821" s="18"/>
      <c r="D1821" s="31"/>
      <c r="E1821" s="18"/>
      <c r="F1821" s="31"/>
      <c r="H1821" s="36"/>
    </row>
    <row r="1822" spans="3:8" x14ac:dyDescent="0.25">
      <c r="C1822" s="18"/>
      <c r="D1822" s="31"/>
      <c r="E1822" s="18"/>
      <c r="F1822" s="31"/>
      <c r="H1822" s="36"/>
    </row>
    <row r="1823" spans="3:8" x14ac:dyDescent="0.25">
      <c r="C1823" s="18"/>
      <c r="D1823" s="31"/>
      <c r="E1823" s="18"/>
      <c r="F1823" s="31"/>
      <c r="H1823" s="36"/>
    </row>
    <row r="1824" spans="3:8" x14ac:dyDescent="0.25">
      <c r="C1824" s="18"/>
      <c r="D1824" s="31"/>
      <c r="E1824" s="18"/>
      <c r="F1824" s="31"/>
      <c r="H1824" s="36"/>
    </row>
    <row r="1825" spans="3:8" x14ac:dyDescent="0.25">
      <c r="C1825" s="18"/>
      <c r="D1825" s="31"/>
      <c r="E1825" s="18"/>
      <c r="F1825" s="31"/>
      <c r="H1825" s="36"/>
    </row>
    <row r="1826" spans="3:8" x14ac:dyDescent="0.25">
      <c r="C1826" s="18"/>
      <c r="D1826" s="31"/>
      <c r="E1826" s="18"/>
      <c r="F1826" s="31"/>
      <c r="H1826" s="36"/>
    </row>
    <row r="1827" spans="3:8" x14ac:dyDescent="0.25">
      <c r="C1827" s="18"/>
      <c r="D1827" s="31"/>
      <c r="E1827" s="18"/>
      <c r="F1827" s="31"/>
      <c r="H1827" s="36"/>
    </row>
    <row r="1828" spans="3:8" x14ac:dyDescent="0.25">
      <c r="C1828" s="18"/>
      <c r="D1828" s="31"/>
      <c r="E1828" s="18"/>
      <c r="F1828" s="31"/>
      <c r="H1828" s="36"/>
    </row>
    <row r="1829" spans="3:8" x14ac:dyDescent="0.25">
      <c r="C1829" s="18"/>
      <c r="D1829" s="31"/>
      <c r="E1829" s="18"/>
      <c r="F1829" s="31"/>
      <c r="H1829" s="36"/>
    </row>
    <row r="1830" spans="3:8" x14ac:dyDescent="0.25">
      <c r="C1830" s="18"/>
      <c r="D1830" s="31"/>
      <c r="E1830" s="18"/>
      <c r="F1830" s="31"/>
      <c r="H1830" s="36"/>
    </row>
    <row r="1831" spans="3:8" x14ac:dyDescent="0.25">
      <c r="C1831" s="18"/>
      <c r="D1831" s="31"/>
      <c r="E1831" s="18"/>
      <c r="F1831" s="31"/>
      <c r="H1831" s="36"/>
    </row>
    <row r="1832" spans="3:8" x14ac:dyDescent="0.25">
      <c r="C1832" s="18"/>
      <c r="D1832" s="31"/>
      <c r="E1832" s="18"/>
      <c r="F1832" s="31"/>
      <c r="H1832" s="36"/>
    </row>
    <row r="1833" spans="3:8" x14ac:dyDescent="0.25">
      <c r="C1833" s="18"/>
      <c r="D1833" s="31"/>
      <c r="E1833" s="18"/>
      <c r="F1833" s="31"/>
      <c r="H1833" s="36"/>
    </row>
    <row r="1834" spans="3:8" x14ac:dyDescent="0.25">
      <c r="C1834" s="18"/>
      <c r="D1834" s="31"/>
      <c r="E1834" s="18"/>
      <c r="F1834" s="31"/>
      <c r="H1834" s="36"/>
    </row>
    <row r="1835" spans="3:8" x14ac:dyDescent="0.25">
      <c r="C1835" s="18"/>
      <c r="D1835" s="31"/>
      <c r="E1835" s="18"/>
      <c r="F1835" s="31"/>
      <c r="H1835" s="36"/>
    </row>
    <row r="1836" spans="3:8" x14ac:dyDescent="0.25">
      <c r="C1836" s="18"/>
      <c r="D1836" s="31"/>
      <c r="E1836" s="18"/>
      <c r="F1836" s="31"/>
      <c r="H1836" s="36"/>
    </row>
    <row r="1837" spans="3:8" x14ac:dyDescent="0.25">
      <c r="C1837" s="18"/>
      <c r="D1837" s="31"/>
      <c r="E1837" s="18"/>
      <c r="F1837" s="31"/>
      <c r="H1837" s="36"/>
    </row>
    <row r="1838" spans="3:8" x14ac:dyDescent="0.25">
      <c r="C1838" s="18"/>
      <c r="D1838" s="31"/>
      <c r="E1838" s="18"/>
      <c r="F1838" s="31"/>
      <c r="H1838" s="36"/>
    </row>
    <row r="1839" spans="3:8" x14ac:dyDescent="0.25">
      <c r="C1839" s="18"/>
      <c r="D1839" s="31"/>
      <c r="E1839" s="18"/>
      <c r="F1839" s="31"/>
      <c r="H1839" s="36"/>
    </row>
    <row r="1840" spans="3:8" x14ac:dyDescent="0.25">
      <c r="C1840" s="18"/>
      <c r="D1840" s="31"/>
      <c r="E1840" s="18"/>
      <c r="F1840" s="31"/>
      <c r="H1840" s="36"/>
    </row>
    <row r="1841" spans="3:8" x14ac:dyDescent="0.25">
      <c r="C1841" s="18"/>
      <c r="D1841" s="31"/>
      <c r="E1841" s="18"/>
      <c r="F1841" s="31"/>
      <c r="H1841" s="36"/>
    </row>
    <row r="1842" spans="3:8" x14ac:dyDescent="0.25">
      <c r="C1842" s="18"/>
      <c r="D1842" s="31"/>
      <c r="E1842" s="18"/>
      <c r="F1842" s="31"/>
      <c r="H1842" s="36"/>
    </row>
    <row r="1843" spans="3:8" x14ac:dyDescent="0.25">
      <c r="C1843" s="18"/>
      <c r="D1843" s="31"/>
      <c r="E1843" s="18"/>
      <c r="F1843" s="31"/>
      <c r="H1843" s="36"/>
    </row>
    <row r="1844" spans="3:8" x14ac:dyDescent="0.25">
      <c r="C1844" s="18"/>
      <c r="D1844" s="31"/>
      <c r="E1844" s="18"/>
      <c r="F1844" s="31"/>
      <c r="H1844" s="36"/>
    </row>
    <row r="1845" spans="3:8" x14ac:dyDescent="0.25">
      <c r="C1845" s="18"/>
      <c r="D1845" s="31"/>
      <c r="E1845" s="18"/>
      <c r="F1845" s="31"/>
      <c r="H1845" s="36"/>
    </row>
    <row r="1846" spans="3:8" x14ac:dyDescent="0.25">
      <c r="C1846" s="18"/>
      <c r="D1846" s="31"/>
      <c r="E1846" s="18"/>
      <c r="F1846" s="31"/>
      <c r="H1846" s="36"/>
    </row>
    <row r="1847" spans="3:8" x14ac:dyDescent="0.25">
      <c r="C1847" s="18"/>
      <c r="D1847" s="31"/>
      <c r="E1847" s="18"/>
      <c r="F1847" s="31"/>
      <c r="H1847" s="36"/>
    </row>
    <row r="1848" spans="3:8" x14ac:dyDescent="0.25">
      <c r="C1848" s="18"/>
      <c r="D1848" s="31"/>
      <c r="E1848" s="18"/>
      <c r="F1848" s="31"/>
      <c r="H1848" s="36"/>
    </row>
    <row r="1849" spans="3:8" x14ac:dyDescent="0.25">
      <c r="C1849" s="18"/>
      <c r="D1849" s="31"/>
      <c r="E1849" s="18"/>
      <c r="F1849" s="31"/>
      <c r="H1849" s="36"/>
    </row>
    <row r="1850" spans="3:8" x14ac:dyDescent="0.25">
      <c r="C1850" s="18"/>
      <c r="D1850" s="31"/>
      <c r="E1850" s="18"/>
      <c r="F1850" s="31"/>
      <c r="H1850" s="36"/>
    </row>
    <row r="1851" spans="3:8" x14ac:dyDescent="0.25">
      <c r="C1851" s="18"/>
      <c r="D1851" s="31"/>
      <c r="E1851" s="18"/>
      <c r="F1851" s="31"/>
      <c r="H1851" s="36"/>
    </row>
    <row r="1852" spans="3:8" x14ac:dyDescent="0.25">
      <c r="C1852" s="18"/>
      <c r="D1852" s="31"/>
      <c r="E1852" s="18"/>
      <c r="F1852" s="31"/>
      <c r="H1852" s="36"/>
    </row>
    <row r="1853" spans="3:8" x14ac:dyDescent="0.25">
      <c r="C1853" s="18"/>
      <c r="D1853" s="31"/>
      <c r="E1853" s="18"/>
      <c r="F1853" s="31"/>
      <c r="H1853" s="36"/>
    </row>
    <row r="1854" spans="3:8" x14ac:dyDescent="0.25">
      <c r="C1854" s="18"/>
      <c r="D1854" s="31"/>
      <c r="E1854" s="18"/>
      <c r="F1854" s="31"/>
      <c r="H1854" s="36"/>
    </row>
    <row r="1855" spans="3:8" x14ac:dyDescent="0.25">
      <c r="C1855" s="18"/>
      <c r="D1855" s="31"/>
      <c r="E1855" s="18"/>
      <c r="F1855" s="31"/>
      <c r="H1855" s="36"/>
    </row>
    <row r="1856" spans="3:8" x14ac:dyDescent="0.25">
      <c r="C1856" s="18"/>
      <c r="D1856" s="31"/>
      <c r="E1856" s="18"/>
      <c r="F1856" s="31"/>
      <c r="H1856" s="36"/>
    </row>
    <row r="1857" spans="3:8" x14ac:dyDescent="0.25">
      <c r="C1857" s="18"/>
      <c r="D1857" s="31"/>
      <c r="E1857" s="18"/>
      <c r="F1857" s="31"/>
      <c r="H1857" s="36"/>
    </row>
    <row r="1858" spans="3:8" x14ac:dyDescent="0.25">
      <c r="C1858" s="18"/>
      <c r="D1858" s="31"/>
      <c r="E1858" s="18"/>
      <c r="F1858" s="31"/>
      <c r="H1858" s="36"/>
    </row>
    <row r="1859" spans="3:8" x14ac:dyDescent="0.25">
      <c r="C1859" s="18"/>
      <c r="D1859" s="31"/>
      <c r="E1859" s="18"/>
      <c r="F1859" s="31"/>
      <c r="H1859" s="36"/>
    </row>
    <row r="1860" spans="3:8" x14ac:dyDescent="0.25">
      <c r="C1860" s="18"/>
      <c r="D1860" s="31"/>
      <c r="E1860" s="18"/>
      <c r="F1860" s="31"/>
      <c r="H1860" s="36"/>
    </row>
    <row r="1861" spans="3:8" x14ac:dyDescent="0.25">
      <c r="C1861" s="18"/>
      <c r="D1861" s="31"/>
      <c r="E1861" s="18"/>
      <c r="F1861" s="31"/>
      <c r="H1861" s="36"/>
    </row>
    <row r="1862" spans="3:8" x14ac:dyDescent="0.25">
      <c r="C1862" s="18"/>
      <c r="D1862" s="31"/>
      <c r="E1862" s="18"/>
      <c r="F1862" s="31"/>
      <c r="H1862" s="36"/>
    </row>
    <row r="1863" spans="3:8" x14ac:dyDescent="0.25">
      <c r="C1863" s="18"/>
      <c r="D1863" s="31"/>
      <c r="E1863" s="18"/>
      <c r="F1863" s="31"/>
      <c r="H1863" s="36"/>
    </row>
    <row r="1864" spans="3:8" x14ac:dyDescent="0.25">
      <c r="C1864" s="18"/>
      <c r="D1864" s="31"/>
      <c r="E1864" s="18"/>
      <c r="F1864" s="31"/>
      <c r="H1864" s="36"/>
    </row>
    <row r="1865" spans="3:8" x14ac:dyDescent="0.25">
      <c r="C1865" s="18"/>
      <c r="D1865" s="31"/>
      <c r="E1865" s="18"/>
      <c r="F1865" s="31"/>
      <c r="H1865" s="36"/>
    </row>
    <row r="1866" spans="3:8" x14ac:dyDescent="0.25">
      <c r="C1866" s="18"/>
      <c r="D1866" s="31"/>
      <c r="E1866" s="18"/>
      <c r="F1866" s="31"/>
      <c r="H1866" s="36"/>
    </row>
    <row r="1867" spans="3:8" x14ac:dyDescent="0.25">
      <c r="C1867" s="18"/>
      <c r="D1867" s="31"/>
      <c r="E1867" s="18"/>
      <c r="F1867" s="31"/>
      <c r="H1867" s="36"/>
    </row>
    <row r="1868" spans="3:8" x14ac:dyDescent="0.25">
      <c r="C1868" s="18"/>
      <c r="D1868" s="31"/>
      <c r="E1868" s="18"/>
      <c r="F1868" s="31"/>
      <c r="H1868" s="36"/>
    </row>
    <row r="1869" spans="3:8" x14ac:dyDescent="0.25">
      <c r="C1869" s="18"/>
      <c r="D1869" s="31"/>
      <c r="E1869" s="18"/>
      <c r="F1869" s="31"/>
      <c r="H1869" s="36"/>
    </row>
    <row r="1870" spans="3:8" x14ac:dyDescent="0.25">
      <c r="C1870" s="18"/>
      <c r="D1870" s="31"/>
      <c r="E1870" s="18"/>
      <c r="F1870" s="31"/>
      <c r="H1870" s="36"/>
    </row>
    <row r="1871" spans="3:8" x14ac:dyDescent="0.25">
      <c r="C1871" s="18"/>
      <c r="D1871" s="31"/>
      <c r="E1871" s="18"/>
      <c r="F1871" s="31"/>
      <c r="H1871" s="36"/>
    </row>
    <row r="1872" spans="3:8" x14ac:dyDescent="0.25">
      <c r="C1872" s="18"/>
      <c r="D1872" s="31"/>
      <c r="E1872" s="18"/>
      <c r="F1872" s="31"/>
      <c r="H1872" s="36"/>
    </row>
    <row r="1873" spans="3:8" x14ac:dyDescent="0.25">
      <c r="C1873" s="18"/>
      <c r="D1873" s="31"/>
      <c r="E1873" s="18"/>
      <c r="F1873" s="31"/>
      <c r="H1873" s="36"/>
    </row>
    <row r="1874" spans="3:8" x14ac:dyDescent="0.25">
      <c r="C1874" s="18"/>
      <c r="D1874" s="31"/>
      <c r="E1874" s="18"/>
      <c r="F1874" s="31"/>
      <c r="H1874" s="36"/>
    </row>
    <row r="1875" spans="3:8" x14ac:dyDescent="0.25">
      <c r="C1875" s="18"/>
      <c r="D1875" s="31"/>
      <c r="E1875" s="18"/>
      <c r="F1875" s="31"/>
      <c r="H1875" s="36"/>
    </row>
    <row r="1876" spans="3:8" x14ac:dyDescent="0.25">
      <c r="C1876" s="18"/>
      <c r="D1876" s="31"/>
      <c r="E1876" s="18"/>
      <c r="F1876" s="31"/>
      <c r="H1876" s="36"/>
    </row>
    <row r="1877" spans="3:8" x14ac:dyDescent="0.25">
      <c r="C1877" s="18"/>
      <c r="D1877" s="31"/>
      <c r="E1877" s="18"/>
      <c r="F1877" s="31"/>
      <c r="H1877" s="36"/>
    </row>
    <row r="1878" spans="3:8" x14ac:dyDescent="0.25">
      <c r="C1878" s="18"/>
      <c r="D1878" s="31"/>
      <c r="E1878" s="18"/>
      <c r="F1878" s="31"/>
      <c r="H1878" s="36"/>
    </row>
    <row r="1879" spans="3:8" x14ac:dyDescent="0.25">
      <c r="C1879" s="18"/>
      <c r="D1879" s="31"/>
      <c r="E1879" s="18"/>
      <c r="F1879" s="31"/>
      <c r="H1879" s="36"/>
    </row>
    <row r="1880" spans="3:8" x14ac:dyDescent="0.25">
      <c r="C1880" s="18"/>
      <c r="D1880" s="31"/>
      <c r="E1880" s="18"/>
      <c r="F1880" s="31"/>
      <c r="H1880" s="36"/>
    </row>
    <row r="1881" spans="3:8" x14ac:dyDescent="0.25">
      <c r="C1881" s="18"/>
      <c r="D1881" s="31"/>
      <c r="E1881" s="18"/>
      <c r="F1881" s="31"/>
      <c r="H1881" s="36"/>
    </row>
    <row r="1882" spans="3:8" x14ac:dyDescent="0.25">
      <c r="C1882" s="18"/>
      <c r="D1882" s="31"/>
      <c r="E1882" s="18"/>
      <c r="F1882" s="31"/>
      <c r="H1882" s="36"/>
    </row>
    <row r="1883" spans="3:8" x14ac:dyDescent="0.25">
      <c r="C1883" s="18"/>
      <c r="D1883" s="31"/>
      <c r="E1883" s="18"/>
      <c r="F1883" s="31"/>
      <c r="H1883" s="36"/>
    </row>
    <row r="1884" spans="3:8" x14ac:dyDescent="0.25">
      <c r="C1884" s="18"/>
      <c r="D1884" s="31"/>
      <c r="E1884" s="18"/>
      <c r="F1884" s="31"/>
      <c r="H1884" s="36"/>
    </row>
    <row r="1885" spans="3:8" x14ac:dyDescent="0.25">
      <c r="C1885" s="18"/>
      <c r="D1885" s="31"/>
      <c r="E1885" s="18"/>
      <c r="F1885" s="31"/>
      <c r="H1885" s="36"/>
    </row>
    <row r="1886" spans="3:8" x14ac:dyDescent="0.25">
      <c r="C1886" s="18"/>
      <c r="D1886" s="31"/>
      <c r="E1886" s="18"/>
      <c r="F1886" s="31"/>
      <c r="H1886" s="36"/>
    </row>
    <row r="1887" spans="3:8" x14ac:dyDescent="0.25">
      <c r="C1887" s="18"/>
      <c r="D1887" s="31"/>
      <c r="E1887" s="18"/>
      <c r="F1887" s="31"/>
      <c r="H1887" s="36"/>
    </row>
    <row r="1888" spans="3:8" x14ac:dyDescent="0.25">
      <c r="C1888" s="18"/>
      <c r="D1888" s="31"/>
      <c r="E1888" s="18"/>
      <c r="F1888" s="31"/>
      <c r="H1888" s="36"/>
    </row>
    <row r="1889" spans="3:8" x14ac:dyDescent="0.25">
      <c r="C1889" s="18"/>
      <c r="D1889" s="31"/>
      <c r="E1889" s="18"/>
      <c r="F1889" s="31"/>
      <c r="H1889" s="36"/>
    </row>
    <row r="1890" spans="3:8" x14ac:dyDescent="0.25">
      <c r="C1890" s="18"/>
      <c r="D1890" s="31"/>
      <c r="E1890" s="18"/>
      <c r="F1890" s="31"/>
      <c r="H1890" s="36"/>
    </row>
    <row r="1891" spans="3:8" x14ac:dyDescent="0.25">
      <c r="C1891" s="18"/>
      <c r="D1891" s="31"/>
      <c r="E1891" s="18"/>
      <c r="F1891" s="31"/>
      <c r="H1891" s="36"/>
    </row>
    <row r="1892" spans="3:8" x14ac:dyDescent="0.25">
      <c r="C1892" s="18"/>
      <c r="D1892" s="31"/>
      <c r="E1892" s="18"/>
      <c r="F1892" s="31"/>
      <c r="H1892" s="36"/>
    </row>
    <row r="1893" spans="3:8" x14ac:dyDescent="0.25">
      <c r="C1893" s="18"/>
      <c r="D1893" s="31"/>
      <c r="E1893" s="18"/>
      <c r="F1893" s="31"/>
      <c r="H1893" s="36"/>
    </row>
    <row r="1894" spans="3:8" x14ac:dyDescent="0.25">
      <c r="C1894" s="18"/>
      <c r="D1894" s="31"/>
      <c r="E1894" s="18"/>
      <c r="F1894" s="31"/>
      <c r="H1894" s="36"/>
    </row>
    <row r="1895" spans="3:8" x14ac:dyDescent="0.25">
      <c r="C1895" s="18"/>
      <c r="D1895" s="31"/>
      <c r="E1895" s="18"/>
      <c r="F1895" s="31"/>
      <c r="H1895" s="36"/>
    </row>
    <row r="1896" spans="3:8" x14ac:dyDescent="0.25">
      <c r="C1896" s="18"/>
      <c r="D1896" s="31"/>
      <c r="E1896" s="18"/>
      <c r="F1896" s="31"/>
      <c r="H1896" s="36"/>
    </row>
    <row r="1897" spans="3:8" x14ac:dyDescent="0.25">
      <c r="C1897" s="18"/>
      <c r="D1897" s="31"/>
      <c r="E1897" s="18"/>
      <c r="F1897" s="31"/>
      <c r="H1897" s="36"/>
    </row>
    <row r="1898" spans="3:8" x14ac:dyDescent="0.25">
      <c r="C1898" s="18"/>
      <c r="D1898" s="31"/>
      <c r="E1898" s="18"/>
      <c r="F1898" s="31"/>
      <c r="H1898" s="36"/>
    </row>
    <row r="1899" spans="3:8" x14ac:dyDescent="0.25">
      <c r="C1899" s="18"/>
      <c r="D1899" s="31"/>
      <c r="E1899" s="18"/>
      <c r="F1899" s="31"/>
      <c r="H1899" s="36"/>
    </row>
    <row r="1900" spans="3:8" x14ac:dyDescent="0.25">
      <c r="C1900" s="18"/>
      <c r="D1900" s="31"/>
      <c r="E1900" s="18"/>
      <c r="F1900" s="31"/>
      <c r="H1900" s="36"/>
    </row>
    <row r="1901" spans="3:8" x14ac:dyDescent="0.25">
      <c r="C1901" s="18"/>
      <c r="D1901" s="31"/>
      <c r="E1901" s="18"/>
      <c r="F1901" s="31"/>
      <c r="H1901" s="36"/>
    </row>
    <row r="1902" spans="3:8" x14ac:dyDescent="0.25">
      <c r="C1902" s="18"/>
      <c r="D1902" s="31"/>
      <c r="E1902" s="18"/>
      <c r="F1902" s="31"/>
      <c r="H1902" s="36"/>
    </row>
    <row r="1903" spans="3:8" x14ac:dyDescent="0.25">
      <c r="C1903" s="18"/>
      <c r="D1903" s="31"/>
      <c r="E1903" s="18"/>
      <c r="F1903" s="31"/>
      <c r="H1903" s="36"/>
    </row>
    <row r="1904" spans="3:8" x14ac:dyDescent="0.25">
      <c r="C1904" s="18"/>
      <c r="D1904" s="31"/>
      <c r="E1904" s="18"/>
      <c r="F1904" s="31"/>
      <c r="H1904" s="36"/>
    </row>
    <row r="1905" spans="3:8" x14ac:dyDescent="0.25">
      <c r="C1905" s="18"/>
      <c r="D1905" s="31"/>
      <c r="E1905" s="18"/>
      <c r="F1905" s="31"/>
      <c r="H1905" s="36"/>
    </row>
    <row r="1906" spans="3:8" x14ac:dyDescent="0.25">
      <c r="C1906" s="18"/>
      <c r="D1906" s="31"/>
      <c r="E1906" s="18"/>
      <c r="F1906" s="31"/>
      <c r="H1906" s="36"/>
    </row>
    <row r="1907" spans="3:8" x14ac:dyDescent="0.25">
      <c r="C1907" s="18"/>
      <c r="D1907" s="31"/>
      <c r="E1907" s="18"/>
      <c r="F1907" s="31"/>
      <c r="H1907" s="36"/>
    </row>
    <row r="1908" spans="3:8" x14ac:dyDescent="0.25">
      <c r="C1908" s="18"/>
      <c r="D1908" s="31"/>
      <c r="E1908" s="18"/>
      <c r="F1908" s="31"/>
      <c r="H1908" s="36"/>
    </row>
    <row r="1909" spans="3:8" x14ac:dyDescent="0.25">
      <c r="C1909" s="18"/>
      <c r="D1909" s="31"/>
      <c r="E1909" s="18"/>
      <c r="F1909" s="31"/>
      <c r="H1909" s="36"/>
    </row>
    <row r="1910" spans="3:8" x14ac:dyDescent="0.25">
      <c r="C1910" s="18"/>
      <c r="D1910" s="31"/>
      <c r="E1910" s="18"/>
      <c r="F1910" s="31"/>
      <c r="H1910" s="36"/>
    </row>
    <row r="1911" spans="3:8" x14ac:dyDescent="0.25">
      <c r="C1911" s="18"/>
      <c r="D1911" s="31"/>
      <c r="E1911" s="18"/>
      <c r="F1911" s="31"/>
      <c r="H1911" s="36"/>
    </row>
    <row r="1912" spans="3:8" x14ac:dyDescent="0.25">
      <c r="C1912" s="18"/>
      <c r="D1912" s="31"/>
      <c r="E1912" s="18"/>
      <c r="F1912" s="31"/>
      <c r="H1912" s="36"/>
    </row>
    <row r="1913" spans="3:8" x14ac:dyDescent="0.25">
      <c r="C1913" s="18"/>
      <c r="D1913" s="31"/>
      <c r="E1913" s="18"/>
      <c r="F1913" s="31"/>
      <c r="H1913" s="36"/>
    </row>
    <row r="1914" spans="3:8" x14ac:dyDescent="0.25">
      <c r="C1914" s="18"/>
      <c r="D1914" s="31"/>
      <c r="E1914" s="18"/>
      <c r="F1914" s="31"/>
      <c r="H1914" s="36"/>
    </row>
    <row r="1915" spans="3:8" x14ac:dyDescent="0.25">
      <c r="C1915" s="18"/>
      <c r="D1915" s="31"/>
      <c r="E1915" s="18"/>
      <c r="F1915" s="31"/>
      <c r="H1915" s="36"/>
    </row>
    <row r="1916" spans="3:8" x14ac:dyDescent="0.25">
      <c r="C1916" s="18"/>
      <c r="D1916" s="31"/>
      <c r="E1916" s="18"/>
      <c r="F1916" s="31"/>
      <c r="H1916" s="36"/>
    </row>
    <row r="1917" spans="3:8" x14ac:dyDescent="0.25">
      <c r="C1917" s="18"/>
      <c r="D1917" s="31"/>
      <c r="E1917" s="18"/>
      <c r="F1917" s="31"/>
      <c r="H1917" s="36"/>
    </row>
    <row r="1918" spans="3:8" x14ac:dyDescent="0.25">
      <c r="C1918" s="18"/>
      <c r="D1918" s="31"/>
      <c r="E1918" s="18"/>
      <c r="F1918" s="31"/>
      <c r="H1918" s="36"/>
    </row>
    <row r="1919" spans="3:8" x14ac:dyDescent="0.25">
      <c r="C1919" s="18"/>
      <c r="D1919" s="31"/>
      <c r="E1919" s="18"/>
      <c r="F1919" s="31"/>
      <c r="H1919" s="36"/>
    </row>
    <row r="1920" spans="3:8" x14ac:dyDescent="0.25">
      <c r="C1920" s="18"/>
      <c r="D1920" s="31"/>
      <c r="E1920" s="18"/>
      <c r="F1920" s="31"/>
      <c r="H1920" s="36"/>
    </row>
    <row r="1921" spans="3:8" x14ac:dyDescent="0.25">
      <c r="C1921" s="18"/>
      <c r="D1921" s="31"/>
      <c r="E1921" s="18"/>
      <c r="F1921" s="31"/>
      <c r="H1921" s="36"/>
    </row>
    <row r="1922" spans="3:8" x14ac:dyDescent="0.25">
      <c r="C1922" s="18"/>
      <c r="D1922" s="31"/>
      <c r="E1922" s="18"/>
      <c r="F1922" s="31"/>
      <c r="H1922" s="36"/>
    </row>
    <row r="1923" spans="3:8" x14ac:dyDescent="0.25">
      <c r="C1923" s="18"/>
      <c r="D1923" s="31"/>
      <c r="E1923" s="18"/>
      <c r="F1923" s="31"/>
      <c r="H1923" s="36"/>
    </row>
    <row r="1924" spans="3:8" x14ac:dyDescent="0.25">
      <c r="C1924" s="18"/>
      <c r="D1924" s="31"/>
      <c r="E1924" s="18"/>
      <c r="F1924" s="31"/>
      <c r="H1924" s="36"/>
    </row>
    <row r="1925" spans="3:8" x14ac:dyDescent="0.25">
      <c r="C1925" s="18"/>
      <c r="D1925" s="31"/>
      <c r="E1925" s="18"/>
      <c r="F1925" s="31"/>
      <c r="H1925" s="36"/>
    </row>
    <row r="1926" spans="3:8" x14ac:dyDescent="0.25">
      <c r="C1926" s="18"/>
      <c r="D1926" s="31"/>
      <c r="E1926" s="18"/>
      <c r="F1926" s="31"/>
      <c r="H1926" s="36"/>
    </row>
    <row r="1927" spans="3:8" x14ac:dyDescent="0.25">
      <c r="C1927" s="18"/>
      <c r="D1927" s="31"/>
      <c r="E1927" s="18"/>
      <c r="F1927" s="31"/>
      <c r="H1927" s="36"/>
    </row>
    <row r="1928" spans="3:8" x14ac:dyDescent="0.25">
      <c r="C1928" s="18"/>
      <c r="D1928" s="31"/>
      <c r="E1928" s="18"/>
      <c r="F1928" s="31"/>
      <c r="H1928" s="36"/>
    </row>
    <row r="1929" spans="3:8" x14ac:dyDescent="0.25">
      <c r="C1929" s="18"/>
      <c r="D1929" s="31"/>
      <c r="E1929" s="18"/>
      <c r="F1929" s="31"/>
      <c r="H1929" s="36"/>
    </row>
    <row r="1930" spans="3:8" x14ac:dyDescent="0.25">
      <c r="C1930" s="18"/>
      <c r="D1930" s="31"/>
      <c r="E1930" s="18"/>
      <c r="F1930" s="31"/>
      <c r="H1930" s="36"/>
    </row>
    <row r="1931" spans="3:8" x14ac:dyDescent="0.25">
      <c r="C1931" s="18"/>
      <c r="D1931" s="31"/>
      <c r="E1931" s="18"/>
      <c r="F1931" s="31"/>
      <c r="H1931" s="36"/>
    </row>
    <row r="1932" spans="3:8" x14ac:dyDescent="0.25">
      <c r="C1932" s="18"/>
      <c r="D1932" s="31"/>
      <c r="E1932" s="18"/>
      <c r="F1932" s="31"/>
      <c r="H1932" s="36"/>
    </row>
    <row r="1933" spans="3:8" x14ac:dyDescent="0.25">
      <c r="C1933" s="18"/>
      <c r="D1933" s="31"/>
      <c r="E1933" s="18"/>
      <c r="F1933" s="31"/>
      <c r="H1933" s="36"/>
    </row>
    <row r="1934" spans="3:8" x14ac:dyDescent="0.25">
      <c r="C1934" s="18"/>
      <c r="D1934" s="31"/>
      <c r="E1934" s="18"/>
      <c r="F1934" s="31"/>
      <c r="H1934" s="36"/>
    </row>
    <row r="1935" spans="3:8" x14ac:dyDescent="0.25">
      <c r="C1935" s="18"/>
      <c r="D1935" s="31"/>
      <c r="E1935" s="18"/>
      <c r="F1935" s="31"/>
      <c r="H1935" s="36"/>
    </row>
    <row r="1936" spans="3:8" x14ac:dyDescent="0.25">
      <c r="C1936" s="18"/>
      <c r="D1936" s="31"/>
      <c r="E1936" s="18"/>
      <c r="F1936" s="31"/>
      <c r="H1936" s="36"/>
    </row>
    <row r="1937" spans="3:8" x14ac:dyDescent="0.25">
      <c r="C1937" s="18"/>
      <c r="D1937" s="31"/>
      <c r="E1937" s="18"/>
      <c r="F1937" s="31"/>
      <c r="H1937" s="36"/>
    </row>
    <row r="1938" spans="3:8" x14ac:dyDescent="0.25">
      <c r="C1938" s="18"/>
      <c r="D1938" s="31"/>
      <c r="E1938" s="18"/>
      <c r="F1938" s="31"/>
      <c r="H1938" s="36"/>
    </row>
    <row r="1939" spans="3:8" x14ac:dyDescent="0.25">
      <c r="C1939" s="18"/>
      <c r="D1939" s="31"/>
      <c r="E1939" s="18"/>
      <c r="F1939" s="31"/>
      <c r="H1939" s="36"/>
    </row>
    <row r="1940" spans="3:8" x14ac:dyDescent="0.25">
      <c r="C1940" s="18"/>
      <c r="D1940" s="31"/>
      <c r="E1940" s="18"/>
      <c r="F1940" s="31"/>
      <c r="H1940" s="36"/>
    </row>
    <row r="1941" spans="3:8" x14ac:dyDescent="0.25">
      <c r="C1941" s="18"/>
      <c r="D1941" s="31"/>
      <c r="E1941" s="18"/>
      <c r="F1941" s="31"/>
      <c r="H1941" s="36"/>
    </row>
    <row r="1942" spans="3:8" x14ac:dyDescent="0.25">
      <c r="C1942" s="18"/>
      <c r="D1942" s="31"/>
      <c r="E1942" s="18"/>
      <c r="F1942" s="31"/>
      <c r="H1942" s="36"/>
    </row>
    <row r="1943" spans="3:8" x14ac:dyDescent="0.25">
      <c r="C1943" s="18"/>
      <c r="D1943" s="31"/>
      <c r="E1943" s="18"/>
      <c r="F1943" s="31"/>
      <c r="H1943" s="36"/>
    </row>
    <row r="1944" spans="3:8" x14ac:dyDescent="0.25">
      <c r="C1944" s="18"/>
      <c r="D1944" s="31"/>
      <c r="E1944" s="18"/>
      <c r="F1944" s="31"/>
      <c r="H1944" s="36"/>
    </row>
    <row r="1945" spans="3:8" x14ac:dyDescent="0.25">
      <c r="C1945" s="18"/>
      <c r="D1945" s="31"/>
      <c r="E1945" s="18"/>
      <c r="F1945" s="31"/>
      <c r="H1945" s="36"/>
    </row>
    <row r="1946" spans="3:8" x14ac:dyDescent="0.25">
      <c r="C1946" s="18"/>
      <c r="D1946" s="31"/>
      <c r="E1946" s="18"/>
      <c r="F1946" s="31"/>
      <c r="H1946" s="36"/>
    </row>
    <row r="1947" spans="3:8" x14ac:dyDescent="0.25">
      <c r="C1947" s="18"/>
      <c r="D1947" s="31"/>
      <c r="E1947" s="18"/>
      <c r="F1947" s="31"/>
      <c r="H1947" s="36"/>
    </row>
    <row r="1948" spans="3:8" x14ac:dyDescent="0.25">
      <c r="C1948" s="18"/>
      <c r="D1948" s="31"/>
      <c r="E1948" s="18"/>
      <c r="F1948" s="31"/>
      <c r="H1948" s="36"/>
    </row>
    <row r="1949" spans="3:8" x14ac:dyDescent="0.25">
      <c r="C1949" s="18"/>
      <c r="D1949" s="31"/>
      <c r="E1949" s="18"/>
      <c r="F1949" s="31"/>
      <c r="H1949" s="36"/>
    </row>
    <row r="1950" spans="3:8" x14ac:dyDescent="0.25">
      <c r="C1950" s="18"/>
      <c r="D1950" s="31"/>
      <c r="E1950" s="18"/>
      <c r="F1950" s="31"/>
      <c r="H1950" s="36"/>
    </row>
    <row r="1951" spans="3:8" x14ac:dyDescent="0.25">
      <c r="C1951" s="18"/>
      <c r="D1951" s="31"/>
      <c r="E1951" s="18"/>
      <c r="F1951" s="31"/>
      <c r="H1951" s="36"/>
    </row>
    <row r="1952" spans="3:8" x14ac:dyDescent="0.25">
      <c r="C1952" s="18"/>
      <c r="D1952" s="31"/>
      <c r="E1952" s="18"/>
      <c r="F1952" s="31"/>
      <c r="H1952" s="36"/>
    </row>
    <row r="1953" spans="3:8" x14ac:dyDescent="0.25">
      <c r="C1953" s="18"/>
      <c r="D1953" s="31"/>
      <c r="E1953" s="18"/>
      <c r="F1953" s="31"/>
      <c r="H1953" s="36"/>
    </row>
    <row r="1954" spans="3:8" x14ac:dyDescent="0.25">
      <c r="C1954" s="18"/>
      <c r="D1954" s="31"/>
      <c r="E1954" s="18"/>
      <c r="F1954" s="31"/>
      <c r="H1954" s="36"/>
    </row>
    <row r="1955" spans="3:8" x14ac:dyDescent="0.25">
      <c r="C1955" s="18"/>
      <c r="D1955" s="31"/>
      <c r="E1955" s="18"/>
      <c r="F1955" s="31"/>
      <c r="H1955" s="36"/>
    </row>
    <row r="1956" spans="3:8" x14ac:dyDescent="0.25">
      <c r="C1956" s="18"/>
      <c r="D1956" s="31"/>
      <c r="E1956" s="18"/>
      <c r="F1956" s="31"/>
      <c r="H1956" s="36"/>
    </row>
    <row r="1957" spans="3:8" x14ac:dyDescent="0.25">
      <c r="C1957" s="18"/>
      <c r="D1957" s="31"/>
      <c r="E1957" s="18"/>
      <c r="F1957" s="31"/>
      <c r="H1957" s="36"/>
    </row>
    <row r="1958" spans="3:8" x14ac:dyDescent="0.25">
      <c r="C1958" s="18"/>
      <c r="D1958" s="31"/>
      <c r="E1958" s="18"/>
      <c r="F1958" s="31"/>
      <c r="H1958" s="36"/>
    </row>
    <row r="1959" spans="3:8" x14ac:dyDescent="0.25">
      <c r="C1959" s="18"/>
      <c r="D1959" s="31"/>
      <c r="E1959" s="18"/>
      <c r="F1959" s="31"/>
      <c r="H1959" s="36"/>
    </row>
    <row r="1960" spans="3:8" x14ac:dyDescent="0.25">
      <c r="C1960" s="18"/>
      <c r="D1960" s="31"/>
      <c r="E1960" s="18"/>
      <c r="F1960" s="31"/>
      <c r="H1960" s="36"/>
    </row>
    <row r="1961" spans="3:8" x14ac:dyDescent="0.25">
      <c r="C1961" s="18"/>
      <c r="D1961" s="31"/>
      <c r="E1961" s="18"/>
      <c r="F1961" s="31"/>
      <c r="H1961" s="36"/>
    </row>
    <row r="1962" spans="3:8" x14ac:dyDescent="0.25">
      <c r="C1962" s="18"/>
      <c r="D1962" s="31"/>
      <c r="E1962" s="18"/>
      <c r="F1962" s="31"/>
      <c r="H1962" s="36"/>
    </row>
    <row r="1963" spans="3:8" x14ac:dyDescent="0.25">
      <c r="C1963" s="18"/>
      <c r="D1963" s="31"/>
      <c r="E1963" s="18"/>
      <c r="F1963" s="31"/>
      <c r="H1963" s="36"/>
    </row>
    <row r="1964" spans="3:8" x14ac:dyDescent="0.25">
      <c r="C1964" s="18"/>
      <c r="D1964" s="31"/>
      <c r="E1964" s="18"/>
      <c r="F1964" s="31"/>
      <c r="H1964" s="36"/>
    </row>
    <row r="1965" spans="3:8" x14ac:dyDescent="0.25">
      <c r="C1965" s="18"/>
      <c r="D1965" s="31"/>
      <c r="E1965" s="18"/>
      <c r="F1965" s="31"/>
      <c r="H1965" s="36"/>
    </row>
    <row r="1966" spans="3:8" x14ac:dyDescent="0.25">
      <c r="C1966" s="18"/>
      <c r="D1966" s="31"/>
      <c r="E1966" s="18"/>
      <c r="F1966" s="31"/>
      <c r="H1966" s="36"/>
    </row>
    <row r="1967" spans="3:8" x14ac:dyDescent="0.25">
      <c r="C1967" s="18"/>
      <c r="D1967" s="31"/>
      <c r="E1967" s="18"/>
      <c r="F1967" s="31"/>
      <c r="H1967" s="36"/>
    </row>
    <row r="1968" spans="3:8" x14ac:dyDescent="0.25">
      <c r="C1968" s="18"/>
      <c r="D1968" s="31"/>
      <c r="E1968" s="18"/>
      <c r="F1968" s="31"/>
      <c r="H1968" s="36"/>
    </row>
    <row r="1969" spans="3:8" x14ac:dyDescent="0.25">
      <c r="C1969" s="18"/>
      <c r="D1969" s="31"/>
      <c r="E1969" s="18"/>
      <c r="F1969" s="31"/>
      <c r="H1969" s="36"/>
    </row>
    <row r="1970" spans="3:8" x14ac:dyDescent="0.25">
      <c r="C1970" s="18"/>
      <c r="D1970" s="31"/>
      <c r="E1970" s="18"/>
      <c r="F1970" s="31"/>
      <c r="H1970" s="36"/>
    </row>
    <row r="1971" spans="3:8" x14ac:dyDescent="0.25">
      <c r="C1971" s="18"/>
      <c r="D1971" s="31"/>
      <c r="E1971" s="18"/>
      <c r="F1971" s="31"/>
      <c r="H1971" s="36"/>
    </row>
    <row r="1972" spans="3:8" x14ac:dyDescent="0.25">
      <c r="C1972" s="18"/>
      <c r="D1972" s="31"/>
      <c r="E1972" s="18"/>
      <c r="F1972" s="31"/>
      <c r="H1972" s="36"/>
    </row>
    <row r="1973" spans="3:8" x14ac:dyDescent="0.25">
      <c r="C1973" s="18"/>
      <c r="D1973" s="31"/>
      <c r="E1973" s="18"/>
      <c r="F1973" s="31"/>
      <c r="H1973" s="36"/>
    </row>
    <row r="1974" spans="3:8" x14ac:dyDescent="0.25">
      <c r="C1974" s="18"/>
      <c r="D1974" s="31"/>
      <c r="E1974" s="18"/>
      <c r="F1974" s="31"/>
      <c r="H1974" s="36"/>
    </row>
    <row r="1975" spans="3:8" x14ac:dyDescent="0.25">
      <c r="C1975" s="18"/>
      <c r="D1975" s="31"/>
      <c r="E1975" s="18"/>
      <c r="F1975" s="31"/>
      <c r="H1975" s="36"/>
    </row>
    <row r="1976" spans="3:8" x14ac:dyDescent="0.25">
      <c r="C1976" s="18"/>
      <c r="D1976" s="31"/>
      <c r="E1976" s="18"/>
      <c r="F1976" s="31"/>
      <c r="H1976" s="36"/>
    </row>
    <row r="1977" spans="3:8" x14ac:dyDescent="0.25">
      <c r="C1977" s="18"/>
      <c r="D1977" s="31"/>
      <c r="E1977" s="18"/>
      <c r="F1977" s="31"/>
      <c r="H1977" s="36"/>
    </row>
    <row r="1978" spans="3:8" x14ac:dyDescent="0.25">
      <c r="C1978" s="18"/>
      <c r="D1978" s="31"/>
      <c r="E1978" s="18"/>
      <c r="F1978" s="31"/>
      <c r="H1978" s="36"/>
    </row>
    <row r="1979" spans="3:8" x14ac:dyDescent="0.25">
      <c r="C1979" s="18"/>
      <c r="D1979" s="31"/>
      <c r="E1979" s="18"/>
      <c r="F1979" s="31"/>
      <c r="H1979" s="36"/>
    </row>
    <row r="1980" spans="3:8" x14ac:dyDescent="0.25">
      <c r="C1980" s="18"/>
      <c r="D1980" s="31"/>
      <c r="E1980" s="18"/>
      <c r="F1980" s="31"/>
      <c r="H1980" s="36"/>
    </row>
    <row r="1981" spans="3:8" x14ac:dyDescent="0.25">
      <c r="C1981" s="18"/>
      <c r="D1981" s="31"/>
      <c r="E1981" s="18"/>
      <c r="F1981" s="31"/>
      <c r="H1981" s="36"/>
    </row>
    <row r="1982" spans="3:8" x14ac:dyDescent="0.25">
      <c r="C1982" s="18"/>
      <c r="D1982" s="31"/>
      <c r="E1982" s="18"/>
      <c r="F1982" s="31"/>
      <c r="H1982" s="36"/>
    </row>
    <row r="1983" spans="3:8" x14ac:dyDescent="0.25">
      <c r="C1983" s="18"/>
      <c r="D1983" s="31"/>
      <c r="E1983" s="18"/>
      <c r="F1983" s="31"/>
      <c r="H1983" s="36"/>
    </row>
    <row r="1984" spans="3:8" x14ac:dyDescent="0.25">
      <c r="C1984" s="18"/>
      <c r="D1984" s="31"/>
      <c r="E1984" s="18"/>
      <c r="F1984" s="31"/>
      <c r="H1984" s="36"/>
    </row>
    <row r="1985" spans="3:8" x14ac:dyDescent="0.25">
      <c r="C1985" s="18"/>
      <c r="D1985" s="31"/>
      <c r="E1985" s="18"/>
      <c r="F1985" s="31"/>
      <c r="H1985" s="36"/>
    </row>
    <row r="1986" spans="3:8" x14ac:dyDescent="0.25">
      <c r="C1986" s="18"/>
      <c r="D1986" s="31"/>
      <c r="E1986" s="18"/>
      <c r="F1986" s="31"/>
      <c r="H1986" s="36"/>
    </row>
    <row r="1987" spans="3:8" x14ac:dyDescent="0.25">
      <c r="C1987" s="18"/>
      <c r="D1987" s="31"/>
      <c r="E1987" s="18"/>
      <c r="F1987" s="31"/>
      <c r="H1987" s="36"/>
    </row>
    <row r="1988" spans="3:8" x14ac:dyDescent="0.25">
      <c r="C1988" s="18"/>
      <c r="D1988" s="31"/>
      <c r="E1988" s="18"/>
      <c r="F1988" s="31"/>
      <c r="H1988" s="36"/>
    </row>
    <row r="1989" spans="3:8" x14ac:dyDescent="0.25">
      <c r="C1989" s="18"/>
      <c r="D1989" s="31"/>
      <c r="E1989" s="18"/>
      <c r="F1989" s="31"/>
      <c r="H1989" s="36"/>
    </row>
    <row r="1990" spans="3:8" x14ac:dyDescent="0.25">
      <c r="C1990" s="18"/>
      <c r="D1990" s="31"/>
      <c r="E1990" s="18"/>
      <c r="F1990" s="31"/>
      <c r="H1990" s="36"/>
    </row>
    <row r="1991" spans="3:8" x14ac:dyDescent="0.25">
      <c r="C1991" s="18"/>
      <c r="D1991" s="31"/>
      <c r="E1991" s="18"/>
      <c r="F1991" s="31"/>
      <c r="H1991" s="36"/>
    </row>
    <row r="1992" spans="3:8" x14ac:dyDescent="0.25">
      <c r="C1992" s="18"/>
      <c r="D1992" s="31"/>
      <c r="E1992" s="18"/>
      <c r="F1992" s="31"/>
      <c r="H1992" s="36"/>
    </row>
    <row r="1993" spans="3:8" x14ac:dyDescent="0.25">
      <c r="C1993" s="18"/>
      <c r="D1993" s="31"/>
      <c r="E1993" s="18"/>
      <c r="F1993" s="31"/>
      <c r="H1993" s="36"/>
    </row>
    <row r="1994" spans="3:8" x14ac:dyDescent="0.25">
      <c r="C1994" s="18"/>
      <c r="D1994" s="31"/>
      <c r="E1994" s="18"/>
      <c r="F1994" s="31"/>
      <c r="H1994" s="36"/>
    </row>
    <row r="1995" spans="3:8" x14ac:dyDescent="0.25">
      <c r="C1995" s="18"/>
      <c r="D1995" s="31"/>
      <c r="E1995" s="18"/>
      <c r="F1995" s="31"/>
      <c r="H1995" s="36"/>
    </row>
    <row r="1996" spans="3:8" x14ac:dyDescent="0.25">
      <c r="C1996" s="18"/>
      <c r="D1996" s="31"/>
      <c r="E1996" s="18"/>
      <c r="F1996" s="31"/>
      <c r="H1996" s="36"/>
    </row>
    <row r="1997" spans="3:8" x14ac:dyDescent="0.25">
      <c r="C1997" s="18"/>
      <c r="D1997" s="31"/>
      <c r="E1997" s="18"/>
      <c r="F1997" s="31"/>
      <c r="H1997" s="36"/>
    </row>
    <row r="1998" spans="3:8" x14ac:dyDescent="0.25">
      <c r="C1998" s="18"/>
      <c r="D1998" s="31"/>
      <c r="E1998" s="18"/>
      <c r="F1998" s="31"/>
      <c r="H1998" s="36"/>
    </row>
    <row r="1999" spans="3:8" x14ac:dyDescent="0.25">
      <c r="C1999" s="18"/>
      <c r="D1999" s="31"/>
      <c r="E1999" s="18"/>
      <c r="F1999" s="31"/>
      <c r="H1999" s="36"/>
    </row>
    <row r="2000" spans="3:8" x14ac:dyDescent="0.25">
      <c r="C2000" s="18"/>
      <c r="D2000" s="31"/>
      <c r="E2000" s="18"/>
      <c r="F2000" s="31"/>
      <c r="H2000" s="36"/>
    </row>
    <row r="2001" spans="3:8" x14ac:dyDescent="0.25">
      <c r="C2001" s="18"/>
      <c r="D2001" s="31"/>
      <c r="E2001" s="18"/>
      <c r="F2001" s="31"/>
      <c r="H2001" s="36"/>
    </row>
    <row r="2002" spans="3:8" x14ac:dyDescent="0.25">
      <c r="C2002" s="18"/>
      <c r="D2002" s="31"/>
      <c r="E2002" s="18"/>
      <c r="F2002" s="31"/>
      <c r="H2002" s="36"/>
    </row>
    <row r="2003" spans="3:8" x14ac:dyDescent="0.25">
      <c r="C2003" s="18"/>
      <c r="D2003" s="31"/>
      <c r="E2003" s="18"/>
      <c r="F2003" s="31"/>
      <c r="H2003" s="36"/>
    </row>
    <row r="2004" spans="3:8" x14ac:dyDescent="0.25">
      <c r="C2004" s="18"/>
      <c r="D2004" s="31"/>
      <c r="E2004" s="18"/>
      <c r="F2004" s="31"/>
      <c r="H2004" s="36"/>
    </row>
    <row r="2005" spans="3:8" x14ac:dyDescent="0.25">
      <c r="C2005" s="18"/>
      <c r="D2005" s="31"/>
      <c r="E2005" s="18"/>
      <c r="F2005" s="31"/>
      <c r="H2005" s="36"/>
    </row>
    <row r="2006" spans="3:8" x14ac:dyDescent="0.25">
      <c r="C2006" s="18"/>
      <c r="D2006" s="31"/>
      <c r="E2006" s="18"/>
      <c r="F2006" s="31"/>
      <c r="H2006" s="36"/>
    </row>
    <row r="2007" spans="3:8" x14ac:dyDescent="0.25">
      <c r="C2007" s="18"/>
      <c r="D2007" s="31"/>
      <c r="E2007" s="18"/>
      <c r="F2007" s="31"/>
      <c r="H2007" s="36"/>
    </row>
    <row r="2008" spans="3:8" x14ac:dyDescent="0.25">
      <c r="C2008" s="18"/>
      <c r="D2008" s="31"/>
      <c r="E2008" s="18"/>
      <c r="F2008" s="31"/>
      <c r="H2008" s="36"/>
    </row>
    <row r="2009" spans="3:8" x14ac:dyDescent="0.25">
      <c r="C2009" s="18"/>
      <c r="D2009" s="31"/>
      <c r="E2009" s="18"/>
      <c r="F2009" s="31"/>
      <c r="H2009" s="36"/>
    </row>
    <row r="2010" spans="3:8" x14ac:dyDescent="0.25">
      <c r="C2010" s="18"/>
      <c r="D2010" s="31"/>
      <c r="E2010" s="18"/>
      <c r="F2010" s="31"/>
      <c r="H2010" s="36"/>
    </row>
    <row r="2011" spans="3:8" x14ac:dyDescent="0.25">
      <c r="C2011" s="18"/>
      <c r="D2011" s="31"/>
      <c r="E2011" s="18"/>
      <c r="F2011" s="31"/>
      <c r="H2011" s="36"/>
    </row>
    <row r="2012" spans="3:8" x14ac:dyDescent="0.25">
      <c r="C2012" s="18"/>
      <c r="D2012" s="31"/>
      <c r="E2012" s="18"/>
      <c r="F2012" s="31"/>
      <c r="H2012" s="36"/>
    </row>
    <row r="2013" spans="3:8" x14ac:dyDescent="0.25">
      <c r="C2013" s="18"/>
      <c r="D2013" s="31"/>
      <c r="E2013" s="18"/>
      <c r="F2013" s="31"/>
      <c r="H2013" s="36"/>
    </row>
    <row r="2014" spans="3:8" x14ac:dyDescent="0.25">
      <c r="C2014" s="18"/>
      <c r="D2014" s="31"/>
      <c r="E2014" s="18"/>
      <c r="F2014" s="31"/>
      <c r="H2014" s="36"/>
    </row>
    <row r="2015" spans="3:8" x14ac:dyDescent="0.25">
      <c r="C2015" s="18"/>
      <c r="D2015" s="31"/>
      <c r="E2015" s="18"/>
      <c r="F2015" s="31"/>
      <c r="H2015" s="36"/>
    </row>
    <row r="2016" spans="3:8" x14ac:dyDescent="0.25">
      <c r="C2016" s="18"/>
      <c r="D2016" s="31"/>
      <c r="E2016" s="18"/>
      <c r="F2016" s="31"/>
      <c r="H2016" s="36"/>
    </row>
    <row r="2017" spans="3:8" x14ac:dyDescent="0.25">
      <c r="C2017" s="18"/>
      <c r="D2017" s="31"/>
      <c r="E2017" s="18"/>
      <c r="F2017" s="31"/>
      <c r="H2017" s="36"/>
    </row>
    <row r="2018" spans="3:8" x14ac:dyDescent="0.25">
      <c r="C2018" s="18"/>
      <c r="D2018" s="31"/>
      <c r="E2018" s="18"/>
      <c r="F2018" s="31"/>
      <c r="H2018" s="36"/>
    </row>
    <row r="2019" spans="3:8" x14ac:dyDescent="0.25">
      <c r="C2019" s="18"/>
      <c r="D2019" s="31"/>
      <c r="E2019" s="18"/>
      <c r="F2019" s="31"/>
      <c r="H2019" s="36"/>
    </row>
    <row r="2020" spans="3:8" x14ac:dyDescent="0.25">
      <c r="C2020" s="18"/>
      <c r="D2020" s="31"/>
      <c r="E2020" s="18"/>
      <c r="F2020" s="31"/>
      <c r="H2020" s="36"/>
    </row>
    <row r="2021" spans="3:8" x14ac:dyDescent="0.25">
      <c r="C2021" s="18"/>
      <c r="D2021" s="31"/>
      <c r="E2021" s="18"/>
      <c r="F2021" s="31"/>
      <c r="H2021" s="36"/>
    </row>
    <row r="2022" spans="3:8" x14ac:dyDescent="0.25">
      <c r="C2022" s="18"/>
      <c r="D2022" s="31"/>
      <c r="E2022" s="18"/>
      <c r="F2022" s="31"/>
      <c r="H2022" s="36"/>
    </row>
    <row r="2023" spans="3:8" x14ac:dyDescent="0.25">
      <c r="C2023" s="18"/>
      <c r="D2023" s="31"/>
      <c r="E2023" s="18"/>
      <c r="F2023" s="31"/>
      <c r="H2023" s="36"/>
    </row>
    <row r="2024" spans="3:8" x14ac:dyDescent="0.25">
      <c r="C2024" s="18"/>
      <c r="D2024" s="31"/>
      <c r="E2024" s="18"/>
      <c r="F2024" s="31"/>
      <c r="H2024" s="36"/>
    </row>
    <row r="2025" spans="3:8" x14ac:dyDescent="0.25">
      <c r="C2025" s="18"/>
      <c r="D2025" s="31"/>
      <c r="E2025" s="18"/>
      <c r="F2025" s="31"/>
      <c r="H2025" s="36"/>
    </row>
    <row r="2026" spans="3:8" x14ac:dyDescent="0.25">
      <c r="C2026" s="18"/>
      <c r="D2026" s="31"/>
      <c r="E2026" s="18"/>
      <c r="F2026" s="31"/>
      <c r="H2026" s="36"/>
    </row>
    <row r="2027" spans="3:8" x14ac:dyDescent="0.25">
      <c r="C2027" s="18"/>
      <c r="D2027" s="31"/>
      <c r="E2027" s="18"/>
      <c r="F2027" s="31"/>
      <c r="H2027" s="36"/>
    </row>
    <row r="2028" spans="3:8" x14ac:dyDescent="0.25">
      <c r="C2028" s="18"/>
      <c r="D2028" s="31"/>
      <c r="E2028" s="18"/>
      <c r="F2028" s="31"/>
      <c r="H2028" s="36"/>
    </row>
    <row r="2029" spans="3:8" x14ac:dyDescent="0.25">
      <c r="C2029" s="18"/>
      <c r="D2029" s="31"/>
      <c r="E2029" s="18"/>
      <c r="F2029" s="31"/>
      <c r="H2029" s="36"/>
    </row>
    <row r="2030" spans="3:8" x14ac:dyDescent="0.25">
      <c r="C2030" s="18"/>
      <c r="D2030" s="31"/>
      <c r="E2030" s="18"/>
      <c r="F2030" s="31"/>
      <c r="H2030" s="36"/>
    </row>
    <row r="2031" spans="3:8" x14ac:dyDescent="0.25">
      <c r="C2031" s="18"/>
      <c r="D2031" s="31"/>
      <c r="E2031" s="18"/>
      <c r="F2031" s="31"/>
      <c r="H2031" s="36"/>
    </row>
    <row r="2032" spans="3:8" x14ac:dyDescent="0.25">
      <c r="C2032" s="18"/>
      <c r="D2032" s="31"/>
      <c r="E2032" s="18"/>
      <c r="F2032" s="31"/>
      <c r="H2032" s="36"/>
    </row>
    <row r="2033" spans="3:8" x14ac:dyDescent="0.25">
      <c r="C2033" s="18"/>
      <c r="D2033" s="31"/>
      <c r="E2033" s="18"/>
      <c r="F2033" s="31"/>
      <c r="H2033" s="36"/>
    </row>
    <row r="2034" spans="3:8" x14ac:dyDescent="0.25">
      <c r="C2034" s="18"/>
      <c r="D2034" s="31"/>
      <c r="E2034" s="18"/>
      <c r="F2034" s="31"/>
      <c r="H2034" s="36"/>
    </row>
    <row r="2035" spans="3:8" x14ac:dyDescent="0.25">
      <c r="C2035" s="18"/>
      <c r="D2035" s="31"/>
      <c r="E2035" s="18"/>
      <c r="F2035" s="31"/>
      <c r="H2035" s="36"/>
    </row>
    <row r="2036" spans="3:8" x14ac:dyDescent="0.25">
      <c r="C2036" s="18"/>
      <c r="D2036" s="31"/>
      <c r="E2036" s="18"/>
      <c r="F2036" s="31"/>
      <c r="H2036" s="36"/>
    </row>
    <row r="2037" spans="3:8" x14ac:dyDescent="0.25">
      <c r="C2037" s="18"/>
      <c r="D2037" s="31"/>
      <c r="E2037" s="18"/>
      <c r="F2037" s="31"/>
      <c r="H2037" s="36"/>
    </row>
    <row r="2038" spans="3:8" x14ac:dyDescent="0.25">
      <c r="C2038" s="18"/>
      <c r="D2038" s="31"/>
      <c r="E2038" s="18"/>
      <c r="F2038" s="31"/>
      <c r="H2038" s="36"/>
    </row>
    <row r="2039" spans="3:8" x14ac:dyDescent="0.25">
      <c r="C2039" s="18"/>
      <c r="D2039" s="31"/>
      <c r="E2039" s="18"/>
      <c r="F2039" s="31"/>
      <c r="H2039" s="36"/>
    </row>
    <row r="2040" spans="3:8" x14ac:dyDescent="0.25">
      <c r="C2040" s="18"/>
      <c r="D2040" s="31"/>
      <c r="E2040" s="18"/>
      <c r="F2040" s="31"/>
      <c r="H2040" s="36"/>
    </row>
    <row r="2041" spans="3:8" x14ac:dyDescent="0.25">
      <c r="C2041" s="18"/>
      <c r="D2041" s="31"/>
      <c r="E2041" s="18"/>
      <c r="F2041" s="31"/>
      <c r="H2041" s="36"/>
    </row>
    <row r="2042" spans="3:8" x14ac:dyDescent="0.25">
      <c r="C2042" s="18"/>
      <c r="D2042" s="31"/>
      <c r="E2042" s="18"/>
      <c r="F2042" s="31"/>
      <c r="H2042" s="36"/>
    </row>
    <row r="2043" spans="3:8" x14ac:dyDescent="0.25">
      <c r="C2043" s="18"/>
      <c r="D2043" s="31"/>
      <c r="E2043" s="18"/>
      <c r="F2043" s="31"/>
      <c r="H2043" s="36"/>
    </row>
    <row r="2044" spans="3:8" x14ac:dyDescent="0.25">
      <c r="C2044" s="18"/>
      <c r="D2044" s="31"/>
      <c r="E2044" s="18"/>
      <c r="F2044" s="31"/>
      <c r="H2044" s="36"/>
    </row>
    <row r="2045" spans="3:8" x14ac:dyDescent="0.25">
      <c r="C2045" s="18"/>
      <c r="D2045" s="31"/>
      <c r="E2045" s="18"/>
      <c r="F2045" s="31"/>
      <c r="H2045" s="36"/>
    </row>
    <row r="2046" spans="3:8" x14ac:dyDescent="0.25">
      <c r="C2046" s="18"/>
      <c r="D2046" s="31"/>
      <c r="E2046" s="18"/>
      <c r="F2046" s="31"/>
      <c r="H2046" s="36"/>
    </row>
    <row r="2047" spans="3:8" x14ac:dyDescent="0.25">
      <c r="C2047" s="18"/>
      <c r="D2047" s="31"/>
      <c r="E2047" s="18"/>
      <c r="F2047" s="31"/>
      <c r="H2047" s="36"/>
    </row>
    <row r="2048" spans="3:8" x14ac:dyDescent="0.25">
      <c r="C2048" s="18"/>
      <c r="D2048" s="31"/>
      <c r="E2048" s="18"/>
      <c r="F2048" s="31"/>
      <c r="H2048" s="36"/>
    </row>
    <row r="2049" spans="3:8" x14ac:dyDescent="0.25">
      <c r="C2049" s="18"/>
      <c r="D2049" s="31"/>
      <c r="E2049" s="18"/>
      <c r="F2049" s="31"/>
      <c r="H2049" s="36"/>
    </row>
    <row r="2050" spans="3:8" x14ac:dyDescent="0.25">
      <c r="C2050" s="18"/>
      <c r="D2050" s="31"/>
      <c r="E2050" s="18"/>
      <c r="F2050" s="31"/>
      <c r="H2050" s="36"/>
    </row>
    <row r="2051" spans="3:8" x14ac:dyDescent="0.25">
      <c r="C2051" s="18"/>
      <c r="D2051" s="31"/>
      <c r="E2051" s="18"/>
      <c r="F2051" s="31"/>
      <c r="H2051" s="36"/>
    </row>
    <row r="2052" spans="3:8" x14ac:dyDescent="0.25">
      <c r="C2052" s="18"/>
      <c r="D2052" s="31"/>
      <c r="E2052" s="18"/>
      <c r="F2052" s="31"/>
      <c r="H2052" s="36"/>
    </row>
    <row r="2053" spans="3:8" x14ac:dyDescent="0.25">
      <c r="C2053" s="18"/>
      <c r="D2053" s="31"/>
      <c r="E2053" s="18"/>
      <c r="F2053" s="31"/>
      <c r="H2053" s="36"/>
    </row>
    <row r="2054" spans="3:8" x14ac:dyDescent="0.25">
      <c r="C2054" s="18"/>
      <c r="D2054" s="31"/>
      <c r="E2054" s="18"/>
      <c r="F2054" s="31"/>
      <c r="H2054" s="36"/>
    </row>
    <row r="2055" spans="3:8" x14ac:dyDescent="0.25">
      <c r="C2055" s="18"/>
      <c r="D2055" s="31"/>
      <c r="E2055" s="18"/>
      <c r="F2055" s="31"/>
      <c r="H2055" s="36"/>
    </row>
    <row r="2056" spans="3:8" x14ac:dyDescent="0.25">
      <c r="C2056" s="18"/>
      <c r="D2056" s="31"/>
      <c r="E2056" s="18"/>
      <c r="F2056" s="31"/>
      <c r="H2056" s="36"/>
    </row>
    <row r="2057" spans="3:8" x14ac:dyDescent="0.25">
      <c r="C2057" s="18"/>
      <c r="D2057" s="31"/>
      <c r="E2057" s="18"/>
      <c r="F2057" s="31"/>
      <c r="H2057" s="36"/>
    </row>
    <row r="2058" spans="3:8" x14ac:dyDescent="0.25">
      <c r="C2058" s="18"/>
      <c r="D2058" s="31"/>
      <c r="E2058" s="18"/>
      <c r="F2058" s="31"/>
      <c r="H2058" s="36"/>
    </row>
    <row r="2059" spans="3:8" x14ac:dyDescent="0.25">
      <c r="C2059" s="18"/>
      <c r="D2059" s="31"/>
      <c r="E2059" s="18"/>
      <c r="F2059" s="31"/>
      <c r="H2059" s="36"/>
    </row>
    <row r="2060" spans="3:8" x14ac:dyDescent="0.25">
      <c r="C2060" s="18"/>
      <c r="D2060" s="31"/>
      <c r="E2060" s="18"/>
      <c r="F2060" s="31"/>
      <c r="H2060" s="36"/>
    </row>
    <row r="2061" spans="3:8" x14ac:dyDescent="0.25">
      <c r="C2061" s="18"/>
      <c r="D2061" s="31"/>
      <c r="E2061" s="18"/>
      <c r="F2061" s="31"/>
      <c r="H2061" s="36"/>
    </row>
    <row r="2062" spans="3:8" x14ac:dyDescent="0.25">
      <c r="C2062" s="18"/>
      <c r="D2062" s="31"/>
      <c r="E2062" s="18"/>
      <c r="F2062" s="31"/>
      <c r="H2062" s="36"/>
    </row>
    <row r="2063" spans="3:8" x14ac:dyDescent="0.25">
      <c r="C2063" s="18"/>
      <c r="D2063" s="31"/>
      <c r="E2063" s="18"/>
      <c r="F2063" s="31"/>
      <c r="H2063" s="36"/>
    </row>
    <row r="2064" spans="3:8" x14ac:dyDescent="0.25">
      <c r="C2064" s="18"/>
      <c r="D2064" s="31"/>
      <c r="E2064" s="18"/>
      <c r="F2064" s="31"/>
      <c r="H2064" s="36"/>
    </row>
    <row r="2065" spans="3:8" x14ac:dyDescent="0.25">
      <c r="C2065" s="18"/>
      <c r="D2065" s="31"/>
      <c r="E2065" s="18"/>
      <c r="F2065" s="31"/>
      <c r="H2065" s="36"/>
    </row>
    <row r="2066" spans="3:8" x14ac:dyDescent="0.25">
      <c r="C2066" s="18"/>
      <c r="D2066" s="31"/>
      <c r="E2066" s="18"/>
      <c r="F2066" s="31"/>
      <c r="H2066" s="36"/>
    </row>
    <row r="2067" spans="3:8" x14ac:dyDescent="0.25">
      <c r="C2067" s="18"/>
      <c r="D2067" s="31"/>
      <c r="E2067" s="18"/>
      <c r="F2067" s="31"/>
      <c r="H2067" s="36"/>
    </row>
    <row r="2068" spans="3:8" x14ac:dyDescent="0.25">
      <c r="C2068" s="18"/>
      <c r="D2068" s="31"/>
      <c r="E2068" s="18"/>
      <c r="F2068" s="31"/>
      <c r="H2068" s="36"/>
    </row>
    <row r="2069" spans="3:8" x14ac:dyDescent="0.25">
      <c r="C2069" s="18"/>
      <c r="D2069" s="31"/>
      <c r="E2069" s="18"/>
      <c r="F2069" s="31"/>
      <c r="H2069" s="36"/>
    </row>
    <row r="2070" spans="3:8" x14ac:dyDescent="0.25">
      <c r="C2070" s="18"/>
      <c r="D2070" s="31"/>
      <c r="E2070" s="18"/>
      <c r="F2070" s="31"/>
      <c r="H2070" s="36"/>
    </row>
    <row r="2071" spans="3:8" x14ac:dyDescent="0.25">
      <c r="C2071" s="18"/>
      <c r="D2071" s="31"/>
      <c r="E2071" s="18"/>
      <c r="F2071" s="31"/>
      <c r="H2071" s="36"/>
    </row>
    <row r="2072" spans="3:8" x14ac:dyDescent="0.25">
      <c r="C2072" s="18"/>
      <c r="D2072" s="31"/>
      <c r="E2072" s="18"/>
      <c r="F2072" s="31"/>
      <c r="H2072" s="36"/>
    </row>
    <row r="2073" spans="3:8" x14ac:dyDescent="0.25">
      <c r="C2073" s="18"/>
      <c r="D2073" s="31"/>
      <c r="E2073" s="18"/>
      <c r="F2073" s="31"/>
      <c r="H2073" s="36"/>
    </row>
    <row r="2074" spans="3:8" x14ac:dyDescent="0.25">
      <c r="C2074" s="18"/>
      <c r="D2074" s="31"/>
      <c r="E2074" s="18"/>
      <c r="F2074" s="31"/>
      <c r="H2074" s="36"/>
    </row>
    <row r="2075" spans="3:8" x14ac:dyDescent="0.25">
      <c r="C2075" s="18"/>
      <c r="D2075" s="31"/>
      <c r="E2075" s="18"/>
      <c r="F2075" s="31"/>
      <c r="H2075" s="36"/>
    </row>
    <row r="2076" spans="3:8" x14ac:dyDescent="0.25">
      <c r="C2076" s="18"/>
      <c r="D2076" s="31"/>
      <c r="E2076" s="18"/>
      <c r="F2076" s="31"/>
      <c r="H2076" s="36"/>
    </row>
    <row r="2077" spans="3:8" x14ac:dyDescent="0.25">
      <c r="C2077" s="18"/>
      <c r="D2077" s="31"/>
      <c r="E2077" s="18"/>
      <c r="F2077" s="31"/>
      <c r="H2077" s="36"/>
    </row>
    <row r="2078" spans="3:8" x14ac:dyDescent="0.25">
      <c r="C2078" s="18"/>
      <c r="D2078" s="31"/>
      <c r="E2078" s="18"/>
      <c r="F2078" s="31"/>
      <c r="H2078" s="36"/>
    </row>
    <row r="2079" spans="3:8" x14ac:dyDescent="0.25">
      <c r="C2079" s="18"/>
      <c r="D2079" s="31"/>
      <c r="E2079" s="18"/>
      <c r="F2079" s="31"/>
      <c r="H2079" s="36"/>
    </row>
    <row r="2080" spans="3:8" x14ac:dyDescent="0.25">
      <c r="C2080" s="18"/>
      <c r="D2080" s="31"/>
      <c r="E2080" s="18"/>
      <c r="F2080" s="31"/>
      <c r="H2080" s="36"/>
    </row>
    <row r="2081" spans="3:8" x14ac:dyDescent="0.25">
      <c r="C2081" s="18"/>
      <c r="D2081" s="31"/>
      <c r="E2081" s="18"/>
      <c r="F2081" s="31"/>
      <c r="H2081" s="36"/>
    </row>
    <row r="2082" spans="3:8" x14ac:dyDescent="0.25">
      <c r="C2082" s="18"/>
      <c r="D2082" s="31"/>
      <c r="E2082" s="18"/>
      <c r="F2082" s="31"/>
      <c r="H2082" s="36"/>
    </row>
    <row r="2083" spans="3:8" x14ac:dyDescent="0.25">
      <c r="C2083" s="18"/>
      <c r="D2083" s="31"/>
      <c r="E2083" s="18"/>
      <c r="F2083" s="31"/>
      <c r="H2083" s="36"/>
    </row>
    <row r="2084" spans="3:8" x14ac:dyDescent="0.25">
      <c r="C2084" s="18"/>
      <c r="D2084" s="31"/>
      <c r="E2084" s="18"/>
      <c r="F2084" s="31"/>
      <c r="H2084" s="36"/>
    </row>
    <row r="2085" spans="3:8" x14ac:dyDescent="0.25">
      <c r="C2085" s="18"/>
      <c r="D2085" s="31"/>
      <c r="E2085" s="18"/>
      <c r="F2085" s="31"/>
      <c r="H2085" s="36"/>
    </row>
    <row r="2086" spans="3:8" x14ac:dyDescent="0.25">
      <c r="C2086" s="18"/>
      <c r="D2086" s="31"/>
      <c r="E2086" s="18"/>
      <c r="F2086" s="31"/>
      <c r="H2086" s="36"/>
    </row>
    <row r="2087" spans="3:8" x14ac:dyDescent="0.25">
      <c r="C2087" s="18"/>
      <c r="D2087" s="31"/>
      <c r="E2087" s="18"/>
      <c r="F2087" s="31"/>
      <c r="H2087" s="36"/>
    </row>
    <row r="2088" spans="3:8" x14ac:dyDescent="0.25">
      <c r="C2088" s="18"/>
      <c r="D2088" s="31"/>
      <c r="E2088" s="18"/>
      <c r="F2088" s="31"/>
      <c r="H2088" s="36"/>
    </row>
    <row r="2089" spans="3:8" x14ac:dyDescent="0.25">
      <c r="C2089" s="18"/>
      <c r="D2089" s="31"/>
      <c r="E2089" s="18"/>
      <c r="F2089" s="31"/>
      <c r="H2089" s="36"/>
    </row>
    <row r="2090" spans="3:8" x14ac:dyDescent="0.25">
      <c r="C2090" s="18"/>
      <c r="D2090" s="31"/>
      <c r="E2090" s="18"/>
      <c r="F2090" s="31"/>
      <c r="H2090" s="36"/>
    </row>
    <row r="2091" spans="3:8" x14ac:dyDescent="0.25">
      <c r="C2091" s="18"/>
      <c r="D2091" s="31"/>
      <c r="E2091" s="18"/>
      <c r="F2091" s="31"/>
      <c r="H2091" s="36"/>
    </row>
    <row r="2092" spans="3:8" x14ac:dyDescent="0.25">
      <c r="C2092" s="18"/>
      <c r="D2092" s="31"/>
      <c r="E2092" s="18"/>
      <c r="F2092" s="31"/>
      <c r="H2092" s="36"/>
    </row>
    <row r="2093" spans="3:8" x14ac:dyDescent="0.25">
      <c r="C2093" s="18"/>
      <c r="D2093" s="31"/>
      <c r="E2093" s="18"/>
      <c r="F2093" s="31"/>
      <c r="H2093" s="36"/>
    </row>
    <row r="2094" spans="3:8" x14ac:dyDescent="0.25">
      <c r="C2094" s="18"/>
      <c r="D2094" s="31"/>
      <c r="E2094" s="18"/>
      <c r="F2094" s="31"/>
      <c r="H2094" s="36"/>
    </row>
    <row r="2095" spans="3:8" x14ac:dyDescent="0.25">
      <c r="C2095" s="18"/>
      <c r="D2095" s="31"/>
      <c r="E2095" s="18"/>
      <c r="F2095" s="31"/>
      <c r="H2095" s="36"/>
    </row>
    <row r="2096" spans="3:8" x14ac:dyDescent="0.25">
      <c r="C2096" s="18"/>
      <c r="D2096" s="31"/>
      <c r="E2096" s="18"/>
      <c r="F2096" s="31"/>
      <c r="H2096" s="36"/>
    </row>
    <row r="2097" spans="3:8" x14ac:dyDescent="0.25">
      <c r="C2097" s="18"/>
      <c r="D2097" s="31"/>
      <c r="E2097" s="18"/>
      <c r="F2097" s="31"/>
      <c r="H2097" s="36"/>
    </row>
    <row r="2098" spans="3:8" x14ac:dyDescent="0.25">
      <c r="C2098" s="18"/>
      <c r="D2098" s="31"/>
      <c r="E2098" s="18"/>
      <c r="F2098" s="31"/>
      <c r="H2098" s="36"/>
    </row>
    <row r="2099" spans="3:8" x14ac:dyDescent="0.25">
      <c r="C2099" s="18"/>
      <c r="D2099" s="31"/>
      <c r="E2099" s="18"/>
      <c r="F2099" s="31"/>
      <c r="H2099" s="36"/>
    </row>
    <row r="2100" spans="3:8" x14ac:dyDescent="0.25">
      <c r="C2100" s="18"/>
      <c r="D2100" s="31"/>
      <c r="E2100" s="18"/>
      <c r="F2100" s="31"/>
      <c r="H2100" s="36"/>
    </row>
    <row r="2101" spans="3:8" x14ac:dyDescent="0.25">
      <c r="C2101" s="18"/>
      <c r="D2101" s="31"/>
      <c r="E2101" s="18"/>
      <c r="F2101" s="31"/>
      <c r="H2101" s="36"/>
    </row>
    <row r="2102" spans="3:8" x14ac:dyDescent="0.25">
      <c r="C2102" s="18"/>
      <c r="D2102" s="31"/>
      <c r="E2102" s="18"/>
      <c r="F2102" s="31"/>
      <c r="H2102" s="36"/>
    </row>
    <row r="2103" spans="3:8" x14ac:dyDescent="0.25">
      <c r="C2103" s="18"/>
      <c r="D2103" s="31"/>
      <c r="E2103" s="18"/>
      <c r="F2103" s="31"/>
      <c r="H2103" s="36"/>
    </row>
    <row r="2104" spans="3:8" x14ac:dyDescent="0.25">
      <c r="C2104" s="18"/>
      <c r="D2104" s="31"/>
      <c r="E2104" s="18"/>
      <c r="F2104" s="31"/>
      <c r="H2104" s="36"/>
    </row>
    <row r="2105" spans="3:8" x14ac:dyDescent="0.25">
      <c r="C2105" s="18"/>
      <c r="D2105" s="31"/>
      <c r="E2105" s="18"/>
      <c r="F2105" s="31"/>
      <c r="H2105" s="36"/>
    </row>
    <row r="2106" spans="3:8" x14ac:dyDescent="0.25">
      <c r="C2106" s="18"/>
      <c r="D2106" s="31"/>
      <c r="E2106" s="18"/>
      <c r="F2106" s="31"/>
      <c r="H2106" s="36"/>
    </row>
    <row r="2107" spans="3:8" x14ac:dyDescent="0.25">
      <c r="C2107" s="18"/>
      <c r="D2107" s="31"/>
      <c r="E2107" s="18"/>
      <c r="F2107" s="31"/>
      <c r="H2107" s="36"/>
    </row>
    <row r="2108" spans="3:8" x14ac:dyDescent="0.25">
      <c r="C2108" s="18"/>
      <c r="D2108" s="31"/>
      <c r="E2108" s="18"/>
      <c r="F2108" s="31"/>
      <c r="H2108" s="36"/>
    </row>
    <row r="2109" spans="3:8" x14ac:dyDescent="0.25">
      <c r="C2109" s="18"/>
      <c r="D2109" s="31"/>
      <c r="E2109" s="18"/>
      <c r="F2109" s="31"/>
      <c r="H2109" s="36"/>
    </row>
    <row r="2110" spans="3:8" x14ac:dyDescent="0.25">
      <c r="C2110" s="18"/>
      <c r="D2110" s="31"/>
      <c r="E2110" s="18"/>
      <c r="F2110" s="31"/>
      <c r="H2110" s="36"/>
    </row>
    <row r="2111" spans="3:8" x14ac:dyDescent="0.25">
      <c r="C2111" s="18"/>
      <c r="D2111" s="31"/>
      <c r="E2111" s="18"/>
      <c r="F2111" s="31"/>
      <c r="H2111" s="36"/>
    </row>
    <row r="2112" spans="3:8" x14ac:dyDescent="0.25">
      <c r="C2112" s="18"/>
      <c r="D2112" s="31"/>
      <c r="E2112" s="18"/>
      <c r="F2112" s="31"/>
      <c r="H2112" s="36"/>
    </row>
    <row r="2113" spans="3:8" x14ac:dyDescent="0.25">
      <c r="C2113" s="18"/>
      <c r="D2113" s="31"/>
      <c r="E2113" s="18"/>
      <c r="F2113" s="31"/>
      <c r="H2113" s="36"/>
    </row>
    <row r="2114" spans="3:8" x14ac:dyDescent="0.25">
      <c r="C2114" s="18"/>
      <c r="D2114" s="31"/>
      <c r="E2114" s="18"/>
      <c r="F2114" s="31"/>
      <c r="H2114" s="36"/>
    </row>
    <row r="2115" spans="3:8" x14ac:dyDescent="0.25">
      <c r="C2115" s="18"/>
      <c r="D2115" s="31"/>
      <c r="E2115" s="18"/>
      <c r="F2115" s="31"/>
      <c r="H2115" s="36"/>
    </row>
    <row r="2116" spans="3:8" x14ac:dyDescent="0.25">
      <c r="C2116" s="18"/>
      <c r="D2116" s="31"/>
      <c r="E2116" s="18"/>
      <c r="F2116" s="31"/>
      <c r="H2116" s="36"/>
    </row>
    <row r="2117" spans="3:8" x14ac:dyDescent="0.25">
      <c r="C2117" s="18"/>
      <c r="D2117" s="31"/>
      <c r="E2117" s="18"/>
      <c r="F2117" s="31"/>
      <c r="H2117" s="36"/>
    </row>
    <row r="2118" spans="3:8" x14ac:dyDescent="0.25">
      <c r="C2118" s="18"/>
      <c r="D2118" s="31"/>
      <c r="E2118" s="18"/>
      <c r="F2118" s="31"/>
      <c r="H2118" s="36"/>
    </row>
    <row r="2119" spans="3:8" x14ac:dyDescent="0.25">
      <c r="C2119" s="18"/>
      <c r="D2119" s="31"/>
      <c r="E2119" s="18"/>
      <c r="F2119" s="31"/>
      <c r="H2119" s="36"/>
    </row>
    <row r="2120" spans="3:8" x14ac:dyDescent="0.25">
      <c r="C2120" s="18"/>
      <c r="D2120" s="31"/>
      <c r="E2120" s="18"/>
      <c r="F2120" s="31"/>
      <c r="H2120" s="36"/>
    </row>
    <row r="2121" spans="3:8" x14ac:dyDescent="0.25">
      <c r="C2121" s="18"/>
      <c r="D2121" s="31"/>
      <c r="E2121" s="18"/>
      <c r="F2121" s="31"/>
      <c r="H2121" s="36"/>
    </row>
    <row r="2122" spans="3:8" x14ac:dyDescent="0.25">
      <c r="C2122" s="18"/>
      <c r="D2122" s="31"/>
      <c r="E2122" s="18"/>
      <c r="F2122" s="31"/>
      <c r="H2122" s="36"/>
    </row>
    <row r="2123" spans="3:8" x14ac:dyDescent="0.25">
      <c r="C2123" s="18"/>
      <c r="D2123" s="31"/>
      <c r="E2123" s="18"/>
      <c r="F2123" s="31"/>
      <c r="H2123" s="36"/>
    </row>
    <row r="2124" spans="3:8" x14ac:dyDescent="0.25">
      <c r="C2124" s="18"/>
      <c r="D2124" s="31"/>
      <c r="E2124" s="18"/>
      <c r="F2124" s="31"/>
      <c r="H2124" s="36"/>
    </row>
    <row r="2125" spans="3:8" x14ac:dyDescent="0.25">
      <c r="C2125" s="18"/>
      <c r="D2125" s="31"/>
      <c r="E2125" s="18"/>
      <c r="F2125" s="31"/>
      <c r="H2125" s="36"/>
    </row>
    <row r="2126" spans="3:8" x14ac:dyDescent="0.25">
      <c r="C2126" s="18"/>
      <c r="D2126" s="31"/>
      <c r="E2126" s="18"/>
      <c r="F2126" s="31"/>
      <c r="H2126" s="36"/>
    </row>
    <row r="2127" spans="3:8" x14ac:dyDescent="0.25">
      <c r="C2127" s="18"/>
      <c r="D2127" s="31"/>
      <c r="E2127" s="18"/>
      <c r="F2127" s="31"/>
      <c r="H2127" s="36"/>
    </row>
    <row r="2128" spans="3:8" x14ac:dyDescent="0.25">
      <c r="C2128" s="18"/>
      <c r="D2128" s="31"/>
      <c r="E2128" s="18"/>
      <c r="F2128" s="31"/>
      <c r="H2128" s="36"/>
    </row>
    <row r="2129" spans="3:8" x14ac:dyDescent="0.25">
      <c r="C2129" s="18"/>
      <c r="D2129" s="31"/>
      <c r="E2129" s="18"/>
      <c r="F2129" s="31"/>
      <c r="H2129" s="36"/>
    </row>
    <row r="2130" spans="3:8" x14ac:dyDescent="0.25">
      <c r="C2130" s="18"/>
      <c r="D2130" s="31"/>
      <c r="E2130" s="18"/>
      <c r="F2130" s="31"/>
      <c r="H2130" s="36"/>
    </row>
    <row r="2131" spans="3:8" x14ac:dyDescent="0.25">
      <c r="C2131" s="18"/>
      <c r="D2131" s="31"/>
      <c r="E2131" s="18"/>
      <c r="F2131" s="31"/>
      <c r="H2131" s="36"/>
    </row>
    <row r="2132" spans="3:8" x14ac:dyDescent="0.25">
      <c r="C2132" s="18"/>
      <c r="D2132" s="31"/>
      <c r="E2132" s="18"/>
      <c r="F2132" s="31"/>
      <c r="H2132" s="36"/>
    </row>
    <row r="2133" spans="3:8" x14ac:dyDescent="0.25">
      <c r="C2133" s="18"/>
      <c r="D2133" s="31"/>
      <c r="E2133" s="18"/>
      <c r="F2133" s="31"/>
      <c r="H2133" s="36"/>
    </row>
    <row r="2134" spans="3:8" x14ac:dyDescent="0.25">
      <c r="C2134" s="18"/>
      <c r="D2134" s="31"/>
      <c r="E2134" s="18"/>
      <c r="F2134" s="31"/>
      <c r="H2134" s="36"/>
    </row>
    <row r="2135" spans="3:8" x14ac:dyDescent="0.25">
      <c r="C2135" s="18"/>
      <c r="D2135" s="31"/>
      <c r="E2135" s="18"/>
      <c r="F2135" s="31"/>
      <c r="H2135" s="36"/>
    </row>
    <row r="2136" spans="3:8" x14ac:dyDescent="0.25">
      <c r="C2136" s="18"/>
      <c r="D2136" s="31"/>
      <c r="E2136" s="18"/>
      <c r="F2136" s="31"/>
      <c r="H2136" s="36"/>
    </row>
    <row r="2137" spans="3:8" x14ac:dyDescent="0.25">
      <c r="C2137" s="18"/>
      <c r="D2137" s="31"/>
      <c r="E2137" s="18"/>
      <c r="F2137" s="31"/>
      <c r="H2137" s="36"/>
    </row>
    <row r="2138" spans="3:8" x14ac:dyDescent="0.25">
      <c r="C2138" s="18"/>
      <c r="D2138" s="31"/>
      <c r="E2138" s="18"/>
      <c r="F2138" s="31"/>
      <c r="H2138" s="36"/>
    </row>
    <row r="2139" spans="3:8" x14ac:dyDescent="0.25">
      <c r="C2139" s="18"/>
      <c r="D2139" s="31"/>
      <c r="E2139" s="18"/>
      <c r="F2139" s="31"/>
      <c r="H2139" s="36"/>
    </row>
    <row r="2140" spans="3:8" x14ac:dyDescent="0.25">
      <c r="C2140" s="18"/>
      <c r="D2140" s="31"/>
      <c r="E2140" s="18"/>
      <c r="F2140" s="31"/>
      <c r="H2140" s="36"/>
    </row>
    <row r="2141" spans="3:8" x14ac:dyDescent="0.25">
      <c r="C2141" s="18"/>
      <c r="D2141" s="31"/>
      <c r="E2141" s="18"/>
      <c r="F2141" s="31"/>
      <c r="H2141" s="36"/>
    </row>
    <row r="2142" spans="3:8" x14ac:dyDescent="0.25">
      <c r="C2142" s="18"/>
      <c r="D2142" s="31"/>
      <c r="E2142" s="18"/>
      <c r="F2142" s="31"/>
      <c r="H2142" s="36"/>
    </row>
    <row r="2143" spans="3:8" x14ac:dyDescent="0.25">
      <c r="C2143" s="18"/>
      <c r="D2143" s="31"/>
      <c r="E2143" s="18"/>
      <c r="F2143" s="31"/>
      <c r="H2143" s="36"/>
    </row>
    <row r="2144" spans="3:8" x14ac:dyDescent="0.25">
      <c r="C2144" s="18"/>
      <c r="D2144" s="31"/>
      <c r="E2144" s="18"/>
      <c r="F2144" s="31"/>
      <c r="H2144" s="36"/>
    </row>
    <row r="2145" spans="3:8" x14ac:dyDescent="0.25">
      <c r="C2145" s="18"/>
      <c r="D2145" s="31"/>
      <c r="E2145" s="18"/>
      <c r="F2145" s="31"/>
      <c r="H2145" s="36"/>
    </row>
    <row r="2146" spans="3:8" x14ac:dyDescent="0.25">
      <c r="C2146" s="18"/>
      <c r="D2146" s="31"/>
      <c r="E2146" s="18"/>
      <c r="F2146" s="31"/>
      <c r="H2146" s="36"/>
    </row>
    <row r="2147" spans="3:8" x14ac:dyDescent="0.25">
      <c r="C2147" s="18"/>
      <c r="D2147" s="31"/>
      <c r="E2147" s="18"/>
      <c r="F2147" s="31"/>
      <c r="H2147" s="36"/>
    </row>
    <row r="2148" spans="3:8" x14ac:dyDescent="0.25">
      <c r="C2148" s="18"/>
      <c r="D2148" s="31"/>
      <c r="E2148" s="18"/>
      <c r="F2148" s="31"/>
      <c r="H2148" s="36"/>
    </row>
    <row r="2149" spans="3:8" x14ac:dyDescent="0.25">
      <c r="C2149" s="18"/>
      <c r="D2149" s="31"/>
      <c r="E2149" s="18"/>
      <c r="F2149" s="31"/>
      <c r="H2149" s="36"/>
    </row>
    <row r="2150" spans="3:8" x14ac:dyDescent="0.25">
      <c r="C2150" s="18"/>
      <c r="D2150" s="31"/>
      <c r="E2150" s="18"/>
      <c r="F2150" s="31"/>
      <c r="H2150" s="36"/>
    </row>
    <row r="2151" spans="3:8" x14ac:dyDescent="0.25">
      <c r="C2151" s="18"/>
      <c r="D2151" s="31"/>
      <c r="E2151" s="18"/>
      <c r="F2151" s="31"/>
      <c r="H2151" s="36"/>
    </row>
    <row r="2152" spans="3:8" x14ac:dyDescent="0.25">
      <c r="C2152" s="18"/>
      <c r="D2152" s="31"/>
      <c r="E2152" s="18"/>
      <c r="F2152" s="31"/>
      <c r="H2152" s="36"/>
    </row>
    <row r="2153" spans="3:8" x14ac:dyDescent="0.25">
      <c r="C2153" s="18"/>
      <c r="D2153" s="31"/>
      <c r="E2153" s="18"/>
      <c r="F2153" s="31"/>
      <c r="H2153" s="36"/>
    </row>
    <row r="2154" spans="3:8" x14ac:dyDescent="0.25">
      <c r="C2154" s="18"/>
      <c r="D2154" s="31"/>
      <c r="E2154" s="18"/>
      <c r="F2154" s="31"/>
      <c r="H2154" s="36"/>
    </row>
    <row r="2155" spans="3:8" x14ac:dyDescent="0.25">
      <c r="C2155" s="18"/>
      <c r="D2155" s="31"/>
      <c r="E2155" s="18"/>
      <c r="F2155" s="31"/>
      <c r="H2155" s="36"/>
    </row>
    <row r="2156" spans="3:8" x14ac:dyDescent="0.25">
      <c r="C2156" s="18"/>
      <c r="D2156" s="31"/>
      <c r="E2156" s="18"/>
      <c r="F2156" s="31"/>
      <c r="H2156" s="36"/>
    </row>
    <row r="2157" spans="3:8" x14ac:dyDescent="0.25">
      <c r="C2157" s="18"/>
      <c r="D2157" s="31"/>
      <c r="E2157" s="18"/>
      <c r="F2157" s="31"/>
      <c r="H2157" s="36"/>
    </row>
    <row r="2158" spans="3:8" x14ac:dyDescent="0.25">
      <c r="C2158" s="18"/>
      <c r="D2158" s="31"/>
      <c r="E2158" s="18"/>
      <c r="F2158" s="31"/>
      <c r="H2158" s="36"/>
    </row>
    <row r="2159" spans="3:8" x14ac:dyDescent="0.25">
      <c r="C2159" s="18"/>
      <c r="D2159" s="31"/>
      <c r="E2159" s="18"/>
      <c r="F2159" s="31"/>
      <c r="H2159" s="36"/>
    </row>
    <row r="2160" spans="3:8" x14ac:dyDescent="0.25">
      <c r="C2160" s="18"/>
      <c r="D2160" s="31"/>
      <c r="E2160" s="18"/>
      <c r="F2160" s="31"/>
      <c r="H2160" s="36"/>
    </row>
    <row r="2161" spans="3:8" x14ac:dyDescent="0.25">
      <c r="C2161" s="18"/>
      <c r="D2161" s="31"/>
      <c r="E2161" s="18"/>
      <c r="F2161" s="31"/>
      <c r="H2161" s="36"/>
    </row>
    <row r="2162" spans="3:8" x14ac:dyDescent="0.25">
      <c r="C2162" s="18"/>
      <c r="D2162" s="31"/>
      <c r="E2162" s="18"/>
      <c r="F2162" s="31"/>
      <c r="H2162" s="36"/>
    </row>
    <row r="2163" spans="3:8" x14ac:dyDescent="0.25">
      <c r="C2163" s="18"/>
      <c r="D2163" s="31"/>
      <c r="E2163" s="18"/>
      <c r="F2163" s="31"/>
      <c r="H2163" s="36"/>
    </row>
    <row r="2164" spans="3:8" x14ac:dyDescent="0.25">
      <c r="C2164" s="18"/>
      <c r="D2164" s="31"/>
      <c r="E2164" s="18"/>
      <c r="F2164" s="31"/>
      <c r="H2164" s="36"/>
    </row>
    <row r="2165" spans="3:8" x14ac:dyDescent="0.25">
      <c r="C2165" s="18"/>
      <c r="D2165" s="31"/>
      <c r="E2165" s="18"/>
      <c r="F2165" s="31"/>
      <c r="H2165" s="36"/>
    </row>
    <row r="2166" spans="3:8" x14ac:dyDescent="0.25">
      <c r="C2166" s="18"/>
      <c r="D2166" s="31"/>
      <c r="E2166" s="18"/>
      <c r="F2166" s="31"/>
      <c r="H2166" s="36"/>
    </row>
    <row r="2167" spans="3:8" x14ac:dyDescent="0.25">
      <c r="C2167" s="18"/>
      <c r="D2167" s="31"/>
      <c r="E2167" s="18"/>
      <c r="F2167" s="31"/>
      <c r="H2167" s="36"/>
    </row>
    <row r="2168" spans="3:8" x14ac:dyDescent="0.25">
      <c r="C2168" s="18"/>
      <c r="D2168" s="31"/>
      <c r="E2168" s="18"/>
      <c r="F2168" s="31"/>
      <c r="H2168" s="36"/>
    </row>
    <row r="2169" spans="3:8" x14ac:dyDescent="0.25">
      <c r="C2169" s="18"/>
      <c r="D2169" s="31"/>
      <c r="E2169" s="18"/>
      <c r="F2169" s="31"/>
      <c r="H2169" s="36"/>
    </row>
    <row r="2170" spans="3:8" x14ac:dyDescent="0.25">
      <c r="C2170" s="18"/>
      <c r="D2170" s="31"/>
      <c r="E2170" s="18"/>
      <c r="F2170" s="31"/>
      <c r="H2170" s="36"/>
    </row>
    <row r="2171" spans="3:8" x14ac:dyDescent="0.25">
      <c r="C2171" s="18"/>
      <c r="D2171" s="31"/>
      <c r="E2171" s="18"/>
      <c r="F2171" s="31"/>
      <c r="H2171" s="36"/>
    </row>
    <row r="2172" spans="3:8" x14ac:dyDescent="0.25">
      <c r="C2172" s="18"/>
      <c r="D2172" s="31"/>
      <c r="E2172" s="18"/>
      <c r="F2172" s="31"/>
      <c r="H2172" s="36"/>
    </row>
    <row r="2173" spans="3:8" x14ac:dyDescent="0.25">
      <c r="C2173" s="18"/>
      <c r="D2173" s="31"/>
      <c r="E2173" s="18"/>
      <c r="F2173" s="31"/>
      <c r="H2173" s="36"/>
    </row>
    <row r="2174" spans="3:8" x14ac:dyDescent="0.25">
      <c r="C2174" s="18"/>
      <c r="D2174" s="31"/>
      <c r="E2174" s="18"/>
      <c r="F2174" s="31"/>
      <c r="H2174" s="36"/>
    </row>
    <row r="2175" spans="3:8" x14ac:dyDescent="0.25">
      <c r="C2175" s="18"/>
      <c r="D2175" s="31"/>
      <c r="E2175" s="18"/>
      <c r="F2175" s="31"/>
      <c r="H2175" s="36"/>
    </row>
    <row r="2176" spans="3:8" x14ac:dyDescent="0.25">
      <c r="C2176" s="18"/>
      <c r="D2176" s="31"/>
      <c r="E2176" s="18"/>
      <c r="F2176" s="31"/>
      <c r="H2176" s="36"/>
    </row>
    <row r="2177" spans="3:8" x14ac:dyDescent="0.25">
      <c r="C2177" s="18"/>
      <c r="D2177" s="31"/>
      <c r="E2177" s="18"/>
      <c r="F2177" s="31"/>
      <c r="H2177" s="36"/>
    </row>
    <row r="2178" spans="3:8" x14ac:dyDescent="0.25">
      <c r="C2178" s="18"/>
      <c r="D2178" s="31"/>
      <c r="E2178" s="18"/>
      <c r="F2178" s="31"/>
      <c r="H2178" s="36"/>
    </row>
    <row r="2179" spans="3:8" x14ac:dyDescent="0.25">
      <c r="C2179" s="18"/>
      <c r="D2179" s="31"/>
      <c r="E2179" s="18"/>
      <c r="F2179" s="31"/>
      <c r="H2179" s="36"/>
    </row>
    <row r="2180" spans="3:8" x14ac:dyDescent="0.25">
      <c r="C2180" s="18"/>
      <c r="D2180" s="31"/>
      <c r="E2180" s="18"/>
      <c r="F2180" s="31"/>
      <c r="H2180" s="36"/>
    </row>
    <row r="2181" spans="3:8" x14ac:dyDescent="0.25">
      <c r="C2181" s="18"/>
      <c r="D2181" s="31"/>
      <c r="E2181" s="18"/>
      <c r="F2181" s="31"/>
      <c r="H2181" s="36"/>
    </row>
    <row r="2182" spans="3:8" x14ac:dyDescent="0.25">
      <c r="C2182" s="18"/>
      <c r="D2182" s="31"/>
      <c r="E2182" s="18"/>
      <c r="F2182" s="31"/>
      <c r="H2182" s="36"/>
    </row>
    <row r="2183" spans="3:8" x14ac:dyDescent="0.25">
      <c r="C2183" s="18"/>
      <c r="D2183" s="31"/>
      <c r="E2183" s="18"/>
      <c r="F2183" s="31"/>
      <c r="H2183" s="36"/>
    </row>
    <row r="2184" spans="3:8" x14ac:dyDescent="0.25">
      <c r="C2184" s="18"/>
      <c r="D2184" s="31"/>
      <c r="E2184" s="18"/>
      <c r="F2184" s="31"/>
      <c r="H2184" s="36"/>
    </row>
    <row r="2185" spans="3:8" x14ac:dyDescent="0.25">
      <c r="C2185" s="18"/>
      <c r="D2185" s="31"/>
      <c r="E2185" s="18"/>
      <c r="F2185" s="31"/>
      <c r="H2185" s="36"/>
    </row>
    <row r="2186" spans="3:8" x14ac:dyDescent="0.25">
      <c r="C2186" s="18"/>
      <c r="D2186" s="31"/>
      <c r="E2186" s="18"/>
      <c r="F2186" s="31"/>
      <c r="H2186" s="36"/>
    </row>
    <row r="2187" spans="3:8" x14ac:dyDescent="0.25">
      <c r="C2187" s="18"/>
      <c r="D2187" s="31"/>
      <c r="E2187" s="18"/>
      <c r="F2187" s="31"/>
      <c r="H2187" s="36"/>
    </row>
    <row r="2188" spans="3:8" x14ac:dyDescent="0.25">
      <c r="C2188" s="18"/>
      <c r="D2188" s="31"/>
      <c r="E2188" s="18"/>
      <c r="F2188" s="31"/>
      <c r="H2188" s="36"/>
    </row>
    <row r="2189" spans="3:8" x14ac:dyDescent="0.25">
      <c r="C2189" s="18"/>
      <c r="D2189" s="31"/>
      <c r="E2189" s="18"/>
      <c r="F2189" s="31"/>
      <c r="H2189" s="36"/>
    </row>
    <row r="2190" spans="3:8" x14ac:dyDescent="0.25">
      <c r="C2190" s="18"/>
      <c r="D2190" s="31"/>
      <c r="E2190" s="18"/>
      <c r="F2190" s="31"/>
      <c r="H2190" s="36"/>
    </row>
    <row r="2191" spans="3:8" x14ac:dyDescent="0.25">
      <c r="C2191" s="18"/>
      <c r="D2191" s="31"/>
      <c r="E2191" s="18"/>
      <c r="F2191" s="31"/>
      <c r="H2191" s="36"/>
    </row>
    <row r="2192" spans="3:8" x14ac:dyDescent="0.25">
      <c r="C2192" s="18"/>
      <c r="D2192" s="31"/>
      <c r="E2192" s="18"/>
      <c r="F2192" s="31"/>
      <c r="H2192" s="36"/>
    </row>
    <row r="2193" spans="3:8" x14ac:dyDescent="0.25">
      <c r="C2193" s="18"/>
      <c r="D2193" s="31"/>
      <c r="E2193" s="18"/>
      <c r="F2193" s="31"/>
      <c r="H2193" s="36"/>
    </row>
    <row r="2194" spans="3:8" x14ac:dyDescent="0.25">
      <c r="C2194" s="18"/>
      <c r="D2194" s="31"/>
      <c r="E2194" s="18"/>
      <c r="F2194" s="31"/>
      <c r="H2194" s="36"/>
    </row>
    <row r="2195" spans="3:8" x14ac:dyDescent="0.25">
      <c r="C2195" s="18"/>
      <c r="D2195" s="31"/>
      <c r="E2195" s="18"/>
      <c r="F2195" s="31"/>
      <c r="H2195" s="36"/>
    </row>
    <row r="2196" spans="3:8" x14ac:dyDescent="0.25">
      <c r="C2196" s="18"/>
      <c r="D2196" s="31"/>
      <c r="E2196" s="18"/>
      <c r="F2196" s="31"/>
      <c r="H2196" s="36"/>
    </row>
    <row r="2197" spans="3:8" x14ac:dyDescent="0.25">
      <c r="C2197" s="18"/>
      <c r="D2197" s="31"/>
      <c r="E2197" s="18"/>
      <c r="F2197" s="31"/>
      <c r="H2197" s="36"/>
    </row>
    <row r="2198" spans="3:8" x14ac:dyDescent="0.25">
      <c r="C2198" s="18"/>
      <c r="D2198" s="31"/>
      <c r="E2198" s="18"/>
      <c r="F2198" s="31"/>
      <c r="H2198" s="36"/>
    </row>
    <row r="2199" spans="3:8" x14ac:dyDescent="0.25">
      <c r="C2199" s="18"/>
      <c r="D2199" s="31"/>
      <c r="E2199" s="18"/>
      <c r="F2199" s="31"/>
      <c r="H2199" s="36"/>
    </row>
    <row r="2200" spans="3:8" x14ac:dyDescent="0.25">
      <c r="C2200" s="18"/>
      <c r="D2200" s="31"/>
      <c r="E2200" s="18"/>
      <c r="F2200" s="31"/>
      <c r="H2200" s="36"/>
    </row>
    <row r="2201" spans="3:8" x14ac:dyDescent="0.25">
      <c r="C2201" s="18"/>
      <c r="D2201" s="31"/>
      <c r="E2201" s="18"/>
      <c r="F2201" s="31"/>
      <c r="H2201" s="36"/>
    </row>
    <row r="2202" spans="3:8" x14ac:dyDescent="0.25">
      <c r="C2202" s="18"/>
      <c r="D2202" s="31"/>
      <c r="E2202" s="18"/>
      <c r="F2202" s="31"/>
      <c r="H2202" s="36"/>
    </row>
    <row r="2203" spans="3:8" x14ac:dyDescent="0.25">
      <c r="C2203" s="18"/>
      <c r="D2203" s="31"/>
      <c r="E2203" s="18"/>
      <c r="F2203" s="31"/>
      <c r="H2203" s="36"/>
    </row>
    <row r="2204" spans="3:8" x14ac:dyDescent="0.25">
      <c r="C2204" s="18"/>
      <c r="D2204" s="31"/>
      <c r="E2204" s="18"/>
      <c r="F2204" s="31"/>
      <c r="H2204" s="36"/>
    </row>
    <row r="2205" spans="3:8" x14ac:dyDescent="0.25">
      <c r="C2205" s="18"/>
      <c r="D2205" s="31"/>
      <c r="E2205" s="18"/>
      <c r="F2205" s="31"/>
      <c r="H2205" s="36"/>
    </row>
    <row r="2206" spans="3:8" x14ac:dyDescent="0.25">
      <c r="C2206" s="18"/>
      <c r="D2206" s="31"/>
      <c r="E2206" s="18"/>
      <c r="F2206" s="31"/>
      <c r="H2206" s="36"/>
    </row>
    <row r="2207" spans="3:8" x14ac:dyDescent="0.25">
      <c r="C2207" s="18"/>
      <c r="D2207" s="31"/>
      <c r="E2207" s="18"/>
      <c r="F2207" s="31"/>
      <c r="H2207" s="36"/>
    </row>
    <row r="2208" spans="3:8" x14ac:dyDescent="0.25">
      <c r="C2208" s="18"/>
      <c r="D2208" s="31"/>
      <c r="E2208" s="18"/>
      <c r="F2208" s="31"/>
      <c r="H2208" s="36"/>
    </row>
    <row r="2209" spans="3:8" x14ac:dyDescent="0.25">
      <c r="C2209" s="18"/>
      <c r="D2209" s="31"/>
      <c r="E2209" s="18"/>
      <c r="F2209" s="31"/>
      <c r="H2209" s="36"/>
    </row>
    <row r="2210" spans="3:8" x14ac:dyDescent="0.25">
      <c r="C2210" s="18"/>
      <c r="D2210" s="31"/>
      <c r="E2210" s="18"/>
      <c r="F2210" s="31"/>
      <c r="H2210" s="36"/>
    </row>
    <row r="2211" spans="3:8" x14ac:dyDescent="0.25">
      <c r="C2211" s="18"/>
      <c r="D2211" s="31"/>
      <c r="E2211" s="18"/>
      <c r="F2211" s="31"/>
      <c r="H2211" s="36"/>
    </row>
    <row r="2212" spans="3:8" x14ac:dyDescent="0.25">
      <c r="C2212" s="18"/>
      <c r="D2212" s="31"/>
      <c r="E2212" s="18"/>
      <c r="F2212" s="31"/>
      <c r="H2212" s="36"/>
    </row>
    <row r="2213" spans="3:8" x14ac:dyDescent="0.25">
      <c r="C2213" s="18"/>
      <c r="D2213" s="31"/>
      <c r="E2213" s="18"/>
      <c r="F2213" s="31"/>
      <c r="H2213" s="36"/>
    </row>
    <row r="2214" spans="3:8" x14ac:dyDescent="0.25">
      <c r="C2214" s="18"/>
      <c r="D2214" s="31"/>
      <c r="E2214" s="18"/>
      <c r="F2214" s="31"/>
      <c r="H2214" s="36"/>
    </row>
    <row r="2215" spans="3:8" x14ac:dyDescent="0.25">
      <c r="C2215" s="18"/>
      <c r="D2215" s="31"/>
      <c r="E2215" s="18"/>
      <c r="F2215" s="31"/>
      <c r="H2215" s="36"/>
    </row>
    <row r="2216" spans="3:8" x14ac:dyDescent="0.25">
      <c r="C2216" s="18"/>
      <c r="D2216" s="31"/>
      <c r="E2216" s="18"/>
      <c r="F2216" s="31"/>
      <c r="H2216" s="36"/>
    </row>
    <row r="2217" spans="3:8" x14ac:dyDescent="0.25">
      <c r="C2217" s="18"/>
      <c r="D2217" s="31"/>
      <c r="E2217" s="18"/>
      <c r="F2217" s="31"/>
      <c r="H2217" s="36"/>
    </row>
    <row r="2218" spans="3:8" x14ac:dyDescent="0.25">
      <c r="C2218" s="18"/>
      <c r="D2218" s="31"/>
      <c r="E2218" s="18"/>
      <c r="F2218" s="31"/>
      <c r="H2218" s="36"/>
    </row>
    <row r="2219" spans="3:8" x14ac:dyDescent="0.25">
      <c r="C2219" s="18"/>
      <c r="D2219" s="31"/>
      <c r="E2219" s="18"/>
      <c r="F2219" s="31"/>
      <c r="H2219" s="36"/>
    </row>
    <row r="2220" spans="3:8" x14ac:dyDescent="0.25">
      <c r="C2220" s="18"/>
      <c r="D2220" s="31"/>
      <c r="E2220" s="18"/>
      <c r="F2220" s="31"/>
      <c r="H2220" s="36"/>
    </row>
    <row r="2221" spans="3:8" x14ac:dyDescent="0.25">
      <c r="C2221" s="18"/>
      <c r="D2221" s="31"/>
      <c r="E2221" s="18"/>
      <c r="F2221" s="31"/>
      <c r="H2221" s="36"/>
    </row>
    <row r="2222" spans="3:8" x14ac:dyDescent="0.25">
      <c r="C2222" s="18"/>
      <c r="D2222" s="31"/>
      <c r="E2222" s="18"/>
      <c r="F2222" s="31"/>
      <c r="H2222" s="36"/>
    </row>
    <row r="2223" spans="3:8" x14ac:dyDescent="0.25">
      <c r="C2223" s="18"/>
      <c r="D2223" s="31"/>
      <c r="E2223" s="18"/>
      <c r="F2223" s="31"/>
      <c r="H2223" s="36"/>
    </row>
    <row r="2224" spans="3:8" x14ac:dyDescent="0.25">
      <c r="C2224" s="18"/>
      <c r="D2224" s="31"/>
      <c r="E2224" s="18"/>
      <c r="F2224" s="31"/>
      <c r="H2224" s="36"/>
    </row>
    <row r="2225" spans="3:8" x14ac:dyDescent="0.25">
      <c r="C2225" s="18"/>
      <c r="D2225" s="31"/>
      <c r="E2225" s="18"/>
      <c r="F2225" s="31"/>
      <c r="H2225" s="36"/>
    </row>
    <row r="2226" spans="3:8" x14ac:dyDescent="0.25">
      <c r="C2226" s="18"/>
      <c r="D2226" s="31"/>
      <c r="E2226" s="18"/>
      <c r="F2226" s="31"/>
      <c r="H2226" s="36"/>
    </row>
    <row r="2227" spans="3:8" x14ac:dyDescent="0.25">
      <c r="C2227" s="18"/>
      <c r="D2227" s="31"/>
      <c r="E2227" s="18"/>
      <c r="F2227" s="31"/>
      <c r="H2227" s="36"/>
    </row>
    <row r="2228" spans="3:8" x14ac:dyDescent="0.25">
      <c r="C2228" s="18"/>
      <c r="D2228" s="31"/>
      <c r="E2228" s="18"/>
      <c r="F2228" s="31"/>
      <c r="H2228" s="36"/>
    </row>
    <row r="2229" spans="3:8" x14ac:dyDescent="0.25">
      <c r="C2229" s="18"/>
      <c r="D2229" s="31"/>
      <c r="E2229" s="18"/>
      <c r="F2229" s="31"/>
      <c r="H2229" s="36"/>
    </row>
    <row r="2230" spans="3:8" x14ac:dyDescent="0.25">
      <c r="C2230" s="18"/>
      <c r="D2230" s="31"/>
      <c r="E2230" s="18"/>
      <c r="F2230" s="31"/>
      <c r="H2230" s="36"/>
    </row>
    <row r="2231" spans="3:8" x14ac:dyDescent="0.25">
      <c r="C2231" s="18"/>
      <c r="D2231" s="31"/>
      <c r="E2231" s="18"/>
      <c r="F2231" s="31"/>
      <c r="H2231" s="36"/>
    </row>
    <row r="2232" spans="3:8" x14ac:dyDescent="0.25">
      <c r="C2232" s="18"/>
      <c r="D2232" s="31"/>
      <c r="E2232" s="18"/>
      <c r="F2232" s="31"/>
      <c r="H2232" s="36"/>
    </row>
    <row r="2233" spans="3:8" x14ac:dyDescent="0.25">
      <c r="C2233" s="18"/>
      <c r="D2233" s="31"/>
      <c r="E2233" s="18"/>
      <c r="F2233" s="31"/>
      <c r="H2233" s="36"/>
    </row>
    <row r="2234" spans="3:8" x14ac:dyDescent="0.25">
      <c r="C2234" s="18"/>
      <c r="D2234" s="31"/>
      <c r="E2234" s="18"/>
      <c r="F2234" s="31"/>
      <c r="H2234" s="36"/>
    </row>
    <row r="2235" spans="3:8" x14ac:dyDescent="0.25">
      <c r="C2235" s="18"/>
      <c r="D2235" s="31"/>
      <c r="E2235" s="18"/>
      <c r="F2235" s="31"/>
      <c r="H2235" s="36"/>
    </row>
    <row r="2236" spans="3:8" x14ac:dyDescent="0.25">
      <c r="C2236" s="18"/>
      <c r="D2236" s="31"/>
      <c r="E2236" s="18"/>
      <c r="F2236" s="31"/>
      <c r="H2236" s="36"/>
    </row>
    <row r="2237" spans="3:8" x14ac:dyDescent="0.25">
      <c r="C2237" s="18"/>
      <c r="D2237" s="31"/>
      <c r="E2237" s="18"/>
      <c r="F2237" s="31"/>
      <c r="H2237" s="36"/>
    </row>
    <row r="2238" spans="3:8" x14ac:dyDescent="0.25">
      <c r="C2238" s="18"/>
      <c r="D2238" s="31"/>
      <c r="E2238" s="18"/>
      <c r="F2238" s="31"/>
      <c r="H2238" s="36"/>
    </row>
    <row r="2239" spans="3:8" x14ac:dyDescent="0.25">
      <c r="C2239" s="18"/>
      <c r="D2239" s="31"/>
      <c r="E2239" s="18"/>
      <c r="F2239" s="31"/>
      <c r="H2239" s="36"/>
    </row>
    <row r="2240" spans="3:8" x14ac:dyDescent="0.25">
      <c r="C2240" s="18"/>
      <c r="D2240" s="31"/>
      <c r="E2240" s="18"/>
      <c r="F2240" s="31"/>
      <c r="H2240" s="36"/>
    </row>
    <row r="2241" spans="3:8" x14ac:dyDescent="0.25">
      <c r="C2241" s="18"/>
      <c r="D2241" s="31"/>
      <c r="E2241" s="18"/>
      <c r="F2241" s="31"/>
      <c r="H2241" s="36"/>
    </row>
    <row r="2242" spans="3:8" x14ac:dyDescent="0.25">
      <c r="C2242" s="18"/>
      <c r="D2242" s="31"/>
      <c r="E2242" s="18"/>
      <c r="F2242" s="31"/>
      <c r="H2242" s="36"/>
    </row>
    <row r="2243" spans="3:8" x14ac:dyDescent="0.25">
      <c r="C2243" s="18"/>
      <c r="D2243" s="31"/>
      <c r="E2243" s="18"/>
      <c r="F2243" s="31"/>
      <c r="H2243" s="36"/>
    </row>
    <row r="2244" spans="3:8" x14ac:dyDescent="0.25">
      <c r="C2244" s="18"/>
      <c r="D2244" s="31"/>
      <c r="E2244" s="18"/>
      <c r="F2244" s="31"/>
      <c r="H2244" s="36"/>
    </row>
    <row r="2245" spans="3:8" x14ac:dyDescent="0.25">
      <c r="C2245" s="18"/>
      <c r="D2245" s="31"/>
      <c r="E2245" s="18"/>
      <c r="F2245" s="31"/>
      <c r="H2245" s="36"/>
    </row>
    <row r="2246" spans="3:8" x14ac:dyDescent="0.25">
      <c r="C2246" s="18"/>
      <c r="D2246" s="31"/>
      <c r="E2246" s="18"/>
      <c r="F2246" s="31"/>
      <c r="H2246" s="36"/>
    </row>
    <row r="2247" spans="3:8" x14ac:dyDescent="0.25">
      <c r="C2247" s="18"/>
      <c r="D2247" s="31"/>
      <c r="E2247" s="18"/>
      <c r="F2247" s="31"/>
      <c r="H2247" s="36"/>
    </row>
    <row r="2248" spans="3:8" x14ac:dyDescent="0.25">
      <c r="C2248" s="18"/>
      <c r="D2248" s="31"/>
      <c r="E2248" s="18"/>
      <c r="F2248" s="31"/>
      <c r="H2248" s="36"/>
    </row>
    <row r="2249" spans="3:8" x14ac:dyDescent="0.25">
      <c r="C2249" s="18"/>
      <c r="D2249" s="31"/>
      <c r="E2249" s="18"/>
      <c r="F2249" s="31"/>
      <c r="H2249" s="36"/>
    </row>
    <row r="2250" spans="3:8" x14ac:dyDescent="0.25">
      <c r="C2250" s="18"/>
      <c r="D2250" s="31"/>
      <c r="E2250" s="18"/>
      <c r="F2250" s="31"/>
      <c r="H2250" s="36"/>
    </row>
    <row r="2251" spans="3:8" x14ac:dyDescent="0.25">
      <c r="C2251" s="18"/>
      <c r="D2251" s="31"/>
      <c r="E2251" s="18"/>
      <c r="F2251" s="31"/>
      <c r="H2251" s="36"/>
    </row>
    <row r="2252" spans="3:8" x14ac:dyDescent="0.25">
      <c r="C2252" s="18"/>
      <c r="D2252" s="31"/>
      <c r="E2252" s="18"/>
      <c r="F2252" s="31"/>
      <c r="H2252" s="36"/>
    </row>
    <row r="2253" spans="3:8" x14ac:dyDescent="0.25">
      <c r="C2253" s="18"/>
      <c r="D2253" s="31"/>
      <c r="E2253" s="18"/>
      <c r="F2253" s="31"/>
      <c r="H2253" s="36"/>
    </row>
    <row r="2254" spans="3:8" x14ac:dyDescent="0.25">
      <c r="C2254" s="18"/>
      <c r="D2254" s="31"/>
      <c r="E2254" s="18"/>
      <c r="F2254" s="31"/>
      <c r="H2254" s="36"/>
    </row>
    <row r="2255" spans="3:8" x14ac:dyDescent="0.25">
      <c r="C2255" s="18"/>
      <c r="D2255" s="31"/>
      <c r="E2255" s="18"/>
      <c r="F2255" s="31"/>
      <c r="H2255" s="36"/>
    </row>
    <row r="2256" spans="3:8" x14ac:dyDescent="0.25">
      <c r="C2256" s="18"/>
      <c r="D2256" s="31"/>
      <c r="E2256" s="18"/>
      <c r="F2256" s="31"/>
      <c r="H2256" s="36"/>
    </row>
    <row r="2257" spans="3:8" x14ac:dyDescent="0.25">
      <c r="C2257" s="18"/>
      <c r="D2257" s="31"/>
      <c r="E2257" s="18"/>
      <c r="F2257" s="31"/>
      <c r="H2257" s="36"/>
    </row>
    <row r="2258" spans="3:8" x14ac:dyDescent="0.25">
      <c r="C2258" s="18"/>
      <c r="D2258" s="31"/>
      <c r="E2258" s="18"/>
      <c r="F2258" s="31"/>
      <c r="H2258" s="36"/>
    </row>
    <row r="2259" spans="3:8" x14ac:dyDescent="0.25">
      <c r="C2259" s="18"/>
      <c r="D2259" s="31"/>
      <c r="E2259" s="18"/>
      <c r="F2259" s="31"/>
      <c r="H2259" s="36"/>
    </row>
    <row r="2260" spans="3:8" x14ac:dyDescent="0.25">
      <c r="C2260" s="18"/>
      <c r="D2260" s="31"/>
      <c r="E2260" s="18"/>
      <c r="F2260" s="31"/>
      <c r="H2260" s="36"/>
    </row>
    <row r="2261" spans="3:8" x14ac:dyDescent="0.25">
      <c r="C2261" s="18"/>
      <c r="D2261" s="31"/>
      <c r="E2261" s="18"/>
      <c r="F2261" s="31"/>
      <c r="H2261" s="36"/>
    </row>
    <row r="2262" spans="3:8" x14ac:dyDescent="0.25">
      <c r="C2262" s="18"/>
      <c r="D2262" s="31"/>
      <c r="E2262" s="18"/>
      <c r="F2262" s="31"/>
      <c r="H2262" s="36"/>
    </row>
    <row r="2263" spans="3:8" x14ac:dyDescent="0.25">
      <c r="C2263" s="18"/>
      <c r="D2263" s="31"/>
      <c r="E2263" s="18"/>
      <c r="F2263" s="31"/>
      <c r="H2263" s="36"/>
    </row>
    <row r="2264" spans="3:8" x14ac:dyDescent="0.25">
      <c r="C2264" s="18"/>
      <c r="D2264" s="31"/>
      <c r="E2264" s="18"/>
      <c r="F2264" s="31"/>
      <c r="H2264" s="36"/>
    </row>
    <row r="2265" spans="3:8" x14ac:dyDescent="0.25">
      <c r="C2265" s="18"/>
      <c r="D2265" s="31"/>
      <c r="E2265" s="18"/>
      <c r="F2265" s="31"/>
      <c r="H2265" s="36"/>
    </row>
    <row r="2266" spans="3:8" x14ac:dyDescent="0.25">
      <c r="C2266" s="18"/>
      <c r="D2266" s="31"/>
      <c r="E2266" s="18"/>
      <c r="F2266" s="31"/>
      <c r="H2266" s="36"/>
    </row>
    <row r="2267" spans="3:8" x14ac:dyDescent="0.25">
      <c r="C2267" s="18"/>
      <c r="D2267" s="31"/>
      <c r="E2267" s="18"/>
      <c r="F2267" s="31"/>
      <c r="H2267" s="36"/>
    </row>
    <row r="2268" spans="3:8" x14ac:dyDescent="0.25">
      <c r="C2268" s="18"/>
      <c r="D2268" s="31"/>
      <c r="E2268" s="18"/>
      <c r="F2268" s="31"/>
      <c r="H2268" s="36"/>
    </row>
    <row r="2269" spans="3:8" x14ac:dyDescent="0.25">
      <c r="C2269" s="18"/>
      <c r="D2269" s="31"/>
      <c r="E2269" s="18"/>
      <c r="F2269" s="31"/>
      <c r="H2269" s="36"/>
    </row>
    <row r="2270" spans="3:8" x14ac:dyDescent="0.25">
      <c r="C2270" s="18"/>
      <c r="D2270" s="31"/>
      <c r="E2270" s="18"/>
      <c r="F2270" s="31"/>
      <c r="H2270" s="36"/>
    </row>
    <row r="2271" spans="3:8" x14ac:dyDescent="0.25">
      <c r="C2271" s="18"/>
      <c r="D2271" s="31"/>
      <c r="E2271" s="18"/>
      <c r="F2271" s="31"/>
      <c r="H2271" s="36"/>
    </row>
    <row r="2272" spans="3:8" x14ac:dyDescent="0.25">
      <c r="C2272" s="18"/>
      <c r="D2272" s="31"/>
      <c r="E2272" s="18"/>
      <c r="F2272" s="31"/>
      <c r="H2272" s="36"/>
    </row>
    <row r="2273" spans="3:8" x14ac:dyDescent="0.25">
      <c r="C2273" s="18"/>
      <c r="D2273" s="31"/>
      <c r="E2273" s="18"/>
      <c r="F2273" s="31"/>
      <c r="H2273" s="36"/>
    </row>
    <row r="2274" spans="3:8" x14ac:dyDescent="0.25">
      <c r="C2274" s="18"/>
      <c r="D2274" s="31"/>
      <c r="E2274" s="18"/>
      <c r="F2274" s="31"/>
      <c r="H2274" s="36"/>
    </row>
    <row r="2275" spans="3:8" x14ac:dyDescent="0.25">
      <c r="C2275" s="18"/>
      <c r="D2275" s="31"/>
      <c r="E2275" s="18"/>
      <c r="F2275" s="31"/>
      <c r="H2275" s="36"/>
    </row>
    <row r="2276" spans="3:8" x14ac:dyDescent="0.25">
      <c r="C2276" s="18"/>
      <c r="D2276" s="31"/>
      <c r="E2276" s="18"/>
      <c r="F2276" s="31"/>
      <c r="H2276" s="36"/>
    </row>
    <row r="2277" spans="3:8" x14ac:dyDescent="0.25">
      <c r="C2277" s="18"/>
      <c r="D2277" s="31"/>
      <c r="E2277" s="18"/>
      <c r="F2277" s="31"/>
      <c r="H2277" s="36"/>
    </row>
    <row r="2278" spans="3:8" x14ac:dyDescent="0.25">
      <c r="C2278" s="18"/>
      <c r="D2278" s="31"/>
      <c r="E2278" s="18"/>
      <c r="F2278" s="31"/>
      <c r="H2278" s="36"/>
    </row>
    <row r="2279" spans="3:8" x14ac:dyDescent="0.25">
      <c r="C2279" s="18"/>
      <c r="D2279" s="31"/>
      <c r="E2279" s="18"/>
      <c r="F2279" s="31"/>
      <c r="H2279" s="36"/>
    </row>
    <row r="2280" spans="3:8" x14ac:dyDescent="0.25">
      <c r="C2280" s="18"/>
      <c r="D2280" s="31"/>
      <c r="E2280" s="18"/>
      <c r="F2280" s="31"/>
      <c r="H2280" s="36"/>
    </row>
    <row r="2281" spans="3:8" x14ac:dyDescent="0.25">
      <c r="C2281" s="18"/>
      <c r="D2281" s="31"/>
      <c r="E2281" s="18"/>
      <c r="F2281" s="31"/>
      <c r="H2281" s="36"/>
    </row>
    <row r="2282" spans="3:8" x14ac:dyDescent="0.25">
      <c r="C2282" s="18"/>
      <c r="D2282" s="31"/>
      <c r="E2282" s="18"/>
      <c r="F2282" s="31"/>
      <c r="H2282" s="36"/>
    </row>
    <row r="2283" spans="3:8" x14ac:dyDescent="0.25">
      <c r="C2283" s="18"/>
      <c r="D2283" s="31"/>
      <c r="E2283" s="18"/>
      <c r="F2283" s="31"/>
      <c r="H2283" s="36"/>
    </row>
    <row r="2284" spans="3:8" x14ac:dyDescent="0.25">
      <c r="C2284" s="18"/>
      <c r="D2284" s="31"/>
      <c r="E2284" s="18"/>
      <c r="F2284" s="31"/>
      <c r="H2284" s="36"/>
    </row>
    <row r="2285" spans="3:8" x14ac:dyDescent="0.25">
      <c r="C2285" s="18"/>
      <c r="D2285" s="31"/>
      <c r="E2285" s="18"/>
      <c r="F2285" s="31"/>
      <c r="H2285" s="36"/>
    </row>
    <row r="2286" spans="3:8" x14ac:dyDescent="0.25">
      <c r="C2286" s="18"/>
      <c r="D2286" s="31"/>
      <c r="E2286" s="18"/>
      <c r="F2286" s="31"/>
      <c r="H2286" s="36"/>
    </row>
    <row r="2287" spans="3:8" x14ac:dyDescent="0.25">
      <c r="C2287" s="18"/>
      <c r="D2287" s="31"/>
      <c r="E2287" s="18"/>
      <c r="F2287" s="31"/>
      <c r="H2287" s="36"/>
    </row>
    <row r="2288" spans="3:8" x14ac:dyDescent="0.25">
      <c r="C2288" s="18"/>
      <c r="D2288" s="31"/>
      <c r="E2288" s="18"/>
      <c r="F2288" s="31"/>
      <c r="H2288" s="36"/>
    </row>
    <row r="2289" spans="3:8" x14ac:dyDescent="0.25">
      <c r="C2289" s="18"/>
      <c r="D2289" s="31"/>
      <c r="E2289" s="18"/>
      <c r="F2289" s="31"/>
      <c r="H2289" s="36"/>
    </row>
    <row r="2290" spans="3:8" x14ac:dyDescent="0.25">
      <c r="C2290" s="18"/>
      <c r="D2290" s="31"/>
      <c r="E2290" s="18"/>
      <c r="F2290" s="31"/>
      <c r="H2290" s="36"/>
    </row>
    <row r="2291" spans="3:8" x14ac:dyDescent="0.25">
      <c r="C2291" s="18"/>
      <c r="D2291" s="31"/>
      <c r="E2291" s="18"/>
      <c r="F2291" s="31"/>
      <c r="H2291" s="36"/>
    </row>
    <row r="2292" spans="3:8" x14ac:dyDescent="0.25">
      <c r="C2292" s="18"/>
      <c r="D2292" s="31"/>
      <c r="E2292" s="18"/>
      <c r="F2292" s="31"/>
      <c r="H2292" s="36"/>
    </row>
    <row r="2293" spans="3:8" x14ac:dyDescent="0.25">
      <c r="C2293" s="18"/>
      <c r="D2293" s="31"/>
      <c r="E2293" s="18"/>
      <c r="F2293" s="31"/>
      <c r="H2293" s="36"/>
    </row>
    <row r="2294" spans="3:8" x14ac:dyDescent="0.25">
      <c r="C2294" s="18"/>
      <c r="D2294" s="31"/>
      <c r="E2294" s="18"/>
      <c r="F2294" s="31"/>
      <c r="H2294" s="36"/>
    </row>
    <row r="2295" spans="3:8" x14ac:dyDescent="0.25">
      <c r="C2295" s="18"/>
      <c r="D2295" s="31"/>
      <c r="E2295" s="18"/>
      <c r="F2295" s="31"/>
      <c r="H2295" s="36"/>
    </row>
    <row r="2296" spans="3:8" x14ac:dyDescent="0.25">
      <c r="C2296" s="18"/>
      <c r="D2296" s="31"/>
      <c r="E2296" s="18"/>
      <c r="F2296" s="31"/>
      <c r="H2296" s="36"/>
    </row>
    <row r="2297" spans="3:8" x14ac:dyDescent="0.25">
      <c r="C2297" s="18"/>
      <c r="D2297" s="31"/>
      <c r="E2297" s="18"/>
      <c r="F2297" s="31"/>
      <c r="H2297" s="36"/>
    </row>
    <row r="2298" spans="3:8" x14ac:dyDescent="0.25">
      <c r="C2298" s="18"/>
      <c r="D2298" s="31"/>
      <c r="E2298" s="18"/>
      <c r="F2298" s="31"/>
      <c r="H2298" s="36"/>
    </row>
    <row r="2299" spans="3:8" x14ac:dyDescent="0.25">
      <c r="C2299" s="18"/>
      <c r="D2299" s="31"/>
      <c r="E2299" s="18"/>
      <c r="F2299" s="31"/>
      <c r="H2299" s="36"/>
    </row>
    <row r="2300" spans="3:8" x14ac:dyDescent="0.25">
      <c r="C2300" s="18"/>
      <c r="D2300" s="31"/>
      <c r="E2300" s="18"/>
      <c r="F2300" s="31"/>
      <c r="H2300" s="36"/>
    </row>
    <row r="2301" spans="3:8" x14ac:dyDescent="0.25">
      <c r="C2301" s="18"/>
      <c r="D2301" s="31"/>
      <c r="E2301" s="18"/>
      <c r="F2301" s="31"/>
      <c r="H2301" s="36"/>
    </row>
    <row r="2302" spans="3:8" x14ac:dyDescent="0.25">
      <c r="C2302" s="18"/>
      <c r="D2302" s="31"/>
      <c r="E2302" s="18"/>
      <c r="F2302" s="31"/>
      <c r="H2302" s="36"/>
    </row>
    <row r="2303" spans="3:8" x14ac:dyDescent="0.25">
      <c r="C2303" s="18"/>
      <c r="D2303" s="31"/>
      <c r="E2303" s="18"/>
      <c r="F2303" s="31"/>
      <c r="H2303" s="36"/>
    </row>
    <row r="2304" spans="3:8" x14ac:dyDescent="0.25">
      <c r="C2304" s="18"/>
      <c r="D2304" s="31"/>
      <c r="E2304" s="18"/>
      <c r="F2304" s="31"/>
      <c r="H2304" s="36"/>
    </row>
    <row r="2305" spans="3:8" x14ac:dyDescent="0.25">
      <c r="C2305" s="18"/>
      <c r="D2305" s="31"/>
      <c r="E2305" s="18"/>
      <c r="F2305" s="31"/>
      <c r="H2305" s="36"/>
    </row>
    <row r="2306" spans="3:8" x14ac:dyDescent="0.25">
      <c r="C2306" s="18"/>
      <c r="D2306" s="31"/>
      <c r="E2306" s="18"/>
      <c r="F2306" s="31"/>
      <c r="H2306" s="36"/>
    </row>
    <row r="2307" spans="3:8" x14ac:dyDescent="0.25">
      <c r="C2307" s="18"/>
      <c r="D2307" s="31"/>
      <c r="E2307" s="18"/>
      <c r="F2307" s="31"/>
      <c r="H2307" s="36"/>
    </row>
    <row r="2308" spans="3:8" x14ac:dyDescent="0.25">
      <c r="C2308" s="18"/>
      <c r="D2308" s="31"/>
      <c r="E2308" s="18"/>
      <c r="F2308" s="31"/>
      <c r="H2308" s="36"/>
    </row>
    <row r="2309" spans="3:8" x14ac:dyDescent="0.25">
      <c r="C2309" s="18"/>
      <c r="D2309" s="31"/>
      <c r="E2309" s="18"/>
      <c r="F2309" s="31"/>
      <c r="H2309" s="36"/>
    </row>
    <row r="2310" spans="3:8" x14ac:dyDescent="0.25">
      <c r="C2310" s="18"/>
      <c r="D2310" s="31"/>
      <c r="E2310" s="18"/>
      <c r="F2310" s="31"/>
      <c r="H2310" s="36"/>
    </row>
    <row r="2311" spans="3:8" x14ac:dyDescent="0.25">
      <c r="C2311" s="18"/>
      <c r="D2311" s="31"/>
      <c r="E2311" s="18"/>
      <c r="F2311" s="31"/>
      <c r="H2311" s="36"/>
    </row>
    <row r="2312" spans="3:8" x14ac:dyDescent="0.25">
      <c r="C2312" s="18"/>
      <c r="D2312" s="31"/>
      <c r="E2312" s="18"/>
      <c r="F2312" s="31"/>
      <c r="H2312" s="36"/>
    </row>
    <row r="2313" spans="3:8" x14ac:dyDescent="0.25">
      <c r="C2313" s="18"/>
      <c r="D2313" s="31"/>
      <c r="E2313" s="18"/>
      <c r="F2313" s="31"/>
      <c r="H2313" s="36"/>
    </row>
    <row r="2314" spans="3:8" x14ac:dyDescent="0.25">
      <c r="C2314" s="18"/>
      <c r="D2314" s="31"/>
      <c r="E2314" s="18"/>
      <c r="F2314" s="31"/>
      <c r="H2314" s="36"/>
    </row>
    <row r="2315" spans="3:8" x14ac:dyDescent="0.25">
      <c r="C2315" s="18"/>
      <c r="D2315" s="31"/>
      <c r="E2315" s="18"/>
      <c r="F2315" s="31"/>
      <c r="H2315" s="36"/>
    </row>
    <row r="2316" spans="3:8" x14ac:dyDescent="0.25">
      <c r="C2316" s="18"/>
      <c r="D2316" s="31"/>
      <c r="E2316" s="18"/>
      <c r="F2316" s="31"/>
      <c r="H2316" s="36"/>
    </row>
    <row r="2317" spans="3:8" x14ac:dyDescent="0.25">
      <c r="C2317" s="18"/>
      <c r="D2317" s="31"/>
      <c r="E2317" s="18"/>
      <c r="F2317" s="31"/>
      <c r="H2317" s="36"/>
    </row>
    <row r="2318" spans="3:8" x14ac:dyDescent="0.25">
      <c r="C2318" s="18"/>
      <c r="D2318" s="31"/>
      <c r="E2318" s="18"/>
      <c r="F2318" s="31"/>
      <c r="H2318" s="36"/>
    </row>
    <row r="2319" spans="3:8" x14ac:dyDescent="0.25">
      <c r="C2319" s="18"/>
      <c r="D2319" s="31"/>
      <c r="E2319" s="18"/>
      <c r="F2319" s="31"/>
      <c r="H2319" s="36"/>
    </row>
    <row r="2320" spans="3:8" x14ac:dyDescent="0.25">
      <c r="C2320" s="18"/>
      <c r="D2320" s="31"/>
      <c r="E2320" s="18"/>
      <c r="F2320" s="31"/>
      <c r="H2320" s="36"/>
    </row>
    <row r="2321" spans="3:8" x14ac:dyDescent="0.25">
      <c r="C2321" s="18"/>
      <c r="D2321" s="31"/>
      <c r="E2321" s="18"/>
      <c r="F2321" s="31"/>
      <c r="H2321" s="36"/>
    </row>
    <row r="2322" spans="3:8" x14ac:dyDescent="0.25">
      <c r="C2322" s="18"/>
      <c r="D2322" s="31"/>
      <c r="E2322" s="18"/>
      <c r="F2322" s="31"/>
      <c r="H2322" s="36"/>
    </row>
    <row r="2323" spans="3:8" x14ac:dyDescent="0.25">
      <c r="C2323" s="18"/>
      <c r="D2323" s="31"/>
      <c r="E2323" s="18"/>
      <c r="F2323" s="31"/>
      <c r="H2323" s="36"/>
    </row>
    <row r="2324" spans="3:8" x14ac:dyDescent="0.25">
      <c r="C2324" s="18"/>
      <c r="D2324" s="31"/>
      <c r="E2324" s="18"/>
      <c r="F2324" s="31"/>
      <c r="H2324" s="36"/>
    </row>
    <row r="2325" spans="3:8" x14ac:dyDescent="0.25">
      <c r="C2325" s="18"/>
      <c r="D2325" s="31"/>
      <c r="E2325" s="18"/>
      <c r="F2325" s="31"/>
      <c r="H2325" s="36"/>
    </row>
    <row r="2326" spans="3:8" x14ac:dyDescent="0.25">
      <c r="C2326" s="18"/>
      <c r="D2326" s="31"/>
      <c r="E2326" s="18"/>
      <c r="F2326" s="31"/>
      <c r="H2326" s="36"/>
    </row>
    <row r="2327" spans="3:8" x14ac:dyDescent="0.25">
      <c r="C2327" s="18"/>
      <c r="D2327" s="31"/>
      <c r="E2327" s="18"/>
      <c r="F2327" s="31"/>
      <c r="H2327" s="36"/>
    </row>
    <row r="2328" spans="3:8" x14ac:dyDescent="0.25">
      <c r="C2328" s="18"/>
      <c r="D2328" s="31"/>
      <c r="E2328" s="18"/>
      <c r="F2328" s="31"/>
      <c r="H2328" s="36"/>
    </row>
    <row r="2329" spans="3:8" x14ac:dyDescent="0.25">
      <c r="C2329" s="18"/>
      <c r="D2329" s="31"/>
      <c r="E2329" s="18"/>
      <c r="F2329" s="31"/>
      <c r="H2329" s="36"/>
    </row>
    <row r="2330" spans="3:8" x14ac:dyDescent="0.25">
      <c r="C2330" s="18"/>
      <c r="D2330" s="31"/>
      <c r="E2330" s="18"/>
      <c r="F2330" s="31"/>
      <c r="H2330" s="36"/>
    </row>
    <row r="2331" spans="3:8" x14ac:dyDescent="0.25">
      <c r="C2331" s="18"/>
      <c r="D2331" s="31"/>
      <c r="E2331" s="18"/>
      <c r="F2331" s="31"/>
      <c r="H2331" s="36"/>
    </row>
    <row r="2332" spans="3:8" x14ac:dyDescent="0.25">
      <c r="C2332" s="18"/>
      <c r="D2332" s="31"/>
      <c r="E2332" s="18"/>
      <c r="F2332" s="31"/>
      <c r="H2332" s="36"/>
    </row>
    <row r="2333" spans="3:8" x14ac:dyDescent="0.25">
      <c r="C2333" s="18"/>
      <c r="D2333" s="31"/>
      <c r="E2333" s="18"/>
      <c r="F2333" s="31"/>
      <c r="H2333" s="36"/>
    </row>
    <row r="2334" spans="3:8" x14ac:dyDescent="0.25">
      <c r="C2334" s="18"/>
      <c r="D2334" s="31"/>
      <c r="E2334" s="18"/>
      <c r="F2334" s="31"/>
      <c r="H2334" s="36"/>
    </row>
    <row r="2335" spans="3:8" x14ac:dyDescent="0.25">
      <c r="C2335" s="18"/>
      <c r="D2335" s="31"/>
      <c r="E2335" s="18"/>
      <c r="F2335" s="31"/>
      <c r="H2335" s="36"/>
    </row>
    <row r="2336" spans="3:8" x14ac:dyDescent="0.25">
      <c r="C2336" s="18"/>
      <c r="D2336" s="31"/>
      <c r="E2336" s="18"/>
      <c r="F2336" s="31"/>
      <c r="H2336" s="36"/>
    </row>
    <row r="2337" spans="3:8" x14ac:dyDescent="0.25">
      <c r="C2337" s="18"/>
      <c r="D2337" s="31"/>
      <c r="E2337" s="18"/>
      <c r="F2337" s="31"/>
      <c r="H2337" s="36"/>
    </row>
    <row r="2338" spans="3:8" x14ac:dyDescent="0.25">
      <c r="C2338" s="18"/>
      <c r="D2338" s="31"/>
      <c r="E2338" s="18"/>
      <c r="F2338" s="31"/>
      <c r="H2338" s="36"/>
    </row>
    <row r="2339" spans="3:8" x14ac:dyDescent="0.25">
      <c r="C2339" s="18"/>
      <c r="D2339" s="31"/>
      <c r="E2339" s="18"/>
      <c r="F2339" s="31"/>
      <c r="H2339" s="36"/>
    </row>
    <row r="2340" spans="3:8" x14ac:dyDescent="0.25">
      <c r="C2340" s="18"/>
      <c r="D2340" s="31"/>
      <c r="E2340" s="18"/>
      <c r="F2340" s="31"/>
      <c r="H2340" s="36"/>
    </row>
    <row r="2341" spans="3:8" x14ac:dyDescent="0.25">
      <c r="C2341" s="18"/>
      <c r="D2341" s="31"/>
      <c r="E2341" s="18"/>
      <c r="F2341" s="31"/>
      <c r="H2341" s="36"/>
    </row>
    <row r="2342" spans="3:8" x14ac:dyDescent="0.25">
      <c r="C2342" s="18"/>
      <c r="D2342" s="31"/>
      <c r="E2342" s="18"/>
      <c r="F2342" s="31"/>
      <c r="H2342" s="36"/>
    </row>
    <row r="2343" spans="3:8" x14ac:dyDescent="0.25">
      <c r="C2343" s="18"/>
      <c r="D2343" s="31"/>
      <c r="E2343" s="18"/>
      <c r="F2343" s="31"/>
      <c r="H2343" s="36"/>
    </row>
    <row r="2344" spans="3:8" x14ac:dyDescent="0.25">
      <c r="C2344" s="18"/>
      <c r="D2344" s="31"/>
      <c r="E2344" s="18"/>
      <c r="F2344" s="31"/>
      <c r="H2344" s="36"/>
    </row>
    <row r="2345" spans="3:8" x14ac:dyDescent="0.25">
      <c r="C2345" s="18"/>
      <c r="D2345" s="31"/>
      <c r="E2345" s="18"/>
      <c r="F2345" s="31"/>
      <c r="H2345" s="36"/>
    </row>
    <row r="2346" spans="3:8" x14ac:dyDescent="0.25">
      <c r="C2346" s="18"/>
      <c r="D2346" s="31"/>
      <c r="E2346" s="18"/>
      <c r="F2346" s="31"/>
      <c r="H2346" s="36"/>
    </row>
    <row r="2347" spans="3:8" x14ac:dyDescent="0.25">
      <c r="C2347" s="18"/>
      <c r="D2347" s="31"/>
      <c r="E2347" s="18"/>
      <c r="F2347" s="31"/>
      <c r="H2347" s="36"/>
    </row>
    <row r="2348" spans="3:8" x14ac:dyDescent="0.25">
      <c r="C2348" s="18"/>
      <c r="D2348" s="31"/>
      <c r="E2348" s="18"/>
      <c r="F2348" s="31"/>
      <c r="H2348" s="36"/>
    </row>
    <row r="2349" spans="3:8" x14ac:dyDescent="0.25">
      <c r="C2349" s="18"/>
      <c r="D2349" s="31"/>
      <c r="E2349" s="18"/>
      <c r="F2349" s="31"/>
      <c r="H2349" s="36"/>
    </row>
    <row r="2350" spans="3:8" x14ac:dyDescent="0.25">
      <c r="C2350" s="18"/>
      <c r="D2350" s="31"/>
      <c r="E2350" s="18"/>
      <c r="F2350" s="31"/>
      <c r="H2350" s="36"/>
    </row>
    <row r="2351" spans="3:8" x14ac:dyDescent="0.25">
      <c r="C2351" s="18"/>
      <c r="D2351" s="31"/>
      <c r="E2351" s="18"/>
      <c r="F2351" s="31"/>
      <c r="H2351" s="36"/>
    </row>
    <row r="2352" spans="3:8" x14ac:dyDescent="0.25">
      <c r="C2352" s="18"/>
      <c r="D2352" s="31"/>
      <c r="E2352" s="18"/>
      <c r="F2352" s="31"/>
      <c r="H2352" s="36"/>
    </row>
    <row r="2353" spans="3:8" x14ac:dyDescent="0.25">
      <c r="C2353" s="18"/>
      <c r="D2353" s="31"/>
      <c r="E2353" s="18"/>
      <c r="F2353" s="31"/>
      <c r="H2353" s="36"/>
    </row>
    <row r="2354" spans="3:8" x14ac:dyDescent="0.25">
      <c r="C2354" s="18"/>
      <c r="D2354" s="31"/>
      <c r="E2354" s="18"/>
      <c r="F2354" s="31"/>
      <c r="H2354" s="36"/>
    </row>
    <row r="2355" spans="3:8" x14ac:dyDescent="0.25">
      <c r="C2355" s="18"/>
      <c r="D2355" s="31"/>
      <c r="E2355" s="18"/>
      <c r="F2355" s="31"/>
      <c r="H2355" s="36"/>
    </row>
    <row r="2356" spans="3:8" x14ac:dyDescent="0.25">
      <c r="C2356" s="18"/>
      <c r="D2356" s="31"/>
      <c r="E2356" s="18"/>
      <c r="F2356" s="31"/>
      <c r="H2356" s="36"/>
    </row>
    <row r="2357" spans="3:8" x14ac:dyDescent="0.25">
      <c r="C2357" s="18"/>
      <c r="D2357" s="31"/>
      <c r="E2357" s="18"/>
      <c r="F2357" s="31"/>
      <c r="H2357" s="36"/>
    </row>
    <row r="2358" spans="3:8" x14ac:dyDescent="0.25">
      <c r="C2358" s="18"/>
      <c r="D2358" s="31"/>
      <c r="E2358" s="18"/>
      <c r="F2358" s="31"/>
      <c r="H2358" s="36"/>
    </row>
    <row r="2359" spans="3:8" x14ac:dyDescent="0.25">
      <c r="C2359" s="18"/>
      <c r="D2359" s="31"/>
      <c r="E2359" s="18"/>
      <c r="F2359" s="31"/>
      <c r="H2359" s="36"/>
    </row>
    <row r="2360" spans="3:8" x14ac:dyDescent="0.25">
      <c r="C2360" s="18"/>
      <c r="D2360" s="31"/>
      <c r="E2360" s="18"/>
      <c r="F2360" s="31"/>
      <c r="H2360" s="36"/>
    </row>
    <row r="2361" spans="3:8" x14ac:dyDescent="0.25">
      <c r="C2361" s="18"/>
      <c r="D2361" s="31"/>
      <c r="E2361" s="18"/>
      <c r="F2361" s="31"/>
      <c r="H2361" s="36"/>
    </row>
    <row r="2362" spans="3:8" x14ac:dyDescent="0.25">
      <c r="C2362" s="18"/>
      <c r="D2362" s="31"/>
      <c r="E2362" s="18"/>
      <c r="F2362" s="31"/>
      <c r="H2362" s="36"/>
    </row>
    <row r="2363" spans="3:8" x14ac:dyDescent="0.25">
      <c r="C2363" s="18"/>
      <c r="D2363" s="31"/>
      <c r="E2363" s="18"/>
      <c r="F2363" s="31"/>
      <c r="H2363" s="36"/>
    </row>
    <row r="2364" spans="3:8" x14ac:dyDescent="0.25">
      <c r="C2364" s="18"/>
      <c r="D2364" s="31"/>
      <c r="E2364" s="18"/>
      <c r="F2364" s="31"/>
      <c r="H2364" s="36"/>
    </row>
    <row r="2365" spans="3:8" x14ac:dyDescent="0.25">
      <c r="C2365" s="18"/>
      <c r="D2365" s="31"/>
      <c r="E2365" s="18"/>
      <c r="F2365" s="31"/>
      <c r="H2365" s="36"/>
    </row>
    <row r="2366" spans="3:8" x14ac:dyDescent="0.25">
      <c r="C2366" s="18"/>
      <c r="D2366" s="31"/>
      <c r="E2366" s="18"/>
      <c r="F2366" s="31"/>
      <c r="H2366" s="36"/>
    </row>
    <row r="2367" spans="3:8" x14ac:dyDescent="0.25">
      <c r="C2367" s="18"/>
      <c r="D2367" s="31"/>
      <c r="E2367" s="18"/>
      <c r="F2367" s="31"/>
      <c r="H2367" s="36"/>
    </row>
    <row r="2368" spans="3:8" x14ac:dyDescent="0.25">
      <c r="C2368" s="18"/>
      <c r="D2368" s="31"/>
      <c r="E2368" s="18"/>
      <c r="F2368" s="31"/>
      <c r="H2368" s="36"/>
    </row>
    <row r="2369" spans="3:8" x14ac:dyDescent="0.25">
      <c r="C2369" s="18"/>
      <c r="D2369" s="31"/>
      <c r="E2369" s="18"/>
      <c r="F2369" s="31"/>
      <c r="H2369" s="36"/>
    </row>
    <row r="2370" spans="3:8" x14ac:dyDescent="0.25">
      <c r="C2370" s="18"/>
      <c r="D2370" s="31"/>
      <c r="E2370" s="18"/>
      <c r="F2370" s="31"/>
      <c r="H2370" s="36"/>
    </row>
    <row r="2371" spans="3:8" x14ac:dyDescent="0.25">
      <c r="C2371" s="18"/>
      <c r="D2371" s="31"/>
      <c r="E2371" s="18"/>
      <c r="F2371" s="31"/>
      <c r="H2371" s="36"/>
    </row>
    <row r="2372" spans="3:8" x14ac:dyDescent="0.25">
      <c r="C2372" s="18"/>
      <c r="D2372" s="31"/>
      <c r="E2372" s="18"/>
      <c r="F2372" s="31"/>
      <c r="H2372" s="36"/>
    </row>
    <row r="2373" spans="3:8" x14ac:dyDescent="0.25">
      <c r="C2373" s="18"/>
      <c r="D2373" s="31"/>
      <c r="E2373" s="18"/>
      <c r="F2373" s="31"/>
      <c r="H2373" s="36"/>
    </row>
    <row r="2374" spans="3:8" x14ac:dyDescent="0.25">
      <c r="C2374" s="18"/>
      <c r="D2374" s="31"/>
      <c r="E2374" s="18"/>
      <c r="F2374" s="31"/>
      <c r="H2374" s="36"/>
    </row>
    <row r="2375" spans="3:8" x14ac:dyDescent="0.25">
      <c r="C2375" s="18"/>
      <c r="D2375" s="31"/>
      <c r="E2375" s="18"/>
      <c r="F2375" s="31"/>
      <c r="H2375" s="36"/>
    </row>
    <row r="2376" spans="3:8" x14ac:dyDescent="0.25">
      <c r="C2376" s="18"/>
      <c r="D2376" s="31"/>
      <c r="E2376" s="18"/>
      <c r="F2376" s="31"/>
      <c r="H2376" s="36"/>
    </row>
    <row r="2377" spans="3:8" x14ac:dyDescent="0.25">
      <c r="C2377" s="18"/>
      <c r="D2377" s="31"/>
      <c r="E2377" s="18"/>
      <c r="F2377" s="31"/>
      <c r="H2377" s="36"/>
    </row>
    <row r="2378" spans="3:8" x14ac:dyDescent="0.25">
      <c r="C2378" s="18"/>
      <c r="D2378" s="31"/>
      <c r="E2378" s="18"/>
      <c r="F2378" s="31"/>
      <c r="H2378" s="36"/>
    </row>
    <row r="2379" spans="3:8" x14ac:dyDescent="0.25">
      <c r="C2379" s="18"/>
      <c r="D2379" s="31"/>
      <c r="E2379" s="18"/>
      <c r="F2379" s="31"/>
      <c r="H2379" s="36"/>
    </row>
    <row r="2380" spans="3:8" x14ac:dyDescent="0.25">
      <c r="C2380" s="18"/>
      <c r="D2380" s="31"/>
      <c r="E2380" s="18"/>
      <c r="F2380" s="31"/>
      <c r="H2380" s="36"/>
    </row>
    <row r="2381" spans="3:8" x14ac:dyDescent="0.25">
      <c r="C2381" s="18"/>
      <c r="D2381" s="31"/>
      <c r="E2381" s="18"/>
      <c r="F2381" s="31"/>
      <c r="H2381" s="36"/>
    </row>
    <row r="2382" spans="3:8" x14ac:dyDescent="0.25">
      <c r="C2382" s="18"/>
      <c r="D2382" s="31"/>
      <c r="E2382" s="18"/>
      <c r="F2382" s="31"/>
      <c r="H2382" s="36"/>
    </row>
    <row r="2383" spans="3:8" x14ac:dyDescent="0.25">
      <c r="C2383" s="18"/>
      <c r="D2383" s="31"/>
      <c r="E2383" s="18"/>
      <c r="F2383" s="31"/>
      <c r="H2383" s="36"/>
    </row>
    <row r="2384" spans="3:8" x14ac:dyDescent="0.25">
      <c r="C2384" s="18"/>
      <c r="D2384" s="31"/>
      <c r="E2384" s="18"/>
      <c r="F2384" s="31"/>
      <c r="H2384" s="36"/>
    </row>
    <row r="2385" spans="3:8" x14ac:dyDescent="0.25">
      <c r="C2385" s="18"/>
      <c r="D2385" s="31"/>
      <c r="E2385" s="18"/>
      <c r="F2385" s="31"/>
      <c r="H2385" s="36"/>
    </row>
    <row r="2386" spans="3:8" x14ac:dyDescent="0.25">
      <c r="C2386" s="18"/>
      <c r="D2386" s="31"/>
      <c r="E2386" s="18"/>
      <c r="F2386" s="31"/>
      <c r="H2386" s="36"/>
    </row>
    <row r="2387" spans="3:8" x14ac:dyDescent="0.25">
      <c r="C2387" s="18"/>
      <c r="D2387" s="31"/>
      <c r="E2387" s="18"/>
      <c r="F2387" s="31"/>
      <c r="H2387" s="36"/>
    </row>
    <row r="2388" spans="3:8" x14ac:dyDescent="0.25">
      <c r="C2388" s="18"/>
      <c r="D2388" s="31"/>
      <c r="E2388" s="18"/>
      <c r="F2388" s="31"/>
      <c r="H2388" s="36"/>
    </row>
    <row r="2389" spans="3:8" x14ac:dyDescent="0.25">
      <c r="C2389" s="18"/>
      <c r="D2389" s="31"/>
      <c r="E2389" s="18"/>
      <c r="F2389" s="31"/>
      <c r="H2389" s="36"/>
    </row>
    <row r="2390" spans="3:8" x14ac:dyDescent="0.25">
      <c r="C2390" s="18"/>
      <c r="D2390" s="31"/>
      <c r="E2390" s="18"/>
      <c r="F2390" s="31"/>
      <c r="H2390" s="36"/>
    </row>
    <row r="2391" spans="3:8" x14ac:dyDescent="0.25">
      <c r="C2391" s="18"/>
      <c r="D2391" s="31"/>
      <c r="E2391" s="18"/>
      <c r="F2391" s="31"/>
      <c r="H2391" s="36"/>
    </row>
    <row r="2392" spans="3:8" x14ac:dyDescent="0.25">
      <c r="C2392" s="18"/>
      <c r="D2392" s="31"/>
      <c r="E2392" s="18"/>
      <c r="F2392" s="31"/>
      <c r="H2392" s="36"/>
    </row>
    <row r="2393" spans="3:8" x14ac:dyDescent="0.25">
      <c r="C2393" s="18"/>
      <c r="D2393" s="31"/>
      <c r="E2393" s="18"/>
      <c r="F2393" s="31"/>
      <c r="H2393" s="36"/>
    </row>
    <row r="2394" spans="3:8" x14ac:dyDescent="0.25">
      <c r="C2394" s="18"/>
      <c r="D2394" s="31"/>
      <c r="E2394" s="18"/>
      <c r="F2394" s="31"/>
      <c r="H2394" s="36"/>
    </row>
    <row r="2395" spans="3:8" x14ac:dyDescent="0.25">
      <c r="C2395" s="18"/>
      <c r="D2395" s="31"/>
      <c r="E2395" s="18"/>
      <c r="F2395" s="31"/>
      <c r="H2395" s="36"/>
    </row>
    <row r="2396" spans="3:8" x14ac:dyDescent="0.25">
      <c r="C2396" s="18"/>
      <c r="D2396" s="31"/>
      <c r="E2396" s="18"/>
      <c r="F2396" s="31"/>
      <c r="H2396" s="36"/>
    </row>
    <row r="2397" spans="3:8" x14ac:dyDescent="0.25">
      <c r="C2397" s="18"/>
      <c r="D2397" s="31"/>
      <c r="E2397" s="18"/>
      <c r="F2397" s="31"/>
      <c r="H2397" s="36"/>
    </row>
    <row r="2398" spans="3:8" x14ac:dyDescent="0.25">
      <c r="C2398" s="18"/>
      <c r="D2398" s="31"/>
      <c r="E2398" s="18"/>
      <c r="F2398" s="31"/>
      <c r="H2398" s="36"/>
    </row>
    <row r="2399" spans="3:8" x14ac:dyDescent="0.25">
      <c r="C2399" s="18"/>
      <c r="D2399" s="31"/>
      <c r="E2399" s="18"/>
      <c r="F2399" s="31"/>
      <c r="H2399" s="36"/>
    </row>
    <row r="2400" spans="3:8" x14ac:dyDescent="0.25">
      <c r="C2400" s="18"/>
      <c r="D2400" s="31"/>
      <c r="E2400" s="18"/>
      <c r="F2400" s="31"/>
      <c r="H2400" s="36"/>
    </row>
    <row r="2401" spans="3:8" x14ac:dyDescent="0.25">
      <c r="C2401" s="18"/>
      <c r="D2401" s="31"/>
      <c r="E2401" s="18"/>
      <c r="F2401" s="31"/>
      <c r="H2401" s="36"/>
    </row>
    <row r="2402" spans="3:8" x14ac:dyDescent="0.25">
      <c r="C2402" s="18"/>
      <c r="D2402" s="31"/>
      <c r="E2402" s="18"/>
      <c r="F2402" s="31"/>
      <c r="H2402" s="36"/>
    </row>
    <row r="2403" spans="3:8" x14ac:dyDescent="0.25">
      <c r="C2403" s="18"/>
      <c r="D2403" s="31"/>
      <c r="E2403" s="18"/>
      <c r="F2403" s="31"/>
      <c r="H2403" s="36"/>
    </row>
    <row r="2404" spans="3:8" x14ac:dyDescent="0.25">
      <c r="C2404" s="18"/>
      <c r="D2404" s="31"/>
      <c r="E2404" s="18"/>
      <c r="F2404" s="31"/>
      <c r="H2404" s="36"/>
    </row>
    <row r="2405" spans="3:8" x14ac:dyDescent="0.25">
      <c r="C2405" s="18"/>
      <c r="D2405" s="31"/>
      <c r="E2405" s="18"/>
      <c r="F2405" s="31"/>
      <c r="H2405" s="36"/>
    </row>
    <row r="2406" spans="3:8" x14ac:dyDescent="0.25">
      <c r="C2406" s="18"/>
      <c r="D2406" s="31"/>
      <c r="E2406" s="18"/>
      <c r="F2406" s="31"/>
      <c r="H2406" s="36"/>
    </row>
    <row r="2407" spans="3:8" x14ac:dyDescent="0.25">
      <c r="C2407" s="18"/>
      <c r="D2407" s="31"/>
      <c r="E2407" s="18"/>
      <c r="F2407" s="31"/>
      <c r="H2407" s="36"/>
    </row>
    <row r="2408" spans="3:8" x14ac:dyDescent="0.25">
      <c r="C2408" s="18"/>
      <c r="D2408" s="31"/>
      <c r="E2408" s="18"/>
      <c r="F2408" s="31"/>
      <c r="H2408" s="36"/>
    </row>
    <row r="2409" spans="3:8" x14ac:dyDescent="0.25">
      <c r="C2409" s="18"/>
      <c r="D2409" s="31"/>
      <c r="E2409" s="18"/>
      <c r="F2409" s="31"/>
      <c r="H2409" s="36"/>
    </row>
    <row r="2410" spans="3:8" x14ac:dyDescent="0.25">
      <c r="C2410" s="18"/>
      <c r="D2410" s="31"/>
      <c r="E2410" s="18"/>
      <c r="F2410" s="31"/>
      <c r="H2410" s="36"/>
    </row>
    <row r="2411" spans="3:8" x14ac:dyDescent="0.25">
      <c r="C2411" s="18"/>
      <c r="D2411" s="31"/>
      <c r="E2411" s="18"/>
      <c r="F2411" s="31"/>
      <c r="H2411" s="36"/>
    </row>
    <row r="2412" spans="3:8" x14ac:dyDescent="0.25">
      <c r="C2412" s="18"/>
      <c r="D2412" s="31"/>
      <c r="E2412" s="18"/>
      <c r="F2412" s="31"/>
      <c r="H2412" s="36"/>
    </row>
    <row r="2413" spans="3:8" x14ac:dyDescent="0.25">
      <c r="C2413" s="18"/>
      <c r="D2413" s="31"/>
      <c r="E2413" s="18"/>
      <c r="F2413" s="31"/>
      <c r="H2413" s="36"/>
    </row>
    <row r="2414" spans="3:8" x14ac:dyDescent="0.25">
      <c r="C2414" s="18"/>
      <c r="D2414" s="31"/>
      <c r="E2414" s="18"/>
      <c r="F2414" s="31"/>
      <c r="H2414" s="36"/>
    </row>
    <row r="2415" spans="3:8" x14ac:dyDescent="0.25">
      <c r="C2415" s="18"/>
      <c r="D2415" s="31"/>
      <c r="E2415" s="18"/>
      <c r="F2415" s="31"/>
      <c r="H2415" s="36"/>
    </row>
    <row r="2416" spans="3:8" x14ac:dyDescent="0.25">
      <c r="C2416" s="18"/>
      <c r="D2416" s="31"/>
      <c r="E2416" s="18"/>
      <c r="F2416" s="31"/>
      <c r="H2416" s="36"/>
    </row>
    <row r="2417" spans="3:8" x14ac:dyDescent="0.25">
      <c r="C2417" s="18"/>
      <c r="D2417" s="31"/>
      <c r="E2417" s="18"/>
      <c r="F2417" s="31"/>
      <c r="H2417" s="36"/>
    </row>
    <row r="2418" spans="3:8" x14ac:dyDescent="0.25">
      <c r="C2418" s="18"/>
      <c r="D2418" s="31"/>
      <c r="E2418" s="18"/>
      <c r="F2418" s="31"/>
      <c r="H2418" s="36"/>
    </row>
    <row r="2419" spans="3:8" x14ac:dyDescent="0.25">
      <c r="C2419" s="18"/>
      <c r="D2419" s="31"/>
      <c r="E2419" s="18"/>
      <c r="F2419" s="31"/>
      <c r="H2419" s="36"/>
    </row>
    <row r="2420" spans="3:8" x14ac:dyDescent="0.25">
      <c r="C2420" s="18"/>
      <c r="D2420" s="31"/>
      <c r="E2420" s="18"/>
      <c r="F2420" s="31"/>
      <c r="H2420" s="36"/>
    </row>
    <row r="2421" spans="3:8" x14ac:dyDescent="0.25">
      <c r="C2421" s="18"/>
      <c r="D2421" s="31"/>
      <c r="E2421" s="18"/>
      <c r="F2421" s="31"/>
      <c r="H2421" s="36"/>
    </row>
    <row r="2422" spans="3:8" x14ac:dyDescent="0.25">
      <c r="C2422" s="18"/>
      <c r="D2422" s="31"/>
      <c r="E2422" s="18"/>
      <c r="F2422" s="31"/>
      <c r="H2422" s="36"/>
    </row>
    <row r="2423" spans="3:8" x14ac:dyDescent="0.25">
      <c r="C2423" s="18"/>
      <c r="D2423" s="31"/>
      <c r="E2423" s="18"/>
      <c r="F2423" s="31"/>
      <c r="H2423" s="36"/>
    </row>
    <row r="2424" spans="3:8" x14ac:dyDescent="0.25">
      <c r="C2424" s="18"/>
      <c r="D2424" s="31"/>
      <c r="E2424" s="18"/>
      <c r="F2424" s="31"/>
      <c r="H2424" s="36"/>
    </row>
    <row r="2425" spans="3:8" x14ac:dyDescent="0.25">
      <c r="C2425" s="18"/>
      <c r="D2425" s="31"/>
      <c r="E2425" s="18"/>
      <c r="F2425" s="31"/>
      <c r="H2425" s="36"/>
    </row>
    <row r="2426" spans="3:8" x14ac:dyDescent="0.25">
      <c r="C2426" s="18"/>
      <c r="D2426" s="31"/>
      <c r="E2426" s="18"/>
      <c r="F2426" s="31"/>
      <c r="H2426" s="36"/>
    </row>
    <row r="2427" spans="3:8" x14ac:dyDescent="0.25">
      <c r="C2427" s="18"/>
      <c r="D2427" s="31"/>
      <c r="E2427" s="18"/>
      <c r="F2427" s="31"/>
      <c r="H2427" s="36"/>
    </row>
    <row r="2428" spans="3:8" x14ac:dyDescent="0.25">
      <c r="C2428" s="18"/>
      <c r="D2428" s="31"/>
      <c r="E2428" s="18"/>
      <c r="F2428" s="31"/>
      <c r="H2428" s="36"/>
    </row>
    <row r="2429" spans="3:8" x14ac:dyDescent="0.25">
      <c r="C2429" s="18"/>
      <c r="D2429" s="31"/>
      <c r="E2429" s="18"/>
      <c r="F2429" s="31"/>
      <c r="H2429" s="36"/>
    </row>
    <row r="2430" spans="3:8" x14ac:dyDescent="0.25">
      <c r="C2430" s="18"/>
      <c r="D2430" s="31"/>
      <c r="E2430" s="18"/>
      <c r="F2430" s="31"/>
      <c r="H2430" s="36"/>
    </row>
    <row r="2431" spans="3:8" x14ac:dyDescent="0.25">
      <c r="C2431" s="18"/>
      <c r="D2431" s="31"/>
      <c r="E2431" s="18"/>
      <c r="F2431" s="31"/>
      <c r="H2431" s="36"/>
    </row>
    <row r="2432" spans="3:8" x14ac:dyDescent="0.25">
      <c r="C2432" s="18"/>
      <c r="D2432" s="31"/>
      <c r="E2432" s="18"/>
      <c r="F2432" s="31"/>
      <c r="H2432" s="36"/>
    </row>
    <row r="2433" spans="3:8" x14ac:dyDescent="0.25">
      <c r="C2433" s="18"/>
      <c r="D2433" s="31"/>
      <c r="E2433" s="18"/>
      <c r="F2433" s="31"/>
      <c r="H2433" s="36"/>
    </row>
    <row r="2434" spans="3:8" x14ac:dyDescent="0.25">
      <c r="C2434" s="18"/>
      <c r="D2434" s="31"/>
      <c r="E2434" s="18"/>
      <c r="F2434" s="31"/>
      <c r="H2434" s="36"/>
    </row>
    <row r="2435" spans="3:8" x14ac:dyDescent="0.25">
      <c r="C2435" s="18"/>
      <c r="D2435" s="31"/>
      <c r="E2435" s="18"/>
      <c r="F2435" s="31"/>
      <c r="H2435" s="36"/>
    </row>
    <row r="2436" spans="3:8" x14ac:dyDescent="0.25">
      <c r="C2436" s="18"/>
      <c r="D2436" s="31"/>
      <c r="E2436" s="18"/>
      <c r="F2436" s="31"/>
      <c r="H2436" s="36"/>
    </row>
    <row r="2437" spans="3:8" x14ac:dyDescent="0.25">
      <c r="C2437" s="18"/>
      <c r="D2437" s="31"/>
      <c r="E2437" s="18"/>
      <c r="F2437" s="31"/>
      <c r="H2437" s="36"/>
    </row>
    <row r="2438" spans="3:8" x14ac:dyDescent="0.25">
      <c r="C2438" s="18"/>
      <c r="D2438" s="31"/>
      <c r="E2438" s="18"/>
      <c r="F2438" s="31"/>
      <c r="H2438" s="36"/>
    </row>
    <row r="2439" spans="3:8" x14ac:dyDescent="0.25">
      <c r="C2439" s="18"/>
      <c r="D2439" s="31"/>
      <c r="E2439" s="18"/>
      <c r="F2439" s="31"/>
      <c r="H2439" s="36"/>
    </row>
    <row r="2440" spans="3:8" x14ac:dyDescent="0.25">
      <c r="C2440" s="18"/>
      <c r="D2440" s="31"/>
      <c r="E2440" s="18"/>
      <c r="F2440" s="31"/>
      <c r="H2440" s="36"/>
    </row>
    <row r="2441" spans="3:8" x14ac:dyDescent="0.25">
      <c r="C2441" s="18"/>
      <c r="D2441" s="31"/>
      <c r="E2441" s="18"/>
      <c r="F2441" s="31"/>
      <c r="H2441" s="36"/>
    </row>
    <row r="2442" spans="3:8" x14ac:dyDescent="0.25">
      <c r="C2442" s="18"/>
      <c r="D2442" s="31"/>
      <c r="E2442" s="18"/>
      <c r="F2442" s="31"/>
      <c r="H2442" s="36"/>
    </row>
    <row r="2443" spans="3:8" x14ac:dyDescent="0.25">
      <c r="C2443" s="18"/>
      <c r="D2443" s="31"/>
      <c r="E2443" s="18"/>
      <c r="F2443" s="31"/>
      <c r="H2443" s="36"/>
    </row>
    <row r="2444" spans="3:8" x14ac:dyDescent="0.25">
      <c r="C2444" s="18"/>
      <c r="D2444" s="31"/>
      <c r="E2444" s="18"/>
      <c r="F2444" s="31"/>
      <c r="H2444" s="36"/>
    </row>
    <row r="2445" spans="3:8" x14ac:dyDescent="0.25">
      <c r="C2445" s="18"/>
      <c r="D2445" s="31"/>
      <c r="E2445" s="18"/>
      <c r="F2445" s="31"/>
      <c r="H2445" s="36"/>
    </row>
    <row r="2446" spans="3:8" x14ac:dyDescent="0.25">
      <c r="C2446" s="18"/>
      <c r="D2446" s="31"/>
      <c r="E2446" s="18"/>
      <c r="F2446" s="31"/>
      <c r="H2446" s="36"/>
    </row>
    <row r="2447" spans="3:8" x14ac:dyDescent="0.25">
      <c r="C2447" s="18"/>
      <c r="D2447" s="31"/>
      <c r="E2447" s="18"/>
      <c r="F2447" s="31"/>
      <c r="H2447" s="36"/>
    </row>
    <row r="2448" spans="3:8" x14ac:dyDescent="0.25">
      <c r="C2448" s="18"/>
      <c r="D2448" s="31"/>
      <c r="E2448" s="18"/>
      <c r="F2448" s="31"/>
      <c r="H2448" s="36"/>
    </row>
    <row r="2449" spans="3:8" x14ac:dyDescent="0.25">
      <c r="C2449" s="18"/>
      <c r="D2449" s="31"/>
      <c r="E2449" s="18"/>
      <c r="F2449" s="31"/>
      <c r="H2449" s="36"/>
    </row>
    <row r="2450" spans="3:8" x14ac:dyDescent="0.25">
      <c r="C2450" s="18"/>
      <c r="D2450" s="31"/>
      <c r="E2450" s="18"/>
      <c r="F2450" s="31"/>
      <c r="H2450" s="36"/>
    </row>
    <row r="2451" spans="3:8" x14ac:dyDescent="0.25">
      <c r="C2451" s="18"/>
      <c r="D2451" s="31"/>
      <c r="E2451" s="18"/>
      <c r="F2451" s="31"/>
      <c r="H2451" s="36"/>
    </row>
    <row r="2452" spans="3:8" x14ac:dyDescent="0.25">
      <c r="C2452" s="18"/>
      <c r="D2452" s="31"/>
      <c r="E2452" s="18"/>
      <c r="F2452" s="31"/>
      <c r="H2452" s="36"/>
    </row>
    <row r="2453" spans="3:8" x14ac:dyDescent="0.25">
      <c r="C2453" s="18"/>
      <c r="D2453" s="31"/>
      <c r="E2453" s="18"/>
      <c r="F2453" s="31"/>
      <c r="H2453" s="36"/>
    </row>
    <row r="2454" spans="3:8" x14ac:dyDescent="0.25">
      <c r="C2454" s="18"/>
      <c r="D2454" s="31"/>
      <c r="E2454" s="18"/>
      <c r="F2454" s="31"/>
      <c r="H2454" s="36"/>
    </row>
    <row r="2455" spans="3:8" x14ac:dyDescent="0.25">
      <c r="C2455" s="18"/>
      <c r="D2455" s="31"/>
      <c r="E2455" s="18"/>
      <c r="F2455" s="31"/>
      <c r="H2455" s="36"/>
    </row>
    <row r="2456" spans="3:8" x14ac:dyDescent="0.25">
      <c r="C2456" s="18"/>
      <c r="D2456" s="31"/>
      <c r="E2456" s="18"/>
      <c r="F2456" s="31"/>
      <c r="H2456" s="36"/>
    </row>
    <row r="2457" spans="3:8" x14ac:dyDescent="0.25">
      <c r="C2457" s="18"/>
      <c r="D2457" s="31"/>
      <c r="E2457" s="18"/>
      <c r="F2457" s="31"/>
      <c r="H2457" s="36"/>
    </row>
    <row r="2458" spans="3:8" x14ac:dyDescent="0.25">
      <c r="C2458" s="18"/>
      <c r="D2458" s="31"/>
      <c r="E2458" s="18"/>
      <c r="F2458" s="31"/>
      <c r="H2458" s="36"/>
    </row>
    <row r="2459" spans="3:8" x14ac:dyDescent="0.25">
      <c r="C2459" s="18"/>
      <c r="D2459" s="31"/>
      <c r="E2459" s="18"/>
      <c r="F2459" s="31"/>
      <c r="H2459" s="36"/>
    </row>
    <row r="2460" spans="3:8" x14ac:dyDescent="0.25">
      <c r="C2460" s="18"/>
      <c r="D2460" s="31"/>
      <c r="E2460" s="18"/>
      <c r="F2460" s="31"/>
      <c r="H2460" s="36"/>
    </row>
    <row r="2461" spans="3:8" x14ac:dyDescent="0.25">
      <c r="C2461" s="18"/>
      <c r="D2461" s="31"/>
      <c r="E2461" s="18"/>
      <c r="F2461" s="31"/>
      <c r="H2461" s="36"/>
    </row>
    <row r="2462" spans="3:8" x14ac:dyDescent="0.25">
      <c r="C2462" s="18"/>
      <c r="D2462" s="31"/>
      <c r="E2462" s="18"/>
      <c r="F2462" s="31"/>
      <c r="H2462" s="36"/>
    </row>
    <row r="2463" spans="3:8" x14ac:dyDescent="0.25">
      <c r="C2463" s="18"/>
      <c r="D2463" s="31"/>
      <c r="E2463" s="18"/>
      <c r="F2463" s="31"/>
      <c r="H2463" s="36"/>
    </row>
    <row r="2464" spans="3:8" x14ac:dyDescent="0.25">
      <c r="C2464" s="18"/>
      <c r="D2464" s="31"/>
      <c r="E2464" s="18"/>
      <c r="F2464" s="31"/>
      <c r="H2464" s="36"/>
    </row>
    <row r="2465" spans="3:8" x14ac:dyDescent="0.25">
      <c r="C2465" s="18"/>
      <c r="D2465" s="31"/>
      <c r="E2465" s="18"/>
      <c r="F2465" s="31"/>
      <c r="H2465" s="36"/>
    </row>
    <row r="2466" spans="3:8" x14ac:dyDescent="0.25">
      <c r="C2466" s="18"/>
      <c r="D2466" s="31"/>
      <c r="E2466" s="18"/>
      <c r="F2466" s="31"/>
      <c r="H2466" s="36"/>
    </row>
    <row r="2467" spans="3:8" x14ac:dyDescent="0.25">
      <c r="C2467" s="18"/>
      <c r="D2467" s="31"/>
      <c r="E2467" s="18"/>
      <c r="F2467" s="31"/>
      <c r="H2467" s="36"/>
    </row>
    <row r="2468" spans="3:8" x14ac:dyDescent="0.25">
      <c r="C2468" s="18"/>
      <c r="D2468" s="31"/>
      <c r="E2468" s="18"/>
      <c r="F2468" s="31"/>
      <c r="H2468" s="36"/>
    </row>
    <row r="2469" spans="3:8" x14ac:dyDescent="0.25">
      <c r="C2469" s="18"/>
      <c r="D2469" s="31"/>
      <c r="E2469" s="18"/>
      <c r="F2469" s="31"/>
      <c r="H2469" s="36"/>
    </row>
    <row r="2470" spans="3:8" x14ac:dyDescent="0.25">
      <c r="C2470" s="18"/>
      <c r="D2470" s="31"/>
      <c r="E2470" s="18"/>
      <c r="F2470" s="31"/>
      <c r="H2470" s="36"/>
    </row>
    <row r="2471" spans="3:8" x14ac:dyDescent="0.25">
      <c r="C2471" s="18"/>
      <c r="D2471" s="31"/>
      <c r="E2471" s="18"/>
      <c r="F2471" s="31"/>
      <c r="H2471" s="36"/>
    </row>
    <row r="2472" spans="3:8" x14ac:dyDescent="0.25">
      <c r="C2472" s="18"/>
      <c r="D2472" s="31"/>
      <c r="E2472" s="18"/>
      <c r="F2472" s="31"/>
      <c r="H2472" s="36"/>
    </row>
    <row r="2473" spans="3:8" x14ac:dyDescent="0.25">
      <c r="C2473" s="18"/>
      <c r="D2473" s="31"/>
      <c r="E2473" s="18"/>
      <c r="F2473" s="31"/>
      <c r="H2473" s="36"/>
    </row>
    <row r="2474" spans="3:8" x14ac:dyDescent="0.25">
      <c r="C2474" s="18"/>
      <c r="D2474" s="31"/>
      <c r="E2474" s="18"/>
      <c r="F2474" s="31"/>
      <c r="H2474" s="36"/>
    </row>
    <row r="2475" spans="3:8" x14ac:dyDescent="0.25">
      <c r="C2475" s="18"/>
      <c r="D2475" s="31"/>
      <c r="E2475" s="18"/>
      <c r="F2475" s="31"/>
      <c r="H2475" s="36"/>
    </row>
    <row r="2476" spans="3:8" x14ac:dyDescent="0.25">
      <c r="C2476" s="18"/>
      <c r="D2476" s="31"/>
      <c r="E2476" s="18"/>
      <c r="F2476" s="31"/>
      <c r="H2476" s="36"/>
    </row>
    <row r="2477" spans="3:8" x14ac:dyDescent="0.25">
      <c r="C2477" s="18"/>
      <c r="D2477" s="31"/>
      <c r="E2477" s="18"/>
      <c r="F2477" s="31"/>
      <c r="H2477" s="36"/>
    </row>
    <row r="2478" spans="3:8" x14ac:dyDescent="0.25">
      <c r="C2478" s="18"/>
      <c r="D2478" s="31"/>
      <c r="E2478" s="18"/>
      <c r="F2478" s="31"/>
      <c r="H2478" s="36"/>
    </row>
    <row r="2479" spans="3:8" x14ac:dyDescent="0.25">
      <c r="C2479" s="18"/>
      <c r="D2479" s="31"/>
      <c r="E2479" s="18"/>
      <c r="F2479" s="31"/>
      <c r="H2479" s="36"/>
    </row>
    <row r="2480" spans="3:8" x14ac:dyDescent="0.25">
      <c r="C2480" s="18"/>
      <c r="D2480" s="31"/>
      <c r="E2480" s="18"/>
      <c r="F2480" s="31"/>
      <c r="H2480" s="36"/>
    </row>
    <row r="2481" spans="3:8" x14ac:dyDescent="0.25">
      <c r="C2481" s="18"/>
      <c r="D2481" s="31"/>
      <c r="E2481" s="18"/>
      <c r="F2481" s="31"/>
      <c r="H2481" s="36"/>
    </row>
    <row r="2482" spans="3:8" x14ac:dyDescent="0.25">
      <c r="C2482" s="18"/>
      <c r="D2482" s="31"/>
      <c r="E2482" s="18"/>
      <c r="F2482" s="31"/>
      <c r="H2482" s="36"/>
    </row>
    <row r="2483" spans="3:8" x14ac:dyDescent="0.25">
      <c r="C2483" s="18"/>
      <c r="D2483" s="31"/>
      <c r="E2483" s="18"/>
      <c r="F2483" s="31"/>
      <c r="H2483" s="36"/>
    </row>
    <row r="2484" spans="3:8" x14ac:dyDescent="0.25">
      <c r="C2484" s="18"/>
      <c r="D2484" s="31"/>
      <c r="E2484" s="18"/>
      <c r="F2484" s="31"/>
      <c r="H2484" s="36"/>
    </row>
    <row r="2485" spans="3:8" x14ac:dyDescent="0.25">
      <c r="C2485" s="18"/>
      <c r="D2485" s="31"/>
      <c r="E2485" s="18"/>
      <c r="F2485" s="31"/>
      <c r="H2485" s="36"/>
    </row>
    <row r="2486" spans="3:8" x14ac:dyDescent="0.25">
      <c r="C2486" s="18"/>
      <c r="D2486" s="31"/>
      <c r="E2486" s="18"/>
      <c r="F2486" s="31"/>
      <c r="H2486" s="36"/>
    </row>
    <row r="2487" spans="3:8" x14ac:dyDescent="0.25">
      <c r="C2487" s="18"/>
      <c r="D2487" s="31"/>
      <c r="E2487" s="18"/>
      <c r="F2487" s="31"/>
      <c r="H2487" s="36"/>
    </row>
    <row r="2488" spans="3:8" x14ac:dyDescent="0.25">
      <c r="C2488" s="18"/>
      <c r="D2488" s="31"/>
      <c r="E2488" s="18"/>
      <c r="F2488" s="31"/>
      <c r="H2488" s="36"/>
    </row>
    <row r="2489" spans="3:8" x14ac:dyDescent="0.25">
      <c r="C2489" s="18"/>
      <c r="D2489" s="31"/>
      <c r="E2489" s="18"/>
      <c r="F2489" s="31"/>
      <c r="H2489" s="36"/>
    </row>
    <row r="2490" spans="3:8" x14ac:dyDescent="0.25">
      <c r="C2490" s="18"/>
      <c r="D2490" s="31"/>
      <c r="E2490" s="18"/>
      <c r="F2490" s="31"/>
      <c r="H2490" s="36"/>
    </row>
    <row r="2491" spans="3:8" x14ac:dyDescent="0.25">
      <c r="C2491" s="18"/>
      <c r="D2491" s="31"/>
      <c r="E2491" s="18"/>
      <c r="F2491" s="31"/>
      <c r="H2491" s="36"/>
    </row>
    <row r="2492" spans="3:8" x14ac:dyDescent="0.25">
      <c r="C2492" s="18"/>
      <c r="D2492" s="31"/>
      <c r="E2492" s="18"/>
      <c r="F2492" s="31"/>
      <c r="H2492" s="36"/>
    </row>
    <row r="2493" spans="3:8" x14ac:dyDescent="0.25">
      <c r="C2493" s="18"/>
      <c r="D2493" s="31"/>
      <c r="E2493" s="18"/>
      <c r="F2493" s="31"/>
      <c r="H2493" s="36"/>
    </row>
    <row r="2494" spans="3:8" x14ac:dyDescent="0.25">
      <c r="C2494" s="18"/>
      <c r="D2494" s="31"/>
      <c r="E2494" s="18"/>
      <c r="F2494" s="31"/>
      <c r="H2494" s="36"/>
    </row>
    <row r="2495" spans="3:8" x14ac:dyDescent="0.25">
      <c r="C2495" s="18"/>
      <c r="D2495" s="31"/>
      <c r="E2495" s="18"/>
      <c r="F2495" s="31"/>
      <c r="H2495" s="36"/>
    </row>
    <row r="2496" spans="3:8" x14ac:dyDescent="0.25">
      <c r="C2496" s="18"/>
      <c r="D2496" s="31"/>
      <c r="E2496" s="18"/>
      <c r="F2496" s="31"/>
      <c r="H2496" s="36"/>
    </row>
    <row r="2497" spans="3:8" x14ac:dyDescent="0.25">
      <c r="C2497" s="18"/>
      <c r="D2497" s="31"/>
      <c r="E2497" s="18"/>
      <c r="F2497" s="31"/>
      <c r="H2497" s="36"/>
    </row>
    <row r="2498" spans="3:8" x14ac:dyDescent="0.25">
      <c r="C2498" s="18"/>
      <c r="D2498" s="31"/>
      <c r="E2498" s="18"/>
      <c r="F2498" s="31"/>
      <c r="H2498" s="36"/>
    </row>
    <row r="2499" spans="3:8" x14ac:dyDescent="0.25">
      <c r="C2499" s="18"/>
      <c r="D2499" s="31"/>
      <c r="E2499" s="18"/>
      <c r="F2499" s="31"/>
      <c r="H2499" s="36"/>
    </row>
    <row r="2500" spans="3:8" x14ac:dyDescent="0.25">
      <c r="C2500" s="18"/>
      <c r="D2500" s="31"/>
      <c r="E2500" s="18"/>
      <c r="F2500" s="31"/>
      <c r="H2500" s="36"/>
    </row>
    <row r="2501" spans="3:8" x14ac:dyDescent="0.25">
      <c r="C2501" s="18"/>
      <c r="D2501" s="31"/>
      <c r="E2501" s="18"/>
      <c r="F2501" s="31"/>
      <c r="H2501" s="36"/>
    </row>
    <row r="2502" spans="3:8" x14ac:dyDescent="0.25">
      <c r="C2502" s="18"/>
      <c r="D2502" s="31"/>
      <c r="E2502" s="18"/>
      <c r="F2502" s="31"/>
      <c r="H2502" s="36"/>
    </row>
    <row r="2503" spans="3:8" x14ac:dyDescent="0.25">
      <c r="C2503" s="18"/>
      <c r="D2503" s="31"/>
      <c r="E2503" s="18"/>
      <c r="F2503" s="31"/>
      <c r="H2503" s="36"/>
    </row>
    <row r="2504" spans="3:8" x14ac:dyDescent="0.25">
      <c r="C2504" s="18"/>
      <c r="D2504" s="31"/>
      <c r="E2504" s="18"/>
      <c r="F2504" s="31"/>
      <c r="H2504" s="36"/>
    </row>
    <row r="2505" spans="3:8" x14ac:dyDescent="0.25">
      <c r="C2505" s="18"/>
      <c r="D2505" s="31"/>
      <c r="E2505" s="18"/>
      <c r="F2505" s="31"/>
      <c r="H2505" s="36"/>
    </row>
    <row r="2506" spans="3:8" x14ac:dyDescent="0.25">
      <c r="C2506" s="18"/>
      <c r="D2506" s="31"/>
      <c r="E2506" s="18"/>
      <c r="F2506" s="31"/>
      <c r="H2506" s="36"/>
    </row>
    <row r="2507" spans="3:8" x14ac:dyDescent="0.25">
      <c r="C2507" s="18"/>
      <c r="D2507" s="31"/>
      <c r="E2507" s="18"/>
      <c r="F2507" s="31"/>
      <c r="H2507" s="36"/>
    </row>
    <row r="2508" spans="3:8" x14ac:dyDescent="0.25">
      <c r="C2508" s="18"/>
      <c r="D2508" s="31"/>
      <c r="E2508" s="18"/>
      <c r="F2508" s="31"/>
      <c r="H2508" s="36"/>
    </row>
    <row r="2509" spans="3:8" x14ac:dyDescent="0.25">
      <c r="C2509" s="18"/>
      <c r="D2509" s="31"/>
      <c r="E2509" s="18"/>
      <c r="F2509" s="31"/>
      <c r="H2509" s="36"/>
    </row>
    <row r="2510" spans="3:8" x14ac:dyDescent="0.25">
      <c r="C2510" s="18"/>
      <c r="D2510" s="31"/>
      <c r="E2510" s="18"/>
      <c r="F2510" s="31"/>
      <c r="H2510" s="36"/>
    </row>
    <row r="2511" spans="3:8" x14ac:dyDescent="0.25">
      <c r="C2511" s="18"/>
      <c r="D2511" s="31"/>
      <c r="E2511" s="18"/>
      <c r="F2511" s="31"/>
      <c r="H2511" s="36"/>
    </row>
    <row r="2512" spans="3:8" x14ac:dyDescent="0.25">
      <c r="C2512" s="18"/>
      <c r="D2512" s="31"/>
      <c r="E2512" s="18"/>
      <c r="F2512" s="31"/>
      <c r="H2512" s="36"/>
    </row>
    <row r="2513" spans="3:8" x14ac:dyDescent="0.25">
      <c r="C2513" s="18"/>
      <c r="D2513" s="31"/>
      <c r="E2513" s="18"/>
      <c r="F2513" s="31"/>
      <c r="H2513" s="36"/>
    </row>
    <row r="2514" spans="3:8" x14ac:dyDescent="0.25">
      <c r="C2514" s="18"/>
      <c r="D2514" s="31"/>
      <c r="E2514" s="18"/>
      <c r="F2514" s="31"/>
      <c r="H2514" s="36"/>
    </row>
    <row r="2515" spans="3:8" x14ac:dyDescent="0.25">
      <c r="C2515" s="18"/>
      <c r="D2515" s="31"/>
      <c r="E2515" s="18"/>
      <c r="F2515" s="31"/>
      <c r="H2515" s="36"/>
    </row>
    <row r="2516" spans="3:8" x14ac:dyDescent="0.25">
      <c r="C2516" s="18"/>
      <c r="D2516" s="31"/>
      <c r="E2516" s="18"/>
      <c r="F2516" s="31"/>
      <c r="H2516" s="36"/>
    </row>
    <row r="2517" spans="3:8" x14ac:dyDescent="0.25">
      <c r="C2517" s="18"/>
      <c r="D2517" s="31"/>
      <c r="E2517" s="18"/>
      <c r="F2517" s="31"/>
      <c r="H2517" s="36"/>
    </row>
    <row r="2518" spans="3:8" x14ac:dyDescent="0.25">
      <c r="C2518" s="18"/>
      <c r="D2518" s="31"/>
      <c r="E2518" s="18"/>
      <c r="F2518" s="31"/>
      <c r="H2518" s="36"/>
    </row>
    <row r="2519" spans="3:8" x14ac:dyDescent="0.25">
      <c r="C2519" s="18"/>
      <c r="D2519" s="31"/>
      <c r="E2519" s="18"/>
      <c r="F2519" s="31"/>
      <c r="H2519" s="36"/>
    </row>
    <row r="2520" spans="3:8" x14ac:dyDescent="0.25">
      <c r="C2520" s="18"/>
      <c r="D2520" s="31"/>
      <c r="E2520" s="18"/>
      <c r="F2520" s="31"/>
      <c r="H2520" s="36"/>
    </row>
    <row r="2521" spans="3:8" x14ac:dyDescent="0.25">
      <c r="C2521" s="18"/>
      <c r="D2521" s="31"/>
      <c r="E2521" s="18"/>
      <c r="F2521" s="31"/>
      <c r="H2521" s="36"/>
    </row>
    <row r="2522" spans="3:8" x14ac:dyDescent="0.25">
      <c r="C2522" s="18"/>
      <c r="D2522" s="31"/>
      <c r="E2522" s="18"/>
      <c r="F2522" s="31"/>
      <c r="H2522" s="36"/>
    </row>
    <row r="2523" spans="3:8" x14ac:dyDescent="0.25">
      <c r="C2523" s="18"/>
      <c r="D2523" s="31"/>
      <c r="E2523" s="18"/>
      <c r="F2523" s="31"/>
      <c r="H2523" s="36"/>
    </row>
    <row r="2524" spans="3:8" x14ac:dyDescent="0.25">
      <c r="C2524" s="18"/>
      <c r="D2524" s="31"/>
      <c r="E2524" s="18"/>
      <c r="F2524" s="31"/>
      <c r="H2524" s="36"/>
    </row>
    <row r="2525" spans="3:8" x14ac:dyDescent="0.25">
      <c r="C2525" s="18"/>
      <c r="D2525" s="31"/>
      <c r="E2525" s="18"/>
      <c r="F2525" s="31"/>
      <c r="H2525" s="36"/>
    </row>
    <row r="2526" spans="3:8" x14ac:dyDescent="0.25">
      <c r="C2526" s="18"/>
      <c r="D2526" s="31"/>
      <c r="E2526" s="18"/>
      <c r="F2526" s="31"/>
      <c r="H2526" s="36"/>
    </row>
    <row r="2527" spans="3:8" x14ac:dyDescent="0.25">
      <c r="C2527" s="18"/>
      <c r="D2527" s="31"/>
      <c r="E2527" s="18"/>
      <c r="F2527" s="31"/>
      <c r="H2527" s="36"/>
    </row>
    <row r="2528" spans="3:8" x14ac:dyDescent="0.25">
      <c r="C2528" s="18"/>
      <c r="D2528" s="31"/>
      <c r="E2528" s="18"/>
      <c r="F2528" s="31"/>
      <c r="H2528" s="36"/>
    </row>
    <row r="2529" spans="3:8" x14ac:dyDescent="0.25">
      <c r="C2529" s="18"/>
      <c r="D2529" s="31"/>
      <c r="E2529" s="18"/>
      <c r="F2529" s="31"/>
      <c r="H2529" s="36"/>
    </row>
    <row r="2530" spans="3:8" x14ac:dyDescent="0.25">
      <c r="C2530" s="18"/>
      <c r="D2530" s="31"/>
      <c r="E2530" s="18"/>
      <c r="F2530" s="31"/>
      <c r="H2530" s="36"/>
    </row>
    <row r="2531" spans="3:8" x14ac:dyDescent="0.25">
      <c r="C2531" s="18"/>
      <c r="D2531" s="31"/>
      <c r="E2531" s="18"/>
      <c r="F2531" s="31"/>
      <c r="H2531" s="36"/>
    </row>
    <row r="2532" spans="3:8" x14ac:dyDescent="0.25">
      <c r="C2532" s="18"/>
      <c r="D2532" s="31"/>
      <c r="E2532" s="18"/>
      <c r="F2532" s="31"/>
      <c r="H2532" s="36"/>
    </row>
    <row r="2533" spans="3:8" x14ac:dyDescent="0.25">
      <c r="C2533" s="18"/>
      <c r="D2533" s="31"/>
      <c r="E2533" s="18"/>
      <c r="F2533" s="31"/>
      <c r="H2533" s="36"/>
    </row>
    <row r="2534" spans="3:8" x14ac:dyDescent="0.25">
      <c r="C2534" s="18"/>
      <c r="D2534" s="31"/>
      <c r="E2534" s="18"/>
      <c r="F2534" s="31"/>
      <c r="H2534" s="36"/>
    </row>
    <row r="2535" spans="3:8" x14ac:dyDescent="0.25">
      <c r="C2535" s="18"/>
      <c r="D2535" s="31"/>
      <c r="E2535" s="18"/>
      <c r="F2535" s="31"/>
      <c r="H2535" s="36"/>
    </row>
    <row r="2536" spans="3:8" x14ac:dyDescent="0.25">
      <c r="C2536" s="18"/>
      <c r="D2536" s="31"/>
      <c r="E2536" s="18"/>
      <c r="F2536" s="31"/>
      <c r="H2536" s="36"/>
    </row>
    <row r="2537" spans="3:8" x14ac:dyDescent="0.25">
      <c r="C2537" s="18"/>
      <c r="D2537" s="31"/>
      <c r="E2537" s="18"/>
      <c r="F2537" s="31"/>
      <c r="H2537" s="36"/>
    </row>
    <row r="2538" spans="3:8" x14ac:dyDescent="0.25">
      <c r="C2538" s="18"/>
      <c r="D2538" s="31"/>
      <c r="E2538" s="18"/>
      <c r="F2538" s="31"/>
      <c r="H2538" s="36"/>
    </row>
    <row r="2539" spans="3:8" x14ac:dyDescent="0.25">
      <c r="C2539" s="18"/>
      <c r="D2539" s="31"/>
      <c r="E2539" s="18"/>
      <c r="F2539" s="31"/>
      <c r="H2539" s="36"/>
    </row>
    <row r="2540" spans="3:8" x14ac:dyDescent="0.25">
      <c r="C2540" s="18"/>
      <c r="D2540" s="31"/>
      <c r="E2540" s="18"/>
      <c r="F2540" s="31"/>
      <c r="H2540" s="36"/>
    </row>
    <row r="2541" spans="3:8" x14ac:dyDescent="0.25">
      <c r="C2541" s="18"/>
      <c r="D2541" s="31"/>
      <c r="E2541" s="18"/>
      <c r="F2541" s="31"/>
      <c r="H2541" s="36"/>
    </row>
    <row r="2542" spans="3:8" x14ac:dyDescent="0.25">
      <c r="C2542" s="18"/>
      <c r="D2542" s="31"/>
      <c r="E2542" s="18"/>
      <c r="F2542" s="31"/>
      <c r="H2542" s="36"/>
    </row>
    <row r="2543" spans="3:8" x14ac:dyDescent="0.25">
      <c r="C2543" s="18"/>
      <c r="D2543" s="31"/>
      <c r="E2543" s="18"/>
      <c r="F2543" s="31"/>
      <c r="H2543" s="36"/>
    </row>
    <row r="2544" spans="3:8" x14ac:dyDescent="0.25">
      <c r="C2544" s="18"/>
      <c r="D2544" s="31"/>
      <c r="E2544" s="18"/>
      <c r="F2544" s="31"/>
      <c r="H2544" s="36"/>
    </row>
    <row r="2545" spans="3:8" x14ac:dyDescent="0.25">
      <c r="C2545" s="18"/>
      <c r="D2545" s="31"/>
      <c r="E2545" s="18"/>
      <c r="F2545" s="31"/>
      <c r="H2545" s="36"/>
    </row>
    <row r="2546" spans="3:8" x14ac:dyDescent="0.25">
      <c r="C2546" s="18"/>
      <c r="D2546" s="31"/>
      <c r="E2546" s="18"/>
      <c r="F2546" s="31"/>
      <c r="H2546" s="36"/>
    </row>
    <row r="2547" spans="3:8" x14ac:dyDescent="0.25">
      <c r="C2547" s="18"/>
      <c r="D2547" s="31"/>
      <c r="E2547" s="18"/>
      <c r="F2547" s="31"/>
      <c r="H2547" s="36"/>
    </row>
    <row r="2548" spans="3:8" x14ac:dyDescent="0.25">
      <c r="C2548" s="18"/>
      <c r="D2548" s="31"/>
      <c r="E2548" s="18"/>
      <c r="F2548" s="31"/>
      <c r="H2548" s="36"/>
    </row>
    <row r="2549" spans="3:8" x14ac:dyDescent="0.25">
      <c r="C2549" s="18"/>
      <c r="D2549" s="31"/>
      <c r="E2549" s="18"/>
      <c r="F2549" s="31"/>
      <c r="H2549" s="36"/>
    </row>
    <row r="2550" spans="3:8" x14ac:dyDescent="0.25">
      <c r="C2550" s="18"/>
      <c r="D2550" s="31"/>
      <c r="E2550" s="18"/>
      <c r="F2550" s="31"/>
      <c r="H2550" s="36"/>
    </row>
    <row r="2551" spans="3:8" x14ac:dyDescent="0.25">
      <c r="C2551" s="18"/>
      <c r="D2551" s="31"/>
      <c r="E2551" s="18"/>
      <c r="F2551" s="31"/>
      <c r="H2551" s="36"/>
    </row>
    <row r="2552" spans="3:8" x14ac:dyDescent="0.25">
      <c r="C2552" s="18"/>
      <c r="D2552" s="31"/>
      <c r="E2552" s="18"/>
      <c r="F2552" s="31"/>
      <c r="H2552" s="36"/>
    </row>
    <row r="2553" spans="3:8" x14ac:dyDescent="0.25">
      <c r="C2553" s="18"/>
      <c r="D2553" s="31"/>
      <c r="E2553" s="18"/>
      <c r="F2553" s="31"/>
      <c r="H2553" s="36"/>
    </row>
    <row r="2554" spans="3:8" x14ac:dyDescent="0.25">
      <c r="C2554" s="18"/>
      <c r="D2554" s="31"/>
      <c r="E2554" s="18"/>
      <c r="F2554" s="31"/>
      <c r="H2554" s="36"/>
    </row>
    <row r="2555" spans="3:8" x14ac:dyDescent="0.25">
      <c r="C2555" s="18"/>
      <c r="D2555" s="31"/>
      <c r="E2555" s="18"/>
      <c r="F2555" s="31"/>
      <c r="H2555" s="36"/>
    </row>
    <row r="2556" spans="3:8" x14ac:dyDescent="0.25">
      <c r="C2556" s="18"/>
      <c r="D2556" s="31"/>
      <c r="E2556" s="18"/>
      <c r="F2556" s="31"/>
      <c r="H2556" s="36"/>
    </row>
    <row r="2557" spans="3:8" x14ac:dyDescent="0.25">
      <c r="C2557" s="18"/>
      <c r="D2557" s="31"/>
      <c r="E2557" s="18"/>
      <c r="F2557" s="31"/>
      <c r="H2557" s="36"/>
    </row>
    <row r="2558" spans="3:8" x14ac:dyDescent="0.25">
      <c r="C2558" s="18"/>
      <c r="D2558" s="31"/>
      <c r="E2558" s="18"/>
      <c r="F2558" s="31"/>
      <c r="H2558" s="36"/>
    </row>
    <row r="2559" spans="3:8" x14ac:dyDescent="0.25">
      <c r="C2559" s="18"/>
      <c r="D2559" s="31"/>
      <c r="E2559" s="18"/>
      <c r="F2559" s="31"/>
      <c r="H2559" s="36"/>
    </row>
    <row r="2560" spans="3:8" x14ac:dyDescent="0.25">
      <c r="C2560" s="18"/>
      <c r="D2560" s="31"/>
      <c r="E2560" s="18"/>
      <c r="F2560" s="31"/>
      <c r="H2560" s="36"/>
    </row>
    <row r="2561" spans="3:8" x14ac:dyDescent="0.25">
      <c r="C2561" s="18"/>
      <c r="D2561" s="31"/>
      <c r="E2561" s="18"/>
      <c r="F2561" s="31"/>
      <c r="H2561" s="36"/>
    </row>
    <row r="2562" spans="3:8" x14ac:dyDescent="0.25">
      <c r="C2562" s="18"/>
      <c r="D2562" s="31"/>
      <c r="E2562" s="18"/>
      <c r="F2562" s="31"/>
      <c r="H2562" s="36"/>
    </row>
    <row r="2563" spans="3:8" x14ac:dyDescent="0.25">
      <c r="C2563" s="18"/>
      <c r="D2563" s="31"/>
      <c r="E2563" s="18"/>
      <c r="F2563" s="31"/>
      <c r="H2563" s="36"/>
    </row>
    <row r="2564" spans="3:8" x14ac:dyDescent="0.25">
      <c r="C2564" s="18"/>
      <c r="D2564" s="31"/>
      <c r="E2564" s="18"/>
      <c r="F2564" s="31"/>
      <c r="H2564" s="36"/>
    </row>
    <row r="2565" spans="3:8" x14ac:dyDescent="0.25">
      <c r="C2565" s="18"/>
      <c r="D2565" s="31"/>
      <c r="E2565" s="18"/>
      <c r="F2565" s="31"/>
      <c r="H2565" s="36"/>
    </row>
    <row r="2566" spans="3:8" x14ac:dyDescent="0.25">
      <c r="C2566" s="18"/>
      <c r="D2566" s="31"/>
      <c r="E2566" s="18"/>
      <c r="F2566" s="31"/>
      <c r="H2566" s="36"/>
    </row>
    <row r="2567" spans="3:8" x14ac:dyDescent="0.25">
      <c r="C2567" s="18"/>
      <c r="D2567" s="31"/>
      <c r="E2567" s="18"/>
      <c r="F2567" s="31"/>
      <c r="H2567" s="36"/>
    </row>
    <row r="2568" spans="3:8" x14ac:dyDescent="0.25">
      <c r="C2568" s="18"/>
      <c r="D2568" s="31"/>
      <c r="E2568" s="18"/>
      <c r="F2568" s="31"/>
      <c r="H2568" s="36"/>
    </row>
    <row r="2569" spans="3:8" x14ac:dyDescent="0.25">
      <c r="C2569" s="18"/>
      <c r="D2569" s="31"/>
      <c r="E2569" s="18"/>
      <c r="F2569" s="31"/>
      <c r="H2569" s="36"/>
    </row>
    <row r="2570" spans="3:8" x14ac:dyDescent="0.25">
      <c r="C2570" s="18"/>
      <c r="D2570" s="31"/>
      <c r="E2570" s="18"/>
      <c r="F2570" s="31"/>
      <c r="H2570" s="36"/>
    </row>
    <row r="2571" spans="3:8" x14ac:dyDescent="0.25">
      <c r="C2571" s="18"/>
      <c r="D2571" s="31"/>
      <c r="E2571" s="18"/>
      <c r="F2571" s="31"/>
      <c r="H2571" s="36"/>
    </row>
    <row r="2572" spans="3:8" x14ac:dyDescent="0.25">
      <c r="C2572" s="18"/>
      <c r="D2572" s="31"/>
      <c r="E2572" s="18"/>
      <c r="F2572" s="31"/>
      <c r="H2572" s="36"/>
    </row>
    <row r="2573" spans="3:8" x14ac:dyDescent="0.25">
      <c r="C2573" s="18"/>
      <c r="D2573" s="31"/>
      <c r="E2573" s="18"/>
      <c r="F2573" s="31"/>
      <c r="H2573" s="36"/>
    </row>
    <row r="2574" spans="3:8" x14ac:dyDescent="0.25">
      <c r="C2574" s="18"/>
      <c r="D2574" s="31"/>
      <c r="E2574" s="18"/>
      <c r="F2574" s="31"/>
      <c r="H2574" s="36"/>
    </row>
    <row r="2575" spans="3:8" x14ac:dyDescent="0.25">
      <c r="C2575" s="18"/>
      <c r="D2575" s="31"/>
      <c r="E2575" s="18"/>
      <c r="F2575" s="31"/>
      <c r="H2575" s="36"/>
    </row>
    <row r="2576" spans="3:8" x14ac:dyDescent="0.25">
      <c r="C2576" s="18"/>
      <c r="D2576" s="31"/>
      <c r="E2576" s="18"/>
      <c r="F2576" s="31"/>
      <c r="H2576" s="36"/>
    </row>
    <row r="2577" spans="3:8" x14ac:dyDescent="0.25">
      <c r="C2577" s="18"/>
      <c r="D2577" s="31"/>
      <c r="E2577" s="18"/>
      <c r="F2577" s="31"/>
      <c r="H2577" s="36"/>
    </row>
    <row r="2578" spans="3:8" x14ac:dyDescent="0.25">
      <c r="C2578" s="18"/>
      <c r="D2578" s="31"/>
      <c r="E2578" s="18"/>
      <c r="F2578" s="31"/>
      <c r="H2578" s="36"/>
    </row>
    <row r="2579" spans="3:8" x14ac:dyDescent="0.25">
      <c r="C2579" s="18"/>
      <c r="D2579" s="31"/>
      <c r="E2579" s="18"/>
      <c r="F2579" s="31"/>
      <c r="H2579" s="36"/>
    </row>
    <row r="2580" spans="3:8" x14ac:dyDescent="0.25">
      <c r="C2580" s="18"/>
      <c r="D2580" s="31"/>
      <c r="E2580" s="18"/>
      <c r="F2580" s="31"/>
      <c r="H2580" s="36"/>
    </row>
    <row r="2581" spans="3:8" x14ac:dyDescent="0.25">
      <c r="C2581" s="18"/>
      <c r="D2581" s="31"/>
      <c r="E2581" s="18"/>
      <c r="F2581" s="31"/>
      <c r="H2581" s="36"/>
    </row>
    <row r="2582" spans="3:8" x14ac:dyDescent="0.25">
      <c r="C2582" s="18"/>
      <c r="D2582" s="31"/>
      <c r="E2582" s="18"/>
      <c r="F2582" s="31"/>
      <c r="H2582" s="36"/>
    </row>
    <row r="2583" spans="3:8" x14ac:dyDescent="0.25">
      <c r="C2583" s="18"/>
      <c r="D2583" s="31"/>
      <c r="E2583" s="18"/>
      <c r="F2583" s="31"/>
      <c r="H2583" s="36"/>
    </row>
    <row r="2584" spans="3:8" x14ac:dyDescent="0.25">
      <c r="C2584" s="18"/>
      <c r="D2584" s="31"/>
      <c r="E2584" s="18"/>
      <c r="F2584" s="31"/>
      <c r="H2584" s="36"/>
    </row>
    <row r="2585" spans="3:8" x14ac:dyDescent="0.25">
      <c r="C2585" s="18"/>
      <c r="D2585" s="31"/>
      <c r="E2585" s="18"/>
      <c r="F2585" s="31"/>
      <c r="H2585" s="36"/>
    </row>
    <row r="2586" spans="3:8" x14ac:dyDescent="0.25">
      <c r="C2586" s="18"/>
      <c r="D2586" s="31"/>
      <c r="E2586" s="18"/>
      <c r="F2586" s="31"/>
      <c r="H2586" s="36"/>
    </row>
    <row r="2587" spans="3:8" x14ac:dyDescent="0.25">
      <c r="C2587" s="18"/>
      <c r="D2587" s="31"/>
      <c r="E2587" s="18"/>
      <c r="F2587" s="31"/>
      <c r="H2587" s="36"/>
    </row>
    <row r="2588" spans="3:8" x14ac:dyDescent="0.25">
      <c r="C2588" s="18"/>
      <c r="D2588" s="31"/>
      <c r="E2588" s="18"/>
      <c r="F2588" s="31"/>
      <c r="H2588" s="36"/>
    </row>
    <row r="2589" spans="3:8" x14ac:dyDescent="0.25">
      <c r="C2589" s="18"/>
      <c r="D2589" s="31"/>
      <c r="E2589" s="18"/>
      <c r="F2589" s="31"/>
      <c r="H2589" s="36"/>
    </row>
    <row r="2590" spans="3:8" x14ac:dyDescent="0.25">
      <c r="C2590" s="18"/>
      <c r="D2590" s="31"/>
      <c r="E2590" s="18"/>
      <c r="F2590" s="31"/>
      <c r="H2590" s="36"/>
    </row>
    <row r="2591" spans="3:8" x14ac:dyDescent="0.25">
      <c r="C2591" s="18"/>
      <c r="D2591" s="31"/>
      <c r="E2591" s="18"/>
      <c r="F2591" s="31"/>
      <c r="H2591" s="36"/>
    </row>
    <row r="2592" spans="3:8" x14ac:dyDescent="0.25">
      <c r="C2592" s="18"/>
      <c r="D2592" s="31"/>
      <c r="E2592" s="18"/>
      <c r="F2592" s="31"/>
      <c r="H2592" s="36"/>
    </row>
    <row r="2593" spans="3:8" x14ac:dyDescent="0.25">
      <c r="C2593" s="18"/>
      <c r="D2593" s="31"/>
      <c r="E2593" s="18"/>
      <c r="F2593" s="31"/>
      <c r="H2593" s="36"/>
    </row>
    <row r="2594" spans="3:8" x14ac:dyDescent="0.25">
      <c r="C2594" s="18"/>
      <c r="D2594" s="31"/>
      <c r="E2594" s="18"/>
      <c r="F2594" s="31"/>
      <c r="H2594" s="36"/>
    </row>
    <row r="2595" spans="3:8" x14ac:dyDescent="0.25">
      <c r="C2595" s="18"/>
      <c r="D2595" s="31"/>
      <c r="E2595" s="18"/>
      <c r="F2595" s="31"/>
      <c r="H2595" s="36"/>
    </row>
    <row r="2596" spans="3:8" x14ac:dyDescent="0.25">
      <c r="C2596" s="18"/>
      <c r="D2596" s="31"/>
      <c r="E2596" s="18"/>
      <c r="F2596" s="31"/>
      <c r="H2596" s="36"/>
    </row>
    <row r="2597" spans="3:8" x14ac:dyDescent="0.25">
      <c r="C2597" s="18"/>
      <c r="D2597" s="31"/>
      <c r="E2597" s="18"/>
      <c r="F2597" s="31"/>
      <c r="H2597" s="36"/>
    </row>
    <row r="2598" spans="3:8" x14ac:dyDescent="0.25">
      <c r="C2598" s="18"/>
      <c r="D2598" s="31"/>
      <c r="E2598" s="18"/>
      <c r="F2598" s="31"/>
      <c r="H2598" s="36"/>
    </row>
    <row r="2599" spans="3:8" x14ac:dyDescent="0.25">
      <c r="C2599" s="18"/>
      <c r="D2599" s="31"/>
      <c r="E2599" s="18"/>
      <c r="F2599" s="31"/>
      <c r="H2599" s="36"/>
    </row>
    <row r="2600" spans="3:8" x14ac:dyDescent="0.25">
      <c r="C2600" s="18"/>
      <c r="D2600" s="31"/>
      <c r="E2600" s="18"/>
      <c r="F2600" s="31"/>
      <c r="H2600" s="36"/>
    </row>
    <row r="2601" spans="3:8" x14ac:dyDescent="0.25">
      <c r="C2601" s="18"/>
      <c r="D2601" s="31"/>
      <c r="E2601" s="18"/>
      <c r="F2601" s="31"/>
      <c r="H2601" s="36"/>
    </row>
    <row r="2602" spans="3:8" x14ac:dyDescent="0.25">
      <c r="C2602" s="18"/>
      <c r="D2602" s="31"/>
      <c r="E2602" s="18"/>
      <c r="F2602" s="31"/>
      <c r="H2602" s="36"/>
    </row>
    <row r="2603" spans="3:8" x14ac:dyDescent="0.25">
      <c r="C2603" s="18"/>
      <c r="D2603" s="31"/>
      <c r="E2603" s="18"/>
      <c r="F2603" s="31"/>
      <c r="H2603" s="36"/>
    </row>
    <row r="2604" spans="3:8" x14ac:dyDescent="0.25">
      <c r="C2604" s="18"/>
      <c r="D2604" s="31"/>
      <c r="E2604" s="18"/>
      <c r="F2604" s="31"/>
      <c r="H2604" s="36"/>
    </row>
    <row r="2605" spans="3:8" x14ac:dyDescent="0.25">
      <c r="C2605" s="18"/>
      <c r="D2605" s="31"/>
      <c r="E2605" s="18"/>
      <c r="F2605" s="31"/>
      <c r="H2605" s="36"/>
    </row>
    <row r="2606" spans="3:8" x14ac:dyDescent="0.25">
      <c r="C2606" s="18"/>
      <c r="D2606" s="31"/>
      <c r="E2606" s="18"/>
      <c r="F2606" s="31"/>
      <c r="H2606" s="36"/>
    </row>
    <row r="2607" spans="3:8" x14ac:dyDescent="0.25">
      <c r="C2607" s="18"/>
      <c r="D2607" s="31"/>
      <c r="E2607" s="18"/>
      <c r="F2607" s="31"/>
      <c r="H2607" s="36"/>
    </row>
    <row r="2608" spans="3:8" x14ac:dyDescent="0.25">
      <c r="C2608" s="18"/>
      <c r="D2608" s="31"/>
      <c r="E2608" s="18"/>
      <c r="F2608" s="31"/>
      <c r="H2608" s="36"/>
    </row>
    <row r="2609" spans="3:8" x14ac:dyDescent="0.25">
      <c r="C2609" s="18"/>
      <c r="D2609" s="31"/>
      <c r="E2609" s="18"/>
      <c r="F2609" s="31"/>
      <c r="H2609" s="36"/>
    </row>
    <row r="2610" spans="3:8" x14ac:dyDescent="0.25">
      <c r="C2610" s="18"/>
      <c r="D2610" s="31"/>
      <c r="E2610" s="18"/>
      <c r="F2610" s="31"/>
      <c r="H2610" s="36"/>
    </row>
    <row r="2611" spans="3:8" x14ac:dyDescent="0.25">
      <c r="C2611" s="18"/>
      <c r="D2611" s="31"/>
      <c r="E2611" s="18"/>
      <c r="F2611" s="31"/>
      <c r="H2611" s="36"/>
    </row>
    <row r="2612" spans="3:8" x14ac:dyDescent="0.25">
      <c r="C2612" s="18"/>
      <c r="D2612" s="31"/>
      <c r="E2612" s="18"/>
      <c r="F2612" s="31"/>
      <c r="H2612" s="36"/>
    </row>
    <row r="2613" spans="3:8" x14ac:dyDescent="0.25">
      <c r="C2613" s="18"/>
      <c r="D2613" s="31"/>
      <c r="E2613" s="18"/>
      <c r="F2613" s="31"/>
      <c r="H2613" s="36"/>
    </row>
    <row r="2614" spans="3:8" x14ac:dyDescent="0.25">
      <c r="C2614" s="18"/>
      <c r="D2614" s="31"/>
      <c r="E2614" s="18"/>
      <c r="F2614" s="31"/>
      <c r="H2614" s="36"/>
    </row>
    <row r="2615" spans="3:8" x14ac:dyDescent="0.25">
      <c r="C2615" s="18"/>
      <c r="D2615" s="31"/>
      <c r="E2615" s="18"/>
      <c r="F2615" s="31"/>
      <c r="H2615" s="36"/>
    </row>
    <row r="2616" spans="3:8" x14ac:dyDescent="0.25">
      <c r="C2616" s="18"/>
      <c r="D2616" s="31"/>
      <c r="E2616" s="18"/>
      <c r="F2616" s="31"/>
      <c r="H2616" s="36"/>
    </row>
    <row r="2617" spans="3:8" x14ac:dyDescent="0.25">
      <c r="C2617" s="18"/>
      <c r="D2617" s="31"/>
      <c r="E2617" s="18"/>
      <c r="F2617" s="31"/>
      <c r="H2617" s="36"/>
    </row>
    <row r="2618" spans="3:8" x14ac:dyDescent="0.25">
      <c r="C2618" s="18"/>
      <c r="D2618" s="31"/>
      <c r="E2618" s="18"/>
      <c r="F2618" s="31"/>
      <c r="H2618" s="36"/>
    </row>
    <row r="2619" spans="3:8" x14ac:dyDescent="0.25">
      <c r="C2619" s="18"/>
      <c r="D2619" s="31"/>
      <c r="E2619" s="18"/>
      <c r="F2619" s="31"/>
      <c r="H2619" s="36"/>
    </row>
    <row r="2620" spans="3:8" x14ac:dyDescent="0.25">
      <c r="C2620" s="18"/>
      <c r="D2620" s="31"/>
      <c r="E2620" s="18"/>
      <c r="F2620" s="31"/>
      <c r="H2620" s="36"/>
    </row>
    <row r="2621" spans="3:8" x14ac:dyDescent="0.25">
      <c r="C2621" s="18"/>
      <c r="D2621" s="31"/>
      <c r="E2621" s="18"/>
      <c r="F2621" s="31"/>
      <c r="H2621" s="36"/>
    </row>
    <row r="2622" spans="3:8" x14ac:dyDescent="0.25">
      <c r="C2622" s="18"/>
      <c r="D2622" s="31"/>
      <c r="E2622" s="18"/>
      <c r="F2622" s="31"/>
      <c r="H2622" s="36"/>
    </row>
    <row r="2623" spans="3:8" x14ac:dyDescent="0.25">
      <c r="C2623" s="18"/>
      <c r="D2623" s="31"/>
      <c r="E2623" s="18"/>
      <c r="F2623" s="31"/>
      <c r="H2623" s="36"/>
    </row>
    <row r="2624" spans="3:8" x14ac:dyDescent="0.25">
      <c r="C2624" s="18"/>
      <c r="D2624" s="31"/>
      <c r="E2624" s="18"/>
      <c r="F2624" s="31"/>
      <c r="H2624" s="36"/>
    </row>
    <row r="2625" spans="3:8" x14ac:dyDescent="0.25">
      <c r="C2625" s="18"/>
      <c r="D2625" s="31"/>
      <c r="E2625" s="18"/>
      <c r="F2625" s="31"/>
      <c r="H2625" s="36"/>
    </row>
    <row r="2626" spans="3:8" x14ac:dyDescent="0.25">
      <c r="C2626" s="18"/>
      <c r="D2626" s="31"/>
      <c r="E2626" s="18"/>
      <c r="F2626" s="31"/>
      <c r="H2626" s="36"/>
    </row>
    <row r="2627" spans="3:8" x14ac:dyDescent="0.25">
      <c r="C2627" s="18"/>
      <c r="D2627" s="31"/>
      <c r="E2627" s="18"/>
      <c r="F2627" s="31"/>
      <c r="H2627" s="36"/>
    </row>
    <row r="2628" spans="3:8" x14ac:dyDescent="0.25">
      <c r="C2628" s="18"/>
      <c r="D2628" s="31"/>
      <c r="E2628" s="18"/>
      <c r="F2628" s="31"/>
      <c r="H2628" s="36"/>
    </row>
    <row r="2629" spans="3:8" x14ac:dyDescent="0.25">
      <c r="C2629" s="18"/>
      <c r="D2629" s="31"/>
      <c r="E2629" s="18"/>
      <c r="F2629" s="31"/>
      <c r="H2629" s="36"/>
    </row>
    <row r="2630" spans="3:8" x14ac:dyDescent="0.25">
      <c r="C2630" s="18"/>
      <c r="D2630" s="31"/>
      <c r="E2630" s="18"/>
      <c r="F2630" s="31"/>
      <c r="H2630" s="36"/>
    </row>
    <row r="2631" spans="3:8" x14ac:dyDescent="0.25">
      <c r="C2631" s="18"/>
      <c r="D2631" s="31"/>
      <c r="E2631" s="18"/>
      <c r="F2631" s="31"/>
      <c r="H2631" s="36"/>
    </row>
    <row r="2632" spans="3:8" x14ac:dyDescent="0.25">
      <c r="C2632" s="18"/>
      <c r="D2632" s="31"/>
      <c r="E2632" s="18"/>
      <c r="F2632" s="31"/>
      <c r="H2632" s="36"/>
    </row>
    <row r="2633" spans="3:8" x14ac:dyDescent="0.25">
      <c r="C2633" s="18"/>
      <c r="D2633" s="31"/>
      <c r="E2633" s="18"/>
      <c r="F2633" s="31"/>
      <c r="H2633" s="36"/>
    </row>
    <row r="2634" spans="3:8" x14ac:dyDescent="0.25">
      <c r="C2634" s="18"/>
      <c r="D2634" s="31"/>
      <c r="E2634" s="18"/>
      <c r="F2634" s="31"/>
      <c r="H2634" s="36"/>
    </row>
    <row r="2635" spans="3:8" x14ac:dyDescent="0.25">
      <c r="C2635" s="18"/>
      <c r="D2635" s="31"/>
      <c r="E2635" s="18"/>
      <c r="F2635" s="31"/>
      <c r="H2635" s="36"/>
    </row>
    <row r="2636" spans="3:8" x14ac:dyDescent="0.25">
      <c r="C2636" s="18"/>
      <c r="D2636" s="31"/>
      <c r="E2636" s="18"/>
      <c r="F2636" s="31"/>
      <c r="H2636" s="36"/>
    </row>
    <row r="2637" spans="3:8" x14ac:dyDescent="0.25">
      <c r="C2637" s="18"/>
      <c r="D2637" s="31"/>
      <c r="E2637" s="18"/>
      <c r="F2637" s="31"/>
      <c r="H2637" s="36"/>
    </row>
    <row r="2638" spans="3:8" x14ac:dyDescent="0.25">
      <c r="C2638" s="18"/>
      <c r="D2638" s="31"/>
      <c r="E2638" s="18"/>
      <c r="F2638" s="31"/>
      <c r="H2638" s="36"/>
    </row>
    <row r="2639" spans="3:8" x14ac:dyDescent="0.25">
      <c r="C2639" s="18"/>
      <c r="D2639" s="31"/>
      <c r="E2639" s="18"/>
      <c r="F2639" s="31"/>
      <c r="H2639" s="36"/>
    </row>
    <row r="2640" spans="3:8" x14ac:dyDescent="0.25">
      <c r="C2640" s="18"/>
      <c r="D2640" s="31"/>
      <c r="E2640" s="18"/>
      <c r="F2640" s="31"/>
      <c r="H2640" s="36"/>
    </row>
    <row r="2641" spans="3:8" x14ac:dyDescent="0.25">
      <c r="C2641" s="18"/>
      <c r="D2641" s="31"/>
      <c r="E2641" s="18"/>
      <c r="F2641" s="31"/>
      <c r="H2641" s="36"/>
    </row>
    <row r="2642" spans="3:8" x14ac:dyDescent="0.25">
      <c r="C2642" s="18"/>
      <c r="D2642" s="31"/>
      <c r="E2642" s="18"/>
      <c r="F2642" s="31"/>
      <c r="H2642" s="36"/>
    </row>
    <row r="2643" spans="3:8" x14ac:dyDescent="0.25">
      <c r="C2643" s="18"/>
      <c r="D2643" s="31"/>
      <c r="E2643" s="18"/>
      <c r="F2643" s="31"/>
      <c r="H2643" s="36"/>
    </row>
    <row r="2644" spans="3:8" x14ac:dyDescent="0.25">
      <c r="C2644" s="18"/>
      <c r="D2644" s="31"/>
      <c r="E2644" s="18"/>
      <c r="F2644" s="31"/>
      <c r="H2644" s="36"/>
    </row>
    <row r="2645" spans="3:8" x14ac:dyDescent="0.25">
      <c r="C2645" s="18"/>
      <c r="D2645" s="31"/>
      <c r="E2645" s="18"/>
      <c r="F2645" s="31"/>
      <c r="H2645" s="36"/>
    </row>
    <row r="2646" spans="3:8" x14ac:dyDescent="0.25">
      <c r="C2646" s="18"/>
      <c r="D2646" s="31"/>
      <c r="E2646" s="18"/>
      <c r="F2646" s="31"/>
      <c r="H2646" s="36"/>
    </row>
    <row r="2647" spans="3:8" x14ac:dyDescent="0.25">
      <c r="C2647" s="18"/>
      <c r="D2647" s="31"/>
      <c r="E2647" s="18"/>
      <c r="F2647" s="31"/>
      <c r="H2647" s="36"/>
    </row>
    <row r="2648" spans="3:8" x14ac:dyDescent="0.25">
      <c r="C2648" s="18"/>
      <c r="D2648" s="31"/>
      <c r="E2648" s="18"/>
      <c r="F2648" s="31"/>
      <c r="H2648" s="36"/>
    </row>
    <row r="2649" spans="3:8" x14ac:dyDescent="0.25">
      <c r="C2649" s="18"/>
      <c r="D2649" s="31"/>
      <c r="E2649" s="18"/>
      <c r="F2649" s="31"/>
      <c r="H2649" s="36"/>
    </row>
    <row r="2650" spans="3:8" x14ac:dyDescent="0.25">
      <c r="C2650" s="18"/>
      <c r="D2650" s="31"/>
      <c r="E2650" s="18"/>
      <c r="F2650" s="31"/>
      <c r="H2650" s="36"/>
    </row>
    <row r="2651" spans="3:8" x14ac:dyDescent="0.25">
      <c r="C2651" s="18"/>
      <c r="D2651" s="31"/>
      <c r="E2651" s="18"/>
      <c r="F2651" s="31"/>
      <c r="H2651" s="36"/>
    </row>
    <row r="2652" spans="3:8" x14ac:dyDescent="0.25">
      <c r="C2652" s="18"/>
      <c r="D2652" s="31"/>
      <c r="E2652" s="18"/>
      <c r="F2652" s="31"/>
      <c r="H2652" s="36"/>
    </row>
    <row r="2653" spans="3:8" x14ac:dyDescent="0.25">
      <c r="C2653" s="18"/>
      <c r="D2653" s="31"/>
      <c r="E2653" s="18"/>
      <c r="F2653" s="31"/>
      <c r="H2653" s="36"/>
    </row>
    <row r="2654" spans="3:8" x14ac:dyDescent="0.25">
      <c r="C2654" s="18"/>
      <c r="D2654" s="31"/>
      <c r="E2654" s="18"/>
      <c r="F2654" s="31"/>
      <c r="H2654" s="36"/>
    </row>
    <row r="2655" spans="3:8" x14ac:dyDescent="0.25">
      <c r="C2655" s="18"/>
      <c r="D2655" s="31"/>
      <c r="E2655" s="18"/>
      <c r="F2655" s="31"/>
      <c r="H2655" s="36"/>
    </row>
    <row r="2656" spans="3:8" x14ac:dyDescent="0.25">
      <c r="C2656" s="18"/>
      <c r="D2656" s="31"/>
      <c r="E2656" s="18"/>
      <c r="F2656" s="31"/>
      <c r="H2656" s="36"/>
    </row>
    <row r="2657" spans="3:8" x14ac:dyDescent="0.25">
      <c r="C2657" s="18"/>
      <c r="D2657" s="31"/>
      <c r="E2657" s="18"/>
      <c r="F2657" s="31"/>
      <c r="H2657" s="36"/>
    </row>
    <row r="2658" spans="3:8" x14ac:dyDescent="0.25">
      <c r="C2658" s="18"/>
      <c r="D2658" s="31"/>
      <c r="E2658" s="18"/>
      <c r="F2658" s="31"/>
      <c r="H2658" s="36"/>
    </row>
    <row r="2659" spans="3:8" x14ac:dyDescent="0.25">
      <c r="C2659" s="18"/>
      <c r="D2659" s="31"/>
      <c r="E2659" s="18"/>
      <c r="F2659" s="31"/>
      <c r="H2659" s="36"/>
    </row>
    <row r="2660" spans="3:8" x14ac:dyDescent="0.25">
      <c r="C2660" s="18"/>
      <c r="D2660" s="31"/>
      <c r="E2660" s="18"/>
      <c r="F2660" s="31"/>
      <c r="H2660" s="36"/>
    </row>
    <row r="2661" spans="3:8" x14ac:dyDescent="0.25">
      <c r="C2661" s="18"/>
      <c r="D2661" s="31"/>
      <c r="E2661" s="18"/>
      <c r="F2661" s="31"/>
      <c r="H2661" s="36"/>
    </row>
    <row r="2662" spans="3:8" x14ac:dyDescent="0.25">
      <c r="C2662" s="18"/>
      <c r="D2662" s="31"/>
      <c r="E2662" s="18"/>
      <c r="F2662" s="31"/>
      <c r="H2662" s="36"/>
    </row>
    <row r="2663" spans="3:8" x14ac:dyDescent="0.25">
      <c r="C2663" s="18"/>
      <c r="D2663" s="31"/>
      <c r="E2663" s="18"/>
      <c r="F2663" s="31"/>
      <c r="H2663" s="36"/>
    </row>
    <row r="2664" spans="3:8" x14ac:dyDescent="0.25">
      <c r="C2664" s="18"/>
      <c r="D2664" s="31"/>
      <c r="E2664" s="18"/>
      <c r="F2664" s="31"/>
      <c r="H2664" s="36"/>
    </row>
    <row r="2665" spans="3:8" x14ac:dyDescent="0.25">
      <c r="C2665" s="18"/>
      <c r="D2665" s="31"/>
      <c r="E2665" s="18"/>
      <c r="F2665" s="31"/>
      <c r="H2665" s="36"/>
    </row>
    <row r="2666" spans="3:8" x14ac:dyDescent="0.25">
      <c r="C2666" s="18"/>
      <c r="D2666" s="31"/>
      <c r="E2666" s="18"/>
      <c r="F2666" s="31"/>
      <c r="H2666" s="36"/>
    </row>
    <row r="2667" spans="3:8" x14ac:dyDescent="0.25">
      <c r="C2667" s="18"/>
      <c r="D2667" s="31"/>
      <c r="E2667" s="18"/>
      <c r="F2667" s="31"/>
      <c r="H2667" s="36"/>
    </row>
    <row r="2668" spans="3:8" x14ac:dyDescent="0.25">
      <c r="C2668" s="18"/>
      <c r="D2668" s="31"/>
      <c r="E2668" s="18"/>
      <c r="F2668" s="31"/>
      <c r="H2668" s="36"/>
    </row>
    <row r="2669" spans="3:8" x14ac:dyDescent="0.25">
      <c r="C2669" s="18"/>
      <c r="D2669" s="31"/>
      <c r="E2669" s="18"/>
      <c r="F2669" s="31"/>
      <c r="H2669" s="36"/>
    </row>
    <row r="2670" spans="3:8" x14ac:dyDescent="0.25">
      <c r="C2670" s="18"/>
      <c r="D2670" s="31"/>
      <c r="E2670" s="18"/>
      <c r="F2670" s="31"/>
      <c r="H2670" s="36"/>
    </row>
    <row r="2671" spans="3:8" x14ac:dyDescent="0.25">
      <c r="C2671" s="18"/>
      <c r="D2671" s="31"/>
      <c r="E2671" s="18"/>
      <c r="F2671" s="31"/>
      <c r="H2671" s="36"/>
    </row>
    <row r="2672" spans="3:8" x14ac:dyDescent="0.25">
      <c r="C2672" s="18"/>
      <c r="D2672" s="31"/>
      <c r="E2672" s="18"/>
      <c r="F2672" s="31"/>
      <c r="H2672" s="36"/>
    </row>
    <row r="2673" spans="3:8" x14ac:dyDescent="0.25">
      <c r="C2673" s="18"/>
      <c r="D2673" s="31"/>
      <c r="E2673" s="18"/>
      <c r="F2673" s="31"/>
      <c r="H2673" s="36"/>
    </row>
    <row r="2674" spans="3:8" x14ac:dyDescent="0.25">
      <c r="C2674" s="18"/>
      <c r="D2674" s="31"/>
      <c r="E2674" s="18"/>
      <c r="F2674" s="31"/>
      <c r="H2674" s="36"/>
    </row>
    <row r="2675" spans="3:8" x14ac:dyDescent="0.25">
      <c r="C2675" s="18"/>
      <c r="D2675" s="31"/>
      <c r="E2675" s="18"/>
      <c r="F2675" s="31"/>
      <c r="H2675" s="36"/>
    </row>
    <row r="2676" spans="3:8" x14ac:dyDescent="0.25">
      <c r="C2676" s="18"/>
      <c r="D2676" s="31"/>
      <c r="E2676" s="18"/>
      <c r="F2676" s="31"/>
      <c r="H2676" s="36"/>
    </row>
    <row r="2677" spans="3:8" x14ac:dyDescent="0.25">
      <c r="C2677" s="18"/>
      <c r="D2677" s="31"/>
      <c r="E2677" s="18"/>
      <c r="F2677" s="31"/>
      <c r="H2677" s="36"/>
    </row>
    <row r="2678" spans="3:8" x14ac:dyDescent="0.25">
      <c r="C2678" s="18"/>
      <c r="D2678" s="31"/>
      <c r="E2678" s="18"/>
      <c r="F2678" s="31"/>
      <c r="H2678" s="36"/>
    </row>
    <row r="2679" spans="3:8" x14ac:dyDescent="0.25">
      <c r="C2679" s="18"/>
      <c r="D2679" s="31"/>
      <c r="E2679" s="18"/>
      <c r="F2679" s="31"/>
      <c r="H2679" s="36"/>
    </row>
    <row r="2680" spans="3:8" x14ac:dyDescent="0.25">
      <c r="C2680" s="18"/>
      <c r="D2680" s="31"/>
      <c r="E2680" s="18"/>
      <c r="F2680" s="31"/>
      <c r="H2680" s="36"/>
    </row>
    <row r="2681" spans="3:8" x14ac:dyDescent="0.25">
      <c r="C2681" s="18"/>
      <c r="D2681" s="31"/>
      <c r="E2681" s="18"/>
      <c r="F2681" s="31"/>
      <c r="H2681" s="36"/>
    </row>
    <row r="2682" spans="3:8" x14ac:dyDescent="0.25">
      <c r="C2682" s="18"/>
      <c r="D2682" s="31"/>
      <c r="E2682" s="18"/>
      <c r="F2682" s="31"/>
      <c r="H2682" s="36"/>
    </row>
    <row r="2683" spans="3:8" x14ac:dyDescent="0.25">
      <c r="C2683" s="18"/>
      <c r="D2683" s="31"/>
      <c r="E2683" s="18"/>
      <c r="F2683" s="31"/>
      <c r="H2683" s="36"/>
    </row>
    <row r="2684" spans="3:8" x14ac:dyDescent="0.25">
      <c r="C2684" s="18"/>
      <c r="D2684" s="31"/>
      <c r="E2684" s="18"/>
      <c r="F2684" s="31"/>
      <c r="H2684" s="36"/>
    </row>
    <row r="2685" spans="3:8" x14ac:dyDescent="0.25">
      <c r="C2685" s="18"/>
      <c r="D2685" s="31"/>
      <c r="E2685" s="18"/>
      <c r="F2685" s="31"/>
      <c r="H2685" s="36"/>
    </row>
    <row r="2686" spans="3:8" x14ac:dyDescent="0.25">
      <c r="C2686" s="18"/>
      <c r="D2686" s="31"/>
      <c r="E2686" s="18"/>
      <c r="F2686" s="31"/>
      <c r="H2686" s="36"/>
    </row>
    <row r="2687" spans="3:8" x14ac:dyDescent="0.25">
      <c r="C2687" s="18"/>
      <c r="D2687" s="31"/>
      <c r="E2687" s="18"/>
      <c r="F2687" s="31"/>
      <c r="H2687" s="36"/>
    </row>
    <row r="2688" spans="3:8" x14ac:dyDescent="0.25">
      <c r="C2688" s="18"/>
      <c r="D2688" s="31"/>
      <c r="E2688" s="18"/>
      <c r="F2688" s="31"/>
      <c r="H2688" s="36"/>
    </row>
    <row r="2689" spans="3:8" x14ac:dyDescent="0.25">
      <c r="C2689" s="18"/>
      <c r="D2689" s="31"/>
      <c r="E2689" s="18"/>
      <c r="F2689" s="31"/>
      <c r="H2689" s="36"/>
    </row>
    <row r="2690" spans="3:8" x14ac:dyDescent="0.25">
      <c r="C2690" s="18"/>
      <c r="D2690" s="31"/>
      <c r="E2690" s="18"/>
      <c r="F2690" s="31"/>
      <c r="H2690" s="36"/>
    </row>
    <row r="2691" spans="3:8" x14ac:dyDescent="0.25">
      <c r="C2691" s="18"/>
      <c r="D2691" s="31"/>
      <c r="E2691" s="18"/>
      <c r="F2691" s="31"/>
      <c r="H2691" s="36"/>
    </row>
    <row r="2692" spans="3:8" x14ac:dyDescent="0.25">
      <c r="C2692" s="18"/>
      <c r="D2692" s="31"/>
      <c r="E2692" s="18"/>
      <c r="F2692" s="31"/>
      <c r="H2692" s="36"/>
    </row>
    <row r="2693" spans="3:8" x14ac:dyDescent="0.25">
      <c r="C2693" s="18"/>
      <c r="D2693" s="31"/>
      <c r="E2693" s="18"/>
      <c r="F2693" s="31"/>
      <c r="H2693" s="36"/>
    </row>
    <row r="2694" spans="3:8" x14ac:dyDescent="0.25">
      <c r="C2694" s="18"/>
      <c r="D2694" s="31"/>
      <c r="E2694" s="18"/>
      <c r="F2694" s="31"/>
      <c r="H2694" s="36"/>
    </row>
    <row r="2695" spans="3:8" x14ac:dyDescent="0.25">
      <c r="C2695" s="18"/>
      <c r="D2695" s="31"/>
      <c r="E2695" s="18"/>
      <c r="F2695" s="31"/>
      <c r="H2695" s="36"/>
    </row>
    <row r="2696" spans="3:8" x14ac:dyDescent="0.25">
      <c r="C2696" s="18"/>
      <c r="D2696" s="31"/>
      <c r="E2696" s="18"/>
      <c r="F2696" s="31"/>
      <c r="H2696" s="36"/>
    </row>
    <row r="2697" spans="3:8" x14ac:dyDescent="0.25">
      <c r="C2697" s="18"/>
      <c r="D2697" s="31"/>
      <c r="E2697" s="18"/>
      <c r="F2697" s="31"/>
      <c r="H2697" s="36"/>
    </row>
    <row r="2698" spans="3:8" x14ac:dyDescent="0.25">
      <c r="C2698" s="18"/>
      <c r="D2698" s="31"/>
      <c r="E2698" s="18"/>
      <c r="F2698" s="31"/>
      <c r="H2698" s="36"/>
    </row>
    <row r="2699" spans="3:8" x14ac:dyDescent="0.25">
      <c r="C2699" s="18"/>
      <c r="D2699" s="31"/>
      <c r="E2699" s="18"/>
      <c r="F2699" s="31"/>
      <c r="H2699" s="36"/>
    </row>
    <row r="2700" spans="3:8" x14ac:dyDescent="0.25">
      <c r="C2700" s="18"/>
      <c r="D2700" s="31"/>
      <c r="E2700" s="18"/>
      <c r="F2700" s="31"/>
      <c r="H2700" s="36"/>
    </row>
    <row r="2701" spans="3:8" x14ac:dyDescent="0.25">
      <c r="C2701" s="18"/>
      <c r="D2701" s="31"/>
      <c r="E2701" s="18"/>
      <c r="F2701" s="31"/>
      <c r="H2701" s="36"/>
    </row>
    <row r="2702" spans="3:8" x14ac:dyDescent="0.25">
      <c r="C2702" s="18"/>
      <c r="D2702" s="31"/>
      <c r="E2702" s="18"/>
      <c r="F2702" s="31"/>
      <c r="H2702" s="36"/>
    </row>
    <row r="2703" spans="3:8" x14ac:dyDescent="0.25">
      <c r="C2703" s="18"/>
      <c r="D2703" s="31"/>
      <c r="E2703" s="18"/>
      <c r="F2703" s="31"/>
      <c r="H2703" s="36"/>
    </row>
    <row r="2704" spans="3:8" x14ac:dyDescent="0.25">
      <c r="C2704" s="18"/>
      <c r="D2704" s="31"/>
      <c r="E2704" s="18"/>
      <c r="F2704" s="31"/>
      <c r="H2704" s="36"/>
    </row>
    <row r="2705" spans="3:8" x14ac:dyDescent="0.25">
      <c r="C2705" s="18"/>
      <c r="D2705" s="31"/>
      <c r="E2705" s="18"/>
      <c r="F2705" s="31"/>
      <c r="H2705" s="36"/>
    </row>
    <row r="2706" spans="3:8" x14ac:dyDescent="0.25">
      <c r="C2706" s="18"/>
      <c r="D2706" s="31"/>
      <c r="E2706" s="18"/>
      <c r="F2706" s="31"/>
      <c r="H2706" s="36"/>
    </row>
    <row r="2707" spans="3:8" x14ac:dyDescent="0.25">
      <c r="C2707" s="18"/>
      <c r="D2707" s="31"/>
      <c r="E2707" s="18"/>
      <c r="F2707" s="31"/>
      <c r="H2707" s="36"/>
    </row>
    <row r="2708" spans="3:8" x14ac:dyDescent="0.25">
      <c r="C2708" s="18"/>
      <c r="D2708" s="31"/>
      <c r="E2708" s="18"/>
      <c r="F2708" s="31"/>
      <c r="H2708" s="36"/>
    </row>
    <row r="2709" spans="3:8" x14ac:dyDescent="0.25">
      <c r="C2709" s="18"/>
      <c r="D2709" s="31"/>
      <c r="E2709" s="18"/>
      <c r="F2709" s="31"/>
      <c r="H2709" s="36"/>
    </row>
    <row r="2710" spans="3:8" x14ac:dyDescent="0.25">
      <c r="C2710" s="18"/>
      <c r="D2710" s="31"/>
      <c r="E2710" s="18"/>
      <c r="F2710" s="31"/>
      <c r="H2710" s="36"/>
    </row>
    <row r="2711" spans="3:8" x14ac:dyDescent="0.25">
      <c r="C2711" s="18"/>
      <c r="D2711" s="31"/>
      <c r="E2711" s="18"/>
      <c r="F2711" s="31"/>
      <c r="H2711" s="36"/>
    </row>
    <row r="2712" spans="3:8" x14ac:dyDescent="0.25">
      <c r="C2712" s="18"/>
      <c r="D2712" s="31"/>
      <c r="E2712" s="18"/>
      <c r="F2712" s="31"/>
      <c r="H2712" s="36"/>
    </row>
    <row r="2713" spans="3:8" x14ac:dyDescent="0.25">
      <c r="C2713" s="18"/>
      <c r="D2713" s="31"/>
      <c r="E2713" s="18"/>
      <c r="F2713" s="31"/>
      <c r="H2713" s="36"/>
    </row>
    <row r="2714" spans="3:8" x14ac:dyDescent="0.25">
      <c r="C2714" s="18"/>
      <c r="D2714" s="31"/>
      <c r="E2714" s="18"/>
      <c r="F2714" s="31"/>
      <c r="H2714" s="36"/>
    </row>
    <row r="2715" spans="3:8" x14ac:dyDescent="0.25">
      <c r="C2715" s="18"/>
      <c r="D2715" s="31"/>
      <c r="E2715" s="18"/>
      <c r="F2715" s="31"/>
      <c r="H2715" s="36"/>
    </row>
    <row r="2716" spans="3:8" x14ac:dyDescent="0.25">
      <c r="C2716" s="18"/>
      <c r="D2716" s="31"/>
      <c r="E2716" s="18"/>
      <c r="F2716" s="31"/>
      <c r="H2716" s="36"/>
    </row>
    <row r="2717" spans="3:8" x14ac:dyDescent="0.25">
      <c r="C2717" s="18"/>
      <c r="D2717" s="31"/>
      <c r="E2717" s="18"/>
      <c r="F2717" s="31"/>
      <c r="H2717" s="36"/>
    </row>
    <row r="2718" spans="3:8" x14ac:dyDescent="0.25">
      <c r="C2718" s="18"/>
      <c r="D2718" s="31"/>
      <c r="E2718" s="18"/>
      <c r="F2718" s="31"/>
      <c r="H2718" s="36"/>
    </row>
    <row r="2719" spans="3:8" x14ac:dyDescent="0.25">
      <c r="C2719" s="18"/>
      <c r="D2719" s="31"/>
      <c r="E2719" s="18"/>
      <c r="F2719" s="31"/>
      <c r="H2719" s="36"/>
    </row>
    <row r="2720" spans="3:8" x14ac:dyDescent="0.25">
      <c r="C2720" s="18"/>
      <c r="D2720" s="31"/>
      <c r="E2720" s="18"/>
      <c r="F2720" s="31"/>
      <c r="H2720" s="36"/>
    </row>
    <row r="2721" spans="3:8" x14ac:dyDescent="0.25">
      <c r="C2721" s="18"/>
      <c r="D2721" s="31"/>
      <c r="E2721" s="18"/>
      <c r="F2721" s="31"/>
      <c r="H2721" s="36"/>
    </row>
    <row r="2722" spans="3:8" x14ac:dyDescent="0.25">
      <c r="C2722" s="18"/>
      <c r="D2722" s="31"/>
      <c r="E2722" s="18"/>
      <c r="F2722" s="31"/>
      <c r="H2722" s="36"/>
    </row>
    <row r="2723" spans="3:8" x14ac:dyDescent="0.25">
      <c r="C2723" s="18"/>
      <c r="D2723" s="31"/>
      <c r="E2723" s="18"/>
      <c r="F2723" s="31"/>
      <c r="H2723" s="36"/>
    </row>
    <row r="2724" spans="3:8" x14ac:dyDescent="0.25">
      <c r="C2724" s="18"/>
      <c r="D2724" s="31"/>
      <c r="E2724" s="18"/>
      <c r="F2724" s="31"/>
      <c r="H2724" s="36"/>
    </row>
    <row r="2725" spans="3:8" x14ac:dyDescent="0.25">
      <c r="C2725" s="18"/>
      <c r="D2725" s="31"/>
      <c r="E2725" s="18"/>
      <c r="F2725" s="31"/>
      <c r="H2725" s="36"/>
    </row>
    <row r="2726" spans="3:8" x14ac:dyDescent="0.25">
      <c r="C2726" s="18"/>
      <c r="D2726" s="31"/>
      <c r="E2726" s="18"/>
      <c r="F2726" s="31"/>
      <c r="H2726" s="36"/>
    </row>
    <row r="2727" spans="3:8" x14ac:dyDescent="0.25">
      <c r="C2727" s="18"/>
      <c r="D2727" s="31"/>
      <c r="E2727" s="18"/>
      <c r="F2727" s="31"/>
      <c r="H2727" s="36"/>
    </row>
    <row r="2728" spans="3:8" x14ac:dyDescent="0.25">
      <c r="C2728" s="18"/>
      <c r="D2728" s="31"/>
      <c r="E2728" s="18"/>
      <c r="F2728" s="31"/>
      <c r="H2728" s="36"/>
    </row>
    <row r="2729" spans="3:8" x14ac:dyDescent="0.25">
      <c r="C2729" s="18"/>
      <c r="D2729" s="31"/>
      <c r="E2729" s="18"/>
      <c r="F2729" s="31"/>
      <c r="H2729" s="36"/>
    </row>
    <row r="2730" spans="3:8" x14ac:dyDescent="0.25">
      <c r="C2730" s="18"/>
      <c r="D2730" s="31"/>
      <c r="E2730" s="18"/>
      <c r="F2730" s="31"/>
      <c r="H2730" s="36"/>
    </row>
    <row r="2731" spans="3:8" x14ac:dyDescent="0.25">
      <c r="C2731" s="18"/>
      <c r="D2731" s="31"/>
      <c r="E2731" s="18"/>
      <c r="F2731" s="31"/>
      <c r="H2731" s="36"/>
    </row>
    <row r="2732" spans="3:8" x14ac:dyDescent="0.25">
      <c r="C2732" s="18"/>
      <c r="D2732" s="31"/>
      <c r="E2732" s="18"/>
      <c r="F2732" s="31"/>
      <c r="H2732" s="36"/>
    </row>
    <row r="2733" spans="3:8" x14ac:dyDescent="0.25">
      <c r="C2733" s="18"/>
      <c r="D2733" s="31"/>
      <c r="E2733" s="18"/>
      <c r="F2733" s="31"/>
      <c r="H2733" s="36"/>
    </row>
    <row r="2734" spans="3:8" x14ac:dyDescent="0.25">
      <c r="C2734" s="18"/>
      <c r="D2734" s="31"/>
      <c r="E2734" s="18"/>
      <c r="F2734" s="31"/>
      <c r="H2734" s="36"/>
    </row>
    <row r="2735" spans="3:8" x14ac:dyDescent="0.25">
      <c r="C2735" s="18"/>
      <c r="D2735" s="31"/>
      <c r="E2735" s="18"/>
      <c r="F2735" s="31"/>
      <c r="H2735" s="36"/>
    </row>
    <row r="2736" spans="3:8" x14ac:dyDescent="0.25">
      <c r="C2736" s="18"/>
      <c r="D2736" s="31"/>
      <c r="E2736" s="18"/>
      <c r="F2736" s="31"/>
      <c r="H2736" s="36"/>
    </row>
    <row r="2737" spans="3:8" x14ac:dyDescent="0.25">
      <c r="C2737" s="18"/>
      <c r="D2737" s="31"/>
      <c r="E2737" s="18"/>
      <c r="F2737" s="31"/>
      <c r="H2737" s="36"/>
    </row>
    <row r="2738" spans="3:8" x14ac:dyDescent="0.25">
      <c r="C2738" s="18"/>
      <c r="D2738" s="31"/>
      <c r="E2738" s="18"/>
      <c r="F2738" s="31"/>
      <c r="H2738" s="36"/>
    </row>
    <row r="2739" spans="3:8" x14ac:dyDescent="0.25">
      <c r="C2739" s="18"/>
      <c r="D2739" s="31"/>
      <c r="E2739" s="18"/>
      <c r="F2739" s="31"/>
      <c r="H2739" s="36"/>
    </row>
    <row r="2740" spans="3:8" x14ac:dyDescent="0.25">
      <c r="C2740" s="18"/>
      <c r="D2740" s="31"/>
      <c r="E2740" s="18"/>
      <c r="F2740" s="31"/>
      <c r="H2740" s="36"/>
    </row>
    <row r="2741" spans="3:8" x14ac:dyDescent="0.25">
      <c r="C2741" s="18"/>
      <c r="D2741" s="31"/>
      <c r="E2741" s="18"/>
      <c r="F2741" s="31"/>
      <c r="H2741" s="36"/>
    </row>
    <row r="2742" spans="3:8" x14ac:dyDescent="0.25">
      <c r="C2742" s="18"/>
      <c r="D2742" s="31"/>
      <c r="E2742" s="18"/>
      <c r="F2742" s="31"/>
      <c r="H2742" s="36"/>
    </row>
    <row r="2743" spans="3:8" x14ac:dyDescent="0.25">
      <c r="C2743" s="18"/>
      <c r="D2743" s="31"/>
      <c r="E2743" s="18"/>
      <c r="F2743" s="31"/>
      <c r="H2743" s="36"/>
    </row>
    <row r="2744" spans="3:8" x14ac:dyDescent="0.25">
      <c r="C2744" s="18"/>
      <c r="D2744" s="31"/>
      <c r="E2744" s="18"/>
      <c r="F2744" s="31"/>
      <c r="H2744" s="36"/>
    </row>
    <row r="2745" spans="3:8" x14ac:dyDescent="0.25">
      <c r="C2745" s="18"/>
      <c r="D2745" s="31"/>
      <c r="E2745" s="18"/>
      <c r="F2745" s="31"/>
      <c r="H2745" s="36"/>
    </row>
    <row r="2746" spans="3:8" x14ac:dyDescent="0.25">
      <c r="C2746" s="18"/>
      <c r="D2746" s="31"/>
      <c r="E2746" s="18"/>
      <c r="F2746" s="31"/>
      <c r="H2746" s="36"/>
    </row>
    <row r="2747" spans="3:8" x14ac:dyDescent="0.25">
      <c r="C2747" s="18"/>
      <c r="D2747" s="31"/>
      <c r="E2747" s="18"/>
      <c r="F2747" s="31"/>
      <c r="H2747" s="36"/>
    </row>
    <row r="2748" spans="3:8" x14ac:dyDescent="0.25">
      <c r="C2748" s="18"/>
      <c r="D2748" s="31"/>
      <c r="E2748" s="18"/>
      <c r="F2748" s="31"/>
      <c r="H2748" s="36"/>
    </row>
    <row r="2749" spans="3:8" x14ac:dyDescent="0.25">
      <c r="C2749" s="18"/>
      <c r="D2749" s="31"/>
      <c r="E2749" s="18"/>
      <c r="F2749" s="31"/>
      <c r="H2749" s="36"/>
    </row>
    <row r="2750" spans="3:8" x14ac:dyDescent="0.25">
      <c r="C2750" s="18"/>
      <c r="D2750" s="31"/>
      <c r="E2750" s="18"/>
      <c r="F2750" s="31"/>
      <c r="H2750" s="36"/>
    </row>
    <row r="2751" spans="3:8" x14ac:dyDescent="0.25">
      <c r="C2751" s="18"/>
      <c r="D2751" s="31"/>
      <c r="E2751" s="18"/>
      <c r="F2751" s="31"/>
      <c r="H2751" s="36"/>
    </row>
    <row r="2752" spans="3:8" x14ac:dyDescent="0.25">
      <c r="C2752" s="18"/>
      <c r="D2752" s="31"/>
      <c r="E2752" s="18"/>
      <c r="F2752" s="31"/>
      <c r="H2752" s="36"/>
    </row>
    <row r="2753" spans="3:8" x14ac:dyDescent="0.25">
      <c r="C2753" s="18"/>
      <c r="D2753" s="31"/>
      <c r="E2753" s="18"/>
      <c r="F2753" s="31"/>
      <c r="H2753" s="36"/>
    </row>
    <row r="2754" spans="3:8" x14ac:dyDescent="0.25">
      <c r="C2754" s="18"/>
      <c r="D2754" s="31"/>
      <c r="E2754" s="18"/>
      <c r="F2754" s="31"/>
      <c r="H2754" s="36"/>
    </row>
    <row r="2755" spans="3:8" x14ac:dyDescent="0.25">
      <c r="C2755" s="18"/>
      <c r="D2755" s="31"/>
      <c r="E2755" s="18"/>
      <c r="F2755" s="31"/>
      <c r="H2755" s="36"/>
    </row>
    <row r="2756" spans="3:8" x14ac:dyDescent="0.25">
      <c r="C2756" s="18"/>
      <c r="D2756" s="31"/>
      <c r="E2756" s="18"/>
      <c r="F2756" s="31"/>
      <c r="H2756" s="36"/>
    </row>
    <row r="2757" spans="3:8" x14ac:dyDescent="0.25">
      <c r="C2757" s="18"/>
      <c r="D2757" s="31"/>
      <c r="E2757" s="18"/>
      <c r="F2757" s="31"/>
      <c r="H2757" s="36"/>
    </row>
    <row r="2758" spans="3:8" x14ac:dyDescent="0.25">
      <c r="C2758" s="18"/>
      <c r="D2758" s="31"/>
      <c r="E2758" s="18"/>
      <c r="F2758" s="31"/>
      <c r="H2758" s="36"/>
    </row>
    <row r="2759" spans="3:8" x14ac:dyDescent="0.25">
      <c r="C2759" s="18"/>
      <c r="D2759" s="31"/>
      <c r="E2759" s="18"/>
      <c r="F2759" s="31"/>
      <c r="H2759" s="36"/>
    </row>
    <row r="2760" spans="3:8" x14ac:dyDescent="0.25">
      <c r="C2760" s="18"/>
      <c r="D2760" s="31"/>
      <c r="E2760" s="18"/>
      <c r="F2760" s="31"/>
      <c r="H2760" s="36"/>
    </row>
    <row r="2761" spans="3:8" x14ac:dyDescent="0.25">
      <c r="C2761" s="18"/>
      <c r="D2761" s="31"/>
      <c r="E2761" s="18"/>
      <c r="F2761" s="31"/>
      <c r="H2761" s="36"/>
    </row>
    <row r="2762" spans="3:8" x14ac:dyDescent="0.25">
      <c r="C2762" s="18"/>
      <c r="D2762" s="31"/>
      <c r="E2762" s="18"/>
      <c r="F2762" s="31"/>
      <c r="H2762" s="36"/>
    </row>
    <row r="2763" spans="3:8" x14ac:dyDescent="0.25">
      <c r="C2763" s="18"/>
      <c r="D2763" s="31"/>
      <c r="E2763" s="18"/>
      <c r="F2763" s="31"/>
      <c r="H2763" s="36"/>
    </row>
    <row r="2764" spans="3:8" x14ac:dyDescent="0.25">
      <c r="C2764" s="18"/>
      <c r="D2764" s="31"/>
      <c r="E2764" s="18"/>
      <c r="F2764" s="31"/>
      <c r="H2764" s="36"/>
    </row>
    <row r="2765" spans="3:8" x14ac:dyDescent="0.25">
      <c r="C2765" s="18"/>
      <c r="D2765" s="31"/>
      <c r="E2765" s="18"/>
      <c r="F2765" s="31"/>
      <c r="H2765" s="36"/>
    </row>
    <row r="2766" spans="3:8" x14ac:dyDescent="0.25">
      <c r="C2766" s="18"/>
      <c r="D2766" s="31"/>
      <c r="E2766" s="18"/>
      <c r="F2766" s="31"/>
      <c r="H2766" s="36"/>
    </row>
    <row r="2767" spans="3:8" x14ac:dyDescent="0.25">
      <c r="C2767" s="18"/>
      <c r="D2767" s="31"/>
      <c r="E2767" s="18"/>
      <c r="F2767" s="31"/>
      <c r="H2767" s="36"/>
    </row>
    <row r="2768" spans="3:8" x14ac:dyDescent="0.25">
      <c r="C2768" s="18"/>
      <c r="D2768" s="31"/>
      <c r="E2768" s="18"/>
      <c r="F2768" s="31"/>
      <c r="H2768" s="36"/>
    </row>
    <row r="2769" spans="3:8" x14ac:dyDescent="0.25">
      <c r="C2769" s="18"/>
      <c r="D2769" s="31"/>
      <c r="E2769" s="18"/>
      <c r="F2769" s="31"/>
      <c r="H2769" s="36"/>
    </row>
    <row r="2770" spans="3:8" x14ac:dyDescent="0.25">
      <c r="C2770" s="18"/>
      <c r="D2770" s="31"/>
      <c r="E2770" s="18"/>
      <c r="F2770" s="31"/>
      <c r="H2770" s="36"/>
    </row>
    <row r="2771" spans="3:8" x14ac:dyDescent="0.25">
      <c r="C2771" s="18"/>
      <c r="D2771" s="31"/>
      <c r="E2771" s="18"/>
      <c r="F2771" s="31"/>
      <c r="H2771" s="36"/>
    </row>
    <row r="2772" spans="3:8" x14ac:dyDescent="0.25">
      <c r="C2772" s="18"/>
      <c r="D2772" s="31"/>
      <c r="E2772" s="18"/>
      <c r="F2772" s="31"/>
      <c r="H2772" s="36"/>
    </row>
    <row r="2773" spans="3:8" x14ac:dyDescent="0.25">
      <c r="C2773" s="18"/>
      <c r="D2773" s="31"/>
      <c r="E2773" s="18"/>
      <c r="F2773" s="31"/>
      <c r="H2773" s="36"/>
    </row>
    <row r="2774" spans="3:8" x14ac:dyDescent="0.25">
      <c r="C2774" s="18"/>
      <c r="D2774" s="31"/>
      <c r="E2774" s="18"/>
      <c r="F2774" s="31"/>
      <c r="H2774" s="36"/>
    </row>
    <row r="2775" spans="3:8" x14ac:dyDescent="0.25">
      <c r="C2775" s="18"/>
      <c r="D2775" s="31"/>
      <c r="E2775" s="18"/>
      <c r="F2775" s="31"/>
      <c r="H2775" s="36"/>
    </row>
    <row r="2776" spans="3:8" x14ac:dyDescent="0.25">
      <c r="C2776" s="18"/>
      <c r="D2776" s="31"/>
      <c r="E2776" s="18"/>
      <c r="F2776" s="31"/>
      <c r="H2776" s="36"/>
    </row>
    <row r="2777" spans="3:8" x14ac:dyDescent="0.25">
      <c r="C2777" s="18"/>
      <c r="D2777" s="31"/>
      <c r="E2777" s="18"/>
      <c r="F2777" s="31"/>
      <c r="H2777" s="36"/>
    </row>
    <row r="2778" spans="3:8" x14ac:dyDescent="0.25">
      <c r="C2778" s="18"/>
      <c r="D2778" s="31"/>
      <c r="E2778" s="18"/>
      <c r="F2778" s="31"/>
      <c r="H2778" s="36"/>
    </row>
    <row r="2779" spans="3:8" x14ac:dyDescent="0.25">
      <c r="C2779" s="18"/>
      <c r="D2779" s="31"/>
      <c r="E2779" s="18"/>
      <c r="F2779" s="31"/>
      <c r="H2779" s="36"/>
    </row>
    <row r="2780" spans="3:8" x14ac:dyDescent="0.25">
      <c r="C2780" s="18"/>
      <c r="D2780" s="31"/>
      <c r="E2780" s="18"/>
      <c r="F2780" s="31"/>
      <c r="H2780" s="36"/>
    </row>
    <row r="2781" spans="3:8" x14ac:dyDescent="0.25">
      <c r="C2781" s="18"/>
      <c r="D2781" s="31"/>
      <c r="E2781" s="18"/>
      <c r="F2781" s="31"/>
      <c r="H2781" s="36"/>
    </row>
    <row r="2782" spans="3:8" x14ac:dyDescent="0.25">
      <c r="C2782" s="18"/>
      <c r="D2782" s="31"/>
      <c r="E2782" s="18"/>
      <c r="F2782" s="31"/>
      <c r="H2782" s="36"/>
    </row>
    <row r="2783" spans="3:8" x14ac:dyDescent="0.25">
      <c r="C2783" s="18"/>
      <c r="D2783" s="31"/>
      <c r="E2783" s="18"/>
      <c r="F2783" s="31"/>
      <c r="H2783" s="36"/>
    </row>
    <row r="2784" spans="3:8" x14ac:dyDescent="0.25">
      <c r="C2784" s="18"/>
      <c r="D2784" s="31"/>
      <c r="E2784" s="18"/>
      <c r="F2784" s="31"/>
      <c r="H2784" s="36"/>
    </row>
    <row r="2785" spans="3:8" x14ac:dyDescent="0.25">
      <c r="C2785" s="18"/>
      <c r="D2785" s="31"/>
      <c r="E2785" s="18"/>
      <c r="F2785" s="31"/>
      <c r="H2785" s="36"/>
    </row>
    <row r="2786" spans="3:8" x14ac:dyDescent="0.25">
      <c r="C2786" s="18"/>
      <c r="D2786" s="31"/>
      <c r="E2786" s="18"/>
      <c r="F2786" s="31"/>
      <c r="H2786" s="36"/>
    </row>
    <row r="2787" spans="3:8" x14ac:dyDescent="0.25">
      <c r="C2787" s="18"/>
      <c r="D2787" s="31"/>
      <c r="E2787" s="18"/>
      <c r="F2787" s="31"/>
      <c r="H2787" s="36"/>
    </row>
    <row r="2788" spans="3:8" x14ac:dyDescent="0.25">
      <c r="C2788" s="18"/>
      <c r="D2788" s="31"/>
      <c r="E2788" s="18"/>
      <c r="F2788" s="31"/>
      <c r="H2788" s="36"/>
    </row>
    <row r="2789" spans="3:8" x14ac:dyDescent="0.25">
      <c r="C2789" s="18"/>
      <c r="D2789" s="31"/>
      <c r="E2789" s="18"/>
      <c r="F2789" s="31"/>
      <c r="H2789" s="36"/>
    </row>
    <row r="2790" spans="3:8" x14ac:dyDescent="0.25">
      <c r="C2790" s="18"/>
      <c r="D2790" s="31"/>
      <c r="E2790" s="18"/>
      <c r="F2790" s="31"/>
      <c r="H2790" s="36"/>
    </row>
    <row r="2791" spans="3:8" x14ac:dyDescent="0.25">
      <c r="C2791" s="18"/>
      <c r="D2791" s="31"/>
      <c r="E2791" s="18"/>
      <c r="F2791" s="31"/>
      <c r="H2791" s="36"/>
    </row>
    <row r="2792" spans="3:8" x14ac:dyDescent="0.25">
      <c r="C2792" s="18"/>
      <c r="D2792" s="31"/>
      <c r="E2792" s="18"/>
      <c r="F2792" s="31"/>
      <c r="H2792" s="36"/>
    </row>
    <row r="2793" spans="3:8" x14ac:dyDescent="0.25">
      <c r="C2793" s="18"/>
      <c r="D2793" s="31"/>
      <c r="E2793" s="18"/>
      <c r="F2793" s="31"/>
      <c r="H2793" s="36"/>
    </row>
    <row r="2794" spans="3:8" x14ac:dyDescent="0.25">
      <c r="C2794" s="18"/>
      <c r="D2794" s="31"/>
      <c r="E2794" s="18"/>
      <c r="F2794" s="31"/>
      <c r="H2794" s="36"/>
    </row>
    <row r="2795" spans="3:8" x14ac:dyDescent="0.25">
      <c r="C2795" s="18"/>
      <c r="D2795" s="31"/>
      <c r="E2795" s="18"/>
      <c r="F2795" s="31"/>
      <c r="H2795" s="36"/>
    </row>
    <row r="2796" spans="3:8" x14ac:dyDescent="0.25">
      <c r="C2796" s="18"/>
      <c r="D2796" s="31"/>
      <c r="E2796" s="18"/>
      <c r="F2796" s="31"/>
      <c r="H2796" s="36"/>
    </row>
    <row r="2797" spans="3:8" x14ac:dyDescent="0.25">
      <c r="C2797" s="18"/>
      <c r="D2797" s="31"/>
      <c r="E2797" s="18"/>
      <c r="F2797" s="31"/>
      <c r="H2797" s="36"/>
    </row>
    <row r="2798" spans="3:8" x14ac:dyDescent="0.25">
      <c r="C2798" s="18"/>
      <c r="D2798" s="31"/>
      <c r="E2798" s="18"/>
      <c r="F2798" s="31"/>
      <c r="H2798" s="36"/>
    </row>
    <row r="2799" spans="3:8" x14ac:dyDescent="0.25">
      <c r="C2799" s="18"/>
      <c r="D2799" s="31"/>
      <c r="E2799" s="18"/>
      <c r="F2799" s="31"/>
      <c r="H2799" s="36"/>
    </row>
    <row r="2800" spans="3:8" x14ac:dyDescent="0.25">
      <c r="C2800" s="18"/>
      <c r="D2800" s="31"/>
      <c r="E2800" s="18"/>
      <c r="F2800" s="31"/>
      <c r="H2800" s="36"/>
    </row>
    <row r="2801" spans="3:8" x14ac:dyDescent="0.25">
      <c r="C2801" s="18"/>
      <c r="D2801" s="31"/>
      <c r="E2801" s="18"/>
      <c r="F2801" s="31"/>
      <c r="H2801" s="36"/>
    </row>
    <row r="2802" spans="3:8" x14ac:dyDescent="0.25">
      <c r="C2802" s="18"/>
      <c r="D2802" s="31"/>
      <c r="E2802" s="18"/>
      <c r="F2802" s="31"/>
      <c r="H2802" s="36"/>
    </row>
    <row r="2803" spans="3:8" x14ac:dyDescent="0.25">
      <c r="C2803" s="18"/>
      <c r="D2803" s="31"/>
      <c r="E2803" s="18"/>
      <c r="F2803" s="31"/>
      <c r="H2803" s="36"/>
    </row>
    <row r="2804" spans="3:8" x14ac:dyDescent="0.25">
      <c r="C2804" s="18"/>
      <c r="D2804" s="31"/>
      <c r="E2804" s="18"/>
      <c r="F2804" s="31"/>
      <c r="H2804" s="36"/>
    </row>
    <row r="2805" spans="3:8" x14ac:dyDescent="0.25">
      <c r="C2805" s="18"/>
      <c r="D2805" s="31"/>
      <c r="E2805" s="18"/>
      <c r="F2805" s="31"/>
      <c r="H2805" s="36"/>
    </row>
    <row r="2806" spans="3:8" x14ac:dyDescent="0.25">
      <c r="C2806" s="18"/>
      <c r="D2806" s="31"/>
      <c r="E2806" s="18"/>
      <c r="F2806" s="31"/>
      <c r="H2806" s="36"/>
    </row>
    <row r="2807" spans="3:8" x14ac:dyDescent="0.25">
      <c r="C2807" s="18"/>
      <c r="D2807" s="31"/>
      <c r="E2807" s="18"/>
      <c r="F2807" s="31"/>
      <c r="H2807" s="36"/>
    </row>
    <row r="2808" spans="3:8" x14ac:dyDescent="0.25">
      <c r="C2808" s="18"/>
      <c r="D2808" s="31"/>
      <c r="E2808" s="18"/>
      <c r="F2808" s="31"/>
      <c r="H2808" s="36"/>
    </row>
    <row r="2809" spans="3:8" x14ac:dyDescent="0.25">
      <c r="C2809" s="18"/>
      <c r="D2809" s="31"/>
      <c r="E2809" s="18"/>
      <c r="F2809" s="31"/>
      <c r="H2809" s="36"/>
    </row>
    <row r="2810" spans="3:8" x14ac:dyDescent="0.25">
      <c r="C2810" s="18"/>
      <c r="D2810" s="31"/>
      <c r="E2810" s="18"/>
      <c r="F2810" s="31"/>
      <c r="H2810" s="36"/>
    </row>
    <row r="2811" spans="3:8" x14ac:dyDescent="0.25">
      <c r="C2811" s="18"/>
      <c r="D2811" s="31"/>
      <c r="E2811" s="18"/>
      <c r="F2811" s="31"/>
      <c r="H2811" s="36"/>
    </row>
    <row r="2812" spans="3:8" x14ac:dyDescent="0.25">
      <c r="C2812" s="18"/>
      <c r="D2812" s="31"/>
      <c r="E2812" s="18"/>
      <c r="F2812" s="31"/>
      <c r="H2812" s="36"/>
    </row>
    <row r="2813" spans="3:8" x14ac:dyDescent="0.25">
      <c r="C2813" s="18"/>
      <c r="D2813" s="31"/>
      <c r="E2813" s="18"/>
      <c r="F2813" s="31"/>
      <c r="H2813" s="36"/>
    </row>
    <row r="2814" spans="3:8" x14ac:dyDescent="0.25">
      <c r="C2814" s="18"/>
      <c r="D2814" s="31"/>
      <c r="E2814" s="18"/>
      <c r="F2814" s="31"/>
      <c r="H2814" s="36"/>
    </row>
    <row r="2815" spans="3:8" x14ac:dyDescent="0.25">
      <c r="C2815" s="18"/>
      <c r="D2815" s="31"/>
      <c r="E2815" s="18"/>
      <c r="F2815" s="31"/>
      <c r="H2815" s="36"/>
    </row>
    <row r="2816" spans="3:8" x14ac:dyDescent="0.25">
      <c r="C2816" s="18"/>
      <c r="D2816" s="31"/>
      <c r="E2816" s="18"/>
      <c r="F2816" s="31"/>
      <c r="H2816" s="36"/>
    </row>
    <row r="2817" spans="3:8" x14ac:dyDescent="0.25">
      <c r="C2817" s="18"/>
      <c r="D2817" s="31"/>
      <c r="E2817" s="18"/>
      <c r="F2817" s="31"/>
      <c r="H2817" s="36"/>
    </row>
    <row r="2818" spans="3:8" x14ac:dyDescent="0.25">
      <c r="C2818" s="18"/>
      <c r="D2818" s="31"/>
      <c r="E2818" s="18"/>
      <c r="F2818" s="31"/>
      <c r="H2818" s="36"/>
    </row>
    <row r="2819" spans="3:8" x14ac:dyDescent="0.25">
      <c r="C2819" s="18"/>
      <c r="D2819" s="31"/>
      <c r="E2819" s="18"/>
      <c r="F2819" s="31"/>
      <c r="H2819" s="36"/>
    </row>
    <row r="2820" spans="3:8" x14ac:dyDescent="0.25">
      <c r="C2820" s="18"/>
      <c r="D2820" s="31"/>
      <c r="E2820" s="18"/>
      <c r="F2820" s="31"/>
      <c r="H2820" s="36"/>
    </row>
    <row r="2821" spans="3:8" x14ac:dyDescent="0.25">
      <c r="C2821" s="18"/>
      <c r="D2821" s="31"/>
      <c r="E2821" s="18"/>
      <c r="F2821" s="31"/>
      <c r="H2821" s="36"/>
    </row>
    <row r="2822" spans="3:8" x14ac:dyDescent="0.25">
      <c r="C2822" s="18"/>
      <c r="D2822" s="31"/>
      <c r="E2822" s="18"/>
      <c r="F2822" s="31"/>
      <c r="H2822" s="36"/>
    </row>
    <row r="2823" spans="3:8" x14ac:dyDescent="0.25">
      <c r="C2823" s="18"/>
      <c r="D2823" s="31"/>
      <c r="E2823" s="18"/>
      <c r="F2823" s="31"/>
      <c r="H2823" s="36"/>
    </row>
    <row r="2824" spans="3:8" x14ac:dyDescent="0.25">
      <c r="C2824" s="18"/>
      <c r="D2824" s="31"/>
      <c r="E2824" s="18"/>
      <c r="F2824" s="31"/>
      <c r="H2824" s="36"/>
    </row>
    <row r="2825" spans="3:8" x14ac:dyDescent="0.25">
      <c r="C2825" s="18"/>
      <c r="D2825" s="31"/>
      <c r="E2825" s="18"/>
      <c r="F2825" s="31"/>
      <c r="H2825" s="36"/>
    </row>
    <row r="2826" spans="3:8" x14ac:dyDescent="0.25">
      <c r="C2826" s="18"/>
      <c r="D2826" s="31"/>
      <c r="E2826" s="18"/>
      <c r="F2826" s="31"/>
      <c r="H2826" s="36"/>
    </row>
    <row r="2827" spans="3:8" x14ac:dyDescent="0.25">
      <c r="C2827" s="18"/>
      <c r="D2827" s="31"/>
      <c r="E2827" s="18"/>
      <c r="F2827" s="31"/>
      <c r="H2827" s="36"/>
    </row>
    <row r="2828" spans="3:8" x14ac:dyDescent="0.25">
      <c r="C2828" s="18"/>
      <c r="D2828" s="31"/>
      <c r="E2828" s="18"/>
      <c r="F2828" s="31"/>
      <c r="H2828" s="36"/>
    </row>
    <row r="2829" spans="3:8" x14ac:dyDescent="0.25">
      <c r="C2829" s="18"/>
      <c r="D2829" s="31"/>
      <c r="E2829" s="18"/>
      <c r="F2829" s="31"/>
      <c r="H2829" s="36"/>
    </row>
    <row r="2830" spans="3:8" x14ac:dyDescent="0.25">
      <c r="C2830" s="18"/>
      <c r="D2830" s="31"/>
      <c r="E2830" s="18"/>
      <c r="F2830" s="31"/>
      <c r="H2830" s="36"/>
    </row>
    <row r="2831" spans="3:8" x14ac:dyDescent="0.25">
      <c r="C2831" s="18"/>
      <c r="D2831" s="31"/>
      <c r="E2831" s="18"/>
      <c r="F2831" s="31"/>
      <c r="H2831" s="36"/>
    </row>
    <row r="2832" spans="3:8" x14ac:dyDescent="0.25">
      <c r="C2832" s="18"/>
      <c r="D2832" s="31"/>
      <c r="E2832" s="18"/>
      <c r="F2832" s="31"/>
      <c r="H2832" s="36"/>
    </row>
    <row r="2833" spans="3:8" x14ac:dyDescent="0.25">
      <c r="C2833" s="18"/>
      <c r="D2833" s="31"/>
      <c r="E2833" s="18"/>
      <c r="F2833" s="31"/>
      <c r="H2833" s="36"/>
    </row>
    <row r="2834" spans="3:8" x14ac:dyDescent="0.25">
      <c r="C2834" s="18"/>
      <c r="D2834" s="31"/>
      <c r="E2834" s="18"/>
      <c r="F2834" s="31"/>
      <c r="H2834" s="36"/>
    </row>
    <row r="2835" spans="3:8" x14ac:dyDescent="0.25">
      <c r="C2835" s="18"/>
      <c r="D2835" s="31"/>
      <c r="E2835" s="18"/>
      <c r="F2835" s="31"/>
      <c r="H2835" s="36"/>
    </row>
    <row r="2836" spans="3:8" x14ac:dyDescent="0.25">
      <c r="C2836" s="18"/>
      <c r="D2836" s="31"/>
      <c r="E2836" s="18"/>
      <c r="F2836" s="31"/>
      <c r="H2836" s="36"/>
    </row>
    <row r="2837" spans="3:8" x14ac:dyDescent="0.25">
      <c r="C2837" s="18"/>
      <c r="D2837" s="31"/>
      <c r="E2837" s="18"/>
      <c r="F2837" s="31"/>
      <c r="H2837" s="36"/>
    </row>
    <row r="2838" spans="3:8" x14ac:dyDescent="0.25">
      <c r="C2838" s="18"/>
      <c r="D2838" s="31"/>
      <c r="E2838" s="18"/>
      <c r="F2838" s="31"/>
      <c r="H2838" s="36"/>
    </row>
    <row r="2839" spans="3:8" x14ac:dyDescent="0.25">
      <c r="C2839" s="18"/>
      <c r="D2839" s="31"/>
      <c r="E2839" s="18"/>
      <c r="F2839" s="31"/>
      <c r="H2839" s="36"/>
    </row>
    <row r="2840" spans="3:8" x14ac:dyDescent="0.25">
      <c r="C2840" s="18"/>
      <c r="D2840" s="31"/>
      <c r="E2840" s="18"/>
      <c r="F2840" s="31"/>
      <c r="H2840" s="36"/>
    </row>
    <row r="2841" spans="3:8" x14ac:dyDescent="0.25">
      <c r="C2841" s="18"/>
      <c r="D2841" s="31"/>
      <c r="E2841" s="18"/>
      <c r="F2841" s="31"/>
      <c r="H2841" s="36"/>
    </row>
    <row r="2842" spans="3:8" x14ac:dyDescent="0.25">
      <c r="C2842" s="18"/>
      <c r="D2842" s="31"/>
      <c r="E2842" s="18"/>
      <c r="F2842" s="31"/>
      <c r="H2842" s="36"/>
    </row>
    <row r="2843" spans="3:8" x14ac:dyDescent="0.25">
      <c r="C2843" s="18"/>
      <c r="D2843" s="31"/>
      <c r="E2843" s="18"/>
      <c r="F2843" s="31"/>
      <c r="H2843" s="36"/>
    </row>
    <row r="2844" spans="3:8" x14ac:dyDescent="0.25">
      <c r="C2844" s="18"/>
      <c r="D2844" s="31"/>
      <c r="E2844" s="18"/>
      <c r="F2844" s="31"/>
      <c r="H2844" s="36"/>
    </row>
    <row r="2845" spans="3:8" x14ac:dyDescent="0.25">
      <c r="C2845" s="18"/>
      <c r="D2845" s="31"/>
      <c r="E2845" s="18"/>
      <c r="F2845" s="31"/>
      <c r="H2845" s="36"/>
    </row>
    <row r="2846" spans="3:8" x14ac:dyDescent="0.25">
      <c r="C2846" s="18"/>
      <c r="D2846" s="31"/>
      <c r="E2846" s="18"/>
      <c r="F2846" s="31"/>
      <c r="H2846" s="36"/>
    </row>
    <row r="2847" spans="3:8" x14ac:dyDescent="0.25">
      <c r="C2847" s="18"/>
      <c r="D2847" s="31"/>
      <c r="E2847" s="18"/>
      <c r="F2847" s="31"/>
      <c r="H2847" s="36"/>
    </row>
    <row r="2848" spans="3:8" x14ac:dyDescent="0.25">
      <c r="C2848" s="18"/>
      <c r="D2848" s="31"/>
      <c r="E2848" s="18"/>
      <c r="F2848" s="31"/>
      <c r="H2848" s="36"/>
    </row>
    <row r="2849" spans="3:8" x14ac:dyDescent="0.25">
      <c r="C2849" s="18"/>
      <c r="D2849" s="31"/>
      <c r="E2849" s="18"/>
      <c r="F2849" s="31"/>
      <c r="H2849" s="36"/>
    </row>
    <row r="2850" spans="3:8" x14ac:dyDescent="0.25">
      <c r="C2850" s="18"/>
      <c r="D2850" s="31"/>
      <c r="E2850" s="18"/>
      <c r="F2850" s="31"/>
      <c r="H2850" s="36"/>
    </row>
    <row r="2851" spans="3:8" x14ac:dyDescent="0.25">
      <c r="C2851" s="18"/>
      <c r="D2851" s="31"/>
      <c r="E2851" s="18"/>
      <c r="F2851" s="31"/>
      <c r="H2851" s="36"/>
    </row>
    <row r="2852" spans="3:8" x14ac:dyDescent="0.25">
      <c r="C2852" s="18"/>
      <c r="D2852" s="31"/>
      <c r="E2852" s="18"/>
      <c r="F2852" s="31"/>
      <c r="H2852" s="36"/>
    </row>
    <row r="2853" spans="3:8" x14ac:dyDescent="0.25">
      <c r="C2853" s="18"/>
      <c r="D2853" s="31"/>
      <c r="E2853" s="18"/>
      <c r="F2853" s="31"/>
      <c r="H2853" s="36"/>
    </row>
    <row r="2854" spans="3:8" x14ac:dyDescent="0.25">
      <c r="C2854" s="18"/>
      <c r="D2854" s="31"/>
      <c r="E2854" s="18"/>
      <c r="F2854" s="31"/>
      <c r="H2854" s="36"/>
    </row>
    <row r="2855" spans="3:8" x14ac:dyDescent="0.25">
      <c r="C2855" s="18"/>
      <c r="D2855" s="31"/>
      <c r="E2855" s="18"/>
      <c r="F2855" s="31"/>
      <c r="H2855" s="36"/>
    </row>
    <row r="2856" spans="3:8" x14ac:dyDescent="0.25">
      <c r="C2856" s="18"/>
      <c r="D2856" s="31"/>
      <c r="E2856" s="18"/>
      <c r="F2856" s="31"/>
      <c r="H2856" s="36"/>
    </row>
    <row r="2857" spans="3:8" x14ac:dyDescent="0.25">
      <c r="C2857" s="18"/>
      <c r="D2857" s="31"/>
      <c r="E2857" s="18"/>
      <c r="F2857" s="31"/>
      <c r="H2857" s="36"/>
    </row>
    <row r="2858" spans="3:8" x14ac:dyDescent="0.25">
      <c r="C2858" s="18"/>
      <c r="D2858" s="31"/>
      <c r="E2858" s="18"/>
      <c r="F2858" s="31"/>
      <c r="H2858" s="36"/>
    </row>
    <row r="2859" spans="3:8" x14ac:dyDescent="0.25">
      <c r="C2859" s="18"/>
      <c r="D2859" s="31"/>
      <c r="E2859" s="18"/>
      <c r="F2859" s="31"/>
      <c r="H2859" s="36"/>
    </row>
    <row r="2860" spans="3:8" x14ac:dyDescent="0.25">
      <c r="C2860" s="18"/>
      <c r="D2860" s="31"/>
      <c r="E2860" s="18"/>
      <c r="F2860" s="31"/>
      <c r="H2860" s="36"/>
    </row>
    <row r="2861" spans="3:8" x14ac:dyDescent="0.25">
      <c r="C2861" s="18"/>
      <c r="D2861" s="31"/>
      <c r="E2861" s="18"/>
      <c r="F2861" s="31"/>
      <c r="H2861" s="36"/>
    </row>
    <row r="2862" spans="3:8" x14ac:dyDescent="0.25">
      <c r="C2862" s="18"/>
      <c r="D2862" s="31"/>
      <c r="E2862" s="18"/>
      <c r="F2862" s="31"/>
      <c r="H2862" s="36"/>
    </row>
    <row r="2863" spans="3:8" x14ac:dyDescent="0.25">
      <c r="C2863" s="18"/>
      <c r="D2863" s="31"/>
      <c r="E2863" s="18"/>
      <c r="F2863" s="31"/>
      <c r="H2863" s="36"/>
    </row>
    <row r="2864" spans="3:8" x14ac:dyDescent="0.25">
      <c r="C2864" s="18"/>
      <c r="D2864" s="31"/>
      <c r="E2864" s="18"/>
      <c r="F2864" s="31"/>
      <c r="H2864" s="36"/>
    </row>
    <row r="2865" spans="3:8" x14ac:dyDescent="0.25">
      <c r="C2865" s="18"/>
      <c r="D2865" s="31"/>
      <c r="E2865" s="18"/>
      <c r="F2865" s="31"/>
      <c r="H2865" s="36"/>
    </row>
    <row r="2866" spans="3:8" x14ac:dyDescent="0.25">
      <c r="C2866" s="18"/>
      <c r="D2866" s="31"/>
      <c r="E2866" s="18"/>
      <c r="F2866" s="31"/>
      <c r="H2866" s="36"/>
    </row>
    <row r="2867" spans="3:8" x14ac:dyDescent="0.25">
      <c r="C2867" s="18"/>
      <c r="D2867" s="31"/>
      <c r="E2867" s="18"/>
      <c r="F2867" s="31"/>
      <c r="H2867" s="36"/>
    </row>
    <row r="2868" spans="3:8" x14ac:dyDescent="0.25">
      <c r="C2868" s="18"/>
      <c r="D2868" s="31"/>
      <c r="E2868" s="18"/>
      <c r="F2868" s="31"/>
      <c r="H2868" s="36"/>
    </row>
    <row r="2869" spans="3:8" x14ac:dyDescent="0.25">
      <c r="C2869" s="18"/>
      <c r="D2869" s="31"/>
      <c r="E2869" s="18"/>
      <c r="F2869" s="31"/>
      <c r="H2869" s="36"/>
    </row>
    <row r="2870" spans="3:8" x14ac:dyDescent="0.25">
      <c r="C2870" s="18"/>
      <c r="D2870" s="31"/>
      <c r="E2870" s="18"/>
      <c r="F2870" s="31"/>
      <c r="H2870" s="36"/>
    </row>
    <row r="2871" spans="3:8" x14ac:dyDescent="0.25">
      <c r="C2871" s="18"/>
      <c r="D2871" s="31"/>
      <c r="E2871" s="18"/>
      <c r="F2871" s="31"/>
      <c r="H2871" s="36"/>
    </row>
    <row r="2872" spans="3:8" x14ac:dyDescent="0.25">
      <c r="C2872" s="18"/>
      <c r="D2872" s="31"/>
      <c r="E2872" s="18"/>
      <c r="F2872" s="31"/>
      <c r="H2872" s="36"/>
    </row>
    <row r="2873" spans="3:8" x14ac:dyDescent="0.25">
      <c r="C2873" s="18"/>
      <c r="D2873" s="31"/>
      <c r="E2873" s="18"/>
      <c r="F2873" s="31"/>
      <c r="H2873" s="36"/>
    </row>
    <row r="2874" spans="3:8" x14ac:dyDescent="0.25">
      <c r="C2874" s="18"/>
      <c r="D2874" s="31"/>
      <c r="E2874" s="18"/>
      <c r="F2874" s="31"/>
      <c r="H2874" s="36"/>
    </row>
    <row r="2875" spans="3:8" x14ac:dyDescent="0.25">
      <c r="C2875" s="18"/>
      <c r="D2875" s="31"/>
      <c r="E2875" s="18"/>
      <c r="F2875" s="31"/>
      <c r="H2875" s="36"/>
    </row>
    <row r="2876" spans="3:8" x14ac:dyDescent="0.25">
      <c r="C2876" s="18"/>
      <c r="D2876" s="31"/>
      <c r="E2876" s="18"/>
      <c r="F2876" s="31"/>
      <c r="H2876" s="36"/>
    </row>
    <row r="2877" spans="3:8" x14ac:dyDescent="0.25">
      <c r="C2877" s="18"/>
      <c r="D2877" s="31"/>
      <c r="E2877" s="18"/>
      <c r="F2877" s="31"/>
      <c r="H2877" s="36"/>
    </row>
    <row r="2878" spans="3:8" x14ac:dyDescent="0.25">
      <c r="C2878" s="18"/>
      <c r="D2878" s="31"/>
      <c r="E2878" s="18"/>
      <c r="F2878" s="31"/>
      <c r="H2878" s="36"/>
    </row>
    <row r="2879" spans="3:8" x14ac:dyDescent="0.25">
      <c r="C2879" s="18"/>
      <c r="D2879" s="31"/>
      <c r="E2879" s="18"/>
      <c r="F2879" s="31"/>
      <c r="H2879" s="36"/>
    </row>
    <row r="2880" spans="3:8" x14ac:dyDescent="0.25">
      <c r="C2880" s="18"/>
      <c r="D2880" s="31"/>
      <c r="E2880" s="18"/>
      <c r="F2880" s="31"/>
      <c r="H2880" s="36"/>
    </row>
    <row r="2881" spans="3:8" x14ac:dyDescent="0.25">
      <c r="C2881" s="18"/>
      <c r="D2881" s="31"/>
      <c r="E2881" s="18"/>
      <c r="F2881" s="31"/>
      <c r="H2881" s="36"/>
    </row>
    <row r="2882" spans="3:8" x14ac:dyDescent="0.25">
      <c r="C2882" s="18"/>
      <c r="D2882" s="31"/>
      <c r="E2882" s="18"/>
      <c r="F2882" s="31"/>
      <c r="H2882" s="36"/>
    </row>
    <row r="2883" spans="3:8" x14ac:dyDescent="0.25">
      <c r="C2883" s="18"/>
      <c r="D2883" s="31"/>
      <c r="E2883" s="18"/>
      <c r="F2883" s="31"/>
      <c r="H2883" s="36"/>
    </row>
    <row r="2884" spans="3:8" x14ac:dyDescent="0.25">
      <c r="C2884" s="18"/>
      <c r="D2884" s="31"/>
      <c r="E2884" s="18"/>
      <c r="F2884" s="31"/>
      <c r="H2884" s="36"/>
    </row>
    <row r="2885" spans="3:8" x14ac:dyDescent="0.25">
      <c r="C2885" s="18"/>
      <c r="D2885" s="31"/>
      <c r="E2885" s="18"/>
      <c r="F2885" s="31"/>
      <c r="H2885" s="36"/>
    </row>
    <row r="2886" spans="3:8" x14ac:dyDescent="0.25">
      <c r="C2886" s="18"/>
      <c r="D2886" s="31"/>
      <c r="E2886" s="18"/>
      <c r="F2886" s="31"/>
      <c r="H2886" s="36"/>
    </row>
    <row r="2887" spans="3:8" x14ac:dyDescent="0.25">
      <c r="C2887" s="18"/>
      <c r="D2887" s="31"/>
      <c r="E2887" s="18"/>
      <c r="F2887" s="31"/>
      <c r="H2887" s="36"/>
    </row>
    <row r="2888" spans="3:8" x14ac:dyDescent="0.25">
      <c r="C2888" s="18"/>
      <c r="D2888" s="31"/>
      <c r="E2888" s="18"/>
      <c r="F2888" s="31"/>
      <c r="H2888" s="36"/>
    </row>
    <row r="2889" spans="3:8" x14ac:dyDescent="0.25">
      <c r="C2889" s="18"/>
      <c r="D2889" s="31"/>
      <c r="E2889" s="18"/>
      <c r="F2889" s="31"/>
      <c r="H2889" s="36"/>
    </row>
    <row r="2890" spans="3:8" x14ac:dyDescent="0.25">
      <c r="C2890" s="18"/>
      <c r="D2890" s="31"/>
      <c r="E2890" s="18"/>
      <c r="F2890" s="31"/>
      <c r="H2890" s="36"/>
    </row>
    <row r="2891" spans="3:8" x14ac:dyDescent="0.25">
      <c r="C2891" s="18"/>
      <c r="D2891" s="31"/>
      <c r="E2891" s="18"/>
      <c r="F2891" s="31"/>
      <c r="H2891" s="36"/>
    </row>
    <row r="2892" spans="3:8" x14ac:dyDescent="0.25">
      <c r="C2892" s="18"/>
      <c r="D2892" s="31"/>
      <c r="E2892" s="18"/>
      <c r="F2892" s="31"/>
      <c r="H2892" s="36"/>
    </row>
    <row r="2893" spans="3:8" x14ac:dyDescent="0.25">
      <c r="C2893" s="18"/>
      <c r="D2893" s="31"/>
      <c r="E2893" s="18"/>
      <c r="F2893" s="31"/>
      <c r="H2893" s="36"/>
    </row>
    <row r="2894" spans="3:8" x14ac:dyDescent="0.25">
      <c r="C2894" s="18"/>
      <c r="D2894" s="31"/>
      <c r="E2894" s="18"/>
      <c r="F2894" s="31"/>
      <c r="H2894" s="36"/>
    </row>
    <row r="2895" spans="3:8" x14ac:dyDescent="0.25">
      <c r="C2895" s="18"/>
      <c r="D2895" s="31"/>
      <c r="E2895" s="18"/>
      <c r="F2895" s="31"/>
      <c r="H2895" s="36"/>
    </row>
    <row r="2896" spans="3:8" x14ac:dyDescent="0.25">
      <c r="C2896" s="18"/>
      <c r="D2896" s="31"/>
      <c r="E2896" s="18"/>
      <c r="F2896" s="31"/>
      <c r="H2896" s="36"/>
    </row>
    <row r="2897" spans="3:8" x14ac:dyDescent="0.25">
      <c r="C2897" s="18"/>
      <c r="D2897" s="31"/>
      <c r="E2897" s="18"/>
      <c r="F2897" s="31"/>
      <c r="H2897" s="36"/>
    </row>
    <row r="2898" spans="3:8" x14ac:dyDescent="0.25">
      <c r="C2898" s="18"/>
      <c r="D2898" s="31"/>
      <c r="E2898" s="18"/>
      <c r="F2898" s="31"/>
      <c r="H2898" s="36"/>
    </row>
    <row r="2899" spans="3:8" x14ac:dyDescent="0.25">
      <c r="C2899" s="18"/>
      <c r="D2899" s="31"/>
      <c r="E2899" s="18"/>
      <c r="F2899" s="31"/>
      <c r="H2899" s="36"/>
    </row>
    <row r="2900" spans="3:8" x14ac:dyDescent="0.25">
      <c r="C2900" s="18"/>
      <c r="D2900" s="31"/>
      <c r="E2900" s="18"/>
      <c r="F2900" s="31"/>
      <c r="H2900" s="36"/>
    </row>
    <row r="2901" spans="3:8" x14ac:dyDescent="0.25">
      <c r="C2901" s="18"/>
      <c r="D2901" s="31"/>
      <c r="E2901" s="18"/>
      <c r="F2901" s="31"/>
      <c r="H2901" s="36"/>
    </row>
    <row r="2902" spans="3:8" x14ac:dyDescent="0.25">
      <c r="C2902" s="18"/>
      <c r="D2902" s="31"/>
      <c r="E2902" s="18"/>
      <c r="F2902" s="31"/>
      <c r="H2902" s="36"/>
    </row>
    <row r="2903" spans="3:8" x14ac:dyDescent="0.25">
      <c r="C2903" s="18"/>
      <c r="D2903" s="31"/>
      <c r="E2903" s="18"/>
      <c r="F2903" s="31"/>
      <c r="H2903" s="36"/>
    </row>
    <row r="2904" spans="3:8" x14ac:dyDescent="0.25">
      <c r="C2904" s="18"/>
      <c r="D2904" s="31"/>
      <c r="E2904" s="18"/>
      <c r="F2904" s="31"/>
      <c r="H2904" s="36"/>
    </row>
    <row r="2905" spans="3:8" x14ac:dyDescent="0.25">
      <c r="C2905" s="18"/>
      <c r="D2905" s="31"/>
      <c r="E2905" s="18"/>
      <c r="F2905" s="31"/>
      <c r="H2905" s="36"/>
    </row>
    <row r="2906" spans="3:8" x14ac:dyDescent="0.25">
      <c r="C2906" s="18"/>
      <c r="D2906" s="31"/>
      <c r="E2906" s="18"/>
      <c r="F2906" s="31"/>
      <c r="H2906" s="36"/>
    </row>
    <row r="2907" spans="3:8" x14ac:dyDescent="0.25">
      <c r="C2907" s="18"/>
      <c r="D2907" s="31"/>
      <c r="E2907" s="18"/>
      <c r="F2907" s="31"/>
      <c r="H2907" s="36"/>
    </row>
    <row r="2908" spans="3:8" x14ac:dyDescent="0.25">
      <c r="C2908" s="18"/>
      <c r="D2908" s="31"/>
      <c r="E2908" s="18"/>
      <c r="F2908" s="31"/>
      <c r="H2908" s="36"/>
    </row>
    <row r="2909" spans="3:8" x14ac:dyDescent="0.25">
      <c r="C2909" s="18"/>
      <c r="D2909" s="31"/>
      <c r="E2909" s="18"/>
      <c r="F2909" s="31"/>
      <c r="H2909" s="36"/>
    </row>
    <row r="2910" spans="3:8" x14ac:dyDescent="0.25">
      <c r="C2910" s="18"/>
      <c r="D2910" s="31"/>
      <c r="E2910" s="18"/>
      <c r="F2910" s="31"/>
      <c r="H2910" s="36"/>
    </row>
    <row r="2911" spans="3:8" x14ac:dyDescent="0.25">
      <c r="C2911" s="18"/>
      <c r="D2911" s="31"/>
      <c r="E2911" s="18"/>
      <c r="F2911" s="31"/>
      <c r="H2911" s="36"/>
    </row>
    <row r="2912" spans="3:8" x14ac:dyDescent="0.25">
      <c r="C2912" s="18"/>
      <c r="D2912" s="31"/>
      <c r="E2912" s="18"/>
      <c r="F2912" s="31"/>
      <c r="H2912" s="36"/>
    </row>
    <row r="2913" spans="3:8" x14ac:dyDescent="0.25">
      <c r="C2913" s="18"/>
      <c r="D2913" s="31"/>
      <c r="E2913" s="18"/>
      <c r="F2913" s="31"/>
      <c r="H2913" s="36"/>
    </row>
    <row r="2914" spans="3:8" x14ac:dyDescent="0.25">
      <c r="C2914" s="18"/>
      <c r="D2914" s="31"/>
      <c r="E2914" s="18"/>
      <c r="F2914" s="31"/>
      <c r="H2914" s="36"/>
    </row>
    <row r="2915" spans="3:8" x14ac:dyDescent="0.25">
      <c r="C2915" s="18"/>
      <c r="D2915" s="31"/>
      <c r="E2915" s="18"/>
      <c r="F2915" s="31"/>
      <c r="H2915" s="36"/>
    </row>
    <row r="2916" spans="3:8" x14ac:dyDescent="0.25">
      <c r="C2916" s="18"/>
      <c r="D2916" s="31"/>
      <c r="E2916" s="18"/>
      <c r="F2916" s="31"/>
      <c r="H2916" s="36"/>
    </row>
    <row r="2917" spans="3:8" x14ac:dyDescent="0.25">
      <c r="C2917" s="18"/>
      <c r="D2917" s="31"/>
      <c r="E2917" s="18"/>
      <c r="F2917" s="31"/>
      <c r="H2917" s="36"/>
    </row>
    <row r="2918" spans="3:8" x14ac:dyDescent="0.25">
      <c r="C2918" s="18"/>
      <c r="D2918" s="31"/>
      <c r="E2918" s="18"/>
      <c r="F2918" s="31"/>
      <c r="H2918" s="36"/>
    </row>
    <row r="2919" spans="3:8" x14ac:dyDescent="0.25">
      <c r="C2919" s="18"/>
      <c r="D2919" s="31"/>
      <c r="E2919" s="18"/>
      <c r="F2919" s="31"/>
      <c r="H2919" s="36"/>
    </row>
    <row r="2920" spans="3:8" x14ac:dyDescent="0.25">
      <c r="C2920" s="18"/>
      <c r="D2920" s="31"/>
      <c r="E2920" s="18"/>
      <c r="F2920" s="31"/>
      <c r="H2920" s="36"/>
    </row>
    <row r="2921" spans="3:8" x14ac:dyDescent="0.25">
      <c r="C2921" s="18"/>
      <c r="D2921" s="31"/>
      <c r="E2921" s="18"/>
      <c r="F2921" s="31"/>
      <c r="H2921" s="36"/>
    </row>
    <row r="2922" spans="3:8" x14ac:dyDescent="0.25">
      <c r="C2922" s="18"/>
      <c r="D2922" s="31"/>
      <c r="E2922" s="18"/>
      <c r="F2922" s="31"/>
      <c r="H2922" s="36"/>
    </row>
    <row r="2923" spans="3:8" x14ac:dyDescent="0.25">
      <c r="C2923" s="18"/>
      <c r="D2923" s="31"/>
      <c r="E2923" s="18"/>
      <c r="F2923" s="31"/>
      <c r="H2923" s="36"/>
    </row>
    <row r="2924" spans="3:8" x14ac:dyDescent="0.25">
      <c r="C2924" s="18"/>
      <c r="D2924" s="31"/>
      <c r="E2924" s="18"/>
      <c r="F2924" s="31"/>
      <c r="H2924" s="36"/>
    </row>
    <row r="2925" spans="3:8" x14ac:dyDescent="0.25">
      <c r="C2925" s="18"/>
      <c r="D2925" s="31"/>
      <c r="E2925" s="18"/>
      <c r="F2925" s="31"/>
      <c r="H2925" s="36"/>
    </row>
    <row r="2926" spans="3:8" x14ac:dyDescent="0.25">
      <c r="C2926" s="18"/>
      <c r="D2926" s="31"/>
      <c r="E2926" s="18"/>
      <c r="F2926" s="31"/>
      <c r="H2926" s="36"/>
    </row>
    <row r="2927" spans="3:8" x14ac:dyDescent="0.25">
      <c r="C2927" s="18"/>
      <c r="D2927" s="31"/>
      <c r="E2927" s="18"/>
      <c r="F2927" s="31"/>
      <c r="H2927" s="36"/>
    </row>
    <row r="2928" spans="3:8" x14ac:dyDescent="0.25">
      <c r="C2928" s="18"/>
      <c r="D2928" s="31"/>
      <c r="E2928" s="18"/>
      <c r="F2928" s="31"/>
      <c r="H2928" s="36"/>
    </row>
    <row r="2929" spans="3:8" x14ac:dyDescent="0.25">
      <c r="C2929" s="18"/>
      <c r="D2929" s="31"/>
      <c r="E2929" s="18"/>
      <c r="F2929" s="31"/>
      <c r="H2929" s="36"/>
    </row>
    <row r="2930" spans="3:8" x14ac:dyDescent="0.25">
      <c r="C2930" s="18"/>
      <c r="D2930" s="31"/>
      <c r="E2930" s="18"/>
      <c r="F2930" s="31"/>
      <c r="H2930" s="36"/>
    </row>
    <row r="2931" spans="3:8" x14ac:dyDescent="0.25">
      <c r="C2931" s="18"/>
      <c r="D2931" s="31"/>
      <c r="E2931" s="18"/>
      <c r="F2931" s="31"/>
      <c r="H2931" s="36"/>
    </row>
    <row r="2932" spans="3:8" x14ac:dyDescent="0.25">
      <c r="C2932" s="18"/>
      <c r="D2932" s="31"/>
      <c r="E2932" s="18"/>
      <c r="F2932" s="31"/>
      <c r="H2932" s="36"/>
    </row>
    <row r="2933" spans="3:8" x14ac:dyDescent="0.25">
      <c r="C2933" s="18"/>
      <c r="D2933" s="31"/>
      <c r="E2933" s="18"/>
      <c r="F2933" s="31"/>
      <c r="H2933" s="36"/>
    </row>
    <row r="2934" spans="3:8" x14ac:dyDescent="0.25">
      <c r="C2934" s="18"/>
      <c r="D2934" s="31"/>
      <c r="E2934" s="18"/>
      <c r="F2934" s="31"/>
      <c r="H2934" s="36"/>
    </row>
    <row r="2935" spans="3:8" x14ac:dyDescent="0.25">
      <c r="C2935" s="18"/>
      <c r="D2935" s="31"/>
      <c r="E2935" s="18"/>
      <c r="F2935" s="31"/>
      <c r="H2935" s="36"/>
    </row>
    <row r="2936" spans="3:8" x14ac:dyDescent="0.25">
      <c r="C2936" s="18"/>
      <c r="D2936" s="31"/>
      <c r="E2936" s="18"/>
      <c r="F2936" s="31"/>
      <c r="H2936" s="36"/>
    </row>
    <row r="2937" spans="3:8" x14ac:dyDescent="0.25">
      <c r="C2937" s="18"/>
      <c r="D2937" s="31"/>
      <c r="E2937" s="18"/>
      <c r="F2937" s="31"/>
      <c r="H2937" s="36"/>
    </row>
    <row r="2938" spans="3:8" x14ac:dyDescent="0.25">
      <c r="C2938" s="18"/>
      <c r="D2938" s="31"/>
      <c r="E2938" s="18"/>
      <c r="F2938" s="31"/>
      <c r="H2938" s="36"/>
    </row>
    <row r="2939" spans="3:8" x14ac:dyDescent="0.25">
      <c r="C2939" s="18"/>
      <c r="D2939" s="31"/>
      <c r="E2939" s="18"/>
      <c r="F2939" s="31"/>
      <c r="H2939" s="36"/>
    </row>
    <row r="2940" spans="3:8" x14ac:dyDescent="0.25">
      <c r="C2940" s="18"/>
      <c r="D2940" s="31"/>
      <c r="E2940" s="18"/>
      <c r="F2940" s="31"/>
      <c r="H2940" s="36"/>
    </row>
    <row r="2941" spans="3:8" x14ac:dyDescent="0.25">
      <c r="C2941" s="18"/>
      <c r="D2941" s="31"/>
      <c r="E2941" s="18"/>
      <c r="F2941" s="31"/>
      <c r="H2941" s="36"/>
    </row>
    <row r="2942" spans="3:8" x14ac:dyDescent="0.25">
      <c r="C2942" s="18"/>
      <c r="D2942" s="31"/>
      <c r="E2942" s="18"/>
      <c r="F2942" s="31"/>
      <c r="H2942" s="36"/>
    </row>
    <row r="2943" spans="3:8" x14ac:dyDescent="0.25">
      <c r="C2943" s="18"/>
      <c r="D2943" s="31"/>
      <c r="E2943" s="18"/>
      <c r="F2943" s="31"/>
      <c r="H2943" s="36"/>
    </row>
    <row r="2944" spans="3:8" x14ac:dyDescent="0.25">
      <c r="C2944" s="18"/>
      <c r="D2944" s="31"/>
      <c r="E2944" s="18"/>
      <c r="F2944" s="31"/>
      <c r="H2944" s="36"/>
    </row>
    <row r="2945" spans="3:8" x14ac:dyDescent="0.25">
      <c r="C2945" s="18"/>
      <c r="D2945" s="31"/>
      <c r="E2945" s="18"/>
      <c r="F2945" s="31"/>
      <c r="H2945" s="36"/>
    </row>
    <row r="2946" spans="3:8" x14ac:dyDescent="0.25">
      <c r="C2946" s="18"/>
      <c r="D2946" s="31"/>
      <c r="E2946" s="18"/>
      <c r="F2946" s="31"/>
      <c r="H2946" s="36"/>
    </row>
    <row r="2947" spans="3:8" x14ac:dyDescent="0.25">
      <c r="C2947" s="18"/>
      <c r="D2947" s="31"/>
      <c r="E2947" s="18"/>
      <c r="F2947" s="31"/>
      <c r="H2947" s="36"/>
    </row>
    <row r="2948" spans="3:8" x14ac:dyDescent="0.25">
      <c r="C2948" s="18"/>
      <c r="D2948" s="31"/>
      <c r="E2948" s="18"/>
      <c r="F2948" s="31"/>
      <c r="H2948" s="36"/>
    </row>
    <row r="2949" spans="3:8" x14ac:dyDescent="0.25">
      <c r="C2949" s="18"/>
      <c r="D2949" s="31"/>
      <c r="E2949" s="18"/>
      <c r="F2949" s="31"/>
      <c r="H2949" s="36"/>
    </row>
    <row r="2950" spans="3:8" x14ac:dyDescent="0.25">
      <c r="C2950" s="18"/>
      <c r="D2950" s="31"/>
      <c r="E2950" s="18"/>
      <c r="F2950" s="31"/>
      <c r="H2950" s="36"/>
    </row>
    <row r="2951" spans="3:8" x14ac:dyDescent="0.25">
      <c r="C2951" s="18"/>
      <c r="D2951" s="31"/>
      <c r="E2951" s="18"/>
      <c r="F2951" s="31"/>
      <c r="H2951" s="36"/>
    </row>
    <row r="2952" spans="3:8" x14ac:dyDescent="0.25">
      <c r="C2952" s="18"/>
      <c r="D2952" s="31"/>
      <c r="E2952" s="18"/>
      <c r="F2952" s="31"/>
      <c r="H2952" s="36"/>
    </row>
    <row r="2953" spans="3:8" x14ac:dyDescent="0.25">
      <c r="C2953" s="18"/>
      <c r="D2953" s="31"/>
      <c r="E2953" s="18"/>
      <c r="F2953" s="31"/>
      <c r="H2953" s="36"/>
    </row>
    <row r="2954" spans="3:8" x14ac:dyDescent="0.25">
      <c r="C2954" s="18"/>
      <c r="D2954" s="31"/>
      <c r="E2954" s="18"/>
      <c r="F2954" s="31"/>
      <c r="H2954" s="36"/>
    </row>
    <row r="2955" spans="3:8" x14ac:dyDescent="0.25">
      <c r="C2955" s="18"/>
      <c r="D2955" s="31"/>
      <c r="E2955" s="18"/>
      <c r="F2955" s="31"/>
      <c r="H2955" s="36"/>
    </row>
    <row r="2956" spans="3:8" x14ac:dyDescent="0.25">
      <c r="C2956" s="18"/>
      <c r="D2956" s="31"/>
      <c r="E2956" s="18"/>
      <c r="F2956" s="31"/>
      <c r="H2956" s="36"/>
    </row>
    <row r="2957" spans="3:8" x14ac:dyDescent="0.25">
      <c r="C2957" s="18"/>
      <c r="D2957" s="31"/>
      <c r="E2957" s="18"/>
      <c r="F2957" s="31"/>
      <c r="H2957" s="36"/>
    </row>
    <row r="2958" spans="3:8" x14ac:dyDescent="0.25">
      <c r="C2958" s="18"/>
      <c r="D2958" s="31"/>
      <c r="E2958" s="18"/>
      <c r="F2958" s="31"/>
      <c r="H2958" s="36"/>
    </row>
    <row r="2959" spans="3:8" x14ac:dyDescent="0.25">
      <c r="C2959" s="18"/>
      <c r="D2959" s="31"/>
      <c r="E2959" s="18"/>
      <c r="F2959" s="31"/>
      <c r="H2959" s="36"/>
    </row>
    <row r="2960" spans="3:8" x14ac:dyDescent="0.25">
      <c r="C2960" s="18"/>
      <c r="D2960" s="31"/>
      <c r="E2960" s="18"/>
      <c r="F2960" s="31"/>
      <c r="H2960" s="36"/>
    </row>
    <row r="2961" spans="3:8" x14ac:dyDescent="0.25">
      <c r="C2961" s="18"/>
      <c r="D2961" s="31"/>
      <c r="E2961" s="18"/>
      <c r="F2961" s="31"/>
      <c r="H2961" s="36"/>
    </row>
    <row r="2962" spans="3:8" x14ac:dyDescent="0.25">
      <c r="C2962" s="18"/>
      <c r="D2962" s="31"/>
      <c r="E2962" s="18"/>
      <c r="F2962" s="31"/>
      <c r="H2962" s="36"/>
    </row>
    <row r="2963" spans="3:8" x14ac:dyDescent="0.25">
      <c r="C2963" s="18"/>
      <c r="D2963" s="31"/>
      <c r="E2963" s="18"/>
      <c r="F2963" s="31"/>
      <c r="H2963" s="36"/>
    </row>
    <row r="2964" spans="3:8" x14ac:dyDescent="0.25">
      <c r="C2964" s="18"/>
      <c r="D2964" s="31"/>
      <c r="E2964" s="18"/>
      <c r="F2964" s="31"/>
      <c r="H2964" s="36"/>
    </row>
    <row r="2965" spans="3:8" x14ac:dyDescent="0.25">
      <c r="C2965" s="18"/>
      <c r="D2965" s="31"/>
      <c r="E2965" s="18"/>
      <c r="F2965" s="31"/>
      <c r="H2965" s="36"/>
    </row>
    <row r="2966" spans="3:8" x14ac:dyDescent="0.25">
      <c r="C2966" s="18"/>
      <c r="D2966" s="31"/>
      <c r="E2966" s="18"/>
      <c r="F2966" s="31"/>
      <c r="H2966" s="36"/>
    </row>
    <row r="2967" spans="3:8" x14ac:dyDescent="0.25">
      <c r="C2967" s="18"/>
      <c r="D2967" s="31"/>
      <c r="E2967" s="18"/>
      <c r="F2967" s="31"/>
      <c r="H2967" s="36"/>
    </row>
    <row r="2968" spans="3:8" x14ac:dyDescent="0.25">
      <c r="C2968" s="18"/>
      <c r="D2968" s="31"/>
      <c r="E2968" s="18"/>
      <c r="F2968" s="31"/>
      <c r="H2968" s="36"/>
    </row>
    <row r="2969" spans="3:8" x14ac:dyDescent="0.25">
      <c r="C2969" s="18"/>
      <c r="D2969" s="31"/>
      <c r="E2969" s="18"/>
      <c r="F2969" s="31"/>
      <c r="H2969" s="36"/>
    </row>
    <row r="2970" spans="3:8" x14ac:dyDescent="0.25">
      <c r="C2970" s="18"/>
      <c r="D2970" s="31"/>
      <c r="E2970" s="18"/>
      <c r="F2970" s="31"/>
      <c r="H2970" s="36"/>
    </row>
    <row r="2971" spans="3:8" x14ac:dyDescent="0.25">
      <c r="C2971" s="18"/>
      <c r="D2971" s="31"/>
      <c r="E2971" s="18"/>
      <c r="F2971" s="31"/>
      <c r="H2971" s="36"/>
    </row>
    <row r="2972" spans="3:8" x14ac:dyDescent="0.25">
      <c r="C2972" s="18"/>
      <c r="D2972" s="31"/>
      <c r="E2972" s="18"/>
      <c r="F2972" s="31"/>
      <c r="H2972" s="36"/>
    </row>
    <row r="2973" spans="3:8" x14ac:dyDescent="0.25">
      <c r="C2973" s="18"/>
      <c r="D2973" s="31"/>
      <c r="E2973" s="18"/>
      <c r="F2973" s="31"/>
      <c r="H2973" s="36"/>
    </row>
    <row r="2974" spans="3:8" x14ac:dyDescent="0.25">
      <c r="C2974" s="18"/>
      <c r="D2974" s="31"/>
      <c r="E2974" s="18"/>
      <c r="F2974" s="31"/>
      <c r="H2974" s="36"/>
    </row>
    <row r="2975" spans="3:8" x14ac:dyDescent="0.25">
      <c r="C2975" s="18"/>
      <c r="D2975" s="31"/>
      <c r="E2975" s="18"/>
      <c r="F2975" s="31"/>
      <c r="H2975" s="36"/>
    </row>
    <row r="2976" spans="3:8" x14ac:dyDescent="0.25">
      <c r="C2976" s="18"/>
      <c r="D2976" s="31"/>
      <c r="E2976" s="18"/>
      <c r="F2976" s="31"/>
      <c r="H2976" s="36"/>
    </row>
    <row r="2977" spans="3:8" x14ac:dyDescent="0.25">
      <c r="C2977" s="18"/>
      <c r="D2977" s="31"/>
      <c r="E2977" s="18"/>
      <c r="F2977" s="31"/>
      <c r="H2977" s="36"/>
    </row>
    <row r="2978" spans="3:8" x14ac:dyDescent="0.25">
      <c r="C2978" s="18"/>
      <c r="D2978" s="31"/>
      <c r="E2978" s="18"/>
      <c r="F2978" s="31"/>
      <c r="H2978" s="36"/>
    </row>
    <row r="2979" spans="3:8" x14ac:dyDescent="0.25">
      <c r="C2979" s="18"/>
      <c r="D2979" s="31"/>
      <c r="E2979" s="18"/>
      <c r="F2979" s="31"/>
      <c r="H2979" s="36"/>
    </row>
    <row r="2980" spans="3:8" x14ac:dyDescent="0.25">
      <c r="C2980" s="18"/>
      <c r="D2980" s="31"/>
      <c r="E2980" s="18"/>
      <c r="F2980" s="31"/>
      <c r="H2980" s="36"/>
    </row>
    <row r="2981" spans="3:8" x14ac:dyDescent="0.25">
      <c r="C2981" s="18"/>
      <c r="D2981" s="31"/>
      <c r="E2981" s="18"/>
      <c r="F2981" s="31"/>
      <c r="H2981" s="36"/>
    </row>
    <row r="2982" spans="3:8" x14ac:dyDescent="0.25">
      <c r="C2982" s="18"/>
      <c r="D2982" s="31"/>
      <c r="E2982" s="18"/>
      <c r="F2982" s="31"/>
      <c r="H2982" s="36"/>
    </row>
    <row r="2983" spans="3:8" x14ac:dyDescent="0.25">
      <c r="C2983" s="18"/>
      <c r="D2983" s="31"/>
      <c r="E2983" s="18"/>
      <c r="F2983" s="31"/>
      <c r="H2983" s="36"/>
    </row>
    <row r="2984" spans="3:8" x14ac:dyDescent="0.25">
      <c r="C2984" s="18"/>
      <c r="D2984" s="31"/>
      <c r="E2984" s="18"/>
      <c r="F2984" s="31"/>
      <c r="H2984" s="36"/>
    </row>
    <row r="2985" spans="3:8" x14ac:dyDescent="0.25">
      <c r="C2985" s="18"/>
      <c r="D2985" s="31"/>
      <c r="E2985" s="18"/>
      <c r="F2985" s="31"/>
      <c r="H2985" s="36"/>
    </row>
    <row r="2986" spans="3:8" x14ac:dyDescent="0.25">
      <c r="C2986" s="18"/>
      <c r="D2986" s="31"/>
      <c r="E2986" s="18"/>
      <c r="F2986" s="31"/>
      <c r="H2986" s="36"/>
    </row>
    <row r="2987" spans="3:8" x14ac:dyDescent="0.25">
      <c r="C2987" s="18"/>
      <c r="D2987" s="31"/>
      <c r="E2987" s="18"/>
      <c r="F2987" s="31"/>
      <c r="H2987" s="36"/>
    </row>
    <row r="2988" spans="3:8" x14ac:dyDescent="0.25">
      <c r="C2988" s="18"/>
      <c r="D2988" s="31"/>
      <c r="E2988" s="18"/>
      <c r="F2988" s="31"/>
      <c r="H2988" s="36"/>
    </row>
    <row r="2989" spans="3:8" x14ac:dyDescent="0.25">
      <c r="C2989" s="18"/>
      <c r="D2989" s="31"/>
      <c r="E2989" s="18"/>
      <c r="F2989" s="31"/>
      <c r="H2989" s="36"/>
    </row>
    <row r="2990" spans="3:8" x14ac:dyDescent="0.25">
      <c r="C2990" s="18"/>
      <c r="D2990" s="31"/>
      <c r="E2990" s="18"/>
      <c r="F2990" s="31"/>
      <c r="H2990" s="36"/>
    </row>
    <row r="2991" spans="3:8" x14ac:dyDescent="0.25">
      <c r="C2991" s="18"/>
      <c r="D2991" s="31"/>
      <c r="E2991" s="18"/>
      <c r="F2991" s="31"/>
      <c r="H2991" s="36"/>
    </row>
    <row r="2992" spans="3:8" x14ac:dyDescent="0.25">
      <c r="C2992" s="18"/>
      <c r="D2992" s="31"/>
      <c r="E2992" s="18"/>
      <c r="F2992" s="31"/>
      <c r="H2992" s="36"/>
    </row>
    <row r="2993" spans="3:8" x14ac:dyDescent="0.25">
      <c r="C2993" s="18"/>
      <c r="D2993" s="31"/>
      <c r="E2993" s="18"/>
      <c r="F2993" s="31"/>
      <c r="H2993" s="36"/>
    </row>
    <row r="2994" spans="3:8" x14ac:dyDescent="0.25">
      <c r="C2994" s="18"/>
      <c r="D2994" s="31"/>
      <c r="E2994" s="18"/>
      <c r="F2994" s="31"/>
      <c r="H2994" s="36"/>
    </row>
    <row r="2995" spans="3:8" x14ac:dyDescent="0.25">
      <c r="C2995" s="18"/>
      <c r="D2995" s="31"/>
      <c r="E2995" s="18"/>
      <c r="F2995" s="31"/>
      <c r="H2995" s="36"/>
    </row>
    <row r="2996" spans="3:8" x14ac:dyDescent="0.25">
      <c r="C2996" s="18"/>
      <c r="D2996" s="31"/>
      <c r="E2996" s="18"/>
      <c r="F2996" s="31"/>
      <c r="H2996" s="36"/>
    </row>
    <row r="2997" spans="3:8" x14ac:dyDescent="0.25">
      <c r="C2997" s="18"/>
      <c r="D2997" s="31"/>
      <c r="E2997" s="18"/>
      <c r="F2997" s="31"/>
      <c r="H2997" s="36"/>
    </row>
    <row r="2998" spans="3:8" x14ac:dyDescent="0.25">
      <c r="C2998" s="18"/>
      <c r="D2998" s="31"/>
      <c r="E2998" s="18"/>
      <c r="F2998" s="31"/>
      <c r="H2998" s="36"/>
    </row>
    <row r="2999" spans="3:8" x14ac:dyDescent="0.25">
      <c r="C2999" s="18"/>
      <c r="D2999" s="31"/>
      <c r="E2999" s="18"/>
      <c r="F2999" s="31"/>
      <c r="H2999" s="36"/>
    </row>
    <row r="3000" spans="3:8" x14ac:dyDescent="0.25">
      <c r="C3000" s="18"/>
      <c r="D3000" s="31"/>
      <c r="E3000" s="18"/>
      <c r="F3000" s="31"/>
      <c r="H3000" s="36"/>
    </row>
    <row r="3001" spans="3:8" x14ac:dyDescent="0.25">
      <c r="C3001" s="18"/>
      <c r="D3001" s="31"/>
      <c r="E3001" s="18"/>
      <c r="F3001" s="31"/>
      <c r="H3001" s="36"/>
    </row>
    <row r="3002" spans="3:8" x14ac:dyDescent="0.25">
      <c r="C3002" s="18"/>
      <c r="D3002" s="31"/>
      <c r="E3002" s="18"/>
      <c r="F3002" s="31"/>
      <c r="H3002" s="36"/>
    </row>
    <row r="3003" spans="3:8" x14ac:dyDescent="0.25">
      <c r="C3003" s="18"/>
      <c r="D3003" s="31"/>
      <c r="E3003" s="18"/>
      <c r="F3003" s="31"/>
      <c r="H3003" s="36"/>
    </row>
    <row r="3004" spans="3:8" x14ac:dyDescent="0.25">
      <c r="C3004" s="18"/>
      <c r="D3004" s="31"/>
      <c r="E3004" s="18"/>
      <c r="F3004" s="31"/>
      <c r="H3004" s="36"/>
    </row>
    <row r="3005" spans="3:8" x14ac:dyDescent="0.25">
      <c r="C3005" s="18"/>
      <c r="D3005" s="31"/>
      <c r="E3005" s="18"/>
      <c r="F3005" s="31"/>
      <c r="H3005" s="36"/>
    </row>
    <row r="3006" spans="3:8" x14ac:dyDescent="0.25">
      <c r="C3006" s="18"/>
      <c r="D3006" s="31"/>
      <c r="E3006" s="18"/>
      <c r="F3006" s="31"/>
      <c r="H3006" s="36"/>
    </row>
    <row r="3007" spans="3:8" x14ac:dyDescent="0.25">
      <c r="C3007" s="18"/>
      <c r="D3007" s="31"/>
      <c r="E3007" s="18"/>
      <c r="F3007" s="31"/>
      <c r="H3007" s="36"/>
    </row>
    <row r="3008" spans="3:8" x14ac:dyDescent="0.25">
      <c r="C3008" s="18"/>
      <c r="D3008" s="31"/>
      <c r="E3008" s="18"/>
      <c r="F3008" s="31"/>
      <c r="H3008" s="36"/>
    </row>
    <row r="3009" spans="3:8" x14ac:dyDescent="0.25">
      <c r="C3009" s="18"/>
      <c r="D3009" s="31"/>
      <c r="E3009" s="18"/>
      <c r="F3009" s="31"/>
      <c r="H3009" s="36"/>
    </row>
    <row r="3010" spans="3:8" x14ac:dyDescent="0.25">
      <c r="C3010" s="18"/>
      <c r="D3010" s="31"/>
      <c r="E3010" s="18"/>
      <c r="F3010" s="31"/>
      <c r="H3010" s="36"/>
    </row>
    <row r="3011" spans="3:8" x14ac:dyDescent="0.25">
      <c r="C3011" s="18"/>
      <c r="D3011" s="31"/>
      <c r="E3011" s="18"/>
      <c r="F3011" s="31"/>
      <c r="H3011" s="36"/>
    </row>
    <row r="3012" spans="3:8" x14ac:dyDescent="0.25">
      <c r="C3012" s="18"/>
      <c r="D3012" s="31"/>
      <c r="E3012" s="18"/>
      <c r="F3012" s="31"/>
      <c r="H3012" s="36"/>
    </row>
    <row r="3013" spans="3:8" x14ac:dyDescent="0.25">
      <c r="C3013" s="18"/>
      <c r="D3013" s="31"/>
      <c r="E3013" s="18"/>
      <c r="F3013" s="31"/>
      <c r="H3013" s="36"/>
    </row>
    <row r="3014" spans="3:8" x14ac:dyDescent="0.25">
      <c r="C3014" s="18"/>
      <c r="D3014" s="31"/>
      <c r="E3014" s="18"/>
      <c r="F3014" s="31"/>
      <c r="H3014" s="36"/>
    </row>
    <row r="3015" spans="3:8" x14ac:dyDescent="0.25">
      <c r="C3015" s="18"/>
      <c r="D3015" s="31"/>
      <c r="E3015" s="18"/>
      <c r="F3015" s="31"/>
      <c r="H3015" s="36"/>
    </row>
    <row r="3016" spans="3:8" x14ac:dyDescent="0.25">
      <c r="C3016" s="18"/>
      <c r="D3016" s="31"/>
      <c r="E3016" s="18"/>
      <c r="F3016" s="31"/>
      <c r="H3016" s="36"/>
    </row>
    <row r="3017" spans="3:8" x14ac:dyDescent="0.25">
      <c r="C3017" s="18"/>
      <c r="D3017" s="31"/>
      <c r="E3017" s="18"/>
      <c r="F3017" s="31"/>
      <c r="H3017" s="36"/>
    </row>
    <row r="3018" spans="3:8" x14ac:dyDescent="0.25">
      <c r="C3018" s="18"/>
      <c r="D3018" s="31"/>
      <c r="E3018" s="18"/>
      <c r="F3018" s="31"/>
      <c r="H3018" s="36"/>
    </row>
    <row r="3019" spans="3:8" x14ac:dyDescent="0.25">
      <c r="C3019" s="18"/>
      <c r="D3019" s="31"/>
      <c r="E3019" s="18"/>
      <c r="F3019" s="31"/>
      <c r="H3019" s="36"/>
    </row>
    <row r="3020" spans="3:8" x14ac:dyDescent="0.25">
      <c r="C3020" s="18"/>
      <c r="D3020" s="31"/>
      <c r="E3020" s="18"/>
      <c r="F3020" s="31"/>
      <c r="H3020" s="36"/>
    </row>
    <row r="3021" spans="3:8" x14ac:dyDescent="0.25">
      <c r="C3021" s="18"/>
      <c r="D3021" s="31"/>
      <c r="E3021" s="18"/>
      <c r="F3021" s="31"/>
      <c r="H3021" s="36"/>
    </row>
    <row r="3022" spans="3:8" x14ac:dyDescent="0.25">
      <c r="C3022" s="18"/>
      <c r="D3022" s="31"/>
      <c r="E3022" s="18"/>
      <c r="F3022" s="31"/>
      <c r="H3022" s="36"/>
    </row>
    <row r="3023" spans="3:8" x14ac:dyDescent="0.25">
      <c r="C3023" s="18"/>
      <c r="D3023" s="31"/>
      <c r="E3023" s="18"/>
      <c r="F3023" s="31"/>
      <c r="H3023" s="36"/>
    </row>
    <row r="3024" spans="3:8" x14ac:dyDescent="0.25">
      <c r="C3024" s="18"/>
      <c r="D3024" s="31"/>
      <c r="E3024" s="18"/>
      <c r="F3024" s="31"/>
      <c r="H3024" s="36"/>
    </row>
    <row r="3025" spans="3:8" x14ac:dyDescent="0.25">
      <c r="C3025" s="18"/>
      <c r="D3025" s="31"/>
      <c r="E3025" s="18"/>
      <c r="F3025" s="31"/>
      <c r="H3025" s="36"/>
    </row>
    <row r="3026" spans="3:8" x14ac:dyDescent="0.25">
      <c r="C3026" s="18"/>
      <c r="D3026" s="31"/>
      <c r="E3026" s="18"/>
      <c r="F3026" s="31"/>
      <c r="H3026" s="36"/>
    </row>
    <row r="3027" spans="3:8" x14ac:dyDescent="0.25">
      <c r="C3027" s="18"/>
      <c r="D3027" s="31"/>
      <c r="E3027" s="18"/>
      <c r="F3027" s="31"/>
      <c r="H3027" s="36"/>
    </row>
    <row r="3028" spans="3:8" x14ac:dyDescent="0.25">
      <c r="C3028" s="18"/>
      <c r="D3028" s="31"/>
      <c r="E3028" s="18"/>
      <c r="F3028" s="31"/>
      <c r="H3028" s="36"/>
    </row>
    <row r="3029" spans="3:8" x14ac:dyDescent="0.25">
      <c r="C3029" s="18"/>
      <c r="D3029" s="31"/>
      <c r="E3029" s="18"/>
      <c r="F3029" s="31"/>
      <c r="H3029" s="36"/>
    </row>
    <row r="3030" spans="3:8" x14ac:dyDescent="0.25">
      <c r="C3030" s="18"/>
      <c r="D3030" s="31"/>
      <c r="E3030" s="18"/>
      <c r="F3030" s="31"/>
      <c r="H3030" s="36"/>
    </row>
    <row r="3031" spans="3:8" x14ac:dyDescent="0.25">
      <c r="C3031" s="18"/>
      <c r="D3031" s="31"/>
      <c r="E3031" s="18"/>
      <c r="F3031" s="31"/>
      <c r="H3031" s="36"/>
    </row>
    <row r="3032" spans="3:8" x14ac:dyDescent="0.25">
      <c r="C3032" s="18"/>
      <c r="D3032" s="31"/>
      <c r="E3032" s="18"/>
      <c r="F3032" s="31"/>
      <c r="H3032" s="36"/>
    </row>
    <row r="3033" spans="3:8" x14ac:dyDescent="0.25">
      <c r="C3033" s="18"/>
      <c r="D3033" s="31"/>
      <c r="E3033" s="18"/>
      <c r="F3033" s="31"/>
      <c r="H3033" s="36"/>
    </row>
    <row r="3034" spans="3:8" x14ac:dyDescent="0.25">
      <c r="C3034" s="18"/>
      <c r="D3034" s="31"/>
      <c r="E3034" s="18"/>
      <c r="F3034" s="31"/>
      <c r="H3034" s="36"/>
    </row>
    <row r="3035" spans="3:8" x14ac:dyDescent="0.25">
      <c r="C3035" s="18"/>
      <c r="D3035" s="31"/>
      <c r="E3035" s="18"/>
      <c r="F3035" s="31"/>
      <c r="H3035" s="36"/>
    </row>
    <row r="3036" spans="3:8" x14ac:dyDescent="0.25">
      <c r="C3036" s="18"/>
      <c r="D3036" s="31"/>
      <c r="E3036" s="18"/>
      <c r="F3036" s="31"/>
      <c r="H3036" s="36"/>
    </row>
    <row r="3037" spans="3:8" x14ac:dyDescent="0.25">
      <c r="C3037" s="18"/>
      <c r="D3037" s="31"/>
      <c r="E3037" s="18"/>
      <c r="F3037" s="31"/>
      <c r="H3037" s="36"/>
    </row>
    <row r="3038" spans="3:8" x14ac:dyDescent="0.25">
      <c r="C3038" s="18"/>
      <c r="D3038" s="31"/>
      <c r="E3038" s="18"/>
      <c r="F3038" s="31"/>
      <c r="H3038" s="36"/>
    </row>
    <row r="3039" spans="3:8" x14ac:dyDescent="0.25">
      <c r="C3039" s="18"/>
      <c r="D3039" s="31"/>
      <c r="E3039" s="18"/>
      <c r="F3039" s="31"/>
      <c r="H3039" s="36"/>
    </row>
    <row r="3040" spans="3:8" x14ac:dyDescent="0.25">
      <c r="C3040" s="18"/>
      <c r="D3040" s="31"/>
      <c r="E3040" s="18"/>
      <c r="F3040" s="31"/>
      <c r="H3040" s="36"/>
    </row>
    <row r="3041" spans="3:8" x14ac:dyDescent="0.25">
      <c r="C3041" s="18"/>
      <c r="D3041" s="31"/>
      <c r="E3041" s="18"/>
      <c r="F3041" s="31"/>
      <c r="H3041" s="36"/>
    </row>
    <row r="3042" spans="3:8" x14ac:dyDescent="0.25">
      <c r="C3042" s="18"/>
      <c r="D3042" s="31"/>
      <c r="E3042" s="18"/>
      <c r="F3042" s="31"/>
      <c r="H3042" s="36"/>
    </row>
    <row r="3043" spans="3:8" x14ac:dyDescent="0.25">
      <c r="C3043" s="18"/>
      <c r="D3043" s="31"/>
      <c r="E3043" s="18"/>
      <c r="F3043" s="31"/>
      <c r="H3043" s="36"/>
    </row>
    <row r="3044" spans="3:8" x14ac:dyDescent="0.25">
      <c r="C3044" s="18"/>
      <c r="D3044" s="31"/>
      <c r="E3044" s="18"/>
      <c r="F3044" s="31"/>
      <c r="H3044" s="36"/>
    </row>
    <row r="3045" spans="3:8" x14ac:dyDescent="0.25">
      <c r="C3045" s="18"/>
      <c r="D3045" s="31"/>
      <c r="E3045" s="18"/>
      <c r="F3045" s="31"/>
      <c r="H3045" s="36"/>
    </row>
    <row r="3046" spans="3:8" x14ac:dyDescent="0.25">
      <c r="C3046" s="18"/>
      <c r="D3046" s="31"/>
      <c r="E3046" s="18"/>
      <c r="F3046" s="31"/>
      <c r="H3046" s="36"/>
    </row>
    <row r="3047" spans="3:8" x14ac:dyDescent="0.25">
      <c r="C3047" s="18"/>
      <c r="D3047" s="31"/>
      <c r="E3047" s="18"/>
      <c r="F3047" s="31"/>
      <c r="H3047" s="36"/>
    </row>
    <row r="3048" spans="3:8" x14ac:dyDescent="0.25">
      <c r="C3048" s="18"/>
      <c r="D3048" s="31"/>
      <c r="E3048" s="18"/>
      <c r="F3048" s="31"/>
      <c r="H3048" s="36"/>
    </row>
    <row r="3049" spans="3:8" x14ac:dyDescent="0.25">
      <c r="C3049" s="18"/>
      <c r="D3049" s="31"/>
      <c r="E3049" s="18"/>
      <c r="F3049" s="31"/>
      <c r="H3049" s="36"/>
    </row>
    <row r="3050" spans="3:8" x14ac:dyDescent="0.25">
      <c r="C3050" s="18"/>
      <c r="D3050" s="31"/>
      <c r="E3050" s="18"/>
      <c r="F3050" s="31"/>
      <c r="H3050" s="36"/>
    </row>
    <row r="3051" spans="3:8" x14ac:dyDescent="0.25">
      <c r="C3051" s="18"/>
      <c r="D3051" s="31"/>
      <c r="E3051" s="18"/>
      <c r="F3051" s="31"/>
      <c r="H3051" s="36"/>
    </row>
    <row r="3052" spans="3:8" x14ac:dyDescent="0.25">
      <c r="C3052" s="18"/>
      <c r="D3052" s="31"/>
      <c r="E3052" s="18"/>
      <c r="F3052" s="31"/>
      <c r="H3052" s="36"/>
    </row>
    <row r="3053" spans="3:8" x14ac:dyDescent="0.25">
      <c r="C3053" s="18"/>
      <c r="D3053" s="31"/>
      <c r="E3053" s="18"/>
      <c r="F3053" s="31"/>
      <c r="H3053" s="36"/>
    </row>
    <row r="3054" spans="3:8" x14ac:dyDescent="0.25">
      <c r="C3054" s="18"/>
      <c r="D3054" s="31"/>
      <c r="E3054" s="18"/>
      <c r="F3054" s="31"/>
      <c r="H3054" s="36"/>
    </row>
    <row r="3055" spans="3:8" x14ac:dyDescent="0.25">
      <c r="C3055" s="18"/>
      <c r="D3055" s="31"/>
      <c r="E3055" s="18"/>
      <c r="F3055" s="31"/>
      <c r="H3055" s="36"/>
    </row>
    <row r="3056" spans="3:8" x14ac:dyDescent="0.25">
      <c r="C3056" s="18"/>
      <c r="D3056" s="31"/>
      <c r="E3056" s="18"/>
      <c r="F3056" s="31"/>
      <c r="H3056" s="36"/>
    </row>
    <row r="3057" spans="3:8" x14ac:dyDescent="0.25">
      <c r="C3057" s="18"/>
      <c r="D3057" s="31"/>
      <c r="E3057" s="18"/>
      <c r="F3057" s="31"/>
      <c r="H3057" s="36"/>
    </row>
    <row r="3058" spans="3:8" x14ac:dyDescent="0.25">
      <c r="C3058" s="18"/>
      <c r="D3058" s="31"/>
      <c r="E3058" s="18"/>
      <c r="F3058" s="31"/>
      <c r="H3058" s="36"/>
    </row>
    <row r="3059" spans="3:8" x14ac:dyDescent="0.25">
      <c r="C3059" s="18"/>
      <c r="D3059" s="31"/>
      <c r="E3059" s="18"/>
      <c r="F3059" s="31"/>
      <c r="H3059" s="36"/>
    </row>
    <row r="3060" spans="3:8" x14ac:dyDescent="0.25">
      <c r="C3060" s="18"/>
      <c r="D3060" s="31"/>
      <c r="E3060" s="18"/>
      <c r="F3060" s="31"/>
      <c r="H3060" s="36"/>
    </row>
    <row r="3061" spans="3:8" x14ac:dyDescent="0.25">
      <c r="C3061" s="18"/>
      <c r="D3061" s="31"/>
      <c r="E3061" s="18"/>
      <c r="F3061" s="31"/>
      <c r="H3061" s="36"/>
    </row>
    <row r="3062" spans="3:8" x14ac:dyDescent="0.25">
      <c r="C3062" s="18"/>
      <c r="D3062" s="31"/>
      <c r="E3062" s="18"/>
      <c r="F3062" s="31"/>
      <c r="H3062" s="36"/>
    </row>
    <row r="3063" spans="3:8" x14ac:dyDescent="0.25">
      <c r="C3063" s="18"/>
      <c r="D3063" s="31"/>
      <c r="E3063" s="18"/>
      <c r="F3063" s="31"/>
      <c r="H3063" s="36"/>
    </row>
    <row r="3064" spans="3:8" x14ac:dyDescent="0.25">
      <c r="C3064" s="18"/>
      <c r="D3064" s="31"/>
      <c r="E3064" s="18"/>
      <c r="F3064" s="31"/>
      <c r="H3064" s="36"/>
    </row>
    <row r="3065" spans="3:8" x14ac:dyDescent="0.25">
      <c r="C3065" s="18"/>
      <c r="D3065" s="31"/>
      <c r="E3065" s="18"/>
      <c r="F3065" s="31"/>
      <c r="H3065" s="36"/>
    </row>
    <row r="3066" spans="3:8" x14ac:dyDescent="0.25">
      <c r="C3066" s="18"/>
      <c r="D3066" s="31"/>
      <c r="E3066" s="18"/>
      <c r="F3066" s="31"/>
      <c r="H3066" s="36"/>
    </row>
    <row r="3067" spans="3:8" x14ac:dyDescent="0.25">
      <c r="C3067" s="18"/>
      <c r="D3067" s="31"/>
      <c r="E3067" s="18"/>
      <c r="F3067" s="31"/>
      <c r="H3067" s="36"/>
    </row>
    <row r="3068" spans="3:8" x14ac:dyDescent="0.25">
      <c r="C3068" s="18"/>
      <c r="D3068" s="31"/>
      <c r="E3068" s="18"/>
      <c r="F3068" s="31"/>
      <c r="H3068" s="36"/>
    </row>
    <row r="3069" spans="3:8" x14ac:dyDescent="0.25">
      <c r="C3069" s="18"/>
      <c r="D3069" s="31"/>
      <c r="E3069" s="18"/>
      <c r="F3069" s="31"/>
      <c r="H3069" s="36"/>
    </row>
    <row r="3070" spans="3:8" x14ac:dyDescent="0.25">
      <c r="C3070" s="18"/>
      <c r="D3070" s="31"/>
      <c r="E3070" s="18"/>
      <c r="F3070" s="31"/>
      <c r="H3070" s="36"/>
    </row>
    <row r="3071" spans="3:8" x14ac:dyDescent="0.25">
      <c r="C3071" s="18"/>
      <c r="D3071" s="31"/>
      <c r="E3071" s="18"/>
      <c r="F3071" s="31"/>
      <c r="H3071" s="36"/>
    </row>
    <row r="3072" spans="3:8" x14ac:dyDescent="0.25">
      <c r="C3072" s="18"/>
      <c r="D3072" s="31"/>
      <c r="E3072" s="18"/>
      <c r="F3072" s="31"/>
      <c r="H3072" s="36"/>
    </row>
    <row r="3073" spans="3:8" x14ac:dyDescent="0.25">
      <c r="C3073" s="18"/>
      <c r="D3073" s="31"/>
      <c r="E3073" s="18"/>
      <c r="F3073" s="31"/>
      <c r="H3073" s="36"/>
    </row>
    <row r="3074" spans="3:8" x14ac:dyDescent="0.25">
      <c r="C3074" s="18"/>
      <c r="D3074" s="31"/>
      <c r="E3074" s="18"/>
      <c r="F3074" s="31"/>
      <c r="H3074" s="36"/>
    </row>
    <row r="3075" spans="3:8" x14ac:dyDescent="0.25">
      <c r="C3075" s="18"/>
      <c r="D3075" s="31"/>
      <c r="E3075" s="18"/>
      <c r="F3075" s="31"/>
      <c r="H3075" s="36"/>
    </row>
    <row r="3076" spans="3:8" x14ac:dyDescent="0.25">
      <c r="C3076" s="18"/>
      <c r="D3076" s="31"/>
      <c r="E3076" s="18"/>
      <c r="F3076" s="31"/>
      <c r="H3076" s="36"/>
    </row>
    <row r="3077" spans="3:8" x14ac:dyDescent="0.25">
      <c r="C3077" s="18"/>
      <c r="D3077" s="31"/>
      <c r="E3077" s="18"/>
      <c r="F3077" s="31"/>
      <c r="H3077" s="36"/>
    </row>
    <row r="3078" spans="3:8" x14ac:dyDescent="0.25">
      <c r="C3078" s="18"/>
      <c r="D3078" s="31"/>
      <c r="E3078" s="18"/>
      <c r="F3078" s="31"/>
      <c r="H3078" s="36"/>
    </row>
    <row r="3079" spans="3:8" x14ac:dyDescent="0.25">
      <c r="C3079" s="18"/>
      <c r="D3079" s="31"/>
      <c r="E3079" s="18"/>
      <c r="F3079" s="31"/>
      <c r="H3079" s="36"/>
    </row>
    <row r="3080" spans="3:8" x14ac:dyDescent="0.25">
      <c r="C3080" s="18"/>
      <c r="D3080" s="31"/>
      <c r="E3080" s="18"/>
      <c r="F3080" s="31"/>
      <c r="H3080" s="36"/>
    </row>
    <row r="3081" spans="3:8" x14ac:dyDescent="0.25">
      <c r="C3081" s="18"/>
      <c r="D3081" s="31"/>
      <c r="E3081" s="18"/>
      <c r="F3081" s="31"/>
      <c r="H3081" s="36"/>
    </row>
    <row r="3082" spans="3:8" x14ac:dyDescent="0.25">
      <c r="C3082" s="18"/>
      <c r="D3082" s="31"/>
      <c r="E3082" s="18"/>
      <c r="F3082" s="31"/>
      <c r="H3082" s="36"/>
    </row>
    <row r="3083" spans="3:8" x14ac:dyDescent="0.25">
      <c r="C3083" s="18"/>
      <c r="D3083" s="31"/>
      <c r="E3083" s="18"/>
      <c r="F3083" s="31"/>
      <c r="H3083" s="36"/>
    </row>
    <row r="3084" spans="3:8" x14ac:dyDescent="0.25">
      <c r="C3084" s="18"/>
      <c r="D3084" s="31"/>
      <c r="E3084" s="18"/>
      <c r="F3084" s="31"/>
      <c r="H3084" s="36"/>
    </row>
    <row r="3085" spans="3:8" x14ac:dyDescent="0.25">
      <c r="C3085" s="18"/>
      <c r="D3085" s="31"/>
      <c r="E3085" s="18"/>
      <c r="F3085" s="31"/>
      <c r="H3085" s="36"/>
    </row>
    <row r="3086" spans="3:8" x14ac:dyDescent="0.25">
      <c r="C3086" s="18"/>
      <c r="D3086" s="31"/>
      <c r="E3086" s="18"/>
      <c r="F3086" s="31"/>
      <c r="H3086" s="36"/>
    </row>
    <row r="3087" spans="3:8" x14ac:dyDescent="0.25">
      <c r="C3087" s="18"/>
      <c r="D3087" s="31"/>
      <c r="E3087" s="18"/>
      <c r="F3087" s="31"/>
      <c r="H3087" s="36"/>
    </row>
    <row r="3088" spans="3:8" x14ac:dyDescent="0.25">
      <c r="C3088" s="18"/>
      <c r="D3088" s="31"/>
      <c r="E3088" s="18"/>
      <c r="F3088" s="31"/>
      <c r="H3088" s="36"/>
    </row>
    <row r="3089" spans="3:8" x14ac:dyDescent="0.25">
      <c r="C3089" s="18"/>
      <c r="D3089" s="31"/>
      <c r="E3089" s="18"/>
      <c r="F3089" s="31"/>
      <c r="H3089" s="36"/>
    </row>
    <row r="3090" spans="3:8" x14ac:dyDescent="0.25">
      <c r="C3090" s="18"/>
      <c r="D3090" s="31"/>
      <c r="E3090" s="18"/>
      <c r="F3090" s="31"/>
      <c r="H3090" s="36"/>
    </row>
    <row r="3091" spans="3:8" x14ac:dyDescent="0.25">
      <c r="C3091" s="18"/>
      <c r="D3091" s="31"/>
      <c r="E3091" s="18"/>
      <c r="F3091" s="31"/>
      <c r="H3091" s="36"/>
    </row>
    <row r="3092" spans="3:8" x14ac:dyDescent="0.25">
      <c r="C3092" s="18"/>
      <c r="D3092" s="31"/>
      <c r="E3092" s="18"/>
      <c r="F3092" s="31"/>
      <c r="H3092" s="36"/>
    </row>
    <row r="3093" spans="3:8" x14ac:dyDescent="0.25">
      <c r="C3093" s="18"/>
      <c r="D3093" s="31"/>
      <c r="E3093" s="18"/>
      <c r="F3093" s="31"/>
      <c r="H3093" s="36"/>
    </row>
    <row r="3094" spans="3:8" x14ac:dyDescent="0.25">
      <c r="C3094" s="18"/>
      <c r="D3094" s="31"/>
      <c r="E3094" s="18"/>
      <c r="F3094" s="31"/>
      <c r="H3094" s="36"/>
    </row>
    <row r="3095" spans="3:8" x14ac:dyDescent="0.25">
      <c r="C3095" s="18"/>
      <c r="D3095" s="31"/>
      <c r="E3095" s="18"/>
      <c r="F3095" s="31"/>
      <c r="H3095" s="36"/>
    </row>
    <row r="3096" spans="3:8" x14ac:dyDescent="0.25">
      <c r="C3096" s="18"/>
      <c r="D3096" s="31"/>
      <c r="E3096" s="18"/>
      <c r="F3096" s="31"/>
      <c r="H3096" s="36"/>
    </row>
    <row r="3097" spans="3:8" x14ac:dyDescent="0.25">
      <c r="C3097" s="18"/>
      <c r="D3097" s="31"/>
      <c r="E3097" s="18"/>
      <c r="F3097" s="31"/>
      <c r="H3097" s="36"/>
    </row>
    <row r="3098" spans="3:8" x14ac:dyDescent="0.25">
      <c r="C3098" s="18"/>
      <c r="D3098" s="31"/>
      <c r="E3098" s="18"/>
      <c r="F3098" s="31"/>
      <c r="H3098" s="36"/>
    </row>
    <row r="3099" spans="3:8" x14ac:dyDescent="0.25">
      <c r="C3099" s="18"/>
      <c r="D3099" s="31"/>
      <c r="E3099" s="18"/>
      <c r="F3099" s="31"/>
      <c r="H3099" s="36"/>
    </row>
    <row r="3100" spans="3:8" x14ac:dyDescent="0.25">
      <c r="C3100" s="18"/>
      <c r="D3100" s="31"/>
      <c r="E3100" s="18"/>
      <c r="F3100" s="31"/>
      <c r="H3100" s="36"/>
    </row>
    <row r="3101" spans="3:8" x14ac:dyDescent="0.25">
      <c r="C3101" s="18"/>
      <c r="D3101" s="31"/>
      <c r="E3101" s="18"/>
      <c r="F3101" s="31"/>
      <c r="H3101" s="36"/>
    </row>
    <row r="3102" spans="3:8" x14ac:dyDescent="0.25">
      <c r="C3102" s="18"/>
      <c r="D3102" s="31"/>
      <c r="E3102" s="18"/>
      <c r="F3102" s="31"/>
      <c r="H3102" s="36"/>
    </row>
    <row r="3103" spans="3:8" x14ac:dyDescent="0.25">
      <c r="C3103" s="18"/>
      <c r="D3103" s="31"/>
      <c r="E3103" s="18"/>
      <c r="F3103" s="31"/>
      <c r="H3103" s="36"/>
    </row>
    <row r="3104" spans="3:8" x14ac:dyDescent="0.25">
      <c r="C3104" s="18"/>
      <c r="D3104" s="31"/>
      <c r="E3104" s="18"/>
      <c r="F3104" s="31"/>
      <c r="H3104" s="36"/>
    </row>
    <row r="3105" spans="3:8" x14ac:dyDescent="0.25">
      <c r="C3105" s="18"/>
      <c r="D3105" s="31"/>
      <c r="E3105" s="18"/>
      <c r="F3105" s="31"/>
      <c r="H3105" s="36"/>
    </row>
    <row r="3106" spans="3:8" x14ac:dyDescent="0.25">
      <c r="C3106" s="18"/>
      <c r="D3106" s="31"/>
      <c r="E3106" s="18"/>
      <c r="F3106" s="31"/>
      <c r="H3106" s="36"/>
    </row>
    <row r="3107" spans="3:8" x14ac:dyDescent="0.25">
      <c r="C3107" s="18"/>
      <c r="D3107" s="31"/>
      <c r="E3107" s="18"/>
      <c r="F3107" s="31"/>
      <c r="H3107" s="36"/>
    </row>
    <row r="3108" spans="3:8" x14ac:dyDescent="0.25">
      <c r="C3108" s="18"/>
      <c r="D3108" s="31"/>
      <c r="E3108" s="18"/>
      <c r="F3108" s="31"/>
      <c r="H3108" s="36"/>
    </row>
    <row r="3109" spans="3:8" x14ac:dyDescent="0.25">
      <c r="C3109" s="18"/>
      <c r="D3109" s="31"/>
      <c r="E3109" s="18"/>
      <c r="F3109" s="31"/>
      <c r="H3109" s="36"/>
    </row>
    <row r="3110" spans="3:8" x14ac:dyDescent="0.25">
      <c r="C3110" s="18"/>
      <c r="D3110" s="31"/>
      <c r="E3110" s="18"/>
      <c r="F3110" s="31"/>
      <c r="H3110" s="36"/>
    </row>
    <row r="3111" spans="3:8" x14ac:dyDescent="0.25">
      <c r="C3111" s="18"/>
      <c r="D3111" s="31"/>
      <c r="E3111" s="18"/>
      <c r="F3111" s="31"/>
      <c r="H3111" s="36"/>
    </row>
    <row r="3112" spans="3:8" x14ac:dyDescent="0.25">
      <c r="C3112" s="18"/>
      <c r="D3112" s="31"/>
      <c r="E3112" s="18"/>
      <c r="F3112" s="31"/>
      <c r="H3112" s="36"/>
    </row>
    <row r="3113" spans="3:8" x14ac:dyDescent="0.25">
      <c r="C3113" s="18"/>
      <c r="D3113" s="31"/>
      <c r="E3113" s="18"/>
      <c r="F3113" s="31"/>
      <c r="H3113" s="36"/>
    </row>
    <row r="3114" spans="3:8" x14ac:dyDescent="0.25">
      <c r="C3114" s="18"/>
      <c r="D3114" s="31"/>
      <c r="E3114" s="18"/>
      <c r="F3114" s="31"/>
      <c r="H3114" s="36"/>
    </row>
    <row r="3115" spans="3:8" x14ac:dyDescent="0.25">
      <c r="C3115" s="18"/>
      <c r="D3115" s="31"/>
      <c r="E3115" s="18"/>
      <c r="F3115" s="31"/>
      <c r="H3115" s="36"/>
    </row>
    <row r="3116" spans="3:8" x14ac:dyDescent="0.25">
      <c r="C3116" s="18"/>
      <c r="D3116" s="31"/>
      <c r="E3116" s="18"/>
      <c r="F3116" s="31"/>
      <c r="H3116" s="36"/>
    </row>
    <row r="3117" spans="3:8" x14ac:dyDescent="0.25">
      <c r="C3117" s="18"/>
      <c r="D3117" s="31"/>
      <c r="E3117" s="18"/>
      <c r="F3117" s="31"/>
      <c r="H3117" s="36"/>
    </row>
    <row r="3118" spans="3:8" x14ac:dyDescent="0.25">
      <c r="C3118" s="18"/>
      <c r="D3118" s="31"/>
      <c r="E3118" s="18"/>
      <c r="F3118" s="31"/>
      <c r="H3118" s="36"/>
    </row>
    <row r="3119" spans="3:8" x14ac:dyDescent="0.25">
      <c r="C3119" s="18"/>
      <c r="D3119" s="31"/>
      <c r="E3119" s="18"/>
      <c r="F3119" s="31"/>
      <c r="H3119" s="36"/>
    </row>
    <row r="3120" spans="3:8" x14ac:dyDescent="0.25">
      <c r="C3120" s="18"/>
      <c r="D3120" s="31"/>
      <c r="E3120" s="18"/>
      <c r="F3120" s="31"/>
      <c r="H3120" s="36"/>
    </row>
    <row r="3121" spans="3:8" x14ac:dyDescent="0.25">
      <c r="C3121" s="18"/>
      <c r="D3121" s="31"/>
      <c r="E3121" s="18"/>
      <c r="F3121" s="31"/>
      <c r="H3121" s="36"/>
    </row>
    <row r="3122" spans="3:8" x14ac:dyDescent="0.25">
      <c r="C3122" s="18"/>
      <c r="D3122" s="31"/>
      <c r="E3122" s="18"/>
      <c r="F3122" s="31"/>
      <c r="H3122" s="36"/>
    </row>
    <row r="3123" spans="3:8" x14ac:dyDescent="0.25">
      <c r="C3123" s="18"/>
      <c r="D3123" s="31"/>
      <c r="E3123" s="18"/>
      <c r="F3123" s="31"/>
      <c r="H3123" s="36"/>
    </row>
    <row r="3124" spans="3:8" x14ac:dyDescent="0.25">
      <c r="C3124" s="18"/>
      <c r="D3124" s="31"/>
      <c r="E3124" s="18"/>
      <c r="F3124" s="31"/>
      <c r="H3124" s="36"/>
    </row>
    <row r="3125" spans="3:8" x14ac:dyDescent="0.25">
      <c r="C3125" s="18"/>
      <c r="D3125" s="31"/>
      <c r="E3125" s="18"/>
      <c r="F3125" s="31"/>
      <c r="H3125" s="36"/>
    </row>
    <row r="3126" spans="3:8" x14ac:dyDescent="0.25">
      <c r="C3126" s="18"/>
      <c r="D3126" s="31"/>
      <c r="E3126" s="18"/>
      <c r="F3126" s="31"/>
      <c r="H3126" s="36"/>
    </row>
    <row r="3127" spans="3:8" x14ac:dyDescent="0.25">
      <c r="C3127" s="18"/>
      <c r="D3127" s="31"/>
      <c r="E3127" s="18"/>
      <c r="F3127" s="31"/>
      <c r="H3127" s="36"/>
    </row>
    <row r="3128" spans="3:8" x14ac:dyDescent="0.25">
      <c r="C3128" s="18"/>
      <c r="D3128" s="31"/>
      <c r="E3128" s="18"/>
      <c r="F3128" s="31"/>
      <c r="H3128" s="36"/>
    </row>
    <row r="3129" spans="3:8" x14ac:dyDescent="0.25">
      <c r="C3129" s="18"/>
      <c r="D3129" s="31"/>
      <c r="E3129" s="18"/>
      <c r="F3129" s="31"/>
      <c r="H3129" s="36"/>
    </row>
    <row r="3130" spans="3:8" x14ac:dyDescent="0.25">
      <c r="C3130" s="18"/>
      <c r="D3130" s="31"/>
      <c r="E3130" s="18"/>
      <c r="F3130" s="31"/>
      <c r="H3130" s="36"/>
    </row>
    <row r="3131" spans="3:8" x14ac:dyDescent="0.25">
      <c r="C3131" s="18"/>
      <c r="D3131" s="31"/>
      <c r="E3131" s="18"/>
      <c r="F3131" s="31"/>
      <c r="H3131" s="36"/>
    </row>
    <row r="3132" spans="3:8" x14ac:dyDescent="0.25">
      <c r="C3132" s="18"/>
      <c r="D3132" s="31"/>
      <c r="E3132" s="18"/>
      <c r="F3132" s="31"/>
      <c r="H3132" s="36"/>
    </row>
    <row r="3133" spans="3:8" x14ac:dyDescent="0.25">
      <c r="C3133" s="18"/>
      <c r="D3133" s="31"/>
      <c r="E3133" s="18"/>
      <c r="F3133" s="31"/>
      <c r="H3133" s="36"/>
    </row>
    <row r="3134" spans="3:8" x14ac:dyDescent="0.25">
      <c r="C3134" s="18"/>
      <c r="D3134" s="31"/>
      <c r="E3134" s="18"/>
      <c r="F3134" s="31"/>
      <c r="H3134" s="36"/>
    </row>
    <row r="3135" spans="3:8" x14ac:dyDescent="0.25">
      <c r="C3135" s="18"/>
      <c r="D3135" s="31"/>
      <c r="E3135" s="18"/>
      <c r="F3135" s="31"/>
      <c r="H3135" s="36"/>
    </row>
    <row r="3136" spans="3:8" x14ac:dyDescent="0.25">
      <c r="C3136" s="18"/>
      <c r="D3136" s="31"/>
      <c r="E3136" s="18"/>
      <c r="F3136" s="31"/>
      <c r="H3136" s="36"/>
    </row>
    <row r="3137" spans="3:8" x14ac:dyDescent="0.25">
      <c r="C3137" s="18"/>
      <c r="D3137" s="31"/>
      <c r="E3137" s="18"/>
      <c r="F3137" s="31"/>
      <c r="H3137" s="36"/>
    </row>
    <row r="3138" spans="3:8" x14ac:dyDescent="0.25">
      <c r="C3138" s="18"/>
      <c r="D3138" s="31"/>
      <c r="E3138" s="18"/>
      <c r="F3138" s="31"/>
      <c r="H3138" s="36"/>
    </row>
    <row r="3139" spans="3:8" x14ac:dyDescent="0.25">
      <c r="C3139" s="18"/>
      <c r="D3139" s="31"/>
      <c r="E3139" s="18"/>
      <c r="F3139" s="31"/>
      <c r="H3139" s="36"/>
    </row>
    <row r="3140" spans="3:8" x14ac:dyDescent="0.25">
      <c r="C3140" s="18"/>
      <c r="D3140" s="31"/>
      <c r="E3140" s="18"/>
      <c r="F3140" s="31"/>
      <c r="H3140" s="36"/>
    </row>
    <row r="3141" spans="3:8" x14ac:dyDescent="0.25">
      <c r="C3141" s="18"/>
      <c r="D3141" s="31"/>
      <c r="E3141" s="18"/>
      <c r="F3141" s="31"/>
      <c r="H3141" s="36"/>
    </row>
    <row r="3142" spans="3:8" x14ac:dyDescent="0.25">
      <c r="C3142" s="18"/>
      <c r="D3142" s="31"/>
      <c r="E3142" s="18"/>
      <c r="F3142" s="31"/>
      <c r="H3142" s="36"/>
    </row>
    <row r="3143" spans="3:8" x14ac:dyDescent="0.25">
      <c r="C3143" s="18"/>
      <c r="D3143" s="31"/>
      <c r="E3143" s="18"/>
      <c r="F3143" s="31"/>
      <c r="H3143" s="36"/>
    </row>
    <row r="3144" spans="3:8" x14ac:dyDescent="0.25">
      <c r="C3144" s="18"/>
      <c r="D3144" s="31"/>
      <c r="E3144" s="18"/>
      <c r="F3144" s="31"/>
      <c r="H3144" s="36"/>
    </row>
    <row r="3145" spans="3:8" x14ac:dyDescent="0.25">
      <c r="C3145" s="18"/>
      <c r="D3145" s="31"/>
      <c r="E3145" s="18"/>
      <c r="F3145" s="31"/>
      <c r="H3145" s="36"/>
    </row>
    <row r="3146" spans="3:8" x14ac:dyDescent="0.25">
      <c r="C3146" s="18"/>
      <c r="D3146" s="31"/>
      <c r="E3146" s="18"/>
      <c r="F3146" s="31"/>
      <c r="H3146" s="36"/>
    </row>
    <row r="3147" spans="3:8" x14ac:dyDescent="0.25">
      <c r="C3147" s="18"/>
      <c r="D3147" s="31"/>
      <c r="E3147" s="18"/>
      <c r="F3147" s="31"/>
      <c r="H3147" s="36"/>
    </row>
    <row r="3148" spans="3:8" x14ac:dyDescent="0.25">
      <c r="C3148" s="18"/>
      <c r="D3148" s="31"/>
      <c r="E3148" s="18"/>
      <c r="F3148" s="31"/>
      <c r="H3148" s="36"/>
    </row>
    <row r="3149" spans="3:8" x14ac:dyDescent="0.25">
      <c r="C3149" s="18"/>
      <c r="D3149" s="31"/>
      <c r="E3149" s="18"/>
      <c r="F3149" s="31"/>
      <c r="H3149" s="36"/>
    </row>
    <row r="3150" spans="3:8" x14ac:dyDescent="0.25">
      <c r="C3150" s="18"/>
      <c r="D3150" s="31"/>
      <c r="E3150" s="18"/>
      <c r="F3150" s="31"/>
      <c r="H3150" s="36"/>
    </row>
    <row r="3151" spans="3:8" x14ac:dyDescent="0.25">
      <c r="C3151" s="18"/>
      <c r="D3151" s="31"/>
      <c r="E3151" s="18"/>
      <c r="F3151" s="31"/>
      <c r="H3151" s="36"/>
    </row>
    <row r="3152" spans="3:8" x14ac:dyDescent="0.25">
      <c r="C3152" s="18"/>
      <c r="D3152" s="31"/>
      <c r="E3152" s="18"/>
      <c r="F3152" s="31"/>
      <c r="H3152" s="36"/>
    </row>
    <row r="3153" spans="3:8" x14ac:dyDescent="0.25">
      <c r="C3153" s="18"/>
      <c r="D3153" s="31"/>
      <c r="E3153" s="18"/>
      <c r="F3153" s="31"/>
      <c r="H3153" s="36"/>
    </row>
    <row r="3154" spans="3:8" x14ac:dyDescent="0.25">
      <c r="C3154" s="18"/>
      <c r="D3154" s="31"/>
      <c r="E3154" s="18"/>
      <c r="F3154" s="31"/>
      <c r="H3154" s="36"/>
    </row>
    <row r="3155" spans="3:8" x14ac:dyDescent="0.25">
      <c r="C3155" s="18"/>
      <c r="D3155" s="31"/>
      <c r="E3155" s="18"/>
      <c r="F3155" s="31"/>
      <c r="H3155" s="36"/>
    </row>
    <row r="3156" spans="3:8" x14ac:dyDescent="0.25">
      <c r="C3156" s="18"/>
      <c r="D3156" s="31"/>
      <c r="E3156" s="18"/>
      <c r="F3156" s="31"/>
      <c r="H3156" s="36"/>
    </row>
    <row r="3157" spans="3:8" x14ac:dyDescent="0.25">
      <c r="C3157" s="18"/>
      <c r="D3157" s="31"/>
      <c r="E3157" s="18"/>
      <c r="F3157" s="31"/>
      <c r="H3157" s="36"/>
    </row>
    <row r="3158" spans="3:8" x14ac:dyDescent="0.25">
      <c r="C3158" s="18"/>
      <c r="D3158" s="31"/>
      <c r="E3158" s="18"/>
      <c r="F3158" s="31"/>
      <c r="H3158" s="36"/>
    </row>
    <row r="3159" spans="3:8" x14ac:dyDescent="0.25">
      <c r="C3159" s="18"/>
      <c r="D3159" s="31"/>
      <c r="E3159" s="18"/>
      <c r="F3159" s="31"/>
      <c r="H3159" s="36"/>
    </row>
    <row r="3160" spans="3:8" x14ac:dyDescent="0.25">
      <c r="C3160" s="18"/>
      <c r="D3160" s="31"/>
      <c r="E3160" s="18"/>
      <c r="F3160" s="31"/>
      <c r="H3160" s="36"/>
    </row>
    <row r="3161" spans="3:8" x14ac:dyDescent="0.25">
      <c r="C3161" s="18"/>
      <c r="D3161" s="31"/>
      <c r="E3161" s="18"/>
      <c r="F3161" s="31"/>
      <c r="H3161" s="36"/>
    </row>
    <row r="3162" spans="3:8" x14ac:dyDescent="0.25">
      <c r="C3162" s="18"/>
      <c r="D3162" s="31"/>
      <c r="E3162" s="18"/>
      <c r="F3162" s="31"/>
      <c r="H3162" s="36"/>
    </row>
    <row r="3163" spans="3:8" x14ac:dyDescent="0.25">
      <c r="C3163" s="18"/>
      <c r="D3163" s="31"/>
      <c r="E3163" s="18"/>
      <c r="F3163" s="31"/>
      <c r="H3163" s="36"/>
    </row>
    <row r="3164" spans="3:8" x14ac:dyDescent="0.25">
      <c r="C3164" s="18"/>
      <c r="D3164" s="31"/>
      <c r="E3164" s="18"/>
      <c r="F3164" s="31"/>
      <c r="H3164" s="36"/>
    </row>
    <row r="3165" spans="3:8" x14ac:dyDescent="0.25">
      <c r="C3165" s="18"/>
      <c r="D3165" s="31"/>
      <c r="E3165" s="18"/>
      <c r="F3165" s="31"/>
      <c r="H3165" s="36"/>
    </row>
    <row r="3166" spans="3:8" x14ac:dyDescent="0.25">
      <c r="C3166" s="18"/>
      <c r="D3166" s="31"/>
      <c r="E3166" s="18"/>
      <c r="F3166" s="31"/>
      <c r="H3166" s="36"/>
    </row>
    <row r="3167" spans="3:8" x14ac:dyDescent="0.25">
      <c r="C3167" s="18"/>
      <c r="D3167" s="31"/>
      <c r="E3167" s="18"/>
      <c r="F3167" s="31"/>
      <c r="H3167" s="36"/>
    </row>
    <row r="3168" spans="3:8" x14ac:dyDescent="0.25">
      <c r="C3168" s="18"/>
      <c r="D3168" s="31"/>
      <c r="E3168" s="18"/>
      <c r="F3168" s="31"/>
      <c r="H3168" s="36"/>
    </row>
    <row r="3169" spans="3:8" x14ac:dyDescent="0.25">
      <c r="C3169" s="18"/>
      <c r="D3169" s="31"/>
      <c r="E3169" s="18"/>
      <c r="F3169" s="31"/>
      <c r="H3169" s="36"/>
    </row>
    <row r="3170" spans="3:8" x14ac:dyDescent="0.25">
      <c r="C3170" s="18"/>
      <c r="D3170" s="31"/>
      <c r="E3170" s="18"/>
      <c r="F3170" s="31"/>
      <c r="H3170" s="36"/>
    </row>
    <row r="3171" spans="3:8" x14ac:dyDescent="0.25">
      <c r="C3171" s="18"/>
      <c r="D3171" s="31"/>
      <c r="E3171" s="18"/>
      <c r="F3171" s="31"/>
      <c r="H3171" s="36"/>
    </row>
    <row r="3172" spans="3:8" x14ac:dyDescent="0.25">
      <c r="C3172" s="18"/>
      <c r="D3172" s="31"/>
      <c r="E3172" s="18"/>
      <c r="F3172" s="31"/>
      <c r="H3172" s="36"/>
    </row>
    <row r="3173" spans="3:8" x14ac:dyDescent="0.25">
      <c r="C3173" s="18"/>
      <c r="D3173" s="31"/>
      <c r="E3173" s="18"/>
      <c r="F3173" s="31"/>
      <c r="H3173" s="36"/>
    </row>
    <row r="3174" spans="3:8" x14ac:dyDescent="0.25">
      <c r="C3174" s="18"/>
      <c r="D3174" s="31"/>
      <c r="E3174" s="18"/>
      <c r="F3174" s="31"/>
      <c r="H3174" s="36"/>
    </row>
    <row r="3175" spans="3:8" x14ac:dyDescent="0.25">
      <c r="C3175" s="18"/>
      <c r="D3175" s="31"/>
      <c r="E3175" s="18"/>
      <c r="F3175" s="31"/>
      <c r="H3175" s="36"/>
    </row>
    <row r="3176" spans="3:8" x14ac:dyDescent="0.25">
      <c r="C3176" s="18"/>
      <c r="D3176" s="31"/>
      <c r="E3176" s="18"/>
      <c r="F3176" s="31"/>
      <c r="H3176" s="36"/>
    </row>
    <row r="3177" spans="3:8" x14ac:dyDescent="0.25">
      <c r="C3177" s="18"/>
      <c r="D3177" s="31"/>
      <c r="E3177" s="18"/>
      <c r="F3177" s="31"/>
      <c r="H3177" s="36"/>
    </row>
    <row r="3178" spans="3:8" x14ac:dyDescent="0.25">
      <c r="C3178" s="18"/>
      <c r="D3178" s="31"/>
      <c r="E3178" s="18"/>
      <c r="F3178" s="31"/>
      <c r="H3178" s="36"/>
    </row>
    <row r="3179" spans="3:8" x14ac:dyDescent="0.25">
      <c r="C3179" s="18"/>
      <c r="D3179" s="31"/>
      <c r="E3179" s="18"/>
      <c r="F3179" s="31"/>
      <c r="H3179" s="36"/>
    </row>
    <row r="3180" spans="3:8" x14ac:dyDescent="0.25">
      <c r="C3180" s="18"/>
      <c r="D3180" s="31"/>
      <c r="E3180" s="18"/>
      <c r="F3180" s="31"/>
      <c r="H3180" s="36"/>
    </row>
    <row r="3181" spans="3:8" x14ac:dyDescent="0.25">
      <c r="C3181" s="18"/>
      <c r="D3181" s="31"/>
      <c r="E3181" s="18"/>
      <c r="F3181" s="31"/>
      <c r="H3181" s="36"/>
    </row>
    <row r="3182" spans="3:8" x14ac:dyDescent="0.25">
      <c r="C3182" s="18"/>
      <c r="D3182" s="31"/>
      <c r="E3182" s="18"/>
      <c r="F3182" s="31"/>
      <c r="H3182" s="36"/>
    </row>
    <row r="3183" spans="3:8" x14ac:dyDescent="0.25">
      <c r="C3183" s="18"/>
      <c r="D3183" s="31"/>
      <c r="E3183" s="18"/>
      <c r="F3183" s="31"/>
      <c r="H3183" s="36"/>
    </row>
    <row r="3184" spans="3:8" x14ac:dyDescent="0.25">
      <c r="C3184" s="18"/>
      <c r="D3184" s="31"/>
      <c r="E3184" s="18"/>
      <c r="F3184" s="31"/>
      <c r="H3184" s="36"/>
    </row>
    <row r="3185" spans="3:8" x14ac:dyDescent="0.25">
      <c r="C3185" s="18"/>
      <c r="D3185" s="31"/>
      <c r="E3185" s="18"/>
      <c r="F3185" s="31"/>
      <c r="H3185" s="36"/>
    </row>
    <row r="3186" spans="3:8" x14ac:dyDescent="0.25">
      <c r="C3186" s="18"/>
      <c r="D3186" s="31"/>
      <c r="E3186" s="18"/>
      <c r="F3186" s="31"/>
      <c r="H3186" s="36"/>
    </row>
    <row r="3187" spans="3:8" x14ac:dyDescent="0.25">
      <c r="C3187" s="18"/>
      <c r="D3187" s="31"/>
      <c r="E3187" s="18"/>
      <c r="F3187" s="31"/>
      <c r="H3187" s="36"/>
    </row>
    <row r="3188" spans="3:8" x14ac:dyDescent="0.25">
      <c r="C3188" s="18"/>
      <c r="D3188" s="31"/>
      <c r="E3188" s="18"/>
      <c r="F3188" s="31"/>
      <c r="H3188" s="36"/>
    </row>
    <row r="3189" spans="3:8" x14ac:dyDescent="0.25">
      <c r="C3189" s="18"/>
      <c r="D3189" s="31"/>
      <c r="E3189" s="18"/>
      <c r="F3189" s="31"/>
      <c r="H3189" s="36"/>
    </row>
    <row r="3190" spans="3:8" x14ac:dyDescent="0.25">
      <c r="C3190" s="18"/>
      <c r="D3190" s="31"/>
      <c r="E3190" s="18"/>
      <c r="F3190" s="31"/>
      <c r="H3190" s="36"/>
    </row>
    <row r="3191" spans="3:8" x14ac:dyDescent="0.25">
      <c r="C3191" s="18"/>
      <c r="D3191" s="31"/>
      <c r="E3191" s="18"/>
      <c r="F3191" s="31"/>
      <c r="H3191" s="36"/>
    </row>
    <row r="3192" spans="3:8" x14ac:dyDescent="0.25">
      <c r="C3192" s="18"/>
      <c r="D3192" s="31"/>
      <c r="E3192" s="18"/>
      <c r="F3192" s="31"/>
      <c r="H3192" s="36"/>
    </row>
    <row r="3193" spans="3:8" x14ac:dyDescent="0.25">
      <c r="C3193" s="18"/>
      <c r="D3193" s="31"/>
      <c r="E3193" s="18"/>
      <c r="F3193" s="31"/>
      <c r="H3193" s="36"/>
    </row>
    <row r="3194" spans="3:8" x14ac:dyDescent="0.25">
      <c r="C3194" s="18"/>
      <c r="D3194" s="31"/>
      <c r="E3194" s="18"/>
      <c r="F3194" s="31"/>
      <c r="H3194" s="36"/>
    </row>
    <row r="3195" spans="3:8" x14ac:dyDescent="0.25">
      <c r="C3195" s="18"/>
      <c r="D3195" s="31"/>
      <c r="E3195" s="18"/>
      <c r="F3195" s="31"/>
      <c r="H3195" s="36"/>
    </row>
    <row r="3196" spans="3:8" x14ac:dyDescent="0.25">
      <c r="C3196" s="18"/>
      <c r="D3196" s="31"/>
      <c r="E3196" s="18"/>
      <c r="F3196" s="31"/>
      <c r="H3196" s="36"/>
    </row>
    <row r="3197" spans="3:8" x14ac:dyDescent="0.25">
      <c r="C3197" s="18"/>
      <c r="D3197" s="31"/>
      <c r="E3197" s="18"/>
      <c r="F3197" s="31"/>
      <c r="H3197" s="36"/>
    </row>
    <row r="3198" spans="3:8" x14ac:dyDescent="0.25">
      <c r="C3198" s="18"/>
      <c r="D3198" s="31"/>
      <c r="E3198" s="18"/>
      <c r="F3198" s="31"/>
      <c r="H3198" s="36"/>
    </row>
    <row r="3199" spans="3:8" x14ac:dyDescent="0.25">
      <c r="C3199" s="18"/>
      <c r="D3199" s="31"/>
      <c r="E3199" s="18"/>
      <c r="F3199" s="31"/>
      <c r="H3199" s="36"/>
    </row>
    <row r="3200" spans="3:8" x14ac:dyDescent="0.25">
      <c r="C3200" s="18"/>
      <c r="D3200" s="31"/>
      <c r="E3200" s="18"/>
      <c r="F3200" s="31"/>
      <c r="H3200" s="36"/>
    </row>
    <row r="3201" spans="3:8" x14ac:dyDescent="0.25">
      <c r="C3201" s="18"/>
      <c r="D3201" s="31"/>
      <c r="E3201" s="18"/>
      <c r="F3201" s="31"/>
      <c r="H3201" s="36"/>
    </row>
    <row r="3202" spans="3:8" x14ac:dyDescent="0.25">
      <c r="C3202" s="18"/>
      <c r="D3202" s="31"/>
      <c r="E3202" s="18"/>
      <c r="F3202" s="31"/>
      <c r="H3202" s="36"/>
    </row>
    <row r="3203" spans="3:8" x14ac:dyDescent="0.25">
      <c r="C3203" s="18"/>
      <c r="D3203" s="31"/>
      <c r="E3203" s="18"/>
      <c r="F3203" s="31"/>
      <c r="H3203" s="36"/>
    </row>
    <row r="3204" spans="3:8" x14ac:dyDescent="0.25">
      <c r="C3204" s="18"/>
      <c r="D3204" s="31"/>
      <c r="E3204" s="18"/>
      <c r="F3204" s="31"/>
      <c r="H3204" s="36"/>
    </row>
    <row r="3205" spans="3:8" x14ac:dyDescent="0.25">
      <c r="C3205" s="18"/>
      <c r="D3205" s="31"/>
      <c r="E3205" s="18"/>
      <c r="F3205" s="31"/>
      <c r="H3205" s="36"/>
    </row>
    <row r="3206" spans="3:8" x14ac:dyDescent="0.25">
      <c r="C3206" s="18"/>
      <c r="D3206" s="31"/>
      <c r="E3206" s="18"/>
      <c r="F3206" s="31"/>
      <c r="H3206" s="36"/>
    </row>
    <row r="3207" spans="3:8" x14ac:dyDescent="0.25">
      <c r="C3207" s="18"/>
      <c r="D3207" s="31"/>
      <c r="E3207" s="18"/>
      <c r="F3207" s="31"/>
      <c r="H3207" s="36"/>
    </row>
    <row r="3208" spans="3:8" x14ac:dyDescent="0.25">
      <c r="C3208" s="18"/>
      <c r="D3208" s="31"/>
      <c r="E3208" s="18"/>
      <c r="F3208" s="31"/>
      <c r="H3208" s="36"/>
    </row>
    <row r="3209" spans="3:8" x14ac:dyDescent="0.25">
      <c r="C3209" s="18"/>
      <c r="D3209" s="31"/>
      <c r="E3209" s="18"/>
      <c r="F3209" s="31"/>
      <c r="H3209" s="36"/>
    </row>
    <row r="3210" spans="3:8" x14ac:dyDescent="0.25">
      <c r="C3210" s="18"/>
      <c r="D3210" s="31"/>
      <c r="E3210" s="18"/>
      <c r="F3210" s="31"/>
      <c r="H3210" s="36"/>
    </row>
    <row r="3211" spans="3:8" x14ac:dyDescent="0.25">
      <c r="C3211" s="18"/>
      <c r="D3211" s="31"/>
      <c r="E3211" s="18"/>
      <c r="F3211" s="31"/>
      <c r="H3211" s="36"/>
    </row>
    <row r="3212" spans="3:8" x14ac:dyDescent="0.25">
      <c r="C3212" s="18"/>
      <c r="D3212" s="31"/>
      <c r="E3212" s="18"/>
      <c r="F3212" s="31"/>
      <c r="H3212" s="36"/>
    </row>
    <row r="3213" spans="3:8" x14ac:dyDescent="0.25">
      <c r="C3213" s="18"/>
      <c r="D3213" s="31"/>
      <c r="E3213" s="18"/>
      <c r="F3213" s="31"/>
      <c r="H3213" s="36"/>
    </row>
    <row r="3214" spans="3:8" x14ac:dyDescent="0.25">
      <c r="C3214" s="18"/>
      <c r="D3214" s="31"/>
      <c r="E3214" s="18"/>
      <c r="F3214" s="31"/>
      <c r="H3214" s="36"/>
    </row>
    <row r="3215" spans="3:8" x14ac:dyDescent="0.25">
      <c r="C3215" s="18"/>
      <c r="D3215" s="31"/>
      <c r="E3215" s="18"/>
      <c r="F3215" s="31"/>
      <c r="H3215" s="36"/>
    </row>
    <row r="3216" spans="3:8" x14ac:dyDescent="0.25">
      <c r="C3216" s="18"/>
      <c r="D3216" s="31"/>
      <c r="E3216" s="18"/>
      <c r="F3216" s="31"/>
      <c r="H3216" s="36"/>
    </row>
    <row r="3217" spans="3:8" x14ac:dyDescent="0.25">
      <c r="C3217" s="18"/>
      <c r="D3217" s="31"/>
      <c r="E3217" s="18"/>
      <c r="F3217" s="31"/>
      <c r="H3217" s="36"/>
    </row>
    <row r="3218" spans="3:8" x14ac:dyDescent="0.25">
      <c r="C3218" s="18"/>
      <c r="D3218" s="31"/>
      <c r="E3218" s="18"/>
      <c r="F3218" s="31"/>
      <c r="H3218" s="36"/>
    </row>
    <row r="3219" spans="3:8" x14ac:dyDescent="0.25">
      <c r="C3219" s="18"/>
      <c r="D3219" s="31"/>
      <c r="E3219" s="18"/>
      <c r="F3219" s="31"/>
      <c r="H3219" s="36"/>
    </row>
    <row r="3220" spans="3:8" x14ac:dyDescent="0.25">
      <c r="C3220" s="18"/>
      <c r="D3220" s="31"/>
      <c r="E3220" s="18"/>
      <c r="F3220" s="31"/>
      <c r="H3220" s="36"/>
    </row>
    <row r="3221" spans="3:8" x14ac:dyDescent="0.25">
      <c r="C3221" s="18"/>
      <c r="D3221" s="31"/>
      <c r="E3221" s="18"/>
      <c r="F3221" s="31"/>
      <c r="H3221" s="36"/>
    </row>
    <row r="3222" spans="3:8" x14ac:dyDescent="0.25">
      <c r="C3222" s="18"/>
      <c r="D3222" s="31"/>
      <c r="E3222" s="18"/>
      <c r="F3222" s="31"/>
      <c r="H3222" s="36"/>
    </row>
    <row r="3223" spans="3:8" x14ac:dyDescent="0.25">
      <c r="C3223" s="18"/>
      <c r="D3223" s="31"/>
      <c r="E3223" s="18"/>
      <c r="F3223" s="31"/>
      <c r="H3223" s="36"/>
    </row>
    <row r="3224" spans="3:8" x14ac:dyDescent="0.25">
      <c r="C3224" s="18"/>
      <c r="D3224" s="31"/>
      <c r="E3224" s="18"/>
      <c r="F3224" s="31"/>
      <c r="H3224" s="36"/>
    </row>
    <row r="3225" spans="3:8" x14ac:dyDescent="0.25">
      <c r="C3225" s="18"/>
      <c r="D3225" s="31"/>
      <c r="E3225" s="18"/>
      <c r="F3225" s="31"/>
      <c r="H3225" s="36"/>
    </row>
    <row r="3226" spans="3:8" x14ac:dyDescent="0.25">
      <c r="C3226" s="18"/>
      <c r="D3226" s="31"/>
      <c r="E3226" s="18"/>
      <c r="F3226" s="31"/>
      <c r="H3226" s="36"/>
    </row>
    <row r="3227" spans="3:8" x14ac:dyDescent="0.25">
      <c r="C3227" s="18"/>
      <c r="D3227" s="31"/>
      <c r="E3227" s="18"/>
      <c r="F3227" s="31"/>
      <c r="H3227" s="36"/>
    </row>
    <row r="3228" spans="3:8" x14ac:dyDescent="0.25">
      <c r="C3228" s="18"/>
      <c r="D3228" s="31"/>
      <c r="E3228" s="18"/>
      <c r="F3228" s="31"/>
      <c r="H3228" s="36"/>
    </row>
    <row r="3229" spans="3:8" x14ac:dyDescent="0.25">
      <c r="C3229" s="18"/>
      <c r="D3229" s="31"/>
      <c r="E3229" s="18"/>
      <c r="F3229" s="31"/>
      <c r="H3229" s="36"/>
    </row>
    <row r="3230" spans="3:8" x14ac:dyDescent="0.25">
      <c r="C3230" s="18"/>
      <c r="D3230" s="31"/>
      <c r="E3230" s="18"/>
      <c r="F3230" s="31"/>
      <c r="H3230" s="36"/>
    </row>
    <row r="3231" spans="3:8" x14ac:dyDescent="0.25">
      <c r="C3231" s="18"/>
      <c r="D3231" s="31"/>
      <c r="E3231" s="18"/>
      <c r="F3231" s="31"/>
      <c r="H3231" s="36"/>
    </row>
    <row r="3232" spans="3:8" x14ac:dyDescent="0.25">
      <c r="C3232" s="18"/>
      <c r="D3232" s="31"/>
      <c r="E3232" s="18"/>
      <c r="F3232" s="31"/>
      <c r="H3232" s="36"/>
    </row>
    <row r="3233" spans="3:8" x14ac:dyDescent="0.25">
      <c r="C3233" s="18"/>
      <c r="D3233" s="31"/>
      <c r="E3233" s="18"/>
      <c r="F3233" s="31"/>
      <c r="H3233" s="36"/>
    </row>
    <row r="3234" spans="3:8" x14ac:dyDescent="0.25">
      <c r="C3234" s="18"/>
      <c r="D3234" s="31"/>
      <c r="E3234" s="18"/>
      <c r="F3234" s="31"/>
      <c r="H3234" s="36"/>
    </row>
    <row r="3235" spans="3:8" x14ac:dyDescent="0.25">
      <c r="C3235" s="18"/>
      <c r="D3235" s="31"/>
      <c r="E3235" s="18"/>
      <c r="F3235" s="31"/>
      <c r="H3235" s="36"/>
    </row>
    <row r="3236" spans="3:8" x14ac:dyDescent="0.25">
      <c r="C3236" s="18"/>
      <c r="D3236" s="31"/>
      <c r="E3236" s="18"/>
      <c r="F3236" s="31"/>
      <c r="H3236" s="36"/>
    </row>
    <row r="3237" spans="3:8" x14ac:dyDescent="0.25">
      <c r="C3237" s="18"/>
      <c r="D3237" s="31"/>
      <c r="E3237" s="18"/>
      <c r="F3237" s="31"/>
      <c r="H3237" s="36"/>
    </row>
    <row r="3238" spans="3:8" x14ac:dyDescent="0.25">
      <c r="C3238" s="18"/>
      <c r="D3238" s="31"/>
      <c r="E3238" s="18"/>
      <c r="F3238" s="31"/>
      <c r="H3238" s="36"/>
    </row>
    <row r="3239" spans="3:8" x14ac:dyDescent="0.25">
      <c r="C3239" s="18"/>
      <c r="D3239" s="31"/>
      <c r="E3239" s="18"/>
      <c r="F3239" s="31"/>
      <c r="H3239" s="36"/>
    </row>
    <row r="3240" spans="3:8" x14ac:dyDescent="0.25">
      <c r="C3240" s="18"/>
      <c r="D3240" s="31"/>
      <c r="E3240" s="18"/>
      <c r="F3240" s="31"/>
      <c r="H3240" s="36"/>
    </row>
    <row r="3241" spans="3:8" x14ac:dyDescent="0.25">
      <c r="C3241" s="18"/>
      <c r="D3241" s="31"/>
      <c r="E3241" s="18"/>
      <c r="F3241" s="31"/>
      <c r="H3241" s="36"/>
    </row>
    <row r="3242" spans="3:8" x14ac:dyDescent="0.25">
      <c r="C3242" s="18"/>
      <c r="D3242" s="31"/>
      <c r="E3242" s="18"/>
      <c r="F3242" s="31"/>
      <c r="H3242" s="36"/>
    </row>
    <row r="3243" spans="3:8" x14ac:dyDescent="0.25">
      <c r="C3243" s="18"/>
      <c r="D3243" s="31"/>
      <c r="E3243" s="18"/>
      <c r="F3243" s="31"/>
      <c r="H3243" s="36"/>
    </row>
    <row r="3244" spans="3:8" x14ac:dyDescent="0.25">
      <c r="C3244" s="18"/>
      <c r="D3244" s="31"/>
      <c r="E3244" s="18"/>
      <c r="F3244" s="31"/>
      <c r="H3244" s="36"/>
    </row>
    <row r="3245" spans="3:8" x14ac:dyDescent="0.25">
      <c r="C3245" s="18"/>
      <c r="D3245" s="31"/>
      <c r="E3245" s="18"/>
      <c r="F3245" s="31"/>
      <c r="H3245" s="36"/>
    </row>
    <row r="3246" spans="3:8" x14ac:dyDescent="0.25">
      <c r="C3246" s="18"/>
      <c r="D3246" s="31"/>
      <c r="E3246" s="18"/>
      <c r="F3246" s="31"/>
      <c r="H3246" s="36"/>
    </row>
    <row r="3247" spans="3:8" x14ac:dyDescent="0.25">
      <c r="C3247" s="18"/>
      <c r="D3247" s="31"/>
      <c r="E3247" s="18"/>
      <c r="F3247" s="31"/>
      <c r="H3247" s="36"/>
    </row>
    <row r="3248" spans="3:8" x14ac:dyDescent="0.25">
      <c r="C3248" s="18"/>
      <c r="D3248" s="31"/>
      <c r="E3248" s="18"/>
      <c r="F3248" s="31"/>
      <c r="H3248" s="36"/>
    </row>
    <row r="3249" spans="3:8" x14ac:dyDescent="0.25">
      <c r="C3249" s="18"/>
      <c r="D3249" s="31"/>
      <c r="E3249" s="18"/>
      <c r="F3249" s="31"/>
      <c r="H3249" s="36"/>
    </row>
    <row r="3250" spans="3:8" x14ac:dyDescent="0.25">
      <c r="C3250" s="18"/>
      <c r="D3250" s="31"/>
      <c r="E3250" s="18"/>
      <c r="F3250" s="31"/>
      <c r="H3250" s="36"/>
    </row>
    <row r="3251" spans="3:8" x14ac:dyDescent="0.25">
      <c r="C3251" s="18"/>
      <c r="D3251" s="31"/>
      <c r="E3251" s="18"/>
      <c r="F3251" s="31"/>
      <c r="H3251" s="36"/>
    </row>
    <row r="3252" spans="3:8" x14ac:dyDescent="0.25">
      <c r="C3252" s="18"/>
      <c r="D3252" s="31"/>
      <c r="E3252" s="18"/>
      <c r="F3252" s="31"/>
      <c r="H3252" s="36"/>
    </row>
    <row r="3253" spans="3:8" x14ac:dyDescent="0.25">
      <c r="C3253" s="18"/>
      <c r="D3253" s="31"/>
      <c r="E3253" s="18"/>
      <c r="F3253" s="31"/>
      <c r="H3253" s="36"/>
    </row>
    <row r="3254" spans="3:8" x14ac:dyDescent="0.25">
      <c r="C3254" s="18"/>
      <c r="D3254" s="31"/>
      <c r="E3254" s="18"/>
      <c r="F3254" s="31"/>
      <c r="H3254" s="36"/>
    </row>
    <row r="3255" spans="3:8" x14ac:dyDescent="0.25">
      <c r="C3255" s="18"/>
      <c r="D3255" s="31"/>
      <c r="E3255" s="18"/>
      <c r="F3255" s="31"/>
      <c r="H3255" s="36"/>
    </row>
    <row r="3256" spans="3:8" x14ac:dyDescent="0.25">
      <c r="C3256" s="18"/>
      <c r="D3256" s="31"/>
      <c r="E3256" s="18"/>
      <c r="F3256" s="31"/>
      <c r="H3256" s="36"/>
    </row>
    <row r="3257" spans="3:8" x14ac:dyDescent="0.25">
      <c r="C3257" s="18"/>
      <c r="D3257" s="31"/>
      <c r="E3257" s="18"/>
      <c r="F3257" s="31"/>
      <c r="H3257" s="36"/>
    </row>
    <row r="3258" spans="3:8" x14ac:dyDescent="0.25">
      <c r="C3258" s="18"/>
      <c r="D3258" s="31"/>
      <c r="E3258" s="18"/>
      <c r="F3258" s="31"/>
      <c r="H3258" s="36"/>
    </row>
    <row r="3259" spans="3:8" x14ac:dyDescent="0.25">
      <c r="C3259" s="18"/>
      <c r="D3259" s="31"/>
      <c r="E3259" s="18"/>
      <c r="F3259" s="31"/>
      <c r="H3259" s="36"/>
    </row>
    <row r="3260" spans="3:8" x14ac:dyDescent="0.25">
      <c r="C3260" s="18"/>
      <c r="D3260" s="31"/>
      <c r="E3260" s="18"/>
      <c r="F3260" s="31"/>
      <c r="H3260" s="36"/>
    </row>
    <row r="3261" spans="3:8" x14ac:dyDescent="0.25">
      <c r="C3261" s="18"/>
      <c r="D3261" s="31"/>
      <c r="E3261" s="18"/>
      <c r="F3261" s="31"/>
      <c r="H3261" s="36"/>
    </row>
    <row r="3262" spans="3:8" x14ac:dyDescent="0.25">
      <c r="C3262" s="18"/>
      <c r="D3262" s="31"/>
      <c r="E3262" s="18"/>
      <c r="F3262" s="31"/>
      <c r="H3262" s="36"/>
    </row>
    <row r="3263" spans="3:8" x14ac:dyDescent="0.25">
      <c r="C3263" s="18"/>
      <c r="D3263" s="31"/>
      <c r="E3263" s="18"/>
      <c r="F3263" s="31"/>
      <c r="H3263" s="36"/>
    </row>
    <row r="3264" spans="3:8" x14ac:dyDescent="0.25">
      <c r="C3264" s="18"/>
      <c r="D3264" s="31"/>
      <c r="E3264" s="18"/>
      <c r="F3264" s="31"/>
      <c r="H3264" s="36"/>
    </row>
    <row r="3265" spans="3:8" x14ac:dyDescent="0.25">
      <c r="C3265" s="18"/>
      <c r="D3265" s="31"/>
      <c r="E3265" s="18"/>
      <c r="F3265" s="31"/>
      <c r="H3265" s="36"/>
    </row>
    <row r="3266" spans="3:8" x14ac:dyDescent="0.25">
      <c r="C3266" s="18"/>
      <c r="D3266" s="31"/>
      <c r="E3266" s="18"/>
      <c r="F3266" s="31"/>
      <c r="H3266" s="36"/>
    </row>
    <row r="3267" spans="3:8" x14ac:dyDescent="0.25">
      <c r="C3267" s="18"/>
      <c r="D3267" s="31"/>
      <c r="E3267" s="18"/>
      <c r="F3267" s="31"/>
      <c r="H3267" s="36"/>
    </row>
    <row r="3268" spans="3:8" x14ac:dyDescent="0.25">
      <c r="C3268" s="18"/>
      <c r="D3268" s="31"/>
      <c r="E3268" s="18"/>
      <c r="F3268" s="31"/>
      <c r="H3268" s="36"/>
    </row>
    <row r="3269" spans="3:8" x14ac:dyDescent="0.25">
      <c r="C3269" s="18"/>
      <c r="D3269" s="31"/>
      <c r="E3269" s="18"/>
      <c r="F3269" s="31"/>
      <c r="H3269" s="36"/>
    </row>
    <row r="3270" spans="3:8" x14ac:dyDescent="0.25">
      <c r="C3270" s="18"/>
      <c r="D3270" s="31"/>
      <c r="E3270" s="18"/>
      <c r="F3270" s="31"/>
      <c r="H3270" s="36"/>
    </row>
    <row r="3271" spans="3:8" x14ac:dyDescent="0.25">
      <c r="C3271" s="18"/>
      <c r="D3271" s="31"/>
      <c r="E3271" s="18"/>
      <c r="F3271" s="31"/>
      <c r="H3271" s="36"/>
    </row>
    <row r="3272" spans="3:8" x14ac:dyDescent="0.25">
      <c r="C3272" s="18"/>
      <c r="D3272" s="31"/>
      <c r="E3272" s="18"/>
      <c r="F3272" s="31"/>
      <c r="H3272" s="36"/>
    </row>
    <row r="3273" spans="3:8" x14ac:dyDescent="0.25">
      <c r="C3273" s="18"/>
      <c r="D3273" s="31"/>
      <c r="E3273" s="18"/>
      <c r="F3273" s="31"/>
      <c r="H3273" s="36"/>
    </row>
    <row r="3274" spans="3:8" x14ac:dyDescent="0.25">
      <c r="C3274" s="18"/>
      <c r="D3274" s="31"/>
      <c r="E3274" s="18"/>
      <c r="F3274" s="31"/>
      <c r="H3274" s="36"/>
    </row>
    <row r="3275" spans="3:8" x14ac:dyDescent="0.25">
      <c r="C3275" s="18"/>
      <c r="D3275" s="31"/>
      <c r="E3275" s="18"/>
      <c r="F3275" s="31"/>
      <c r="H3275" s="36"/>
    </row>
    <row r="3276" spans="3:8" x14ac:dyDescent="0.25">
      <c r="C3276" s="18"/>
      <c r="D3276" s="31"/>
      <c r="E3276" s="18"/>
      <c r="F3276" s="31"/>
      <c r="H3276" s="36"/>
    </row>
    <row r="3277" spans="3:8" x14ac:dyDescent="0.25">
      <c r="C3277" s="18"/>
      <c r="D3277" s="31"/>
      <c r="E3277" s="18"/>
      <c r="F3277" s="31"/>
      <c r="H3277" s="36"/>
    </row>
    <row r="3278" spans="3:8" x14ac:dyDescent="0.25">
      <c r="C3278" s="18"/>
      <c r="D3278" s="31"/>
      <c r="E3278" s="18"/>
      <c r="F3278" s="31"/>
      <c r="H3278" s="36"/>
    </row>
    <row r="3279" spans="3:8" x14ac:dyDescent="0.25">
      <c r="C3279" s="18"/>
      <c r="D3279" s="31"/>
      <c r="E3279" s="18"/>
      <c r="F3279" s="31"/>
      <c r="H3279" s="36"/>
    </row>
    <row r="3280" spans="3:8" x14ac:dyDescent="0.25">
      <c r="C3280" s="18"/>
      <c r="D3280" s="31"/>
      <c r="E3280" s="18"/>
      <c r="F3280" s="31"/>
      <c r="H3280" s="36"/>
    </row>
    <row r="3281" spans="3:8" x14ac:dyDescent="0.25">
      <c r="C3281" s="18"/>
      <c r="D3281" s="31"/>
      <c r="E3281" s="18"/>
      <c r="F3281" s="31"/>
      <c r="H3281" s="36"/>
    </row>
    <row r="3282" spans="3:8" x14ac:dyDescent="0.25">
      <c r="C3282" s="18"/>
      <c r="D3282" s="31"/>
      <c r="E3282" s="18"/>
      <c r="F3282" s="31"/>
      <c r="H3282" s="36"/>
    </row>
    <row r="3283" spans="3:8" x14ac:dyDescent="0.25">
      <c r="C3283" s="18"/>
      <c r="D3283" s="31"/>
      <c r="E3283" s="18"/>
      <c r="F3283" s="31"/>
      <c r="H3283" s="36"/>
    </row>
    <row r="3284" spans="3:8" x14ac:dyDescent="0.25">
      <c r="C3284" s="18"/>
      <c r="D3284" s="31"/>
      <c r="E3284" s="18"/>
      <c r="F3284" s="31"/>
      <c r="H3284" s="36"/>
    </row>
    <row r="3285" spans="3:8" x14ac:dyDescent="0.25">
      <c r="C3285" s="18"/>
      <c r="D3285" s="31"/>
      <c r="E3285" s="18"/>
      <c r="F3285" s="31"/>
      <c r="H3285" s="36"/>
    </row>
    <row r="3286" spans="3:8" x14ac:dyDescent="0.25">
      <c r="C3286" s="18"/>
      <c r="D3286" s="31"/>
      <c r="E3286" s="18"/>
      <c r="F3286" s="31"/>
      <c r="H3286" s="36"/>
    </row>
    <row r="3287" spans="3:8" x14ac:dyDescent="0.25">
      <c r="C3287" s="18"/>
      <c r="D3287" s="31"/>
      <c r="E3287" s="18"/>
      <c r="F3287" s="31"/>
      <c r="H3287" s="36"/>
    </row>
    <row r="3288" spans="3:8" x14ac:dyDescent="0.25">
      <c r="C3288" s="18"/>
      <c r="D3288" s="31"/>
      <c r="E3288" s="18"/>
      <c r="F3288" s="31"/>
      <c r="H3288" s="36"/>
    </row>
    <row r="3289" spans="3:8" x14ac:dyDescent="0.25">
      <c r="C3289" s="18"/>
      <c r="D3289" s="31"/>
      <c r="E3289" s="18"/>
      <c r="F3289" s="31"/>
      <c r="H3289" s="36"/>
    </row>
    <row r="3290" spans="3:8" x14ac:dyDescent="0.25">
      <c r="C3290" s="18"/>
      <c r="D3290" s="31"/>
      <c r="E3290" s="18"/>
      <c r="F3290" s="31"/>
      <c r="H3290" s="36"/>
    </row>
    <row r="3291" spans="3:8" x14ac:dyDescent="0.25">
      <c r="C3291" s="18"/>
      <c r="D3291" s="31"/>
      <c r="E3291" s="18"/>
      <c r="F3291" s="31"/>
      <c r="H3291" s="36"/>
    </row>
    <row r="3292" spans="3:8" x14ac:dyDescent="0.25">
      <c r="C3292" s="18"/>
      <c r="D3292" s="31"/>
      <c r="E3292" s="18"/>
      <c r="F3292" s="31"/>
      <c r="H3292" s="36"/>
    </row>
    <row r="3293" spans="3:8" x14ac:dyDescent="0.25">
      <c r="C3293" s="18"/>
      <c r="D3293" s="31"/>
      <c r="E3293" s="18"/>
      <c r="F3293" s="31"/>
      <c r="H3293" s="36"/>
    </row>
    <row r="3294" spans="3:8" x14ac:dyDescent="0.25">
      <c r="C3294" s="18"/>
      <c r="D3294" s="31"/>
      <c r="E3294" s="18"/>
      <c r="F3294" s="31"/>
      <c r="H3294" s="36"/>
    </row>
    <row r="3295" spans="3:8" x14ac:dyDescent="0.25">
      <c r="C3295" s="18"/>
      <c r="D3295" s="31"/>
      <c r="E3295" s="18"/>
      <c r="F3295" s="31"/>
      <c r="H3295" s="36"/>
    </row>
    <row r="3296" spans="3:8" x14ac:dyDescent="0.25">
      <c r="C3296" s="18"/>
      <c r="D3296" s="31"/>
      <c r="E3296" s="18"/>
      <c r="F3296" s="31"/>
      <c r="H3296" s="36"/>
    </row>
    <row r="3297" spans="3:8" x14ac:dyDescent="0.25">
      <c r="C3297" s="18"/>
      <c r="D3297" s="31"/>
      <c r="E3297" s="18"/>
      <c r="F3297" s="31"/>
      <c r="H3297" s="36"/>
    </row>
    <row r="3298" spans="3:8" x14ac:dyDescent="0.25">
      <c r="C3298" s="18"/>
      <c r="D3298" s="31"/>
      <c r="E3298" s="18"/>
      <c r="F3298" s="31"/>
      <c r="H3298" s="36"/>
    </row>
    <row r="3299" spans="3:8" x14ac:dyDescent="0.25">
      <c r="C3299" s="18"/>
      <c r="D3299" s="31"/>
      <c r="E3299" s="18"/>
      <c r="F3299" s="31"/>
      <c r="H3299" s="36"/>
    </row>
    <row r="3300" spans="3:8" x14ac:dyDescent="0.25">
      <c r="C3300" s="18"/>
      <c r="D3300" s="31"/>
      <c r="E3300" s="18"/>
      <c r="F3300" s="31"/>
      <c r="H3300" s="36"/>
    </row>
    <row r="3301" spans="3:8" x14ac:dyDescent="0.25">
      <c r="C3301" s="18"/>
      <c r="D3301" s="31"/>
      <c r="E3301" s="18"/>
      <c r="F3301" s="31"/>
      <c r="H3301" s="36"/>
    </row>
    <row r="3302" spans="3:8" x14ac:dyDescent="0.25">
      <c r="C3302" s="18"/>
      <c r="D3302" s="31"/>
      <c r="E3302" s="18"/>
      <c r="F3302" s="31"/>
      <c r="H3302" s="36"/>
    </row>
    <row r="3303" spans="3:8" x14ac:dyDescent="0.25">
      <c r="C3303" s="18"/>
      <c r="D3303" s="31"/>
      <c r="E3303" s="18"/>
      <c r="F3303" s="31"/>
      <c r="H3303" s="36"/>
    </row>
    <row r="3304" spans="3:8" x14ac:dyDescent="0.25">
      <c r="C3304" s="18"/>
      <c r="D3304" s="31"/>
      <c r="E3304" s="18"/>
      <c r="F3304" s="31"/>
      <c r="H3304" s="36"/>
    </row>
    <row r="3305" spans="3:8" x14ac:dyDescent="0.25">
      <c r="C3305" s="18"/>
      <c r="D3305" s="31"/>
      <c r="E3305" s="18"/>
      <c r="F3305" s="31"/>
      <c r="H3305" s="36"/>
    </row>
    <row r="3306" spans="3:8" x14ac:dyDescent="0.25">
      <c r="C3306" s="18"/>
      <c r="D3306" s="31"/>
      <c r="E3306" s="18"/>
      <c r="F3306" s="31"/>
      <c r="H3306" s="36"/>
    </row>
    <row r="3307" spans="3:8" x14ac:dyDescent="0.25">
      <c r="C3307" s="18"/>
      <c r="D3307" s="31"/>
      <c r="E3307" s="18"/>
      <c r="F3307" s="31"/>
      <c r="H3307" s="36"/>
    </row>
    <row r="3308" spans="3:8" x14ac:dyDescent="0.25">
      <c r="C3308" s="18"/>
      <c r="D3308" s="31"/>
      <c r="E3308" s="18"/>
      <c r="F3308" s="31"/>
      <c r="H3308" s="36"/>
    </row>
    <row r="3309" spans="3:8" x14ac:dyDescent="0.25">
      <c r="C3309" s="18"/>
      <c r="D3309" s="31"/>
      <c r="E3309" s="18"/>
      <c r="F3309" s="31"/>
      <c r="H3309" s="36"/>
    </row>
    <row r="3310" spans="3:8" x14ac:dyDescent="0.25">
      <c r="C3310" s="18"/>
      <c r="D3310" s="31"/>
      <c r="E3310" s="18"/>
      <c r="F3310" s="31"/>
      <c r="H3310" s="36"/>
    </row>
    <row r="3311" spans="3:8" x14ac:dyDescent="0.25">
      <c r="C3311" s="18"/>
      <c r="D3311" s="31"/>
      <c r="E3311" s="18"/>
      <c r="F3311" s="31"/>
      <c r="H3311" s="36"/>
    </row>
    <row r="3312" spans="3:8" x14ac:dyDescent="0.25">
      <c r="C3312" s="18"/>
      <c r="D3312" s="31"/>
      <c r="E3312" s="18"/>
      <c r="F3312" s="31"/>
      <c r="H3312" s="36"/>
    </row>
    <row r="3313" spans="3:8" x14ac:dyDescent="0.25">
      <c r="C3313" s="18"/>
      <c r="D3313" s="31"/>
      <c r="E3313" s="18"/>
      <c r="F3313" s="31"/>
      <c r="H3313" s="36"/>
    </row>
    <row r="3314" spans="3:8" x14ac:dyDescent="0.25">
      <c r="C3314" s="18"/>
      <c r="D3314" s="31"/>
      <c r="E3314" s="18"/>
      <c r="F3314" s="31"/>
      <c r="H3314" s="36"/>
    </row>
    <row r="3315" spans="3:8" x14ac:dyDescent="0.25">
      <c r="C3315" s="18"/>
      <c r="D3315" s="31"/>
      <c r="E3315" s="18"/>
      <c r="F3315" s="31"/>
      <c r="H3315" s="36"/>
    </row>
    <row r="3316" spans="3:8" x14ac:dyDescent="0.25">
      <c r="C3316" s="18"/>
      <c r="D3316" s="31"/>
      <c r="E3316" s="18"/>
      <c r="F3316" s="31"/>
      <c r="H3316" s="36"/>
    </row>
    <row r="3317" spans="3:8" x14ac:dyDescent="0.25">
      <c r="C3317" s="18"/>
      <c r="D3317" s="31"/>
      <c r="E3317" s="18"/>
      <c r="F3317" s="31"/>
      <c r="H3317" s="36"/>
    </row>
    <row r="3318" spans="3:8" x14ac:dyDescent="0.25">
      <c r="C3318" s="18"/>
      <c r="D3318" s="31"/>
      <c r="E3318" s="18"/>
      <c r="F3318" s="31"/>
      <c r="H3318" s="36"/>
    </row>
    <row r="3319" spans="3:8" x14ac:dyDescent="0.25">
      <c r="C3319" s="18"/>
      <c r="D3319" s="31"/>
      <c r="E3319" s="18"/>
      <c r="F3319" s="31"/>
      <c r="H3319" s="36"/>
    </row>
    <row r="3320" spans="3:8" x14ac:dyDescent="0.25">
      <c r="C3320" s="18"/>
      <c r="D3320" s="31"/>
      <c r="E3320" s="18"/>
      <c r="F3320" s="31"/>
      <c r="H3320" s="36"/>
    </row>
    <row r="3321" spans="3:8" x14ac:dyDescent="0.25">
      <c r="C3321" s="18"/>
      <c r="D3321" s="31"/>
      <c r="E3321" s="18"/>
      <c r="F3321" s="31"/>
      <c r="H3321" s="36"/>
    </row>
    <row r="3322" spans="3:8" x14ac:dyDescent="0.25">
      <c r="C3322" s="18"/>
      <c r="D3322" s="31"/>
      <c r="E3322" s="18"/>
      <c r="F3322" s="31"/>
      <c r="H3322" s="36"/>
    </row>
    <row r="3323" spans="3:8" x14ac:dyDescent="0.25">
      <c r="C3323" s="18"/>
      <c r="D3323" s="31"/>
      <c r="E3323" s="18"/>
      <c r="F3323" s="31"/>
      <c r="H3323" s="36"/>
    </row>
    <row r="3324" spans="3:8" x14ac:dyDescent="0.25">
      <c r="C3324" s="18"/>
      <c r="D3324" s="31"/>
      <c r="E3324" s="18"/>
      <c r="F3324" s="31"/>
      <c r="H3324" s="36"/>
    </row>
    <row r="3325" spans="3:8" x14ac:dyDescent="0.25">
      <c r="C3325" s="18"/>
      <c r="D3325" s="31"/>
      <c r="E3325" s="18"/>
      <c r="F3325" s="31"/>
      <c r="H3325" s="36"/>
    </row>
    <row r="3326" spans="3:8" x14ac:dyDescent="0.25">
      <c r="C3326" s="18"/>
      <c r="D3326" s="31"/>
      <c r="E3326" s="18"/>
      <c r="F3326" s="31"/>
      <c r="H3326" s="36"/>
    </row>
    <row r="3327" spans="3:8" x14ac:dyDescent="0.25">
      <c r="C3327" s="18"/>
      <c r="D3327" s="31"/>
      <c r="E3327" s="18"/>
      <c r="F3327" s="31"/>
      <c r="H3327" s="36"/>
    </row>
    <row r="3328" spans="3:8" x14ac:dyDescent="0.25">
      <c r="C3328" s="18"/>
      <c r="D3328" s="31"/>
      <c r="E3328" s="18"/>
      <c r="F3328" s="31"/>
      <c r="H3328" s="36"/>
    </row>
    <row r="3329" spans="3:8" x14ac:dyDescent="0.25">
      <c r="C3329" s="18"/>
      <c r="D3329" s="31"/>
      <c r="E3329" s="18"/>
      <c r="F3329" s="31"/>
      <c r="H3329" s="36"/>
    </row>
    <row r="3330" spans="3:8" x14ac:dyDescent="0.25">
      <c r="C3330" s="18"/>
      <c r="D3330" s="31"/>
      <c r="E3330" s="18"/>
      <c r="F3330" s="31"/>
      <c r="H3330" s="36"/>
    </row>
    <row r="3331" spans="3:8" x14ac:dyDescent="0.25">
      <c r="C3331" s="18"/>
      <c r="D3331" s="31"/>
      <c r="E3331" s="18"/>
      <c r="F3331" s="31"/>
      <c r="H3331" s="36"/>
    </row>
    <row r="3332" spans="3:8" x14ac:dyDescent="0.25">
      <c r="C3332" s="18"/>
      <c r="D3332" s="31"/>
      <c r="E3332" s="18"/>
      <c r="F3332" s="31"/>
      <c r="H3332" s="36"/>
    </row>
    <row r="3333" spans="3:8" x14ac:dyDescent="0.25">
      <c r="C3333" s="18"/>
      <c r="D3333" s="31"/>
      <c r="E3333" s="18"/>
      <c r="F3333" s="31"/>
      <c r="H3333" s="36"/>
    </row>
    <row r="3334" spans="3:8" x14ac:dyDescent="0.25">
      <c r="C3334" s="18"/>
      <c r="D3334" s="31"/>
      <c r="E3334" s="18"/>
      <c r="F3334" s="31"/>
      <c r="H3334" s="36"/>
    </row>
    <row r="3335" spans="3:8" x14ac:dyDescent="0.25">
      <c r="C3335" s="18"/>
      <c r="D3335" s="31"/>
      <c r="E3335" s="18"/>
      <c r="F3335" s="31"/>
      <c r="H3335" s="36"/>
    </row>
    <row r="3336" spans="3:8" x14ac:dyDescent="0.25">
      <c r="C3336" s="18"/>
      <c r="D3336" s="31"/>
      <c r="E3336" s="18"/>
      <c r="F3336" s="31"/>
      <c r="H3336" s="36"/>
    </row>
    <row r="3337" spans="3:8" x14ac:dyDescent="0.25">
      <c r="C3337" s="18"/>
      <c r="D3337" s="31"/>
      <c r="E3337" s="18"/>
      <c r="F3337" s="31"/>
      <c r="H3337" s="36"/>
    </row>
    <row r="3338" spans="3:8" x14ac:dyDescent="0.25">
      <c r="C3338" s="18"/>
      <c r="D3338" s="31"/>
      <c r="E3338" s="18"/>
      <c r="F3338" s="31"/>
      <c r="H3338" s="36"/>
    </row>
    <row r="3339" spans="3:8" x14ac:dyDescent="0.25">
      <c r="C3339" s="18"/>
      <c r="D3339" s="31"/>
      <c r="E3339" s="18"/>
      <c r="F3339" s="31"/>
      <c r="H3339" s="36"/>
    </row>
    <row r="3340" spans="3:8" x14ac:dyDescent="0.25">
      <c r="C3340" s="18"/>
      <c r="D3340" s="31"/>
      <c r="E3340" s="18"/>
      <c r="F3340" s="31"/>
      <c r="H3340" s="36"/>
    </row>
    <row r="3341" spans="3:8" x14ac:dyDescent="0.25">
      <c r="C3341" s="18"/>
      <c r="D3341" s="31"/>
      <c r="E3341" s="18"/>
      <c r="F3341" s="31"/>
      <c r="H3341" s="36"/>
    </row>
    <row r="3342" spans="3:8" x14ac:dyDescent="0.25">
      <c r="C3342" s="18"/>
      <c r="D3342" s="31"/>
      <c r="E3342" s="18"/>
      <c r="F3342" s="31"/>
      <c r="H3342" s="36"/>
    </row>
    <row r="3343" spans="3:8" x14ac:dyDescent="0.25">
      <c r="C3343" s="18"/>
      <c r="D3343" s="31"/>
      <c r="E3343" s="18"/>
      <c r="F3343" s="31"/>
      <c r="H3343" s="36"/>
    </row>
    <row r="3344" spans="3:8" x14ac:dyDescent="0.25">
      <c r="C3344" s="18"/>
      <c r="D3344" s="31"/>
      <c r="E3344" s="18"/>
      <c r="F3344" s="31"/>
      <c r="H3344" s="36"/>
    </row>
    <row r="3345" spans="3:8" x14ac:dyDescent="0.25">
      <c r="C3345" s="18"/>
      <c r="D3345" s="31"/>
      <c r="E3345" s="18"/>
      <c r="F3345" s="31"/>
      <c r="H3345" s="36"/>
    </row>
    <row r="3346" spans="3:8" x14ac:dyDescent="0.25">
      <c r="C3346" s="18"/>
      <c r="D3346" s="31"/>
      <c r="E3346" s="18"/>
      <c r="F3346" s="31"/>
      <c r="H3346" s="36"/>
    </row>
    <row r="3347" spans="3:8" x14ac:dyDescent="0.25">
      <c r="C3347" s="18"/>
      <c r="D3347" s="31"/>
      <c r="E3347" s="18"/>
      <c r="F3347" s="31"/>
      <c r="H3347" s="36"/>
    </row>
    <row r="3348" spans="3:8" x14ac:dyDescent="0.25">
      <c r="C3348" s="18"/>
      <c r="D3348" s="31"/>
      <c r="E3348" s="18"/>
      <c r="F3348" s="31"/>
      <c r="H3348" s="36"/>
    </row>
    <row r="3349" spans="3:8" x14ac:dyDescent="0.25">
      <c r="C3349" s="18"/>
      <c r="D3349" s="31"/>
      <c r="E3349" s="18"/>
      <c r="F3349" s="31"/>
      <c r="H3349" s="36"/>
    </row>
    <row r="3350" spans="3:8" x14ac:dyDescent="0.25">
      <c r="C3350" s="18"/>
      <c r="D3350" s="31"/>
      <c r="E3350" s="18"/>
      <c r="F3350" s="31"/>
      <c r="H3350" s="36"/>
    </row>
    <row r="3351" spans="3:8" x14ac:dyDescent="0.25">
      <c r="C3351" s="18"/>
      <c r="D3351" s="31"/>
      <c r="E3351" s="18"/>
      <c r="F3351" s="31"/>
      <c r="H3351" s="36"/>
    </row>
    <row r="3352" spans="3:8" x14ac:dyDescent="0.25">
      <c r="C3352" s="18"/>
      <c r="D3352" s="31"/>
      <c r="E3352" s="18"/>
      <c r="F3352" s="31"/>
      <c r="H3352" s="36"/>
    </row>
    <row r="3353" spans="3:8" x14ac:dyDescent="0.25">
      <c r="C3353" s="18"/>
      <c r="D3353" s="31"/>
      <c r="E3353" s="18"/>
      <c r="F3353" s="31"/>
      <c r="H3353" s="36"/>
    </row>
    <row r="3354" spans="3:8" x14ac:dyDescent="0.25">
      <c r="C3354" s="18"/>
      <c r="D3354" s="31"/>
      <c r="E3354" s="18"/>
      <c r="F3354" s="31"/>
      <c r="H3354" s="36"/>
    </row>
    <row r="3355" spans="3:8" x14ac:dyDescent="0.25">
      <c r="C3355" s="18"/>
      <c r="D3355" s="31"/>
      <c r="E3355" s="18"/>
      <c r="F3355" s="31"/>
      <c r="H3355" s="36"/>
    </row>
    <row r="3356" spans="3:8" x14ac:dyDescent="0.25">
      <c r="C3356" s="18"/>
      <c r="D3356" s="31"/>
      <c r="E3356" s="18"/>
      <c r="F3356" s="31"/>
      <c r="H3356" s="36"/>
    </row>
    <row r="3357" spans="3:8" x14ac:dyDescent="0.25">
      <c r="C3357" s="18"/>
      <c r="D3357" s="31"/>
      <c r="E3357" s="18"/>
      <c r="F3357" s="31"/>
      <c r="H3357" s="36"/>
    </row>
    <row r="3358" spans="3:8" x14ac:dyDescent="0.25">
      <c r="C3358" s="18"/>
      <c r="D3358" s="31"/>
      <c r="E3358" s="18"/>
      <c r="F3358" s="31"/>
      <c r="H3358" s="36"/>
    </row>
    <row r="3359" spans="3:8" x14ac:dyDescent="0.25">
      <c r="C3359" s="18"/>
      <c r="D3359" s="31"/>
      <c r="E3359" s="18"/>
      <c r="F3359" s="31"/>
      <c r="H3359" s="36"/>
    </row>
    <row r="3360" spans="3:8" x14ac:dyDescent="0.25">
      <c r="C3360" s="18"/>
      <c r="D3360" s="31"/>
      <c r="E3360" s="18"/>
      <c r="F3360" s="31"/>
      <c r="H3360" s="36"/>
    </row>
    <row r="3361" spans="3:8" x14ac:dyDescent="0.25">
      <c r="C3361" s="18"/>
      <c r="D3361" s="31"/>
      <c r="E3361" s="18"/>
      <c r="F3361" s="31"/>
      <c r="H3361" s="36"/>
    </row>
    <row r="3362" spans="3:8" x14ac:dyDescent="0.25">
      <c r="C3362" s="18"/>
      <c r="D3362" s="31"/>
      <c r="E3362" s="18"/>
      <c r="F3362" s="31"/>
      <c r="H3362" s="36"/>
    </row>
    <row r="3363" spans="3:8" x14ac:dyDescent="0.25">
      <c r="C3363" s="18"/>
      <c r="D3363" s="31"/>
      <c r="E3363" s="18"/>
      <c r="F3363" s="31"/>
      <c r="H3363" s="36"/>
    </row>
    <row r="3364" spans="3:8" x14ac:dyDescent="0.25">
      <c r="C3364" s="18"/>
      <c r="D3364" s="31"/>
      <c r="E3364" s="18"/>
      <c r="F3364" s="31"/>
      <c r="H3364" s="36"/>
    </row>
    <row r="3365" spans="3:8" x14ac:dyDescent="0.25">
      <c r="C3365" s="18"/>
      <c r="D3365" s="31"/>
      <c r="E3365" s="18"/>
      <c r="F3365" s="31"/>
      <c r="H3365" s="36"/>
    </row>
    <row r="3366" spans="3:8" x14ac:dyDescent="0.25">
      <c r="C3366" s="18"/>
      <c r="D3366" s="31"/>
      <c r="E3366" s="18"/>
      <c r="F3366" s="31"/>
      <c r="H3366" s="36"/>
    </row>
    <row r="3367" spans="3:8" x14ac:dyDescent="0.25">
      <c r="C3367" s="18"/>
      <c r="D3367" s="31"/>
      <c r="E3367" s="18"/>
      <c r="F3367" s="31"/>
      <c r="H3367" s="36"/>
    </row>
    <row r="3368" spans="3:8" x14ac:dyDescent="0.25">
      <c r="C3368" s="18"/>
      <c r="D3368" s="31"/>
      <c r="E3368" s="18"/>
      <c r="F3368" s="31"/>
      <c r="H3368" s="36"/>
    </row>
    <row r="3369" spans="3:8" x14ac:dyDescent="0.25">
      <c r="C3369" s="18"/>
      <c r="D3369" s="31"/>
      <c r="E3369" s="18"/>
      <c r="F3369" s="31"/>
      <c r="H3369" s="36"/>
    </row>
    <row r="3370" spans="3:8" x14ac:dyDescent="0.25">
      <c r="C3370" s="18"/>
      <c r="D3370" s="31"/>
      <c r="E3370" s="18"/>
      <c r="F3370" s="31"/>
      <c r="H3370" s="36"/>
    </row>
    <row r="3371" spans="3:8" x14ac:dyDescent="0.25">
      <c r="C3371" s="18"/>
      <c r="D3371" s="31"/>
      <c r="E3371" s="18"/>
      <c r="F3371" s="31"/>
      <c r="H3371" s="36"/>
    </row>
    <row r="3372" spans="3:8" x14ac:dyDescent="0.25">
      <c r="C3372" s="18"/>
      <c r="D3372" s="31"/>
      <c r="E3372" s="18"/>
      <c r="F3372" s="31"/>
      <c r="H3372" s="36"/>
    </row>
    <row r="3373" spans="3:8" x14ac:dyDescent="0.25">
      <c r="C3373" s="18"/>
      <c r="D3373" s="31"/>
      <c r="E3373" s="18"/>
      <c r="F3373" s="31"/>
      <c r="H3373" s="36"/>
    </row>
    <row r="3374" spans="3:8" x14ac:dyDescent="0.25">
      <c r="C3374" s="18"/>
      <c r="D3374" s="31"/>
      <c r="E3374" s="18"/>
      <c r="F3374" s="31"/>
      <c r="H3374" s="36"/>
    </row>
    <row r="3375" spans="3:8" x14ac:dyDescent="0.25">
      <c r="C3375" s="18"/>
      <c r="D3375" s="31"/>
      <c r="E3375" s="18"/>
      <c r="F3375" s="31"/>
      <c r="H3375" s="36"/>
    </row>
    <row r="3376" spans="3:8" x14ac:dyDescent="0.25">
      <c r="C3376" s="18"/>
      <c r="D3376" s="31"/>
      <c r="E3376" s="18"/>
      <c r="F3376" s="31"/>
      <c r="H3376" s="36"/>
    </row>
    <row r="3377" spans="3:8" x14ac:dyDescent="0.25">
      <c r="C3377" s="18"/>
      <c r="D3377" s="31"/>
      <c r="E3377" s="18"/>
      <c r="F3377" s="31"/>
      <c r="H3377" s="36"/>
    </row>
    <row r="3378" spans="3:8" x14ac:dyDescent="0.25">
      <c r="C3378" s="18"/>
      <c r="D3378" s="31"/>
      <c r="E3378" s="18"/>
      <c r="F3378" s="31"/>
      <c r="H3378" s="36"/>
    </row>
    <row r="3379" spans="3:8" x14ac:dyDescent="0.25">
      <c r="C3379" s="18"/>
      <c r="D3379" s="31"/>
      <c r="E3379" s="18"/>
      <c r="F3379" s="31"/>
      <c r="H3379" s="36"/>
    </row>
    <row r="3380" spans="3:8" x14ac:dyDescent="0.25">
      <c r="C3380" s="18"/>
      <c r="D3380" s="31"/>
      <c r="E3380" s="18"/>
      <c r="F3380" s="31"/>
      <c r="H3380" s="36"/>
    </row>
    <row r="3381" spans="3:8" x14ac:dyDescent="0.25">
      <c r="C3381" s="18"/>
      <c r="D3381" s="31"/>
      <c r="E3381" s="18"/>
      <c r="F3381" s="31"/>
      <c r="H3381" s="36"/>
    </row>
    <row r="3382" spans="3:8" x14ac:dyDescent="0.25">
      <c r="C3382" s="18"/>
      <c r="D3382" s="31"/>
      <c r="E3382" s="18"/>
      <c r="F3382" s="31"/>
      <c r="H3382" s="36"/>
    </row>
    <row r="3383" spans="3:8" x14ac:dyDescent="0.25">
      <c r="C3383" s="18"/>
      <c r="D3383" s="31"/>
      <c r="E3383" s="18"/>
      <c r="F3383" s="31"/>
      <c r="H3383" s="36"/>
    </row>
    <row r="3384" spans="3:8" x14ac:dyDescent="0.25">
      <c r="C3384" s="18"/>
      <c r="D3384" s="31"/>
      <c r="E3384" s="18"/>
      <c r="F3384" s="31"/>
      <c r="H3384" s="36"/>
    </row>
    <row r="3385" spans="3:8" x14ac:dyDescent="0.25">
      <c r="C3385" s="18"/>
      <c r="D3385" s="31"/>
      <c r="E3385" s="18"/>
      <c r="F3385" s="31"/>
      <c r="H3385" s="36"/>
    </row>
    <row r="3386" spans="3:8" x14ac:dyDescent="0.25">
      <c r="C3386" s="18"/>
      <c r="D3386" s="31"/>
      <c r="E3386" s="18"/>
      <c r="F3386" s="31"/>
      <c r="H3386" s="36"/>
    </row>
    <row r="3387" spans="3:8" x14ac:dyDescent="0.25">
      <c r="C3387" s="18"/>
      <c r="D3387" s="31"/>
      <c r="E3387" s="18"/>
      <c r="F3387" s="31"/>
      <c r="H3387" s="36"/>
    </row>
    <row r="3388" spans="3:8" x14ac:dyDescent="0.25">
      <c r="C3388" s="18"/>
      <c r="D3388" s="31"/>
      <c r="E3388" s="18"/>
      <c r="F3388" s="31"/>
      <c r="H3388" s="36"/>
    </row>
    <row r="3389" spans="3:8" x14ac:dyDescent="0.25">
      <c r="C3389" s="18"/>
      <c r="D3389" s="31"/>
      <c r="E3389" s="18"/>
      <c r="F3389" s="31"/>
      <c r="H3389" s="36"/>
    </row>
    <row r="3390" spans="3:8" x14ac:dyDescent="0.25">
      <c r="C3390" s="18"/>
      <c r="D3390" s="31"/>
      <c r="E3390" s="18"/>
      <c r="F3390" s="31"/>
      <c r="H3390" s="36"/>
    </row>
    <row r="3391" spans="3:8" x14ac:dyDescent="0.25">
      <c r="C3391" s="18"/>
      <c r="D3391" s="31"/>
      <c r="E3391" s="18"/>
      <c r="F3391" s="31"/>
      <c r="H3391" s="36"/>
    </row>
    <row r="3392" spans="3:8" x14ac:dyDescent="0.25">
      <c r="C3392" s="18"/>
      <c r="D3392" s="31"/>
      <c r="E3392" s="18"/>
      <c r="F3392" s="31"/>
      <c r="H3392" s="36"/>
    </row>
    <row r="3393" spans="3:8" x14ac:dyDescent="0.25">
      <c r="C3393" s="18"/>
      <c r="D3393" s="31"/>
      <c r="E3393" s="18"/>
      <c r="F3393" s="31"/>
      <c r="H3393" s="36"/>
    </row>
    <row r="3394" spans="3:8" x14ac:dyDescent="0.25">
      <c r="C3394" s="18"/>
      <c r="D3394" s="31"/>
      <c r="E3394" s="18"/>
      <c r="F3394" s="31"/>
      <c r="H3394" s="36"/>
    </row>
    <row r="3395" spans="3:8" x14ac:dyDescent="0.25">
      <c r="C3395" s="18"/>
      <c r="D3395" s="31"/>
      <c r="E3395" s="18"/>
      <c r="F3395" s="31"/>
      <c r="H3395" s="36"/>
    </row>
    <row r="3396" spans="3:8" x14ac:dyDescent="0.25">
      <c r="C3396" s="18"/>
      <c r="D3396" s="31"/>
      <c r="E3396" s="18"/>
      <c r="F3396" s="31"/>
      <c r="H3396" s="36"/>
    </row>
    <row r="3397" spans="3:8" x14ac:dyDescent="0.25">
      <c r="C3397" s="18"/>
      <c r="D3397" s="31"/>
      <c r="E3397" s="18"/>
      <c r="F3397" s="31"/>
      <c r="H3397" s="36"/>
    </row>
    <row r="3398" spans="3:8" x14ac:dyDescent="0.25">
      <c r="C3398" s="18"/>
      <c r="D3398" s="31"/>
      <c r="E3398" s="18"/>
      <c r="F3398" s="31"/>
      <c r="H3398" s="36"/>
    </row>
    <row r="3399" spans="3:8" x14ac:dyDescent="0.25">
      <c r="C3399" s="18"/>
      <c r="D3399" s="31"/>
      <c r="E3399" s="18"/>
      <c r="F3399" s="31"/>
      <c r="H3399" s="36"/>
    </row>
    <row r="3400" spans="3:8" x14ac:dyDescent="0.25">
      <c r="C3400" s="18"/>
      <c r="D3400" s="31"/>
      <c r="E3400" s="18"/>
      <c r="F3400" s="31"/>
      <c r="H3400" s="36"/>
    </row>
    <row r="3401" spans="3:8" x14ac:dyDescent="0.25">
      <c r="C3401" s="18"/>
      <c r="D3401" s="31"/>
      <c r="E3401" s="18"/>
      <c r="F3401" s="31"/>
      <c r="H3401" s="36"/>
    </row>
    <row r="3402" spans="3:8" x14ac:dyDescent="0.25">
      <c r="C3402" s="18"/>
      <c r="D3402" s="31"/>
      <c r="E3402" s="18"/>
      <c r="F3402" s="31"/>
      <c r="H3402" s="36"/>
    </row>
    <row r="3403" spans="3:8" x14ac:dyDescent="0.25">
      <c r="C3403" s="18"/>
      <c r="D3403" s="31"/>
      <c r="E3403" s="18"/>
      <c r="F3403" s="31"/>
      <c r="H3403" s="36"/>
    </row>
    <row r="3404" spans="3:8" x14ac:dyDescent="0.25">
      <c r="C3404" s="18"/>
      <c r="D3404" s="31"/>
      <c r="E3404" s="18"/>
      <c r="F3404" s="31"/>
      <c r="H3404" s="36"/>
    </row>
    <row r="3405" spans="3:8" x14ac:dyDescent="0.25">
      <c r="C3405" s="18"/>
      <c r="D3405" s="31"/>
      <c r="E3405" s="18"/>
      <c r="F3405" s="31"/>
      <c r="H3405" s="36"/>
    </row>
    <row r="3406" spans="3:8" x14ac:dyDescent="0.25">
      <c r="C3406" s="18"/>
      <c r="D3406" s="31"/>
      <c r="E3406" s="18"/>
      <c r="F3406" s="31"/>
      <c r="H3406" s="36"/>
    </row>
    <row r="3407" spans="3:8" x14ac:dyDescent="0.25">
      <c r="C3407" s="18"/>
      <c r="D3407" s="31"/>
      <c r="E3407" s="18"/>
      <c r="F3407" s="31"/>
      <c r="H3407" s="36"/>
    </row>
    <row r="3408" spans="3:8" x14ac:dyDescent="0.25">
      <c r="C3408" s="18"/>
      <c r="D3408" s="31"/>
      <c r="E3408" s="18"/>
      <c r="F3408" s="31"/>
      <c r="H3408" s="36"/>
    </row>
    <row r="3409" spans="3:8" x14ac:dyDescent="0.25">
      <c r="C3409" s="18"/>
      <c r="D3409" s="31"/>
      <c r="E3409" s="18"/>
      <c r="F3409" s="31"/>
      <c r="H3409" s="36"/>
    </row>
    <row r="3410" spans="3:8" x14ac:dyDescent="0.25">
      <c r="C3410" s="18"/>
      <c r="D3410" s="31"/>
      <c r="E3410" s="18"/>
      <c r="F3410" s="31"/>
      <c r="H3410" s="36"/>
    </row>
    <row r="3411" spans="3:8" x14ac:dyDescent="0.25">
      <c r="C3411" s="18"/>
      <c r="D3411" s="31"/>
      <c r="E3411" s="18"/>
      <c r="F3411" s="31"/>
      <c r="H3411" s="36"/>
    </row>
    <row r="3412" spans="3:8" x14ac:dyDescent="0.25">
      <c r="C3412" s="18"/>
      <c r="D3412" s="31"/>
      <c r="E3412" s="18"/>
      <c r="F3412" s="31"/>
      <c r="H3412" s="36"/>
    </row>
    <row r="3413" spans="3:8" x14ac:dyDescent="0.25">
      <c r="C3413" s="18"/>
      <c r="D3413" s="31"/>
      <c r="E3413" s="18"/>
      <c r="F3413" s="31"/>
      <c r="H3413" s="36"/>
    </row>
    <row r="3414" spans="3:8" x14ac:dyDescent="0.25">
      <c r="C3414" s="18"/>
      <c r="D3414" s="31"/>
      <c r="E3414" s="18"/>
      <c r="F3414" s="31"/>
      <c r="H3414" s="36"/>
    </row>
    <row r="3415" spans="3:8" x14ac:dyDescent="0.25">
      <c r="C3415" s="18"/>
      <c r="D3415" s="31"/>
      <c r="E3415" s="18"/>
      <c r="F3415" s="31"/>
      <c r="H3415" s="36"/>
    </row>
    <row r="3416" spans="3:8" x14ac:dyDescent="0.25">
      <c r="C3416" s="18"/>
      <c r="D3416" s="31"/>
      <c r="E3416" s="18"/>
      <c r="F3416" s="31"/>
      <c r="H3416" s="36"/>
    </row>
    <row r="3417" spans="3:8" x14ac:dyDescent="0.25">
      <c r="C3417" s="18"/>
      <c r="D3417" s="31"/>
      <c r="E3417" s="18"/>
      <c r="F3417" s="31"/>
      <c r="H3417" s="36"/>
    </row>
    <row r="3418" spans="3:8" x14ac:dyDescent="0.25">
      <c r="C3418" s="18"/>
      <c r="D3418" s="31"/>
      <c r="E3418" s="18"/>
      <c r="F3418" s="31"/>
      <c r="H3418" s="36"/>
    </row>
    <row r="3419" spans="3:8" x14ac:dyDescent="0.25">
      <c r="C3419" s="18"/>
      <c r="D3419" s="31"/>
      <c r="E3419" s="18"/>
      <c r="F3419" s="31"/>
      <c r="H3419" s="36"/>
    </row>
    <row r="3420" spans="3:8" x14ac:dyDescent="0.25">
      <c r="C3420" s="18"/>
      <c r="D3420" s="31"/>
      <c r="E3420" s="18"/>
      <c r="F3420" s="31"/>
      <c r="H3420" s="36"/>
    </row>
    <row r="3421" spans="3:8" x14ac:dyDescent="0.25">
      <c r="C3421" s="18"/>
      <c r="D3421" s="31"/>
      <c r="E3421" s="18"/>
      <c r="F3421" s="31"/>
      <c r="H3421" s="36"/>
    </row>
    <row r="3422" spans="3:8" x14ac:dyDescent="0.25">
      <c r="C3422" s="18"/>
      <c r="D3422" s="31"/>
      <c r="E3422" s="18"/>
      <c r="F3422" s="31"/>
      <c r="H3422" s="36"/>
    </row>
    <row r="3423" spans="3:8" x14ac:dyDescent="0.25">
      <c r="C3423" s="18"/>
      <c r="D3423" s="31"/>
      <c r="E3423" s="18"/>
      <c r="F3423" s="31"/>
      <c r="H3423" s="36"/>
    </row>
    <row r="3424" spans="3:8" x14ac:dyDescent="0.25">
      <c r="C3424" s="18"/>
      <c r="D3424" s="31"/>
      <c r="E3424" s="18"/>
      <c r="F3424" s="31"/>
      <c r="H3424" s="36"/>
    </row>
    <row r="3425" spans="3:8" x14ac:dyDescent="0.25">
      <c r="C3425" s="18"/>
      <c r="D3425" s="31"/>
      <c r="E3425" s="18"/>
      <c r="F3425" s="31"/>
      <c r="H3425" s="36"/>
    </row>
    <row r="3426" spans="3:8" x14ac:dyDescent="0.25">
      <c r="C3426" s="18"/>
      <c r="D3426" s="31"/>
      <c r="E3426" s="18"/>
      <c r="F3426" s="31"/>
      <c r="H3426" s="36"/>
    </row>
    <row r="3427" spans="3:8" x14ac:dyDescent="0.25">
      <c r="C3427" s="18"/>
      <c r="D3427" s="31"/>
      <c r="E3427" s="18"/>
      <c r="F3427" s="31"/>
      <c r="H3427" s="36"/>
    </row>
    <row r="3428" spans="3:8" x14ac:dyDescent="0.25">
      <c r="C3428" s="18"/>
      <c r="D3428" s="31"/>
      <c r="E3428" s="18"/>
      <c r="F3428" s="31"/>
      <c r="H3428" s="36"/>
    </row>
    <row r="3429" spans="3:8" x14ac:dyDescent="0.25">
      <c r="C3429" s="18"/>
      <c r="D3429" s="31"/>
      <c r="E3429" s="18"/>
      <c r="F3429" s="31"/>
      <c r="H3429" s="36"/>
    </row>
    <row r="3430" spans="3:8" x14ac:dyDescent="0.25">
      <c r="C3430" s="18"/>
      <c r="D3430" s="31"/>
      <c r="E3430" s="18"/>
      <c r="F3430" s="31"/>
      <c r="H3430" s="36"/>
    </row>
    <row r="3431" spans="3:8" x14ac:dyDescent="0.25">
      <c r="C3431" s="18"/>
      <c r="D3431" s="31"/>
      <c r="E3431" s="18"/>
      <c r="F3431" s="31"/>
      <c r="H3431" s="36"/>
    </row>
    <row r="3432" spans="3:8" x14ac:dyDescent="0.25">
      <c r="C3432" s="18"/>
      <c r="D3432" s="31"/>
      <c r="E3432" s="18"/>
      <c r="F3432" s="31"/>
      <c r="H3432" s="36"/>
    </row>
    <row r="3433" spans="3:8" x14ac:dyDescent="0.25">
      <c r="C3433" s="18"/>
      <c r="D3433" s="31"/>
      <c r="E3433" s="18"/>
      <c r="F3433" s="31"/>
      <c r="H3433" s="36"/>
    </row>
    <row r="3434" spans="3:8" x14ac:dyDescent="0.25">
      <c r="C3434" s="18"/>
      <c r="D3434" s="31"/>
      <c r="E3434" s="18"/>
      <c r="F3434" s="31"/>
      <c r="H3434" s="36"/>
    </row>
    <row r="3435" spans="3:8" x14ac:dyDescent="0.25">
      <c r="C3435" s="18"/>
      <c r="D3435" s="31"/>
      <c r="E3435" s="18"/>
      <c r="F3435" s="31"/>
      <c r="H3435" s="36"/>
    </row>
    <row r="3436" spans="3:8" x14ac:dyDescent="0.25">
      <c r="C3436" s="18"/>
      <c r="D3436" s="31"/>
      <c r="E3436" s="18"/>
      <c r="F3436" s="31"/>
      <c r="H3436" s="36"/>
    </row>
    <row r="3437" spans="3:8" x14ac:dyDescent="0.25">
      <c r="C3437" s="18"/>
      <c r="D3437" s="31"/>
      <c r="E3437" s="18"/>
      <c r="F3437" s="31"/>
      <c r="H3437" s="36"/>
    </row>
    <row r="3438" spans="3:8" x14ac:dyDescent="0.25">
      <c r="C3438" s="18"/>
      <c r="D3438" s="31"/>
      <c r="E3438" s="18"/>
      <c r="F3438" s="31"/>
      <c r="H3438" s="36"/>
    </row>
    <row r="3439" spans="3:8" x14ac:dyDescent="0.25">
      <c r="C3439" s="18"/>
      <c r="D3439" s="31"/>
      <c r="E3439" s="18"/>
      <c r="F3439" s="31"/>
      <c r="H3439" s="36"/>
    </row>
    <row r="3440" spans="3:8" x14ac:dyDescent="0.25">
      <c r="C3440" s="18"/>
      <c r="D3440" s="31"/>
      <c r="E3440" s="18"/>
      <c r="F3440" s="31"/>
      <c r="H3440" s="36"/>
    </row>
    <row r="3441" spans="3:8" x14ac:dyDescent="0.25">
      <c r="C3441" s="18"/>
      <c r="D3441" s="31"/>
      <c r="E3441" s="18"/>
      <c r="F3441" s="31"/>
      <c r="H3441" s="36"/>
    </row>
    <row r="3442" spans="3:8" x14ac:dyDescent="0.25">
      <c r="C3442" s="18"/>
      <c r="D3442" s="31"/>
      <c r="E3442" s="18"/>
      <c r="F3442" s="31"/>
      <c r="H3442" s="36"/>
    </row>
    <row r="3443" spans="3:8" x14ac:dyDescent="0.25">
      <c r="C3443" s="18"/>
      <c r="D3443" s="31"/>
      <c r="E3443" s="18"/>
      <c r="F3443" s="31"/>
      <c r="H3443" s="36"/>
    </row>
    <row r="3444" spans="3:8" x14ac:dyDescent="0.25">
      <c r="C3444" s="18"/>
      <c r="D3444" s="31"/>
      <c r="E3444" s="18"/>
      <c r="F3444" s="31"/>
      <c r="H3444" s="36"/>
    </row>
    <row r="3445" spans="3:8" x14ac:dyDescent="0.25">
      <c r="C3445" s="18"/>
      <c r="D3445" s="31"/>
      <c r="E3445" s="18"/>
      <c r="F3445" s="31"/>
      <c r="H3445" s="36"/>
    </row>
    <row r="3446" spans="3:8" x14ac:dyDescent="0.25">
      <c r="C3446" s="18"/>
      <c r="D3446" s="31"/>
      <c r="E3446" s="18"/>
      <c r="F3446" s="31"/>
      <c r="H3446" s="36"/>
    </row>
    <row r="3447" spans="3:8" x14ac:dyDescent="0.25">
      <c r="C3447" s="18"/>
      <c r="D3447" s="31"/>
      <c r="E3447" s="18"/>
      <c r="F3447" s="31"/>
      <c r="H3447" s="36"/>
    </row>
    <row r="3448" spans="3:8" x14ac:dyDescent="0.25">
      <c r="C3448" s="18"/>
      <c r="D3448" s="31"/>
      <c r="E3448" s="18"/>
      <c r="F3448" s="31"/>
      <c r="H3448" s="36"/>
    </row>
    <row r="3449" spans="3:8" x14ac:dyDescent="0.25">
      <c r="C3449" s="18"/>
      <c r="D3449" s="31"/>
      <c r="E3449" s="18"/>
      <c r="F3449" s="31"/>
      <c r="H3449" s="36"/>
    </row>
    <row r="3450" spans="3:8" x14ac:dyDescent="0.25">
      <c r="C3450" s="18"/>
      <c r="D3450" s="31"/>
      <c r="E3450" s="18"/>
      <c r="F3450" s="31"/>
      <c r="H3450" s="36"/>
    </row>
    <row r="3451" spans="3:8" x14ac:dyDescent="0.25">
      <c r="C3451" s="18"/>
      <c r="D3451" s="31"/>
      <c r="E3451" s="18"/>
      <c r="F3451" s="31"/>
      <c r="H3451" s="36"/>
    </row>
    <row r="3452" spans="3:8" x14ac:dyDescent="0.25">
      <c r="C3452" s="18"/>
      <c r="D3452" s="31"/>
      <c r="E3452" s="18"/>
      <c r="F3452" s="31"/>
      <c r="H3452" s="36"/>
    </row>
    <row r="3453" spans="3:8" x14ac:dyDescent="0.25">
      <c r="C3453" s="18"/>
      <c r="D3453" s="31"/>
      <c r="E3453" s="18"/>
      <c r="F3453" s="31"/>
      <c r="H3453" s="36"/>
    </row>
    <row r="3454" spans="3:8" x14ac:dyDescent="0.25">
      <c r="C3454" s="18"/>
      <c r="D3454" s="31"/>
      <c r="E3454" s="18"/>
      <c r="F3454" s="31"/>
      <c r="H3454" s="36"/>
    </row>
    <row r="3455" spans="3:8" x14ac:dyDescent="0.25">
      <c r="C3455" s="18"/>
      <c r="D3455" s="31"/>
      <c r="E3455" s="18"/>
      <c r="F3455" s="31"/>
      <c r="H3455" s="36"/>
    </row>
    <row r="3456" spans="3:8" x14ac:dyDescent="0.25">
      <c r="C3456" s="18"/>
      <c r="D3456" s="31"/>
      <c r="E3456" s="18"/>
      <c r="F3456" s="31"/>
      <c r="H3456" s="36"/>
    </row>
    <row r="3457" spans="3:8" x14ac:dyDescent="0.25">
      <c r="C3457" s="18"/>
      <c r="D3457" s="31"/>
      <c r="E3457" s="18"/>
      <c r="F3457" s="31"/>
      <c r="H3457" s="36"/>
    </row>
    <row r="3458" spans="3:8" x14ac:dyDescent="0.25">
      <c r="C3458" s="18"/>
      <c r="D3458" s="31"/>
      <c r="E3458" s="18"/>
      <c r="F3458" s="31"/>
      <c r="H3458" s="36"/>
    </row>
    <row r="3459" spans="3:8" x14ac:dyDescent="0.25">
      <c r="C3459" s="18"/>
      <c r="D3459" s="31"/>
      <c r="E3459" s="18"/>
      <c r="F3459" s="31"/>
      <c r="H3459" s="36"/>
    </row>
    <row r="3460" spans="3:8" x14ac:dyDescent="0.25">
      <c r="C3460" s="18"/>
      <c r="D3460" s="31"/>
      <c r="E3460" s="18"/>
      <c r="F3460" s="31"/>
      <c r="H3460" s="36"/>
    </row>
    <row r="3461" spans="3:8" x14ac:dyDescent="0.25">
      <c r="C3461" s="18"/>
      <c r="D3461" s="31"/>
      <c r="E3461" s="18"/>
      <c r="F3461" s="31"/>
      <c r="H3461" s="36"/>
    </row>
    <row r="3462" spans="3:8" x14ac:dyDescent="0.25">
      <c r="C3462" s="18"/>
      <c r="D3462" s="31"/>
      <c r="E3462" s="18"/>
      <c r="F3462" s="31"/>
      <c r="H3462" s="36"/>
    </row>
    <row r="3463" spans="3:8" x14ac:dyDescent="0.25">
      <c r="C3463" s="18"/>
      <c r="D3463" s="31"/>
      <c r="E3463" s="18"/>
      <c r="F3463" s="31"/>
      <c r="H3463" s="36"/>
    </row>
    <row r="3464" spans="3:8" x14ac:dyDescent="0.25">
      <c r="C3464" s="18"/>
      <c r="D3464" s="31"/>
      <c r="E3464" s="18"/>
      <c r="F3464" s="31"/>
      <c r="H3464" s="36"/>
    </row>
    <row r="3465" spans="3:8" x14ac:dyDescent="0.25">
      <c r="C3465" s="18"/>
      <c r="D3465" s="31"/>
      <c r="E3465" s="18"/>
      <c r="F3465" s="31"/>
      <c r="H3465" s="36"/>
    </row>
    <row r="3466" spans="3:8" x14ac:dyDescent="0.25">
      <c r="C3466" s="18"/>
      <c r="D3466" s="31"/>
      <c r="E3466" s="18"/>
      <c r="F3466" s="31"/>
      <c r="H3466" s="36"/>
    </row>
    <row r="3467" spans="3:8" x14ac:dyDescent="0.25">
      <c r="C3467" s="18"/>
      <c r="D3467" s="31"/>
      <c r="E3467" s="18"/>
      <c r="F3467" s="31"/>
      <c r="H3467" s="36"/>
    </row>
    <row r="3468" spans="3:8" x14ac:dyDescent="0.25">
      <c r="C3468" s="18"/>
      <c r="D3468" s="31"/>
      <c r="E3468" s="18"/>
      <c r="F3468" s="31"/>
      <c r="H3468" s="36"/>
    </row>
    <row r="3469" spans="3:8" x14ac:dyDescent="0.25">
      <c r="C3469" s="18"/>
      <c r="D3469" s="31"/>
      <c r="E3469" s="18"/>
      <c r="F3469" s="31"/>
      <c r="H3469" s="36"/>
    </row>
    <row r="3470" spans="3:8" x14ac:dyDescent="0.25">
      <c r="C3470" s="18"/>
      <c r="D3470" s="31"/>
      <c r="E3470" s="18"/>
      <c r="F3470" s="31"/>
      <c r="H3470" s="36"/>
    </row>
    <row r="3471" spans="3:8" x14ac:dyDescent="0.25">
      <c r="C3471" s="18"/>
      <c r="D3471" s="31"/>
      <c r="E3471" s="18"/>
      <c r="F3471" s="31"/>
      <c r="H3471" s="36"/>
    </row>
    <row r="3472" spans="3:8" x14ac:dyDescent="0.25">
      <c r="C3472" s="18"/>
      <c r="D3472" s="31"/>
      <c r="E3472" s="18"/>
      <c r="F3472" s="31"/>
      <c r="H3472" s="36"/>
    </row>
    <row r="3473" spans="3:8" x14ac:dyDescent="0.25">
      <c r="C3473" s="18"/>
      <c r="D3473" s="31"/>
      <c r="E3473" s="18"/>
      <c r="F3473" s="31"/>
      <c r="H3473" s="36"/>
    </row>
    <row r="3474" spans="3:8" x14ac:dyDescent="0.25">
      <c r="C3474" s="18"/>
      <c r="D3474" s="31"/>
      <c r="E3474" s="18"/>
      <c r="F3474" s="31"/>
      <c r="H3474" s="36"/>
    </row>
    <row r="3475" spans="3:8" x14ac:dyDescent="0.25">
      <c r="C3475" s="18"/>
      <c r="D3475" s="31"/>
      <c r="E3475" s="18"/>
      <c r="F3475" s="31"/>
      <c r="H3475" s="36"/>
    </row>
    <row r="3476" spans="3:8" x14ac:dyDescent="0.25">
      <c r="C3476" s="18"/>
      <c r="D3476" s="31"/>
      <c r="E3476" s="18"/>
      <c r="F3476" s="31"/>
      <c r="H3476" s="36"/>
    </row>
    <row r="3477" spans="3:8" x14ac:dyDescent="0.25">
      <c r="C3477" s="18"/>
      <c r="D3477" s="31"/>
      <c r="E3477" s="18"/>
      <c r="F3477" s="31"/>
      <c r="H3477" s="36"/>
    </row>
    <row r="3478" spans="3:8" x14ac:dyDescent="0.25">
      <c r="C3478" s="18"/>
      <c r="D3478" s="31"/>
      <c r="E3478" s="18"/>
      <c r="F3478" s="31"/>
      <c r="H3478" s="36"/>
    </row>
    <row r="3479" spans="3:8" x14ac:dyDescent="0.25">
      <c r="C3479" s="18"/>
      <c r="D3479" s="31"/>
      <c r="E3479" s="18"/>
      <c r="F3479" s="31"/>
      <c r="H3479" s="36"/>
    </row>
    <row r="3480" spans="3:8" x14ac:dyDescent="0.25">
      <c r="C3480" s="18"/>
      <c r="D3480" s="31"/>
      <c r="E3480" s="18"/>
      <c r="F3480" s="31"/>
      <c r="H3480" s="36"/>
    </row>
    <row r="3481" spans="3:8" x14ac:dyDescent="0.25">
      <c r="C3481" s="18"/>
      <c r="D3481" s="31"/>
      <c r="E3481" s="18"/>
      <c r="F3481" s="31"/>
      <c r="H3481" s="36"/>
    </row>
    <row r="3482" spans="3:8" x14ac:dyDescent="0.25">
      <c r="C3482" s="18"/>
      <c r="D3482" s="31"/>
      <c r="E3482" s="18"/>
      <c r="F3482" s="31"/>
      <c r="H3482" s="36"/>
    </row>
    <row r="3483" spans="3:8" x14ac:dyDescent="0.25">
      <c r="C3483" s="18"/>
      <c r="D3483" s="31"/>
      <c r="E3483" s="18"/>
      <c r="F3483" s="31"/>
      <c r="H3483" s="36"/>
    </row>
    <row r="3484" spans="3:8" x14ac:dyDescent="0.25">
      <c r="C3484" s="18"/>
      <c r="D3484" s="31"/>
      <c r="E3484" s="18"/>
      <c r="F3484" s="31"/>
      <c r="H3484" s="36"/>
    </row>
    <row r="3485" spans="3:8" x14ac:dyDescent="0.25">
      <c r="C3485" s="18"/>
      <c r="D3485" s="31"/>
      <c r="E3485" s="18"/>
      <c r="F3485" s="31"/>
      <c r="H3485" s="36"/>
    </row>
    <row r="3486" spans="3:8" x14ac:dyDescent="0.25">
      <c r="C3486" s="18"/>
      <c r="D3486" s="31"/>
      <c r="E3486" s="18"/>
      <c r="F3486" s="31"/>
      <c r="H3486" s="36"/>
    </row>
    <row r="3487" spans="3:8" x14ac:dyDescent="0.25">
      <c r="C3487" s="18"/>
      <c r="D3487" s="31"/>
      <c r="E3487" s="18"/>
      <c r="F3487" s="31"/>
      <c r="H3487" s="36"/>
    </row>
    <row r="3488" spans="3:8" x14ac:dyDescent="0.25">
      <c r="C3488" s="18"/>
      <c r="D3488" s="31"/>
      <c r="E3488" s="18"/>
      <c r="F3488" s="31"/>
      <c r="H3488" s="36"/>
    </row>
    <row r="3489" spans="3:8" x14ac:dyDescent="0.25">
      <c r="C3489" s="18"/>
      <c r="D3489" s="31"/>
      <c r="E3489" s="18"/>
      <c r="F3489" s="31"/>
      <c r="H3489" s="36"/>
    </row>
    <row r="3490" spans="3:8" x14ac:dyDescent="0.25">
      <c r="C3490" s="18"/>
      <c r="D3490" s="31"/>
      <c r="E3490" s="18"/>
      <c r="F3490" s="31"/>
      <c r="H3490" s="36"/>
    </row>
    <row r="3491" spans="3:8" x14ac:dyDescent="0.25">
      <c r="C3491" s="18"/>
      <c r="D3491" s="31"/>
      <c r="E3491" s="18"/>
      <c r="F3491" s="31"/>
      <c r="H3491" s="36"/>
    </row>
    <row r="3492" spans="3:8" x14ac:dyDescent="0.25">
      <c r="C3492" s="18"/>
      <c r="D3492" s="31"/>
      <c r="E3492" s="18"/>
      <c r="F3492" s="31"/>
      <c r="H3492" s="36"/>
    </row>
    <row r="3493" spans="3:8" x14ac:dyDescent="0.25">
      <c r="C3493" s="18"/>
      <c r="D3493" s="31"/>
      <c r="E3493" s="18"/>
      <c r="F3493" s="31"/>
      <c r="H3493" s="36"/>
    </row>
    <row r="3494" spans="3:8" x14ac:dyDescent="0.25">
      <c r="C3494" s="18"/>
      <c r="D3494" s="31"/>
      <c r="E3494" s="18"/>
      <c r="F3494" s="31"/>
      <c r="H3494" s="36"/>
    </row>
    <row r="3495" spans="3:8" x14ac:dyDescent="0.25">
      <c r="C3495" s="18"/>
      <c r="D3495" s="31"/>
      <c r="E3495" s="18"/>
      <c r="F3495" s="31"/>
      <c r="H3495" s="36"/>
    </row>
    <row r="3496" spans="3:8" x14ac:dyDescent="0.25">
      <c r="C3496" s="18"/>
      <c r="D3496" s="31"/>
      <c r="E3496" s="18"/>
      <c r="F3496" s="31"/>
      <c r="H3496" s="36"/>
    </row>
    <row r="3497" spans="3:8" x14ac:dyDescent="0.25">
      <c r="C3497" s="18"/>
      <c r="D3497" s="31"/>
      <c r="E3497" s="18"/>
      <c r="F3497" s="31"/>
      <c r="H3497" s="36"/>
    </row>
    <row r="3498" spans="3:8" x14ac:dyDescent="0.25">
      <c r="C3498" s="18"/>
      <c r="D3498" s="31"/>
      <c r="E3498" s="18"/>
      <c r="F3498" s="31"/>
      <c r="H3498" s="36"/>
    </row>
    <row r="3499" spans="3:8" x14ac:dyDescent="0.25">
      <c r="C3499" s="18"/>
      <c r="D3499" s="31"/>
      <c r="E3499" s="18"/>
      <c r="F3499" s="31"/>
      <c r="H3499" s="36"/>
    </row>
    <row r="3500" spans="3:8" x14ac:dyDescent="0.25">
      <c r="C3500" s="18"/>
      <c r="D3500" s="31"/>
      <c r="E3500" s="18"/>
      <c r="F3500" s="31"/>
      <c r="H3500" s="36"/>
    </row>
    <row r="3501" spans="3:8" x14ac:dyDescent="0.25">
      <c r="C3501" s="18"/>
      <c r="D3501" s="31"/>
      <c r="E3501" s="18"/>
      <c r="F3501" s="31"/>
      <c r="H3501" s="36"/>
    </row>
    <row r="3502" spans="3:8" x14ac:dyDescent="0.25">
      <c r="C3502" s="18"/>
      <c r="D3502" s="31"/>
      <c r="E3502" s="18"/>
      <c r="F3502" s="31"/>
      <c r="H3502" s="36"/>
    </row>
    <row r="3503" spans="3:8" x14ac:dyDescent="0.25">
      <c r="C3503" s="18"/>
      <c r="D3503" s="31"/>
      <c r="E3503" s="18"/>
      <c r="F3503" s="31"/>
      <c r="H3503" s="36"/>
    </row>
    <row r="3504" spans="3:8" x14ac:dyDescent="0.25">
      <c r="C3504" s="18"/>
      <c r="D3504" s="31"/>
      <c r="E3504" s="18"/>
      <c r="F3504" s="31"/>
      <c r="H3504" s="36"/>
    </row>
    <row r="3505" spans="3:8" x14ac:dyDescent="0.25">
      <c r="C3505" s="18"/>
      <c r="D3505" s="31"/>
      <c r="E3505" s="18"/>
      <c r="F3505" s="31"/>
      <c r="H3505" s="36"/>
    </row>
    <row r="3506" spans="3:8" x14ac:dyDescent="0.25">
      <c r="C3506" s="18"/>
      <c r="D3506" s="31"/>
      <c r="E3506" s="18"/>
      <c r="F3506" s="31"/>
      <c r="H3506" s="36"/>
    </row>
    <row r="3507" spans="3:8" x14ac:dyDescent="0.25">
      <c r="C3507" s="18"/>
      <c r="D3507" s="31"/>
      <c r="E3507" s="18"/>
      <c r="F3507" s="31"/>
      <c r="H3507" s="36"/>
    </row>
    <row r="3508" spans="3:8" x14ac:dyDescent="0.25">
      <c r="C3508" s="18"/>
      <c r="D3508" s="31"/>
      <c r="E3508" s="18"/>
      <c r="F3508" s="31"/>
      <c r="H3508" s="36"/>
    </row>
    <row r="3509" spans="3:8" x14ac:dyDescent="0.25">
      <c r="C3509" s="18"/>
      <c r="D3509" s="31"/>
      <c r="E3509" s="18"/>
      <c r="F3509" s="31"/>
      <c r="H3509" s="36"/>
    </row>
    <row r="3510" spans="3:8" x14ac:dyDescent="0.25">
      <c r="C3510" s="18"/>
      <c r="D3510" s="31"/>
      <c r="E3510" s="18"/>
      <c r="F3510" s="31"/>
      <c r="H3510" s="36"/>
    </row>
    <row r="3511" spans="3:8" x14ac:dyDescent="0.25">
      <c r="C3511" s="18"/>
      <c r="D3511" s="31"/>
      <c r="E3511" s="18"/>
      <c r="F3511" s="31"/>
      <c r="H3511" s="36"/>
    </row>
    <row r="3512" spans="3:8" x14ac:dyDescent="0.25">
      <c r="C3512" s="18"/>
      <c r="D3512" s="31"/>
      <c r="E3512" s="18"/>
      <c r="F3512" s="31"/>
      <c r="H3512" s="36"/>
    </row>
    <row r="3513" spans="3:8" x14ac:dyDescent="0.25">
      <c r="C3513" s="18"/>
      <c r="D3513" s="31"/>
      <c r="E3513" s="18"/>
      <c r="F3513" s="31"/>
      <c r="H3513" s="36"/>
    </row>
    <row r="3514" spans="3:8" x14ac:dyDescent="0.25">
      <c r="C3514" s="18"/>
      <c r="D3514" s="31"/>
      <c r="E3514" s="18"/>
      <c r="F3514" s="31"/>
      <c r="H3514" s="36"/>
    </row>
    <row r="3515" spans="3:8" x14ac:dyDescent="0.25">
      <c r="C3515" s="18"/>
      <c r="D3515" s="31"/>
      <c r="E3515" s="18"/>
      <c r="F3515" s="31"/>
      <c r="H3515" s="36"/>
    </row>
    <row r="3516" spans="3:8" x14ac:dyDescent="0.25">
      <c r="C3516" s="18"/>
      <c r="D3516" s="31"/>
      <c r="E3516" s="18"/>
      <c r="F3516" s="31"/>
      <c r="H3516" s="36"/>
    </row>
    <row r="3517" spans="3:8" x14ac:dyDescent="0.25">
      <c r="C3517" s="18"/>
      <c r="D3517" s="31"/>
      <c r="E3517" s="18"/>
      <c r="F3517" s="31"/>
      <c r="H3517" s="36"/>
    </row>
    <row r="3518" spans="3:8" x14ac:dyDescent="0.25">
      <c r="C3518" s="18"/>
      <c r="D3518" s="31"/>
      <c r="E3518" s="18"/>
      <c r="F3518" s="31"/>
      <c r="H3518" s="36"/>
    </row>
    <row r="3519" spans="3:8" x14ac:dyDescent="0.25">
      <c r="C3519" s="18"/>
      <c r="D3519" s="31"/>
      <c r="E3519" s="18"/>
      <c r="F3519" s="31"/>
      <c r="H3519" s="36"/>
    </row>
    <row r="3520" spans="3:8" x14ac:dyDescent="0.25">
      <c r="C3520" s="18"/>
      <c r="D3520" s="31"/>
      <c r="E3520" s="18"/>
      <c r="F3520" s="31"/>
      <c r="H3520" s="36"/>
    </row>
    <row r="3521" spans="3:8" x14ac:dyDescent="0.25">
      <c r="C3521" s="18"/>
      <c r="D3521" s="31"/>
      <c r="E3521" s="18"/>
      <c r="F3521" s="31"/>
      <c r="H3521" s="36"/>
    </row>
    <row r="3522" spans="3:8" x14ac:dyDescent="0.25">
      <c r="C3522" s="18"/>
      <c r="D3522" s="31"/>
      <c r="E3522" s="18"/>
      <c r="F3522" s="31"/>
      <c r="H3522" s="36"/>
    </row>
    <row r="3523" spans="3:8" x14ac:dyDescent="0.25">
      <c r="C3523" s="18"/>
      <c r="D3523" s="31"/>
      <c r="E3523" s="18"/>
      <c r="F3523" s="31"/>
      <c r="H3523" s="36"/>
    </row>
    <row r="3524" spans="3:8" x14ac:dyDescent="0.25">
      <c r="C3524" s="18"/>
      <c r="D3524" s="31"/>
      <c r="E3524" s="18"/>
      <c r="F3524" s="31"/>
      <c r="H3524" s="36"/>
    </row>
    <row r="3525" spans="3:8" x14ac:dyDescent="0.25">
      <c r="C3525" s="18"/>
      <c r="D3525" s="31"/>
      <c r="E3525" s="18"/>
      <c r="F3525" s="31"/>
      <c r="H3525" s="36"/>
    </row>
    <row r="3526" spans="3:8" x14ac:dyDescent="0.25">
      <c r="C3526" s="18"/>
      <c r="D3526" s="31"/>
      <c r="E3526" s="18"/>
      <c r="F3526" s="31"/>
      <c r="H3526" s="36"/>
    </row>
    <row r="3527" spans="3:8" x14ac:dyDescent="0.25">
      <c r="C3527" s="18"/>
      <c r="D3527" s="31"/>
      <c r="E3527" s="18"/>
      <c r="F3527" s="31"/>
      <c r="H3527" s="36"/>
    </row>
    <row r="3528" spans="3:8" x14ac:dyDescent="0.25">
      <c r="C3528" s="18"/>
      <c r="D3528" s="31"/>
      <c r="E3528" s="18"/>
      <c r="F3528" s="31"/>
      <c r="H3528" s="36"/>
    </row>
    <row r="3529" spans="3:8" x14ac:dyDescent="0.25">
      <c r="C3529" s="18"/>
      <c r="D3529" s="31"/>
      <c r="E3529" s="18"/>
      <c r="F3529" s="31"/>
      <c r="H3529" s="36"/>
    </row>
    <row r="3530" spans="3:8" x14ac:dyDescent="0.25">
      <c r="C3530" s="18"/>
      <c r="D3530" s="31"/>
      <c r="E3530" s="18"/>
      <c r="F3530" s="31"/>
      <c r="H3530" s="36"/>
    </row>
    <row r="3531" spans="3:8" x14ac:dyDescent="0.25">
      <c r="C3531" s="18"/>
      <c r="D3531" s="31"/>
      <c r="E3531" s="18"/>
      <c r="F3531" s="31"/>
      <c r="H3531" s="36"/>
    </row>
    <row r="3532" spans="3:8" x14ac:dyDescent="0.25">
      <c r="C3532" s="18"/>
      <c r="D3532" s="31"/>
      <c r="E3532" s="18"/>
      <c r="F3532" s="31"/>
      <c r="H3532" s="36"/>
    </row>
    <row r="3533" spans="3:8" x14ac:dyDescent="0.25">
      <c r="C3533" s="18"/>
      <c r="D3533" s="31"/>
      <c r="E3533" s="18"/>
      <c r="F3533" s="31"/>
      <c r="H3533" s="36"/>
    </row>
    <row r="3534" spans="3:8" x14ac:dyDescent="0.25">
      <c r="C3534" s="18"/>
      <c r="D3534" s="31"/>
      <c r="E3534" s="18"/>
      <c r="F3534" s="31"/>
      <c r="H3534" s="36"/>
    </row>
    <row r="3535" spans="3:8" x14ac:dyDescent="0.25">
      <c r="C3535" s="18"/>
      <c r="D3535" s="31"/>
      <c r="E3535" s="18"/>
      <c r="F3535" s="31"/>
      <c r="H3535" s="36"/>
    </row>
    <row r="3536" spans="3:8" x14ac:dyDescent="0.25">
      <c r="C3536" s="18"/>
      <c r="D3536" s="31"/>
      <c r="E3536" s="18"/>
      <c r="F3536" s="31"/>
      <c r="H3536" s="36"/>
    </row>
    <row r="3537" spans="3:8" x14ac:dyDescent="0.25">
      <c r="C3537" s="18"/>
      <c r="D3537" s="31"/>
      <c r="E3537" s="18"/>
      <c r="F3537" s="31"/>
      <c r="H3537" s="36"/>
    </row>
    <row r="3538" spans="3:8" x14ac:dyDescent="0.25">
      <c r="C3538" s="18"/>
      <c r="D3538" s="31"/>
      <c r="E3538" s="18"/>
      <c r="F3538" s="31"/>
      <c r="H3538" s="36"/>
    </row>
    <row r="3539" spans="3:8" x14ac:dyDescent="0.25">
      <c r="C3539" s="18"/>
      <c r="D3539" s="31"/>
      <c r="E3539" s="18"/>
      <c r="F3539" s="31"/>
      <c r="H3539" s="36"/>
    </row>
    <row r="3540" spans="3:8" x14ac:dyDescent="0.25">
      <c r="C3540" s="18"/>
      <c r="D3540" s="31"/>
      <c r="E3540" s="18"/>
      <c r="F3540" s="31"/>
      <c r="H3540" s="36"/>
    </row>
    <row r="3541" spans="3:8" x14ac:dyDescent="0.25">
      <c r="C3541" s="18"/>
      <c r="D3541" s="31"/>
      <c r="E3541" s="18"/>
      <c r="F3541" s="31"/>
      <c r="H3541" s="36"/>
    </row>
    <row r="3542" spans="3:8" x14ac:dyDescent="0.25">
      <c r="C3542" s="18"/>
      <c r="D3542" s="31"/>
      <c r="E3542" s="18"/>
      <c r="F3542" s="31"/>
      <c r="H3542" s="36"/>
    </row>
    <row r="3543" spans="3:8" x14ac:dyDescent="0.25">
      <c r="C3543" s="18"/>
      <c r="D3543" s="31"/>
      <c r="E3543" s="18"/>
      <c r="F3543" s="31"/>
      <c r="H3543" s="36"/>
    </row>
    <row r="3544" spans="3:8" x14ac:dyDescent="0.25">
      <c r="C3544" s="18"/>
      <c r="D3544" s="31"/>
      <c r="E3544" s="18"/>
      <c r="F3544" s="31"/>
      <c r="H3544" s="36"/>
    </row>
    <row r="3545" spans="3:8" x14ac:dyDescent="0.25">
      <c r="C3545" s="18"/>
      <c r="D3545" s="31"/>
      <c r="E3545" s="18"/>
      <c r="F3545" s="31"/>
      <c r="H3545" s="36"/>
    </row>
    <row r="3546" spans="3:8" x14ac:dyDescent="0.25">
      <c r="C3546" s="18"/>
      <c r="D3546" s="31"/>
      <c r="E3546" s="18"/>
      <c r="F3546" s="31"/>
      <c r="H3546" s="36"/>
    </row>
    <row r="3547" spans="3:8" x14ac:dyDescent="0.25">
      <c r="C3547" s="18"/>
      <c r="D3547" s="31"/>
      <c r="E3547" s="18"/>
      <c r="F3547" s="31"/>
      <c r="H3547" s="36"/>
    </row>
    <row r="3548" spans="3:8" x14ac:dyDescent="0.25">
      <c r="C3548" s="18"/>
      <c r="D3548" s="31"/>
      <c r="E3548" s="18"/>
      <c r="F3548" s="31"/>
      <c r="H3548" s="36"/>
    </row>
    <row r="3549" spans="3:8" x14ac:dyDescent="0.25">
      <c r="C3549" s="18"/>
      <c r="D3549" s="31"/>
      <c r="E3549" s="18"/>
      <c r="F3549" s="31"/>
      <c r="H3549" s="36"/>
    </row>
    <row r="3550" spans="3:8" x14ac:dyDescent="0.25">
      <c r="C3550" s="18"/>
      <c r="D3550" s="31"/>
      <c r="E3550" s="18"/>
      <c r="F3550" s="31"/>
      <c r="H3550" s="36"/>
    </row>
    <row r="3551" spans="3:8" x14ac:dyDescent="0.25">
      <c r="C3551" s="18"/>
      <c r="D3551" s="31"/>
      <c r="E3551" s="18"/>
      <c r="F3551" s="31"/>
      <c r="H3551" s="36"/>
    </row>
    <row r="3552" spans="3:8" x14ac:dyDescent="0.25">
      <c r="C3552" s="18"/>
      <c r="D3552" s="31"/>
      <c r="E3552" s="18"/>
      <c r="F3552" s="31"/>
      <c r="H3552" s="36"/>
    </row>
    <row r="3553" spans="3:8" x14ac:dyDescent="0.25">
      <c r="C3553" s="18"/>
      <c r="D3553" s="31"/>
      <c r="E3553" s="18"/>
      <c r="F3553" s="31"/>
      <c r="H3553" s="36"/>
    </row>
    <row r="3554" spans="3:8" x14ac:dyDescent="0.25">
      <c r="C3554" s="18"/>
      <c r="D3554" s="31"/>
      <c r="E3554" s="18"/>
      <c r="F3554" s="31"/>
      <c r="H3554" s="36"/>
    </row>
    <row r="3555" spans="3:8" x14ac:dyDescent="0.25">
      <c r="C3555" s="18"/>
      <c r="D3555" s="31"/>
      <c r="E3555" s="18"/>
      <c r="F3555" s="31"/>
      <c r="H3555" s="36"/>
    </row>
    <row r="3556" spans="3:8" x14ac:dyDescent="0.25">
      <c r="C3556" s="18"/>
      <c r="D3556" s="31"/>
      <c r="E3556" s="18"/>
      <c r="F3556" s="31"/>
      <c r="H3556" s="36"/>
    </row>
    <row r="3557" spans="3:8" x14ac:dyDescent="0.25">
      <c r="C3557" s="18"/>
      <c r="D3557" s="31"/>
      <c r="E3557" s="18"/>
      <c r="F3557" s="31"/>
      <c r="H3557" s="36"/>
    </row>
    <row r="3558" spans="3:8" x14ac:dyDescent="0.25">
      <c r="C3558" s="18"/>
      <c r="D3558" s="31"/>
      <c r="E3558" s="18"/>
      <c r="F3558" s="31"/>
      <c r="H3558" s="36"/>
    </row>
    <row r="3559" spans="3:8" x14ac:dyDescent="0.25">
      <c r="C3559" s="18"/>
      <c r="D3559" s="31"/>
      <c r="E3559" s="18"/>
      <c r="F3559" s="31"/>
      <c r="H3559" s="36"/>
    </row>
    <row r="3560" spans="3:8" x14ac:dyDescent="0.25">
      <c r="C3560" s="18"/>
      <c r="D3560" s="31"/>
      <c r="E3560" s="18"/>
      <c r="F3560" s="31"/>
      <c r="H3560" s="36"/>
    </row>
    <row r="3561" spans="3:8" x14ac:dyDescent="0.25">
      <c r="C3561" s="18"/>
      <c r="D3561" s="31"/>
      <c r="E3561" s="18"/>
      <c r="F3561" s="31"/>
      <c r="H3561" s="36"/>
    </row>
    <row r="3562" spans="3:8" x14ac:dyDescent="0.25">
      <c r="C3562" s="18"/>
      <c r="D3562" s="31"/>
      <c r="E3562" s="18"/>
      <c r="F3562" s="31"/>
      <c r="H3562" s="36"/>
    </row>
    <row r="3563" spans="3:8" x14ac:dyDescent="0.25">
      <c r="C3563" s="18"/>
      <c r="D3563" s="31"/>
      <c r="E3563" s="18"/>
      <c r="F3563" s="31"/>
      <c r="H3563" s="36"/>
    </row>
    <row r="3564" spans="3:8" x14ac:dyDescent="0.25">
      <c r="C3564" s="18"/>
      <c r="D3564" s="31"/>
      <c r="E3564" s="18"/>
      <c r="F3564" s="31"/>
      <c r="H3564" s="36"/>
    </row>
    <row r="3565" spans="3:8" x14ac:dyDescent="0.25">
      <c r="C3565" s="18"/>
      <c r="D3565" s="31"/>
      <c r="E3565" s="18"/>
      <c r="F3565" s="31"/>
      <c r="H3565" s="36"/>
    </row>
    <row r="3566" spans="3:8" x14ac:dyDescent="0.25">
      <c r="C3566" s="18"/>
      <c r="D3566" s="31"/>
      <c r="E3566" s="18"/>
      <c r="F3566" s="31"/>
      <c r="H3566" s="36"/>
    </row>
    <row r="3567" spans="3:8" x14ac:dyDescent="0.25">
      <c r="C3567" s="18"/>
      <c r="D3567" s="31"/>
      <c r="E3567" s="18"/>
      <c r="F3567" s="31"/>
      <c r="H3567" s="36"/>
    </row>
    <row r="3568" spans="3:8" x14ac:dyDescent="0.25">
      <c r="C3568" s="18"/>
      <c r="D3568" s="31"/>
      <c r="E3568" s="18"/>
      <c r="F3568" s="31"/>
      <c r="H3568" s="36"/>
    </row>
    <row r="3569" spans="3:8" x14ac:dyDescent="0.25">
      <c r="C3569" s="18"/>
      <c r="D3569" s="31"/>
      <c r="E3569" s="18"/>
      <c r="F3569" s="31"/>
      <c r="H3569" s="36"/>
    </row>
    <row r="3570" spans="3:8" x14ac:dyDescent="0.25">
      <c r="C3570" s="18"/>
      <c r="D3570" s="31"/>
      <c r="E3570" s="18"/>
      <c r="F3570" s="31"/>
      <c r="H3570" s="36"/>
    </row>
    <row r="3571" spans="3:8" x14ac:dyDescent="0.25">
      <c r="C3571" s="18"/>
      <c r="D3571" s="31"/>
      <c r="E3571" s="18"/>
      <c r="F3571" s="31"/>
      <c r="H3571" s="36"/>
    </row>
    <row r="3572" spans="3:8" x14ac:dyDescent="0.25">
      <c r="C3572" s="18"/>
      <c r="D3572" s="31"/>
      <c r="E3572" s="18"/>
      <c r="F3572" s="31"/>
      <c r="H3572" s="36"/>
    </row>
    <row r="3573" spans="3:8" x14ac:dyDescent="0.25">
      <c r="C3573" s="18"/>
      <c r="D3573" s="31"/>
      <c r="E3573" s="18"/>
      <c r="F3573" s="31"/>
      <c r="H3573" s="36"/>
    </row>
    <row r="3574" spans="3:8" x14ac:dyDescent="0.25">
      <c r="C3574" s="18"/>
      <c r="D3574" s="31"/>
      <c r="E3574" s="18"/>
      <c r="F3574" s="31"/>
      <c r="H3574" s="36"/>
    </row>
    <row r="3575" spans="3:8" x14ac:dyDescent="0.25">
      <c r="C3575" s="18"/>
      <c r="D3575" s="31"/>
      <c r="E3575" s="18"/>
      <c r="F3575" s="31"/>
      <c r="H3575" s="36"/>
    </row>
    <row r="3576" spans="3:8" x14ac:dyDescent="0.25">
      <c r="C3576" s="18"/>
      <c r="D3576" s="31"/>
      <c r="E3576" s="18"/>
      <c r="F3576" s="31"/>
      <c r="H3576" s="36"/>
    </row>
    <row r="3577" spans="3:8" x14ac:dyDescent="0.25">
      <c r="C3577" s="18"/>
      <c r="D3577" s="31"/>
      <c r="E3577" s="18"/>
      <c r="F3577" s="31"/>
      <c r="H3577" s="36"/>
    </row>
    <row r="3578" spans="3:8" x14ac:dyDescent="0.25">
      <c r="C3578" s="18"/>
      <c r="D3578" s="31"/>
      <c r="E3578" s="18"/>
      <c r="F3578" s="31"/>
      <c r="H3578" s="36"/>
    </row>
    <row r="3579" spans="3:8" x14ac:dyDescent="0.25">
      <c r="C3579" s="18"/>
      <c r="D3579" s="31"/>
      <c r="E3579" s="18"/>
      <c r="F3579" s="31"/>
      <c r="H3579" s="36"/>
    </row>
    <row r="3580" spans="3:8" x14ac:dyDescent="0.25">
      <c r="C3580" s="18"/>
      <c r="D3580" s="31"/>
      <c r="E3580" s="18"/>
      <c r="F3580" s="31"/>
      <c r="H3580" s="36"/>
    </row>
    <row r="3581" spans="3:8" x14ac:dyDescent="0.25">
      <c r="C3581" s="18"/>
      <c r="D3581" s="31"/>
      <c r="E3581" s="18"/>
      <c r="F3581" s="31"/>
      <c r="H3581" s="36"/>
    </row>
    <row r="3582" spans="3:8" x14ac:dyDescent="0.25">
      <c r="C3582" s="18"/>
      <c r="D3582" s="31"/>
      <c r="E3582" s="18"/>
      <c r="F3582" s="31"/>
      <c r="H3582" s="36"/>
    </row>
    <row r="3583" spans="3:8" x14ac:dyDescent="0.25">
      <c r="C3583" s="18"/>
      <c r="D3583" s="31"/>
      <c r="E3583" s="18"/>
      <c r="F3583" s="31"/>
      <c r="H3583" s="36"/>
    </row>
    <row r="3584" spans="3:8" x14ac:dyDescent="0.25">
      <c r="C3584" s="18"/>
      <c r="D3584" s="31"/>
      <c r="E3584" s="18"/>
      <c r="F3584" s="31"/>
      <c r="H3584" s="36"/>
    </row>
    <row r="3585" spans="3:8" x14ac:dyDescent="0.25">
      <c r="C3585" s="18"/>
      <c r="D3585" s="31"/>
      <c r="E3585" s="18"/>
      <c r="F3585" s="31"/>
      <c r="H3585" s="36"/>
    </row>
    <row r="3586" spans="3:8" x14ac:dyDescent="0.25">
      <c r="C3586" s="18"/>
      <c r="D3586" s="31"/>
      <c r="E3586" s="18"/>
      <c r="F3586" s="31"/>
      <c r="H3586" s="36"/>
    </row>
    <row r="3587" spans="3:8" x14ac:dyDescent="0.25">
      <c r="C3587" s="18"/>
      <c r="D3587" s="31"/>
      <c r="E3587" s="18"/>
      <c r="F3587" s="31"/>
      <c r="H3587" s="36"/>
    </row>
    <row r="3588" spans="3:8" x14ac:dyDescent="0.25">
      <c r="C3588" s="18"/>
      <c r="D3588" s="31"/>
      <c r="E3588" s="18"/>
      <c r="F3588" s="31"/>
      <c r="H3588" s="36"/>
    </row>
    <row r="3589" spans="3:8" x14ac:dyDescent="0.25">
      <c r="C3589" s="18"/>
      <c r="D3589" s="31"/>
      <c r="E3589" s="18"/>
      <c r="F3589" s="31"/>
      <c r="H3589" s="36"/>
    </row>
    <row r="3590" spans="3:8" x14ac:dyDescent="0.25">
      <c r="C3590" s="18"/>
      <c r="D3590" s="31"/>
      <c r="E3590" s="18"/>
      <c r="F3590" s="31"/>
      <c r="H3590" s="36"/>
    </row>
    <row r="3591" spans="3:8" x14ac:dyDescent="0.25">
      <c r="C3591" s="18"/>
      <c r="D3591" s="31"/>
      <c r="E3591" s="18"/>
      <c r="F3591" s="31"/>
      <c r="H3591" s="36"/>
    </row>
    <row r="3592" spans="3:8" x14ac:dyDescent="0.25">
      <c r="C3592" s="18"/>
      <c r="D3592" s="31"/>
      <c r="E3592" s="18"/>
      <c r="F3592" s="31"/>
      <c r="H3592" s="36"/>
    </row>
    <row r="3593" spans="3:8" x14ac:dyDescent="0.25">
      <c r="C3593" s="18"/>
      <c r="D3593" s="31"/>
      <c r="E3593" s="18"/>
      <c r="F3593" s="31"/>
      <c r="H3593" s="36"/>
    </row>
    <row r="3594" spans="3:8" x14ac:dyDescent="0.25">
      <c r="C3594" s="18"/>
      <c r="D3594" s="31"/>
      <c r="E3594" s="18"/>
      <c r="F3594" s="31"/>
      <c r="H3594" s="36"/>
    </row>
    <row r="3595" spans="3:8" x14ac:dyDescent="0.25">
      <c r="C3595" s="18"/>
      <c r="D3595" s="31"/>
      <c r="E3595" s="18"/>
      <c r="F3595" s="31"/>
      <c r="H3595" s="36"/>
    </row>
    <row r="3596" spans="3:8" x14ac:dyDescent="0.25">
      <c r="C3596" s="18"/>
      <c r="D3596" s="31"/>
      <c r="E3596" s="18"/>
      <c r="F3596" s="31"/>
      <c r="H3596" s="36"/>
    </row>
    <row r="3597" spans="3:8" x14ac:dyDescent="0.25">
      <c r="C3597" s="18"/>
      <c r="D3597" s="31"/>
      <c r="E3597" s="18"/>
      <c r="F3597" s="31"/>
      <c r="H3597" s="36"/>
    </row>
    <row r="3598" spans="3:8" x14ac:dyDescent="0.25">
      <c r="C3598" s="18"/>
      <c r="D3598" s="31"/>
      <c r="E3598" s="18"/>
      <c r="F3598" s="31"/>
      <c r="H3598" s="36"/>
    </row>
    <row r="3599" spans="3:8" x14ac:dyDescent="0.25">
      <c r="C3599" s="18"/>
      <c r="D3599" s="31"/>
      <c r="E3599" s="18"/>
      <c r="F3599" s="31"/>
      <c r="H3599" s="36"/>
    </row>
    <row r="3600" spans="3:8" x14ac:dyDescent="0.25">
      <c r="C3600" s="18"/>
      <c r="D3600" s="31"/>
      <c r="E3600" s="18"/>
      <c r="F3600" s="31"/>
      <c r="H3600" s="36"/>
    </row>
    <row r="3601" spans="3:8" x14ac:dyDescent="0.25">
      <c r="C3601" s="18"/>
      <c r="D3601" s="31"/>
      <c r="E3601" s="18"/>
      <c r="F3601" s="31"/>
      <c r="H3601" s="36"/>
    </row>
    <row r="3602" spans="3:8" x14ac:dyDescent="0.25">
      <c r="C3602" s="18"/>
      <c r="D3602" s="31"/>
      <c r="E3602" s="18"/>
      <c r="F3602" s="31"/>
      <c r="H3602" s="36"/>
    </row>
    <row r="3603" spans="3:8" x14ac:dyDescent="0.25">
      <c r="C3603" s="18"/>
      <c r="D3603" s="31"/>
      <c r="E3603" s="18"/>
      <c r="F3603" s="31"/>
      <c r="H3603" s="36"/>
    </row>
    <row r="3604" spans="3:8" x14ac:dyDescent="0.25">
      <c r="C3604" s="18"/>
      <c r="D3604" s="31"/>
      <c r="E3604" s="18"/>
      <c r="F3604" s="31"/>
      <c r="H3604" s="36"/>
    </row>
    <row r="3605" spans="3:8" x14ac:dyDescent="0.25">
      <c r="C3605" s="18"/>
      <c r="D3605" s="31"/>
      <c r="E3605" s="18"/>
      <c r="F3605" s="31"/>
      <c r="H3605" s="36"/>
    </row>
    <row r="3606" spans="3:8" x14ac:dyDescent="0.25">
      <c r="C3606" s="18"/>
      <c r="D3606" s="31"/>
      <c r="E3606" s="18"/>
      <c r="F3606" s="31"/>
      <c r="H3606" s="36"/>
    </row>
    <row r="3607" spans="3:8" x14ac:dyDescent="0.25">
      <c r="C3607" s="18"/>
      <c r="D3607" s="31"/>
      <c r="E3607" s="18"/>
      <c r="F3607" s="31"/>
      <c r="H3607" s="36"/>
    </row>
    <row r="3608" spans="3:8" x14ac:dyDescent="0.25">
      <c r="C3608" s="18"/>
      <c r="D3608" s="31"/>
      <c r="E3608" s="18"/>
      <c r="F3608" s="31"/>
      <c r="H3608" s="36"/>
    </row>
    <row r="3609" spans="3:8" x14ac:dyDescent="0.25">
      <c r="C3609" s="18"/>
      <c r="D3609" s="31"/>
      <c r="E3609" s="18"/>
      <c r="F3609" s="31"/>
      <c r="H3609" s="36"/>
    </row>
    <row r="3610" spans="3:8" x14ac:dyDescent="0.25">
      <c r="C3610" s="18"/>
      <c r="D3610" s="31"/>
      <c r="E3610" s="18"/>
      <c r="F3610" s="31"/>
      <c r="H3610" s="36"/>
    </row>
    <row r="3611" spans="3:8" x14ac:dyDescent="0.25">
      <c r="C3611" s="18"/>
      <c r="D3611" s="31"/>
      <c r="E3611" s="18"/>
      <c r="F3611" s="31"/>
      <c r="H3611" s="36"/>
    </row>
    <row r="3612" spans="3:8" x14ac:dyDescent="0.25">
      <c r="C3612" s="18"/>
      <c r="D3612" s="31"/>
      <c r="E3612" s="18"/>
      <c r="F3612" s="31"/>
      <c r="H3612" s="36"/>
    </row>
    <row r="3613" spans="3:8" x14ac:dyDescent="0.25">
      <c r="C3613" s="18"/>
      <c r="D3613" s="31"/>
      <c r="E3613" s="18"/>
      <c r="F3613" s="31"/>
      <c r="H3613" s="36"/>
    </row>
    <row r="3614" spans="3:8" x14ac:dyDescent="0.25">
      <c r="C3614" s="18"/>
      <c r="D3614" s="31"/>
      <c r="E3614" s="18"/>
      <c r="F3614" s="31"/>
      <c r="H3614" s="36"/>
    </row>
    <row r="3615" spans="3:8" x14ac:dyDescent="0.25">
      <c r="C3615" s="18"/>
      <c r="D3615" s="31"/>
      <c r="E3615" s="18"/>
      <c r="F3615" s="31"/>
      <c r="H3615" s="36"/>
    </row>
    <row r="3616" spans="3:8" x14ac:dyDescent="0.25">
      <c r="C3616" s="18"/>
      <c r="D3616" s="31"/>
      <c r="E3616" s="18"/>
      <c r="F3616" s="31"/>
      <c r="H3616" s="36"/>
    </row>
    <row r="3617" spans="3:8" x14ac:dyDescent="0.25">
      <c r="C3617" s="18"/>
      <c r="D3617" s="31"/>
      <c r="E3617" s="18"/>
      <c r="F3617" s="31"/>
      <c r="H3617" s="36"/>
    </row>
    <row r="3618" spans="3:8" x14ac:dyDescent="0.25">
      <c r="C3618" s="18"/>
      <c r="D3618" s="31"/>
      <c r="E3618" s="18"/>
      <c r="F3618" s="31"/>
      <c r="H3618" s="36"/>
    </row>
    <row r="3619" spans="3:8" x14ac:dyDescent="0.25">
      <c r="C3619" s="18"/>
      <c r="D3619" s="31"/>
      <c r="E3619" s="18"/>
      <c r="F3619" s="31"/>
      <c r="H3619" s="36"/>
    </row>
    <row r="3620" spans="3:8" x14ac:dyDescent="0.25">
      <c r="C3620" s="18"/>
      <c r="D3620" s="31"/>
      <c r="E3620" s="18"/>
      <c r="F3620" s="31"/>
      <c r="H3620" s="36"/>
    </row>
    <row r="3621" spans="3:8" x14ac:dyDescent="0.25">
      <c r="C3621" s="18"/>
      <c r="D3621" s="31"/>
      <c r="E3621" s="18"/>
      <c r="F3621" s="31"/>
      <c r="H3621" s="36"/>
    </row>
    <row r="3622" spans="3:8" x14ac:dyDescent="0.25">
      <c r="C3622" s="18"/>
      <c r="D3622" s="31"/>
      <c r="E3622" s="18"/>
      <c r="F3622" s="31"/>
      <c r="H3622" s="36"/>
    </row>
    <row r="3623" spans="3:8" x14ac:dyDescent="0.25">
      <c r="C3623" s="18"/>
      <c r="D3623" s="31"/>
      <c r="E3623" s="18"/>
      <c r="F3623" s="31"/>
      <c r="H3623" s="36"/>
    </row>
    <row r="3624" spans="3:8" x14ac:dyDescent="0.25">
      <c r="C3624" s="18"/>
      <c r="D3624" s="31"/>
      <c r="E3624" s="18"/>
      <c r="F3624" s="31"/>
      <c r="H3624" s="36"/>
    </row>
    <row r="3625" spans="3:8" x14ac:dyDescent="0.25">
      <c r="C3625" s="18"/>
      <c r="D3625" s="31"/>
      <c r="E3625" s="18"/>
      <c r="F3625" s="31"/>
      <c r="H3625" s="36"/>
    </row>
    <row r="3626" spans="3:8" x14ac:dyDescent="0.25">
      <c r="C3626" s="18"/>
      <c r="D3626" s="31"/>
      <c r="E3626" s="18"/>
      <c r="F3626" s="31"/>
      <c r="H3626" s="36"/>
    </row>
    <row r="3627" spans="3:8" x14ac:dyDescent="0.25">
      <c r="C3627" s="18"/>
      <c r="D3627" s="31"/>
      <c r="E3627" s="18"/>
      <c r="F3627" s="31"/>
      <c r="H3627" s="36"/>
    </row>
    <row r="3628" spans="3:8" x14ac:dyDescent="0.25">
      <c r="C3628" s="18"/>
      <c r="D3628" s="31"/>
      <c r="E3628" s="18"/>
      <c r="F3628" s="31"/>
      <c r="H3628" s="36"/>
    </row>
    <row r="3629" spans="3:8" x14ac:dyDescent="0.25">
      <c r="C3629" s="18"/>
      <c r="D3629" s="31"/>
      <c r="E3629" s="18"/>
      <c r="F3629" s="31"/>
      <c r="H3629" s="36"/>
    </row>
    <row r="3630" spans="3:8" x14ac:dyDescent="0.25">
      <c r="C3630" s="18"/>
      <c r="D3630" s="31"/>
      <c r="E3630" s="18"/>
      <c r="F3630" s="31"/>
      <c r="H3630" s="36"/>
    </row>
    <row r="3631" spans="3:8" x14ac:dyDescent="0.25">
      <c r="C3631" s="18"/>
      <c r="D3631" s="31"/>
      <c r="E3631" s="18"/>
      <c r="F3631" s="31"/>
      <c r="H3631" s="36"/>
    </row>
    <row r="3632" spans="3:8" x14ac:dyDescent="0.25">
      <c r="C3632" s="18"/>
      <c r="D3632" s="31"/>
      <c r="E3632" s="18"/>
      <c r="F3632" s="31"/>
      <c r="H3632" s="36"/>
    </row>
    <row r="3633" spans="3:8" x14ac:dyDescent="0.25">
      <c r="C3633" s="18"/>
      <c r="D3633" s="31"/>
      <c r="E3633" s="18"/>
      <c r="F3633" s="31"/>
      <c r="H3633" s="36"/>
    </row>
    <row r="3634" spans="3:8" x14ac:dyDescent="0.25">
      <c r="C3634" s="18"/>
      <c r="D3634" s="31"/>
      <c r="E3634" s="18"/>
      <c r="F3634" s="31"/>
      <c r="H3634" s="36"/>
    </row>
    <row r="3635" spans="3:8" x14ac:dyDescent="0.25">
      <c r="C3635" s="18"/>
      <c r="D3635" s="31"/>
      <c r="E3635" s="18"/>
      <c r="F3635" s="31"/>
      <c r="H3635" s="36"/>
    </row>
    <row r="3636" spans="3:8" x14ac:dyDescent="0.25">
      <c r="C3636" s="18"/>
      <c r="D3636" s="31"/>
      <c r="E3636" s="18"/>
      <c r="F3636" s="31"/>
      <c r="H3636" s="36"/>
    </row>
    <row r="3637" spans="3:8" x14ac:dyDescent="0.25">
      <c r="C3637" s="18"/>
      <c r="D3637" s="31"/>
      <c r="E3637" s="18"/>
      <c r="F3637" s="31"/>
      <c r="H3637" s="36"/>
    </row>
    <row r="3638" spans="3:8" x14ac:dyDescent="0.25">
      <c r="C3638" s="18"/>
      <c r="D3638" s="31"/>
      <c r="E3638" s="18"/>
      <c r="F3638" s="31"/>
      <c r="H3638" s="36"/>
    </row>
    <row r="3639" spans="3:8" x14ac:dyDescent="0.25">
      <c r="C3639" s="18"/>
      <c r="D3639" s="31"/>
      <c r="E3639" s="18"/>
      <c r="F3639" s="31"/>
      <c r="H3639" s="36"/>
    </row>
    <row r="3640" spans="3:8" x14ac:dyDescent="0.25">
      <c r="C3640" s="18"/>
      <c r="D3640" s="31"/>
      <c r="E3640" s="18"/>
      <c r="F3640" s="31"/>
      <c r="H3640" s="36"/>
    </row>
    <row r="3641" spans="3:8" x14ac:dyDescent="0.25">
      <c r="C3641" s="18"/>
      <c r="D3641" s="31"/>
      <c r="E3641" s="18"/>
      <c r="F3641" s="31"/>
      <c r="H3641" s="36"/>
    </row>
    <row r="3642" spans="3:8" x14ac:dyDescent="0.25">
      <c r="C3642" s="18"/>
      <c r="D3642" s="31"/>
      <c r="E3642" s="18"/>
      <c r="F3642" s="31"/>
      <c r="H3642" s="36"/>
    </row>
    <row r="3643" spans="3:8" x14ac:dyDescent="0.25">
      <c r="C3643" s="18"/>
      <c r="D3643" s="31"/>
      <c r="E3643" s="18"/>
      <c r="F3643" s="31"/>
      <c r="H3643" s="36"/>
    </row>
    <row r="3644" spans="3:8" x14ac:dyDescent="0.25">
      <c r="C3644" s="18"/>
      <c r="D3644" s="31"/>
      <c r="E3644" s="18"/>
      <c r="F3644" s="31"/>
      <c r="H3644" s="36"/>
    </row>
    <row r="3645" spans="3:8" x14ac:dyDescent="0.25">
      <c r="C3645" s="18"/>
      <c r="D3645" s="31"/>
      <c r="E3645" s="18"/>
      <c r="F3645" s="31"/>
      <c r="H3645" s="36"/>
    </row>
    <row r="3646" spans="3:8" x14ac:dyDescent="0.25">
      <c r="C3646" s="18"/>
      <c r="D3646" s="31"/>
      <c r="E3646" s="18"/>
      <c r="F3646" s="31"/>
      <c r="H3646" s="36"/>
    </row>
    <row r="3647" spans="3:8" x14ac:dyDescent="0.25">
      <c r="C3647" s="18"/>
      <c r="D3647" s="31"/>
      <c r="E3647" s="18"/>
      <c r="F3647" s="31"/>
      <c r="H3647" s="36"/>
    </row>
    <row r="3648" spans="3:8" x14ac:dyDescent="0.25">
      <c r="C3648" s="18"/>
      <c r="D3648" s="31"/>
      <c r="E3648" s="18"/>
      <c r="F3648" s="31"/>
      <c r="H3648" s="36"/>
    </row>
    <row r="3649" spans="3:8" x14ac:dyDescent="0.25">
      <c r="C3649" s="18"/>
      <c r="D3649" s="31"/>
      <c r="E3649" s="18"/>
      <c r="F3649" s="31"/>
      <c r="H3649" s="36"/>
    </row>
    <row r="3650" spans="3:8" x14ac:dyDescent="0.25">
      <c r="C3650" s="18"/>
      <c r="D3650" s="31"/>
      <c r="E3650" s="18"/>
      <c r="F3650" s="31"/>
      <c r="H3650" s="36"/>
    </row>
    <row r="3651" spans="3:8" x14ac:dyDescent="0.25">
      <c r="C3651" s="18"/>
      <c r="D3651" s="31"/>
      <c r="E3651" s="18"/>
      <c r="F3651" s="31"/>
      <c r="H3651" s="36"/>
    </row>
    <row r="3652" spans="3:8" x14ac:dyDescent="0.25">
      <c r="C3652" s="18"/>
      <c r="D3652" s="31"/>
      <c r="E3652" s="18"/>
      <c r="F3652" s="31"/>
      <c r="H3652" s="36"/>
    </row>
    <row r="3653" spans="3:8" x14ac:dyDescent="0.25">
      <c r="C3653" s="18"/>
      <c r="D3653" s="31"/>
      <c r="E3653" s="18"/>
      <c r="F3653" s="31"/>
      <c r="H3653" s="36"/>
    </row>
    <row r="3654" spans="3:8" x14ac:dyDescent="0.25">
      <c r="C3654" s="18"/>
      <c r="D3654" s="31"/>
      <c r="E3654" s="18"/>
      <c r="F3654" s="31"/>
      <c r="H3654" s="36"/>
    </row>
    <row r="3655" spans="3:8" x14ac:dyDescent="0.25">
      <c r="C3655" s="18"/>
      <c r="D3655" s="31"/>
      <c r="E3655" s="18"/>
      <c r="F3655" s="31"/>
      <c r="H3655" s="36"/>
    </row>
    <row r="3656" spans="3:8" x14ac:dyDescent="0.25">
      <c r="C3656" s="18"/>
      <c r="D3656" s="31"/>
      <c r="E3656" s="18"/>
      <c r="F3656" s="31"/>
      <c r="H3656" s="36"/>
    </row>
    <row r="3657" spans="3:8" x14ac:dyDescent="0.25">
      <c r="C3657" s="18"/>
      <c r="D3657" s="31"/>
      <c r="E3657" s="18"/>
      <c r="F3657" s="31"/>
      <c r="H3657" s="36"/>
    </row>
    <row r="3658" spans="3:8" x14ac:dyDescent="0.25">
      <c r="C3658" s="18"/>
      <c r="D3658" s="31"/>
      <c r="E3658" s="18"/>
      <c r="F3658" s="31"/>
      <c r="H3658" s="36"/>
    </row>
    <row r="3659" spans="3:8" x14ac:dyDescent="0.25">
      <c r="C3659" s="18"/>
      <c r="D3659" s="31"/>
      <c r="E3659" s="18"/>
      <c r="F3659" s="31"/>
      <c r="H3659" s="36"/>
    </row>
    <row r="3660" spans="3:8" x14ac:dyDescent="0.25">
      <c r="C3660" s="18"/>
      <c r="D3660" s="31"/>
      <c r="E3660" s="18"/>
      <c r="F3660" s="31"/>
      <c r="H3660" s="36"/>
    </row>
    <row r="3661" spans="3:8" x14ac:dyDescent="0.25">
      <c r="C3661" s="18"/>
      <c r="D3661" s="31"/>
      <c r="E3661" s="18"/>
      <c r="F3661" s="31"/>
      <c r="H3661" s="36"/>
    </row>
    <row r="3662" spans="3:8" x14ac:dyDescent="0.25">
      <c r="C3662" s="18"/>
      <c r="D3662" s="31"/>
      <c r="E3662" s="18"/>
      <c r="F3662" s="31"/>
      <c r="H3662" s="36"/>
    </row>
    <row r="3663" spans="3:8" x14ac:dyDescent="0.25">
      <c r="C3663" s="18"/>
      <c r="D3663" s="31"/>
      <c r="E3663" s="18"/>
      <c r="F3663" s="31"/>
      <c r="H3663" s="36"/>
    </row>
    <row r="3664" spans="3:8" x14ac:dyDescent="0.25">
      <c r="C3664" s="18"/>
      <c r="D3664" s="31"/>
      <c r="E3664" s="18"/>
      <c r="F3664" s="31"/>
      <c r="H3664" s="36"/>
    </row>
    <row r="3665" spans="3:8" x14ac:dyDescent="0.25">
      <c r="C3665" s="18"/>
      <c r="D3665" s="31"/>
      <c r="E3665" s="18"/>
      <c r="F3665" s="31"/>
      <c r="H3665" s="36"/>
    </row>
    <row r="3666" spans="3:8" x14ac:dyDescent="0.25">
      <c r="C3666" s="18"/>
      <c r="D3666" s="31"/>
      <c r="E3666" s="18"/>
      <c r="F3666" s="31"/>
      <c r="H3666" s="36"/>
    </row>
    <row r="3667" spans="3:8" x14ac:dyDescent="0.25">
      <c r="C3667" s="18"/>
      <c r="D3667" s="31"/>
      <c r="E3667" s="18"/>
      <c r="F3667" s="31"/>
      <c r="H3667" s="36"/>
    </row>
    <row r="3668" spans="3:8" x14ac:dyDescent="0.25">
      <c r="C3668" s="18"/>
      <c r="D3668" s="31"/>
      <c r="E3668" s="18"/>
      <c r="F3668" s="31"/>
      <c r="H3668" s="36"/>
    </row>
    <row r="3669" spans="3:8" x14ac:dyDescent="0.25">
      <c r="C3669" s="18"/>
      <c r="D3669" s="31"/>
      <c r="E3669" s="18"/>
      <c r="F3669" s="31"/>
      <c r="H3669" s="36"/>
    </row>
    <row r="3670" spans="3:8" x14ac:dyDescent="0.25">
      <c r="C3670" s="18"/>
      <c r="D3670" s="31"/>
      <c r="E3670" s="18"/>
      <c r="F3670" s="31"/>
      <c r="H3670" s="36"/>
    </row>
    <row r="3671" spans="3:8" x14ac:dyDescent="0.25">
      <c r="C3671" s="18"/>
      <c r="D3671" s="31"/>
      <c r="E3671" s="18"/>
      <c r="F3671" s="31"/>
      <c r="H3671" s="36"/>
    </row>
    <row r="3672" spans="3:8" x14ac:dyDescent="0.25">
      <c r="C3672" s="18"/>
      <c r="D3672" s="31"/>
      <c r="E3672" s="18"/>
      <c r="F3672" s="31"/>
      <c r="H3672" s="36"/>
    </row>
    <row r="3673" spans="3:8" x14ac:dyDescent="0.25">
      <c r="C3673" s="18"/>
      <c r="D3673" s="31"/>
      <c r="E3673" s="18"/>
      <c r="F3673" s="31"/>
      <c r="H3673" s="36"/>
    </row>
    <row r="3674" spans="3:8" x14ac:dyDescent="0.25">
      <c r="C3674" s="18"/>
      <c r="D3674" s="31"/>
      <c r="E3674" s="18"/>
      <c r="F3674" s="31"/>
      <c r="H3674" s="36"/>
    </row>
    <row r="3675" spans="3:8" x14ac:dyDescent="0.25">
      <c r="C3675" s="18"/>
      <c r="D3675" s="31"/>
      <c r="E3675" s="18"/>
      <c r="F3675" s="31"/>
      <c r="H3675" s="36"/>
    </row>
    <row r="3676" spans="3:8" x14ac:dyDescent="0.25">
      <c r="C3676" s="18"/>
      <c r="D3676" s="31"/>
      <c r="E3676" s="18"/>
      <c r="F3676" s="31"/>
      <c r="H3676" s="36"/>
    </row>
    <row r="3677" spans="3:8" x14ac:dyDescent="0.25">
      <c r="C3677" s="18"/>
      <c r="D3677" s="31"/>
      <c r="E3677" s="18"/>
      <c r="F3677" s="31"/>
      <c r="H3677" s="36"/>
    </row>
    <row r="3678" spans="3:8" x14ac:dyDescent="0.25">
      <c r="C3678" s="18"/>
      <c r="D3678" s="31"/>
      <c r="E3678" s="18"/>
      <c r="F3678" s="31"/>
      <c r="H3678" s="36"/>
    </row>
    <row r="3679" spans="3:8" x14ac:dyDescent="0.25">
      <c r="C3679" s="18"/>
      <c r="D3679" s="31"/>
      <c r="E3679" s="18"/>
      <c r="F3679" s="31"/>
      <c r="H3679" s="36"/>
    </row>
    <row r="3680" spans="3:8" x14ac:dyDescent="0.25">
      <c r="C3680" s="18"/>
      <c r="D3680" s="31"/>
      <c r="E3680" s="18"/>
      <c r="F3680" s="31"/>
      <c r="H3680" s="36"/>
    </row>
    <row r="3681" spans="3:8" x14ac:dyDescent="0.25">
      <c r="C3681" s="18"/>
      <c r="D3681" s="31"/>
      <c r="E3681" s="18"/>
      <c r="F3681" s="31"/>
      <c r="H3681" s="36"/>
    </row>
    <row r="3682" spans="3:8" x14ac:dyDescent="0.25">
      <c r="C3682" s="18"/>
      <c r="D3682" s="31"/>
      <c r="E3682" s="18"/>
      <c r="F3682" s="31"/>
      <c r="H3682" s="36"/>
    </row>
    <row r="3683" spans="3:8" x14ac:dyDescent="0.25">
      <c r="C3683" s="18"/>
      <c r="D3683" s="31"/>
      <c r="E3683" s="18"/>
      <c r="F3683" s="31"/>
      <c r="H3683" s="36"/>
    </row>
    <row r="3684" spans="3:8" x14ac:dyDescent="0.25">
      <c r="C3684" s="18"/>
      <c r="D3684" s="31"/>
      <c r="E3684" s="18"/>
      <c r="F3684" s="31"/>
      <c r="H3684" s="36"/>
    </row>
    <row r="3685" spans="3:8" x14ac:dyDescent="0.25">
      <c r="C3685" s="18"/>
      <c r="D3685" s="31"/>
      <c r="E3685" s="18"/>
      <c r="F3685" s="31"/>
      <c r="H3685" s="36"/>
    </row>
    <row r="3686" spans="3:8" x14ac:dyDescent="0.25">
      <c r="C3686" s="18"/>
      <c r="D3686" s="31"/>
      <c r="E3686" s="18"/>
      <c r="F3686" s="31"/>
      <c r="H3686" s="36"/>
    </row>
    <row r="3687" spans="3:8" x14ac:dyDescent="0.25">
      <c r="C3687" s="18"/>
      <c r="D3687" s="31"/>
      <c r="E3687" s="18"/>
      <c r="F3687" s="31"/>
      <c r="H3687" s="36"/>
    </row>
    <row r="3688" spans="3:8" x14ac:dyDescent="0.25">
      <c r="C3688" s="18"/>
      <c r="D3688" s="31"/>
      <c r="E3688" s="18"/>
      <c r="F3688" s="31"/>
      <c r="H3688" s="36"/>
    </row>
    <row r="3689" spans="3:8" x14ac:dyDescent="0.25">
      <c r="C3689" s="18"/>
      <c r="D3689" s="31"/>
      <c r="E3689" s="18"/>
      <c r="F3689" s="31"/>
      <c r="H3689" s="36"/>
    </row>
    <row r="3690" spans="3:8" x14ac:dyDescent="0.25">
      <c r="C3690" s="18"/>
      <c r="D3690" s="31"/>
      <c r="E3690" s="18"/>
      <c r="F3690" s="31"/>
      <c r="H3690" s="36"/>
    </row>
    <row r="3691" spans="3:8" x14ac:dyDescent="0.25">
      <c r="C3691" s="18"/>
      <c r="D3691" s="31"/>
      <c r="E3691" s="18"/>
      <c r="F3691" s="31"/>
      <c r="H3691" s="36"/>
    </row>
    <row r="3692" spans="3:8" x14ac:dyDescent="0.25">
      <c r="C3692" s="18"/>
      <c r="D3692" s="31"/>
      <c r="E3692" s="18"/>
      <c r="F3692" s="31"/>
      <c r="H3692" s="36"/>
    </row>
    <row r="3693" spans="3:8" x14ac:dyDescent="0.25">
      <c r="C3693" s="18"/>
      <c r="D3693" s="31"/>
      <c r="E3693" s="18"/>
      <c r="F3693" s="31"/>
      <c r="H3693" s="36"/>
    </row>
    <row r="3694" spans="3:8" x14ac:dyDescent="0.25">
      <c r="C3694" s="18"/>
      <c r="D3694" s="31"/>
      <c r="E3694" s="18"/>
      <c r="F3694" s="31"/>
      <c r="H3694" s="36"/>
    </row>
    <row r="3695" spans="3:8" x14ac:dyDescent="0.25">
      <c r="C3695" s="18"/>
      <c r="D3695" s="31"/>
      <c r="E3695" s="18"/>
      <c r="F3695" s="31"/>
      <c r="H3695" s="36"/>
    </row>
    <row r="3696" spans="3:8" x14ac:dyDescent="0.25">
      <c r="C3696" s="18"/>
      <c r="D3696" s="31"/>
      <c r="E3696" s="18"/>
      <c r="F3696" s="31"/>
      <c r="H3696" s="36"/>
    </row>
    <row r="3697" spans="3:8" x14ac:dyDescent="0.25">
      <c r="C3697" s="18"/>
      <c r="D3697" s="31"/>
      <c r="E3697" s="18"/>
      <c r="F3697" s="31"/>
      <c r="H3697" s="36"/>
    </row>
    <row r="3698" spans="3:8" x14ac:dyDescent="0.25">
      <c r="C3698" s="18"/>
      <c r="D3698" s="31"/>
      <c r="E3698" s="18"/>
      <c r="F3698" s="31"/>
      <c r="H3698" s="36"/>
    </row>
    <row r="3699" spans="3:8" x14ac:dyDescent="0.25">
      <c r="C3699" s="18"/>
      <c r="D3699" s="31"/>
      <c r="E3699" s="18"/>
      <c r="F3699" s="31"/>
      <c r="H3699" s="36"/>
    </row>
    <row r="3700" spans="3:8" x14ac:dyDescent="0.25">
      <c r="C3700" s="18"/>
      <c r="D3700" s="31"/>
      <c r="E3700" s="18"/>
      <c r="F3700" s="31"/>
      <c r="H3700" s="36"/>
    </row>
    <row r="3701" spans="3:8" x14ac:dyDescent="0.25">
      <c r="C3701" s="18"/>
      <c r="D3701" s="31"/>
      <c r="E3701" s="18"/>
      <c r="F3701" s="31"/>
      <c r="H3701" s="36"/>
    </row>
    <row r="3702" spans="3:8" x14ac:dyDescent="0.25">
      <c r="C3702" s="18"/>
      <c r="D3702" s="31"/>
      <c r="E3702" s="18"/>
      <c r="F3702" s="31"/>
      <c r="H3702" s="36"/>
    </row>
    <row r="3703" spans="3:8" x14ac:dyDescent="0.25">
      <c r="C3703" s="18"/>
      <c r="D3703" s="31"/>
      <c r="E3703" s="18"/>
      <c r="F3703" s="31"/>
      <c r="H3703" s="36"/>
    </row>
    <row r="3704" spans="3:8" x14ac:dyDescent="0.25">
      <c r="C3704" s="18"/>
      <c r="D3704" s="31"/>
      <c r="E3704" s="18"/>
      <c r="F3704" s="31"/>
      <c r="H3704" s="36"/>
    </row>
    <row r="3705" spans="3:8" x14ac:dyDescent="0.25">
      <c r="C3705" s="18"/>
      <c r="D3705" s="31"/>
      <c r="E3705" s="18"/>
      <c r="F3705" s="31"/>
      <c r="H3705" s="36"/>
    </row>
    <row r="3706" spans="3:8" x14ac:dyDescent="0.25">
      <c r="C3706" s="18"/>
      <c r="D3706" s="31"/>
      <c r="E3706" s="18"/>
      <c r="F3706" s="31"/>
      <c r="H3706" s="36"/>
    </row>
    <row r="3707" spans="3:8" x14ac:dyDescent="0.25">
      <c r="C3707" s="18"/>
      <c r="D3707" s="31"/>
      <c r="E3707" s="18"/>
      <c r="F3707" s="31"/>
      <c r="H3707" s="36"/>
    </row>
    <row r="3708" spans="3:8" x14ac:dyDescent="0.25">
      <c r="C3708" s="18"/>
      <c r="D3708" s="31"/>
      <c r="E3708" s="18"/>
      <c r="F3708" s="31"/>
      <c r="H3708" s="36"/>
    </row>
    <row r="3709" spans="3:8" x14ac:dyDescent="0.25">
      <c r="C3709" s="18"/>
      <c r="D3709" s="31"/>
      <c r="E3709" s="18"/>
      <c r="F3709" s="31"/>
      <c r="H3709" s="36"/>
    </row>
    <row r="3710" spans="3:8" x14ac:dyDescent="0.25">
      <c r="C3710" s="18"/>
      <c r="D3710" s="31"/>
      <c r="E3710" s="18"/>
      <c r="F3710" s="31"/>
      <c r="H3710" s="36"/>
    </row>
    <row r="3711" spans="3:8" x14ac:dyDescent="0.25">
      <c r="C3711" s="18"/>
      <c r="D3711" s="31"/>
      <c r="E3711" s="18"/>
      <c r="F3711" s="31"/>
      <c r="H3711" s="36"/>
    </row>
    <row r="3712" spans="3:8" x14ac:dyDescent="0.25">
      <c r="C3712" s="18"/>
      <c r="D3712" s="31"/>
      <c r="E3712" s="18"/>
      <c r="F3712" s="31"/>
      <c r="H3712" s="36"/>
    </row>
    <row r="3713" spans="3:8" x14ac:dyDescent="0.25">
      <c r="C3713" s="18"/>
      <c r="D3713" s="31"/>
      <c r="E3713" s="18"/>
      <c r="F3713" s="31"/>
      <c r="H3713" s="36"/>
    </row>
    <row r="3714" spans="3:8" x14ac:dyDescent="0.25">
      <c r="C3714" s="18"/>
      <c r="D3714" s="31"/>
      <c r="E3714" s="18"/>
      <c r="F3714" s="31"/>
      <c r="H3714" s="36"/>
    </row>
    <row r="3715" spans="3:8" x14ac:dyDescent="0.25">
      <c r="C3715" s="18"/>
      <c r="D3715" s="31"/>
      <c r="E3715" s="18"/>
      <c r="F3715" s="31"/>
      <c r="H3715" s="36"/>
    </row>
    <row r="3716" spans="3:8" x14ac:dyDescent="0.25">
      <c r="C3716" s="18"/>
      <c r="D3716" s="31"/>
      <c r="E3716" s="18"/>
      <c r="F3716" s="31"/>
      <c r="H3716" s="36"/>
    </row>
    <row r="3717" spans="3:8" x14ac:dyDescent="0.25">
      <c r="C3717" s="18"/>
      <c r="D3717" s="31"/>
      <c r="E3717" s="18"/>
      <c r="F3717" s="31"/>
      <c r="H3717" s="36"/>
    </row>
    <row r="3718" spans="3:8" x14ac:dyDescent="0.25">
      <c r="C3718" s="18"/>
      <c r="D3718" s="31"/>
      <c r="E3718" s="18"/>
      <c r="F3718" s="31"/>
      <c r="H3718" s="36"/>
    </row>
    <row r="3719" spans="3:8" x14ac:dyDescent="0.25">
      <c r="C3719" s="18"/>
      <c r="D3719" s="31"/>
      <c r="E3719" s="18"/>
      <c r="F3719" s="31"/>
      <c r="H3719" s="36"/>
    </row>
    <row r="3720" spans="3:8" x14ac:dyDescent="0.25">
      <c r="C3720" s="18"/>
      <c r="D3720" s="31"/>
      <c r="E3720" s="18"/>
      <c r="F3720" s="31"/>
      <c r="H3720" s="36"/>
    </row>
    <row r="3721" spans="3:8" x14ac:dyDescent="0.25">
      <c r="C3721" s="18"/>
      <c r="D3721" s="31"/>
      <c r="E3721" s="18"/>
      <c r="F3721" s="31"/>
      <c r="H3721" s="36"/>
    </row>
    <row r="3722" spans="3:8" x14ac:dyDescent="0.25">
      <c r="C3722" s="18"/>
      <c r="D3722" s="31"/>
      <c r="E3722" s="18"/>
      <c r="F3722" s="31"/>
      <c r="H3722" s="36"/>
    </row>
    <row r="3723" spans="3:8" x14ac:dyDescent="0.25">
      <c r="C3723" s="18"/>
      <c r="D3723" s="31"/>
      <c r="E3723" s="18"/>
      <c r="F3723" s="31"/>
      <c r="H3723" s="36"/>
    </row>
    <row r="3724" spans="3:8" x14ac:dyDescent="0.25">
      <c r="C3724" s="18"/>
      <c r="D3724" s="31"/>
      <c r="E3724" s="18"/>
      <c r="F3724" s="31"/>
      <c r="H3724" s="36"/>
    </row>
    <row r="3725" spans="3:8" x14ac:dyDescent="0.25">
      <c r="C3725" s="18"/>
      <c r="D3725" s="31"/>
      <c r="E3725" s="18"/>
      <c r="F3725" s="31"/>
      <c r="H3725" s="36"/>
    </row>
    <row r="3726" spans="3:8" x14ac:dyDescent="0.25">
      <c r="C3726" s="18"/>
      <c r="D3726" s="31"/>
      <c r="E3726" s="18"/>
      <c r="F3726" s="31"/>
      <c r="H3726" s="36"/>
    </row>
    <row r="3727" spans="3:8" x14ac:dyDescent="0.25">
      <c r="C3727" s="18"/>
      <c r="D3727" s="31"/>
      <c r="E3727" s="18"/>
      <c r="F3727" s="31"/>
      <c r="H3727" s="36"/>
    </row>
    <row r="3728" spans="3:8" x14ac:dyDescent="0.25">
      <c r="C3728" s="18"/>
      <c r="D3728" s="31"/>
      <c r="E3728" s="18"/>
      <c r="F3728" s="31"/>
      <c r="H3728" s="36"/>
    </row>
    <row r="3729" spans="3:8" x14ac:dyDescent="0.25">
      <c r="C3729" s="18"/>
      <c r="D3729" s="31"/>
      <c r="E3729" s="18"/>
      <c r="F3729" s="31"/>
      <c r="H3729" s="36"/>
    </row>
    <row r="3730" spans="3:8" x14ac:dyDescent="0.25">
      <c r="C3730" s="18"/>
      <c r="D3730" s="31"/>
      <c r="E3730" s="18"/>
      <c r="F3730" s="31"/>
      <c r="H3730" s="36"/>
    </row>
    <row r="3731" spans="3:8" x14ac:dyDescent="0.25">
      <c r="C3731" s="18"/>
      <c r="D3731" s="31"/>
      <c r="E3731" s="18"/>
      <c r="F3731" s="31"/>
      <c r="H3731" s="36"/>
    </row>
    <row r="3732" spans="3:8" x14ac:dyDescent="0.25">
      <c r="C3732" s="18"/>
      <c r="D3732" s="31"/>
      <c r="E3732" s="18"/>
      <c r="F3732" s="31"/>
      <c r="H3732" s="36"/>
    </row>
    <row r="3733" spans="3:8" x14ac:dyDescent="0.25">
      <c r="C3733" s="18"/>
      <c r="D3733" s="31"/>
      <c r="E3733" s="18"/>
      <c r="F3733" s="31"/>
      <c r="H3733" s="36"/>
    </row>
    <row r="3734" spans="3:8" x14ac:dyDescent="0.25">
      <c r="C3734" s="18"/>
      <c r="D3734" s="31"/>
      <c r="E3734" s="18"/>
      <c r="F3734" s="31"/>
      <c r="H3734" s="36"/>
    </row>
    <row r="3735" spans="3:8" x14ac:dyDescent="0.25">
      <c r="C3735" s="18"/>
      <c r="D3735" s="31"/>
      <c r="E3735" s="18"/>
      <c r="F3735" s="31"/>
      <c r="H3735" s="36"/>
    </row>
    <row r="3736" spans="3:8" x14ac:dyDescent="0.25">
      <c r="C3736" s="18"/>
      <c r="D3736" s="31"/>
      <c r="E3736" s="18"/>
      <c r="F3736" s="31"/>
      <c r="H3736" s="36"/>
    </row>
    <row r="3737" spans="3:8" x14ac:dyDescent="0.25">
      <c r="C3737" s="18"/>
      <c r="D3737" s="31"/>
      <c r="E3737" s="18"/>
      <c r="F3737" s="31"/>
      <c r="H3737" s="36"/>
    </row>
    <row r="3738" spans="3:8" x14ac:dyDescent="0.25">
      <c r="C3738" s="18"/>
      <c r="D3738" s="31"/>
      <c r="E3738" s="18"/>
      <c r="F3738" s="31"/>
      <c r="H3738" s="36"/>
    </row>
    <row r="3739" spans="3:8" x14ac:dyDescent="0.25">
      <c r="C3739" s="18"/>
      <c r="D3739" s="31"/>
      <c r="E3739" s="18"/>
      <c r="F3739" s="31"/>
      <c r="H3739" s="36"/>
    </row>
    <row r="3740" spans="3:8" x14ac:dyDescent="0.25">
      <c r="C3740" s="18"/>
      <c r="D3740" s="31"/>
      <c r="E3740" s="18"/>
      <c r="F3740" s="31"/>
      <c r="H3740" s="36"/>
    </row>
    <row r="3741" spans="3:8" x14ac:dyDescent="0.25">
      <c r="C3741" s="18"/>
      <c r="D3741" s="31"/>
      <c r="E3741" s="18"/>
      <c r="F3741" s="31"/>
      <c r="H3741" s="36"/>
    </row>
    <row r="3742" spans="3:8" x14ac:dyDescent="0.25">
      <c r="C3742" s="18"/>
      <c r="D3742" s="31"/>
      <c r="E3742" s="18"/>
      <c r="F3742" s="31"/>
      <c r="H3742" s="36"/>
    </row>
    <row r="3743" spans="3:8" x14ac:dyDescent="0.25">
      <c r="C3743" s="18"/>
      <c r="D3743" s="31"/>
      <c r="E3743" s="18"/>
      <c r="F3743" s="31"/>
      <c r="H3743" s="36"/>
    </row>
    <row r="3744" spans="3:8" x14ac:dyDescent="0.25">
      <c r="C3744" s="18"/>
      <c r="D3744" s="31"/>
      <c r="E3744" s="18"/>
      <c r="F3744" s="31"/>
      <c r="H3744" s="36"/>
    </row>
    <row r="3745" spans="3:8" x14ac:dyDescent="0.25">
      <c r="C3745" s="18"/>
      <c r="D3745" s="31"/>
      <c r="E3745" s="18"/>
      <c r="F3745" s="31"/>
      <c r="H3745" s="36"/>
    </row>
    <row r="3746" spans="3:8" x14ac:dyDescent="0.25">
      <c r="C3746" s="18"/>
      <c r="D3746" s="31"/>
      <c r="E3746" s="18"/>
      <c r="F3746" s="31"/>
      <c r="H3746" s="36"/>
    </row>
    <row r="3747" spans="3:8" x14ac:dyDescent="0.25">
      <c r="C3747" s="18"/>
      <c r="D3747" s="31"/>
      <c r="E3747" s="18"/>
      <c r="F3747" s="31"/>
      <c r="H3747" s="36"/>
    </row>
    <row r="3748" spans="3:8" x14ac:dyDescent="0.25">
      <c r="C3748" s="18"/>
      <c r="D3748" s="31"/>
      <c r="E3748" s="18"/>
      <c r="F3748" s="31"/>
      <c r="H3748" s="36"/>
    </row>
    <row r="3749" spans="3:8" x14ac:dyDescent="0.25">
      <c r="C3749" s="18"/>
      <c r="D3749" s="31"/>
      <c r="E3749" s="18"/>
      <c r="F3749" s="31"/>
      <c r="H3749" s="36"/>
    </row>
    <row r="3750" spans="3:8" x14ac:dyDescent="0.25">
      <c r="C3750" s="18"/>
      <c r="D3750" s="31"/>
      <c r="E3750" s="18"/>
      <c r="F3750" s="31"/>
      <c r="H3750" s="36"/>
    </row>
    <row r="3751" spans="3:8" x14ac:dyDescent="0.25">
      <c r="C3751" s="18"/>
      <c r="D3751" s="31"/>
      <c r="E3751" s="18"/>
      <c r="F3751" s="31"/>
      <c r="H3751" s="36"/>
    </row>
    <row r="3752" spans="3:8" x14ac:dyDescent="0.25">
      <c r="C3752" s="18"/>
      <c r="D3752" s="31"/>
      <c r="E3752" s="18"/>
      <c r="F3752" s="31"/>
      <c r="H3752" s="36"/>
    </row>
    <row r="3753" spans="3:8" x14ac:dyDescent="0.25">
      <c r="C3753" s="18"/>
      <c r="D3753" s="31"/>
      <c r="E3753" s="18"/>
      <c r="F3753" s="31"/>
      <c r="H3753" s="36"/>
    </row>
    <row r="3754" spans="3:8" x14ac:dyDescent="0.25">
      <c r="C3754" s="18"/>
      <c r="D3754" s="31"/>
      <c r="E3754" s="18"/>
      <c r="F3754" s="31"/>
      <c r="H3754" s="36"/>
    </row>
    <row r="3755" spans="3:8" x14ac:dyDescent="0.25">
      <c r="C3755" s="18"/>
      <c r="D3755" s="31"/>
      <c r="E3755" s="18"/>
      <c r="F3755" s="31"/>
      <c r="H3755" s="36"/>
    </row>
    <row r="3756" spans="3:8" x14ac:dyDescent="0.25">
      <c r="C3756" s="18"/>
      <c r="D3756" s="31"/>
      <c r="E3756" s="18"/>
      <c r="F3756" s="31"/>
      <c r="H3756" s="36"/>
    </row>
    <row r="3757" spans="3:8" x14ac:dyDescent="0.25">
      <c r="C3757" s="18"/>
      <c r="D3757" s="31"/>
      <c r="E3757" s="18"/>
      <c r="F3757" s="31"/>
      <c r="H3757" s="36"/>
    </row>
    <row r="3758" spans="3:8" x14ac:dyDescent="0.25">
      <c r="C3758" s="18"/>
      <c r="D3758" s="31"/>
      <c r="E3758" s="18"/>
      <c r="F3758" s="31"/>
      <c r="H3758" s="36"/>
    </row>
    <row r="3759" spans="3:8" x14ac:dyDescent="0.25">
      <c r="C3759" s="18"/>
      <c r="D3759" s="31"/>
      <c r="E3759" s="18"/>
      <c r="F3759" s="31"/>
      <c r="H3759" s="36"/>
    </row>
    <row r="3760" spans="3:8" x14ac:dyDescent="0.25">
      <c r="C3760" s="18"/>
      <c r="D3760" s="31"/>
      <c r="E3760" s="18"/>
      <c r="F3760" s="31"/>
      <c r="H3760" s="36"/>
    </row>
    <row r="3761" spans="3:8" x14ac:dyDescent="0.25">
      <c r="C3761" s="18"/>
      <c r="D3761" s="31"/>
      <c r="E3761" s="18"/>
      <c r="F3761" s="31"/>
      <c r="H3761" s="36"/>
    </row>
    <row r="3762" spans="3:8" x14ac:dyDescent="0.25">
      <c r="C3762" s="18"/>
      <c r="D3762" s="31"/>
      <c r="E3762" s="18"/>
      <c r="F3762" s="31"/>
      <c r="H3762" s="36"/>
    </row>
    <row r="3763" spans="3:8" x14ac:dyDescent="0.25">
      <c r="C3763" s="18"/>
      <c r="D3763" s="31"/>
      <c r="E3763" s="18"/>
      <c r="F3763" s="31"/>
      <c r="H3763" s="36"/>
    </row>
    <row r="3764" spans="3:8" x14ac:dyDescent="0.25">
      <c r="C3764" s="18"/>
      <c r="D3764" s="31"/>
      <c r="E3764" s="18"/>
      <c r="F3764" s="31"/>
      <c r="H3764" s="36"/>
    </row>
    <row r="3765" spans="3:8" x14ac:dyDescent="0.25">
      <c r="C3765" s="18"/>
      <c r="D3765" s="31"/>
      <c r="E3765" s="18"/>
      <c r="F3765" s="31"/>
      <c r="H3765" s="36"/>
    </row>
    <row r="3766" spans="3:8" x14ac:dyDescent="0.25">
      <c r="C3766" s="18"/>
      <c r="D3766" s="31"/>
      <c r="E3766" s="18"/>
      <c r="F3766" s="31"/>
      <c r="H3766" s="36"/>
    </row>
    <row r="3767" spans="3:8" x14ac:dyDescent="0.25">
      <c r="C3767" s="18"/>
      <c r="D3767" s="31"/>
      <c r="E3767" s="18"/>
      <c r="F3767" s="31"/>
      <c r="H3767" s="36"/>
    </row>
    <row r="3768" spans="3:8" x14ac:dyDescent="0.25">
      <c r="C3768" s="18"/>
      <c r="D3768" s="31"/>
      <c r="E3768" s="18"/>
      <c r="F3768" s="31"/>
      <c r="H3768" s="36"/>
    </row>
    <row r="3769" spans="3:8" x14ac:dyDescent="0.25">
      <c r="C3769" s="18"/>
      <c r="D3769" s="31"/>
      <c r="E3769" s="18"/>
      <c r="F3769" s="31"/>
      <c r="H3769" s="36"/>
    </row>
    <row r="3770" spans="3:8" x14ac:dyDescent="0.25">
      <c r="C3770" s="18"/>
      <c r="D3770" s="31"/>
      <c r="E3770" s="18"/>
      <c r="F3770" s="31"/>
      <c r="H3770" s="36"/>
    </row>
    <row r="3771" spans="3:8" x14ac:dyDescent="0.25">
      <c r="C3771" s="18"/>
      <c r="D3771" s="31"/>
      <c r="E3771" s="18"/>
      <c r="F3771" s="31"/>
      <c r="H3771" s="36"/>
    </row>
    <row r="3772" spans="3:8" x14ac:dyDescent="0.25">
      <c r="C3772" s="18"/>
      <c r="D3772" s="31"/>
      <c r="E3772" s="18"/>
      <c r="F3772" s="31"/>
      <c r="H3772" s="36"/>
    </row>
    <row r="3773" spans="3:8" x14ac:dyDescent="0.25">
      <c r="C3773" s="18"/>
      <c r="D3773" s="31"/>
      <c r="E3773" s="18"/>
      <c r="F3773" s="31"/>
      <c r="H3773" s="36"/>
    </row>
    <row r="3774" spans="3:8" x14ac:dyDescent="0.25">
      <c r="C3774" s="18"/>
      <c r="D3774" s="31"/>
      <c r="E3774" s="18"/>
      <c r="F3774" s="31"/>
      <c r="H3774" s="36"/>
    </row>
    <row r="3775" spans="3:8" x14ac:dyDescent="0.25">
      <c r="C3775" s="18"/>
      <c r="D3775" s="31"/>
      <c r="E3775" s="18"/>
      <c r="F3775" s="31"/>
      <c r="H3775" s="36"/>
    </row>
    <row r="3776" spans="3:8" x14ac:dyDescent="0.25">
      <c r="C3776" s="18"/>
      <c r="D3776" s="31"/>
      <c r="E3776" s="18"/>
      <c r="F3776" s="31"/>
      <c r="H3776" s="36"/>
    </row>
    <row r="3777" spans="3:8" x14ac:dyDescent="0.25">
      <c r="C3777" s="18"/>
      <c r="D3777" s="31"/>
      <c r="E3777" s="18"/>
      <c r="F3777" s="31"/>
      <c r="H3777" s="36"/>
    </row>
    <row r="3778" spans="3:8" x14ac:dyDescent="0.25">
      <c r="C3778" s="18"/>
      <c r="D3778" s="31"/>
      <c r="E3778" s="18"/>
      <c r="F3778" s="31"/>
      <c r="H3778" s="36"/>
    </row>
    <row r="3779" spans="3:8" x14ac:dyDescent="0.25">
      <c r="C3779" s="18"/>
      <c r="D3779" s="31"/>
      <c r="E3779" s="18"/>
      <c r="F3779" s="31"/>
      <c r="H3779" s="36"/>
    </row>
    <row r="3780" spans="3:8" x14ac:dyDescent="0.25">
      <c r="C3780" s="18"/>
      <c r="D3780" s="31"/>
      <c r="E3780" s="18"/>
      <c r="F3780" s="31"/>
      <c r="H3780" s="36"/>
    </row>
    <row r="3781" spans="3:8" x14ac:dyDescent="0.25">
      <c r="C3781" s="18"/>
      <c r="D3781" s="31"/>
      <c r="E3781" s="18"/>
      <c r="F3781" s="31"/>
      <c r="H3781" s="36"/>
    </row>
    <row r="3782" spans="3:8" x14ac:dyDescent="0.25">
      <c r="C3782" s="18"/>
      <c r="D3782" s="31"/>
      <c r="E3782" s="18"/>
      <c r="F3782" s="31"/>
      <c r="H3782" s="36"/>
    </row>
    <row r="3783" spans="3:8" x14ac:dyDescent="0.25">
      <c r="C3783" s="18"/>
      <c r="D3783" s="31"/>
      <c r="E3783" s="18"/>
      <c r="F3783" s="31"/>
      <c r="H3783" s="36"/>
    </row>
    <row r="3784" spans="3:8" x14ac:dyDescent="0.25">
      <c r="C3784" s="18"/>
      <c r="D3784" s="31"/>
      <c r="E3784" s="18"/>
      <c r="F3784" s="31"/>
      <c r="H3784" s="36"/>
    </row>
    <row r="3785" spans="3:8" x14ac:dyDescent="0.25">
      <c r="C3785" s="18"/>
      <c r="D3785" s="31"/>
      <c r="E3785" s="18"/>
      <c r="F3785" s="31"/>
      <c r="H3785" s="36"/>
    </row>
    <row r="3786" spans="3:8" x14ac:dyDescent="0.25">
      <c r="C3786" s="18"/>
      <c r="D3786" s="31"/>
      <c r="E3786" s="18"/>
      <c r="F3786" s="31"/>
      <c r="H3786" s="36"/>
    </row>
    <row r="3787" spans="3:8" x14ac:dyDescent="0.25">
      <c r="C3787" s="18"/>
      <c r="D3787" s="31"/>
      <c r="E3787" s="18"/>
      <c r="F3787" s="31"/>
      <c r="H3787" s="36"/>
    </row>
    <row r="3788" spans="3:8" x14ac:dyDescent="0.25">
      <c r="C3788" s="18"/>
      <c r="D3788" s="31"/>
      <c r="E3788" s="18"/>
      <c r="F3788" s="31"/>
      <c r="H3788" s="36"/>
    </row>
    <row r="3789" spans="3:8" x14ac:dyDescent="0.25">
      <c r="C3789" s="18"/>
      <c r="D3789" s="31"/>
      <c r="E3789" s="18"/>
      <c r="F3789" s="31"/>
      <c r="H3789" s="36"/>
    </row>
    <row r="3790" spans="3:8" x14ac:dyDescent="0.25">
      <c r="C3790" s="18"/>
      <c r="D3790" s="31"/>
      <c r="E3790" s="18"/>
      <c r="F3790" s="31"/>
      <c r="H3790" s="36"/>
    </row>
    <row r="3791" spans="3:8" x14ac:dyDescent="0.25">
      <c r="C3791" s="18"/>
      <c r="D3791" s="31"/>
      <c r="E3791" s="18"/>
      <c r="F3791" s="31"/>
      <c r="H3791" s="36"/>
    </row>
    <row r="3792" spans="3:8" x14ac:dyDescent="0.25">
      <c r="C3792" s="18"/>
      <c r="D3792" s="31"/>
      <c r="E3792" s="18"/>
      <c r="F3792" s="31"/>
      <c r="H3792" s="36"/>
    </row>
    <row r="3793" spans="3:8" x14ac:dyDescent="0.25">
      <c r="C3793" s="18"/>
      <c r="D3793" s="31"/>
      <c r="E3793" s="18"/>
      <c r="F3793" s="31"/>
      <c r="H3793" s="36"/>
    </row>
    <row r="3794" spans="3:8" x14ac:dyDescent="0.25">
      <c r="C3794" s="18"/>
      <c r="D3794" s="31"/>
      <c r="E3794" s="18"/>
      <c r="F3794" s="31"/>
      <c r="H3794" s="36"/>
    </row>
    <row r="3795" spans="3:8" x14ac:dyDescent="0.25">
      <c r="C3795" s="18"/>
      <c r="D3795" s="31"/>
      <c r="E3795" s="18"/>
      <c r="F3795" s="31"/>
      <c r="H3795" s="36"/>
    </row>
    <row r="3796" spans="3:8" x14ac:dyDescent="0.25">
      <c r="C3796" s="18"/>
      <c r="D3796" s="31"/>
      <c r="E3796" s="18"/>
      <c r="F3796" s="31"/>
      <c r="H3796" s="36"/>
    </row>
    <row r="3797" spans="3:8" x14ac:dyDescent="0.25">
      <c r="C3797" s="18"/>
      <c r="D3797" s="31"/>
      <c r="E3797" s="18"/>
      <c r="F3797" s="31"/>
      <c r="H3797" s="36"/>
    </row>
    <row r="3798" spans="3:8" x14ac:dyDescent="0.25">
      <c r="C3798" s="18"/>
      <c r="D3798" s="31"/>
      <c r="E3798" s="18"/>
      <c r="F3798" s="31"/>
      <c r="H3798" s="36"/>
    </row>
    <row r="3799" spans="3:8" x14ac:dyDescent="0.25">
      <c r="C3799" s="18"/>
      <c r="D3799" s="31"/>
      <c r="E3799" s="18"/>
      <c r="F3799" s="31"/>
      <c r="H3799" s="36"/>
    </row>
    <row r="3800" spans="3:8" x14ac:dyDescent="0.25">
      <c r="C3800" s="18"/>
      <c r="D3800" s="31"/>
      <c r="E3800" s="18"/>
      <c r="F3800" s="31"/>
      <c r="H3800" s="36"/>
    </row>
    <row r="3801" spans="3:8" x14ac:dyDescent="0.25">
      <c r="C3801" s="18"/>
      <c r="D3801" s="31"/>
      <c r="E3801" s="18"/>
      <c r="F3801" s="31"/>
      <c r="H3801" s="36"/>
    </row>
    <row r="3802" spans="3:8" x14ac:dyDescent="0.25">
      <c r="C3802" s="18"/>
      <c r="D3802" s="31"/>
      <c r="E3802" s="18"/>
      <c r="F3802" s="31"/>
      <c r="H3802" s="36"/>
    </row>
    <row r="3803" spans="3:8" x14ac:dyDescent="0.25">
      <c r="C3803" s="18"/>
      <c r="D3803" s="31"/>
      <c r="E3803" s="18"/>
      <c r="F3803" s="31"/>
      <c r="H3803" s="36"/>
    </row>
    <row r="3804" spans="3:8" x14ac:dyDescent="0.25">
      <c r="C3804" s="18"/>
      <c r="D3804" s="31"/>
      <c r="E3804" s="18"/>
      <c r="F3804" s="31"/>
      <c r="H3804" s="36"/>
    </row>
    <row r="3805" spans="3:8" x14ac:dyDescent="0.25">
      <c r="C3805" s="18"/>
      <c r="D3805" s="31"/>
      <c r="E3805" s="18"/>
      <c r="F3805" s="31"/>
      <c r="H3805" s="36"/>
    </row>
    <row r="3806" spans="3:8" x14ac:dyDescent="0.25">
      <c r="C3806" s="18"/>
      <c r="D3806" s="31"/>
      <c r="E3806" s="18"/>
      <c r="F3806" s="31"/>
      <c r="H3806" s="36"/>
    </row>
    <row r="3807" spans="3:8" x14ac:dyDescent="0.25">
      <c r="C3807" s="18"/>
      <c r="D3807" s="31"/>
      <c r="E3807" s="18"/>
      <c r="F3807" s="31"/>
      <c r="H3807" s="36"/>
    </row>
    <row r="3808" spans="3:8" x14ac:dyDescent="0.25">
      <c r="C3808" s="18"/>
      <c r="D3808" s="31"/>
      <c r="E3808" s="18"/>
      <c r="F3808" s="31"/>
      <c r="H3808" s="36"/>
    </row>
    <row r="3809" spans="3:8" x14ac:dyDescent="0.25">
      <c r="C3809" s="18"/>
      <c r="D3809" s="31"/>
      <c r="E3809" s="18"/>
      <c r="F3809" s="31"/>
      <c r="H3809" s="36"/>
    </row>
    <row r="3810" spans="3:8" x14ac:dyDescent="0.25">
      <c r="C3810" s="18"/>
      <c r="D3810" s="31"/>
      <c r="E3810" s="18"/>
      <c r="F3810" s="31"/>
      <c r="H3810" s="36"/>
    </row>
    <row r="3811" spans="3:8" x14ac:dyDescent="0.25">
      <c r="C3811" s="18"/>
      <c r="D3811" s="31"/>
      <c r="E3811" s="18"/>
      <c r="F3811" s="31"/>
      <c r="H3811" s="36"/>
    </row>
    <row r="3812" spans="3:8" x14ac:dyDescent="0.25">
      <c r="C3812" s="18"/>
      <c r="D3812" s="31"/>
      <c r="E3812" s="18"/>
      <c r="F3812" s="31"/>
      <c r="H3812" s="36"/>
    </row>
    <row r="3813" spans="3:8" x14ac:dyDescent="0.25">
      <c r="C3813" s="18"/>
      <c r="D3813" s="31"/>
      <c r="E3813" s="18"/>
      <c r="F3813" s="31"/>
      <c r="H3813" s="36"/>
    </row>
    <row r="3814" spans="3:8" x14ac:dyDescent="0.25">
      <c r="C3814" s="18"/>
      <c r="D3814" s="31"/>
      <c r="E3814" s="18"/>
      <c r="F3814" s="31"/>
      <c r="H3814" s="36"/>
    </row>
    <row r="3815" spans="3:8" x14ac:dyDescent="0.25">
      <c r="C3815" s="18"/>
      <c r="D3815" s="31"/>
      <c r="E3815" s="18"/>
      <c r="F3815" s="31"/>
      <c r="H3815" s="36"/>
    </row>
    <row r="3816" spans="3:8" x14ac:dyDescent="0.25">
      <c r="C3816" s="18"/>
      <c r="D3816" s="31"/>
      <c r="E3816" s="18"/>
      <c r="F3816" s="31"/>
      <c r="H3816" s="36"/>
    </row>
    <row r="3817" spans="3:8" x14ac:dyDescent="0.25">
      <c r="C3817" s="18"/>
      <c r="D3817" s="31"/>
      <c r="E3817" s="18"/>
      <c r="F3817" s="31"/>
      <c r="H3817" s="36"/>
    </row>
    <row r="3818" spans="3:8" x14ac:dyDescent="0.25">
      <c r="C3818" s="18"/>
      <c r="D3818" s="31"/>
      <c r="E3818" s="18"/>
      <c r="F3818" s="31"/>
      <c r="H3818" s="36"/>
    </row>
    <row r="3819" spans="3:8" x14ac:dyDescent="0.25">
      <c r="C3819" s="18"/>
      <c r="D3819" s="31"/>
      <c r="E3819" s="18"/>
      <c r="F3819" s="31"/>
      <c r="H3819" s="36"/>
    </row>
    <row r="3820" spans="3:8" x14ac:dyDescent="0.25">
      <c r="C3820" s="18"/>
      <c r="D3820" s="31"/>
      <c r="E3820" s="18"/>
      <c r="F3820" s="31"/>
      <c r="H3820" s="36"/>
    </row>
    <row r="3821" spans="3:8" x14ac:dyDescent="0.25">
      <c r="C3821" s="18"/>
      <c r="D3821" s="31"/>
      <c r="E3821" s="18"/>
      <c r="F3821" s="31"/>
      <c r="H3821" s="36"/>
    </row>
    <row r="3822" spans="3:8" x14ac:dyDescent="0.25">
      <c r="C3822" s="18"/>
      <c r="D3822" s="31"/>
      <c r="E3822" s="18"/>
      <c r="F3822" s="31"/>
      <c r="H3822" s="36"/>
    </row>
    <row r="3823" spans="3:8" x14ac:dyDescent="0.25">
      <c r="C3823" s="18"/>
      <c r="D3823" s="31"/>
      <c r="E3823" s="18"/>
      <c r="F3823" s="31"/>
      <c r="H3823" s="36"/>
    </row>
    <row r="3824" spans="3:8" x14ac:dyDescent="0.25">
      <c r="C3824" s="18"/>
      <c r="D3824" s="31"/>
      <c r="E3824" s="18"/>
      <c r="F3824" s="31"/>
      <c r="H3824" s="36"/>
    </row>
    <row r="3825" spans="3:8" x14ac:dyDescent="0.25">
      <c r="C3825" s="18"/>
      <c r="D3825" s="31"/>
      <c r="E3825" s="18"/>
      <c r="F3825" s="31"/>
      <c r="H3825" s="36"/>
    </row>
    <row r="3826" spans="3:8" x14ac:dyDescent="0.25">
      <c r="C3826" s="18"/>
      <c r="D3826" s="31"/>
      <c r="E3826" s="18"/>
      <c r="F3826" s="31"/>
      <c r="H3826" s="36"/>
    </row>
    <row r="3827" spans="3:8" x14ac:dyDescent="0.25">
      <c r="C3827" s="18"/>
      <c r="D3827" s="31"/>
      <c r="E3827" s="18"/>
      <c r="F3827" s="31"/>
      <c r="H3827" s="36"/>
    </row>
    <row r="3828" spans="3:8" x14ac:dyDescent="0.25">
      <c r="C3828" s="18"/>
      <c r="D3828" s="31"/>
      <c r="E3828" s="18"/>
      <c r="F3828" s="31"/>
      <c r="H3828" s="36"/>
    </row>
    <row r="3829" spans="3:8" x14ac:dyDescent="0.25">
      <c r="C3829" s="18"/>
      <c r="D3829" s="31"/>
      <c r="E3829" s="18"/>
      <c r="F3829" s="31"/>
      <c r="H3829" s="36"/>
    </row>
    <row r="3830" spans="3:8" x14ac:dyDescent="0.25">
      <c r="C3830" s="18"/>
      <c r="D3830" s="31"/>
      <c r="E3830" s="18"/>
      <c r="F3830" s="31"/>
      <c r="H3830" s="36"/>
    </row>
    <row r="3831" spans="3:8" x14ac:dyDescent="0.25">
      <c r="C3831" s="18"/>
      <c r="D3831" s="31"/>
      <c r="E3831" s="18"/>
      <c r="F3831" s="31"/>
      <c r="H3831" s="36"/>
    </row>
    <row r="3832" spans="3:8" x14ac:dyDescent="0.25">
      <c r="C3832" s="18"/>
      <c r="D3832" s="31"/>
      <c r="E3832" s="18"/>
      <c r="F3832" s="31"/>
      <c r="H3832" s="36"/>
    </row>
    <row r="3833" spans="3:8" x14ac:dyDescent="0.25">
      <c r="C3833" s="18"/>
      <c r="D3833" s="31"/>
      <c r="E3833" s="18"/>
      <c r="F3833" s="31"/>
      <c r="H3833" s="36"/>
    </row>
    <row r="3834" spans="3:8" x14ac:dyDescent="0.25">
      <c r="C3834" s="18"/>
      <c r="D3834" s="31"/>
      <c r="E3834" s="18"/>
      <c r="F3834" s="31"/>
      <c r="H3834" s="36"/>
    </row>
    <row r="3835" spans="3:8" x14ac:dyDescent="0.25">
      <c r="C3835" s="18"/>
      <c r="D3835" s="31"/>
      <c r="E3835" s="18"/>
      <c r="F3835" s="31"/>
      <c r="H3835" s="36"/>
    </row>
    <row r="3836" spans="3:8" x14ac:dyDescent="0.25">
      <c r="C3836" s="18"/>
      <c r="D3836" s="31"/>
      <c r="E3836" s="18"/>
      <c r="F3836" s="31"/>
      <c r="H3836" s="36"/>
    </row>
    <row r="3837" spans="3:8" x14ac:dyDescent="0.25">
      <c r="C3837" s="18"/>
      <c r="D3837" s="31"/>
      <c r="E3837" s="18"/>
      <c r="F3837" s="31"/>
      <c r="H3837" s="36"/>
    </row>
    <row r="3838" spans="3:8" x14ac:dyDescent="0.25">
      <c r="C3838" s="18"/>
      <c r="D3838" s="31"/>
      <c r="E3838" s="18"/>
      <c r="F3838" s="31"/>
      <c r="H3838" s="36"/>
    </row>
    <row r="3839" spans="3:8" x14ac:dyDescent="0.25">
      <c r="C3839" s="18"/>
      <c r="D3839" s="31"/>
      <c r="E3839" s="18"/>
      <c r="F3839" s="31"/>
      <c r="H3839" s="36"/>
    </row>
    <row r="3840" spans="3:8" x14ac:dyDescent="0.25">
      <c r="C3840" s="18"/>
      <c r="D3840" s="31"/>
      <c r="E3840" s="18"/>
      <c r="F3840" s="31"/>
      <c r="H3840" s="36"/>
    </row>
    <row r="3841" spans="3:8" x14ac:dyDescent="0.25">
      <c r="C3841" s="18"/>
      <c r="D3841" s="31"/>
      <c r="E3841" s="18"/>
      <c r="F3841" s="31"/>
      <c r="H3841" s="36"/>
    </row>
    <row r="3842" spans="3:8" x14ac:dyDescent="0.25">
      <c r="C3842" s="18"/>
      <c r="D3842" s="31"/>
      <c r="E3842" s="18"/>
      <c r="F3842" s="31"/>
      <c r="H3842" s="36"/>
    </row>
    <row r="3843" spans="3:8" x14ac:dyDescent="0.25">
      <c r="C3843" s="18"/>
      <c r="D3843" s="31"/>
      <c r="E3843" s="18"/>
      <c r="F3843" s="31"/>
      <c r="H3843" s="36"/>
    </row>
    <row r="3844" spans="3:8" x14ac:dyDescent="0.25">
      <c r="C3844" s="18"/>
      <c r="D3844" s="31"/>
      <c r="E3844" s="18"/>
      <c r="F3844" s="31"/>
      <c r="H3844" s="36"/>
    </row>
    <row r="3845" spans="3:8" x14ac:dyDescent="0.25">
      <c r="C3845" s="18"/>
      <c r="D3845" s="31"/>
      <c r="E3845" s="18"/>
      <c r="F3845" s="31"/>
      <c r="H3845" s="36"/>
    </row>
    <row r="3846" spans="3:8" x14ac:dyDescent="0.25">
      <c r="C3846" s="18"/>
      <c r="D3846" s="31"/>
      <c r="E3846" s="18"/>
      <c r="F3846" s="31"/>
      <c r="H3846" s="36"/>
    </row>
    <row r="3847" spans="3:8" x14ac:dyDescent="0.25">
      <c r="C3847" s="18"/>
      <c r="D3847" s="31"/>
      <c r="E3847" s="18"/>
      <c r="F3847" s="31"/>
      <c r="H3847" s="36"/>
    </row>
    <row r="3848" spans="3:8" x14ac:dyDescent="0.25">
      <c r="C3848" s="18"/>
      <c r="D3848" s="31"/>
      <c r="E3848" s="18"/>
      <c r="F3848" s="31"/>
      <c r="H3848" s="36"/>
    </row>
    <row r="3849" spans="3:8" x14ac:dyDescent="0.25">
      <c r="C3849" s="18"/>
      <c r="D3849" s="31"/>
      <c r="E3849" s="18"/>
      <c r="F3849" s="31"/>
      <c r="H3849" s="36"/>
    </row>
    <row r="3850" spans="3:8" x14ac:dyDescent="0.25">
      <c r="C3850" s="18"/>
      <c r="D3850" s="31"/>
      <c r="E3850" s="18"/>
      <c r="F3850" s="31"/>
      <c r="H3850" s="36"/>
    </row>
    <row r="3851" spans="3:8" x14ac:dyDescent="0.25">
      <c r="C3851" s="18"/>
      <c r="D3851" s="31"/>
      <c r="E3851" s="18"/>
      <c r="F3851" s="31"/>
      <c r="H3851" s="36"/>
    </row>
    <row r="3852" spans="3:8" x14ac:dyDescent="0.25">
      <c r="C3852" s="18"/>
      <c r="D3852" s="31"/>
      <c r="E3852" s="18"/>
      <c r="F3852" s="31"/>
      <c r="H3852" s="36"/>
    </row>
    <row r="3853" spans="3:8" x14ac:dyDescent="0.25">
      <c r="C3853" s="18"/>
      <c r="D3853" s="31"/>
      <c r="E3853" s="18"/>
      <c r="F3853" s="31"/>
      <c r="H3853" s="36"/>
    </row>
    <row r="3854" spans="3:8" x14ac:dyDescent="0.25">
      <c r="C3854" s="18"/>
      <c r="D3854" s="31"/>
      <c r="E3854" s="18"/>
      <c r="F3854" s="31"/>
      <c r="H3854" s="36"/>
    </row>
    <row r="3855" spans="3:8" x14ac:dyDescent="0.25">
      <c r="C3855" s="18"/>
      <c r="D3855" s="31"/>
      <c r="E3855" s="18"/>
      <c r="F3855" s="31"/>
      <c r="H3855" s="36"/>
    </row>
    <row r="3856" spans="3:8" x14ac:dyDescent="0.25">
      <c r="C3856" s="18"/>
      <c r="D3856" s="31"/>
      <c r="E3856" s="18"/>
      <c r="F3856" s="31"/>
      <c r="H3856" s="36"/>
    </row>
    <row r="3857" spans="3:8" x14ac:dyDescent="0.25">
      <c r="C3857" s="18"/>
      <c r="D3857" s="31"/>
      <c r="E3857" s="18"/>
      <c r="F3857" s="31"/>
      <c r="H3857" s="36"/>
    </row>
    <row r="3858" spans="3:8" x14ac:dyDescent="0.25">
      <c r="C3858" s="18"/>
      <c r="D3858" s="31"/>
      <c r="E3858" s="18"/>
      <c r="F3858" s="31"/>
      <c r="H3858" s="36"/>
    </row>
    <row r="3859" spans="3:8" x14ac:dyDescent="0.25">
      <c r="C3859" s="18"/>
      <c r="D3859" s="31"/>
      <c r="E3859" s="18"/>
      <c r="F3859" s="31"/>
      <c r="H3859" s="36"/>
    </row>
    <row r="3860" spans="3:8" x14ac:dyDescent="0.25">
      <c r="C3860" s="18"/>
      <c r="D3860" s="31"/>
      <c r="E3860" s="18"/>
      <c r="F3860" s="31"/>
      <c r="H3860" s="36"/>
    </row>
    <row r="3861" spans="3:8" x14ac:dyDescent="0.25">
      <c r="C3861" s="18"/>
      <c r="D3861" s="31"/>
      <c r="E3861" s="18"/>
      <c r="F3861" s="31"/>
      <c r="H3861" s="36"/>
    </row>
    <row r="3862" spans="3:8" x14ac:dyDescent="0.25">
      <c r="C3862" s="18"/>
      <c r="D3862" s="31"/>
      <c r="E3862" s="18"/>
      <c r="F3862" s="31"/>
      <c r="H3862" s="36"/>
    </row>
    <row r="3863" spans="3:8" x14ac:dyDescent="0.25">
      <c r="C3863" s="18"/>
      <c r="D3863" s="31"/>
      <c r="E3863" s="18"/>
      <c r="F3863" s="31"/>
      <c r="H3863" s="36"/>
    </row>
    <row r="3864" spans="3:8" x14ac:dyDescent="0.25">
      <c r="C3864" s="18"/>
      <c r="D3864" s="31"/>
      <c r="E3864" s="18"/>
      <c r="F3864" s="31"/>
      <c r="H3864" s="36"/>
    </row>
    <row r="3865" spans="3:8" x14ac:dyDescent="0.25">
      <c r="C3865" s="18"/>
      <c r="D3865" s="31"/>
      <c r="E3865" s="18"/>
      <c r="F3865" s="31"/>
      <c r="H3865" s="36"/>
    </row>
    <row r="3866" spans="3:8" x14ac:dyDescent="0.25">
      <c r="C3866" s="18"/>
      <c r="D3866" s="31"/>
      <c r="E3866" s="18"/>
      <c r="F3866" s="31"/>
      <c r="H3866" s="36"/>
    </row>
    <row r="3867" spans="3:8" x14ac:dyDescent="0.25">
      <c r="C3867" s="18"/>
      <c r="D3867" s="31"/>
      <c r="E3867" s="18"/>
      <c r="F3867" s="31"/>
      <c r="H3867" s="36"/>
    </row>
    <row r="3868" spans="3:8" x14ac:dyDescent="0.25">
      <c r="C3868" s="18"/>
      <c r="D3868" s="31"/>
      <c r="E3868" s="18"/>
      <c r="F3868" s="31"/>
      <c r="H3868" s="36"/>
    </row>
    <row r="3869" spans="3:8" x14ac:dyDescent="0.25">
      <c r="C3869" s="18"/>
      <c r="D3869" s="31"/>
      <c r="E3869" s="18"/>
      <c r="F3869" s="31"/>
      <c r="H3869" s="36"/>
    </row>
    <row r="3870" spans="3:8" x14ac:dyDescent="0.25">
      <c r="C3870" s="18"/>
      <c r="D3870" s="31"/>
      <c r="E3870" s="18"/>
      <c r="F3870" s="31"/>
      <c r="H3870" s="36"/>
    </row>
    <row r="3871" spans="3:8" x14ac:dyDescent="0.25">
      <c r="C3871" s="18"/>
      <c r="D3871" s="31"/>
      <c r="E3871" s="18"/>
      <c r="F3871" s="31"/>
      <c r="H3871" s="36"/>
    </row>
    <row r="3872" spans="3:8" x14ac:dyDescent="0.25">
      <c r="C3872" s="18"/>
      <c r="D3872" s="31"/>
      <c r="E3872" s="18"/>
      <c r="F3872" s="31"/>
      <c r="H3872" s="36"/>
    </row>
    <row r="3873" spans="3:8" x14ac:dyDescent="0.25">
      <c r="C3873" s="18"/>
      <c r="D3873" s="31"/>
      <c r="E3873" s="18"/>
      <c r="F3873" s="31"/>
      <c r="H3873" s="36"/>
    </row>
    <row r="3874" spans="3:8" x14ac:dyDescent="0.25">
      <c r="C3874" s="18"/>
      <c r="D3874" s="31"/>
      <c r="E3874" s="18"/>
      <c r="F3874" s="31"/>
      <c r="H3874" s="36"/>
    </row>
    <row r="3875" spans="3:8" x14ac:dyDescent="0.25">
      <c r="C3875" s="18"/>
      <c r="D3875" s="31"/>
      <c r="E3875" s="18"/>
      <c r="F3875" s="31"/>
      <c r="H3875" s="36"/>
    </row>
    <row r="3876" spans="3:8" x14ac:dyDescent="0.25">
      <c r="C3876" s="18"/>
      <c r="D3876" s="31"/>
      <c r="E3876" s="18"/>
      <c r="F3876" s="31"/>
      <c r="H3876" s="36"/>
    </row>
    <row r="3877" spans="3:8" x14ac:dyDescent="0.25">
      <c r="C3877" s="18"/>
      <c r="D3877" s="31"/>
      <c r="E3877" s="18"/>
      <c r="F3877" s="31"/>
      <c r="H3877" s="36"/>
    </row>
    <row r="3878" spans="3:8" x14ac:dyDescent="0.25">
      <c r="C3878" s="18"/>
      <c r="D3878" s="31"/>
      <c r="E3878" s="18"/>
      <c r="F3878" s="31"/>
      <c r="H3878" s="36"/>
    </row>
    <row r="3879" spans="3:8" x14ac:dyDescent="0.25">
      <c r="C3879" s="18"/>
      <c r="D3879" s="31"/>
      <c r="E3879" s="18"/>
      <c r="F3879" s="31"/>
      <c r="H3879" s="36"/>
    </row>
    <row r="3880" spans="3:8" x14ac:dyDescent="0.25">
      <c r="C3880" s="18"/>
      <c r="D3880" s="31"/>
      <c r="E3880" s="18"/>
      <c r="F3880" s="31"/>
      <c r="H3880" s="36"/>
    </row>
    <row r="3881" spans="3:8" x14ac:dyDescent="0.25">
      <c r="C3881" s="18"/>
      <c r="D3881" s="31"/>
      <c r="E3881" s="18"/>
      <c r="F3881" s="31"/>
      <c r="H3881" s="36"/>
    </row>
    <row r="3882" spans="3:8" x14ac:dyDescent="0.25">
      <c r="C3882" s="18"/>
      <c r="D3882" s="31"/>
      <c r="E3882" s="18"/>
      <c r="F3882" s="31"/>
      <c r="H3882" s="36"/>
    </row>
    <row r="3883" spans="3:8" x14ac:dyDescent="0.25">
      <c r="C3883" s="18"/>
      <c r="D3883" s="31"/>
      <c r="E3883" s="18"/>
      <c r="F3883" s="31"/>
      <c r="H3883" s="36"/>
    </row>
    <row r="3884" spans="3:8" x14ac:dyDescent="0.25">
      <c r="C3884" s="18"/>
      <c r="D3884" s="31"/>
      <c r="E3884" s="18"/>
      <c r="F3884" s="31"/>
      <c r="H3884" s="36"/>
    </row>
    <row r="3885" spans="3:8" x14ac:dyDescent="0.25">
      <c r="C3885" s="18"/>
      <c r="D3885" s="31"/>
      <c r="E3885" s="18"/>
      <c r="F3885" s="31"/>
      <c r="H3885" s="36"/>
    </row>
    <row r="3886" spans="3:8" x14ac:dyDescent="0.25">
      <c r="C3886" s="18"/>
      <c r="D3886" s="31"/>
      <c r="E3886" s="18"/>
      <c r="F3886" s="31"/>
      <c r="H3886" s="36"/>
    </row>
    <row r="3887" spans="3:8" x14ac:dyDescent="0.25">
      <c r="C3887" s="18"/>
      <c r="D3887" s="31"/>
      <c r="E3887" s="18"/>
      <c r="F3887" s="31"/>
      <c r="H3887" s="36"/>
    </row>
    <row r="3888" spans="3:8" x14ac:dyDescent="0.25">
      <c r="C3888" s="18"/>
      <c r="D3888" s="31"/>
      <c r="E3888" s="18"/>
      <c r="F3888" s="31"/>
      <c r="H3888" s="36"/>
    </row>
    <row r="3889" spans="3:8" x14ac:dyDescent="0.25">
      <c r="C3889" s="18"/>
      <c r="D3889" s="31"/>
      <c r="E3889" s="18"/>
      <c r="F3889" s="31"/>
      <c r="H3889" s="36"/>
    </row>
    <row r="3890" spans="3:8" x14ac:dyDescent="0.25">
      <c r="C3890" s="18"/>
      <c r="D3890" s="31"/>
      <c r="E3890" s="18"/>
      <c r="F3890" s="31"/>
      <c r="H3890" s="36"/>
    </row>
    <row r="3891" spans="3:8" x14ac:dyDescent="0.25">
      <c r="C3891" s="18"/>
      <c r="D3891" s="31"/>
      <c r="E3891" s="18"/>
      <c r="F3891" s="31"/>
      <c r="H3891" s="36"/>
    </row>
    <row r="3892" spans="3:8" x14ac:dyDescent="0.25">
      <c r="C3892" s="18"/>
      <c r="D3892" s="31"/>
      <c r="E3892" s="18"/>
      <c r="F3892" s="31"/>
      <c r="H3892" s="36"/>
    </row>
    <row r="3893" spans="3:8" x14ac:dyDescent="0.25">
      <c r="C3893" s="18"/>
      <c r="D3893" s="31"/>
      <c r="E3893" s="18"/>
      <c r="F3893" s="31"/>
      <c r="H3893" s="36"/>
    </row>
    <row r="3894" spans="3:8" x14ac:dyDescent="0.25">
      <c r="C3894" s="18"/>
      <c r="D3894" s="31"/>
      <c r="E3894" s="18"/>
      <c r="F3894" s="31"/>
      <c r="H3894" s="36"/>
    </row>
    <row r="3895" spans="3:8" x14ac:dyDescent="0.25">
      <c r="C3895" s="18"/>
      <c r="D3895" s="31"/>
      <c r="E3895" s="18"/>
      <c r="F3895" s="31"/>
      <c r="H3895" s="36"/>
    </row>
    <row r="3896" spans="3:8" x14ac:dyDescent="0.25">
      <c r="C3896" s="18"/>
      <c r="D3896" s="31"/>
      <c r="E3896" s="18"/>
      <c r="F3896" s="31"/>
      <c r="H3896" s="36"/>
    </row>
    <row r="3897" spans="3:8" x14ac:dyDescent="0.25">
      <c r="C3897" s="18"/>
      <c r="D3897" s="31"/>
      <c r="E3897" s="18"/>
      <c r="F3897" s="31"/>
      <c r="H3897" s="36"/>
    </row>
    <row r="3898" spans="3:8" x14ac:dyDescent="0.25">
      <c r="C3898" s="18"/>
      <c r="D3898" s="31"/>
      <c r="E3898" s="18"/>
      <c r="F3898" s="31"/>
      <c r="H3898" s="36"/>
    </row>
    <row r="3899" spans="3:8" x14ac:dyDescent="0.25">
      <c r="C3899" s="18"/>
      <c r="D3899" s="31"/>
      <c r="E3899" s="18"/>
      <c r="F3899" s="31"/>
      <c r="H3899" s="36"/>
    </row>
    <row r="3900" spans="3:8" x14ac:dyDescent="0.25">
      <c r="C3900" s="18"/>
      <c r="D3900" s="31"/>
      <c r="E3900" s="18"/>
      <c r="F3900" s="31"/>
      <c r="H3900" s="36"/>
    </row>
    <row r="3901" spans="3:8" x14ac:dyDescent="0.25">
      <c r="C3901" s="18"/>
      <c r="D3901" s="31"/>
      <c r="E3901" s="18"/>
      <c r="F3901" s="31"/>
      <c r="H3901" s="36"/>
    </row>
    <row r="3902" spans="3:8" x14ac:dyDescent="0.25">
      <c r="C3902" s="18"/>
      <c r="D3902" s="31"/>
      <c r="E3902" s="18"/>
      <c r="F3902" s="31"/>
      <c r="H3902" s="36"/>
    </row>
    <row r="3903" spans="3:8" x14ac:dyDescent="0.25">
      <c r="C3903" s="18"/>
      <c r="D3903" s="31"/>
      <c r="E3903" s="18"/>
      <c r="F3903" s="31"/>
      <c r="H3903" s="36"/>
    </row>
    <row r="3904" spans="3:8" x14ac:dyDescent="0.25">
      <c r="C3904" s="18"/>
      <c r="D3904" s="31"/>
      <c r="E3904" s="18"/>
      <c r="F3904" s="31"/>
      <c r="H3904" s="36"/>
    </row>
    <row r="3905" spans="3:8" x14ac:dyDescent="0.25">
      <c r="C3905" s="18"/>
      <c r="D3905" s="31"/>
      <c r="E3905" s="18"/>
      <c r="F3905" s="31"/>
      <c r="H3905" s="36"/>
    </row>
    <row r="3906" spans="3:8" x14ac:dyDescent="0.25">
      <c r="C3906" s="18"/>
      <c r="D3906" s="31"/>
      <c r="E3906" s="18"/>
      <c r="F3906" s="31"/>
      <c r="H3906" s="36"/>
    </row>
    <row r="3907" spans="3:8" x14ac:dyDescent="0.25">
      <c r="C3907" s="18"/>
      <c r="D3907" s="31"/>
      <c r="E3907" s="18"/>
      <c r="F3907" s="31"/>
      <c r="H3907" s="36"/>
    </row>
    <row r="3908" spans="3:8" x14ac:dyDescent="0.25">
      <c r="C3908" s="18"/>
      <c r="D3908" s="31"/>
      <c r="E3908" s="18"/>
      <c r="F3908" s="31"/>
      <c r="H3908" s="36"/>
    </row>
    <row r="3909" spans="3:8" x14ac:dyDescent="0.25">
      <c r="C3909" s="18"/>
      <c r="D3909" s="31"/>
      <c r="E3909" s="18"/>
      <c r="F3909" s="31"/>
      <c r="H3909" s="36"/>
    </row>
    <row r="3910" spans="3:8" x14ac:dyDescent="0.25">
      <c r="C3910" s="18"/>
      <c r="D3910" s="31"/>
      <c r="E3910" s="18"/>
      <c r="F3910" s="31"/>
      <c r="H3910" s="36"/>
    </row>
    <row r="3911" spans="3:8" x14ac:dyDescent="0.25">
      <c r="C3911" s="18"/>
      <c r="D3911" s="31"/>
      <c r="E3911" s="18"/>
      <c r="F3911" s="31"/>
      <c r="H3911" s="36"/>
    </row>
    <row r="3912" spans="3:8" x14ac:dyDescent="0.25">
      <c r="C3912" s="18"/>
      <c r="D3912" s="31"/>
      <c r="E3912" s="18"/>
      <c r="F3912" s="31"/>
      <c r="H3912" s="36"/>
    </row>
    <row r="3913" spans="3:8" x14ac:dyDescent="0.25">
      <c r="C3913" s="18"/>
      <c r="D3913" s="31"/>
      <c r="E3913" s="18"/>
      <c r="F3913" s="31"/>
      <c r="H3913" s="36"/>
    </row>
    <row r="3914" spans="3:8" x14ac:dyDescent="0.25">
      <c r="C3914" s="18"/>
      <c r="D3914" s="31"/>
      <c r="E3914" s="18"/>
      <c r="F3914" s="31"/>
      <c r="H3914" s="36"/>
    </row>
    <row r="3915" spans="3:8" x14ac:dyDescent="0.25">
      <c r="C3915" s="18"/>
      <c r="D3915" s="31"/>
      <c r="E3915" s="18"/>
      <c r="F3915" s="31"/>
      <c r="H3915" s="36"/>
    </row>
    <row r="3916" spans="3:8" x14ac:dyDescent="0.25">
      <c r="C3916" s="18"/>
      <c r="D3916" s="31"/>
      <c r="E3916" s="18"/>
      <c r="F3916" s="31"/>
      <c r="H3916" s="36"/>
    </row>
    <row r="3917" spans="3:8" x14ac:dyDescent="0.25">
      <c r="C3917" s="18"/>
      <c r="D3917" s="31"/>
      <c r="E3917" s="18"/>
      <c r="F3917" s="31"/>
      <c r="H3917" s="36"/>
    </row>
    <row r="3918" spans="3:8" x14ac:dyDescent="0.25">
      <c r="C3918" s="18"/>
      <c r="D3918" s="31"/>
      <c r="E3918" s="18"/>
      <c r="F3918" s="31"/>
      <c r="H3918" s="36"/>
    </row>
    <row r="3919" spans="3:8" x14ac:dyDescent="0.25">
      <c r="C3919" s="18"/>
      <c r="D3919" s="31"/>
      <c r="E3919" s="18"/>
      <c r="F3919" s="31"/>
      <c r="H3919" s="36"/>
    </row>
    <row r="3920" spans="3:8" x14ac:dyDescent="0.25">
      <c r="C3920" s="18"/>
      <c r="D3920" s="31"/>
      <c r="E3920" s="18"/>
      <c r="F3920" s="31"/>
      <c r="H3920" s="36"/>
    </row>
    <row r="3921" spans="3:8" x14ac:dyDescent="0.25">
      <c r="C3921" s="18"/>
      <c r="D3921" s="31"/>
      <c r="E3921" s="18"/>
      <c r="F3921" s="31"/>
      <c r="H3921" s="36"/>
    </row>
    <row r="3922" spans="3:8" x14ac:dyDescent="0.25">
      <c r="C3922" s="18"/>
      <c r="D3922" s="31"/>
      <c r="E3922" s="18"/>
      <c r="F3922" s="31"/>
      <c r="H3922" s="36"/>
    </row>
    <row r="3923" spans="3:8" x14ac:dyDescent="0.25">
      <c r="C3923" s="18"/>
      <c r="D3923" s="31"/>
      <c r="E3923" s="18"/>
      <c r="F3923" s="31"/>
      <c r="H3923" s="36"/>
    </row>
    <row r="3924" spans="3:8" x14ac:dyDescent="0.25">
      <c r="C3924" s="18"/>
      <c r="D3924" s="31"/>
      <c r="E3924" s="18"/>
      <c r="F3924" s="31"/>
      <c r="H3924" s="36"/>
    </row>
    <row r="3925" spans="3:8" x14ac:dyDescent="0.25">
      <c r="C3925" s="18"/>
      <c r="D3925" s="31"/>
      <c r="E3925" s="18"/>
      <c r="F3925" s="31"/>
      <c r="H3925" s="36"/>
    </row>
    <row r="3926" spans="3:8" x14ac:dyDescent="0.25">
      <c r="C3926" s="18"/>
      <c r="D3926" s="31"/>
      <c r="E3926" s="18"/>
      <c r="F3926" s="31"/>
      <c r="H3926" s="36"/>
    </row>
    <row r="3927" spans="3:8" x14ac:dyDescent="0.25">
      <c r="C3927" s="18"/>
      <c r="D3927" s="31"/>
      <c r="E3927" s="18"/>
      <c r="F3927" s="31"/>
      <c r="H3927" s="36"/>
    </row>
    <row r="3928" spans="3:8" x14ac:dyDescent="0.25">
      <c r="C3928" s="18"/>
      <c r="D3928" s="31"/>
      <c r="E3928" s="18"/>
      <c r="F3928" s="31"/>
      <c r="H3928" s="36"/>
    </row>
    <row r="3929" spans="3:8" x14ac:dyDescent="0.25">
      <c r="C3929" s="18"/>
      <c r="D3929" s="31"/>
      <c r="E3929" s="18"/>
      <c r="F3929" s="31"/>
      <c r="H3929" s="36"/>
    </row>
    <row r="3930" spans="3:8" x14ac:dyDescent="0.25">
      <c r="C3930" s="18"/>
      <c r="D3930" s="31"/>
      <c r="E3930" s="18"/>
      <c r="F3930" s="31"/>
      <c r="H3930" s="36"/>
    </row>
    <row r="3931" spans="3:8" x14ac:dyDescent="0.25">
      <c r="C3931" s="18"/>
      <c r="D3931" s="31"/>
      <c r="E3931" s="18"/>
      <c r="F3931" s="31"/>
      <c r="H3931" s="36"/>
    </row>
    <row r="3932" spans="3:8" x14ac:dyDescent="0.25">
      <c r="C3932" s="18"/>
      <c r="D3932" s="31"/>
      <c r="E3932" s="18"/>
      <c r="F3932" s="31"/>
      <c r="H3932" s="36"/>
    </row>
    <row r="3933" spans="3:8" x14ac:dyDescent="0.25">
      <c r="C3933" s="18"/>
      <c r="D3933" s="31"/>
      <c r="E3933" s="18"/>
      <c r="F3933" s="31"/>
      <c r="H3933" s="36"/>
    </row>
    <row r="3934" spans="3:8" x14ac:dyDescent="0.25">
      <c r="C3934" s="18"/>
      <c r="D3934" s="31"/>
      <c r="E3934" s="18"/>
      <c r="F3934" s="31"/>
      <c r="H3934" s="36"/>
    </row>
    <row r="3935" spans="3:8" x14ac:dyDescent="0.25">
      <c r="C3935" s="18"/>
      <c r="D3935" s="31"/>
      <c r="E3935" s="18"/>
      <c r="F3935" s="31"/>
      <c r="H3935" s="36"/>
    </row>
    <row r="3936" spans="3:8" x14ac:dyDescent="0.25">
      <c r="C3936" s="18"/>
      <c r="D3936" s="31"/>
      <c r="E3936" s="18"/>
      <c r="F3936" s="31"/>
      <c r="H3936" s="36"/>
    </row>
    <row r="3937" spans="3:8" x14ac:dyDescent="0.25">
      <c r="C3937" s="18"/>
      <c r="D3937" s="31"/>
      <c r="E3937" s="18"/>
      <c r="F3937" s="31"/>
      <c r="H3937" s="36"/>
    </row>
    <row r="3938" spans="3:8" x14ac:dyDescent="0.25">
      <c r="C3938" s="18"/>
      <c r="D3938" s="31"/>
      <c r="E3938" s="18"/>
      <c r="F3938" s="31"/>
      <c r="H3938" s="36"/>
    </row>
    <row r="3939" spans="3:8" x14ac:dyDescent="0.25">
      <c r="C3939" s="18"/>
      <c r="D3939" s="31"/>
      <c r="E3939" s="18"/>
      <c r="F3939" s="31"/>
      <c r="H3939" s="36"/>
    </row>
    <row r="3940" spans="3:8" x14ac:dyDescent="0.25">
      <c r="C3940" s="18"/>
      <c r="D3940" s="31"/>
      <c r="E3940" s="18"/>
      <c r="F3940" s="31"/>
      <c r="H3940" s="36"/>
    </row>
    <row r="3941" spans="3:8" x14ac:dyDescent="0.25">
      <c r="C3941" s="18"/>
      <c r="D3941" s="31"/>
      <c r="E3941" s="18"/>
      <c r="F3941" s="31"/>
      <c r="H3941" s="36"/>
    </row>
    <row r="3942" spans="3:8" x14ac:dyDescent="0.25">
      <c r="C3942" s="18"/>
      <c r="D3942" s="31"/>
      <c r="E3942" s="18"/>
      <c r="F3942" s="31"/>
      <c r="H3942" s="36"/>
    </row>
    <row r="3943" spans="3:8" x14ac:dyDescent="0.25">
      <c r="C3943" s="18"/>
      <c r="D3943" s="31"/>
      <c r="E3943" s="18"/>
      <c r="F3943" s="31"/>
      <c r="H3943" s="36"/>
    </row>
    <row r="3944" spans="3:8" x14ac:dyDescent="0.25">
      <c r="C3944" s="18"/>
      <c r="D3944" s="31"/>
      <c r="E3944" s="18"/>
      <c r="F3944" s="31"/>
      <c r="H3944" s="36"/>
    </row>
    <row r="3945" spans="3:8" x14ac:dyDescent="0.25">
      <c r="C3945" s="18"/>
      <c r="D3945" s="31"/>
      <c r="E3945" s="18"/>
      <c r="F3945" s="31"/>
      <c r="H3945" s="36"/>
    </row>
    <row r="3946" spans="3:8" x14ac:dyDescent="0.25">
      <c r="C3946" s="18"/>
      <c r="D3946" s="31"/>
      <c r="E3946" s="18"/>
      <c r="F3946" s="31"/>
      <c r="H3946" s="36"/>
    </row>
    <row r="3947" spans="3:8" x14ac:dyDescent="0.25">
      <c r="C3947" s="18"/>
      <c r="D3947" s="31"/>
      <c r="E3947" s="18"/>
      <c r="F3947" s="31"/>
      <c r="H3947" s="36"/>
    </row>
    <row r="3948" spans="3:8" x14ac:dyDescent="0.25">
      <c r="C3948" s="18"/>
      <c r="D3948" s="31"/>
      <c r="E3948" s="18"/>
      <c r="F3948" s="31"/>
      <c r="H3948" s="36"/>
    </row>
    <row r="3949" spans="3:8" x14ac:dyDescent="0.25">
      <c r="C3949" s="18"/>
      <c r="D3949" s="31"/>
      <c r="E3949" s="18"/>
      <c r="F3949" s="31"/>
      <c r="H3949" s="36"/>
    </row>
    <row r="3950" spans="3:8" x14ac:dyDescent="0.25">
      <c r="C3950" s="18"/>
      <c r="D3950" s="31"/>
      <c r="E3950" s="18"/>
      <c r="F3950" s="31"/>
      <c r="H3950" s="36"/>
    </row>
    <row r="3951" spans="3:8" x14ac:dyDescent="0.25">
      <c r="C3951" s="18"/>
      <c r="D3951" s="31"/>
      <c r="E3951" s="18"/>
      <c r="F3951" s="31"/>
      <c r="H3951" s="36"/>
    </row>
    <row r="3952" spans="3:8" x14ac:dyDescent="0.25">
      <c r="C3952" s="18"/>
      <c r="D3952" s="31"/>
      <c r="E3952" s="18"/>
      <c r="F3952" s="31"/>
      <c r="H3952" s="36"/>
    </row>
    <row r="3953" spans="3:8" x14ac:dyDescent="0.25">
      <c r="C3953" s="18"/>
      <c r="D3953" s="31"/>
      <c r="E3953" s="18"/>
      <c r="F3953" s="31"/>
      <c r="H3953" s="36"/>
    </row>
    <row r="3954" spans="3:8" x14ac:dyDescent="0.25">
      <c r="C3954" s="18"/>
      <c r="D3954" s="31"/>
      <c r="E3954" s="18"/>
      <c r="F3954" s="31"/>
      <c r="H3954" s="36"/>
    </row>
    <row r="3955" spans="3:8" x14ac:dyDescent="0.25">
      <c r="C3955" s="18"/>
      <c r="D3955" s="31"/>
      <c r="E3955" s="18"/>
      <c r="F3955" s="31"/>
      <c r="H3955" s="36"/>
    </row>
    <row r="3956" spans="3:8" x14ac:dyDescent="0.25">
      <c r="C3956" s="18"/>
      <c r="D3956" s="31"/>
      <c r="E3956" s="18"/>
      <c r="F3956" s="31"/>
      <c r="H3956" s="36"/>
    </row>
    <row r="3957" spans="3:8" x14ac:dyDescent="0.25">
      <c r="C3957" s="18"/>
      <c r="D3957" s="31"/>
      <c r="E3957" s="18"/>
      <c r="F3957" s="31"/>
      <c r="H3957" s="36"/>
    </row>
    <row r="3958" spans="3:8" x14ac:dyDescent="0.25">
      <c r="C3958" s="18"/>
      <c r="D3958" s="31"/>
      <c r="E3958" s="18"/>
      <c r="F3958" s="31"/>
      <c r="H3958" s="36"/>
    </row>
    <row r="3959" spans="3:8" x14ac:dyDescent="0.25">
      <c r="C3959" s="18"/>
      <c r="D3959" s="31"/>
      <c r="E3959" s="18"/>
      <c r="F3959" s="31"/>
      <c r="H3959" s="36"/>
    </row>
    <row r="3960" spans="3:8" x14ac:dyDescent="0.25">
      <c r="C3960" s="18"/>
      <c r="D3960" s="31"/>
      <c r="E3960" s="18"/>
      <c r="F3960" s="31"/>
      <c r="H3960" s="36"/>
    </row>
    <row r="3961" spans="3:8" x14ac:dyDescent="0.25">
      <c r="C3961" s="18"/>
      <c r="D3961" s="31"/>
      <c r="E3961" s="18"/>
      <c r="F3961" s="31"/>
      <c r="H3961" s="36"/>
    </row>
    <row r="3962" spans="3:8" x14ac:dyDescent="0.25">
      <c r="C3962" s="18"/>
      <c r="D3962" s="31"/>
      <c r="E3962" s="18"/>
      <c r="F3962" s="31"/>
      <c r="H3962" s="36"/>
    </row>
    <row r="3963" spans="3:8" x14ac:dyDescent="0.25">
      <c r="C3963" s="18"/>
      <c r="D3963" s="31"/>
      <c r="E3963" s="18"/>
      <c r="F3963" s="31"/>
      <c r="H3963" s="36"/>
    </row>
    <row r="3964" spans="3:8" x14ac:dyDescent="0.25">
      <c r="C3964" s="18"/>
      <c r="D3964" s="31"/>
      <c r="E3964" s="18"/>
      <c r="F3964" s="31"/>
      <c r="H3964" s="36"/>
    </row>
    <row r="3965" spans="3:8" x14ac:dyDescent="0.25">
      <c r="C3965" s="18"/>
      <c r="D3965" s="31"/>
      <c r="E3965" s="18"/>
      <c r="F3965" s="31"/>
      <c r="H3965" s="36"/>
    </row>
    <row r="3966" spans="3:8" x14ac:dyDescent="0.25">
      <c r="C3966" s="18"/>
      <c r="D3966" s="31"/>
      <c r="E3966" s="18"/>
      <c r="F3966" s="31"/>
      <c r="H3966" s="36"/>
    </row>
    <row r="3967" spans="3:8" x14ac:dyDescent="0.25">
      <c r="C3967" s="18"/>
      <c r="D3967" s="31"/>
      <c r="E3967" s="18"/>
      <c r="F3967" s="31"/>
      <c r="H3967" s="36"/>
    </row>
    <row r="3968" spans="3:8" x14ac:dyDescent="0.25">
      <c r="C3968" s="18"/>
      <c r="D3968" s="31"/>
      <c r="E3968" s="18"/>
      <c r="F3968" s="31"/>
      <c r="H3968" s="36"/>
    </row>
    <row r="3969" spans="3:8" x14ac:dyDescent="0.25">
      <c r="C3969" s="18"/>
      <c r="D3969" s="31"/>
      <c r="E3969" s="18"/>
      <c r="F3969" s="31"/>
      <c r="H3969" s="36"/>
    </row>
    <row r="3970" spans="3:8" x14ac:dyDescent="0.25">
      <c r="C3970" s="18"/>
      <c r="D3970" s="31"/>
      <c r="E3970" s="18"/>
      <c r="F3970" s="31"/>
      <c r="H3970" s="36"/>
    </row>
    <row r="3971" spans="3:8" x14ac:dyDescent="0.25">
      <c r="C3971" s="18"/>
      <c r="D3971" s="31"/>
      <c r="E3971" s="18"/>
      <c r="F3971" s="31"/>
      <c r="H3971" s="36"/>
    </row>
    <row r="3972" spans="3:8" x14ac:dyDescent="0.25">
      <c r="C3972" s="18"/>
      <c r="D3972" s="31"/>
      <c r="E3972" s="18"/>
      <c r="F3972" s="31"/>
      <c r="H3972" s="36"/>
    </row>
    <row r="3973" spans="3:8" x14ac:dyDescent="0.25">
      <c r="C3973" s="18"/>
      <c r="D3973" s="31"/>
      <c r="E3973" s="18"/>
      <c r="F3973" s="31"/>
      <c r="H3973" s="36"/>
    </row>
    <row r="3974" spans="3:8" x14ac:dyDescent="0.25">
      <c r="C3974" s="18"/>
      <c r="D3974" s="31"/>
      <c r="E3974" s="18"/>
      <c r="F3974" s="31"/>
      <c r="H3974" s="36"/>
    </row>
    <row r="3975" spans="3:8" x14ac:dyDescent="0.25">
      <c r="C3975" s="18"/>
      <c r="D3975" s="31"/>
      <c r="E3975" s="18"/>
      <c r="F3975" s="31"/>
      <c r="H3975" s="36"/>
    </row>
    <row r="3976" spans="3:8" x14ac:dyDescent="0.25">
      <c r="C3976" s="18"/>
      <c r="D3976" s="31"/>
      <c r="E3976" s="18"/>
      <c r="F3976" s="31"/>
      <c r="H3976" s="36"/>
    </row>
    <row r="3977" spans="3:8" x14ac:dyDescent="0.25">
      <c r="C3977" s="18"/>
      <c r="D3977" s="31"/>
      <c r="E3977" s="18"/>
      <c r="F3977" s="31"/>
      <c r="H3977" s="36"/>
    </row>
    <row r="3978" spans="3:8" x14ac:dyDescent="0.25">
      <c r="C3978" s="18"/>
      <c r="D3978" s="31"/>
      <c r="E3978" s="18"/>
      <c r="F3978" s="31"/>
      <c r="H3978" s="36"/>
    </row>
    <row r="3979" spans="3:8" x14ac:dyDescent="0.25">
      <c r="C3979" s="18"/>
      <c r="D3979" s="31"/>
      <c r="E3979" s="18"/>
      <c r="F3979" s="31"/>
      <c r="H3979" s="36"/>
    </row>
    <row r="3980" spans="3:8" x14ac:dyDescent="0.25">
      <c r="C3980" s="18"/>
      <c r="D3980" s="31"/>
      <c r="E3980" s="18"/>
      <c r="F3980" s="31"/>
      <c r="H3980" s="36"/>
    </row>
    <row r="3981" spans="3:8" x14ac:dyDescent="0.25">
      <c r="C3981" s="18"/>
      <c r="D3981" s="31"/>
      <c r="E3981" s="18"/>
      <c r="F3981" s="31"/>
      <c r="H3981" s="36"/>
    </row>
    <row r="3982" spans="3:8" x14ac:dyDescent="0.25">
      <c r="C3982" s="18"/>
      <c r="D3982" s="31"/>
      <c r="E3982" s="18"/>
      <c r="F3982" s="31"/>
      <c r="H3982" s="36"/>
    </row>
    <row r="3983" spans="3:8" x14ac:dyDescent="0.25">
      <c r="C3983" s="18"/>
      <c r="D3983" s="31"/>
      <c r="E3983" s="18"/>
      <c r="F3983" s="31"/>
      <c r="H3983" s="36"/>
    </row>
    <row r="3984" spans="3:8" x14ac:dyDescent="0.25">
      <c r="C3984" s="18"/>
      <c r="D3984" s="31"/>
      <c r="E3984" s="18"/>
      <c r="F3984" s="31"/>
      <c r="H3984" s="36"/>
    </row>
    <row r="3985" spans="3:8" x14ac:dyDescent="0.25">
      <c r="C3985" s="18"/>
      <c r="D3985" s="31"/>
      <c r="E3985" s="18"/>
      <c r="F3985" s="31"/>
      <c r="H3985" s="36"/>
    </row>
    <row r="3986" spans="3:8" x14ac:dyDescent="0.25">
      <c r="C3986" s="18"/>
      <c r="D3986" s="31"/>
      <c r="E3986" s="18"/>
      <c r="F3986" s="31"/>
      <c r="H3986" s="36"/>
    </row>
    <row r="3987" spans="3:8" x14ac:dyDescent="0.25">
      <c r="C3987" s="18"/>
      <c r="D3987" s="31"/>
      <c r="E3987" s="18"/>
      <c r="F3987" s="31"/>
      <c r="H3987" s="36"/>
    </row>
    <row r="3988" spans="3:8" x14ac:dyDescent="0.25">
      <c r="C3988" s="18"/>
      <c r="D3988" s="31"/>
      <c r="E3988" s="18"/>
      <c r="F3988" s="31"/>
      <c r="H3988" s="36"/>
    </row>
    <row r="3989" spans="3:8" x14ac:dyDescent="0.25">
      <c r="C3989" s="18"/>
      <c r="D3989" s="31"/>
      <c r="E3989" s="18"/>
      <c r="F3989" s="31"/>
      <c r="H3989" s="36"/>
    </row>
    <row r="3990" spans="3:8" x14ac:dyDescent="0.25">
      <c r="C3990" s="18"/>
      <c r="D3990" s="31"/>
      <c r="E3990" s="18"/>
      <c r="F3990" s="31"/>
      <c r="H3990" s="36"/>
    </row>
    <row r="3991" spans="3:8" x14ac:dyDescent="0.25">
      <c r="C3991" s="18"/>
      <c r="D3991" s="31"/>
      <c r="E3991" s="18"/>
      <c r="F3991" s="31"/>
      <c r="H3991" s="36"/>
    </row>
    <row r="3992" spans="3:8" x14ac:dyDescent="0.25">
      <c r="C3992" s="18"/>
      <c r="D3992" s="31"/>
      <c r="E3992" s="18"/>
      <c r="F3992" s="31"/>
      <c r="H3992" s="36"/>
    </row>
    <row r="3993" spans="3:8" x14ac:dyDescent="0.25">
      <c r="C3993" s="18"/>
      <c r="D3993" s="31"/>
      <c r="E3993" s="18"/>
      <c r="F3993" s="31"/>
      <c r="H3993" s="36"/>
    </row>
    <row r="3994" spans="3:8" x14ac:dyDescent="0.25">
      <c r="C3994" s="18"/>
      <c r="D3994" s="31"/>
      <c r="E3994" s="18"/>
      <c r="F3994" s="31"/>
      <c r="H3994" s="36"/>
    </row>
    <row r="3995" spans="3:8" x14ac:dyDescent="0.25">
      <c r="C3995" s="18"/>
      <c r="D3995" s="31"/>
      <c r="E3995" s="18"/>
      <c r="F3995" s="31"/>
      <c r="H3995" s="36"/>
    </row>
    <row r="3996" spans="3:8" x14ac:dyDescent="0.25">
      <c r="C3996" s="18"/>
      <c r="D3996" s="31"/>
      <c r="E3996" s="18"/>
      <c r="F3996" s="31"/>
      <c r="H3996" s="36"/>
    </row>
    <row r="3997" spans="3:8" x14ac:dyDescent="0.25">
      <c r="C3997" s="18"/>
      <c r="D3997" s="31"/>
      <c r="E3997" s="18"/>
      <c r="F3997" s="31"/>
      <c r="H3997" s="36"/>
    </row>
    <row r="3998" spans="3:8" x14ac:dyDescent="0.25">
      <c r="C3998" s="18"/>
      <c r="D3998" s="31"/>
      <c r="E3998" s="18"/>
      <c r="F3998" s="31"/>
      <c r="H3998" s="36"/>
    </row>
    <row r="3999" spans="3:8" x14ac:dyDescent="0.25">
      <c r="C3999" s="18"/>
      <c r="D3999" s="31"/>
      <c r="E3999" s="18"/>
      <c r="F3999" s="31"/>
      <c r="H3999" s="36"/>
    </row>
    <row r="4000" spans="3:8" x14ac:dyDescent="0.25">
      <c r="C4000" s="18"/>
      <c r="D4000" s="31"/>
      <c r="E4000" s="18"/>
      <c r="F4000" s="31"/>
      <c r="H4000" s="36"/>
    </row>
    <row r="4001" spans="3:8" x14ac:dyDescent="0.25">
      <c r="C4001" s="18"/>
      <c r="D4001" s="31"/>
      <c r="E4001" s="18"/>
      <c r="F4001" s="31"/>
      <c r="H4001" s="36"/>
    </row>
    <row r="4002" spans="3:8" x14ac:dyDescent="0.25">
      <c r="C4002" s="18"/>
      <c r="D4002" s="31"/>
      <c r="E4002" s="18"/>
      <c r="F4002" s="31"/>
      <c r="H4002" s="36"/>
    </row>
    <row r="4003" spans="3:8" x14ac:dyDescent="0.25">
      <c r="C4003" s="18"/>
      <c r="D4003" s="31"/>
      <c r="E4003" s="18"/>
      <c r="F4003" s="31"/>
      <c r="H4003" s="36"/>
    </row>
    <row r="4004" spans="3:8" x14ac:dyDescent="0.25">
      <c r="C4004" s="18"/>
      <c r="D4004" s="31"/>
      <c r="E4004" s="18"/>
      <c r="F4004" s="31"/>
      <c r="H4004" s="36"/>
    </row>
    <row r="4005" spans="3:8" x14ac:dyDescent="0.25">
      <c r="C4005" s="18"/>
      <c r="D4005" s="31"/>
      <c r="E4005" s="18"/>
      <c r="F4005" s="31"/>
      <c r="H4005" s="36"/>
    </row>
    <row r="4006" spans="3:8" x14ac:dyDescent="0.25">
      <c r="C4006" s="18"/>
      <c r="D4006" s="31"/>
      <c r="E4006" s="18"/>
      <c r="F4006" s="31"/>
      <c r="H4006" s="36"/>
    </row>
    <row r="4007" spans="3:8" x14ac:dyDescent="0.25">
      <c r="C4007" s="18"/>
      <c r="D4007" s="31"/>
      <c r="E4007" s="18"/>
      <c r="F4007" s="31"/>
      <c r="H4007" s="36"/>
    </row>
    <row r="4008" spans="3:8" x14ac:dyDescent="0.25">
      <c r="C4008" s="18"/>
      <c r="D4008" s="31"/>
      <c r="E4008" s="18"/>
      <c r="F4008" s="31"/>
      <c r="H4008" s="36"/>
    </row>
    <row r="4009" spans="3:8" x14ac:dyDescent="0.25">
      <c r="C4009" s="18"/>
      <c r="D4009" s="31"/>
      <c r="E4009" s="18"/>
      <c r="F4009" s="31"/>
      <c r="H4009" s="36"/>
    </row>
    <row r="4010" spans="3:8" x14ac:dyDescent="0.25">
      <c r="C4010" s="18"/>
      <c r="D4010" s="31"/>
      <c r="E4010" s="18"/>
      <c r="F4010" s="31"/>
      <c r="H4010" s="36"/>
    </row>
    <row r="4011" spans="3:8" x14ac:dyDescent="0.25">
      <c r="C4011" s="18"/>
      <c r="D4011" s="31"/>
      <c r="E4011" s="18"/>
      <c r="F4011" s="31"/>
      <c r="H4011" s="36"/>
    </row>
    <row r="4012" spans="3:8" x14ac:dyDescent="0.25">
      <c r="C4012" s="18"/>
      <c r="D4012" s="31"/>
      <c r="E4012" s="18"/>
      <c r="F4012" s="31"/>
      <c r="H4012" s="36"/>
    </row>
    <row r="4013" spans="3:8" x14ac:dyDescent="0.25">
      <c r="C4013" s="18"/>
      <c r="D4013" s="31"/>
      <c r="E4013" s="18"/>
      <c r="F4013" s="31"/>
      <c r="H4013" s="36"/>
    </row>
    <row r="4014" spans="3:8" x14ac:dyDescent="0.25">
      <c r="C4014" s="18"/>
      <c r="D4014" s="31"/>
      <c r="E4014" s="18"/>
      <c r="F4014" s="31"/>
      <c r="H4014" s="36"/>
    </row>
    <row r="4015" spans="3:8" x14ac:dyDescent="0.25">
      <c r="C4015" s="18"/>
      <c r="D4015" s="31"/>
      <c r="E4015" s="18"/>
      <c r="F4015" s="31"/>
      <c r="H4015" s="36"/>
    </row>
    <row r="4016" spans="3:8" x14ac:dyDescent="0.25">
      <c r="C4016" s="18"/>
      <c r="D4016" s="31"/>
      <c r="E4016" s="18"/>
      <c r="F4016" s="31"/>
      <c r="H4016" s="36"/>
    </row>
    <row r="4017" spans="3:8" x14ac:dyDescent="0.25">
      <c r="C4017" s="18"/>
      <c r="D4017" s="31"/>
      <c r="E4017" s="18"/>
      <c r="F4017" s="31"/>
      <c r="H4017" s="36"/>
    </row>
    <row r="4018" spans="3:8" x14ac:dyDescent="0.25">
      <c r="C4018" s="18"/>
      <c r="D4018" s="31"/>
      <c r="E4018" s="18"/>
      <c r="F4018" s="31"/>
      <c r="H4018" s="36"/>
    </row>
    <row r="4019" spans="3:8" x14ac:dyDescent="0.25">
      <c r="C4019" s="18"/>
      <c r="D4019" s="31"/>
      <c r="E4019" s="18"/>
      <c r="F4019" s="31"/>
      <c r="H4019" s="36"/>
    </row>
    <row r="4020" spans="3:8" x14ac:dyDescent="0.25">
      <c r="C4020" s="18"/>
      <c r="D4020" s="31"/>
      <c r="E4020" s="18"/>
      <c r="F4020" s="31"/>
      <c r="H4020" s="36"/>
    </row>
    <row r="4021" spans="3:8" x14ac:dyDescent="0.25">
      <c r="C4021" s="18"/>
      <c r="D4021" s="31"/>
      <c r="E4021" s="18"/>
      <c r="F4021" s="31"/>
      <c r="H4021" s="36"/>
    </row>
    <row r="4022" spans="3:8" x14ac:dyDescent="0.25">
      <c r="C4022" s="18"/>
      <c r="D4022" s="31"/>
      <c r="E4022" s="18"/>
      <c r="F4022" s="31"/>
      <c r="H4022" s="36"/>
    </row>
    <row r="4023" spans="3:8" x14ac:dyDescent="0.25">
      <c r="C4023" s="18"/>
      <c r="D4023" s="31"/>
      <c r="E4023" s="18"/>
      <c r="F4023" s="31"/>
      <c r="H4023" s="36"/>
    </row>
    <row r="4024" spans="3:8" x14ac:dyDescent="0.25">
      <c r="C4024" s="18"/>
      <c r="D4024" s="31"/>
      <c r="E4024" s="18"/>
      <c r="F4024" s="31"/>
      <c r="H4024" s="36"/>
    </row>
    <row r="4025" spans="3:8" x14ac:dyDescent="0.25">
      <c r="C4025" s="18"/>
      <c r="D4025" s="31"/>
      <c r="E4025" s="18"/>
      <c r="F4025" s="31"/>
      <c r="H4025" s="36"/>
    </row>
    <row r="4026" spans="3:8" x14ac:dyDescent="0.25">
      <c r="C4026" s="18"/>
      <c r="D4026" s="31"/>
      <c r="E4026" s="18"/>
      <c r="F4026" s="31"/>
      <c r="H4026" s="36"/>
    </row>
    <row r="4027" spans="3:8" x14ac:dyDescent="0.25">
      <c r="C4027" s="18"/>
      <c r="D4027" s="31"/>
      <c r="E4027" s="18"/>
      <c r="F4027" s="31"/>
      <c r="H4027" s="36"/>
    </row>
    <row r="4028" spans="3:8" x14ac:dyDescent="0.25">
      <c r="C4028" s="18"/>
      <c r="D4028" s="31"/>
      <c r="E4028" s="18"/>
      <c r="F4028" s="31"/>
      <c r="H4028" s="36"/>
    </row>
    <row r="4029" spans="3:8" x14ac:dyDescent="0.25">
      <c r="C4029" s="18"/>
      <c r="D4029" s="31"/>
      <c r="E4029" s="18"/>
      <c r="F4029" s="31"/>
      <c r="H4029" s="36"/>
    </row>
    <row r="4030" spans="3:8" x14ac:dyDescent="0.25">
      <c r="C4030" s="18"/>
      <c r="D4030" s="31"/>
      <c r="E4030" s="18"/>
      <c r="F4030" s="31"/>
      <c r="H4030" s="36"/>
    </row>
    <row r="4031" spans="3:8" x14ac:dyDescent="0.25">
      <c r="C4031" s="18"/>
      <c r="D4031" s="31"/>
      <c r="E4031" s="18"/>
      <c r="F4031" s="31"/>
      <c r="H4031" s="36"/>
    </row>
    <row r="4032" spans="3:8" x14ac:dyDescent="0.25">
      <c r="C4032" s="18"/>
      <c r="D4032" s="31"/>
      <c r="E4032" s="18"/>
      <c r="F4032" s="31"/>
      <c r="H4032" s="36"/>
    </row>
    <row r="4033" spans="3:8" x14ac:dyDescent="0.25">
      <c r="C4033" s="18"/>
      <c r="D4033" s="31"/>
      <c r="E4033" s="18"/>
      <c r="F4033" s="31"/>
      <c r="H4033" s="36"/>
    </row>
    <row r="4034" spans="3:8" x14ac:dyDescent="0.25">
      <c r="C4034" s="18"/>
      <c r="D4034" s="31"/>
      <c r="E4034" s="18"/>
      <c r="F4034" s="31"/>
      <c r="H4034" s="36"/>
    </row>
    <row r="4035" spans="3:8" x14ac:dyDescent="0.25">
      <c r="C4035" s="18"/>
      <c r="D4035" s="31"/>
      <c r="E4035" s="18"/>
      <c r="F4035" s="31"/>
      <c r="H4035" s="36"/>
    </row>
    <row r="4036" spans="3:8" x14ac:dyDescent="0.25">
      <c r="C4036" s="18"/>
      <c r="D4036" s="31"/>
      <c r="E4036" s="18"/>
      <c r="F4036" s="31"/>
      <c r="H4036" s="36"/>
    </row>
    <row r="4037" spans="3:8" x14ac:dyDescent="0.25">
      <c r="C4037" s="18"/>
      <c r="D4037" s="31"/>
      <c r="E4037" s="18"/>
      <c r="F4037" s="31"/>
      <c r="H4037" s="36"/>
    </row>
    <row r="4038" spans="3:8" x14ac:dyDescent="0.25">
      <c r="C4038" s="18"/>
      <c r="D4038" s="31"/>
      <c r="E4038" s="18"/>
      <c r="F4038" s="31"/>
      <c r="H4038" s="36"/>
    </row>
    <row r="4039" spans="3:8" x14ac:dyDescent="0.25">
      <c r="C4039" s="18"/>
      <c r="D4039" s="31"/>
      <c r="E4039" s="18"/>
      <c r="F4039" s="31"/>
      <c r="H4039" s="36"/>
    </row>
    <row r="4040" spans="3:8" x14ac:dyDescent="0.25">
      <c r="C4040" s="18"/>
      <c r="D4040" s="31"/>
      <c r="E4040" s="18"/>
      <c r="F4040" s="31"/>
      <c r="H4040" s="36"/>
    </row>
    <row r="4041" spans="3:8" x14ac:dyDescent="0.25">
      <c r="C4041" s="18"/>
      <c r="D4041" s="31"/>
      <c r="E4041" s="18"/>
      <c r="F4041" s="31"/>
      <c r="H4041" s="36"/>
    </row>
    <row r="4042" spans="3:8" x14ac:dyDescent="0.25">
      <c r="C4042" s="18"/>
      <c r="D4042" s="31"/>
      <c r="E4042" s="18"/>
      <c r="F4042" s="31"/>
      <c r="H4042" s="36"/>
    </row>
    <row r="4043" spans="3:8" x14ac:dyDescent="0.25">
      <c r="C4043" s="18"/>
      <c r="D4043" s="31"/>
      <c r="E4043" s="18"/>
      <c r="F4043" s="31"/>
      <c r="H4043" s="36"/>
    </row>
    <row r="4044" spans="3:8" x14ac:dyDescent="0.25">
      <c r="C4044" s="18"/>
      <c r="D4044" s="31"/>
      <c r="E4044" s="18"/>
      <c r="F4044" s="31"/>
      <c r="H4044" s="36"/>
    </row>
    <row r="4045" spans="3:8" x14ac:dyDescent="0.25">
      <c r="C4045" s="18"/>
      <c r="D4045" s="31"/>
      <c r="E4045" s="18"/>
      <c r="F4045" s="31"/>
      <c r="H4045" s="36"/>
    </row>
    <row r="4046" spans="3:8" x14ac:dyDescent="0.25">
      <c r="C4046" s="18"/>
      <c r="D4046" s="31"/>
      <c r="E4046" s="18"/>
      <c r="F4046" s="31"/>
      <c r="H4046" s="36"/>
    </row>
    <row r="4047" spans="3:8" x14ac:dyDescent="0.25">
      <c r="C4047" s="18"/>
      <c r="D4047" s="31"/>
      <c r="E4047" s="18"/>
      <c r="F4047" s="31"/>
      <c r="H4047" s="36"/>
    </row>
    <row r="4048" spans="3:8" x14ac:dyDescent="0.25">
      <c r="C4048" s="18"/>
      <c r="D4048" s="31"/>
      <c r="E4048" s="18"/>
      <c r="F4048" s="31"/>
      <c r="H4048" s="36"/>
    </row>
    <row r="4049" spans="3:8" x14ac:dyDescent="0.25">
      <c r="C4049" s="18"/>
      <c r="D4049" s="31"/>
      <c r="E4049" s="18"/>
      <c r="F4049" s="31"/>
      <c r="H4049" s="36"/>
    </row>
    <row r="4050" spans="3:8" x14ac:dyDescent="0.25">
      <c r="C4050" s="18"/>
      <c r="D4050" s="31"/>
      <c r="E4050" s="18"/>
      <c r="F4050" s="31"/>
      <c r="H4050" s="36"/>
    </row>
    <row r="4051" spans="3:8" x14ac:dyDescent="0.25">
      <c r="C4051" s="18"/>
      <c r="D4051" s="31"/>
      <c r="E4051" s="18"/>
      <c r="F4051" s="31"/>
      <c r="H4051" s="36"/>
    </row>
    <row r="4052" spans="3:8" x14ac:dyDescent="0.25">
      <c r="C4052" s="18"/>
      <c r="D4052" s="31"/>
      <c r="E4052" s="18"/>
      <c r="F4052" s="31"/>
      <c r="H4052" s="36"/>
    </row>
    <row r="4053" spans="3:8" x14ac:dyDescent="0.25">
      <c r="C4053" s="18"/>
      <c r="D4053" s="31"/>
      <c r="E4053" s="18"/>
      <c r="F4053" s="31"/>
      <c r="H4053" s="36"/>
    </row>
    <row r="4054" spans="3:8" x14ac:dyDescent="0.25">
      <c r="C4054" s="18"/>
      <c r="D4054" s="31"/>
      <c r="E4054" s="18"/>
      <c r="F4054" s="31"/>
      <c r="H4054" s="36"/>
    </row>
    <row r="4055" spans="3:8" x14ac:dyDescent="0.25">
      <c r="C4055" s="18"/>
      <c r="D4055" s="31"/>
      <c r="E4055" s="18"/>
      <c r="F4055" s="31"/>
      <c r="H4055" s="36"/>
    </row>
    <row r="4056" spans="3:8" x14ac:dyDescent="0.25">
      <c r="C4056" s="18"/>
      <c r="D4056" s="31"/>
      <c r="E4056" s="18"/>
      <c r="F4056" s="31"/>
      <c r="H4056" s="36"/>
    </row>
    <row r="4057" spans="3:8" x14ac:dyDescent="0.25">
      <c r="C4057" s="18"/>
      <c r="D4057" s="31"/>
      <c r="E4057" s="18"/>
      <c r="F4057" s="31"/>
      <c r="H4057" s="36"/>
    </row>
    <row r="4058" spans="3:8" x14ac:dyDescent="0.25">
      <c r="C4058" s="18"/>
      <c r="D4058" s="31"/>
      <c r="E4058" s="18"/>
      <c r="F4058" s="31"/>
      <c r="H4058" s="36"/>
    </row>
    <row r="4059" spans="3:8" x14ac:dyDescent="0.25">
      <c r="C4059" s="18"/>
      <c r="D4059" s="31"/>
      <c r="E4059" s="18"/>
      <c r="F4059" s="31"/>
      <c r="H4059" s="36"/>
    </row>
    <row r="4060" spans="3:8" x14ac:dyDescent="0.25">
      <c r="C4060" s="18"/>
      <c r="D4060" s="31"/>
      <c r="E4060" s="18"/>
      <c r="F4060" s="31"/>
      <c r="H4060" s="36"/>
    </row>
    <row r="4061" spans="3:8" x14ac:dyDescent="0.25">
      <c r="C4061" s="18"/>
      <c r="D4061" s="31"/>
      <c r="E4061" s="18"/>
      <c r="F4061" s="31"/>
      <c r="H4061" s="36"/>
    </row>
    <row r="4062" spans="3:8" x14ac:dyDescent="0.25">
      <c r="C4062" s="18"/>
      <c r="D4062" s="31"/>
      <c r="E4062" s="18"/>
      <c r="F4062" s="31"/>
      <c r="H4062" s="36"/>
    </row>
    <row r="4063" spans="3:8" x14ac:dyDescent="0.25">
      <c r="C4063" s="18"/>
      <c r="D4063" s="31"/>
      <c r="E4063" s="18"/>
      <c r="F4063" s="31"/>
      <c r="H4063" s="36"/>
    </row>
    <row r="4064" spans="3:8" x14ac:dyDescent="0.25">
      <c r="C4064" s="18"/>
      <c r="D4064" s="31"/>
      <c r="E4064" s="18"/>
      <c r="F4064" s="31"/>
      <c r="H4064" s="36"/>
    </row>
    <row r="4065" spans="3:8" x14ac:dyDescent="0.25">
      <c r="C4065" s="18"/>
      <c r="D4065" s="31"/>
      <c r="E4065" s="18"/>
      <c r="F4065" s="31"/>
      <c r="H4065" s="36"/>
    </row>
    <row r="4066" spans="3:8" x14ac:dyDescent="0.25">
      <c r="C4066" s="18"/>
      <c r="D4066" s="31"/>
      <c r="E4066" s="18"/>
      <c r="F4066" s="31"/>
      <c r="H4066" s="36"/>
    </row>
    <row r="4067" spans="3:8" x14ac:dyDescent="0.25">
      <c r="C4067" s="18"/>
      <c r="D4067" s="31"/>
      <c r="E4067" s="18"/>
      <c r="F4067" s="31"/>
      <c r="H4067" s="36"/>
    </row>
    <row r="4068" spans="3:8" x14ac:dyDescent="0.25">
      <c r="C4068" s="18"/>
      <c r="D4068" s="31"/>
      <c r="E4068" s="18"/>
      <c r="F4068" s="31"/>
      <c r="H4068" s="36"/>
    </row>
    <row r="4069" spans="3:8" x14ac:dyDescent="0.25">
      <c r="C4069" s="18"/>
      <c r="D4069" s="31"/>
      <c r="E4069" s="18"/>
      <c r="F4069" s="31"/>
      <c r="H4069" s="36"/>
    </row>
    <row r="4070" spans="3:8" x14ac:dyDescent="0.25">
      <c r="C4070" s="18"/>
      <c r="D4070" s="31"/>
      <c r="E4070" s="18"/>
      <c r="F4070" s="31"/>
      <c r="H4070" s="36"/>
    </row>
    <row r="4071" spans="3:8" x14ac:dyDescent="0.25">
      <c r="C4071" s="18"/>
      <c r="D4071" s="31"/>
      <c r="E4071" s="18"/>
      <c r="F4071" s="31"/>
      <c r="H4071" s="36"/>
    </row>
    <row r="4072" spans="3:8" x14ac:dyDescent="0.25">
      <c r="C4072" s="18"/>
      <c r="D4072" s="31"/>
      <c r="E4072" s="18"/>
      <c r="F4072" s="31"/>
      <c r="H4072" s="36"/>
    </row>
    <row r="4073" spans="3:8" x14ac:dyDescent="0.25">
      <c r="C4073" s="18"/>
      <c r="D4073" s="31"/>
      <c r="E4073" s="18"/>
      <c r="F4073" s="31"/>
      <c r="H4073" s="36"/>
    </row>
    <row r="4074" spans="3:8" x14ac:dyDescent="0.25">
      <c r="C4074" s="18"/>
      <c r="D4074" s="31"/>
      <c r="E4074" s="18"/>
      <c r="F4074" s="31"/>
      <c r="H4074" s="36"/>
    </row>
    <row r="4075" spans="3:8" x14ac:dyDescent="0.25">
      <c r="C4075" s="18"/>
      <c r="D4075" s="31"/>
      <c r="E4075" s="18"/>
      <c r="F4075" s="31"/>
      <c r="H4075" s="36"/>
    </row>
    <row r="4076" spans="3:8" x14ac:dyDescent="0.25">
      <c r="C4076" s="18"/>
      <c r="D4076" s="31"/>
      <c r="E4076" s="18"/>
      <c r="F4076" s="31"/>
      <c r="H4076" s="36"/>
    </row>
    <row r="4077" spans="3:8" x14ac:dyDescent="0.25">
      <c r="C4077" s="18"/>
      <c r="D4077" s="31"/>
      <c r="E4077" s="18"/>
      <c r="F4077" s="31"/>
      <c r="H4077" s="36"/>
    </row>
    <row r="4078" spans="3:8" x14ac:dyDescent="0.25">
      <c r="C4078" s="18"/>
      <c r="D4078" s="31"/>
      <c r="E4078" s="18"/>
      <c r="F4078" s="31"/>
      <c r="H4078" s="36"/>
    </row>
    <row r="4079" spans="3:8" x14ac:dyDescent="0.25">
      <c r="C4079" s="18"/>
      <c r="D4079" s="31"/>
      <c r="E4079" s="18"/>
      <c r="F4079" s="31"/>
      <c r="H4079" s="36"/>
    </row>
    <row r="4080" spans="3:8" x14ac:dyDescent="0.25">
      <c r="C4080" s="18"/>
      <c r="D4080" s="31"/>
      <c r="E4080" s="18"/>
      <c r="F4080" s="31"/>
      <c r="H4080" s="36"/>
    </row>
    <row r="4081" spans="3:8" x14ac:dyDescent="0.25">
      <c r="C4081" s="18"/>
      <c r="D4081" s="31"/>
      <c r="E4081" s="18"/>
      <c r="F4081" s="31"/>
      <c r="H4081" s="36"/>
    </row>
    <row r="4082" spans="3:8" x14ac:dyDescent="0.25">
      <c r="C4082" s="18"/>
      <c r="D4082" s="31"/>
      <c r="E4082" s="18"/>
      <c r="F4082" s="31"/>
      <c r="H4082" s="36"/>
    </row>
    <row r="4083" spans="3:8" x14ac:dyDescent="0.25">
      <c r="C4083" s="18"/>
      <c r="D4083" s="31"/>
      <c r="E4083" s="18"/>
      <c r="F4083" s="31"/>
      <c r="H4083" s="36"/>
    </row>
    <row r="4084" spans="3:8" x14ac:dyDescent="0.25">
      <c r="C4084" s="18"/>
      <c r="D4084" s="31"/>
      <c r="E4084" s="18"/>
      <c r="F4084" s="31"/>
      <c r="H4084" s="36"/>
    </row>
    <row r="4085" spans="3:8" x14ac:dyDescent="0.25">
      <c r="C4085" s="18"/>
      <c r="D4085" s="31"/>
      <c r="E4085" s="18"/>
      <c r="F4085" s="31"/>
      <c r="H4085" s="36"/>
    </row>
    <row r="4086" spans="3:8" x14ac:dyDescent="0.25">
      <c r="C4086" s="18"/>
      <c r="D4086" s="31"/>
      <c r="E4086" s="18"/>
      <c r="F4086" s="31"/>
      <c r="H4086" s="36"/>
    </row>
    <row r="4087" spans="3:8" x14ac:dyDescent="0.25">
      <c r="C4087" s="18"/>
      <c r="D4087" s="31"/>
      <c r="E4087" s="18"/>
      <c r="F4087" s="31"/>
      <c r="H4087" s="36"/>
    </row>
    <row r="4088" spans="3:8" x14ac:dyDescent="0.25">
      <c r="C4088" s="18"/>
      <c r="D4088" s="31"/>
      <c r="E4088" s="18"/>
      <c r="F4088" s="31"/>
      <c r="H4088" s="36"/>
    </row>
    <row r="4089" spans="3:8" x14ac:dyDescent="0.25">
      <c r="C4089" s="18"/>
      <c r="D4089" s="31"/>
      <c r="E4089" s="18"/>
      <c r="F4089" s="31"/>
      <c r="H4089" s="36"/>
    </row>
    <row r="4090" spans="3:8" x14ac:dyDescent="0.25">
      <c r="C4090" s="18"/>
      <c r="D4090" s="31"/>
      <c r="E4090" s="18"/>
      <c r="F4090" s="31"/>
      <c r="H4090" s="36"/>
    </row>
    <row r="4091" spans="3:8" x14ac:dyDescent="0.25">
      <c r="C4091" s="18"/>
      <c r="D4091" s="31"/>
      <c r="E4091" s="18"/>
      <c r="F4091" s="31"/>
      <c r="H4091" s="36"/>
    </row>
    <row r="4092" spans="3:8" x14ac:dyDescent="0.25">
      <c r="C4092" s="18"/>
      <c r="D4092" s="31"/>
      <c r="E4092" s="18"/>
      <c r="F4092" s="31"/>
      <c r="H4092" s="36"/>
    </row>
    <row r="4093" spans="3:8" x14ac:dyDescent="0.25">
      <c r="C4093" s="18"/>
      <c r="D4093" s="31"/>
      <c r="E4093" s="18"/>
      <c r="F4093" s="31"/>
      <c r="H4093" s="36"/>
    </row>
    <row r="4094" spans="3:8" x14ac:dyDescent="0.25">
      <c r="C4094" s="18"/>
      <c r="D4094" s="31"/>
      <c r="E4094" s="18"/>
      <c r="F4094" s="31"/>
      <c r="H4094" s="36"/>
    </row>
    <row r="4095" spans="3:8" x14ac:dyDescent="0.25">
      <c r="C4095" s="18"/>
      <c r="D4095" s="31"/>
      <c r="E4095" s="18"/>
      <c r="F4095" s="31"/>
      <c r="H4095" s="36"/>
    </row>
    <row r="4096" spans="3:8" x14ac:dyDescent="0.25">
      <c r="C4096" s="18"/>
      <c r="D4096" s="31"/>
      <c r="E4096" s="18"/>
      <c r="F4096" s="31"/>
      <c r="H4096" s="36"/>
    </row>
    <row r="4097" spans="3:8" x14ac:dyDescent="0.25">
      <c r="C4097" s="18"/>
      <c r="D4097" s="31"/>
      <c r="E4097" s="18"/>
      <c r="F4097" s="31"/>
      <c r="H4097" s="36"/>
    </row>
    <row r="4098" spans="3:8" x14ac:dyDescent="0.25">
      <c r="C4098" s="18"/>
      <c r="D4098" s="31"/>
      <c r="E4098" s="18"/>
      <c r="F4098" s="31"/>
      <c r="H4098" s="36"/>
    </row>
    <row r="4099" spans="3:8" x14ac:dyDescent="0.25">
      <c r="C4099" s="18"/>
      <c r="D4099" s="31"/>
      <c r="E4099" s="18"/>
      <c r="F4099" s="31"/>
      <c r="H4099" s="36"/>
    </row>
    <row r="4100" spans="3:8" x14ac:dyDescent="0.25">
      <c r="C4100" s="18"/>
      <c r="D4100" s="31"/>
      <c r="E4100" s="18"/>
      <c r="F4100" s="31"/>
      <c r="H4100" s="36"/>
    </row>
    <row r="4101" spans="3:8" x14ac:dyDescent="0.25">
      <c r="C4101" s="18"/>
      <c r="D4101" s="31"/>
      <c r="E4101" s="18"/>
      <c r="F4101" s="31"/>
      <c r="H4101" s="36"/>
    </row>
    <row r="4102" spans="3:8" x14ac:dyDescent="0.25">
      <c r="C4102" s="18"/>
      <c r="D4102" s="31"/>
      <c r="E4102" s="18"/>
      <c r="F4102" s="31"/>
      <c r="H4102" s="36"/>
    </row>
    <row r="4103" spans="3:8" x14ac:dyDescent="0.25">
      <c r="C4103" s="18"/>
      <c r="D4103" s="31"/>
      <c r="E4103" s="18"/>
      <c r="F4103" s="31"/>
      <c r="H4103" s="36"/>
    </row>
    <row r="4104" spans="3:8" x14ac:dyDescent="0.25">
      <c r="C4104" s="18"/>
      <c r="D4104" s="31"/>
      <c r="E4104" s="18"/>
      <c r="F4104" s="31"/>
      <c r="H4104" s="36"/>
    </row>
    <row r="4105" spans="3:8" x14ac:dyDescent="0.25">
      <c r="C4105" s="18"/>
      <c r="D4105" s="31"/>
      <c r="E4105" s="18"/>
      <c r="F4105" s="31"/>
      <c r="H4105" s="36"/>
    </row>
    <row r="4106" spans="3:8" x14ac:dyDescent="0.25">
      <c r="C4106" s="18"/>
      <c r="D4106" s="31"/>
      <c r="E4106" s="18"/>
      <c r="F4106" s="31"/>
      <c r="H4106" s="36"/>
    </row>
    <row r="4107" spans="3:8" x14ac:dyDescent="0.25">
      <c r="C4107" s="18"/>
      <c r="D4107" s="31"/>
      <c r="E4107" s="18"/>
      <c r="F4107" s="31"/>
      <c r="H4107" s="36"/>
    </row>
    <row r="4108" spans="3:8" x14ac:dyDescent="0.25">
      <c r="C4108" s="18"/>
      <c r="D4108" s="31"/>
      <c r="E4108" s="18"/>
      <c r="F4108" s="31"/>
      <c r="H4108" s="36"/>
    </row>
    <row r="4109" spans="3:8" x14ac:dyDescent="0.25">
      <c r="C4109" s="18"/>
      <c r="D4109" s="31"/>
      <c r="E4109" s="18"/>
      <c r="F4109" s="31"/>
      <c r="H4109" s="36"/>
    </row>
    <row r="4110" spans="3:8" x14ac:dyDescent="0.25">
      <c r="C4110" s="18"/>
      <c r="D4110" s="31"/>
      <c r="E4110" s="18"/>
      <c r="F4110" s="31"/>
      <c r="H4110" s="36"/>
    </row>
    <row r="4111" spans="3:8" x14ac:dyDescent="0.25">
      <c r="C4111" s="18"/>
      <c r="D4111" s="31"/>
      <c r="E4111" s="18"/>
      <c r="F4111" s="31"/>
      <c r="H4111" s="36"/>
    </row>
    <row r="4112" spans="3:8" x14ac:dyDescent="0.25">
      <c r="C4112" s="18"/>
      <c r="D4112" s="31"/>
      <c r="E4112" s="18"/>
      <c r="F4112" s="31"/>
      <c r="H4112" s="36"/>
    </row>
    <row r="4113" spans="3:8" x14ac:dyDescent="0.25">
      <c r="C4113" s="18"/>
      <c r="D4113" s="31"/>
      <c r="E4113" s="18"/>
      <c r="F4113" s="31"/>
      <c r="H4113" s="36"/>
    </row>
    <row r="4114" spans="3:8" x14ac:dyDescent="0.25">
      <c r="C4114" s="18"/>
      <c r="D4114" s="31"/>
      <c r="E4114" s="18"/>
      <c r="F4114" s="31"/>
      <c r="H4114" s="36"/>
    </row>
    <row r="4115" spans="3:8" x14ac:dyDescent="0.25">
      <c r="C4115" s="18"/>
      <c r="D4115" s="31"/>
      <c r="E4115" s="18"/>
      <c r="F4115" s="31"/>
      <c r="H4115" s="36"/>
    </row>
    <row r="4116" spans="3:8" x14ac:dyDescent="0.25">
      <c r="C4116" s="18"/>
      <c r="D4116" s="31"/>
      <c r="E4116" s="18"/>
      <c r="F4116" s="31"/>
      <c r="H4116" s="36"/>
    </row>
    <row r="4117" spans="3:8" x14ac:dyDescent="0.25">
      <c r="C4117" s="18"/>
      <c r="D4117" s="31"/>
      <c r="E4117" s="18"/>
      <c r="F4117" s="31"/>
      <c r="H4117" s="36"/>
    </row>
    <row r="4118" spans="3:8" x14ac:dyDescent="0.25">
      <c r="C4118" s="18"/>
      <c r="D4118" s="31"/>
      <c r="E4118" s="18"/>
      <c r="F4118" s="31"/>
      <c r="H4118" s="36"/>
    </row>
    <row r="4119" spans="3:8" x14ac:dyDescent="0.25">
      <c r="C4119" s="18"/>
      <c r="D4119" s="31"/>
      <c r="E4119" s="18"/>
      <c r="F4119" s="31"/>
      <c r="H4119" s="36"/>
    </row>
    <row r="4120" spans="3:8" x14ac:dyDescent="0.25">
      <c r="C4120" s="18"/>
      <c r="D4120" s="31"/>
      <c r="E4120" s="18"/>
      <c r="F4120" s="31"/>
      <c r="H4120" s="36"/>
    </row>
    <row r="4121" spans="3:8" x14ac:dyDescent="0.25">
      <c r="C4121" s="18"/>
      <c r="D4121" s="31"/>
      <c r="E4121" s="18"/>
      <c r="F4121" s="31"/>
      <c r="H4121" s="36"/>
    </row>
    <row r="4122" spans="3:8" x14ac:dyDescent="0.25">
      <c r="C4122" s="18"/>
      <c r="D4122" s="31"/>
      <c r="E4122" s="18"/>
      <c r="F4122" s="31"/>
      <c r="H4122" s="36"/>
    </row>
    <row r="4123" spans="3:8" x14ac:dyDescent="0.25">
      <c r="C4123" s="18"/>
      <c r="D4123" s="31"/>
      <c r="E4123" s="18"/>
      <c r="F4123" s="31"/>
      <c r="H4123" s="36"/>
    </row>
    <row r="4124" spans="3:8" x14ac:dyDescent="0.25">
      <c r="C4124" s="18"/>
      <c r="D4124" s="31"/>
      <c r="E4124" s="18"/>
      <c r="F4124" s="31"/>
      <c r="H4124" s="36"/>
    </row>
    <row r="4125" spans="3:8" x14ac:dyDescent="0.25">
      <c r="C4125" s="18"/>
      <c r="D4125" s="31"/>
      <c r="E4125" s="18"/>
      <c r="F4125" s="31"/>
      <c r="H4125" s="36"/>
    </row>
    <row r="4126" spans="3:8" x14ac:dyDescent="0.25">
      <c r="C4126" s="18"/>
      <c r="D4126" s="31"/>
      <c r="E4126" s="18"/>
      <c r="F4126" s="31"/>
      <c r="H4126" s="36"/>
    </row>
    <row r="4127" spans="3:8" x14ac:dyDescent="0.25">
      <c r="C4127" s="18"/>
      <c r="D4127" s="31"/>
      <c r="E4127" s="18"/>
      <c r="F4127" s="31"/>
      <c r="H4127" s="36"/>
    </row>
    <row r="4128" spans="3:8" x14ac:dyDescent="0.25">
      <c r="C4128" s="18"/>
      <c r="D4128" s="31"/>
      <c r="E4128" s="18"/>
      <c r="F4128" s="31"/>
      <c r="H4128" s="36"/>
    </row>
    <row r="4129" spans="3:8" x14ac:dyDescent="0.25">
      <c r="C4129" s="18"/>
      <c r="D4129" s="31"/>
      <c r="E4129" s="18"/>
      <c r="F4129" s="31"/>
      <c r="H4129" s="36"/>
    </row>
    <row r="4130" spans="3:8" x14ac:dyDescent="0.25">
      <c r="C4130" s="18"/>
      <c r="D4130" s="31"/>
      <c r="E4130" s="18"/>
      <c r="F4130" s="31"/>
      <c r="H4130" s="36"/>
    </row>
    <row r="4131" spans="3:8" x14ac:dyDescent="0.25">
      <c r="C4131" s="18"/>
      <c r="D4131" s="31"/>
      <c r="E4131" s="18"/>
      <c r="F4131" s="31"/>
      <c r="H4131" s="36"/>
    </row>
    <row r="4132" spans="3:8" x14ac:dyDescent="0.25">
      <c r="C4132" s="18"/>
      <c r="D4132" s="31"/>
      <c r="E4132" s="18"/>
      <c r="F4132" s="31"/>
      <c r="H4132" s="36"/>
    </row>
    <row r="4133" spans="3:8" x14ac:dyDescent="0.25">
      <c r="C4133" s="18"/>
      <c r="D4133" s="31"/>
      <c r="E4133" s="18"/>
      <c r="F4133" s="31"/>
      <c r="H4133" s="36"/>
    </row>
    <row r="4134" spans="3:8" x14ac:dyDescent="0.25">
      <c r="C4134" s="18"/>
      <c r="D4134" s="31"/>
      <c r="E4134" s="18"/>
      <c r="F4134" s="31"/>
      <c r="H4134" s="36"/>
    </row>
    <row r="4135" spans="3:8" x14ac:dyDescent="0.25">
      <c r="C4135" s="18"/>
      <c r="D4135" s="31"/>
      <c r="E4135" s="18"/>
      <c r="F4135" s="31"/>
      <c r="H4135" s="36"/>
    </row>
    <row r="4136" spans="3:8" x14ac:dyDescent="0.25">
      <c r="C4136" s="18"/>
      <c r="D4136" s="31"/>
      <c r="E4136" s="18"/>
      <c r="F4136" s="31"/>
      <c r="H4136" s="36"/>
    </row>
    <row r="4137" spans="3:8" x14ac:dyDescent="0.25">
      <c r="C4137" s="18"/>
      <c r="D4137" s="31"/>
      <c r="E4137" s="18"/>
      <c r="F4137" s="31"/>
      <c r="H4137" s="36"/>
    </row>
    <row r="4138" spans="3:8" x14ac:dyDescent="0.25">
      <c r="C4138" s="18"/>
      <c r="D4138" s="31"/>
      <c r="E4138" s="18"/>
      <c r="F4138" s="31"/>
      <c r="H4138" s="36"/>
    </row>
    <row r="4139" spans="3:8" x14ac:dyDescent="0.25">
      <c r="C4139" s="18"/>
      <c r="D4139" s="31"/>
      <c r="E4139" s="18"/>
      <c r="F4139" s="31"/>
      <c r="H4139" s="36"/>
    </row>
    <row r="4140" spans="3:8" x14ac:dyDescent="0.25">
      <c r="C4140" s="18"/>
      <c r="D4140" s="31"/>
      <c r="E4140" s="18"/>
      <c r="F4140" s="31"/>
      <c r="H4140" s="36"/>
    </row>
    <row r="4141" spans="3:8" x14ac:dyDescent="0.25">
      <c r="C4141" s="18"/>
      <c r="D4141" s="31"/>
      <c r="E4141" s="18"/>
      <c r="F4141" s="31"/>
      <c r="H4141" s="36"/>
    </row>
    <row r="4142" spans="3:8" x14ac:dyDescent="0.25">
      <c r="C4142" s="18"/>
      <c r="D4142" s="31"/>
      <c r="E4142" s="18"/>
      <c r="F4142" s="31"/>
      <c r="H4142" s="36"/>
    </row>
    <row r="4143" spans="3:8" x14ac:dyDescent="0.25">
      <c r="C4143" s="18"/>
      <c r="D4143" s="31"/>
      <c r="E4143" s="18"/>
      <c r="F4143" s="31"/>
      <c r="H4143" s="36"/>
    </row>
    <row r="4144" spans="3:8" x14ac:dyDescent="0.25">
      <c r="C4144" s="18"/>
      <c r="D4144" s="31"/>
      <c r="E4144" s="18"/>
      <c r="F4144" s="31"/>
      <c r="H4144" s="36"/>
    </row>
    <row r="4145" spans="3:8" x14ac:dyDescent="0.25">
      <c r="C4145" s="18"/>
      <c r="D4145" s="31"/>
      <c r="E4145" s="18"/>
      <c r="F4145" s="31"/>
      <c r="H4145" s="36"/>
    </row>
    <row r="4146" spans="3:8" x14ac:dyDescent="0.25">
      <c r="C4146" s="18"/>
      <c r="D4146" s="31"/>
      <c r="E4146" s="18"/>
      <c r="F4146" s="31"/>
      <c r="H4146" s="36"/>
    </row>
    <row r="4147" spans="3:8" x14ac:dyDescent="0.25">
      <c r="C4147" s="18"/>
      <c r="D4147" s="31"/>
      <c r="E4147" s="18"/>
      <c r="F4147" s="31"/>
      <c r="H4147" s="36"/>
    </row>
    <row r="4148" spans="3:8" x14ac:dyDescent="0.25">
      <c r="C4148" s="18"/>
      <c r="D4148" s="31"/>
      <c r="E4148" s="18"/>
      <c r="F4148" s="31"/>
      <c r="H4148" s="36"/>
    </row>
    <row r="4149" spans="3:8" x14ac:dyDescent="0.25">
      <c r="C4149" s="18"/>
      <c r="D4149" s="31"/>
      <c r="E4149" s="18"/>
      <c r="F4149" s="31"/>
      <c r="H4149" s="36"/>
    </row>
    <row r="4150" spans="3:8" x14ac:dyDescent="0.25">
      <c r="C4150" s="18"/>
      <c r="D4150" s="31"/>
      <c r="E4150" s="18"/>
      <c r="F4150" s="31"/>
      <c r="H4150" s="36"/>
    </row>
    <row r="4151" spans="3:8" x14ac:dyDescent="0.25">
      <c r="C4151" s="18"/>
      <c r="D4151" s="31"/>
      <c r="E4151" s="18"/>
      <c r="F4151" s="31"/>
      <c r="H4151" s="36"/>
    </row>
    <row r="4152" spans="3:8" x14ac:dyDescent="0.25">
      <c r="C4152" s="18"/>
      <c r="D4152" s="31"/>
      <c r="E4152" s="18"/>
      <c r="F4152" s="31"/>
      <c r="H4152" s="36"/>
    </row>
    <row r="4153" spans="3:8" x14ac:dyDescent="0.25">
      <c r="C4153" s="18"/>
      <c r="D4153" s="31"/>
      <c r="E4153" s="18"/>
      <c r="F4153" s="31"/>
      <c r="H4153" s="36"/>
    </row>
    <row r="4154" spans="3:8" x14ac:dyDescent="0.25">
      <c r="C4154" s="18"/>
      <c r="D4154" s="31"/>
      <c r="E4154" s="18"/>
      <c r="F4154" s="31"/>
      <c r="H4154" s="36"/>
    </row>
    <row r="4155" spans="3:8" x14ac:dyDescent="0.25">
      <c r="C4155" s="18"/>
      <c r="D4155" s="31"/>
      <c r="E4155" s="18"/>
      <c r="F4155" s="31"/>
      <c r="H4155" s="36"/>
    </row>
    <row r="4156" spans="3:8" x14ac:dyDescent="0.25">
      <c r="C4156" s="18"/>
      <c r="D4156" s="31"/>
      <c r="E4156" s="18"/>
      <c r="F4156" s="31"/>
      <c r="H4156" s="36"/>
    </row>
    <row r="4157" spans="3:8" x14ac:dyDescent="0.25">
      <c r="C4157" s="18"/>
      <c r="D4157" s="31"/>
      <c r="E4157" s="18"/>
      <c r="F4157" s="31"/>
      <c r="H4157" s="36"/>
    </row>
    <row r="4158" spans="3:8" x14ac:dyDescent="0.25">
      <c r="C4158" s="18"/>
      <c r="D4158" s="31"/>
      <c r="E4158" s="18"/>
      <c r="F4158" s="31"/>
      <c r="H4158" s="36"/>
    </row>
    <row r="4159" spans="3:8" x14ac:dyDescent="0.25">
      <c r="C4159" s="18"/>
      <c r="D4159" s="31"/>
      <c r="E4159" s="18"/>
      <c r="F4159" s="31"/>
      <c r="H4159" s="36"/>
    </row>
    <row r="4160" spans="3:8" x14ac:dyDescent="0.25">
      <c r="C4160" s="18"/>
      <c r="D4160" s="31"/>
      <c r="E4160" s="18"/>
      <c r="F4160" s="31"/>
      <c r="H4160" s="36"/>
    </row>
    <row r="4161" spans="3:8" x14ac:dyDescent="0.25">
      <c r="C4161" s="18"/>
      <c r="D4161" s="31"/>
      <c r="E4161" s="18"/>
      <c r="F4161" s="31"/>
      <c r="H4161" s="36"/>
    </row>
    <row r="4162" spans="3:8" x14ac:dyDescent="0.25">
      <c r="C4162" s="18"/>
      <c r="D4162" s="31"/>
      <c r="E4162" s="18"/>
      <c r="F4162" s="31"/>
      <c r="H4162" s="36"/>
    </row>
    <row r="4163" spans="3:8" x14ac:dyDescent="0.25">
      <c r="C4163" s="18"/>
      <c r="D4163" s="31"/>
      <c r="E4163" s="18"/>
      <c r="F4163" s="31"/>
      <c r="H4163" s="36"/>
    </row>
    <row r="4164" spans="3:8" x14ac:dyDescent="0.25">
      <c r="C4164" s="18"/>
      <c r="D4164" s="31"/>
      <c r="E4164" s="18"/>
      <c r="F4164" s="31"/>
      <c r="H4164" s="36"/>
    </row>
    <row r="4165" spans="3:8" x14ac:dyDescent="0.25">
      <c r="C4165" s="18"/>
      <c r="D4165" s="31"/>
      <c r="E4165" s="18"/>
      <c r="F4165" s="31"/>
      <c r="H4165" s="36"/>
    </row>
    <row r="4166" spans="3:8" x14ac:dyDescent="0.25">
      <c r="C4166" s="18"/>
      <c r="D4166" s="31"/>
      <c r="E4166" s="18"/>
      <c r="F4166" s="31"/>
      <c r="H4166" s="36"/>
    </row>
    <row r="4167" spans="3:8" x14ac:dyDescent="0.25">
      <c r="C4167" s="18"/>
      <c r="D4167" s="31"/>
      <c r="E4167" s="18"/>
      <c r="F4167" s="31"/>
      <c r="H4167" s="36"/>
    </row>
    <row r="4168" spans="3:8" x14ac:dyDescent="0.25">
      <c r="C4168" s="18"/>
      <c r="D4168" s="31"/>
      <c r="E4168" s="18"/>
      <c r="F4168" s="31"/>
      <c r="H4168" s="36"/>
    </row>
    <row r="4169" spans="3:8" x14ac:dyDescent="0.25">
      <c r="C4169" s="18"/>
      <c r="D4169" s="31"/>
      <c r="E4169" s="18"/>
      <c r="F4169" s="31"/>
      <c r="H4169" s="36"/>
    </row>
    <row r="4170" spans="3:8" x14ac:dyDescent="0.25">
      <c r="C4170" s="18"/>
      <c r="D4170" s="31"/>
      <c r="E4170" s="18"/>
      <c r="F4170" s="31"/>
      <c r="H4170" s="36"/>
    </row>
    <row r="4171" spans="3:8" x14ac:dyDescent="0.25">
      <c r="C4171" s="18"/>
      <c r="D4171" s="31"/>
      <c r="E4171" s="18"/>
      <c r="F4171" s="31"/>
      <c r="H4171" s="36"/>
    </row>
    <row r="4172" spans="3:8" x14ac:dyDescent="0.25">
      <c r="C4172" s="18"/>
      <c r="D4172" s="31"/>
      <c r="E4172" s="18"/>
      <c r="F4172" s="31"/>
      <c r="H4172" s="36"/>
    </row>
    <row r="4173" spans="3:8" x14ac:dyDescent="0.25">
      <c r="C4173" s="18"/>
      <c r="D4173" s="31"/>
      <c r="E4173" s="18"/>
      <c r="F4173" s="31"/>
      <c r="H4173" s="36"/>
    </row>
    <row r="4174" spans="3:8" x14ac:dyDescent="0.25">
      <c r="C4174" s="18"/>
      <c r="D4174" s="31"/>
      <c r="E4174" s="18"/>
      <c r="F4174" s="31"/>
      <c r="H4174" s="36"/>
    </row>
    <row r="4175" spans="3:8" x14ac:dyDescent="0.25">
      <c r="C4175" s="18"/>
      <c r="D4175" s="31"/>
      <c r="E4175" s="18"/>
      <c r="F4175" s="31"/>
      <c r="H4175" s="36"/>
    </row>
    <row r="4176" spans="3:8" x14ac:dyDescent="0.25">
      <c r="C4176" s="18"/>
      <c r="D4176" s="31"/>
      <c r="E4176" s="18"/>
      <c r="F4176" s="31"/>
      <c r="H4176" s="36"/>
    </row>
    <row r="4177" spans="3:8" x14ac:dyDescent="0.25">
      <c r="C4177" s="18"/>
      <c r="D4177" s="31"/>
      <c r="E4177" s="18"/>
      <c r="F4177" s="31"/>
      <c r="H4177" s="36"/>
    </row>
    <row r="4178" spans="3:8" x14ac:dyDescent="0.25">
      <c r="C4178" s="18"/>
      <c r="D4178" s="31"/>
      <c r="E4178" s="18"/>
      <c r="F4178" s="31"/>
      <c r="H4178" s="36"/>
    </row>
    <row r="4179" spans="3:8" x14ac:dyDescent="0.25">
      <c r="C4179" s="18"/>
      <c r="D4179" s="31"/>
      <c r="E4179" s="18"/>
      <c r="F4179" s="31"/>
      <c r="H4179" s="36"/>
    </row>
    <row r="4180" spans="3:8" x14ac:dyDescent="0.25">
      <c r="C4180" s="18"/>
      <c r="D4180" s="31"/>
      <c r="E4180" s="18"/>
      <c r="F4180" s="31"/>
      <c r="H4180" s="36"/>
    </row>
    <row r="4181" spans="3:8" x14ac:dyDescent="0.25">
      <c r="C4181" s="18"/>
      <c r="D4181" s="31"/>
      <c r="E4181" s="18"/>
      <c r="F4181" s="31"/>
      <c r="H4181" s="36"/>
    </row>
    <row r="4182" spans="3:8" x14ac:dyDescent="0.25">
      <c r="C4182" s="18"/>
      <c r="D4182" s="31"/>
      <c r="E4182" s="18"/>
      <c r="F4182" s="31"/>
      <c r="H4182" s="36"/>
    </row>
    <row r="4183" spans="3:8" x14ac:dyDescent="0.25">
      <c r="C4183" s="18"/>
      <c r="D4183" s="31"/>
      <c r="E4183" s="18"/>
      <c r="F4183" s="31"/>
      <c r="H4183" s="36"/>
    </row>
    <row r="4184" spans="3:8" x14ac:dyDescent="0.25">
      <c r="C4184" s="18"/>
      <c r="D4184" s="31"/>
      <c r="E4184" s="18"/>
      <c r="F4184" s="31"/>
      <c r="H4184" s="36"/>
    </row>
    <row r="4185" spans="3:8" x14ac:dyDescent="0.25">
      <c r="C4185" s="18"/>
      <c r="D4185" s="31"/>
      <c r="E4185" s="18"/>
      <c r="F4185" s="31"/>
      <c r="H4185" s="36"/>
    </row>
    <row r="4186" spans="3:8" x14ac:dyDescent="0.25">
      <c r="C4186" s="18"/>
      <c r="D4186" s="31"/>
      <c r="E4186" s="18"/>
      <c r="F4186" s="31"/>
      <c r="H4186" s="36"/>
    </row>
    <row r="4187" spans="3:8" x14ac:dyDescent="0.25">
      <c r="C4187" s="18"/>
      <c r="D4187" s="31"/>
      <c r="E4187" s="18"/>
      <c r="F4187" s="31"/>
      <c r="H4187" s="36"/>
    </row>
    <row r="4188" spans="3:8" x14ac:dyDescent="0.25">
      <c r="C4188" s="18"/>
      <c r="D4188" s="31"/>
      <c r="E4188" s="18"/>
      <c r="F4188" s="31"/>
      <c r="H4188" s="36"/>
    </row>
    <row r="4189" spans="3:8" x14ac:dyDescent="0.25">
      <c r="C4189" s="18"/>
      <c r="D4189" s="31"/>
      <c r="E4189" s="18"/>
      <c r="F4189" s="31"/>
      <c r="H4189" s="36"/>
    </row>
    <row r="4190" spans="3:8" x14ac:dyDescent="0.25">
      <c r="C4190" s="18"/>
      <c r="D4190" s="31"/>
      <c r="E4190" s="18"/>
      <c r="F4190" s="31"/>
      <c r="H4190" s="36"/>
    </row>
    <row r="4191" spans="3:8" x14ac:dyDescent="0.25">
      <c r="C4191" s="18"/>
      <c r="D4191" s="31"/>
      <c r="E4191" s="18"/>
      <c r="F4191" s="31"/>
      <c r="H4191" s="36"/>
    </row>
    <row r="4192" spans="3:8" x14ac:dyDescent="0.25">
      <c r="C4192" s="18"/>
      <c r="D4192" s="31"/>
      <c r="E4192" s="18"/>
      <c r="F4192" s="31"/>
      <c r="H4192" s="36"/>
    </row>
    <row r="4193" spans="3:8" x14ac:dyDescent="0.25">
      <c r="C4193" s="18"/>
      <c r="D4193" s="31"/>
      <c r="E4193" s="18"/>
      <c r="F4193" s="31"/>
      <c r="H4193" s="36"/>
    </row>
    <row r="4194" spans="3:8" x14ac:dyDescent="0.25">
      <c r="C4194" s="18"/>
      <c r="D4194" s="31"/>
      <c r="E4194" s="18"/>
      <c r="F4194" s="31"/>
      <c r="H4194" s="36"/>
    </row>
    <row r="4195" spans="3:8" x14ac:dyDescent="0.25">
      <c r="C4195" s="18"/>
      <c r="D4195" s="31"/>
      <c r="E4195" s="18"/>
      <c r="F4195" s="31"/>
      <c r="H4195" s="36"/>
    </row>
    <row r="4196" spans="3:8" x14ac:dyDescent="0.25">
      <c r="C4196" s="18"/>
      <c r="D4196" s="31"/>
      <c r="E4196" s="18"/>
      <c r="F4196" s="31"/>
      <c r="H4196" s="36"/>
    </row>
    <row r="4197" spans="3:8" x14ac:dyDescent="0.25">
      <c r="C4197" s="18"/>
      <c r="D4197" s="31"/>
      <c r="E4197" s="18"/>
      <c r="F4197" s="31"/>
      <c r="H4197" s="36"/>
    </row>
    <row r="4198" spans="3:8" x14ac:dyDescent="0.25">
      <c r="C4198" s="18"/>
      <c r="D4198" s="31"/>
      <c r="E4198" s="18"/>
      <c r="F4198" s="31"/>
      <c r="H4198" s="36"/>
    </row>
    <row r="4199" spans="3:8" x14ac:dyDescent="0.25">
      <c r="C4199" s="18"/>
      <c r="D4199" s="31"/>
      <c r="E4199" s="18"/>
      <c r="F4199" s="31"/>
      <c r="H4199" s="36"/>
    </row>
    <row r="4200" spans="3:8" x14ac:dyDescent="0.25">
      <c r="C4200" s="18"/>
      <c r="D4200" s="31"/>
      <c r="E4200" s="18"/>
      <c r="F4200" s="31"/>
      <c r="H4200" s="36"/>
    </row>
    <row r="4201" spans="3:8" x14ac:dyDescent="0.25">
      <c r="C4201" s="18"/>
      <c r="D4201" s="31"/>
      <c r="E4201" s="18"/>
      <c r="F4201" s="31"/>
      <c r="H4201" s="36"/>
    </row>
    <row r="4202" spans="3:8" x14ac:dyDescent="0.25">
      <c r="C4202" s="18"/>
      <c r="D4202" s="31"/>
      <c r="E4202" s="18"/>
      <c r="F4202" s="31"/>
      <c r="H4202" s="36"/>
    </row>
    <row r="4203" spans="3:8" x14ac:dyDescent="0.25">
      <c r="C4203" s="18"/>
      <c r="D4203" s="31"/>
      <c r="E4203" s="18"/>
      <c r="F4203" s="31"/>
      <c r="H4203" s="36"/>
    </row>
    <row r="4204" spans="3:8" x14ac:dyDescent="0.25">
      <c r="C4204" s="18"/>
      <c r="D4204" s="31"/>
      <c r="E4204" s="18"/>
      <c r="F4204" s="31"/>
      <c r="H4204" s="36"/>
    </row>
    <row r="4205" spans="3:8" x14ac:dyDescent="0.25">
      <c r="C4205" s="18"/>
      <c r="D4205" s="31"/>
      <c r="E4205" s="18"/>
      <c r="F4205" s="31"/>
      <c r="H4205" s="36"/>
    </row>
    <row r="4206" spans="3:8" x14ac:dyDescent="0.25">
      <c r="C4206" s="18"/>
      <c r="D4206" s="31"/>
      <c r="E4206" s="18"/>
      <c r="F4206" s="31"/>
      <c r="H4206" s="36"/>
    </row>
    <row r="4207" spans="3:8" x14ac:dyDescent="0.25">
      <c r="C4207" s="18"/>
      <c r="D4207" s="31"/>
      <c r="E4207" s="18"/>
      <c r="F4207" s="31"/>
      <c r="H4207" s="36"/>
    </row>
    <row r="4208" spans="3:8" x14ac:dyDescent="0.25">
      <c r="C4208" s="18"/>
      <c r="D4208" s="31"/>
      <c r="E4208" s="18"/>
      <c r="F4208" s="31"/>
      <c r="H4208" s="36"/>
    </row>
    <row r="4209" spans="3:8" x14ac:dyDescent="0.25">
      <c r="C4209" s="18"/>
      <c r="D4209" s="31"/>
      <c r="E4209" s="18"/>
      <c r="F4209" s="31"/>
      <c r="H4209" s="36"/>
    </row>
    <row r="4210" spans="3:8" x14ac:dyDescent="0.25">
      <c r="C4210" s="18"/>
      <c r="D4210" s="31"/>
      <c r="E4210" s="18"/>
      <c r="F4210" s="31"/>
      <c r="H4210" s="36"/>
    </row>
    <row r="4211" spans="3:8" x14ac:dyDescent="0.25">
      <c r="C4211" s="18"/>
      <c r="D4211" s="31"/>
      <c r="E4211" s="18"/>
      <c r="F4211" s="31"/>
      <c r="H4211" s="36"/>
    </row>
    <row r="4212" spans="3:8" x14ac:dyDescent="0.25">
      <c r="C4212" s="18"/>
      <c r="D4212" s="31"/>
      <c r="E4212" s="18"/>
      <c r="F4212" s="31"/>
      <c r="H4212" s="36"/>
    </row>
    <row r="4213" spans="3:8" x14ac:dyDescent="0.25">
      <c r="C4213" s="18"/>
      <c r="D4213" s="31"/>
      <c r="E4213" s="18"/>
      <c r="F4213" s="31"/>
      <c r="H4213" s="36"/>
    </row>
    <row r="4214" spans="3:8" x14ac:dyDescent="0.25">
      <c r="C4214" s="18"/>
      <c r="D4214" s="31"/>
      <c r="E4214" s="18"/>
      <c r="F4214" s="31"/>
      <c r="H4214" s="36"/>
    </row>
    <row r="4215" spans="3:8" x14ac:dyDescent="0.25">
      <c r="C4215" s="18"/>
      <c r="D4215" s="31"/>
      <c r="E4215" s="18"/>
      <c r="F4215" s="31"/>
      <c r="H4215" s="36"/>
    </row>
    <row r="4216" spans="3:8" x14ac:dyDescent="0.25">
      <c r="C4216" s="18"/>
      <c r="D4216" s="31"/>
      <c r="E4216" s="18"/>
      <c r="F4216" s="31"/>
      <c r="H4216" s="36"/>
    </row>
    <row r="4217" spans="3:8" x14ac:dyDescent="0.25">
      <c r="C4217" s="18"/>
      <c r="D4217" s="31"/>
      <c r="E4217" s="18"/>
      <c r="F4217" s="31"/>
      <c r="H4217" s="36"/>
    </row>
    <row r="4218" spans="3:8" x14ac:dyDescent="0.25">
      <c r="C4218" s="18"/>
      <c r="D4218" s="31"/>
      <c r="E4218" s="18"/>
      <c r="F4218" s="31"/>
      <c r="H4218" s="36"/>
    </row>
    <row r="4219" spans="3:8" x14ac:dyDescent="0.25">
      <c r="C4219" s="18"/>
      <c r="D4219" s="31"/>
      <c r="E4219" s="18"/>
      <c r="F4219" s="31"/>
      <c r="H4219" s="36"/>
    </row>
    <row r="4220" spans="3:8" x14ac:dyDescent="0.25">
      <c r="C4220" s="18"/>
      <c r="D4220" s="31"/>
      <c r="E4220" s="18"/>
      <c r="F4220" s="31"/>
      <c r="H4220" s="36"/>
    </row>
    <row r="4221" spans="3:8" x14ac:dyDescent="0.25">
      <c r="C4221" s="18"/>
      <c r="D4221" s="31"/>
      <c r="E4221" s="18"/>
      <c r="F4221" s="31"/>
      <c r="H4221" s="36"/>
    </row>
    <row r="4222" spans="3:8" x14ac:dyDescent="0.25">
      <c r="C4222" s="18"/>
      <c r="D4222" s="31"/>
      <c r="E4222" s="18"/>
      <c r="F4222" s="31"/>
      <c r="H4222" s="36"/>
    </row>
    <row r="4223" spans="3:8" x14ac:dyDescent="0.25">
      <c r="C4223" s="18"/>
      <c r="D4223" s="31"/>
      <c r="E4223" s="18"/>
      <c r="F4223" s="31"/>
      <c r="H4223" s="36"/>
    </row>
    <row r="4224" spans="3:8" x14ac:dyDescent="0.25">
      <c r="C4224" s="18"/>
      <c r="D4224" s="31"/>
      <c r="E4224" s="18"/>
      <c r="F4224" s="31"/>
      <c r="H4224" s="36"/>
    </row>
    <row r="4225" spans="3:8" x14ac:dyDescent="0.25">
      <c r="C4225" s="18"/>
      <c r="D4225" s="31"/>
      <c r="E4225" s="18"/>
      <c r="F4225" s="31"/>
      <c r="H4225" s="36"/>
    </row>
    <row r="4226" spans="3:8" x14ac:dyDescent="0.25">
      <c r="C4226" s="18"/>
      <c r="D4226" s="31"/>
      <c r="E4226" s="18"/>
      <c r="F4226" s="31"/>
      <c r="H4226" s="36"/>
    </row>
    <row r="4227" spans="3:8" x14ac:dyDescent="0.25">
      <c r="C4227" s="18"/>
      <c r="D4227" s="31"/>
      <c r="E4227" s="18"/>
      <c r="F4227" s="31"/>
      <c r="H4227" s="36"/>
    </row>
    <row r="4228" spans="3:8" x14ac:dyDescent="0.25">
      <c r="C4228" s="18"/>
      <c r="D4228" s="31"/>
      <c r="E4228" s="18"/>
      <c r="F4228" s="31"/>
      <c r="H4228" s="36"/>
    </row>
    <row r="4229" spans="3:8" x14ac:dyDescent="0.25">
      <c r="C4229" s="18"/>
      <c r="D4229" s="31"/>
      <c r="E4229" s="18"/>
      <c r="F4229" s="31"/>
      <c r="H4229" s="36"/>
    </row>
    <row r="4230" spans="3:8" x14ac:dyDescent="0.25">
      <c r="C4230" s="18"/>
      <c r="D4230" s="31"/>
      <c r="E4230" s="18"/>
      <c r="F4230" s="31"/>
      <c r="H4230" s="36"/>
    </row>
    <row r="4231" spans="3:8" x14ac:dyDescent="0.25">
      <c r="C4231" s="18"/>
      <c r="D4231" s="31"/>
      <c r="E4231" s="18"/>
      <c r="F4231" s="31"/>
      <c r="H4231" s="36"/>
    </row>
    <row r="4232" spans="3:8" x14ac:dyDescent="0.25">
      <c r="C4232" s="18"/>
      <c r="D4232" s="31"/>
      <c r="E4232" s="18"/>
      <c r="F4232" s="31"/>
      <c r="H4232" s="36"/>
    </row>
    <row r="4233" spans="3:8" x14ac:dyDescent="0.25">
      <c r="C4233" s="18"/>
      <c r="D4233" s="31"/>
      <c r="E4233" s="18"/>
      <c r="F4233" s="31"/>
      <c r="H4233" s="36"/>
    </row>
    <row r="4234" spans="3:8" x14ac:dyDescent="0.25">
      <c r="C4234" s="18"/>
      <c r="D4234" s="31"/>
      <c r="E4234" s="18"/>
      <c r="F4234" s="31"/>
      <c r="H4234" s="36"/>
    </row>
    <row r="4235" spans="3:8" x14ac:dyDescent="0.25">
      <c r="C4235" s="18"/>
      <c r="D4235" s="31"/>
      <c r="E4235" s="18"/>
      <c r="F4235" s="31"/>
      <c r="H4235" s="36"/>
    </row>
    <row r="4236" spans="3:8" x14ac:dyDescent="0.25">
      <c r="C4236" s="18"/>
      <c r="D4236" s="31"/>
      <c r="E4236" s="18"/>
      <c r="F4236" s="31"/>
      <c r="H4236" s="36"/>
    </row>
    <row r="4237" spans="3:8" x14ac:dyDescent="0.25">
      <c r="C4237" s="18"/>
      <c r="D4237" s="31"/>
      <c r="E4237" s="18"/>
      <c r="F4237" s="31"/>
      <c r="H4237" s="36"/>
    </row>
    <row r="4238" spans="3:8" x14ac:dyDescent="0.25">
      <c r="C4238" s="18"/>
      <c r="D4238" s="31"/>
      <c r="E4238" s="18"/>
      <c r="F4238" s="31"/>
      <c r="H4238" s="36"/>
    </row>
    <row r="4239" spans="3:8" x14ac:dyDescent="0.25">
      <c r="C4239" s="18"/>
      <c r="D4239" s="31"/>
      <c r="E4239" s="18"/>
      <c r="F4239" s="31"/>
      <c r="H4239" s="36"/>
    </row>
    <row r="4240" spans="3:8" x14ac:dyDescent="0.25">
      <c r="C4240" s="18"/>
      <c r="D4240" s="31"/>
      <c r="E4240" s="18"/>
      <c r="F4240" s="31"/>
      <c r="H4240" s="36"/>
    </row>
    <row r="4241" spans="3:8" x14ac:dyDescent="0.25">
      <c r="C4241" s="18"/>
      <c r="D4241" s="31"/>
      <c r="E4241" s="18"/>
      <c r="F4241" s="31"/>
      <c r="H4241" s="36"/>
    </row>
    <row r="4242" spans="3:8" x14ac:dyDescent="0.25">
      <c r="C4242" s="18"/>
      <c r="D4242" s="31"/>
      <c r="E4242" s="18"/>
      <c r="F4242" s="31"/>
      <c r="H4242" s="36"/>
    </row>
    <row r="4243" spans="3:8" x14ac:dyDescent="0.25">
      <c r="C4243" s="18"/>
      <c r="D4243" s="31"/>
      <c r="E4243" s="18"/>
      <c r="F4243" s="31"/>
      <c r="H4243" s="36"/>
    </row>
    <row r="4244" spans="3:8" x14ac:dyDescent="0.25">
      <c r="C4244" s="18"/>
      <c r="D4244" s="31"/>
      <c r="E4244" s="18"/>
      <c r="F4244" s="31"/>
      <c r="H4244" s="36"/>
    </row>
    <row r="4245" spans="3:8" x14ac:dyDescent="0.25">
      <c r="C4245" s="18"/>
      <c r="D4245" s="31"/>
      <c r="E4245" s="18"/>
      <c r="F4245" s="31"/>
      <c r="H4245" s="36"/>
    </row>
    <row r="4246" spans="3:8" x14ac:dyDescent="0.25">
      <c r="C4246" s="18"/>
      <c r="D4246" s="31"/>
      <c r="E4246" s="18"/>
      <c r="F4246" s="31"/>
      <c r="H4246" s="36"/>
    </row>
    <row r="4247" spans="3:8" x14ac:dyDescent="0.25">
      <c r="C4247" s="18"/>
      <c r="D4247" s="31"/>
      <c r="E4247" s="18"/>
      <c r="F4247" s="31"/>
      <c r="H4247" s="36"/>
    </row>
    <row r="4248" spans="3:8" x14ac:dyDescent="0.25">
      <c r="C4248" s="18"/>
      <c r="D4248" s="31"/>
      <c r="E4248" s="18"/>
      <c r="F4248" s="31"/>
      <c r="H4248" s="36"/>
    </row>
    <row r="4249" spans="3:8" x14ac:dyDescent="0.25">
      <c r="C4249" s="18"/>
      <c r="D4249" s="31"/>
      <c r="E4249" s="18"/>
      <c r="F4249" s="31"/>
      <c r="H4249" s="36"/>
    </row>
    <row r="4250" spans="3:8" x14ac:dyDescent="0.25">
      <c r="C4250" s="18"/>
      <c r="D4250" s="31"/>
      <c r="E4250" s="18"/>
      <c r="F4250" s="31"/>
      <c r="H4250" s="36"/>
    </row>
    <row r="4251" spans="3:8" x14ac:dyDescent="0.25">
      <c r="C4251" s="18"/>
      <c r="D4251" s="31"/>
      <c r="E4251" s="18"/>
      <c r="F4251" s="31"/>
      <c r="H4251" s="36"/>
    </row>
    <row r="4252" spans="3:8" x14ac:dyDescent="0.25">
      <c r="C4252" s="18"/>
      <c r="D4252" s="31"/>
      <c r="E4252" s="18"/>
      <c r="F4252" s="31"/>
      <c r="H4252" s="36"/>
    </row>
    <row r="4253" spans="3:8" x14ac:dyDescent="0.25">
      <c r="C4253" s="18"/>
      <c r="D4253" s="31"/>
      <c r="E4253" s="18"/>
      <c r="F4253" s="31"/>
      <c r="H4253" s="36"/>
    </row>
    <row r="4254" spans="3:8" x14ac:dyDescent="0.25">
      <c r="C4254" s="18"/>
      <c r="D4254" s="31"/>
      <c r="E4254" s="18"/>
      <c r="F4254" s="31"/>
      <c r="H4254" s="36"/>
    </row>
    <row r="4255" spans="3:8" x14ac:dyDescent="0.25">
      <c r="C4255" s="18"/>
      <c r="D4255" s="31"/>
      <c r="E4255" s="18"/>
      <c r="F4255" s="31"/>
      <c r="H4255" s="36"/>
    </row>
    <row r="4256" spans="3:8" x14ac:dyDescent="0.25">
      <c r="C4256" s="18"/>
      <c r="D4256" s="31"/>
      <c r="E4256" s="18"/>
      <c r="F4256" s="31"/>
      <c r="H4256" s="36"/>
    </row>
    <row r="4257" spans="3:8" x14ac:dyDescent="0.25">
      <c r="C4257" s="18"/>
      <c r="D4257" s="31"/>
      <c r="E4257" s="18"/>
      <c r="F4257" s="31"/>
      <c r="H4257" s="36"/>
    </row>
    <row r="4258" spans="3:8" x14ac:dyDescent="0.25">
      <c r="C4258" s="18"/>
      <c r="D4258" s="31"/>
      <c r="E4258" s="18"/>
      <c r="F4258" s="31"/>
      <c r="H4258" s="36"/>
    </row>
    <row r="4259" spans="3:8" x14ac:dyDescent="0.25">
      <c r="C4259" s="18"/>
      <c r="D4259" s="31"/>
      <c r="E4259" s="18"/>
      <c r="F4259" s="31"/>
      <c r="H4259" s="36"/>
    </row>
    <row r="4260" spans="3:8" x14ac:dyDescent="0.25">
      <c r="C4260" s="18"/>
      <c r="D4260" s="31"/>
      <c r="E4260" s="18"/>
      <c r="F4260" s="31"/>
      <c r="H4260" s="36"/>
    </row>
    <row r="4261" spans="3:8" x14ac:dyDescent="0.25">
      <c r="C4261" s="18"/>
      <c r="D4261" s="31"/>
      <c r="E4261" s="18"/>
      <c r="F4261" s="31"/>
      <c r="H4261" s="36"/>
    </row>
    <row r="4262" spans="3:8" x14ac:dyDescent="0.25">
      <c r="C4262" s="18"/>
      <c r="D4262" s="31"/>
      <c r="E4262" s="18"/>
      <c r="F4262" s="31"/>
      <c r="H4262" s="36"/>
    </row>
    <row r="4263" spans="3:8" x14ac:dyDescent="0.25">
      <c r="C4263" s="18"/>
      <c r="D4263" s="31"/>
      <c r="E4263" s="18"/>
      <c r="F4263" s="31"/>
      <c r="H4263" s="36"/>
    </row>
    <row r="4264" spans="3:8" x14ac:dyDescent="0.25">
      <c r="C4264" s="18"/>
      <c r="D4264" s="31"/>
      <c r="E4264" s="18"/>
      <c r="F4264" s="31"/>
      <c r="H4264" s="36"/>
    </row>
    <row r="4265" spans="3:8" x14ac:dyDescent="0.25">
      <c r="C4265" s="18"/>
      <c r="D4265" s="31"/>
      <c r="E4265" s="18"/>
      <c r="F4265" s="31"/>
      <c r="H4265" s="36"/>
    </row>
    <row r="4266" spans="3:8" x14ac:dyDescent="0.25">
      <c r="C4266" s="18"/>
      <c r="D4266" s="31"/>
      <c r="E4266" s="18"/>
      <c r="F4266" s="31"/>
      <c r="H4266" s="36"/>
    </row>
    <row r="4267" spans="3:8" x14ac:dyDescent="0.25">
      <c r="C4267" s="18"/>
      <c r="D4267" s="31"/>
      <c r="E4267" s="18"/>
      <c r="F4267" s="31"/>
      <c r="H4267" s="36"/>
    </row>
    <row r="4268" spans="3:8" x14ac:dyDescent="0.25">
      <c r="C4268" s="18"/>
      <c r="D4268" s="31"/>
      <c r="E4268" s="18"/>
      <c r="F4268" s="31"/>
      <c r="H4268" s="36"/>
    </row>
    <row r="4269" spans="3:8" x14ac:dyDescent="0.25">
      <c r="C4269" s="18"/>
      <c r="D4269" s="31"/>
      <c r="E4269" s="18"/>
      <c r="F4269" s="31"/>
      <c r="H4269" s="36"/>
    </row>
    <row r="4270" spans="3:8" x14ac:dyDescent="0.25">
      <c r="C4270" s="18"/>
      <c r="D4270" s="31"/>
      <c r="E4270" s="18"/>
      <c r="F4270" s="31"/>
      <c r="H4270" s="36"/>
    </row>
    <row r="4271" spans="3:8" x14ac:dyDescent="0.25">
      <c r="C4271" s="18"/>
      <c r="D4271" s="31"/>
      <c r="E4271" s="18"/>
      <c r="F4271" s="31"/>
      <c r="H4271" s="36"/>
    </row>
    <row r="4272" spans="3:8" x14ac:dyDescent="0.25">
      <c r="C4272" s="18"/>
      <c r="D4272" s="31"/>
      <c r="E4272" s="18"/>
      <c r="F4272" s="31"/>
      <c r="H4272" s="36"/>
    </row>
    <row r="4273" spans="3:8" x14ac:dyDescent="0.25">
      <c r="C4273" s="18"/>
      <c r="D4273" s="31"/>
      <c r="E4273" s="18"/>
      <c r="F4273" s="31"/>
      <c r="H4273" s="36"/>
    </row>
    <row r="4274" spans="3:8" x14ac:dyDescent="0.25">
      <c r="C4274" s="18"/>
      <c r="D4274" s="31"/>
      <c r="E4274" s="18"/>
      <c r="F4274" s="31"/>
      <c r="H4274" s="36"/>
    </row>
    <row r="4275" spans="3:8" x14ac:dyDescent="0.25">
      <c r="C4275" s="18"/>
      <c r="D4275" s="31"/>
      <c r="E4275" s="18"/>
      <c r="F4275" s="31"/>
      <c r="H4275" s="36"/>
    </row>
    <row r="4276" spans="3:8" x14ac:dyDescent="0.25">
      <c r="C4276" s="18"/>
      <c r="D4276" s="31"/>
      <c r="E4276" s="18"/>
      <c r="F4276" s="31"/>
      <c r="H4276" s="36"/>
    </row>
    <row r="4277" spans="3:8" x14ac:dyDescent="0.25">
      <c r="C4277" s="18"/>
      <c r="D4277" s="31"/>
      <c r="E4277" s="18"/>
      <c r="F4277" s="31"/>
      <c r="H4277" s="36"/>
    </row>
    <row r="4278" spans="3:8" x14ac:dyDescent="0.25">
      <c r="C4278" s="18"/>
      <c r="D4278" s="31"/>
      <c r="E4278" s="18"/>
      <c r="F4278" s="31"/>
      <c r="H4278" s="36"/>
    </row>
    <row r="4279" spans="3:8" x14ac:dyDescent="0.25">
      <c r="C4279" s="18"/>
      <c r="D4279" s="31"/>
      <c r="E4279" s="18"/>
      <c r="F4279" s="31"/>
      <c r="H4279" s="36"/>
    </row>
    <row r="4280" spans="3:8" x14ac:dyDescent="0.25">
      <c r="C4280" s="18"/>
      <c r="D4280" s="31"/>
      <c r="E4280" s="18"/>
      <c r="F4280" s="31"/>
      <c r="H4280" s="36"/>
    </row>
    <row r="4281" spans="3:8" x14ac:dyDescent="0.25">
      <c r="C4281" s="18"/>
      <c r="D4281" s="31"/>
      <c r="E4281" s="18"/>
      <c r="F4281" s="31"/>
      <c r="H4281" s="36"/>
    </row>
    <row r="4282" spans="3:8" x14ac:dyDescent="0.25">
      <c r="C4282" s="18"/>
      <c r="D4282" s="31"/>
      <c r="E4282" s="18"/>
      <c r="F4282" s="31"/>
      <c r="H4282" s="36"/>
    </row>
    <row r="4283" spans="3:8" x14ac:dyDescent="0.25">
      <c r="C4283" s="18"/>
      <c r="D4283" s="31"/>
      <c r="E4283" s="18"/>
      <c r="F4283" s="31"/>
      <c r="H4283" s="36"/>
    </row>
    <row r="4284" spans="3:8" x14ac:dyDescent="0.25">
      <c r="C4284" s="18"/>
      <c r="D4284" s="31"/>
      <c r="E4284" s="18"/>
      <c r="F4284" s="31"/>
      <c r="H4284" s="36"/>
    </row>
    <row r="4285" spans="3:8" x14ac:dyDescent="0.25">
      <c r="C4285" s="18"/>
      <c r="D4285" s="31"/>
      <c r="E4285" s="18"/>
      <c r="F4285" s="31"/>
      <c r="H4285" s="36"/>
    </row>
    <row r="4286" spans="3:8" x14ac:dyDescent="0.25">
      <c r="C4286" s="18"/>
      <c r="D4286" s="31"/>
      <c r="E4286" s="18"/>
      <c r="F4286" s="31"/>
      <c r="H4286" s="36"/>
    </row>
    <row r="4287" spans="3:8" x14ac:dyDescent="0.25">
      <c r="C4287" s="18"/>
      <c r="D4287" s="31"/>
      <c r="E4287" s="18"/>
      <c r="F4287" s="31"/>
      <c r="H4287" s="36"/>
    </row>
    <row r="4288" spans="3:8" x14ac:dyDescent="0.25">
      <c r="C4288" s="18"/>
      <c r="D4288" s="31"/>
      <c r="E4288" s="18"/>
      <c r="F4288" s="31"/>
      <c r="H4288" s="36"/>
    </row>
    <row r="4289" spans="3:8" x14ac:dyDescent="0.25">
      <c r="C4289" s="18"/>
      <c r="D4289" s="31"/>
      <c r="E4289" s="18"/>
      <c r="F4289" s="31"/>
      <c r="H4289" s="36"/>
    </row>
    <row r="4290" spans="3:8" x14ac:dyDescent="0.25">
      <c r="C4290" s="18"/>
      <c r="D4290" s="31"/>
      <c r="E4290" s="18"/>
      <c r="F4290" s="31"/>
      <c r="H4290" s="36"/>
    </row>
    <row r="4291" spans="3:8" x14ac:dyDescent="0.25">
      <c r="C4291" s="18"/>
      <c r="D4291" s="31"/>
      <c r="E4291" s="18"/>
      <c r="F4291" s="31"/>
      <c r="H4291" s="36"/>
    </row>
    <row r="4292" spans="3:8" x14ac:dyDescent="0.25">
      <c r="C4292" s="18"/>
      <c r="D4292" s="31"/>
      <c r="E4292" s="18"/>
      <c r="F4292" s="31"/>
      <c r="H4292" s="36"/>
    </row>
    <row r="4293" spans="3:8" x14ac:dyDescent="0.25">
      <c r="C4293" s="18"/>
      <c r="D4293" s="31"/>
      <c r="E4293" s="18"/>
      <c r="F4293" s="31"/>
      <c r="H4293" s="36"/>
    </row>
    <row r="4294" spans="3:8" x14ac:dyDescent="0.25">
      <c r="C4294" s="18"/>
      <c r="D4294" s="31"/>
      <c r="E4294" s="18"/>
      <c r="F4294" s="31"/>
      <c r="H4294" s="36"/>
    </row>
    <row r="4295" spans="3:8" x14ac:dyDescent="0.25">
      <c r="C4295" s="18"/>
      <c r="D4295" s="31"/>
      <c r="E4295" s="18"/>
      <c r="F4295" s="31"/>
      <c r="H4295" s="36"/>
    </row>
    <row r="4296" spans="3:8" x14ac:dyDescent="0.25">
      <c r="C4296" s="18"/>
      <c r="D4296" s="31"/>
      <c r="E4296" s="18"/>
      <c r="F4296" s="31"/>
      <c r="H4296" s="36"/>
    </row>
    <row r="4297" spans="3:8" x14ac:dyDescent="0.25">
      <c r="C4297" s="18"/>
      <c r="D4297" s="31"/>
      <c r="E4297" s="18"/>
      <c r="F4297" s="31"/>
      <c r="H4297" s="36"/>
    </row>
    <row r="4298" spans="3:8" x14ac:dyDescent="0.25">
      <c r="C4298" s="18"/>
      <c r="D4298" s="31"/>
      <c r="E4298" s="18"/>
      <c r="F4298" s="31"/>
      <c r="H4298" s="36"/>
    </row>
    <row r="4299" spans="3:8" x14ac:dyDescent="0.25">
      <c r="C4299" s="18"/>
      <c r="D4299" s="31"/>
      <c r="E4299" s="18"/>
      <c r="F4299" s="31"/>
      <c r="H4299" s="36"/>
    </row>
    <row r="4300" spans="3:8" x14ac:dyDescent="0.25">
      <c r="C4300" s="18"/>
      <c r="D4300" s="31"/>
      <c r="E4300" s="18"/>
      <c r="F4300" s="31"/>
      <c r="H4300" s="36"/>
    </row>
    <row r="4301" spans="3:8" x14ac:dyDescent="0.25">
      <c r="C4301" s="18"/>
      <c r="D4301" s="31"/>
      <c r="E4301" s="18"/>
      <c r="F4301" s="31"/>
      <c r="H4301" s="36"/>
    </row>
    <row r="4302" spans="3:8" x14ac:dyDescent="0.25">
      <c r="C4302" s="18"/>
      <c r="D4302" s="31"/>
      <c r="E4302" s="18"/>
      <c r="F4302" s="31"/>
      <c r="H4302" s="36"/>
    </row>
    <row r="4303" spans="3:8" x14ac:dyDescent="0.25">
      <c r="C4303" s="18"/>
      <c r="D4303" s="31"/>
      <c r="E4303" s="18"/>
      <c r="F4303" s="31"/>
      <c r="H4303" s="36"/>
    </row>
    <row r="4304" spans="3:8" x14ac:dyDescent="0.25">
      <c r="C4304" s="18"/>
      <c r="D4304" s="31"/>
      <c r="E4304" s="18"/>
      <c r="F4304" s="31"/>
      <c r="H4304" s="36"/>
    </row>
    <row r="4305" spans="3:8" x14ac:dyDescent="0.25">
      <c r="C4305" s="18"/>
      <c r="D4305" s="31"/>
      <c r="E4305" s="18"/>
      <c r="F4305" s="31"/>
      <c r="H4305" s="36"/>
    </row>
    <row r="4306" spans="3:8" x14ac:dyDescent="0.25">
      <c r="C4306" s="18"/>
      <c r="D4306" s="31"/>
      <c r="E4306" s="18"/>
      <c r="F4306" s="31"/>
      <c r="H4306" s="36"/>
    </row>
    <row r="4307" spans="3:8" x14ac:dyDescent="0.25">
      <c r="C4307" s="18"/>
      <c r="D4307" s="31"/>
      <c r="E4307" s="18"/>
      <c r="F4307" s="31"/>
      <c r="H4307" s="36"/>
    </row>
    <row r="4308" spans="3:8" x14ac:dyDescent="0.25">
      <c r="C4308" s="18"/>
      <c r="D4308" s="31"/>
      <c r="E4308" s="18"/>
      <c r="F4308" s="31"/>
      <c r="H4308" s="36"/>
    </row>
    <row r="4309" spans="3:8" x14ac:dyDescent="0.25">
      <c r="C4309" s="18"/>
      <c r="D4309" s="31"/>
      <c r="E4309" s="18"/>
      <c r="F4309" s="31"/>
      <c r="H4309" s="36"/>
    </row>
    <row r="4310" spans="3:8" x14ac:dyDescent="0.25">
      <c r="C4310" s="18"/>
      <c r="D4310" s="31"/>
      <c r="E4310" s="18"/>
      <c r="F4310" s="31"/>
      <c r="H4310" s="36"/>
    </row>
    <row r="4311" spans="3:8" x14ac:dyDescent="0.25">
      <c r="C4311" s="18"/>
      <c r="D4311" s="31"/>
      <c r="E4311" s="18"/>
      <c r="F4311" s="31"/>
      <c r="H4311" s="36"/>
    </row>
    <row r="4312" spans="3:8" x14ac:dyDescent="0.25">
      <c r="C4312" s="18"/>
      <c r="D4312" s="31"/>
      <c r="E4312" s="18"/>
      <c r="F4312" s="31"/>
      <c r="H4312" s="36"/>
    </row>
    <row r="4313" spans="3:8" x14ac:dyDescent="0.25">
      <c r="C4313" s="18"/>
      <c r="D4313" s="31"/>
      <c r="E4313" s="18"/>
      <c r="F4313" s="31"/>
      <c r="H4313" s="36"/>
    </row>
    <row r="4314" spans="3:8" x14ac:dyDescent="0.25">
      <c r="C4314" s="18"/>
      <c r="D4314" s="31"/>
      <c r="E4314" s="18"/>
      <c r="F4314" s="31"/>
      <c r="H4314" s="36"/>
    </row>
    <row r="4315" spans="3:8" x14ac:dyDescent="0.25">
      <c r="C4315" s="18"/>
      <c r="D4315" s="31"/>
      <c r="E4315" s="18"/>
      <c r="F4315" s="31"/>
      <c r="H4315" s="36"/>
    </row>
    <row r="4316" spans="3:8" x14ac:dyDescent="0.25">
      <c r="C4316" s="18"/>
      <c r="D4316" s="31"/>
      <c r="E4316" s="18"/>
      <c r="F4316" s="31"/>
      <c r="H4316" s="36"/>
    </row>
    <row r="4317" spans="3:8" x14ac:dyDescent="0.25">
      <c r="C4317" s="18"/>
      <c r="D4317" s="31"/>
      <c r="E4317" s="18"/>
      <c r="F4317" s="31"/>
      <c r="H4317" s="36"/>
    </row>
    <row r="4318" spans="3:8" x14ac:dyDescent="0.25">
      <c r="C4318" s="18"/>
      <c r="D4318" s="31"/>
      <c r="E4318" s="18"/>
      <c r="F4318" s="31"/>
      <c r="H4318" s="36"/>
    </row>
    <row r="4319" spans="3:8" x14ac:dyDescent="0.25">
      <c r="C4319" s="18"/>
      <c r="D4319" s="31"/>
      <c r="E4319" s="18"/>
      <c r="F4319" s="31"/>
      <c r="H4319" s="36"/>
    </row>
    <row r="4320" spans="3:8" x14ac:dyDescent="0.25">
      <c r="C4320" s="18"/>
      <c r="D4320" s="31"/>
      <c r="E4320" s="18"/>
      <c r="F4320" s="31"/>
      <c r="H4320" s="36"/>
    </row>
    <row r="4321" spans="3:8" x14ac:dyDescent="0.25">
      <c r="C4321" s="18"/>
      <c r="D4321" s="31"/>
      <c r="E4321" s="18"/>
      <c r="F4321" s="31"/>
      <c r="H4321" s="36"/>
    </row>
    <row r="4322" spans="3:8" x14ac:dyDescent="0.25">
      <c r="C4322" s="18"/>
      <c r="D4322" s="31"/>
      <c r="E4322" s="18"/>
      <c r="F4322" s="31"/>
      <c r="H4322" s="36"/>
    </row>
    <row r="4323" spans="3:8" x14ac:dyDescent="0.25">
      <c r="C4323" s="18"/>
      <c r="D4323" s="31"/>
      <c r="E4323" s="18"/>
      <c r="F4323" s="31"/>
      <c r="H4323" s="36"/>
    </row>
    <row r="4324" spans="3:8" x14ac:dyDescent="0.25">
      <c r="C4324" s="18"/>
      <c r="D4324" s="31"/>
      <c r="E4324" s="18"/>
      <c r="F4324" s="31"/>
      <c r="H4324" s="36"/>
    </row>
    <row r="4325" spans="3:8" x14ac:dyDescent="0.25">
      <c r="C4325" s="18"/>
      <c r="D4325" s="31"/>
      <c r="E4325" s="18"/>
      <c r="F4325" s="31"/>
      <c r="H4325" s="36"/>
    </row>
    <row r="4326" spans="3:8" x14ac:dyDescent="0.25">
      <c r="C4326" s="18"/>
      <c r="D4326" s="31"/>
      <c r="E4326" s="18"/>
      <c r="F4326" s="31"/>
      <c r="H4326" s="36"/>
    </row>
    <row r="4327" spans="3:8" x14ac:dyDescent="0.25">
      <c r="C4327" s="18"/>
      <c r="D4327" s="31"/>
      <c r="E4327" s="18"/>
      <c r="F4327" s="31"/>
      <c r="H4327" s="36"/>
    </row>
    <row r="4328" spans="3:8" x14ac:dyDescent="0.25">
      <c r="C4328" s="18"/>
      <c r="D4328" s="31"/>
      <c r="E4328" s="18"/>
      <c r="F4328" s="31"/>
      <c r="H4328" s="36"/>
    </row>
    <row r="4329" spans="3:8" x14ac:dyDescent="0.25">
      <c r="C4329" s="18"/>
      <c r="D4329" s="31"/>
      <c r="E4329" s="18"/>
      <c r="F4329" s="31"/>
      <c r="H4329" s="36"/>
    </row>
    <row r="4330" spans="3:8" x14ac:dyDescent="0.25">
      <c r="C4330" s="18"/>
      <c r="D4330" s="31"/>
      <c r="E4330" s="18"/>
      <c r="F4330" s="31"/>
      <c r="H4330" s="36"/>
    </row>
    <row r="4331" spans="3:8" x14ac:dyDescent="0.25">
      <c r="C4331" s="18"/>
      <c r="D4331" s="31"/>
      <c r="E4331" s="18"/>
      <c r="F4331" s="31"/>
      <c r="H4331" s="36"/>
    </row>
    <row r="4332" spans="3:8" x14ac:dyDescent="0.25">
      <c r="C4332" s="18"/>
      <c r="D4332" s="31"/>
      <c r="E4332" s="18"/>
      <c r="F4332" s="31"/>
      <c r="H4332" s="36"/>
    </row>
    <row r="4333" spans="3:8" x14ac:dyDescent="0.25">
      <c r="C4333" s="18"/>
      <c r="D4333" s="31"/>
      <c r="E4333" s="18"/>
      <c r="F4333" s="31"/>
      <c r="H4333" s="36"/>
    </row>
    <row r="4334" spans="3:8" x14ac:dyDescent="0.25">
      <c r="C4334" s="18"/>
      <c r="D4334" s="31"/>
      <c r="E4334" s="18"/>
      <c r="F4334" s="31"/>
      <c r="H4334" s="36"/>
    </row>
    <row r="4335" spans="3:8" x14ac:dyDescent="0.25">
      <c r="C4335" s="18"/>
      <c r="D4335" s="31"/>
      <c r="E4335" s="18"/>
      <c r="F4335" s="31"/>
      <c r="H4335" s="36"/>
    </row>
    <row r="4336" spans="3:8" x14ac:dyDescent="0.25">
      <c r="C4336" s="18"/>
      <c r="D4336" s="31"/>
      <c r="E4336" s="18"/>
      <c r="F4336" s="31"/>
      <c r="H4336" s="36"/>
    </row>
    <row r="4337" spans="3:8" x14ac:dyDescent="0.25">
      <c r="C4337" s="18"/>
      <c r="D4337" s="31"/>
      <c r="E4337" s="18"/>
      <c r="F4337" s="31"/>
      <c r="H4337" s="36"/>
    </row>
    <row r="4338" spans="3:8" x14ac:dyDescent="0.25">
      <c r="C4338" s="18"/>
      <c r="D4338" s="31"/>
      <c r="E4338" s="18"/>
      <c r="F4338" s="31"/>
      <c r="H4338" s="36"/>
    </row>
    <row r="4339" spans="3:8" x14ac:dyDescent="0.25">
      <c r="C4339" s="18"/>
      <c r="D4339" s="31"/>
      <c r="E4339" s="18"/>
      <c r="F4339" s="31"/>
      <c r="H4339" s="36"/>
    </row>
    <row r="4340" spans="3:8" x14ac:dyDescent="0.25">
      <c r="C4340" s="18"/>
      <c r="D4340" s="31"/>
      <c r="E4340" s="18"/>
      <c r="F4340" s="31"/>
      <c r="H4340" s="36"/>
    </row>
    <row r="4341" spans="3:8" x14ac:dyDescent="0.25">
      <c r="C4341" s="18"/>
      <c r="D4341" s="31"/>
      <c r="E4341" s="18"/>
      <c r="F4341" s="31"/>
      <c r="H4341" s="36"/>
    </row>
    <row r="4342" spans="3:8" x14ac:dyDescent="0.25">
      <c r="C4342" s="18"/>
      <c r="D4342" s="31"/>
      <c r="E4342" s="18"/>
      <c r="F4342" s="31"/>
      <c r="H4342" s="36"/>
    </row>
    <row r="4343" spans="3:8" x14ac:dyDescent="0.25">
      <c r="C4343" s="18"/>
      <c r="D4343" s="31"/>
      <c r="E4343" s="18"/>
      <c r="F4343" s="31"/>
      <c r="H4343" s="36"/>
    </row>
    <row r="4344" spans="3:8" x14ac:dyDescent="0.25">
      <c r="C4344" s="18"/>
      <c r="D4344" s="31"/>
      <c r="E4344" s="18"/>
      <c r="F4344" s="31"/>
      <c r="H4344" s="36"/>
    </row>
    <row r="4345" spans="3:8" x14ac:dyDescent="0.25">
      <c r="C4345" s="18"/>
      <c r="D4345" s="31"/>
      <c r="E4345" s="18"/>
      <c r="F4345" s="31"/>
      <c r="H4345" s="36"/>
    </row>
    <row r="4346" spans="3:8" x14ac:dyDescent="0.25">
      <c r="C4346" s="18"/>
      <c r="D4346" s="31"/>
      <c r="E4346" s="18"/>
      <c r="F4346" s="31"/>
      <c r="H4346" s="36"/>
    </row>
    <row r="4347" spans="3:8" x14ac:dyDescent="0.25">
      <c r="C4347" s="18"/>
      <c r="D4347" s="31"/>
      <c r="E4347" s="18"/>
      <c r="F4347" s="31"/>
      <c r="H4347" s="36"/>
    </row>
    <row r="4348" spans="3:8" x14ac:dyDescent="0.25">
      <c r="C4348" s="18"/>
      <c r="D4348" s="31"/>
      <c r="E4348" s="18"/>
      <c r="F4348" s="31"/>
      <c r="H4348" s="36"/>
    </row>
    <row r="4349" spans="3:8" x14ac:dyDescent="0.25">
      <c r="C4349" s="18"/>
      <c r="D4349" s="31"/>
      <c r="E4349" s="18"/>
      <c r="F4349" s="31"/>
      <c r="H4349" s="36"/>
    </row>
    <row r="4350" spans="3:8" x14ac:dyDescent="0.25">
      <c r="C4350" s="18"/>
      <c r="D4350" s="31"/>
      <c r="E4350" s="18"/>
      <c r="F4350" s="31"/>
      <c r="H4350" s="36"/>
    </row>
    <row r="4351" spans="3:8" x14ac:dyDescent="0.25">
      <c r="C4351" s="18"/>
      <c r="D4351" s="31"/>
      <c r="E4351" s="18"/>
      <c r="F4351" s="31"/>
      <c r="H4351" s="36"/>
    </row>
    <row r="4352" spans="3:8" x14ac:dyDescent="0.25">
      <c r="C4352" s="18"/>
      <c r="D4352" s="31"/>
      <c r="E4352" s="18"/>
      <c r="F4352" s="31"/>
      <c r="H4352" s="36"/>
    </row>
    <row r="4353" spans="3:8" x14ac:dyDescent="0.25">
      <c r="C4353" s="18"/>
      <c r="D4353" s="31"/>
      <c r="E4353" s="18"/>
      <c r="F4353" s="31"/>
      <c r="H4353" s="36"/>
    </row>
    <row r="4354" spans="3:8" x14ac:dyDescent="0.25">
      <c r="C4354" s="18"/>
      <c r="D4354" s="31"/>
      <c r="E4354" s="18"/>
      <c r="F4354" s="31"/>
      <c r="H4354" s="36"/>
    </row>
    <row r="4355" spans="3:8" x14ac:dyDescent="0.25">
      <c r="C4355" s="18"/>
      <c r="D4355" s="31"/>
      <c r="E4355" s="18"/>
      <c r="F4355" s="31"/>
      <c r="H4355" s="36"/>
    </row>
    <row r="4356" spans="3:8" x14ac:dyDescent="0.25">
      <c r="C4356" s="18"/>
      <c r="D4356" s="31"/>
      <c r="E4356" s="18"/>
      <c r="F4356" s="31"/>
      <c r="H4356" s="36"/>
    </row>
    <row r="4357" spans="3:8" x14ac:dyDescent="0.25">
      <c r="C4357" s="18"/>
      <c r="D4357" s="31"/>
      <c r="E4357" s="18"/>
      <c r="F4357" s="31"/>
      <c r="H4357" s="36"/>
    </row>
    <row r="4358" spans="3:8" x14ac:dyDescent="0.25">
      <c r="C4358" s="18"/>
      <c r="D4358" s="31"/>
      <c r="E4358" s="18"/>
      <c r="F4358" s="31"/>
      <c r="H4358" s="36"/>
    </row>
    <row r="4359" spans="3:8" x14ac:dyDescent="0.25">
      <c r="C4359" s="18"/>
      <c r="D4359" s="31"/>
      <c r="E4359" s="18"/>
      <c r="F4359" s="31"/>
      <c r="H4359" s="36"/>
    </row>
    <row r="4360" spans="3:8" x14ac:dyDescent="0.25">
      <c r="C4360" s="18"/>
      <c r="D4360" s="31"/>
      <c r="E4360" s="18"/>
      <c r="F4360" s="31"/>
      <c r="H4360" s="36"/>
    </row>
    <row r="4361" spans="3:8" x14ac:dyDescent="0.25">
      <c r="C4361" s="18"/>
      <c r="D4361" s="31"/>
      <c r="E4361" s="18"/>
      <c r="F4361" s="31"/>
      <c r="H4361" s="36"/>
    </row>
    <row r="4362" spans="3:8" x14ac:dyDescent="0.25">
      <c r="C4362" s="18"/>
      <c r="D4362" s="31"/>
      <c r="E4362" s="18"/>
      <c r="F4362" s="31"/>
      <c r="H4362" s="36"/>
    </row>
    <row r="4363" spans="3:8" x14ac:dyDescent="0.25">
      <c r="C4363" s="18"/>
      <c r="D4363" s="31"/>
      <c r="E4363" s="18"/>
      <c r="F4363" s="31"/>
      <c r="H4363" s="36"/>
    </row>
    <row r="4364" spans="3:8" x14ac:dyDescent="0.25">
      <c r="C4364" s="18"/>
      <c r="D4364" s="31"/>
      <c r="E4364" s="18"/>
      <c r="F4364" s="31"/>
      <c r="H4364" s="36"/>
    </row>
    <row r="4365" spans="3:8" x14ac:dyDescent="0.25">
      <c r="C4365" s="18"/>
      <c r="D4365" s="31"/>
      <c r="E4365" s="18"/>
      <c r="F4365" s="31"/>
      <c r="H4365" s="36"/>
    </row>
    <row r="4366" spans="3:8" x14ac:dyDescent="0.25">
      <c r="C4366" s="18"/>
      <c r="D4366" s="31"/>
      <c r="E4366" s="18"/>
      <c r="F4366" s="31"/>
      <c r="H4366" s="36"/>
    </row>
    <row r="4367" spans="3:8" x14ac:dyDescent="0.25">
      <c r="C4367" s="18"/>
      <c r="D4367" s="31"/>
      <c r="E4367" s="18"/>
      <c r="F4367" s="31"/>
      <c r="H4367" s="36"/>
    </row>
    <row r="4368" spans="3:8" x14ac:dyDescent="0.25">
      <c r="C4368" s="18"/>
      <c r="D4368" s="31"/>
      <c r="E4368" s="18"/>
      <c r="F4368" s="31"/>
      <c r="H4368" s="36"/>
    </row>
    <row r="4369" spans="3:8" x14ac:dyDescent="0.25">
      <c r="C4369" s="18"/>
      <c r="D4369" s="31"/>
      <c r="E4369" s="18"/>
      <c r="F4369" s="31"/>
      <c r="H4369" s="36"/>
    </row>
    <row r="4370" spans="3:8" x14ac:dyDescent="0.25">
      <c r="C4370" s="18"/>
      <c r="D4370" s="31"/>
      <c r="E4370" s="18"/>
      <c r="F4370" s="31"/>
      <c r="H4370" s="36"/>
    </row>
    <row r="4371" spans="3:8" x14ac:dyDescent="0.25">
      <c r="C4371" s="18"/>
      <c r="D4371" s="31"/>
      <c r="E4371" s="18"/>
      <c r="F4371" s="31"/>
      <c r="H4371" s="36"/>
    </row>
    <row r="4372" spans="3:8" x14ac:dyDescent="0.25">
      <c r="C4372" s="18"/>
      <c r="D4372" s="31"/>
      <c r="E4372" s="18"/>
      <c r="F4372" s="31"/>
      <c r="H4372" s="36"/>
    </row>
    <row r="4373" spans="3:8" x14ac:dyDescent="0.25">
      <c r="C4373" s="18"/>
      <c r="D4373" s="31"/>
      <c r="E4373" s="18"/>
      <c r="F4373" s="31"/>
      <c r="H4373" s="36"/>
    </row>
    <row r="4374" spans="3:8" x14ac:dyDescent="0.25">
      <c r="C4374" s="18"/>
      <c r="D4374" s="31"/>
      <c r="E4374" s="18"/>
      <c r="F4374" s="31"/>
      <c r="H4374" s="36"/>
    </row>
    <row r="4375" spans="3:8" x14ac:dyDescent="0.25">
      <c r="C4375" s="18"/>
      <c r="D4375" s="31"/>
      <c r="E4375" s="18"/>
      <c r="F4375" s="31"/>
      <c r="H4375" s="36"/>
    </row>
    <row r="4376" spans="3:8" x14ac:dyDescent="0.25">
      <c r="C4376" s="18"/>
      <c r="D4376" s="31"/>
      <c r="E4376" s="18"/>
      <c r="F4376" s="31"/>
      <c r="H4376" s="36"/>
    </row>
    <row r="4377" spans="3:8" x14ac:dyDescent="0.25">
      <c r="C4377" s="18"/>
      <c r="D4377" s="31"/>
      <c r="E4377" s="18"/>
      <c r="F4377" s="31"/>
      <c r="H4377" s="36"/>
    </row>
    <row r="4378" spans="3:8" x14ac:dyDescent="0.25">
      <c r="C4378" s="18"/>
      <c r="D4378" s="31"/>
      <c r="E4378" s="18"/>
      <c r="F4378" s="31"/>
      <c r="H4378" s="36"/>
    </row>
    <row r="4379" spans="3:8" x14ac:dyDescent="0.25">
      <c r="C4379" s="18"/>
      <c r="D4379" s="31"/>
      <c r="E4379" s="18"/>
      <c r="F4379" s="31"/>
      <c r="H4379" s="36"/>
    </row>
    <row r="4380" spans="3:8" x14ac:dyDescent="0.25">
      <c r="C4380" s="18"/>
      <c r="D4380" s="31"/>
      <c r="E4380" s="18"/>
      <c r="F4380" s="31"/>
      <c r="H4380" s="36"/>
    </row>
    <row r="4381" spans="3:8" x14ac:dyDescent="0.25">
      <c r="C4381" s="18"/>
      <c r="D4381" s="31"/>
      <c r="E4381" s="18"/>
      <c r="F4381" s="31"/>
      <c r="H4381" s="36"/>
    </row>
    <row r="4382" spans="3:8" x14ac:dyDescent="0.25">
      <c r="C4382" s="18"/>
      <c r="D4382" s="31"/>
      <c r="E4382" s="18"/>
      <c r="F4382" s="31"/>
      <c r="H4382" s="36"/>
    </row>
    <row r="4383" spans="3:8" x14ac:dyDescent="0.25">
      <c r="C4383" s="18"/>
      <c r="D4383" s="31"/>
      <c r="E4383" s="18"/>
      <c r="F4383" s="31"/>
      <c r="H4383" s="36"/>
    </row>
    <row r="4384" spans="3:8" x14ac:dyDescent="0.25">
      <c r="C4384" s="18"/>
      <c r="D4384" s="31"/>
      <c r="E4384" s="18"/>
      <c r="F4384" s="31"/>
      <c r="H4384" s="36"/>
    </row>
    <row r="4385" spans="3:8" x14ac:dyDescent="0.25">
      <c r="C4385" s="18"/>
      <c r="D4385" s="31"/>
      <c r="E4385" s="18"/>
      <c r="F4385" s="31"/>
      <c r="H4385" s="36"/>
    </row>
    <row r="4386" spans="3:8" x14ac:dyDescent="0.25">
      <c r="C4386" s="18"/>
      <c r="D4386" s="31"/>
      <c r="E4386" s="18"/>
      <c r="F4386" s="31"/>
      <c r="H4386" s="36"/>
    </row>
    <row r="4387" spans="3:8" x14ac:dyDescent="0.25">
      <c r="C4387" s="18"/>
      <c r="D4387" s="31"/>
      <c r="E4387" s="18"/>
      <c r="F4387" s="31"/>
      <c r="H4387" s="36"/>
    </row>
    <row r="4388" spans="3:8" x14ac:dyDescent="0.25">
      <c r="C4388" s="18"/>
      <c r="D4388" s="31"/>
      <c r="E4388" s="18"/>
      <c r="F4388" s="31"/>
      <c r="H4388" s="36"/>
    </row>
    <row r="4389" spans="3:8" x14ac:dyDescent="0.25">
      <c r="C4389" s="18"/>
      <c r="D4389" s="31"/>
      <c r="E4389" s="18"/>
      <c r="F4389" s="31"/>
      <c r="H4389" s="36"/>
    </row>
    <row r="4390" spans="3:8" x14ac:dyDescent="0.25">
      <c r="C4390" s="18"/>
      <c r="D4390" s="31"/>
      <c r="E4390" s="18"/>
      <c r="F4390" s="31"/>
      <c r="H4390" s="36"/>
    </row>
    <row r="4391" spans="3:8" x14ac:dyDescent="0.25">
      <c r="C4391" s="18"/>
      <c r="D4391" s="31"/>
      <c r="E4391" s="18"/>
      <c r="F4391" s="31"/>
      <c r="H4391" s="36"/>
    </row>
    <row r="4392" spans="3:8" x14ac:dyDescent="0.25">
      <c r="C4392" s="18"/>
      <c r="D4392" s="31"/>
      <c r="E4392" s="18"/>
      <c r="F4392" s="31"/>
      <c r="H4392" s="36"/>
    </row>
    <row r="4393" spans="3:8" x14ac:dyDescent="0.25">
      <c r="C4393" s="18"/>
      <c r="D4393" s="31"/>
      <c r="E4393" s="18"/>
      <c r="F4393" s="31"/>
      <c r="H4393" s="36"/>
    </row>
    <row r="4394" spans="3:8" x14ac:dyDescent="0.25">
      <c r="C4394" s="18"/>
      <c r="D4394" s="31"/>
      <c r="E4394" s="18"/>
      <c r="F4394" s="31"/>
      <c r="H4394" s="36"/>
    </row>
    <row r="4395" spans="3:8" x14ac:dyDescent="0.25">
      <c r="C4395" s="18"/>
      <c r="D4395" s="31"/>
      <c r="E4395" s="18"/>
      <c r="F4395" s="31"/>
      <c r="H4395" s="36"/>
    </row>
    <row r="4396" spans="3:8" x14ac:dyDescent="0.25">
      <c r="C4396" s="18"/>
      <c r="D4396" s="31"/>
      <c r="E4396" s="18"/>
      <c r="F4396" s="31"/>
      <c r="H4396" s="36"/>
    </row>
    <row r="4397" spans="3:8" x14ac:dyDescent="0.25">
      <c r="C4397" s="18"/>
      <c r="D4397" s="31"/>
      <c r="E4397" s="18"/>
      <c r="F4397" s="31"/>
      <c r="H4397" s="36"/>
    </row>
    <row r="4398" spans="3:8" x14ac:dyDescent="0.25">
      <c r="C4398" s="18"/>
      <c r="D4398" s="31"/>
      <c r="E4398" s="18"/>
      <c r="F4398" s="31"/>
      <c r="H4398" s="36"/>
    </row>
    <row r="4399" spans="3:8" x14ac:dyDescent="0.25">
      <c r="C4399" s="18"/>
      <c r="D4399" s="31"/>
      <c r="E4399" s="18"/>
      <c r="F4399" s="31"/>
      <c r="H4399" s="36"/>
    </row>
    <row r="4400" spans="3:8" x14ac:dyDescent="0.25">
      <c r="C4400" s="18"/>
      <c r="D4400" s="31"/>
      <c r="E4400" s="18"/>
      <c r="F4400" s="31"/>
      <c r="H4400" s="36"/>
    </row>
    <row r="4401" spans="3:8" x14ac:dyDescent="0.25">
      <c r="C4401" s="18"/>
      <c r="D4401" s="31"/>
      <c r="E4401" s="18"/>
      <c r="F4401" s="31"/>
      <c r="H4401" s="36"/>
    </row>
    <row r="4402" spans="3:8" x14ac:dyDescent="0.25">
      <c r="C4402" s="18"/>
      <c r="D4402" s="31"/>
      <c r="E4402" s="18"/>
      <c r="F4402" s="31"/>
      <c r="H4402" s="36"/>
    </row>
    <row r="4403" spans="3:8" x14ac:dyDescent="0.25">
      <c r="C4403" s="18"/>
      <c r="D4403" s="31"/>
      <c r="E4403" s="18"/>
      <c r="F4403" s="31"/>
      <c r="H4403" s="36"/>
    </row>
    <row r="4404" spans="3:8" x14ac:dyDescent="0.25">
      <c r="C4404" s="18"/>
      <c r="D4404" s="31"/>
      <c r="E4404" s="18"/>
      <c r="F4404" s="31"/>
      <c r="H4404" s="36"/>
    </row>
    <row r="4405" spans="3:8" x14ac:dyDescent="0.25">
      <c r="C4405" s="18"/>
      <c r="D4405" s="31"/>
      <c r="E4405" s="18"/>
      <c r="F4405" s="31"/>
      <c r="H4405" s="36"/>
    </row>
    <row r="4406" spans="3:8" x14ac:dyDescent="0.25">
      <c r="C4406" s="18"/>
      <c r="D4406" s="31"/>
      <c r="E4406" s="18"/>
      <c r="F4406" s="31"/>
      <c r="H4406" s="36"/>
    </row>
    <row r="4407" spans="3:8" x14ac:dyDescent="0.25">
      <c r="C4407" s="18"/>
      <c r="D4407" s="31"/>
      <c r="E4407" s="18"/>
      <c r="F4407" s="31"/>
      <c r="H4407" s="36"/>
    </row>
    <row r="4408" spans="3:8" x14ac:dyDescent="0.25">
      <c r="C4408" s="18"/>
      <c r="D4408" s="31"/>
      <c r="E4408" s="18"/>
      <c r="F4408" s="31"/>
      <c r="H4408" s="36"/>
    </row>
    <row r="4409" spans="3:8" x14ac:dyDescent="0.25">
      <c r="C4409" s="18"/>
      <c r="D4409" s="31"/>
      <c r="E4409" s="18"/>
      <c r="F4409" s="31"/>
      <c r="H4409" s="36"/>
    </row>
    <row r="4410" spans="3:8" x14ac:dyDescent="0.25">
      <c r="C4410" s="18"/>
      <c r="D4410" s="31"/>
      <c r="E4410" s="18"/>
      <c r="F4410" s="31"/>
      <c r="H4410" s="36"/>
    </row>
    <row r="4411" spans="3:8" x14ac:dyDescent="0.25">
      <c r="C4411" s="18"/>
      <c r="D4411" s="31"/>
      <c r="E4411" s="18"/>
      <c r="F4411" s="31"/>
      <c r="H4411" s="36"/>
    </row>
    <row r="4412" spans="3:8" x14ac:dyDescent="0.25">
      <c r="C4412" s="18"/>
      <c r="D4412" s="31"/>
      <c r="E4412" s="18"/>
      <c r="F4412" s="31"/>
      <c r="H4412" s="36"/>
    </row>
    <row r="4413" spans="3:8" x14ac:dyDescent="0.25">
      <c r="C4413" s="18"/>
      <c r="D4413" s="31"/>
      <c r="E4413" s="18"/>
      <c r="F4413" s="31"/>
      <c r="H4413" s="36"/>
    </row>
    <row r="4414" spans="3:8" x14ac:dyDescent="0.25">
      <c r="C4414" s="18"/>
      <c r="D4414" s="31"/>
      <c r="E4414" s="18"/>
      <c r="F4414" s="31"/>
      <c r="H4414" s="36"/>
    </row>
    <row r="4415" spans="3:8" x14ac:dyDescent="0.25">
      <c r="C4415" s="18"/>
      <c r="D4415" s="31"/>
      <c r="E4415" s="18"/>
      <c r="F4415" s="31"/>
      <c r="H4415" s="36"/>
    </row>
    <row r="4416" spans="3:8" x14ac:dyDescent="0.25">
      <c r="C4416" s="18"/>
      <c r="D4416" s="31"/>
      <c r="E4416" s="18"/>
      <c r="F4416" s="31"/>
      <c r="H4416" s="36"/>
    </row>
    <row r="4417" spans="3:8" x14ac:dyDescent="0.25">
      <c r="C4417" s="18"/>
      <c r="D4417" s="31"/>
      <c r="E4417" s="18"/>
      <c r="F4417" s="31"/>
      <c r="H4417" s="36"/>
    </row>
    <row r="4418" spans="3:8" x14ac:dyDescent="0.25">
      <c r="C4418" s="18"/>
      <c r="D4418" s="31"/>
      <c r="E4418" s="18"/>
      <c r="F4418" s="31"/>
      <c r="H4418" s="36"/>
    </row>
    <row r="4419" spans="3:8" x14ac:dyDescent="0.25">
      <c r="C4419" s="18"/>
      <c r="D4419" s="31"/>
      <c r="E4419" s="18"/>
      <c r="F4419" s="31"/>
      <c r="H4419" s="36"/>
    </row>
    <row r="4420" spans="3:8" x14ac:dyDescent="0.25">
      <c r="C4420" s="18"/>
      <c r="D4420" s="31"/>
      <c r="E4420" s="18"/>
      <c r="F4420" s="31"/>
      <c r="H4420" s="36"/>
    </row>
    <row r="4421" spans="3:8" x14ac:dyDescent="0.25">
      <c r="C4421" s="18"/>
      <c r="D4421" s="31"/>
      <c r="E4421" s="18"/>
      <c r="F4421" s="31"/>
      <c r="H4421" s="36"/>
    </row>
    <row r="4422" spans="3:8" x14ac:dyDescent="0.25">
      <c r="C4422" s="18"/>
      <c r="D4422" s="31"/>
      <c r="E4422" s="18"/>
      <c r="F4422" s="31"/>
      <c r="H4422" s="36"/>
    </row>
    <row r="4423" spans="3:8" x14ac:dyDescent="0.25">
      <c r="C4423" s="18"/>
      <c r="D4423" s="31"/>
      <c r="E4423" s="18"/>
      <c r="F4423" s="31"/>
      <c r="H4423" s="36"/>
    </row>
    <row r="4424" spans="3:8" x14ac:dyDescent="0.25">
      <c r="C4424" s="18"/>
      <c r="D4424" s="31"/>
      <c r="E4424" s="18"/>
      <c r="F4424" s="31"/>
      <c r="H4424" s="36"/>
    </row>
    <row r="4425" spans="3:8" x14ac:dyDescent="0.25">
      <c r="C4425" s="18"/>
      <c r="D4425" s="31"/>
      <c r="E4425" s="18"/>
      <c r="F4425" s="31"/>
      <c r="H4425" s="36"/>
    </row>
    <row r="4426" spans="3:8" x14ac:dyDescent="0.25">
      <c r="C4426" s="18"/>
      <c r="D4426" s="31"/>
      <c r="E4426" s="18"/>
      <c r="F4426" s="31"/>
      <c r="H4426" s="36"/>
    </row>
    <row r="4427" spans="3:8" x14ac:dyDescent="0.25">
      <c r="C4427" s="18"/>
      <c r="D4427" s="31"/>
      <c r="E4427" s="18"/>
      <c r="F4427" s="31"/>
      <c r="H4427" s="36"/>
    </row>
    <row r="4428" spans="3:8" x14ac:dyDescent="0.25">
      <c r="C4428" s="18"/>
      <c r="D4428" s="31"/>
      <c r="E4428" s="18"/>
      <c r="F4428" s="31"/>
      <c r="H4428" s="36"/>
    </row>
    <row r="4429" spans="3:8" x14ac:dyDescent="0.25">
      <c r="C4429" s="18"/>
      <c r="D4429" s="31"/>
      <c r="E4429" s="18"/>
      <c r="F4429" s="31"/>
      <c r="H4429" s="36"/>
    </row>
    <row r="4430" spans="3:8" x14ac:dyDescent="0.25">
      <c r="C4430" s="18"/>
      <c r="D4430" s="31"/>
      <c r="E4430" s="18"/>
      <c r="F4430" s="31"/>
      <c r="H4430" s="36"/>
    </row>
    <row r="4431" spans="3:8" x14ac:dyDescent="0.25">
      <c r="C4431" s="18"/>
      <c r="D4431" s="31"/>
      <c r="E4431" s="18"/>
      <c r="F4431" s="31"/>
      <c r="H4431" s="36"/>
    </row>
    <row r="4432" spans="3:8" x14ac:dyDescent="0.25">
      <c r="C4432" s="18"/>
      <c r="D4432" s="31"/>
      <c r="E4432" s="18"/>
      <c r="F4432" s="31"/>
      <c r="H4432" s="36"/>
    </row>
    <row r="4433" spans="3:8" x14ac:dyDescent="0.25">
      <c r="C4433" s="18"/>
      <c r="D4433" s="31"/>
      <c r="E4433" s="18"/>
      <c r="F4433" s="31"/>
      <c r="H4433" s="36"/>
    </row>
    <row r="4434" spans="3:8" x14ac:dyDescent="0.25">
      <c r="C4434" s="18"/>
      <c r="D4434" s="31"/>
      <c r="E4434" s="18"/>
      <c r="F4434" s="31"/>
      <c r="H4434" s="36"/>
    </row>
    <row r="4435" spans="3:8" x14ac:dyDescent="0.25">
      <c r="C4435" s="18"/>
      <c r="D4435" s="31"/>
      <c r="E4435" s="18"/>
      <c r="F4435" s="31"/>
      <c r="H4435" s="36"/>
    </row>
    <row r="4436" spans="3:8" x14ac:dyDescent="0.25">
      <c r="C4436" s="18"/>
      <c r="D4436" s="31"/>
      <c r="E4436" s="18"/>
      <c r="F4436" s="31"/>
      <c r="H4436" s="36"/>
    </row>
    <row r="4437" spans="3:8" x14ac:dyDescent="0.25">
      <c r="C4437" s="18"/>
      <c r="D4437" s="31"/>
      <c r="E4437" s="18"/>
      <c r="F4437" s="31"/>
      <c r="H4437" s="36"/>
    </row>
    <row r="4438" spans="3:8" x14ac:dyDescent="0.25">
      <c r="C4438" s="18"/>
      <c r="D4438" s="31"/>
      <c r="E4438" s="18"/>
      <c r="F4438" s="31"/>
      <c r="H4438" s="36"/>
    </row>
    <row r="4439" spans="3:8" x14ac:dyDescent="0.25">
      <c r="C4439" s="18"/>
      <c r="D4439" s="31"/>
      <c r="E4439" s="18"/>
      <c r="F4439" s="31"/>
      <c r="H4439" s="36"/>
    </row>
    <row r="4440" spans="3:8" x14ac:dyDescent="0.25">
      <c r="C4440" s="18"/>
      <c r="D4440" s="31"/>
      <c r="E4440" s="18"/>
      <c r="F4440" s="31"/>
      <c r="H4440" s="36"/>
    </row>
    <row r="4441" spans="3:8" x14ac:dyDescent="0.25">
      <c r="C4441" s="18"/>
      <c r="D4441" s="31"/>
      <c r="E4441" s="18"/>
      <c r="F4441" s="31"/>
      <c r="H4441" s="36"/>
    </row>
    <row r="4442" spans="3:8" x14ac:dyDescent="0.25">
      <c r="C4442" s="18"/>
      <c r="D4442" s="31"/>
      <c r="E4442" s="18"/>
      <c r="F4442" s="31"/>
      <c r="H4442" s="36"/>
    </row>
    <row r="4443" spans="3:8" x14ac:dyDescent="0.25">
      <c r="C4443" s="18"/>
      <c r="D4443" s="31"/>
      <c r="E4443" s="18"/>
      <c r="F4443" s="31"/>
      <c r="H4443" s="36"/>
    </row>
    <row r="4444" spans="3:8" x14ac:dyDescent="0.25">
      <c r="C4444" s="18"/>
      <c r="D4444" s="31"/>
      <c r="E4444" s="18"/>
      <c r="F4444" s="31"/>
      <c r="H4444" s="36"/>
    </row>
    <row r="4445" spans="3:8" x14ac:dyDescent="0.25">
      <c r="C4445" s="18"/>
      <c r="D4445" s="31"/>
      <c r="E4445" s="18"/>
      <c r="F4445" s="31"/>
      <c r="H4445" s="36"/>
    </row>
    <row r="4446" spans="3:8" x14ac:dyDescent="0.25">
      <c r="C4446" s="18"/>
      <c r="D4446" s="31"/>
      <c r="E4446" s="18"/>
      <c r="F4446" s="31"/>
      <c r="H4446" s="36"/>
    </row>
    <row r="4447" spans="3:8" x14ac:dyDescent="0.25">
      <c r="C4447" s="18"/>
      <c r="D4447" s="31"/>
      <c r="E4447" s="18"/>
      <c r="F4447" s="31"/>
      <c r="H4447" s="36"/>
    </row>
    <row r="4448" spans="3:8" x14ac:dyDescent="0.25">
      <c r="C4448" s="18"/>
      <c r="D4448" s="31"/>
      <c r="E4448" s="18"/>
      <c r="F4448" s="31"/>
      <c r="H4448" s="36"/>
    </row>
    <row r="4449" spans="3:8" x14ac:dyDescent="0.25">
      <c r="C4449" s="18"/>
      <c r="D4449" s="31"/>
      <c r="E4449" s="18"/>
      <c r="F4449" s="31"/>
      <c r="H4449" s="36"/>
    </row>
    <row r="4450" spans="3:8" x14ac:dyDescent="0.25">
      <c r="C4450" s="18"/>
      <c r="D4450" s="31"/>
      <c r="E4450" s="18"/>
      <c r="F4450" s="31"/>
      <c r="H4450" s="36"/>
    </row>
    <row r="4451" spans="3:8" x14ac:dyDescent="0.25">
      <c r="C4451" s="18"/>
      <c r="D4451" s="31"/>
      <c r="E4451" s="18"/>
      <c r="F4451" s="31"/>
      <c r="H4451" s="36"/>
    </row>
    <row r="4452" spans="3:8" x14ac:dyDescent="0.25">
      <c r="C4452" s="18"/>
      <c r="D4452" s="31"/>
      <c r="E4452" s="18"/>
      <c r="F4452" s="31"/>
      <c r="H4452" s="36"/>
    </row>
    <row r="4453" spans="3:8" x14ac:dyDescent="0.25">
      <c r="C4453" s="18"/>
      <c r="D4453" s="31"/>
      <c r="E4453" s="18"/>
      <c r="F4453" s="31"/>
      <c r="H4453" s="36"/>
    </row>
    <row r="4454" spans="3:8" x14ac:dyDescent="0.25">
      <c r="C4454" s="18"/>
      <c r="D4454" s="31"/>
      <c r="E4454" s="18"/>
      <c r="F4454" s="31"/>
      <c r="H4454" s="36"/>
    </row>
    <row r="4455" spans="3:8" x14ac:dyDescent="0.25">
      <c r="C4455" s="18"/>
      <c r="D4455" s="31"/>
      <c r="E4455" s="18"/>
      <c r="F4455" s="31"/>
      <c r="H4455" s="36"/>
    </row>
    <row r="4456" spans="3:8" x14ac:dyDescent="0.25">
      <c r="C4456" s="18"/>
      <c r="D4456" s="31"/>
      <c r="E4456" s="18"/>
      <c r="F4456" s="31"/>
      <c r="H4456" s="36"/>
    </row>
    <row r="4457" spans="3:8" x14ac:dyDescent="0.25">
      <c r="C4457" s="18"/>
      <c r="D4457" s="31"/>
      <c r="E4457" s="18"/>
      <c r="F4457" s="31"/>
      <c r="H4457" s="36"/>
    </row>
    <row r="4458" spans="3:8" x14ac:dyDescent="0.25">
      <c r="C4458" s="18"/>
      <c r="D4458" s="31"/>
      <c r="E4458" s="18"/>
      <c r="F4458" s="31"/>
      <c r="H4458" s="36"/>
    </row>
    <row r="4459" spans="3:8" x14ac:dyDescent="0.25">
      <c r="C4459" s="18"/>
      <c r="D4459" s="31"/>
      <c r="E4459" s="18"/>
      <c r="F4459" s="31"/>
      <c r="H4459" s="36"/>
    </row>
    <row r="4460" spans="3:8" x14ac:dyDescent="0.25">
      <c r="C4460" s="18"/>
      <c r="D4460" s="31"/>
      <c r="E4460" s="18"/>
      <c r="F4460" s="31"/>
      <c r="H4460" s="36"/>
    </row>
    <row r="4461" spans="3:8" x14ac:dyDescent="0.25">
      <c r="C4461" s="18"/>
      <c r="D4461" s="31"/>
      <c r="E4461" s="18"/>
      <c r="F4461" s="31"/>
      <c r="H4461" s="36"/>
    </row>
    <row r="4462" spans="3:8" x14ac:dyDescent="0.25">
      <c r="C4462" s="18"/>
      <c r="D4462" s="31"/>
      <c r="E4462" s="18"/>
      <c r="F4462" s="31"/>
      <c r="H4462" s="36"/>
    </row>
    <row r="4463" spans="3:8" x14ac:dyDescent="0.25">
      <c r="C4463" s="18"/>
      <c r="D4463" s="31"/>
      <c r="E4463" s="18"/>
      <c r="F4463" s="31"/>
      <c r="H4463" s="36"/>
    </row>
    <row r="4464" spans="3:8" x14ac:dyDescent="0.25">
      <c r="C4464" s="18"/>
      <c r="D4464" s="31"/>
      <c r="E4464" s="18"/>
      <c r="F4464" s="31"/>
      <c r="H4464" s="36"/>
    </row>
    <row r="4465" spans="3:8" x14ac:dyDescent="0.25">
      <c r="C4465" s="18"/>
      <c r="D4465" s="31"/>
      <c r="E4465" s="18"/>
      <c r="F4465" s="31"/>
      <c r="H4465" s="36"/>
    </row>
    <row r="4466" spans="3:8" x14ac:dyDescent="0.25">
      <c r="C4466" s="18"/>
      <c r="D4466" s="31"/>
      <c r="E4466" s="18"/>
      <c r="F4466" s="31"/>
      <c r="H4466" s="36"/>
    </row>
    <row r="4467" spans="3:8" x14ac:dyDescent="0.25">
      <c r="C4467" s="18"/>
      <c r="D4467" s="31"/>
      <c r="E4467" s="18"/>
      <c r="F4467" s="31"/>
      <c r="H4467" s="36"/>
    </row>
    <row r="4468" spans="3:8" x14ac:dyDescent="0.25">
      <c r="C4468" s="18"/>
      <c r="D4468" s="31"/>
      <c r="E4468" s="18"/>
      <c r="F4468" s="31"/>
      <c r="H4468" s="36"/>
    </row>
    <row r="4469" spans="3:8" x14ac:dyDescent="0.25">
      <c r="C4469" s="18"/>
      <c r="D4469" s="31"/>
      <c r="E4469" s="18"/>
      <c r="F4469" s="31"/>
      <c r="H4469" s="36"/>
    </row>
    <row r="4470" spans="3:8" x14ac:dyDescent="0.25">
      <c r="C4470" s="18"/>
      <c r="D4470" s="31"/>
      <c r="E4470" s="18"/>
      <c r="F4470" s="31"/>
      <c r="H4470" s="36"/>
    </row>
    <row r="4471" spans="3:8" x14ac:dyDescent="0.25">
      <c r="C4471" s="18"/>
      <c r="D4471" s="31"/>
      <c r="E4471" s="18"/>
      <c r="F4471" s="31"/>
      <c r="H4471" s="36"/>
    </row>
    <row r="4472" spans="3:8" x14ac:dyDescent="0.25">
      <c r="C4472" s="18"/>
      <c r="D4472" s="31"/>
      <c r="E4472" s="18"/>
      <c r="F4472" s="31"/>
      <c r="H4472" s="36"/>
    </row>
    <row r="4473" spans="3:8" x14ac:dyDescent="0.25">
      <c r="C4473" s="18"/>
      <c r="D4473" s="31"/>
      <c r="E4473" s="18"/>
      <c r="F4473" s="31"/>
      <c r="H4473" s="36"/>
    </row>
    <row r="4474" spans="3:8" x14ac:dyDescent="0.25">
      <c r="C4474" s="18"/>
      <c r="D4474" s="31"/>
      <c r="E4474" s="18"/>
      <c r="F4474" s="31"/>
      <c r="H4474" s="36"/>
    </row>
    <row r="4475" spans="3:8" x14ac:dyDescent="0.25">
      <c r="C4475" s="18"/>
      <c r="D4475" s="31"/>
      <c r="E4475" s="18"/>
      <c r="F4475" s="31"/>
      <c r="H4475" s="36"/>
    </row>
    <row r="4476" spans="3:8" x14ac:dyDescent="0.25">
      <c r="C4476" s="18"/>
      <c r="D4476" s="31"/>
      <c r="E4476" s="18"/>
      <c r="F4476" s="31"/>
      <c r="H4476" s="36"/>
    </row>
    <row r="4477" spans="3:8" x14ac:dyDescent="0.25">
      <c r="C4477" s="18"/>
      <c r="D4477" s="31"/>
      <c r="E4477" s="18"/>
      <c r="F4477" s="31"/>
      <c r="H4477" s="36"/>
    </row>
    <row r="4478" spans="3:8" x14ac:dyDescent="0.25">
      <c r="C4478" s="18"/>
      <c r="D4478" s="31"/>
      <c r="E4478" s="18"/>
      <c r="F4478" s="31"/>
      <c r="H4478" s="36"/>
    </row>
    <row r="4479" spans="3:8" x14ac:dyDescent="0.25">
      <c r="C4479" s="18"/>
      <c r="D4479" s="31"/>
      <c r="E4479" s="18"/>
      <c r="F4479" s="31"/>
      <c r="H4479" s="36"/>
    </row>
    <row r="4480" spans="3:8" x14ac:dyDescent="0.25">
      <c r="C4480" s="18"/>
      <c r="D4480" s="31"/>
      <c r="E4480" s="18"/>
      <c r="F4480" s="31"/>
      <c r="H4480" s="36"/>
    </row>
    <row r="4481" spans="3:8" x14ac:dyDescent="0.25">
      <c r="C4481" s="18"/>
      <c r="D4481" s="31"/>
      <c r="E4481" s="18"/>
      <c r="F4481" s="31"/>
      <c r="H4481" s="36"/>
    </row>
    <row r="4482" spans="3:8" x14ac:dyDescent="0.25">
      <c r="C4482" s="18"/>
      <c r="D4482" s="31"/>
      <c r="E4482" s="18"/>
      <c r="F4482" s="31"/>
      <c r="H4482" s="36"/>
    </row>
    <row r="4483" spans="3:8" x14ac:dyDescent="0.25">
      <c r="C4483" s="18"/>
      <c r="D4483" s="31"/>
      <c r="E4483" s="18"/>
      <c r="F4483" s="31"/>
      <c r="H4483" s="36"/>
    </row>
    <row r="4484" spans="3:8" x14ac:dyDescent="0.25">
      <c r="C4484" s="18"/>
      <c r="D4484" s="31"/>
      <c r="E4484" s="18"/>
      <c r="F4484" s="31"/>
      <c r="H4484" s="36"/>
    </row>
    <row r="4485" spans="3:8" x14ac:dyDescent="0.25">
      <c r="C4485" s="18"/>
      <c r="D4485" s="31"/>
      <c r="E4485" s="18"/>
      <c r="F4485" s="31"/>
      <c r="H4485" s="36"/>
    </row>
    <row r="4486" spans="3:8" x14ac:dyDescent="0.25">
      <c r="C4486" s="18"/>
      <c r="D4486" s="31"/>
      <c r="E4486" s="18"/>
      <c r="F4486" s="31"/>
      <c r="H4486" s="36"/>
    </row>
    <row r="4487" spans="3:8" x14ac:dyDescent="0.25">
      <c r="C4487" s="18"/>
      <c r="D4487" s="31"/>
      <c r="E4487" s="18"/>
      <c r="F4487" s="31"/>
      <c r="H4487" s="36"/>
    </row>
    <row r="4488" spans="3:8" x14ac:dyDescent="0.25">
      <c r="C4488" s="18"/>
      <c r="D4488" s="31"/>
      <c r="E4488" s="18"/>
      <c r="F4488" s="31"/>
      <c r="H4488" s="36"/>
    </row>
    <row r="4489" spans="3:8" x14ac:dyDescent="0.25">
      <c r="C4489" s="18"/>
      <c r="D4489" s="31"/>
      <c r="E4489" s="18"/>
      <c r="F4489" s="31"/>
      <c r="H4489" s="36"/>
    </row>
    <row r="4490" spans="3:8" x14ac:dyDescent="0.25">
      <c r="C4490" s="18"/>
      <c r="D4490" s="31"/>
      <c r="E4490" s="18"/>
      <c r="F4490" s="31"/>
      <c r="H4490" s="36"/>
    </row>
    <row r="4491" spans="3:8" x14ac:dyDescent="0.25">
      <c r="C4491" s="18"/>
      <c r="D4491" s="31"/>
      <c r="E4491" s="18"/>
      <c r="F4491" s="31"/>
      <c r="H4491" s="36"/>
    </row>
    <row r="4492" spans="3:8" x14ac:dyDescent="0.25">
      <c r="C4492" s="18"/>
      <c r="D4492" s="31"/>
      <c r="E4492" s="18"/>
      <c r="F4492" s="31"/>
      <c r="H4492" s="36"/>
    </row>
    <row r="4493" spans="3:8" x14ac:dyDescent="0.25">
      <c r="C4493" s="18"/>
      <c r="D4493" s="31"/>
      <c r="E4493" s="18"/>
      <c r="F4493" s="31"/>
      <c r="H4493" s="36"/>
    </row>
    <row r="4494" spans="3:8" x14ac:dyDescent="0.25">
      <c r="C4494" s="18"/>
      <c r="D4494" s="31"/>
      <c r="E4494" s="18"/>
      <c r="F4494" s="31"/>
      <c r="H4494" s="36"/>
    </row>
    <row r="4495" spans="3:8" x14ac:dyDescent="0.25">
      <c r="C4495" s="18"/>
      <c r="D4495" s="31"/>
      <c r="E4495" s="18"/>
      <c r="F4495" s="31"/>
      <c r="H4495" s="36"/>
    </row>
    <row r="4496" spans="3:8" x14ac:dyDescent="0.25">
      <c r="C4496" s="18"/>
      <c r="D4496" s="31"/>
      <c r="E4496" s="18"/>
      <c r="F4496" s="31"/>
      <c r="H4496" s="36"/>
    </row>
    <row r="4497" spans="3:8" x14ac:dyDescent="0.25">
      <c r="C4497" s="18"/>
      <c r="D4497" s="31"/>
      <c r="E4497" s="18"/>
      <c r="F4497" s="31"/>
      <c r="H4497" s="36"/>
    </row>
    <row r="4498" spans="3:8" x14ac:dyDescent="0.25">
      <c r="C4498" s="18"/>
      <c r="D4498" s="31"/>
      <c r="E4498" s="18"/>
      <c r="F4498" s="31"/>
      <c r="H4498" s="36"/>
    </row>
    <row r="4499" spans="3:8" x14ac:dyDescent="0.25">
      <c r="C4499" s="18"/>
      <c r="D4499" s="31"/>
      <c r="E4499" s="18"/>
      <c r="F4499" s="31"/>
      <c r="H4499" s="36"/>
    </row>
    <row r="4500" spans="3:8" x14ac:dyDescent="0.25">
      <c r="C4500" s="18"/>
      <c r="D4500" s="31"/>
      <c r="E4500" s="18"/>
      <c r="F4500" s="31"/>
      <c r="H4500" s="36"/>
    </row>
    <row r="4501" spans="3:8" x14ac:dyDescent="0.25">
      <c r="C4501" s="18"/>
      <c r="D4501" s="31"/>
      <c r="E4501" s="18"/>
      <c r="F4501" s="31"/>
      <c r="H4501" s="36"/>
    </row>
    <row r="4502" spans="3:8" x14ac:dyDescent="0.25">
      <c r="C4502" s="18"/>
      <c r="D4502" s="31"/>
      <c r="E4502" s="18"/>
      <c r="F4502" s="31"/>
      <c r="H4502" s="36"/>
    </row>
    <row r="4503" spans="3:8" x14ac:dyDescent="0.25">
      <c r="C4503" s="18"/>
      <c r="D4503" s="31"/>
      <c r="E4503" s="18"/>
      <c r="F4503" s="31"/>
      <c r="H4503" s="36"/>
    </row>
    <row r="4504" spans="3:8" x14ac:dyDescent="0.25">
      <c r="C4504" s="18"/>
      <c r="D4504" s="31"/>
      <c r="E4504" s="18"/>
      <c r="F4504" s="31"/>
      <c r="H4504" s="36"/>
    </row>
    <row r="4505" spans="3:8" x14ac:dyDescent="0.25">
      <c r="C4505" s="18"/>
      <c r="D4505" s="31"/>
      <c r="E4505" s="18"/>
      <c r="F4505" s="31"/>
      <c r="H4505" s="36"/>
    </row>
    <row r="4506" spans="3:8" x14ac:dyDescent="0.25">
      <c r="C4506" s="18"/>
      <c r="D4506" s="31"/>
      <c r="E4506" s="18"/>
      <c r="F4506" s="31"/>
      <c r="H4506" s="36"/>
    </row>
    <row r="4507" spans="3:8" x14ac:dyDescent="0.25">
      <c r="C4507" s="18"/>
      <c r="D4507" s="31"/>
      <c r="E4507" s="18"/>
      <c r="F4507" s="31"/>
      <c r="H4507" s="36"/>
    </row>
    <row r="4508" spans="3:8" x14ac:dyDescent="0.25">
      <c r="C4508" s="18"/>
      <c r="D4508" s="31"/>
      <c r="E4508" s="18"/>
      <c r="F4508" s="31"/>
      <c r="H4508" s="36"/>
    </row>
    <row r="4509" spans="3:8" x14ac:dyDescent="0.25">
      <c r="C4509" s="18"/>
      <c r="D4509" s="31"/>
      <c r="E4509" s="18"/>
      <c r="F4509" s="31"/>
      <c r="H4509" s="36"/>
    </row>
    <row r="4510" spans="3:8" x14ac:dyDescent="0.25">
      <c r="C4510" s="18"/>
      <c r="D4510" s="31"/>
      <c r="E4510" s="18"/>
      <c r="F4510" s="31"/>
      <c r="H4510" s="36"/>
    </row>
    <row r="4511" spans="3:8" x14ac:dyDescent="0.25">
      <c r="C4511" s="18"/>
      <c r="D4511" s="31"/>
      <c r="E4511" s="18"/>
      <c r="F4511" s="31"/>
      <c r="H4511" s="36"/>
    </row>
    <row r="4512" spans="3:8" x14ac:dyDescent="0.25">
      <c r="C4512" s="18"/>
      <c r="D4512" s="31"/>
      <c r="E4512" s="18"/>
      <c r="F4512" s="31"/>
      <c r="H4512" s="36"/>
    </row>
    <row r="4513" spans="3:8" x14ac:dyDescent="0.25">
      <c r="C4513" s="18"/>
      <c r="D4513" s="31"/>
      <c r="E4513" s="18"/>
      <c r="F4513" s="31"/>
      <c r="H4513" s="36"/>
    </row>
    <row r="4514" spans="3:8" x14ac:dyDescent="0.25">
      <c r="C4514" s="18"/>
      <c r="D4514" s="31"/>
      <c r="E4514" s="18"/>
      <c r="F4514" s="31"/>
      <c r="H4514" s="36"/>
    </row>
    <row r="4515" spans="3:8" x14ac:dyDescent="0.25">
      <c r="C4515" s="18"/>
      <c r="D4515" s="31"/>
      <c r="E4515" s="18"/>
      <c r="F4515" s="31"/>
      <c r="H4515" s="36"/>
    </row>
    <row r="4516" spans="3:8" x14ac:dyDescent="0.25">
      <c r="C4516" s="18"/>
      <c r="D4516" s="31"/>
      <c r="E4516" s="18"/>
      <c r="F4516" s="31"/>
      <c r="H4516" s="36"/>
    </row>
    <row r="4517" spans="3:8" x14ac:dyDescent="0.25">
      <c r="C4517" s="18"/>
      <c r="D4517" s="31"/>
      <c r="E4517" s="18"/>
      <c r="F4517" s="31"/>
      <c r="H4517" s="36"/>
    </row>
    <row r="4518" spans="3:8" x14ac:dyDescent="0.25">
      <c r="C4518" s="18"/>
      <c r="D4518" s="31"/>
      <c r="E4518" s="18"/>
      <c r="F4518" s="31"/>
      <c r="H4518" s="36"/>
    </row>
    <row r="4519" spans="3:8" x14ac:dyDescent="0.25">
      <c r="C4519" s="18"/>
      <c r="D4519" s="31"/>
      <c r="E4519" s="18"/>
      <c r="F4519" s="31"/>
      <c r="H4519" s="36"/>
    </row>
    <row r="4520" spans="3:8" x14ac:dyDescent="0.25">
      <c r="C4520" s="18"/>
      <c r="D4520" s="31"/>
      <c r="E4520" s="18"/>
      <c r="F4520" s="31"/>
      <c r="H4520" s="36"/>
    </row>
    <row r="4521" spans="3:8" x14ac:dyDescent="0.25">
      <c r="C4521" s="18"/>
      <c r="D4521" s="31"/>
      <c r="E4521" s="18"/>
      <c r="F4521" s="31"/>
      <c r="H4521" s="36"/>
    </row>
    <row r="4522" spans="3:8" x14ac:dyDescent="0.25">
      <c r="C4522" s="18"/>
      <c r="D4522" s="31"/>
      <c r="E4522" s="18"/>
      <c r="F4522" s="31"/>
      <c r="H4522" s="36"/>
    </row>
    <row r="4523" spans="3:8" x14ac:dyDescent="0.25">
      <c r="C4523" s="18"/>
      <c r="D4523" s="31"/>
      <c r="E4523" s="18"/>
      <c r="F4523" s="31"/>
      <c r="H4523" s="36"/>
    </row>
    <row r="4524" spans="3:8" x14ac:dyDescent="0.25">
      <c r="C4524" s="18"/>
      <c r="D4524" s="31"/>
      <c r="E4524" s="18"/>
      <c r="F4524" s="31"/>
      <c r="H4524" s="36"/>
    </row>
    <row r="4525" spans="3:8" x14ac:dyDescent="0.25">
      <c r="C4525" s="18"/>
      <c r="D4525" s="31"/>
      <c r="E4525" s="18"/>
      <c r="F4525" s="31"/>
      <c r="H4525" s="36"/>
    </row>
    <row r="4526" spans="3:8" x14ac:dyDescent="0.25">
      <c r="C4526" s="18"/>
      <c r="D4526" s="31"/>
      <c r="E4526" s="18"/>
      <c r="F4526" s="31"/>
      <c r="H4526" s="36"/>
    </row>
    <row r="4527" spans="3:8" x14ac:dyDescent="0.25">
      <c r="C4527" s="18"/>
      <c r="D4527" s="31"/>
      <c r="E4527" s="18"/>
      <c r="F4527" s="31"/>
      <c r="H4527" s="36"/>
    </row>
    <row r="4528" spans="3:8" x14ac:dyDescent="0.25">
      <c r="C4528" s="18"/>
      <c r="D4528" s="31"/>
      <c r="E4528" s="18"/>
      <c r="F4528" s="31"/>
      <c r="H4528" s="36"/>
    </row>
    <row r="4529" spans="3:8" x14ac:dyDescent="0.25">
      <c r="C4529" s="18"/>
      <c r="D4529" s="31"/>
      <c r="E4529" s="18"/>
      <c r="F4529" s="31"/>
      <c r="H4529" s="36"/>
    </row>
    <row r="4530" spans="3:8" x14ac:dyDescent="0.25">
      <c r="C4530" s="18"/>
      <c r="D4530" s="31"/>
      <c r="E4530" s="18"/>
      <c r="F4530" s="31"/>
      <c r="H4530" s="36"/>
    </row>
    <row r="4531" spans="3:8" x14ac:dyDescent="0.25">
      <c r="C4531" s="18"/>
      <c r="D4531" s="31"/>
      <c r="E4531" s="18"/>
      <c r="F4531" s="31"/>
      <c r="H4531" s="36"/>
    </row>
    <row r="4532" spans="3:8" x14ac:dyDescent="0.25">
      <c r="C4532" s="18"/>
      <c r="D4532" s="31"/>
      <c r="E4532" s="18"/>
      <c r="F4532" s="31"/>
      <c r="H4532" s="36"/>
    </row>
    <row r="4533" spans="3:8" x14ac:dyDescent="0.25">
      <c r="C4533" s="18"/>
      <c r="D4533" s="31"/>
      <c r="E4533" s="18"/>
      <c r="F4533" s="31"/>
      <c r="H4533" s="36"/>
    </row>
    <row r="4534" spans="3:8" x14ac:dyDescent="0.25">
      <c r="C4534" s="18"/>
      <c r="D4534" s="31"/>
      <c r="E4534" s="18"/>
      <c r="F4534" s="31"/>
      <c r="H4534" s="36"/>
    </row>
    <row r="4535" spans="3:8" x14ac:dyDescent="0.25">
      <c r="C4535" s="18"/>
      <c r="D4535" s="31"/>
      <c r="E4535" s="18"/>
      <c r="F4535" s="31"/>
      <c r="H4535" s="36"/>
    </row>
    <row r="4536" spans="3:8" x14ac:dyDescent="0.25">
      <c r="C4536" s="18"/>
      <c r="D4536" s="31"/>
      <c r="E4536" s="18"/>
      <c r="F4536" s="31"/>
      <c r="H4536" s="36"/>
    </row>
    <row r="4537" spans="3:8" x14ac:dyDescent="0.25">
      <c r="C4537" s="18"/>
      <c r="D4537" s="31"/>
      <c r="E4537" s="18"/>
      <c r="F4537" s="31"/>
      <c r="H4537" s="36"/>
    </row>
    <row r="4538" spans="3:8" x14ac:dyDescent="0.25">
      <c r="C4538" s="18"/>
      <c r="D4538" s="31"/>
      <c r="E4538" s="18"/>
      <c r="F4538" s="31"/>
      <c r="H4538" s="36"/>
    </row>
    <row r="4539" spans="3:8" x14ac:dyDescent="0.25">
      <c r="C4539" s="18"/>
      <c r="D4539" s="31"/>
      <c r="E4539" s="18"/>
      <c r="F4539" s="31"/>
      <c r="H4539" s="36"/>
    </row>
    <row r="4540" spans="3:8" x14ac:dyDescent="0.25">
      <c r="C4540" s="18"/>
      <c r="D4540" s="31"/>
      <c r="E4540" s="18"/>
      <c r="F4540" s="31"/>
      <c r="H4540" s="36"/>
    </row>
    <row r="4541" spans="3:8" x14ac:dyDescent="0.25">
      <c r="C4541" s="18"/>
      <c r="D4541" s="31"/>
      <c r="E4541" s="18"/>
      <c r="F4541" s="31"/>
      <c r="H4541" s="36"/>
    </row>
    <row r="4542" spans="3:8" x14ac:dyDescent="0.25">
      <c r="C4542" s="18"/>
      <c r="D4542" s="31"/>
      <c r="E4542" s="18"/>
      <c r="F4542" s="31"/>
      <c r="H4542" s="36"/>
    </row>
    <row r="4543" spans="3:8" x14ac:dyDescent="0.25">
      <c r="C4543" s="18"/>
      <c r="D4543" s="31"/>
      <c r="E4543" s="18"/>
      <c r="F4543" s="31"/>
      <c r="H4543" s="36"/>
    </row>
    <row r="4544" spans="3:8" x14ac:dyDescent="0.25">
      <c r="C4544" s="18"/>
      <c r="D4544" s="31"/>
      <c r="E4544" s="18"/>
      <c r="F4544" s="31"/>
      <c r="H4544" s="36"/>
    </row>
    <row r="4545" spans="3:8" x14ac:dyDescent="0.25">
      <c r="C4545" s="18"/>
      <c r="D4545" s="31"/>
      <c r="E4545" s="18"/>
      <c r="F4545" s="31"/>
      <c r="H4545" s="36"/>
    </row>
    <row r="4546" spans="3:8" x14ac:dyDescent="0.25">
      <c r="C4546" s="18"/>
      <c r="D4546" s="31"/>
      <c r="E4546" s="18"/>
      <c r="F4546" s="31"/>
      <c r="H4546" s="36"/>
    </row>
    <row r="4547" spans="3:8" x14ac:dyDescent="0.25">
      <c r="C4547" s="18"/>
      <c r="D4547" s="31"/>
      <c r="E4547" s="18"/>
      <c r="F4547" s="31"/>
      <c r="H4547" s="36"/>
    </row>
    <row r="4548" spans="3:8" x14ac:dyDescent="0.25">
      <c r="C4548" s="18"/>
      <c r="D4548" s="31"/>
      <c r="E4548" s="18"/>
      <c r="F4548" s="31"/>
      <c r="H4548" s="36"/>
    </row>
    <row r="4549" spans="3:8" x14ac:dyDescent="0.25">
      <c r="C4549" s="18"/>
      <c r="D4549" s="31"/>
      <c r="E4549" s="18"/>
      <c r="F4549" s="31"/>
      <c r="H4549" s="36"/>
    </row>
    <row r="4550" spans="3:8" x14ac:dyDescent="0.25">
      <c r="C4550" s="18"/>
      <c r="D4550" s="31"/>
      <c r="E4550" s="18"/>
      <c r="F4550" s="31"/>
      <c r="H4550" s="36"/>
    </row>
    <row r="4551" spans="3:8" x14ac:dyDescent="0.25">
      <c r="C4551" s="18"/>
      <c r="D4551" s="31"/>
      <c r="E4551" s="18"/>
      <c r="F4551" s="31"/>
      <c r="H4551" s="36"/>
    </row>
    <row r="4552" spans="3:8" x14ac:dyDescent="0.25">
      <c r="C4552" s="18"/>
      <c r="D4552" s="31"/>
      <c r="E4552" s="18"/>
      <c r="F4552" s="31"/>
      <c r="H4552" s="36"/>
    </row>
    <row r="4553" spans="3:8" x14ac:dyDescent="0.25">
      <c r="C4553" s="18"/>
      <c r="D4553" s="31"/>
      <c r="E4553" s="18"/>
      <c r="F4553" s="31"/>
      <c r="H4553" s="36"/>
    </row>
    <row r="4554" spans="3:8" x14ac:dyDescent="0.25">
      <c r="C4554" s="18"/>
      <c r="D4554" s="31"/>
      <c r="E4554" s="18"/>
      <c r="F4554" s="31"/>
      <c r="H4554" s="36"/>
    </row>
    <row r="4555" spans="3:8" x14ac:dyDescent="0.25">
      <c r="C4555" s="18"/>
      <c r="D4555" s="31"/>
      <c r="E4555" s="18"/>
      <c r="F4555" s="31"/>
      <c r="H4555" s="36"/>
    </row>
    <row r="4556" spans="3:8" x14ac:dyDescent="0.25">
      <c r="C4556" s="18"/>
      <c r="D4556" s="31"/>
      <c r="E4556" s="18"/>
      <c r="F4556" s="31"/>
      <c r="H4556" s="36"/>
    </row>
    <row r="4557" spans="3:8" x14ac:dyDescent="0.25">
      <c r="C4557" s="18"/>
      <c r="D4557" s="31"/>
      <c r="E4557" s="18"/>
      <c r="F4557" s="31"/>
      <c r="H4557" s="36"/>
    </row>
    <row r="4558" spans="3:8" x14ac:dyDescent="0.25">
      <c r="C4558" s="18"/>
      <c r="D4558" s="31"/>
      <c r="E4558" s="18"/>
      <c r="F4558" s="31"/>
      <c r="H4558" s="36"/>
    </row>
    <row r="4559" spans="3:8" x14ac:dyDescent="0.25">
      <c r="C4559" s="18"/>
      <c r="D4559" s="31"/>
      <c r="E4559" s="18"/>
      <c r="F4559" s="31"/>
      <c r="H4559" s="36"/>
    </row>
    <row r="4560" spans="3:8" x14ac:dyDescent="0.25">
      <c r="C4560" s="18"/>
      <c r="D4560" s="31"/>
      <c r="E4560" s="18"/>
      <c r="F4560" s="31"/>
      <c r="H4560" s="36"/>
    </row>
    <row r="4561" spans="3:8" x14ac:dyDescent="0.25">
      <c r="C4561" s="18"/>
      <c r="D4561" s="31"/>
      <c r="E4561" s="18"/>
      <c r="F4561" s="31"/>
      <c r="H4561" s="36"/>
    </row>
    <row r="4562" spans="3:8" x14ac:dyDescent="0.25">
      <c r="C4562" s="18"/>
      <c r="D4562" s="31"/>
      <c r="E4562" s="18"/>
      <c r="F4562" s="31"/>
      <c r="H4562" s="36"/>
    </row>
    <row r="4563" spans="3:8" x14ac:dyDescent="0.25">
      <c r="C4563" s="18"/>
      <c r="D4563" s="31"/>
      <c r="E4563" s="18"/>
      <c r="F4563" s="31"/>
      <c r="H4563" s="36"/>
    </row>
    <row r="4564" spans="3:8" x14ac:dyDescent="0.25">
      <c r="C4564" s="18"/>
      <c r="D4564" s="31"/>
      <c r="E4564" s="18"/>
      <c r="F4564" s="31"/>
      <c r="H4564" s="36"/>
    </row>
    <row r="4565" spans="3:8" x14ac:dyDescent="0.25">
      <c r="C4565" s="18"/>
      <c r="D4565" s="31"/>
      <c r="E4565" s="18"/>
      <c r="F4565" s="31"/>
      <c r="H4565" s="36"/>
    </row>
    <row r="4566" spans="3:8" x14ac:dyDescent="0.25">
      <c r="C4566" s="18"/>
      <c r="D4566" s="31"/>
      <c r="E4566" s="18"/>
      <c r="F4566" s="31"/>
      <c r="H4566" s="36"/>
    </row>
    <row r="4567" spans="3:8" x14ac:dyDescent="0.25">
      <c r="C4567" s="18"/>
      <c r="D4567" s="31"/>
      <c r="E4567" s="18"/>
      <c r="F4567" s="31"/>
      <c r="H4567" s="36"/>
    </row>
    <row r="4568" spans="3:8" x14ac:dyDescent="0.25">
      <c r="C4568" s="18"/>
      <c r="D4568" s="31"/>
      <c r="E4568" s="18"/>
      <c r="F4568" s="31"/>
      <c r="H4568" s="36"/>
    </row>
    <row r="4569" spans="3:8" x14ac:dyDescent="0.25">
      <c r="C4569" s="18"/>
      <c r="D4569" s="31"/>
      <c r="E4569" s="18"/>
      <c r="F4569" s="31"/>
      <c r="H4569" s="36"/>
    </row>
    <row r="4570" spans="3:8" x14ac:dyDescent="0.25">
      <c r="C4570" s="18"/>
      <c r="D4570" s="31"/>
      <c r="E4570" s="18"/>
      <c r="F4570" s="31"/>
      <c r="H4570" s="36"/>
    </row>
    <row r="4571" spans="3:8" x14ac:dyDescent="0.25">
      <c r="C4571" s="18"/>
      <c r="D4571" s="31"/>
      <c r="E4571" s="18"/>
      <c r="F4571" s="31"/>
      <c r="H4571" s="36"/>
    </row>
    <row r="4572" spans="3:8" x14ac:dyDescent="0.25">
      <c r="C4572" s="18"/>
      <c r="D4572" s="31"/>
      <c r="E4572" s="18"/>
      <c r="F4572" s="31"/>
      <c r="H4572" s="36"/>
    </row>
    <row r="4573" spans="3:8" x14ac:dyDescent="0.25">
      <c r="C4573" s="18"/>
      <c r="D4573" s="31"/>
      <c r="E4573" s="18"/>
      <c r="F4573" s="31"/>
      <c r="H4573" s="36"/>
    </row>
    <row r="4574" spans="3:8" x14ac:dyDescent="0.25">
      <c r="C4574" s="18"/>
      <c r="D4574" s="31"/>
      <c r="E4574" s="18"/>
      <c r="F4574" s="31"/>
      <c r="H4574" s="36"/>
    </row>
    <row r="4575" spans="3:8" x14ac:dyDescent="0.25">
      <c r="C4575" s="18"/>
      <c r="D4575" s="31"/>
      <c r="E4575" s="18"/>
      <c r="F4575" s="31"/>
      <c r="H4575" s="36"/>
    </row>
    <row r="4576" spans="3:8" x14ac:dyDescent="0.25">
      <c r="C4576" s="18"/>
      <c r="D4576" s="31"/>
      <c r="E4576" s="18"/>
      <c r="F4576" s="31"/>
      <c r="H4576" s="36"/>
    </row>
    <row r="4577" spans="3:8" x14ac:dyDescent="0.25">
      <c r="C4577" s="18"/>
      <c r="D4577" s="31"/>
      <c r="E4577" s="18"/>
      <c r="F4577" s="31"/>
      <c r="H4577" s="36"/>
    </row>
    <row r="4578" spans="3:8" x14ac:dyDescent="0.25">
      <c r="C4578" s="18"/>
      <c r="D4578" s="31"/>
      <c r="E4578" s="18"/>
      <c r="F4578" s="31"/>
      <c r="H4578" s="36"/>
    </row>
    <row r="4579" spans="3:8" x14ac:dyDescent="0.25">
      <c r="C4579" s="18"/>
      <c r="D4579" s="31"/>
      <c r="E4579" s="18"/>
      <c r="F4579" s="31"/>
      <c r="H4579" s="36"/>
    </row>
    <row r="4580" spans="3:8" x14ac:dyDescent="0.25">
      <c r="C4580" s="18"/>
      <c r="D4580" s="31"/>
      <c r="E4580" s="18"/>
      <c r="F4580" s="31"/>
      <c r="H4580" s="36"/>
    </row>
    <row r="4581" spans="3:8" x14ac:dyDescent="0.25">
      <c r="C4581" s="18"/>
      <c r="D4581" s="31"/>
      <c r="E4581" s="18"/>
      <c r="F4581" s="31"/>
      <c r="H4581" s="36"/>
    </row>
    <row r="4582" spans="3:8" x14ac:dyDescent="0.25">
      <c r="C4582" s="18"/>
      <c r="D4582" s="31"/>
      <c r="E4582" s="18"/>
      <c r="F4582" s="31"/>
      <c r="H4582" s="36"/>
    </row>
    <row r="4583" spans="3:8" x14ac:dyDescent="0.25">
      <c r="C4583" s="18"/>
      <c r="D4583" s="31"/>
      <c r="E4583" s="18"/>
      <c r="F4583" s="31"/>
      <c r="H4583" s="36"/>
    </row>
    <row r="4584" spans="3:8" x14ac:dyDescent="0.25">
      <c r="C4584" s="18"/>
      <c r="D4584" s="31"/>
      <c r="E4584" s="18"/>
      <c r="F4584" s="31"/>
      <c r="H4584" s="36"/>
    </row>
    <row r="4585" spans="3:8" x14ac:dyDescent="0.25">
      <c r="C4585" s="18"/>
      <c r="D4585" s="31"/>
      <c r="E4585" s="18"/>
      <c r="F4585" s="31"/>
      <c r="H4585" s="36"/>
    </row>
    <row r="4586" spans="3:8" x14ac:dyDescent="0.25">
      <c r="C4586" s="18"/>
      <c r="D4586" s="31"/>
      <c r="E4586" s="18"/>
      <c r="F4586" s="31"/>
      <c r="H4586" s="36"/>
    </row>
    <row r="4587" spans="3:8" x14ac:dyDescent="0.25">
      <c r="C4587" s="18"/>
      <c r="D4587" s="31"/>
      <c r="E4587" s="18"/>
      <c r="F4587" s="31"/>
      <c r="H4587" s="36"/>
    </row>
    <row r="4588" spans="3:8" x14ac:dyDescent="0.25">
      <c r="C4588" s="18"/>
      <c r="D4588" s="31"/>
      <c r="E4588" s="18"/>
      <c r="F4588" s="31"/>
      <c r="H4588" s="36"/>
    </row>
    <row r="4589" spans="3:8" x14ac:dyDescent="0.25">
      <c r="C4589" s="18"/>
      <c r="D4589" s="31"/>
      <c r="E4589" s="18"/>
      <c r="F4589" s="31"/>
      <c r="H4589" s="36"/>
    </row>
    <row r="4590" spans="3:8" x14ac:dyDescent="0.25">
      <c r="C4590" s="18"/>
      <c r="D4590" s="31"/>
      <c r="E4590" s="18"/>
      <c r="F4590" s="31"/>
      <c r="H4590" s="36"/>
    </row>
    <row r="4591" spans="3:8" x14ac:dyDescent="0.25">
      <c r="C4591" s="18"/>
      <c r="D4591" s="31"/>
      <c r="E4591" s="18"/>
      <c r="F4591" s="31"/>
      <c r="H4591" s="36"/>
    </row>
    <row r="4592" spans="3:8" x14ac:dyDescent="0.25">
      <c r="C4592" s="18"/>
      <c r="D4592" s="31"/>
      <c r="E4592" s="18"/>
      <c r="F4592" s="31"/>
      <c r="H4592" s="36"/>
    </row>
    <row r="4593" spans="3:8" x14ac:dyDescent="0.25">
      <c r="C4593" s="18"/>
      <c r="D4593" s="31"/>
      <c r="E4593" s="18"/>
      <c r="F4593" s="31"/>
      <c r="H4593" s="36"/>
    </row>
    <row r="4594" spans="3:8" x14ac:dyDescent="0.25">
      <c r="C4594" s="18"/>
      <c r="D4594" s="31"/>
      <c r="E4594" s="18"/>
      <c r="F4594" s="31"/>
      <c r="H4594" s="36"/>
    </row>
    <row r="4595" spans="3:8" x14ac:dyDescent="0.25">
      <c r="C4595" s="18"/>
      <c r="D4595" s="31"/>
      <c r="E4595" s="18"/>
      <c r="F4595" s="31"/>
      <c r="H4595" s="36"/>
    </row>
    <row r="4596" spans="3:8" x14ac:dyDescent="0.25">
      <c r="C4596" s="18"/>
      <c r="D4596" s="31"/>
      <c r="E4596" s="18"/>
      <c r="F4596" s="31"/>
      <c r="H4596" s="36"/>
    </row>
    <row r="4597" spans="3:8" x14ac:dyDescent="0.25">
      <c r="C4597" s="18"/>
      <c r="D4597" s="31"/>
      <c r="E4597" s="18"/>
      <c r="F4597" s="31"/>
      <c r="H4597" s="36"/>
    </row>
    <row r="4598" spans="3:8" x14ac:dyDescent="0.25">
      <c r="C4598" s="18"/>
      <c r="D4598" s="31"/>
      <c r="E4598" s="18"/>
      <c r="F4598" s="31"/>
      <c r="H4598" s="36"/>
    </row>
    <row r="4599" spans="3:8" x14ac:dyDescent="0.25">
      <c r="C4599" s="18"/>
      <c r="D4599" s="31"/>
      <c r="E4599" s="18"/>
      <c r="F4599" s="31"/>
      <c r="H4599" s="36"/>
    </row>
    <row r="4600" spans="3:8" x14ac:dyDescent="0.25">
      <c r="C4600" s="18"/>
      <c r="D4600" s="31"/>
      <c r="E4600" s="18"/>
      <c r="F4600" s="31"/>
      <c r="H4600" s="36"/>
    </row>
    <row r="4601" spans="3:8" x14ac:dyDescent="0.25">
      <c r="C4601" s="18"/>
      <c r="D4601" s="31"/>
      <c r="E4601" s="18"/>
      <c r="F4601" s="31"/>
      <c r="H4601" s="36"/>
    </row>
    <row r="4602" spans="3:8" x14ac:dyDescent="0.25">
      <c r="C4602" s="18"/>
      <c r="D4602" s="31"/>
      <c r="E4602" s="18"/>
      <c r="F4602" s="31"/>
      <c r="H4602" s="36"/>
    </row>
    <row r="4603" spans="3:8" x14ac:dyDescent="0.25">
      <c r="C4603" s="18"/>
      <c r="D4603" s="31"/>
      <c r="E4603" s="18"/>
      <c r="F4603" s="31"/>
      <c r="H4603" s="36"/>
    </row>
    <row r="4604" spans="3:8" x14ac:dyDescent="0.25">
      <c r="C4604" s="18"/>
      <c r="D4604" s="31"/>
      <c r="E4604" s="18"/>
      <c r="F4604" s="31"/>
      <c r="H4604" s="36"/>
    </row>
    <row r="4605" spans="3:8" x14ac:dyDescent="0.25">
      <c r="C4605" s="18"/>
      <c r="D4605" s="31"/>
      <c r="E4605" s="18"/>
      <c r="F4605" s="31"/>
      <c r="H4605" s="36"/>
    </row>
    <row r="4606" spans="3:8" x14ac:dyDescent="0.25">
      <c r="C4606" s="18"/>
      <c r="D4606" s="31"/>
      <c r="E4606" s="18"/>
      <c r="F4606" s="31"/>
      <c r="H4606" s="36"/>
    </row>
    <row r="4607" spans="3:8" x14ac:dyDescent="0.25">
      <c r="C4607" s="18"/>
      <c r="D4607" s="31"/>
      <c r="E4607" s="18"/>
      <c r="F4607" s="31"/>
      <c r="H4607" s="36"/>
    </row>
    <row r="4608" spans="3:8" x14ac:dyDescent="0.25">
      <c r="C4608" s="18"/>
      <c r="D4608" s="31"/>
      <c r="E4608" s="18"/>
      <c r="F4608" s="31"/>
      <c r="H4608" s="36"/>
    </row>
    <row r="4609" spans="3:8" x14ac:dyDescent="0.25">
      <c r="C4609" s="18"/>
      <c r="D4609" s="31"/>
      <c r="E4609" s="18"/>
      <c r="F4609" s="31"/>
      <c r="H4609" s="36"/>
    </row>
    <row r="4610" spans="3:8" x14ac:dyDescent="0.25">
      <c r="C4610" s="18"/>
      <c r="D4610" s="31"/>
      <c r="E4610" s="18"/>
      <c r="F4610" s="31"/>
      <c r="H4610" s="36"/>
    </row>
    <row r="4611" spans="3:8" x14ac:dyDescent="0.25">
      <c r="C4611" s="18"/>
      <c r="D4611" s="31"/>
      <c r="E4611" s="18"/>
      <c r="F4611" s="31"/>
      <c r="H4611" s="36"/>
    </row>
    <row r="4612" spans="3:8" x14ac:dyDescent="0.25">
      <c r="C4612" s="18"/>
      <c r="D4612" s="31"/>
      <c r="E4612" s="18"/>
      <c r="F4612" s="31"/>
      <c r="H4612" s="36"/>
    </row>
    <row r="4613" spans="3:8" x14ac:dyDescent="0.25">
      <c r="C4613" s="18"/>
      <c r="D4613" s="31"/>
      <c r="E4613" s="18"/>
      <c r="F4613" s="31"/>
      <c r="H4613" s="36"/>
    </row>
    <row r="4614" spans="3:8" x14ac:dyDescent="0.25">
      <c r="C4614" s="18"/>
      <c r="D4614" s="31"/>
      <c r="E4614" s="18"/>
      <c r="F4614" s="31"/>
      <c r="H4614" s="36"/>
    </row>
    <row r="4615" spans="3:8" x14ac:dyDescent="0.25">
      <c r="C4615" s="18"/>
      <c r="D4615" s="31"/>
      <c r="E4615" s="18"/>
      <c r="F4615" s="31"/>
      <c r="H4615" s="36"/>
    </row>
    <row r="4616" spans="3:8" x14ac:dyDescent="0.25">
      <c r="C4616" s="18"/>
      <c r="D4616" s="31"/>
      <c r="E4616" s="18"/>
      <c r="F4616" s="31"/>
      <c r="H4616" s="36"/>
    </row>
    <row r="4617" spans="3:8" x14ac:dyDescent="0.25">
      <c r="C4617" s="18"/>
      <c r="D4617" s="31"/>
      <c r="E4617" s="18"/>
      <c r="F4617" s="31"/>
      <c r="H4617" s="36"/>
    </row>
    <row r="4618" spans="3:8" x14ac:dyDescent="0.25">
      <c r="C4618" s="18"/>
      <c r="D4618" s="31"/>
      <c r="E4618" s="18"/>
      <c r="F4618" s="31"/>
      <c r="H4618" s="36"/>
    </row>
    <row r="4619" spans="3:8" x14ac:dyDescent="0.25">
      <c r="C4619" s="18"/>
      <c r="D4619" s="31"/>
      <c r="E4619" s="18"/>
      <c r="F4619" s="31"/>
      <c r="H4619" s="36"/>
    </row>
    <row r="4620" spans="3:8" x14ac:dyDescent="0.25">
      <c r="C4620" s="18"/>
      <c r="D4620" s="31"/>
      <c r="E4620" s="18"/>
      <c r="F4620" s="31"/>
      <c r="H4620" s="36"/>
    </row>
    <row r="4621" spans="3:8" x14ac:dyDescent="0.25">
      <c r="C4621" s="18"/>
      <c r="D4621" s="31"/>
      <c r="E4621" s="18"/>
      <c r="F4621" s="31"/>
      <c r="H4621" s="36"/>
    </row>
    <row r="4622" spans="3:8" x14ac:dyDescent="0.25">
      <c r="C4622" s="18"/>
      <c r="D4622" s="31"/>
      <c r="E4622" s="18"/>
      <c r="F4622" s="31"/>
      <c r="H4622" s="36"/>
    </row>
    <row r="4623" spans="3:8" x14ac:dyDescent="0.25">
      <c r="C4623" s="18"/>
      <c r="D4623" s="31"/>
      <c r="E4623" s="18"/>
      <c r="F4623" s="31"/>
      <c r="H4623" s="36"/>
    </row>
    <row r="4624" spans="3:8" x14ac:dyDescent="0.25">
      <c r="C4624" s="18"/>
      <c r="D4624" s="31"/>
      <c r="E4624" s="18"/>
      <c r="F4624" s="31"/>
      <c r="H4624" s="36"/>
    </row>
    <row r="4625" spans="3:8" x14ac:dyDescent="0.25">
      <c r="C4625" s="18"/>
      <c r="D4625" s="31"/>
      <c r="E4625" s="18"/>
      <c r="F4625" s="31"/>
      <c r="H4625" s="36"/>
    </row>
    <row r="4626" spans="3:8" x14ac:dyDescent="0.25">
      <c r="C4626" s="18"/>
      <c r="D4626" s="31"/>
      <c r="E4626" s="18"/>
      <c r="F4626" s="31"/>
      <c r="H4626" s="36"/>
    </row>
    <row r="4627" spans="3:8" x14ac:dyDescent="0.25">
      <c r="C4627" s="18"/>
      <c r="D4627" s="31"/>
      <c r="E4627" s="18"/>
      <c r="F4627" s="31"/>
      <c r="H4627" s="36"/>
    </row>
    <row r="4628" spans="3:8" x14ac:dyDescent="0.25">
      <c r="C4628" s="18"/>
      <c r="D4628" s="31"/>
      <c r="E4628" s="18"/>
      <c r="F4628" s="31"/>
      <c r="H4628" s="36"/>
    </row>
    <row r="4629" spans="3:8" x14ac:dyDescent="0.25">
      <c r="C4629" s="18"/>
      <c r="D4629" s="31"/>
      <c r="E4629" s="18"/>
      <c r="F4629" s="31"/>
      <c r="H4629" s="36"/>
    </row>
    <row r="4630" spans="3:8" x14ac:dyDescent="0.25">
      <c r="C4630" s="18"/>
      <c r="D4630" s="31"/>
      <c r="E4630" s="18"/>
      <c r="F4630" s="31"/>
      <c r="H4630" s="36"/>
    </row>
    <row r="4631" spans="3:8" x14ac:dyDescent="0.25">
      <c r="C4631" s="18"/>
      <c r="D4631" s="31"/>
      <c r="E4631" s="18"/>
      <c r="F4631" s="31"/>
      <c r="H4631" s="36"/>
    </row>
    <row r="4632" spans="3:8" x14ac:dyDescent="0.25">
      <c r="C4632" s="18"/>
      <c r="D4632" s="31"/>
      <c r="E4632" s="18"/>
      <c r="F4632" s="31"/>
      <c r="H4632" s="36"/>
    </row>
    <row r="4633" spans="3:8" x14ac:dyDescent="0.25">
      <c r="C4633" s="18"/>
      <c r="D4633" s="31"/>
      <c r="E4633" s="18"/>
      <c r="F4633" s="31"/>
      <c r="H4633" s="36"/>
    </row>
    <row r="4634" spans="3:8" x14ac:dyDescent="0.25">
      <c r="C4634" s="18"/>
      <c r="D4634" s="31"/>
      <c r="E4634" s="18"/>
      <c r="F4634" s="31"/>
      <c r="H4634" s="36"/>
    </row>
    <row r="4635" spans="3:8" x14ac:dyDescent="0.25">
      <c r="C4635" s="18"/>
      <c r="D4635" s="31"/>
      <c r="E4635" s="18"/>
      <c r="F4635" s="31"/>
      <c r="H4635" s="36"/>
    </row>
    <row r="4636" spans="3:8" x14ac:dyDescent="0.25">
      <c r="C4636" s="18"/>
      <c r="D4636" s="31"/>
      <c r="E4636" s="18"/>
      <c r="F4636" s="31"/>
      <c r="H4636" s="36"/>
    </row>
    <row r="4637" spans="3:8" x14ac:dyDescent="0.25">
      <c r="C4637" s="18"/>
      <c r="D4637" s="31"/>
      <c r="E4637" s="18"/>
      <c r="F4637" s="31"/>
      <c r="H4637" s="36"/>
    </row>
    <row r="4638" spans="3:8" x14ac:dyDescent="0.25">
      <c r="C4638" s="18"/>
      <c r="D4638" s="31"/>
      <c r="E4638" s="18"/>
      <c r="F4638" s="31"/>
      <c r="H4638" s="36"/>
    </row>
    <row r="4639" spans="3:8" x14ac:dyDescent="0.25">
      <c r="C4639" s="18"/>
      <c r="D4639" s="31"/>
      <c r="E4639" s="18"/>
      <c r="F4639" s="31"/>
      <c r="H4639" s="36"/>
    </row>
    <row r="4640" spans="3:8" x14ac:dyDescent="0.25">
      <c r="C4640" s="18"/>
      <c r="D4640" s="31"/>
      <c r="E4640" s="18"/>
      <c r="F4640" s="31"/>
      <c r="H4640" s="36"/>
    </row>
    <row r="4641" spans="3:8" x14ac:dyDescent="0.25">
      <c r="C4641" s="18"/>
      <c r="D4641" s="31"/>
      <c r="E4641" s="18"/>
      <c r="F4641" s="31"/>
      <c r="H4641" s="36"/>
    </row>
    <row r="4642" spans="3:8" x14ac:dyDescent="0.25">
      <c r="C4642" s="18"/>
      <c r="D4642" s="31"/>
      <c r="E4642" s="18"/>
      <c r="F4642" s="31"/>
      <c r="H4642" s="36"/>
    </row>
    <row r="4643" spans="3:8" x14ac:dyDescent="0.25">
      <c r="C4643" s="18"/>
      <c r="D4643" s="31"/>
      <c r="E4643" s="18"/>
      <c r="F4643" s="31"/>
      <c r="H4643" s="36"/>
    </row>
    <row r="4644" spans="3:8" x14ac:dyDescent="0.25">
      <c r="C4644" s="18"/>
      <c r="D4644" s="31"/>
      <c r="E4644" s="18"/>
      <c r="F4644" s="31"/>
      <c r="H4644" s="36"/>
    </row>
    <row r="4645" spans="3:8" x14ac:dyDescent="0.25">
      <c r="C4645" s="18"/>
      <c r="D4645" s="31"/>
      <c r="E4645" s="18"/>
      <c r="F4645" s="31"/>
      <c r="H4645" s="36"/>
    </row>
    <row r="4646" spans="3:8" x14ac:dyDescent="0.25">
      <c r="C4646" s="18"/>
      <c r="D4646" s="31"/>
      <c r="E4646" s="18"/>
      <c r="F4646" s="31"/>
      <c r="H4646" s="36"/>
    </row>
    <row r="4647" spans="3:8" x14ac:dyDescent="0.25">
      <c r="C4647" s="18"/>
      <c r="D4647" s="31"/>
      <c r="E4647" s="18"/>
      <c r="F4647" s="31"/>
      <c r="H4647" s="36"/>
    </row>
    <row r="4648" spans="3:8" x14ac:dyDescent="0.25">
      <c r="C4648" s="18"/>
      <c r="D4648" s="31"/>
      <c r="E4648" s="18"/>
      <c r="F4648" s="31"/>
      <c r="H4648" s="36"/>
    </row>
    <row r="4649" spans="3:8" x14ac:dyDescent="0.25">
      <c r="C4649" s="18"/>
      <c r="D4649" s="31"/>
      <c r="E4649" s="18"/>
      <c r="F4649" s="31"/>
      <c r="H4649" s="36"/>
    </row>
    <row r="4650" spans="3:8" x14ac:dyDescent="0.25">
      <c r="C4650" s="18"/>
      <c r="D4650" s="31"/>
      <c r="E4650" s="18"/>
      <c r="F4650" s="31"/>
      <c r="H4650" s="36"/>
    </row>
    <row r="4651" spans="3:8" x14ac:dyDescent="0.25">
      <c r="C4651" s="18"/>
      <c r="D4651" s="31"/>
      <c r="E4651" s="18"/>
      <c r="F4651" s="31"/>
      <c r="H4651" s="36"/>
    </row>
    <row r="4652" spans="3:8" x14ac:dyDescent="0.25">
      <c r="C4652" s="18"/>
      <c r="D4652" s="31"/>
      <c r="E4652" s="18"/>
      <c r="F4652" s="31"/>
      <c r="H4652" s="36"/>
    </row>
    <row r="4653" spans="3:8" x14ac:dyDescent="0.25">
      <c r="C4653" s="18"/>
      <c r="D4653" s="31"/>
      <c r="E4653" s="18"/>
      <c r="F4653" s="31"/>
      <c r="H4653" s="36"/>
    </row>
    <row r="4654" spans="3:8" x14ac:dyDescent="0.25">
      <c r="C4654" s="18"/>
      <c r="D4654" s="31"/>
      <c r="E4654" s="18"/>
      <c r="F4654" s="31"/>
      <c r="H4654" s="36"/>
    </row>
    <row r="4655" spans="3:8" x14ac:dyDescent="0.25">
      <c r="C4655" s="18"/>
      <c r="D4655" s="31"/>
      <c r="E4655" s="18"/>
      <c r="F4655" s="31"/>
      <c r="H4655" s="36"/>
    </row>
    <row r="4656" spans="3:8" x14ac:dyDescent="0.25">
      <c r="C4656" s="18"/>
      <c r="D4656" s="31"/>
      <c r="E4656" s="18"/>
      <c r="F4656" s="31"/>
      <c r="H4656" s="36"/>
    </row>
    <row r="4657" spans="3:8" x14ac:dyDescent="0.25">
      <c r="C4657" s="18"/>
      <c r="D4657" s="31"/>
      <c r="E4657" s="18"/>
      <c r="F4657" s="31"/>
      <c r="H4657" s="36"/>
    </row>
    <row r="4658" spans="3:8" x14ac:dyDescent="0.25">
      <c r="C4658" s="18"/>
      <c r="D4658" s="31"/>
      <c r="E4658" s="18"/>
      <c r="F4658" s="31"/>
      <c r="H4658" s="36"/>
    </row>
    <row r="4659" spans="3:8" x14ac:dyDescent="0.25">
      <c r="C4659" s="18"/>
      <c r="D4659" s="31"/>
      <c r="E4659" s="18"/>
      <c r="F4659" s="31"/>
      <c r="H4659" s="36"/>
    </row>
    <row r="4660" spans="3:8" x14ac:dyDescent="0.25">
      <c r="C4660" s="18"/>
      <c r="D4660" s="31"/>
      <c r="E4660" s="18"/>
      <c r="F4660" s="31"/>
      <c r="H4660" s="36"/>
    </row>
    <row r="4661" spans="3:8" x14ac:dyDescent="0.25">
      <c r="C4661" s="18"/>
      <c r="D4661" s="31"/>
      <c r="E4661" s="18"/>
      <c r="F4661" s="31"/>
      <c r="H4661" s="36"/>
    </row>
    <row r="4662" spans="3:8" x14ac:dyDescent="0.25">
      <c r="C4662" s="18"/>
      <c r="D4662" s="31"/>
      <c r="E4662" s="18"/>
      <c r="F4662" s="31"/>
      <c r="H4662" s="36"/>
    </row>
    <row r="4663" spans="3:8" x14ac:dyDescent="0.25">
      <c r="C4663" s="18"/>
      <c r="D4663" s="31"/>
      <c r="E4663" s="18"/>
      <c r="F4663" s="31"/>
      <c r="H4663" s="36"/>
    </row>
    <row r="4664" spans="3:8" x14ac:dyDescent="0.25">
      <c r="C4664" s="18"/>
      <c r="D4664" s="31"/>
      <c r="E4664" s="18"/>
      <c r="F4664" s="31"/>
      <c r="H4664" s="36"/>
    </row>
    <row r="4665" spans="3:8" x14ac:dyDescent="0.25">
      <c r="C4665" s="18"/>
      <c r="D4665" s="31"/>
      <c r="E4665" s="18"/>
      <c r="F4665" s="31"/>
      <c r="H4665" s="36"/>
    </row>
    <row r="4666" spans="3:8" x14ac:dyDescent="0.25">
      <c r="C4666" s="18"/>
      <c r="D4666" s="31"/>
      <c r="E4666" s="18"/>
      <c r="F4666" s="31"/>
      <c r="H4666" s="36"/>
    </row>
    <row r="4667" spans="3:8" x14ac:dyDescent="0.25">
      <c r="C4667" s="18"/>
      <c r="D4667" s="31"/>
      <c r="E4667" s="18"/>
      <c r="F4667" s="31"/>
      <c r="H4667" s="36"/>
    </row>
    <row r="4668" spans="3:8" x14ac:dyDescent="0.25">
      <c r="C4668" s="18"/>
      <c r="D4668" s="31"/>
      <c r="E4668" s="18"/>
      <c r="F4668" s="31"/>
      <c r="H4668" s="36"/>
    </row>
    <row r="4669" spans="3:8" x14ac:dyDescent="0.25">
      <c r="C4669" s="18"/>
      <c r="D4669" s="31"/>
      <c r="E4669" s="18"/>
      <c r="F4669" s="31"/>
      <c r="H4669" s="36"/>
    </row>
    <row r="4670" spans="3:8" x14ac:dyDescent="0.25">
      <c r="C4670" s="18"/>
      <c r="D4670" s="31"/>
      <c r="E4670" s="18"/>
      <c r="F4670" s="31"/>
      <c r="H4670" s="36"/>
    </row>
    <row r="4671" spans="3:8" x14ac:dyDescent="0.25">
      <c r="C4671" s="18"/>
      <c r="D4671" s="31"/>
      <c r="E4671" s="18"/>
      <c r="F4671" s="31"/>
      <c r="H4671" s="36"/>
    </row>
    <row r="4672" spans="3:8" x14ac:dyDescent="0.25">
      <c r="C4672" s="18"/>
      <c r="D4672" s="31"/>
      <c r="E4672" s="18"/>
      <c r="F4672" s="31"/>
      <c r="H4672" s="36"/>
    </row>
    <row r="4673" spans="3:8" x14ac:dyDescent="0.25">
      <c r="C4673" s="18"/>
      <c r="D4673" s="31"/>
      <c r="E4673" s="18"/>
      <c r="F4673" s="31"/>
      <c r="H4673" s="36"/>
    </row>
    <row r="4674" spans="3:8" x14ac:dyDescent="0.25">
      <c r="C4674" s="18"/>
      <c r="D4674" s="31"/>
      <c r="E4674" s="18"/>
      <c r="F4674" s="31"/>
      <c r="H4674" s="36"/>
    </row>
    <row r="4675" spans="3:8" x14ac:dyDescent="0.25">
      <c r="C4675" s="18"/>
      <c r="D4675" s="31"/>
      <c r="E4675" s="18"/>
      <c r="F4675" s="31"/>
      <c r="H4675" s="36"/>
    </row>
    <row r="4676" spans="3:8" x14ac:dyDescent="0.25">
      <c r="C4676" s="18"/>
      <c r="D4676" s="31"/>
      <c r="E4676" s="18"/>
      <c r="F4676" s="31"/>
      <c r="H4676" s="36"/>
    </row>
    <row r="4677" spans="3:8" x14ac:dyDescent="0.25">
      <c r="C4677" s="18"/>
      <c r="D4677" s="31"/>
      <c r="E4677" s="18"/>
      <c r="F4677" s="31"/>
      <c r="H4677" s="36"/>
    </row>
    <row r="4678" spans="3:8" x14ac:dyDescent="0.25">
      <c r="C4678" s="18"/>
      <c r="D4678" s="31"/>
      <c r="E4678" s="18"/>
      <c r="F4678" s="31"/>
      <c r="H4678" s="36"/>
    </row>
    <row r="4679" spans="3:8" x14ac:dyDescent="0.25">
      <c r="C4679" s="18"/>
      <c r="D4679" s="31"/>
      <c r="E4679" s="18"/>
      <c r="F4679" s="31"/>
      <c r="H4679" s="36"/>
    </row>
    <row r="4680" spans="3:8" x14ac:dyDescent="0.25">
      <c r="C4680" s="18"/>
      <c r="D4680" s="31"/>
      <c r="E4680" s="18"/>
      <c r="F4680" s="31"/>
      <c r="H4680" s="36"/>
    </row>
    <row r="4681" spans="3:8" x14ac:dyDescent="0.25">
      <c r="C4681" s="18"/>
      <c r="D4681" s="31"/>
      <c r="E4681" s="18"/>
      <c r="F4681" s="31"/>
      <c r="H4681" s="36"/>
    </row>
    <row r="4682" spans="3:8" x14ac:dyDescent="0.25">
      <c r="C4682" s="18"/>
      <c r="D4682" s="31"/>
      <c r="E4682" s="18"/>
      <c r="F4682" s="31"/>
      <c r="H4682" s="36"/>
    </row>
    <row r="4683" spans="3:8" x14ac:dyDescent="0.25">
      <c r="C4683" s="18"/>
      <c r="D4683" s="31"/>
      <c r="E4683" s="18"/>
      <c r="F4683" s="31"/>
      <c r="H4683" s="36"/>
    </row>
    <row r="4684" spans="3:8" x14ac:dyDescent="0.25">
      <c r="C4684" s="18"/>
      <c r="D4684" s="31"/>
      <c r="E4684" s="18"/>
      <c r="F4684" s="31"/>
      <c r="H4684" s="36"/>
    </row>
    <row r="4685" spans="3:8" x14ac:dyDescent="0.25">
      <c r="C4685" s="18"/>
      <c r="D4685" s="31"/>
      <c r="E4685" s="18"/>
      <c r="F4685" s="31"/>
      <c r="H4685" s="36"/>
    </row>
    <row r="4686" spans="3:8" x14ac:dyDescent="0.25">
      <c r="C4686" s="18"/>
      <c r="D4686" s="31"/>
      <c r="E4686" s="18"/>
      <c r="F4686" s="31"/>
      <c r="H4686" s="36"/>
    </row>
    <row r="4687" spans="3:8" x14ac:dyDescent="0.25">
      <c r="C4687" s="18"/>
      <c r="D4687" s="31"/>
      <c r="E4687" s="18"/>
      <c r="F4687" s="31"/>
      <c r="H4687" s="36"/>
    </row>
    <row r="4688" spans="3:8" x14ac:dyDescent="0.25">
      <c r="C4688" s="18"/>
      <c r="D4688" s="31"/>
      <c r="E4688" s="18"/>
      <c r="F4688" s="31"/>
      <c r="H4688" s="36"/>
    </row>
    <row r="4689" spans="3:8" x14ac:dyDescent="0.25">
      <c r="C4689" s="18"/>
      <c r="D4689" s="31"/>
      <c r="E4689" s="18"/>
      <c r="F4689" s="31"/>
      <c r="H4689" s="36"/>
    </row>
    <row r="4690" spans="3:8" x14ac:dyDescent="0.25">
      <c r="C4690" s="18"/>
      <c r="D4690" s="31"/>
      <c r="E4690" s="18"/>
      <c r="F4690" s="31"/>
      <c r="H4690" s="36"/>
    </row>
    <row r="4691" spans="3:8" x14ac:dyDescent="0.25">
      <c r="C4691" s="18"/>
      <c r="D4691" s="31"/>
      <c r="E4691" s="18"/>
      <c r="F4691" s="31"/>
      <c r="H4691" s="36"/>
    </row>
    <row r="4692" spans="3:8" x14ac:dyDescent="0.25">
      <c r="C4692" s="18"/>
      <c r="D4692" s="31"/>
      <c r="E4692" s="18"/>
      <c r="F4692" s="31"/>
      <c r="H4692" s="36"/>
    </row>
    <row r="4693" spans="3:8" x14ac:dyDescent="0.25">
      <c r="C4693" s="18"/>
      <c r="D4693" s="31"/>
      <c r="E4693" s="18"/>
      <c r="F4693" s="31"/>
      <c r="H4693" s="36"/>
    </row>
    <row r="4694" spans="3:8" x14ac:dyDescent="0.25">
      <c r="C4694" s="18"/>
      <c r="D4694" s="31"/>
      <c r="E4694" s="18"/>
      <c r="F4694" s="31"/>
      <c r="H4694" s="36"/>
    </row>
    <row r="4695" spans="3:8" x14ac:dyDescent="0.25">
      <c r="C4695" s="18"/>
      <c r="D4695" s="31"/>
      <c r="E4695" s="18"/>
      <c r="F4695" s="31"/>
      <c r="H4695" s="36"/>
    </row>
    <row r="4696" spans="3:8" x14ac:dyDescent="0.25">
      <c r="C4696" s="18"/>
      <c r="D4696" s="31"/>
      <c r="E4696" s="18"/>
      <c r="F4696" s="31"/>
      <c r="H4696" s="36"/>
    </row>
    <row r="4697" spans="3:8" x14ac:dyDescent="0.25">
      <c r="C4697" s="18"/>
      <c r="D4697" s="31"/>
      <c r="E4697" s="18"/>
      <c r="F4697" s="31"/>
      <c r="H4697" s="36"/>
    </row>
    <row r="4698" spans="3:8" x14ac:dyDescent="0.25">
      <c r="C4698" s="18"/>
      <c r="D4698" s="31"/>
      <c r="E4698" s="18"/>
      <c r="F4698" s="31"/>
      <c r="H4698" s="36"/>
    </row>
    <row r="4699" spans="3:8" x14ac:dyDescent="0.25">
      <c r="C4699" s="18"/>
      <c r="D4699" s="31"/>
      <c r="E4699" s="18"/>
      <c r="F4699" s="31"/>
      <c r="H4699" s="36"/>
    </row>
    <row r="4700" spans="3:8" x14ac:dyDescent="0.25">
      <c r="C4700" s="18"/>
      <c r="D4700" s="31"/>
      <c r="E4700" s="18"/>
      <c r="F4700" s="31"/>
      <c r="H4700" s="36"/>
    </row>
    <row r="4701" spans="3:8" x14ac:dyDescent="0.25">
      <c r="C4701" s="18"/>
      <c r="D4701" s="31"/>
      <c r="E4701" s="18"/>
      <c r="F4701" s="31"/>
      <c r="H4701" s="36"/>
    </row>
    <row r="4702" spans="3:8" x14ac:dyDescent="0.25">
      <c r="C4702" s="18"/>
      <c r="D4702" s="31"/>
      <c r="E4702" s="18"/>
      <c r="F4702" s="31"/>
      <c r="H4702" s="36"/>
    </row>
    <row r="4703" spans="3:8" x14ac:dyDescent="0.25">
      <c r="C4703" s="18"/>
      <c r="D4703" s="31"/>
      <c r="E4703" s="18"/>
      <c r="F4703" s="31"/>
      <c r="H4703" s="36"/>
    </row>
    <row r="4704" spans="3:8" x14ac:dyDescent="0.25">
      <c r="C4704" s="18"/>
      <c r="D4704" s="31"/>
      <c r="E4704" s="18"/>
      <c r="F4704" s="31"/>
      <c r="H4704" s="36"/>
    </row>
    <row r="4705" spans="3:8" x14ac:dyDescent="0.25">
      <c r="C4705" s="18"/>
      <c r="D4705" s="31"/>
      <c r="E4705" s="18"/>
      <c r="F4705" s="31"/>
      <c r="H4705" s="36"/>
    </row>
    <row r="4706" spans="3:8" x14ac:dyDescent="0.25">
      <c r="C4706" s="18"/>
      <c r="D4706" s="31"/>
      <c r="E4706" s="18"/>
      <c r="F4706" s="31"/>
      <c r="H4706" s="36"/>
    </row>
    <row r="4707" spans="3:8" x14ac:dyDescent="0.25">
      <c r="C4707" s="18"/>
      <c r="D4707" s="31"/>
      <c r="E4707" s="18"/>
      <c r="F4707" s="31"/>
      <c r="H4707" s="36"/>
    </row>
    <row r="4708" spans="3:8" x14ac:dyDescent="0.25">
      <c r="C4708" s="18"/>
      <c r="D4708" s="31"/>
      <c r="E4708" s="18"/>
      <c r="F4708" s="31"/>
      <c r="H4708" s="36"/>
    </row>
    <row r="4709" spans="3:8" x14ac:dyDescent="0.25">
      <c r="C4709" s="18"/>
      <c r="D4709" s="31"/>
      <c r="E4709" s="18"/>
      <c r="F4709" s="31"/>
      <c r="H4709" s="36"/>
    </row>
    <row r="4710" spans="3:8" x14ac:dyDescent="0.25">
      <c r="C4710" s="18"/>
      <c r="D4710" s="31"/>
      <c r="E4710" s="18"/>
      <c r="F4710" s="31"/>
      <c r="H4710" s="36"/>
    </row>
    <row r="4711" spans="3:8" x14ac:dyDescent="0.25">
      <c r="C4711" s="18"/>
      <c r="D4711" s="31"/>
      <c r="E4711" s="18"/>
      <c r="F4711" s="31"/>
      <c r="H4711" s="36"/>
    </row>
    <row r="4712" spans="3:8" x14ac:dyDescent="0.25">
      <c r="C4712" s="18"/>
      <c r="D4712" s="31"/>
      <c r="E4712" s="18"/>
      <c r="F4712" s="31"/>
      <c r="H4712" s="36"/>
    </row>
    <row r="4713" spans="3:8" x14ac:dyDescent="0.25">
      <c r="C4713" s="18"/>
      <c r="D4713" s="31"/>
      <c r="E4713" s="18"/>
      <c r="F4713" s="31"/>
      <c r="H4713" s="36"/>
    </row>
    <row r="4714" spans="3:8" x14ac:dyDescent="0.25">
      <c r="C4714" s="18"/>
      <c r="D4714" s="31"/>
      <c r="E4714" s="18"/>
      <c r="F4714" s="31"/>
      <c r="H4714" s="36"/>
    </row>
    <row r="4715" spans="3:8" x14ac:dyDescent="0.25">
      <c r="C4715" s="18"/>
      <c r="D4715" s="31"/>
      <c r="E4715" s="18"/>
      <c r="F4715" s="31"/>
      <c r="H4715" s="36"/>
    </row>
    <row r="4716" spans="3:8" x14ac:dyDescent="0.25">
      <c r="C4716" s="18"/>
      <c r="D4716" s="31"/>
      <c r="E4716" s="18"/>
      <c r="F4716" s="31"/>
      <c r="H4716" s="36"/>
    </row>
    <row r="4717" spans="3:8" x14ac:dyDescent="0.25">
      <c r="C4717" s="18"/>
      <c r="D4717" s="31"/>
      <c r="E4717" s="18"/>
      <c r="F4717" s="31"/>
      <c r="H4717" s="36"/>
    </row>
    <row r="4718" spans="3:8" x14ac:dyDescent="0.25">
      <c r="C4718" s="18"/>
      <c r="D4718" s="31"/>
      <c r="E4718" s="18"/>
      <c r="F4718" s="31"/>
      <c r="H4718" s="36"/>
    </row>
    <row r="4719" spans="3:8" x14ac:dyDescent="0.25">
      <c r="C4719" s="18"/>
      <c r="D4719" s="31"/>
      <c r="E4719" s="18"/>
      <c r="F4719" s="31"/>
      <c r="H4719" s="36"/>
    </row>
    <row r="4720" spans="3:8" x14ac:dyDescent="0.25">
      <c r="C4720" s="18"/>
      <c r="D4720" s="31"/>
      <c r="E4720" s="18"/>
      <c r="F4720" s="31"/>
      <c r="H4720" s="36"/>
    </row>
    <row r="4721" spans="3:8" x14ac:dyDescent="0.25">
      <c r="C4721" s="18"/>
      <c r="D4721" s="31"/>
      <c r="E4721" s="18"/>
      <c r="F4721" s="31"/>
      <c r="H4721" s="36"/>
    </row>
    <row r="4722" spans="3:8" x14ac:dyDescent="0.25">
      <c r="C4722" s="18"/>
      <c r="D4722" s="31"/>
      <c r="E4722" s="18"/>
      <c r="F4722" s="31"/>
      <c r="H4722" s="36"/>
    </row>
    <row r="4723" spans="3:8" x14ac:dyDescent="0.25">
      <c r="C4723" s="18"/>
      <c r="D4723" s="31"/>
      <c r="E4723" s="18"/>
      <c r="F4723" s="31"/>
      <c r="H4723" s="36"/>
    </row>
    <row r="4724" spans="3:8" x14ac:dyDescent="0.25">
      <c r="C4724" s="18"/>
      <c r="D4724" s="31"/>
      <c r="E4724" s="18"/>
      <c r="F4724" s="31"/>
      <c r="H4724" s="36"/>
    </row>
    <row r="4725" spans="3:8" x14ac:dyDescent="0.25">
      <c r="C4725" s="18"/>
      <c r="D4725" s="31"/>
      <c r="E4725" s="18"/>
      <c r="F4725" s="31"/>
      <c r="H4725" s="36"/>
    </row>
    <row r="4726" spans="3:8" x14ac:dyDescent="0.25">
      <c r="C4726" s="18"/>
      <c r="D4726" s="31"/>
      <c r="E4726" s="18"/>
      <c r="F4726" s="31"/>
      <c r="H4726" s="36"/>
    </row>
    <row r="4727" spans="3:8" x14ac:dyDescent="0.25">
      <c r="C4727" s="18"/>
      <c r="D4727" s="31"/>
      <c r="E4727" s="18"/>
      <c r="F4727" s="31"/>
      <c r="H4727" s="36"/>
    </row>
    <row r="4728" spans="3:8" x14ac:dyDescent="0.25">
      <c r="C4728" s="18"/>
      <c r="D4728" s="31"/>
      <c r="E4728" s="18"/>
      <c r="F4728" s="31"/>
      <c r="H4728" s="36"/>
    </row>
    <row r="4729" spans="3:8" x14ac:dyDescent="0.25">
      <c r="C4729" s="18"/>
      <c r="D4729" s="31"/>
      <c r="E4729" s="18"/>
      <c r="F4729" s="31"/>
      <c r="H4729" s="36"/>
    </row>
    <row r="4730" spans="3:8" x14ac:dyDescent="0.25">
      <c r="C4730" s="18"/>
      <c r="D4730" s="31"/>
      <c r="E4730" s="18"/>
      <c r="F4730" s="31"/>
      <c r="H4730" s="36"/>
    </row>
    <row r="4731" spans="3:8" x14ac:dyDescent="0.25">
      <c r="C4731" s="18"/>
      <c r="D4731" s="31"/>
      <c r="E4731" s="18"/>
      <c r="F4731" s="31"/>
      <c r="H4731" s="36"/>
    </row>
    <row r="4732" spans="3:8" x14ac:dyDescent="0.25">
      <c r="C4732" s="18"/>
      <c r="D4732" s="31"/>
      <c r="E4732" s="18"/>
      <c r="F4732" s="31"/>
      <c r="H4732" s="36"/>
    </row>
    <row r="4733" spans="3:8" x14ac:dyDescent="0.25">
      <c r="C4733" s="18"/>
      <c r="D4733" s="31"/>
      <c r="E4733" s="18"/>
      <c r="F4733" s="31"/>
      <c r="H4733" s="36"/>
    </row>
    <row r="4734" spans="3:8" x14ac:dyDescent="0.25">
      <c r="C4734" s="18"/>
      <c r="D4734" s="31"/>
      <c r="E4734" s="18"/>
      <c r="F4734" s="31"/>
      <c r="H4734" s="36"/>
    </row>
    <row r="4735" spans="3:8" x14ac:dyDescent="0.25">
      <c r="C4735" s="18"/>
      <c r="D4735" s="31"/>
      <c r="E4735" s="18"/>
      <c r="F4735" s="31"/>
      <c r="H4735" s="36"/>
    </row>
    <row r="4736" spans="3:8" x14ac:dyDescent="0.25">
      <c r="C4736" s="18"/>
      <c r="D4736" s="31"/>
      <c r="E4736" s="18"/>
      <c r="F4736" s="31"/>
      <c r="H4736" s="36"/>
    </row>
    <row r="4737" spans="3:8" x14ac:dyDescent="0.25">
      <c r="C4737" s="18"/>
      <c r="D4737" s="31"/>
      <c r="E4737" s="18"/>
      <c r="F4737" s="31"/>
      <c r="H4737" s="36"/>
    </row>
    <row r="4738" spans="3:8" x14ac:dyDescent="0.25">
      <c r="C4738" s="18"/>
      <c r="D4738" s="31"/>
      <c r="E4738" s="18"/>
      <c r="F4738" s="31"/>
      <c r="H4738" s="36"/>
    </row>
    <row r="4739" spans="3:8" x14ac:dyDescent="0.25">
      <c r="C4739" s="18"/>
      <c r="D4739" s="31"/>
      <c r="E4739" s="18"/>
      <c r="F4739" s="31"/>
      <c r="H4739" s="36"/>
    </row>
    <row r="4740" spans="3:8" x14ac:dyDescent="0.25">
      <c r="C4740" s="18"/>
      <c r="D4740" s="31"/>
      <c r="E4740" s="18"/>
      <c r="F4740" s="31"/>
      <c r="H4740" s="36"/>
    </row>
    <row r="4741" spans="3:8" x14ac:dyDescent="0.25">
      <c r="C4741" s="18"/>
      <c r="D4741" s="31"/>
      <c r="E4741" s="18"/>
      <c r="F4741" s="31"/>
      <c r="H4741" s="36"/>
    </row>
    <row r="4742" spans="3:8" x14ac:dyDescent="0.25">
      <c r="C4742" s="18"/>
      <c r="D4742" s="31"/>
      <c r="E4742" s="18"/>
      <c r="F4742" s="31"/>
      <c r="H4742" s="36"/>
    </row>
    <row r="4743" spans="3:8" x14ac:dyDescent="0.25">
      <c r="C4743" s="18"/>
      <c r="D4743" s="31"/>
      <c r="E4743" s="18"/>
      <c r="F4743" s="31"/>
      <c r="H4743" s="36"/>
    </row>
    <row r="4744" spans="3:8" x14ac:dyDescent="0.25">
      <c r="C4744" s="18"/>
      <c r="D4744" s="31"/>
      <c r="E4744" s="18"/>
      <c r="F4744" s="31"/>
      <c r="H4744" s="36"/>
    </row>
    <row r="4745" spans="3:8" x14ac:dyDescent="0.25">
      <c r="C4745" s="18"/>
      <c r="D4745" s="31"/>
      <c r="E4745" s="18"/>
      <c r="F4745" s="31"/>
      <c r="H4745" s="36"/>
    </row>
    <row r="4746" spans="3:8" x14ac:dyDescent="0.25">
      <c r="C4746" s="18"/>
      <c r="D4746" s="31"/>
      <c r="E4746" s="18"/>
      <c r="F4746" s="31"/>
      <c r="H4746" s="36"/>
    </row>
    <row r="4747" spans="3:8" x14ac:dyDescent="0.25">
      <c r="C4747" s="18"/>
      <c r="D4747" s="31"/>
      <c r="E4747" s="18"/>
      <c r="F4747" s="31"/>
      <c r="H4747" s="36"/>
    </row>
    <row r="4748" spans="3:8" x14ac:dyDescent="0.25">
      <c r="C4748" s="18"/>
      <c r="D4748" s="31"/>
      <c r="E4748" s="18"/>
      <c r="F4748" s="31"/>
      <c r="H4748" s="36"/>
    </row>
    <row r="4749" spans="3:8" x14ac:dyDescent="0.25">
      <c r="C4749" s="18"/>
      <c r="D4749" s="31"/>
      <c r="E4749" s="18"/>
      <c r="F4749" s="31"/>
      <c r="H4749" s="36"/>
    </row>
    <row r="4750" spans="3:8" x14ac:dyDescent="0.25">
      <c r="C4750" s="18"/>
      <c r="D4750" s="31"/>
      <c r="E4750" s="18"/>
      <c r="F4750" s="31"/>
      <c r="H4750" s="36"/>
    </row>
    <row r="4751" spans="3:8" x14ac:dyDescent="0.25">
      <c r="C4751" s="18"/>
      <c r="D4751" s="31"/>
      <c r="E4751" s="18"/>
      <c r="F4751" s="31"/>
      <c r="H4751" s="36"/>
    </row>
    <row r="4752" spans="3:8" x14ac:dyDescent="0.25">
      <c r="C4752" s="18"/>
      <c r="D4752" s="31"/>
      <c r="E4752" s="18"/>
      <c r="F4752" s="31"/>
      <c r="H4752" s="36"/>
    </row>
    <row r="4753" spans="3:8" x14ac:dyDescent="0.25">
      <c r="C4753" s="18"/>
      <c r="D4753" s="31"/>
      <c r="E4753" s="18"/>
      <c r="F4753" s="31"/>
      <c r="H4753" s="36"/>
    </row>
    <row r="4754" spans="3:8" x14ac:dyDescent="0.25">
      <c r="C4754" s="18"/>
      <c r="D4754" s="31"/>
      <c r="E4754" s="18"/>
      <c r="F4754" s="31"/>
      <c r="H4754" s="36"/>
    </row>
    <row r="4755" spans="3:8" x14ac:dyDescent="0.25">
      <c r="C4755" s="18"/>
      <c r="D4755" s="31"/>
      <c r="E4755" s="18"/>
      <c r="F4755" s="31"/>
      <c r="H4755" s="36"/>
    </row>
    <row r="4756" spans="3:8" x14ac:dyDescent="0.25">
      <c r="C4756" s="18"/>
      <c r="D4756" s="31"/>
      <c r="E4756" s="18"/>
      <c r="F4756" s="31"/>
      <c r="H4756" s="36"/>
    </row>
    <row r="4757" spans="3:8" x14ac:dyDescent="0.25">
      <c r="C4757" s="18"/>
      <c r="D4757" s="31"/>
      <c r="E4757" s="18"/>
      <c r="F4757" s="31"/>
      <c r="H4757" s="36"/>
    </row>
    <row r="4758" spans="3:8" x14ac:dyDescent="0.25">
      <c r="C4758" s="18"/>
      <c r="D4758" s="31"/>
      <c r="E4758" s="18"/>
      <c r="F4758" s="31"/>
      <c r="H4758" s="36"/>
    </row>
    <row r="4759" spans="3:8" x14ac:dyDescent="0.25">
      <c r="C4759" s="18"/>
      <c r="D4759" s="31"/>
      <c r="E4759" s="18"/>
      <c r="F4759" s="31"/>
      <c r="H4759" s="36"/>
    </row>
    <row r="4760" spans="3:8" x14ac:dyDescent="0.25">
      <c r="C4760" s="18"/>
      <c r="D4760" s="31"/>
      <c r="E4760" s="18"/>
      <c r="F4760" s="31"/>
      <c r="H4760" s="36"/>
    </row>
    <row r="4761" spans="3:8" x14ac:dyDescent="0.25">
      <c r="C4761" s="18"/>
      <c r="D4761" s="31"/>
      <c r="E4761" s="18"/>
      <c r="F4761" s="31"/>
      <c r="H4761" s="36"/>
    </row>
    <row r="4762" spans="3:8" x14ac:dyDescent="0.25">
      <c r="C4762" s="18"/>
      <c r="D4762" s="31"/>
      <c r="E4762" s="18"/>
      <c r="F4762" s="31"/>
      <c r="H4762" s="36"/>
    </row>
    <row r="4763" spans="3:8" x14ac:dyDescent="0.25">
      <c r="C4763" s="18"/>
      <c r="D4763" s="31"/>
      <c r="E4763" s="18"/>
      <c r="F4763" s="31"/>
      <c r="H4763" s="36"/>
    </row>
    <row r="4764" spans="3:8" x14ac:dyDescent="0.25">
      <c r="C4764" s="18"/>
      <c r="D4764" s="31"/>
      <c r="E4764" s="18"/>
      <c r="F4764" s="31"/>
      <c r="H4764" s="36"/>
    </row>
    <row r="4765" spans="3:8" x14ac:dyDescent="0.25">
      <c r="C4765" s="18"/>
      <c r="D4765" s="31"/>
      <c r="E4765" s="18"/>
      <c r="F4765" s="31"/>
      <c r="H4765" s="36"/>
    </row>
    <row r="4766" spans="3:8" x14ac:dyDescent="0.25">
      <c r="C4766" s="18"/>
      <c r="D4766" s="31"/>
      <c r="E4766" s="18"/>
      <c r="F4766" s="31"/>
      <c r="H4766" s="36"/>
    </row>
    <row r="4767" spans="3:8" x14ac:dyDescent="0.25">
      <c r="C4767" s="18"/>
      <c r="D4767" s="31"/>
      <c r="E4767" s="18"/>
      <c r="F4767" s="31"/>
      <c r="H4767" s="36"/>
    </row>
    <row r="4768" spans="3:8" x14ac:dyDescent="0.25">
      <c r="C4768" s="18"/>
      <c r="D4768" s="31"/>
      <c r="E4768" s="18"/>
      <c r="F4768" s="31"/>
      <c r="H4768" s="36"/>
    </row>
    <row r="4769" spans="3:8" x14ac:dyDescent="0.25">
      <c r="C4769" s="18"/>
      <c r="D4769" s="31"/>
      <c r="E4769" s="18"/>
      <c r="F4769" s="31"/>
      <c r="H4769" s="36"/>
    </row>
    <row r="4770" spans="3:8" x14ac:dyDescent="0.25">
      <c r="C4770" s="18"/>
      <c r="D4770" s="31"/>
      <c r="E4770" s="18"/>
      <c r="F4770" s="31"/>
      <c r="H4770" s="36"/>
    </row>
    <row r="4771" spans="3:8" x14ac:dyDescent="0.25">
      <c r="C4771" s="18"/>
      <c r="D4771" s="31"/>
      <c r="E4771" s="18"/>
      <c r="F4771" s="31"/>
      <c r="H4771" s="36"/>
    </row>
    <row r="4772" spans="3:8" x14ac:dyDescent="0.25">
      <c r="C4772" s="18"/>
      <c r="D4772" s="31"/>
      <c r="E4772" s="18"/>
      <c r="F4772" s="31"/>
      <c r="H4772" s="36"/>
    </row>
    <row r="4773" spans="3:8" x14ac:dyDescent="0.25">
      <c r="C4773" s="18"/>
      <c r="D4773" s="31"/>
      <c r="E4773" s="18"/>
      <c r="F4773" s="31"/>
      <c r="H4773" s="36"/>
    </row>
    <row r="4774" spans="3:8" x14ac:dyDescent="0.25">
      <c r="C4774" s="18"/>
      <c r="D4774" s="31"/>
      <c r="E4774" s="18"/>
      <c r="F4774" s="31"/>
      <c r="H4774" s="36"/>
    </row>
    <row r="4775" spans="3:8" x14ac:dyDescent="0.25">
      <c r="C4775" s="18"/>
      <c r="D4775" s="31"/>
      <c r="E4775" s="18"/>
      <c r="F4775" s="31"/>
      <c r="H4775" s="36"/>
    </row>
    <row r="4776" spans="3:8" x14ac:dyDescent="0.25">
      <c r="C4776" s="18"/>
      <c r="D4776" s="31"/>
      <c r="E4776" s="18"/>
      <c r="F4776" s="31"/>
      <c r="H4776" s="36"/>
    </row>
    <row r="4777" spans="3:8" x14ac:dyDescent="0.25">
      <c r="C4777" s="18"/>
      <c r="D4777" s="31"/>
      <c r="E4777" s="18"/>
      <c r="F4777" s="31"/>
      <c r="H4777" s="36"/>
    </row>
    <row r="4778" spans="3:8" x14ac:dyDescent="0.25">
      <c r="C4778" s="18"/>
      <c r="D4778" s="31"/>
      <c r="E4778" s="18"/>
      <c r="F4778" s="31"/>
      <c r="H4778" s="36"/>
    </row>
    <row r="4779" spans="3:8" x14ac:dyDescent="0.25">
      <c r="C4779" s="18"/>
      <c r="D4779" s="31"/>
      <c r="E4779" s="18"/>
      <c r="F4779" s="31"/>
      <c r="H4779" s="36"/>
    </row>
    <row r="4780" spans="3:8" x14ac:dyDescent="0.25">
      <c r="C4780" s="18"/>
      <c r="D4780" s="31"/>
      <c r="E4780" s="18"/>
      <c r="F4780" s="31"/>
      <c r="H4780" s="36"/>
    </row>
    <row r="4781" spans="3:8" x14ac:dyDescent="0.25">
      <c r="C4781" s="18"/>
      <c r="D4781" s="31"/>
      <c r="E4781" s="18"/>
      <c r="F4781" s="31"/>
      <c r="H4781" s="36"/>
    </row>
    <row r="4782" spans="3:8" x14ac:dyDescent="0.25">
      <c r="C4782" s="18"/>
      <c r="D4782" s="31"/>
      <c r="E4782" s="18"/>
      <c r="F4782" s="31"/>
      <c r="H4782" s="36"/>
    </row>
    <row r="4783" spans="3:8" x14ac:dyDescent="0.25">
      <c r="C4783" s="18"/>
      <c r="D4783" s="31"/>
      <c r="E4783" s="18"/>
      <c r="F4783" s="31"/>
      <c r="H4783" s="36"/>
    </row>
    <row r="4784" spans="3:8" x14ac:dyDescent="0.25">
      <c r="C4784" s="18"/>
      <c r="D4784" s="31"/>
      <c r="E4784" s="18"/>
      <c r="F4784" s="31"/>
      <c r="H4784" s="36"/>
    </row>
    <row r="4785" spans="3:8" x14ac:dyDescent="0.25">
      <c r="C4785" s="18"/>
      <c r="D4785" s="31"/>
      <c r="E4785" s="18"/>
      <c r="F4785" s="31"/>
      <c r="H4785" s="36"/>
    </row>
    <row r="4786" spans="3:8" x14ac:dyDescent="0.25">
      <c r="C4786" s="18"/>
      <c r="D4786" s="31"/>
      <c r="E4786" s="18"/>
      <c r="F4786" s="31"/>
      <c r="H4786" s="36"/>
    </row>
    <row r="4787" spans="3:8" x14ac:dyDescent="0.25">
      <c r="C4787" s="18"/>
      <c r="D4787" s="31"/>
      <c r="E4787" s="18"/>
      <c r="F4787" s="31"/>
      <c r="H4787" s="36"/>
    </row>
    <row r="4788" spans="3:8" x14ac:dyDescent="0.25">
      <c r="C4788" s="18"/>
      <c r="D4788" s="31"/>
      <c r="E4788" s="18"/>
      <c r="F4788" s="31"/>
      <c r="H4788" s="36"/>
    </row>
    <row r="4789" spans="3:8" x14ac:dyDescent="0.25">
      <c r="C4789" s="18"/>
      <c r="D4789" s="31"/>
      <c r="E4789" s="18"/>
      <c r="F4789" s="31"/>
      <c r="H4789" s="36"/>
    </row>
    <row r="4790" spans="3:8" x14ac:dyDescent="0.25">
      <c r="C4790" s="18"/>
      <c r="D4790" s="31"/>
      <c r="E4790" s="18"/>
      <c r="F4790" s="31"/>
      <c r="H4790" s="36"/>
    </row>
    <row r="4791" spans="3:8" x14ac:dyDescent="0.25">
      <c r="C4791" s="18"/>
      <c r="D4791" s="31"/>
      <c r="E4791" s="18"/>
      <c r="F4791" s="31"/>
      <c r="H4791" s="36"/>
    </row>
    <row r="4792" spans="3:8" x14ac:dyDescent="0.25">
      <c r="C4792" s="18"/>
      <c r="D4792" s="31"/>
      <c r="E4792" s="18"/>
      <c r="F4792" s="31"/>
      <c r="H4792" s="36"/>
    </row>
    <row r="4793" spans="3:8" x14ac:dyDescent="0.25">
      <c r="C4793" s="18"/>
      <c r="D4793" s="31"/>
      <c r="E4793" s="18"/>
      <c r="F4793" s="31"/>
      <c r="H4793" s="36"/>
    </row>
    <row r="4794" spans="3:8" x14ac:dyDescent="0.25">
      <c r="C4794" s="18"/>
      <c r="D4794" s="31"/>
      <c r="E4794" s="18"/>
      <c r="F4794" s="31"/>
      <c r="H4794" s="36"/>
    </row>
    <row r="4795" spans="3:8" x14ac:dyDescent="0.25">
      <c r="C4795" s="18"/>
      <c r="D4795" s="31"/>
      <c r="E4795" s="18"/>
      <c r="F4795" s="31"/>
      <c r="H4795" s="36"/>
    </row>
    <row r="4796" spans="3:8" x14ac:dyDescent="0.25">
      <c r="C4796" s="18"/>
      <c r="D4796" s="31"/>
      <c r="E4796" s="18"/>
      <c r="F4796" s="31"/>
      <c r="H4796" s="36"/>
    </row>
    <row r="4797" spans="3:8" x14ac:dyDescent="0.25">
      <c r="C4797" s="18"/>
      <c r="D4797" s="31"/>
      <c r="E4797" s="18"/>
      <c r="F4797" s="31"/>
      <c r="H4797" s="36"/>
    </row>
    <row r="4798" spans="3:8" x14ac:dyDescent="0.25">
      <c r="C4798" s="18"/>
      <c r="D4798" s="31"/>
      <c r="E4798" s="18"/>
      <c r="F4798" s="31"/>
      <c r="H4798" s="36"/>
    </row>
    <row r="4799" spans="3:8" x14ac:dyDescent="0.25">
      <c r="C4799" s="18"/>
      <c r="D4799" s="31"/>
      <c r="E4799" s="18"/>
      <c r="F4799" s="31"/>
      <c r="H4799" s="36"/>
    </row>
    <row r="4800" spans="3:8" x14ac:dyDescent="0.25">
      <c r="C4800" s="18"/>
      <c r="D4800" s="31"/>
      <c r="E4800" s="18"/>
      <c r="F4800" s="31"/>
      <c r="H4800" s="36"/>
    </row>
    <row r="4801" spans="3:8" x14ac:dyDescent="0.25">
      <c r="C4801" s="18"/>
      <c r="D4801" s="31"/>
      <c r="E4801" s="18"/>
      <c r="F4801" s="31"/>
      <c r="H4801" s="36"/>
    </row>
    <row r="4802" spans="3:8" x14ac:dyDescent="0.25">
      <c r="C4802" s="18"/>
      <c r="D4802" s="31"/>
      <c r="E4802" s="18"/>
      <c r="F4802" s="31"/>
      <c r="H4802" s="36"/>
    </row>
    <row r="4803" spans="3:8" x14ac:dyDescent="0.25">
      <c r="C4803" s="18"/>
      <c r="D4803" s="31"/>
      <c r="E4803" s="18"/>
      <c r="F4803" s="31"/>
      <c r="H4803" s="36"/>
    </row>
    <row r="4804" spans="3:8" x14ac:dyDescent="0.25">
      <c r="C4804" s="18"/>
      <c r="D4804" s="31"/>
      <c r="E4804" s="18"/>
      <c r="F4804" s="31"/>
      <c r="H4804" s="36"/>
    </row>
    <row r="4805" spans="3:8" x14ac:dyDescent="0.25">
      <c r="C4805" s="18"/>
      <c r="D4805" s="31"/>
      <c r="E4805" s="18"/>
      <c r="F4805" s="31"/>
      <c r="H4805" s="36"/>
    </row>
    <row r="4806" spans="3:8" x14ac:dyDescent="0.25">
      <c r="C4806" s="18"/>
      <c r="D4806" s="31"/>
      <c r="E4806" s="18"/>
      <c r="F4806" s="31"/>
      <c r="H4806" s="36"/>
    </row>
    <row r="4807" spans="3:8" x14ac:dyDescent="0.25">
      <c r="C4807" s="18"/>
      <c r="D4807" s="31"/>
      <c r="E4807" s="18"/>
      <c r="F4807" s="31"/>
      <c r="H4807" s="36"/>
    </row>
    <row r="4808" spans="3:8" x14ac:dyDescent="0.25">
      <c r="C4808" s="18"/>
      <c r="D4808" s="31"/>
      <c r="E4808" s="18"/>
      <c r="F4808" s="31"/>
      <c r="H4808" s="36"/>
    </row>
    <row r="4809" spans="3:8" x14ac:dyDescent="0.25">
      <c r="C4809" s="18"/>
      <c r="D4809" s="31"/>
      <c r="E4809" s="18"/>
      <c r="F4809" s="31"/>
      <c r="H4809" s="36"/>
    </row>
    <row r="4810" spans="3:8" x14ac:dyDescent="0.25">
      <c r="C4810" s="18"/>
      <c r="D4810" s="31"/>
      <c r="E4810" s="18"/>
      <c r="F4810" s="31"/>
      <c r="H4810" s="36"/>
    </row>
    <row r="4811" spans="3:8" x14ac:dyDescent="0.25">
      <c r="C4811" s="18"/>
      <c r="D4811" s="31"/>
      <c r="E4811" s="18"/>
      <c r="F4811" s="31"/>
      <c r="H4811" s="36"/>
    </row>
    <row r="4812" spans="3:8" x14ac:dyDescent="0.25">
      <c r="C4812" s="18"/>
      <c r="D4812" s="31"/>
      <c r="E4812" s="18"/>
      <c r="F4812" s="31"/>
      <c r="H4812" s="36"/>
    </row>
    <row r="4813" spans="3:8" x14ac:dyDescent="0.25">
      <c r="C4813" s="18"/>
      <c r="D4813" s="31"/>
      <c r="E4813" s="18"/>
      <c r="F4813" s="31"/>
      <c r="H4813" s="36"/>
    </row>
    <row r="4814" spans="3:8" x14ac:dyDescent="0.25">
      <c r="C4814" s="18"/>
      <c r="D4814" s="31"/>
      <c r="E4814" s="18"/>
      <c r="F4814" s="31"/>
      <c r="H4814" s="36"/>
    </row>
    <row r="4815" spans="3:8" x14ac:dyDescent="0.25">
      <c r="C4815" s="18"/>
      <c r="D4815" s="31"/>
      <c r="E4815" s="18"/>
      <c r="F4815" s="31"/>
      <c r="H4815" s="36"/>
    </row>
    <row r="4816" spans="3:8" x14ac:dyDescent="0.25">
      <c r="C4816" s="18"/>
      <c r="D4816" s="31"/>
      <c r="E4816" s="18"/>
      <c r="F4816" s="31"/>
      <c r="H4816" s="36"/>
    </row>
    <row r="4817" spans="3:8" x14ac:dyDescent="0.25">
      <c r="C4817" s="18"/>
      <c r="D4817" s="31"/>
      <c r="E4817" s="18"/>
      <c r="F4817" s="31"/>
      <c r="H4817" s="36"/>
    </row>
    <row r="4818" spans="3:8" x14ac:dyDescent="0.25">
      <c r="C4818" s="18"/>
      <c r="D4818" s="31"/>
      <c r="E4818" s="18"/>
      <c r="F4818" s="31"/>
      <c r="H4818" s="36"/>
    </row>
    <row r="4819" spans="3:8" x14ac:dyDescent="0.25">
      <c r="C4819" s="18"/>
      <c r="D4819" s="31"/>
      <c r="E4819" s="18"/>
      <c r="F4819" s="31"/>
      <c r="H4819" s="36"/>
    </row>
    <row r="4820" spans="3:8" x14ac:dyDescent="0.25">
      <c r="C4820" s="18"/>
      <c r="D4820" s="31"/>
      <c r="E4820" s="18"/>
      <c r="F4820" s="31"/>
      <c r="H4820" s="36"/>
    </row>
    <row r="4821" spans="3:8" x14ac:dyDescent="0.25">
      <c r="C4821" s="18"/>
      <c r="D4821" s="31"/>
      <c r="E4821" s="18"/>
      <c r="F4821" s="31"/>
      <c r="H4821" s="36"/>
    </row>
    <row r="4822" spans="3:8" x14ac:dyDescent="0.25">
      <c r="C4822" s="18"/>
      <c r="D4822" s="31"/>
      <c r="E4822" s="18"/>
      <c r="F4822" s="31"/>
      <c r="H4822" s="36"/>
    </row>
    <row r="4823" spans="3:8" x14ac:dyDescent="0.25">
      <c r="C4823" s="18"/>
      <c r="D4823" s="31"/>
      <c r="E4823" s="18"/>
      <c r="F4823" s="31"/>
      <c r="H4823" s="36"/>
    </row>
    <row r="4824" spans="3:8" x14ac:dyDescent="0.25">
      <c r="C4824" s="18"/>
      <c r="D4824" s="31"/>
      <c r="E4824" s="18"/>
      <c r="F4824" s="31"/>
      <c r="H4824" s="36"/>
    </row>
    <row r="4825" spans="3:8" x14ac:dyDescent="0.25">
      <c r="C4825" s="18"/>
      <c r="D4825" s="31"/>
      <c r="E4825" s="18"/>
      <c r="F4825" s="31"/>
      <c r="H4825" s="36"/>
    </row>
    <row r="4826" spans="3:8" x14ac:dyDescent="0.25">
      <c r="C4826" s="18"/>
      <c r="D4826" s="31"/>
      <c r="E4826" s="18"/>
      <c r="F4826" s="31"/>
      <c r="H4826" s="36"/>
    </row>
    <row r="4827" spans="3:8" x14ac:dyDescent="0.25">
      <c r="C4827" s="18"/>
      <c r="D4827" s="31"/>
      <c r="E4827" s="18"/>
      <c r="F4827" s="31"/>
      <c r="H4827" s="36"/>
    </row>
    <row r="4828" spans="3:8" x14ac:dyDescent="0.25">
      <c r="C4828" s="18"/>
      <c r="D4828" s="31"/>
      <c r="E4828" s="18"/>
      <c r="F4828" s="31"/>
      <c r="H4828" s="36"/>
    </row>
    <row r="4829" spans="3:8" x14ac:dyDescent="0.25">
      <c r="C4829" s="18"/>
      <c r="D4829" s="31"/>
      <c r="E4829" s="18"/>
      <c r="F4829" s="31"/>
      <c r="H4829" s="36"/>
    </row>
    <row r="4830" spans="3:8" x14ac:dyDescent="0.25">
      <c r="C4830" s="18"/>
      <c r="D4830" s="31"/>
      <c r="E4830" s="18"/>
      <c r="F4830" s="31"/>
      <c r="H4830" s="36"/>
    </row>
    <row r="4831" spans="3:8" x14ac:dyDescent="0.25">
      <c r="C4831" s="18"/>
      <c r="D4831" s="31"/>
      <c r="E4831" s="18"/>
      <c r="F4831" s="31"/>
      <c r="H4831" s="36"/>
    </row>
    <row r="4832" spans="3:8" x14ac:dyDescent="0.25">
      <c r="C4832" s="18"/>
      <c r="D4832" s="31"/>
      <c r="E4832" s="18"/>
      <c r="F4832" s="31"/>
      <c r="H4832" s="36"/>
    </row>
    <row r="4833" spans="3:8" x14ac:dyDescent="0.25">
      <c r="C4833" s="18"/>
      <c r="D4833" s="31"/>
      <c r="E4833" s="18"/>
      <c r="F4833" s="31"/>
      <c r="H4833" s="36"/>
    </row>
    <row r="4834" spans="3:8" x14ac:dyDescent="0.25">
      <c r="C4834" s="18"/>
      <c r="D4834" s="31"/>
      <c r="E4834" s="18"/>
      <c r="F4834" s="31"/>
      <c r="H4834" s="36"/>
    </row>
    <row r="4835" spans="3:8" x14ac:dyDescent="0.25">
      <c r="C4835" s="18"/>
      <c r="D4835" s="31"/>
      <c r="E4835" s="18"/>
      <c r="F4835" s="31"/>
      <c r="H4835" s="36"/>
    </row>
    <row r="4836" spans="3:8" x14ac:dyDescent="0.25">
      <c r="C4836" s="18"/>
      <c r="D4836" s="31"/>
      <c r="E4836" s="18"/>
      <c r="F4836" s="31"/>
      <c r="H4836" s="36"/>
    </row>
    <row r="4837" spans="3:8" x14ac:dyDescent="0.25">
      <c r="C4837" s="18"/>
      <c r="D4837" s="31"/>
      <c r="E4837" s="18"/>
      <c r="F4837" s="31"/>
      <c r="H4837" s="36"/>
    </row>
    <row r="4838" spans="3:8" x14ac:dyDescent="0.25">
      <c r="C4838" s="18"/>
      <c r="D4838" s="31"/>
      <c r="E4838" s="18"/>
      <c r="F4838" s="31"/>
      <c r="H4838" s="36"/>
    </row>
    <row r="4839" spans="3:8" x14ac:dyDescent="0.25">
      <c r="C4839" s="18"/>
      <c r="D4839" s="31"/>
      <c r="E4839" s="18"/>
      <c r="F4839" s="31"/>
      <c r="H4839" s="36"/>
    </row>
    <row r="4840" spans="3:8" x14ac:dyDescent="0.25">
      <c r="C4840" s="18"/>
      <c r="D4840" s="31"/>
      <c r="E4840" s="18"/>
      <c r="F4840" s="31"/>
      <c r="H4840" s="36"/>
    </row>
    <row r="4841" spans="3:8" x14ac:dyDescent="0.25">
      <c r="C4841" s="18"/>
      <c r="D4841" s="31"/>
      <c r="E4841" s="18"/>
      <c r="F4841" s="31"/>
      <c r="H4841" s="36"/>
    </row>
    <row r="4842" spans="3:8" x14ac:dyDescent="0.25">
      <c r="C4842" s="18"/>
      <c r="D4842" s="31"/>
      <c r="E4842" s="18"/>
      <c r="F4842" s="31"/>
      <c r="H4842" s="36"/>
    </row>
    <row r="4843" spans="3:8" x14ac:dyDescent="0.25">
      <c r="C4843" s="18"/>
      <c r="D4843" s="31"/>
      <c r="E4843" s="18"/>
      <c r="F4843" s="31"/>
      <c r="H4843" s="36"/>
    </row>
    <row r="4844" spans="3:8" x14ac:dyDescent="0.25">
      <c r="C4844" s="18"/>
      <c r="D4844" s="31"/>
      <c r="E4844" s="18"/>
      <c r="F4844" s="31"/>
      <c r="H4844" s="36"/>
    </row>
    <row r="4845" spans="3:8" x14ac:dyDescent="0.25">
      <c r="C4845" s="18"/>
      <c r="D4845" s="31"/>
      <c r="E4845" s="18"/>
      <c r="F4845" s="31"/>
      <c r="H4845" s="36"/>
    </row>
    <row r="4846" spans="3:8" x14ac:dyDescent="0.25">
      <c r="C4846" s="18"/>
      <c r="D4846" s="31"/>
      <c r="E4846" s="18"/>
      <c r="F4846" s="31"/>
      <c r="H4846" s="36"/>
    </row>
    <row r="4847" spans="3:8" x14ac:dyDescent="0.25">
      <c r="C4847" s="18"/>
      <c r="D4847" s="31"/>
      <c r="E4847" s="18"/>
      <c r="F4847" s="31"/>
      <c r="H4847" s="36"/>
    </row>
    <row r="4848" spans="3:8" x14ac:dyDescent="0.25">
      <c r="C4848" s="18"/>
      <c r="D4848" s="31"/>
      <c r="E4848" s="18"/>
      <c r="F4848" s="31"/>
      <c r="H4848" s="36"/>
    </row>
    <row r="4849" spans="3:8" x14ac:dyDescent="0.25">
      <c r="C4849" s="18"/>
      <c r="D4849" s="31"/>
      <c r="E4849" s="18"/>
      <c r="F4849" s="31"/>
      <c r="H4849" s="36"/>
    </row>
    <row r="4850" spans="3:8" x14ac:dyDescent="0.25">
      <c r="C4850" s="18"/>
      <c r="D4850" s="31"/>
      <c r="E4850" s="18"/>
      <c r="F4850" s="31"/>
      <c r="H4850" s="36"/>
    </row>
    <row r="4851" spans="3:8" x14ac:dyDescent="0.25">
      <c r="C4851" s="18"/>
      <c r="D4851" s="31"/>
      <c r="E4851" s="18"/>
      <c r="F4851" s="31"/>
      <c r="H4851" s="36"/>
    </row>
    <row r="4852" spans="3:8" x14ac:dyDescent="0.25">
      <c r="C4852" s="18"/>
      <c r="D4852" s="31"/>
      <c r="E4852" s="18"/>
      <c r="F4852" s="31"/>
      <c r="H4852" s="36"/>
    </row>
    <row r="4853" spans="3:8" x14ac:dyDescent="0.25">
      <c r="C4853" s="18"/>
      <c r="D4853" s="31"/>
      <c r="E4853" s="18"/>
      <c r="F4853" s="31"/>
      <c r="H4853" s="36"/>
    </row>
    <row r="4854" spans="3:8" x14ac:dyDescent="0.25">
      <c r="C4854" s="18"/>
      <c r="D4854" s="31"/>
      <c r="E4854" s="18"/>
      <c r="F4854" s="31"/>
      <c r="H4854" s="36"/>
    </row>
    <row r="4855" spans="3:8" x14ac:dyDescent="0.25">
      <c r="C4855" s="18"/>
      <c r="D4855" s="31"/>
      <c r="E4855" s="18"/>
      <c r="F4855" s="31"/>
      <c r="H4855" s="36"/>
    </row>
    <row r="4856" spans="3:8" x14ac:dyDescent="0.25">
      <c r="C4856" s="18"/>
      <c r="D4856" s="31"/>
      <c r="E4856" s="18"/>
      <c r="F4856" s="31"/>
      <c r="H4856" s="36"/>
    </row>
    <row r="4857" spans="3:8" x14ac:dyDescent="0.25">
      <c r="C4857" s="18"/>
      <c r="D4857" s="31"/>
      <c r="E4857" s="18"/>
      <c r="F4857" s="31"/>
      <c r="H4857" s="36"/>
    </row>
    <row r="4858" spans="3:8" x14ac:dyDescent="0.25">
      <c r="C4858" s="18"/>
      <c r="D4858" s="31"/>
      <c r="E4858" s="18"/>
      <c r="F4858" s="31"/>
      <c r="H4858" s="36"/>
    </row>
    <row r="4859" spans="3:8" x14ac:dyDescent="0.25">
      <c r="C4859" s="18"/>
      <c r="D4859" s="31"/>
      <c r="E4859" s="18"/>
      <c r="F4859" s="31"/>
      <c r="H4859" s="36"/>
    </row>
    <row r="4860" spans="3:8" x14ac:dyDescent="0.25">
      <c r="C4860" s="18"/>
      <c r="D4860" s="31"/>
      <c r="E4860" s="18"/>
      <c r="F4860" s="31"/>
      <c r="H4860" s="36"/>
    </row>
    <row r="4861" spans="3:8" x14ac:dyDescent="0.25">
      <c r="C4861" s="18"/>
      <c r="D4861" s="31"/>
      <c r="E4861" s="18"/>
      <c r="F4861" s="31"/>
      <c r="H4861" s="36"/>
    </row>
    <row r="4862" spans="3:8" x14ac:dyDescent="0.25">
      <c r="C4862" s="18"/>
      <c r="D4862" s="31"/>
      <c r="E4862" s="18"/>
      <c r="F4862" s="31"/>
      <c r="H4862" s="36"/>
    </row>
    <row r="4863" spans="3:8" x14ac:dyDescent="0.25">
      <c r="C4863" s="18"/>
      <c r="D4863" s="31"/>
      <c r="E4863" s="18"/>
      <c r="F4863" s="31"/>
      <c r="H4863" s="36"/>
    </row>
    <row r="4864" spans="3:8" x14ac:dyDescent="0.25">
      <c r="C4864" s="18"/>
      <c r="D4864" s="31"/>
      <c r="E4864" s="18"/>
      <c r="F4864" s="31"/>
      <c r="H4864" s="36"/>
    </row>
    <row r="4865" spans="3:8" x14ac:dyDescent="0.25">
      <c r="C4865" s="18"/>
      <c r="D4865" s="31"/>
      <c r="E4865" s="18"/>
      <c r="F4865" s="31"/>
      <c r="H4865" s="36"/>
    </row>
    <row r="4866" spans="3:8" x14ac:dyDescent="0.25">
      <c r="C4866" s="18"/>
      <c r="D4866" s="31"/>
      <c r="E4866" s="18"/>
      <c r="F4866" s="31"/>
      <c r="H4866" s="36"/>
    </row>
    <row r="4867" spans="3:8" x14ac:dyDescent="0.25">
      <c r="C4867" s="18"/>
      <c r="D4867" s="31"/>
      <c r="E4867" s="18"/>
      <c r="F4867" s="31"/>
      <c r="H4867" s="36"/>
    </row>
    <row r="4868" spans="3:8" x14ac:dyDescent="0.25">
      <c r="C4868" s="18"/>
      <c r="D4868" s="31"/>
      <c r="E4868" s="18"/>
      <c r="F4868" s="31"/>
      <c r="H4868" s="36"/>
    </row>
    <row r="4869" spans="3:8" x14ac:dyDescent="0.25">
      <c r="C4869" s="18"/>
      <c r="D4869" s="31"/>
      <c r="E4869" s="18"/>
      <c r="F4869" s="31"/>
      <c r="H4869" s="36"/>
    </row>
    <row r="4870" spans="3:8" x14ac:dyDescent="0.25">
      <c r="C4870" s="18"/>
      <c r="D4870" s="31"/>
      <c r="E4870" s="18"/>
      <c r="F4870" s="31"/>
      <c r="H4870" s="36"/>
    </row>
    <row r="4871" spans="3:8" x14ac:dyDescent="0.25">
      <c r="C4871" s="18"/>
      <c r="D4871" s="31"/>
      <c r="E4871" s="18"/>
      <c r="F4871" s="31"/>
      <c r="H4871" s="36"/>
    </row>
    <row r="4872" spans="3:8" x14ac:dyDescent="0.25">
      <c r="C4872" s="18"/>
      <c r="D4872" s="31"/>
      <c r="E4872" s="18"/>
      <c r="F4872" s="31"/>
      <c r="H4872" s="36"/>
    </row>
    <row r="4873" spans="3:8" x14ac:dyDescent="0.25">
      <c r="C4873" s="18"/>
      <c r="D4873" s="31"/>
      <c r="E4873" s="18"/>
      <c r="F4873" s="31"/>
      <c r="H4873" s="36"/>
    </row>
    <row r="4874" spans="3:8" x14ac:dyDescent="0.25">
      <c r="C4874" s="18"/>
      <c r="D4874" s="31"/>
      <c r="E4874" s="18"/>
      <c r="F4874" s="31"/>
      <c r="H4874" s="36"/>
    </row>
    <row r="4875" spans="3:8" x14ac:dyDescent="0.25">
      <c r="C4875" s="18"/>
      <c r="D4875" s="31"/>
      <c r="E4875" s="18"/>
      <c r="F4875" s="31"/>
      <c r="H4875" s="36"/>
    </row>
    <row r="4876" spans="3:8" x14ac:dyDescent="0.25">
      <c r="C4876" s="18"/>
      <c r="D4876" s="31"/>
      <c r="E4876" s="18"/>
      <c r="F4876" s="31"/>
      <c r="H4876" s="36"/>
    </row>
    <row r="4877" spans="3:8" x14ac:dyDescent="0.25">
      <c r="C4877" s="18"/>
      <c r="D4877" s="31"/>
      <c r="E4877" s="18"/>
      <c r="F4877" s="31"/>
      <c r="H4877" s="36"/>
    </row>
    <row r="4878" spans="3:8" x14ac:dyDescent="0.25">
      <c r="C4878" s="18"/>
      <c r="D4878" s="31"/>
      <c r="E4878" s="18"/>
      <c r="F4878" s="31"/>
      <c r="H4878" s="36"/>
    </row>
    <row r="4879" spans="3:8" x14ac:dyDescent="0.25">
      <c r="C4879" s="18"/>
      <c r="D4879" s="31"/>
      <c r="E4879" s="18"/>
      <c r="F4879" s="31"/>
      <c r="H4879" s="36"/>
    </row>
    <row r="4880" spans="3:8" x14ac:dyDescent="0.25">
      <c r="C4880" s="18"/>
      <c r="D4880" s="31"/>
      <c r="E4880" s="18"/>
      <c r="F4880" s="31"/>
      <c r="H4880" s="36"/>
    </row>
    <row r="4881" spans="3:8" x14ac:dyDescent="0.25">
      <c r="C4881" s="18"/>
      <c r="D4881" s="31"/>
      <c r="E4881" s="18"/>
      <c r="F4881" s="31"/>
      <c r="H4881" s="36"/>
    </row>
    <row r="4882" spans="3:8" x14ac:dyDescent="0.25">
      <c r="C4882" s="18"/>
      <c r="D4882" s="31"/>
      <c r="E4882" s="18"/>
      <c r="F4882" s="31"/>
      <c r="H4882" s="36"/>
    </row>
    <row r="4883" spans="3:8" x14ac:dyDescent="0.25">
      <c r="C4883" s="18"/>
      <c r="D4883" s="31"/>
      <c r="E4883" s="18"/>
      <c r="F4883" s="31"/>
      <c r="H4883" s="36"/>
    </row>
    <row r="4884" spans="3:8" x14ac:dyDescent="0.25">
      <c r="C4884" s="18"/>
      <c r="D4884" s="31"/>
      <c r="E4884" s="18"/>
      <c r="F4884" s="31"/>
      <c r="H4884" s="36"/>
    </row>
    <row r="4885" spans="3:8" x14ac:dyDescent="0.25">
      <c r="C4885" s="18"/>
      <c r="D4885" s="31"/>
      <c r="E4885" s="18"/>
      <c r="F4885" s="31"/>
      <c r="H4885" s="36"/>
    </row>
    <row r="4886" spans="3:8" x14ac:dyDescent="0.25">
      <c r="C4886" s="18"/>
      <c r="D4886" s="31"/>
      <c r="E4886" s="18"/>
      <c r="F4886" s="31"/>
      <c r="H4886" s="36"/>
    </row>
    <row r="4887" spans="3:8" x14ac:dyDescent="0.25">
      <c r="C4887" s="18"/>
      <c r="D4887" s="31"/>
      <c r="E4887" s="18"/>
      <c r="F4887" s="31"/>
      <c r="H4887" s="36"/>
    </row>
    <row r="4888" spans="3:8" x14ac:dyDescent="0.25">
      <c r="C4888" s="18"/>
      <c r="D4888" s="31"/>
      <c r="E4888" s="18"/>
      <c r="F4888" s="31"/>
      <c r="H4888" s="36"/>
    </row>
    <row r="4889" spans="3:8" x14ac:dyDescent="0.25">
      <c r="C4889" s="18"/>
      <c r="D4889" s="31"/>
      <c r="E4889" s="18"/>
      <c r="F4889" s="31"/>
      <c r="H4889" s="36"/>
    </row>
    <row r="4890" spans="3:8" x14ac:dyDescent="0.25">
      <c r="C4890" s="18"/>
      <c r="D4890" s="31"/>
      <c r="E4890" s="18"/>
      <c r="F4890" s="31"/>
      <c r="H4890" s="36"/>
    </row>
    <row r="4891" spans="3:8" x14ac:dyDescent="0.25">
      <c r="C4891" s="18"/>
      <c r="D4891" s="31"/>
      <c r="E4891" s="18"/>
      <c r="F4891" s="31"/>
      <c r="H4891" s="36"/>
    </row>
    <row r="4892" spans="3:8" x14ac:dyDescent="0.25">
      <c r="C4892" s="18"/>
      <c r="D4892" s="31"/>
      <c r="E4892" s="18"/>
      <c r="F4892" s="31"/>
      <c r="H4892" s="36"/>
    </row>
    <row r="4893" spans="3:8" x14ac:dyDescent="0.25">
      <c r="C4893" s="18"/>
      <c r="D4893" s="31"/>
      <c r="E4893" s="18"/>
      <c r="F4893" s="31"/>
      <c r="H4893" s="36"/>
    </row>
    <row r="4894" spans="3:8" x14ac:dyDescent="0.25">
      <c r="C4894" s="18"/>
      <c r="D4894" s="31"/>
      <c r="E4894" s="18"/>
      <c r="F4894" s="31"/>
      <c r="H4894" s="36"/>
    </row>
    <row r="4895" spans="3:8" x14ac:dyDescent="0.25">
      <c r="C4895" s="18"/>
      <c r="D4895" s="31"/>
      <c r="E4895" s="18"/>
      <c r="F4895" s="31"/>
      <c r="H4895" s="36"/>
    </row>
    <row r="4896" spans="3:8" x14ac:dyDescent="0.25">
      <c r="C4896" s="18"/>
      <c r="D4896" s="31"/>
      <c r="E4896" s="18"/>
      <c r="F4896" s="31"/>
      <c r="H4896" s="36"/>
    </row>
    <row r="4897" spans="3:8" x14ac:dyDescent="0.25">
      <c r="C4897" s="18"/>
      <c r="D4897" s="31"/>
      <c r="E4897" s="18"/>
      <c r="F4897" s="31"/>
      <c r="H4897" s="36"/>
    </row>
    <row r="4898" spans="3:8" x14ac:dyDescent="0.25">
      <c r="C4898" s="18"/>
      <c r="D4898" s="31"/>
      <c r="E4898" s="18"/>
      <c r="F4898" s="31"/>
      <c r="H4898" s="36"/>
    </row>
    <row r="4899" spans="3:8" x14ac:dyDescent="0.25">
      <c r="C4899" s="18"/>
      <c r="D4899" s="31"/>
      <c r="E4899" s="18"/>
      <c r="F4899" s="31"/>
      <c r="H4899" s="36"/>
    </row>
    <row r="4900" spans="3:8" x14ac:dyDescent="0.25">
      <c r="C4900" s="18"/>
      <c r="D4900" s="31"/>
      <c r="E4900" s="18"/>
      <c r="F4900" s="31"/>
      <c r="H4900" s="36"/>
    </row>
    <row r="4901" spans="3:8" x14ac:dyDescent="0.25">
      <c r="C4901" s="18"/>
      <c r="D4901" s="31"/>
      <c r="E4901" s="18"/>
      <c r="F4901" s="31"/>
      <c r="H4901" s="36"/>
    </row>
    <row r="4902" spans="3:8" x14ac:dyDescent="0.25">
      <c r="C4902" s="18"/>
      <c r="D4902" s="31"/>
      <c r="E4902" s="18"/>
      <c r="F4902" s="31"/>
      <c r="H4902" s="36"/>
    </row>
    <row r="4903" spans="3:8" x14ac:dyDescent="0.25">
      <c r="C4903" s="18"/>
      <c r="D4903" s="31"/>
      <c r="E4903" s="18"/>
      <c r="F4903" s="31"/>
      <c r="H4903" s="36"/>
    </row>
    <row r="4904" spans="3:8" x14ac:dyDescent="0.25">
      <c r="C4904" s="18"/>
      <c r="D4904" s="31"/>
      <c r="E4904" s="18"/>
      <c r="F4904" s="31"/>
      <c r="H4904" s="36"/>
    </row>
    <row r="4905" spans="3:8" x14ac:dyDescent="0.25">
      <c r="C4905" s="18"/>
      <c r="D4905" s="31"/>
      <c r="E4905" s="18"/>
      <c r="F4905" s="31"/>
      <c r="H4905" s="36"/>
    </row>
    <row r="4906" spans="3:8" x14ac:dyDescent="0.25">
      <c r="C4906" s="18"/>
      <c r="D4906" s="31"/>
      <c r="E4906" s="18"/>
      <c r="F4906" s="31"/>
      <c r="H4906" s="36"/>
    </row>
    <row r="4907" spans="3:8" x14ac:dyDescent="0.25">
      <c r="C4907" s="18"/>
      <c r="D4907" s="31"/>
      <c r="E4907" s="18"/>
      <c r="F4907" s="31"/>
      <c r="H4907" s="36"/>
    </row>
    <row r="4908" spans="3:8" x14ac:dyDescent="0.25">
      <c r="C4908" s="18"/>
      <c r="D4908" s="31"/>
      <c r="E4908" s="18"/>
      <c r="F4908" s="31"/>
      <c r="H4908" s="36"/>
    </row>
    <row r="4909" spans="3:8" x14ac:dyDescent="0.25">
      <c r="C4909" s="18"/>
      <c r="D4909" s="31"/>
      <c r="E4909" s="18"/>
      <c r="F4909" s="31"/>
      <c r="H4909" s="36"/>
    </row>
    <row r="4910" spans="3:8" x14ac:dyDescent="0.25">
      <c r="C4910" s="18"/>
      <c r="D4910" s="31"/>
      <c r="E4910" s="18"/>
      <c r="F4910" s="31"/>
      <c r="H4910" s="36"/>
    </row>
    <row r="4911" spans="3:8" x14ac:dyDescent="0.25">
      <c r="C4911" s="18"/>
      <c r="D4911" s="31"/>
      <c r="E4911" s="18"/>
      <c r="F4911" s="31"/>
      <c r="H4911" s="36"/>
    </row>
    <row r="4912" spans="3:8" x14ac:dyDescent="0.25">
      <c r="C4912" s="18"/>
      <c r="D4912" s="31"/>
      <c r="E4912" s="18"/>
      <c r="F4912" s="31"/>
      <c r="H4912" s="36"/>
    </row>
    <row r="4913" spans="3:8" x14ac:dyDescent="0.25">
      <c r="C4913" s="18"/>
      <c r="D4913" s="31"/>
      <c r="E4913" s="18"/>
      <c r="F4913" s="31"/>
      <c r="H4913" s="36"/>
    </row>
    <row r="4914" spans="3:8" x14ac:dyDescent="0.25">
      <c r="C4914" s="18"/>
      <c r="D4914" s="31"/>
      <c r="E4914" s="18"/>
      <c r="F4914" s="31"/>
      <c r="H4914" s="36"/>
    </row>
    <row r="4915" spans="3:8" x14ac:dyDescent="0.25">
      <c r="C4915" s="18"/>
      <c r="D4915" s="31"/>
      <c r="E4915" s="18"/>
      <c r="F4915" s="31"/>
      <c r="H4915" s="36"/>
    </row>
    <row r="4916" spans="3:8" x14ac:dyDescent="0.25">
      <c r="C4916" s="18"/>
      <c r="D4916" s="31"/>
      <c r="E4916" s="18"/>
      <c r="F4916" s="31"/>
      <c r="H4916" s="36"/>
    </row>
    <row r="4917" spans="3:8" x14ac:dyDescent="0.25">
      <c r="C4917" s="18"/>
      <c r="D4917" s="31"/>
      <c r="E4917" s="18"/>
      <c r="F4917" s="31"/>
      <c r="H4917" s="36"/>
    </row>
    <row r="4918" spans="3:8" x14ac:dyDescent="0.25">
      <c r="C4918" s="18"/>
      <c r="D4918" s="31"/>
      <c r="E4918" s="18"/>
      <c r="F4918" s="31"/>
      <c r="H4918" s="36"/>
    </row>
    <row r="4919" spans="3:8" x14ac:dyDescent="0.25">
      <c r="C4919" s="18"/>
      <c r="D4919" s="31"/>
      <c r="E4919" s="18"/>
      <c r="F4919" s="31"/>
      <c r="H4919" s="36"/>
    </row>
    <row r="4920" spans="3:8" x14ac:dyDescent="0.25">
      <c r="C4920" s="18"/>
      <c r="D4920" s="31"/>
      <c r="E4920" s="18"/>
      <c r="F4920" s="31"/>
      <c r="H4920" s="36"/>
    </row>
    <row r="4921" spans="3:8" x14ac:dyDescent="0.25">
      <c r="C4921" s="18"/>
      <c r="D4921" s="31"/>
      <c r="E4921" s="18"/>
      <c r="F4921" s="31"/>
      <c r="H4921" s="36"/>
    </row>
    <row r="4922" spans="3:8" x14ac:dyDescent="0.25">
      <c r="C4922" s="18"/>
      <c r="D4922" s="31"/>
      <c r="E4922" s="18"/>
      <c r="F4922" s="31"/>
      <c r="H4922" s="36"/>
    </row>
    <row r="4923" spans="3:8" x14ac:dyDescent="0.25">
      <c r="C4923" s="18"/>
      <c r="D4923" s="31"/>
      <c r="E4923" s="18"/>
      <c r="F4923" s="31"/>
      <c r="H4923" s="36"/>
    </row>
    <row r="4924" spans="3:8" x14ac:dyDescent="0.25">
      <c r="C4924" s="18"/>
      <c r="D4924" s="31"/>
      <c r="E4924" s="18"/>
      <c r="F4924" s="31"/>
      <c r="H4924" s="36"/>
    </row>
    <row r="4925" spans="3:8" x14ac:dyDescent="0.25">
      <c r="C4925" s="18"/>
      <c r="D4925" s="31"/>
      <c r="E4925" s="18"/>
      <c r="F4925" s="31"/>
      <c r="H4925" s="36"/>
    </row>
    <row r="4926" spans="3:8" x14ac:dyDescent="0.25">
      <c r="C4926" s="18"/>
      <c r="D4926" s="31"/>
      <c r="E4926" s="18"/>
      <c r="F4926" s="31"/>
      <c r="H4926" s="36"/>
    </row>
    <row r="4927" spans="3:8" x14ac:dyDescent="0.25">
      <c r="C4927" s="18"/>
      <c r="D4927" s="31"/>
      <c r="E4927" s="18"/>
      <c r="F4927" s="31"/>
      <c r="H4927" s="36"/>
    </row>
    <row r="4928" spans="3:8" x14ac:dyDescent="0.25">
      <c r="C4928" s="18"/>
      <c r="D4928" s="31"/>
      <c r="E4928" s="18"/>
      <c r="F4928" s="31"/>
      <c r="H4928" s="36"/>
    </row>
    <row r="4929" spans="3:8" x14ac:dyDescent="0.25">
      <c r="C4929" s="18"/>
      <c r="D4929" s="31"/>
      <c r="E4929" s="18"/>
      <c r="F4929" s="31"/>
      <c r="H4929" s="36"/>
    </row>
    <row r="4930" spans="3:8" x14ac:dyDescent="0.25">
      <c r="C4930" s="18"/>
      <c r="D4930" s="31"/>
      <c r="E4930" s="18"/>
      <c r="F4930" s="31"/>
      <c r="H4930" s="36"/>
    </row>
    <row r="4931" spans="3:8" x14ac:dyDescent="0.25">
      <c r="C4931" s="18"/>
      <c r="D4931" s="31"/>
      <c r="E4931" s="18"/>
      <c r="F4931" s="31"/>
      <c r="H4931" s="36"/>
    </row>
    <row r="4932" spans="3:8" x14ac:dyDescent="0.25">
      <c r="C4932" s="18"/>
      <c r="D4932" s="31"/>
      <c r="E4932" s="18"/>
      <c r="F4932" s="31"/>
      <c r="H4932" s="36"/>
    </row>
    <row r="4933" spans="3:8" x14ac:dyDescent="0.25">
      <c r="C4933" s="18"/>
      <c r="D4933" s="31"/>
      <c r="E4933" s="18"/>
      <c r="F4933" s="31"/>
      <c r="H4933" s="36"/>
    </row>
    <row r="4934" spans="3:8" x14ac:dyDescent="0.25">
      <c r="C4934" s="18"/>
      <c r="D4934" s="31"/>
      <c r="E4934" s="18"/>
      <c r="F4934" s="31"/>
      <c r="H4934" s="36"/>
    </row>
    <row r="4935" spans="3:8" x14ac:dyDescent="0.25">
      <c r="C4935" s="18"/>
      <c r="D4935" s="31"/>
      <c r="E4935" s="18"/>
      <c r="F4935" s="31"/>
      <c r="H4935" s="36"/>
    </row>
    <row r="4936" spans="3:8" x14ac:dyDescent="0.25">
      <c r="C4936" s="18"/>
      <c r="D4936" s="31"/>
      <c r="E4936" s="18"/>
      <c r="F4936" s="31"/>
      <c r="H4936" s="36"/>
    </row>
    <row r="4937" spans="3:8" x14ac:dyDescent="0.25">
      <c r="C4937" s="18"/>
      <c r="D4937" s="31"/>
      <c r="E4937" s="18"/>
      <c r="F4937" s="31"/>
      <c r="H4937" s="36"/>
    </row>
    <row r="4938" spans="3:8" x14ac:dyDescent="0.25">
      <c r="C4938" s="18"/>
      <c r="D4938" s="31"/>
      <c r="E4938" s="18"/>
      <c r="F4938" s="31"/>
      <c r="H4938" s="36"/>
    </row>
    <row r="4939" spans="3:8" x14ac:dyDescent="0.25">
      <c r="C4939" s="18"/>
      <c r="D4939" s="31"/>
      <c r="E4939" s="18"/>
      <c r="F4939" s="31"/>
      <c r="H4939" s="36"/>
    </row>
    <row r="4940" spans="3:8" x14ac:dyDescent="0.25">
      <c r="C4940" s="18"/>
      <c r="D4940" s="31"/>
      <c r="E4940" s="18"/>
      <c r="F4940" s="31"/>
      <c r="H4940" s="36"/>
    </row>
    <row r="4941" spans="3:8" x14ac:dyDescent="0.25">
      <c r="C4941" s="18"/>
      <c r="D4941" s="31"/>
      <c r="E4941" s="18"/>
      <c r="F4941" s="31"/>
      <c r="H4941" s="36"/>
    </row>
    <row r="4942" spans="3:8" x14ac:dyDescent="0.25">
      <c r="C4942" s="18"/>
      <c r="D4942" s="31"/>
      <c r="E4942" s="18"/>
      <c r="F4942" s="31"/>
      <c r="H4942" s="36"/>
    </row>
    <row r="4943" spans="3:8" x14ac:dyDescent="0.25">
      <c r="C4943" s="18"/>
      <c r="D4943" s="31"/>
      <c r="E4943" s="18"/>
      <c r="F4943" s="31"/>
      <c r="H4943" s="36"/>
    </row>
    <row r="4944" spans="3:8" x14ac:dyDescent="0.25">
      <c r="C4944" s="18"/>
      <c r="D4944" s="31"/>
      <c r="E4944" s="18"/>
      <c r="F4944" s="31"/>
      <c r="H4944" s="36"/>
    </row>
    <row r="4945" spans="3:8" x14ac:dyDescent="0.25">
      <c r="C4945" s="18"/>
      <c r="D4945" s="31"/>
      <c r="E4945" s="18"/>
      <c r="F4945" s="31"/>
      <c r="H4945" s="36"/>
    </row>
    <row r="4946" spans="3:8" x14ac:dyDescent="0.25">
      <c r="C4946" s="18"/>
      <c r="D4946" s="31"/>
      <c r="E4946" s="18"/>
      <c r="F4946" s="31"/>
      <c r="H4946" s="36"/>
    </row>
    <row r="4947" spans="3:8" x14ac:dyDescent="0.25">
      <c r="C4947" s="18"/>
      <c r="D4947" s="31"/>
      <c r="E4947" s="18"/>
      <c r="F4947" s="31"/>
      <c r="H4947" s="36"/>
    </row>
    <row r="4948" spans="3:8" x14ac:dyDescent="0.25">
      <c r="C4948" s="18"/>
      <c r="D4948" s="31"/>
      <c r="E4948" s="18"/>
      <c r="F4948" s="31"/>
      <c r="H4948" s="36"/>
    </row>
    <row r="4949" spans="3:8" x14ac:dyDescent="0.25">
      <c r="C4949" s="18"/>
      <c r="D4949" s="31"/>
      <c r="E4949" s="18"/>
      <c r="F4949" s="31"/>
      <c r="H4949" s="36"/>
    </row>
    <row r="4950" spans="3:8" x14ac:dyDescent="0.25">
      <c r="C4950" s="18"/>
      <c r="D4950" s="31"/>
      <c r="E4950" s="18"/>
      <c r="F4950" s="31"/>
      <c r="H4950" s="36"/>
    </row>
    <row r="4951" spans="3:8" x14ac:dyDescent="0.25">
      <c r="C4951" s="18"/>
      <c r="D4951" s="31"/>
      <c r="E4951" s="18"/>
      <c r="F4951" s="31"/>
      <c r="H4951" s="36"/>
    </row>
    <row r="4952" spans="3:8" x14ac:dyDescent="0.25">
      <c r="C4952" s="18"/>
      <c r="D4952" s="31"/>
      <c r="E4952" s="18"/>
      <c r="F4952" s="31"/>
      <c r="H4952" s="36"/>
    </row>
    <row r="4953" spans="3:8" x14ac:dyDescent="0.25">
      <c r="C4953" s="18"/>
      <c r="D4953" s="31"/>
      <c r="E4953" s="18"/>
      <c r="F4953" s="31"/>
      <c r="H4953" s="36"/>
    </row>
    <row r="4954" spans="3:8" x14ac:dyDescent="0.25">
      <c r="C4954" s="18"/>
      <c r="D4954" s="31"/>
      <c r="E4954" s="18"/>
      <c r="F4954" s="31"/>
      <c r="H4954" s="36"/>
    </row>
    <row r="4955" spans="3:8" x14ac:dyDescent="0.25">
      <c r="C4955" s="18"/>
      <c r="D4955" s="31"/>
      <c r="E4955" s="18"/>
      <c r="F4955" s="31"/>
      <c r="H4955" s="36"/>
    </row>
    <row r="4956" spans="3:8" x14ac:dyDescent="0.25">
      <c r="C4956" s="18"/>
      <c r="D4956" s="31"/>
      <c r="E4956" s="18"/>
      <c r="F4956" s="31"/>
      <c r="H4956" s="36"/>
    </row>
    <row r="4957" spans="3:8" x14ac:dyDescent="0.25">
      <c r="C4957" s="18"/>
      <c r="D4957" s="31"/>
      <c r="E4957" s="18"/>
      <c r="F4957" s="31"/>
      <c r="H4957" s="36"/>
    </row>
    <row r="4958" spans="3:8" x14ac:dyDescent="0.25">
      <c r="C4958" s="18"/>
      <c r="D4958" s="31"/>
      <c r="E4958" s="18"/>
      <c r="F4958" s="31"/>
      <c r="H4958" s="36"/>
    </row>
    <row r="4959" spans="3:8" x14ac:dyDescent="0.25">
      <c r="C4959" s="18"/>
      <c r="D4959" s="31"/>
      <c r="E4959" s="18"/>
      <c r="F4959" s="31"/>
      <c r="H4959" s="36"/>
    </row>
    <row r="4960" spans="3:8" x14ac:dyDescent="0.25">
      <c r="C4960" s="18"/>
      <c r="D4960" s="31"/>
      <c r="E4960" s="18"/>
      <c r="F4960" s="31"/>
      <c r="H4960" s="36"/>
    </row>
    <row r="4961" spans="3:8" x14ac:dyDescent="0.25">
      <c r="C4961" s="18"/>
      <c r="D4961" s="31"/>
      <c r="E4961" s="18"/>
      <c r="F4961" s="31"/>
      <c r="H4961" s="36"/>
    </row>
    <row r="4962" spans="3:8" x14ac:dyDescent="0.25">
      <c r="C4962" s="18"/>
      <c r="D4962" s="31"/>
      <c r="E4962" s="18"/>
      <c r="F4962" s="31"/>
      <c r="H4962" s="36"/>
    </row>
    <row r="4963" spans="3:8" x14ac:dyDescent="0.25">
      <c r="C4963" s="18"/>
      <c r="D4963" s="31"/>
      <c r="E4963" s="18"/>
      <c r="F4963" s="31"/>
      <c r="H4963" s="36"/>
    </row>
    <row r="4964" spans="3:8" x14ac:dyDescent="0.25">
      <c r="C4964" s="18"/>
      <c r="D4964" s="31"/>
      <c r="E4964" s="18"/>
      <c r="F4964" s="31"/>
      <c r="H4964" s="36"/>
    </row>
    <row r="4965" spans="3:8" x14ac:dyDescent="0.25">
      <c r="C4965" s="18"/>
      <c r="D4965" s="31"/>
      <c r="E4965" s="18"/>
      <c r="F4965" s="31"/>
      <c r="H4965" s="36"/>
    </row>
    <row r="4966" spans="3:8" x14ac:dyDescent="0.25">
      <c r="C4966" s="18"/>
      <c r="D4966" s="31"/>
      <c r="E4966" s="18"/>
      <c r="F4966" s="31"/>
      <c r="H4966" s="36"/>
    </row>
    <row r="4967" spans="3:8" x14ac:dyDescent="0.25">
      <c r="C4967" s="18"/>
      <c r="D4967" s="31"/>
      <c r="E4967" s="18"/>
      <c r="F4967" s="31"/>
      <c r="H4967" s="36"/>
    </row>
    <row r="4968" spans="3:8" x14ac:dyDescent="0.25">
      <c r="C4968" s="18"/>
      <c r="D4968" s="31"/>
      <c r="E4968" s="18"/>
      <c r="F4968" s="31"/>
      <c r="H4968" s="36"/>
    </row>
    <row r="4969" spans="3:8" x14ac:dyDescent="0.25">
      <c r="C4969" s="18"/>
      <c r="D4969" s="31"/>
      <c r="E4969" s="18"/>
      <c r="F4969" s="31"/>
      <c r="H4969" s="36"/>
    </row>
    <row r="4970" spans="3:8" x14ac:dyDescent="0.25">
      <c r="C4970" s="18"/>
      <c r="D4970" s="31"/>
      <c r="E4970" s="18"/>
      <c r="F4970" s="31"/>
      <c r="H4970" s="36"/>
    </row>
    <row r="4971" spans="3:8" x14ac:dyDescent="0.25">
      <c r="C4971" s="18"/>
      <c r="D4971" s="31"/>
      <c r="E4971" s="18"/>
      <c r="F4971" s="31"/>
      <c r="H4971" s="36"/>
    </row>
    <row r="4972" spans="3:8" x14ac:dyDescent="0.25">
      <c r="C4972" s="18"/>
      <c r="D4972" s="31"/>
      <c r="E4972" s="18"/>
      <c r="F4972" s="31"/>
      <c r="H4972" s="36"/>
    </row>
    <row r="4973" spans="3:8" x14ac:dyDescent="0.25">
      <c r="C4973" s="18"/>
      <c r="D4973" s="31"/>
      <c r="E4973" s="18"/>
      <c r="F4973" s="31"/>
      <c r="H4973" s="36"/>
    </row>
    <row r="4974" spans="3:8" x14ac:dyDescent="0.25">
      <c r="C4974" s="18"/>
      <c r="D4974" s="31"/>
      <c r="E4974" s="18"/>
      <c r="F4974" s="31"/>
      <c r="H4974" s="36"/>
    </row>
    <row r="4975" spans="3:8" x14ac:dyDescent="0.25">
      <c r="C4975" s="18"/>
      <c r="D4975" s="31"/>
      <c r="E4975" s="18"/>
      <c r="F4975" s="31"/>
      <c r="H4975" s="36"/>
    </row>
    <row r="4976" spans="3:8" x14ac:dyDescent="0.25">
      <c r="C4976" s="18"/>
      <c r="D4976" s="31"/>
      <c r="E4976" s="18"/>
      <c r="F4976" s="31"/>
      <c r="H4976" s="36"/>
    </row>
    <row r="4977" spans="3:8" x14ac:dyDescent="0.25">
      <c r="C4977" s="18"/>
      <c r="D4977" s="31"/>
      <c r="E4977" s="18"/>
      <c r="F4977" s="31"/>
      <c r="H4977" s="36"/>
    </row>
    <row r="4978" spans="3:8" x14ac:dyDescent="0.25">
      <c r="C4978" s="18"/>
      <c r="D4978" s="31"/>
      <c r="E4978" s="18"/>
      <c r="F4978" s="31"/>
      <c r="H4978" s="36"/>
    </row>
    <row r="4979" spans="3:8" x14ac:dyDescent="0.25">
      <c r="C4979" s="18"/>
      <c r="D4979" s="31"/>
      <c r="E4979" s="18"/>
      <c r="F4979" s="31"/>
      <c r="H4979" s="36"/>
    </row>
    <row r="4980" spans="3:8" x14ac:dyDescent="0.25">
      <c r="C4980" s="18"/>
      <c r="D4980" s="31"/>
      <c r="E4980" s="18"/>
      <c r="F4980" s="31"/>
      <c r="H4980" s="36"/>
    </row>
    <row r="4981" spans="3:8" x14ac:dyDescent="0.25">
      <c r="C4981" s="18"/>
      <c r="D4981" s="31"/>
      <c r="E4981" s="18"/>
      <c r="F4981" s="31"/>
      <c r="H4981" s="36"/>
    </row>
    <row r="4982" spans="3:8" x14ac:dyDescent="0.25">
      <c r="C4982" s="18"/>
      <c r="D4982" s="31"/>
      <c r="E4982" s="18"/>
      <c r="F4982" s="31"/>
      <c r="H4982" s="36"/>
    </row>
    <row r="4983" spans="3:8" x14ac:dyDescent="0.25">
      <c r="C4983" s="18"/>
      <c r="D4983" s="31"/>
      <c r="E4983" s="18"/>
      <c r="F4983" s="31"/>
      <c r="H4983" s="36"/>
    </row>
    <row r="4984" spans="3:8" x14ac:dyDescent="0.25">
      <c r="C4984" s="18"/>
      <c r="D4984" s="31"/>
      <c r="E4984" s="18"/>
      <c r="F4984" s="31"/>
      <c r="H4984" s="36"/>
    </row>
    <row r="4985" spans="3:8" x14ac:dyDescent="0.25">
      <c r="C4985" s="18"/>
      <c r="D4985" s="31"/>
      <c r="E4985" s="18"/>
      <c r="F4985" s="31"/>
      <c r="H4985" s="36"/>
    </row>
    <row r="4986" spans="3:8" x14ac:dyDescent="0.25">
      <c r="C4986" s="18"/>
      <c r="D4986" s="31"/>
      <c r="E4986" s="18"/>
      <c r="F4986" s="31"/>
      <c r="H4986" s="36"/>
    </row>
    <row r="4987" spans="3:8" x14ac:dyDescent="0.25">
      <c r="C4987" s="18"/>
      <c r="D4987" s="31"/>
      <c r="E4987" s="18"/>
      <c r="F4987" s="31"/>
      <c r="H4987" s="36"/>
    </row>
    <row r="4988" spans="3:8" x14ac:dyDescent="0.25">
      <c r="C4988" s="18"/>
      <c r="D4988" s="31"/>
      <c r="E4988" s="18"/>
      <c r="F4988" s="31"/>
      <c r="H4988" s="36"/>
    </row>
    <row r="4989" spans="3:8" x14ac:dyDescent="0.25">
      <c r="C4989" s="18"/>
      <c r="D4989" s="31"/>
      <c r="E4989" s="18"/>
      <c r="F4989" s="31"/>
      <c r="H4989" s="36"/>
    </row>
    <row r="4990" spans="3:8" x14ac:dyDescent="0.25">
      <c r="C4990" s="18"/>
      <c r="D4990" s="31"/>
      <c r="E4990" s="18"/>
      <c r="F4990" s="31"/>
      <c r="H4990" s="36"/>
    </row>
    <row r="4991" spans="3:8" x14ac:dyDescent="0.25">
      <c r="C4991" s="18"/>
      <c r="D4991" s="31"/>
      <c r="E4991" s="18"/>
      <c r="F4991" s="31"/>
      <c r="H4991" s="36"/>
    </row>
    <row r="4992" spans="3:8" x14ac:dyDescent="0.25">
      <c r="C4992" s="18"/>
      <c r="D4992" s="31"/>
      <c r="E4992" s="18"/>
      <c r="F4992" s="31"/>
      <c r="H4992" s="36"/>
    </row>
    <row r="4993" spans="3:8" x14ac:dyDescent="0.25">
      <c r="C4993" s="18"/>
      <c r="D4993" s="31"/>
      <c r="E4993" s="18"/>
      <c r="F4993" s="31"/>
      <c r="H4993" s="36"/>
    </row>
    <row r="4994" spans="3:8" x14ac:dyDescent="0.25">
      <c r="C4994" s="18"/>
      <c r="D4994" s="31"/>
      <c r="E4994" s="18"/>
      <c r="F4994" s="31"/>
      <c r="H4994" s="36"/>
    </row>
    <row r="4995" spans="3:8" x14ac:dyDescent="0.25">
      <c r="C4995" s="18"/>
      <c r="D4995" s="31"/>
      <c r="E4995" s="18"/>
      <c r="F4995" s="31"/>
      <c r="H4995" s="36"/>
    </row>
    <row r="4996" spans="3:8" x14ac:dyDescent="0.25">
      <c r="C4996" s="18"/>
      <c r="D4996" s="31"/>
      <c r="E4996" s="18"/>
      <c r="F4996" s="31"/>
      <c r="H4996" s="36"/>
    </row>
    <row r="4997" spans="3:8" x14ac:dyDescent="0.25">
      <c r="C4997" s="18"/>
      <c r="D4997" s="31"/>
      <c r="E4997" s="18"/>
      <c r="F4997" s="31"/>
      <c r="H4997" s="36"/>
    </row>
    <row r="4998" spans="3:8" x14ac:dyDescent="0.25">
      <c r="C4998" s="18"/>
      <c r="D4998" s="31"/>
      <c r="E4998" s="18"/>
      <c r="F4998" s="31"/>
      <c r="H4998" s="36"/>
    </row>
    <row r="4999" spans="3:8" x14ac:dyDescent="0.25">
      <c r="C4999" s="18"/>
      <c r="D4999" s="31"/>
      <c r="E4999" s="18"/>
      <c r="F4999" s="31"/>
      <c r="H4999" s="36"/>
    </row>
    <row r="5000" spans="3:8" x14ac:dyDescent="0.25">
      <c r="C5000" s="18"/>
      <c r="D5000" s="31"/>
      <c r="E5000" s="18"/>
      <c r="F5000" s="31"/>
      <c r="H5000" s="36"/>
    </row>
    <row r="5001" spans="3:8" x14ac:dyDescent="0.25">
      <c r="C5001" s="18"/>
      <c r="D5001" s="31"/>
      <c r="E5001" s="18"/>
      <c r="F5001" s="31"/>
      <c r="H5001" s="36"/>
    </row>
    <row r="5002" spans="3:8" x14ac:dyDescent="0.25">
      <c r="C5002" s="18"/>
      <c r="D5002" s="31"/>
      <c r="E5002" s="18"/>
      <c r="F5002" s="31"/>
      <c r="H5002" s="36"/>
    </row>
    <row r="5003" spans="3:8" x14ac:dyDescent="0.25">
      <c r="C5003" s="18"/>
      <c r="D5003" s="31"/>
      <c r="E5003" s="18"/>
      <c r="F5003" s="31"/>
      <c r="H5003" s="36"/>
    </row>
    <row r="5004" spans="3:8" x14ac:dyDescent="0.25">
      <c r="C5004" s="18"/>
      <c r="D5004" s="31"/>
      <c r="E5004" s="18"/>
      <c r="F5004" s="31"/>
      <c r="H5004" s="36"/>
    </row>
    <row r="5005" spans="3:8" x14ac:dyDescent="0.25">
      <c r="C5005" s="18"/>
      <c r="D5005" s="31"/>
      <c r="E5005" s="18"/>
      <c r="F5005" s="31"/>
      <c r="H5005" s="36"/>
    </row>
    <row r="5006" spans="3:8" x14ac:dyDescent="0.25">
      <c r="C5006" s="18"/>
      <c r="D5006" s="31"/>
      <c r="E5006" s="18"/>
      <c r="F5006" s="31"/>
      <c r="H5006" s="36"/>
    </row>
    <row r="5007" spans="3:8" x14ac:dyDescent="0.25">
      <c r="C5007" s="18"/>
      <c r="D5007" s="31"/>
      <c r="E5007" s="18"/>
      <c r="F5007" s="31"/>
      <c r="H5007" s="36"/>
    </row>
    <row r="5008" spans="3:8" x14ac:dyDescent="0.25">
      <c r="C5008" s="18"/>
      <c r="D5008" s="31"/>
      <c r="E5008" s="18"/>
      <c r="F5008" s="31"/>
      <c r="H5008" s="36"/>
    </row>
    <row r="5009" spans="3:8" x14ac:dyDescent="0.25">
      <c r="C5009" s="18"/>
      <c r="D5009" s="31"/>
      <c r="E5009" s="18"/>
      <c r="F5009" s="31"/>
      <c r="H5009" s="36"/>
    </row>
    <row r="5010" spans="3:8" x14ac:dyDescent="0.25">
      <c r="C5010" s="18"/>
      <c r="D5010" s="31"/>
      <c r="E5010" s="18"/>
      <c r="F5010" s="31"/>
      <c r="H5010" s="36"/>
    </row>
    <row r="5011" spans="3:8" x14ac:dyDescent="0.25">
      <c r="C5011" s="18"/>
      <c r="D5011" s="31"/>
      <c r="E5011" s="18"/>
      <c r="F5011" s="31"/>
      <c r="H5011" s="36"/>
    </row>
    <row r="5012" spans="3:8" x14ac:dyDescent="0.25">
      <c r="C5012" s="18"/>
      <c r="D5012" s="31"/>
      <c r="E5012" s="18"/>
      <c r="F5012" s="31"/>
      <c r="H5012" s="36"/>
    </row>
    <row r="5013" spans="3:8" x14ac:dyDescent="0.25">
      <c r="C5013" s="18"/>
      <c r="D5013" s="31"/>
      <c r="E5013" s="18"/>
      <c r="F5013" s="31"/>
      <c r="H5013" s="36"/>
    </row>
    <row r="5014" spans="3:8" x14ac:dyDescent="0.25">
      <c r="C5014" s="18"/>
      <c r="D5014" s="31"/>
      <c r="E5014" s="18"/>
      <c r="F5014" s="31"/>
      <c r="H5014" s="36"/>
    </row>
    <row r="5015" spans="3:8" x14ac:dyDescent="0.25">
      <c r="C5015" s="18"/>
      <c r="D5015" s="31"/>
      <c r="E5015" s="18"/>
      <c r="F5015" s="31"/>
      <c r="H5015" s="36"/>
    </row>
    <row r="5016" spans="3:8" x14ac:dyDescent="0.25">
      <c r="C5016" s="18"/>
      <c r="D5016" s="31"/>
      <c r="E5016" s="18"/>
      <c r="F5016" s="31"/>
      <c r="H5016" s="36"/>
    </row>
    <row r="5017" spans="3:8" x14ac:dyDescent="0.25">
      <c r="C5017" s="18"/>
      <c r="D5017" s="31"/>
      <c r="E5017" s="18"/>
      <c r="F5017" s="31"/>
      <c r="H5017" s="36"/>
    </row>
    <row r="5018" spans="3:8" x14ac:dyDescent="0.25">
      <c r="C5018" s="18"/>
      <c r="D5018" s="31"/>
      <c r="E5018" s="18"/>
      <c r="F5018" s="31"/>
      <c r="H5018" s="36"/>
    </row>
    <row r="5019" spans="3:8" x14ac:dyDescent="0.25">
      <c r="C5019" s="18"/>
      <c r="D5019" s="31"/>
      <c r="E5019" s="18"/>
      <c r="F5019" s="31"/>
      <c r="H5019" s="36"/>
    </row>
    <row r="5020" spans="3:8" x14ac:dyDescent="0.25">
      <c r="C5020" s="18"/>
      <c r="D5020" s="31"/>
      <c r="E5020" s="18"/>
      <c r="F5020" s="31"/>
      <c r="H5020" s="36"/>
    </row>
    <row r="5021" spans="3:8" x14ac:dyDescent="0.25">
      <c r="C5021" s="18"/>
      <c r="D5021" s="31"/>
      <c r="E5021" s="18"/>
      <c r="F5021" s="31"/>
      <c r="H5021" s="36"/>
    </row>
    <row r="5022" spans="3:8" x14ac:dyDescent="0.25">
      <c r="C5022" s="18"/>
      <c r="D5022" s="31"/>
      <c r="E5022" s="18"/>
      <c r="F5022" s="31"/>
      <c r="H5022" s="36"/>
    </row>
    <row r="5023" spans="3:8" x14ac:dyDescent="0.25">
      <c r="C5023" s="18"/>
      <c r="D5023" s="31"/>
      <c r="E5023" s="18"/>
      <c r="F5023" s="31"/>
      <c r="H5023" s="36"/>
    </row>
    <row r="5024" spans="3:8" x14ac:dyDescent="0.25">
      <c r="C5024" s="18"/>
      <c r="D5024" s="31"/>
      <c r="E5024" s="18"/>
      <c r="F5024" s="31"/>
      <c r="H5024" s="36"/>
    </row>
    <row r="5025" spans="3:8" x14ac:dyDescent="0.25">
      <c r="C5025" s="18"/>
      <c r="D5025" s="31"/>
      <c r="E5025" s="18"/>
      <c r="F5025" s="31"/>
      <c r="H5025" s="36"/>
    </row>
    <row r="5026" spans="3:8" x14ac:dyDescent="0.25">
      <c r="C5026" s="18"/>
      <c r="D5026" s="31"/>
      <c r="E5026" s="18"/>
      <c r="F5026" s="31"/>
      <c r="H5026" s="36"/>
    </row>
    <row r="5027" spans="3:8" x14ac:dyDescent="0.25">
      <c r="C5027" s="18"/>
      <c r="D5027" s="31"/>
      <c r="E5027" s="18"/>
      <c r="F5027" s="31"/>
      <c r="H5027" s="36"/>
    </row>
    <row r="5028" spans="3:8" x14ac:dyDescent="0.25">
      <c r="C5028" s="18"/>
      <c r="D5028" s="31"/>
      <c r="E5028" s="18"/>
      <c r="F5028" s="31"/>
      <c r="H5028" s="36"/>
    </row>
    <row r="5029" spans="3:8" x14ac:dyDescent="0.25">
      <c r="C5029" s="18"/>
      <c r="D5029" s="31"/>
      <c r="E5029" s="18"/>
      <c r="F5029" s="31"/>
      <c r="H5029" s="36"/>
    </row>
    <row r="5030" spans="3:8" x14ac:dyDescent="0.25">
      <c r="C5030" s="18"/>
      <c r="D5030" s="31"/>
      <c r="E5030" s="18"/>
      <c r="F5030" s="31"/>
      <c r="H5030" s="36"/>
    </row>
    <row r="5031" spans="3:8" x14ac:dyDescent="0.25">
      <c r="C5031" s="18"/>
      <c r="D5031" s="31"/>
      <c r="E5031" s="18"/>
      <c r="F5031" s="31"/>
      <c r="H5031" s="36"/>
    </row>
    <row r="5032" spans="3:8" x14ac:dyDescent="0.25">
      <c r="C5032" s="18"/>
      <c r="D5032" s="31"/>
      <c r="E5032" s="18"/>
      <c r="F5032" s="31"/>
      <c r="H5032" s="36"/>
    </row>
    <row r="5033" spans="3:8" x14ac:dyDescent="0.25">
      <c r="C5033" s="18"/>
      <c r="D5033" s="31"/>
      <c r="E5033" s="18"/>
      <c r="F5033" s="31"/>
      <c r="H5033" s="36"/>
    </row>
    <row r="5034" spans="3:8" x14ac:dyDescent="0.25">
      <c r="C5034" s="18"/>
      <c r="D5034" s="31"/>
      <c r="E5034" s="18"/>
      <c r="F5034" s="31"/>
      <c r="H5034" s="36"/>
    </row>
    <row r="5035" spans="3:8" x14ac:dyDescent="0.25">
      <c r="C5035" s="18"/>
      <c r="D5035" s="31"/>
      <c r="E5035" s="18"/>
      <c r="F5035" s="31"/>
      <c r="H5035" s="36"/>
    </row>
    <row r="5036" spans="3:8" x14ac:dyDescent="0.25">
      <c r="C5036" s="18"/>
      <c r="D5036" s="31"/>
      <c r="E5036" s="18"/>
      <c r="F5036" s="31"/>
      <c r="H5036" s="36"/>
    </row>
    <row r="5037" spans="3:8" x14ac:dyDescent="0.25">
      <c r="C5037" s="18"/>
      <c r="D5037" s="31"/>
      <c r="E5037" s="18"/>
      <c r="F5037" s="31"/>
      <c r="H5037" s="36"/>
    </row>
    <row r="5038" spans="3:8" x14ac:dyDescent="0.25">
      <c r="C5038" s="18"/>
      <c r="D5038" s="31"/>
      <c r="E5038" s="18"/>
      <c r="F5038" s="31"/>
      <c r="H5038" s="36"/>
    </row>
    <row r="5039" spans="3:8" x14ac:dyDescent="0.25">
      <c r="C5039" s="18"/>
      <c r="D5039" s="31"/>
      <c r="E5039" s="18"/>
      <c r="F5039" s="31"/>
      <c r="H5039" s="36"/>
    </row>
    <row r="5040" spans="3:8" x14ac:dyDescent="0.25">
      <c r="C5040" s="18"/>
      <c r="D5040" s="31"/>
      <c r="E5040" s="18"/>
      <c r="F5040" s="31"/>
      <c r="H5040" s="36"/>
    </row>
    <row r="5041" spans="3:8" x14ac:dyDescent="0.25">
      <c r="C5041" s="18"/>
      <c r="D5041" s="31"/>
      <c r="E5041" s="18"/>
      <c r="F5041" s="31"/>
      <c r="H5041" s="36"/>
    </row>
    <row r="5042" spans="3:8" x14ac:dyDescent="0.25">
      <c r="C5042" s="18"/>
      <c r="D5042" s="31"/>
      <c r="E5042" s="18"/>
      <c r="F5042" s="31"/>
      <c r="H5042" s="36"/>
    </row>
    <row r="5043" spans="3:8" x14ac:dyDescent="0.25">
      <c r="C5043" s="18"/>
      <c r="D5043" s="31"/>
      <c r="E5043" s="18"/>
      <c r="F5043" s="31"/>
      <c r="H5043" s="36"/>
    </row>
    <row r="5044" spans="3:8" x14ac:dyDescent="0.25">
      <c r="C5044" s="18"/>
      <c r="D5044" s="31"/>
      <c r="E5044" s="18"/>
      <c r="F5044" s="31"/>
      <c r="H5044" s="36"/>
    </row>
    <row r="5045" spans="3:8" x14ac:dyDescent="0.25">
      <c r="C5045" s="18"/>
      <c r="D5045" s="31"/>
      <c r="E5045" s="18"/>
      <c r="F5045" s="31"/>
      <c r="H5045" s="36"/>
    </row>
    <row r="5046" spans="3:8" x14ac:dyDescent="0.25">
      <c r="C5046" s="18"/>
      <c r="D5046" s="31"/>
      <c r="E5046" s="18"/>
      <c r="F5046" s="31"/>
      <c r="H5046" s="36"/>
    </row>
    <row r="5047" spans="3:8" x14ac:dyDescent="0.25">
      <c r="C5047" s="18"/>
      <c r="D5047" s="31"/>
      <c r="E5047" s="18"/>
      <c r="F5047" s="31"/>
      <c r="H5047" s="36"/>
    </row>
    <row r="5048" spans="3:8" x14ac:dyDescent="0.25">
      <c r="C5048" s="18"/>
      <c r="D5048" s="31"/>
      <c r="E5048" s="18"/>
      <c r="F5048" s="31"/>
      <c r="H5048" s="36"/>
    </row>
    <row r="5049" spans="3:8" x14ac:dyDescent="0.25">
      <c r="C5049" s="18"/>
      <c r="D5049" s="31"/>
      <c r="E5049" s="18"/>
      <c r="F5049" s="31"/>
      <c r="H5049" s="36"/>
    </row>
    <row r="5050" spans="3:8" x14ac:dyDescent="0.25">
      <c r="C5050" s="18"/>
      <c r="D5050" s="31"/>
      <c r="E5050" s="18"/>
      <c r="F5050" s="31"/>
      <c r="H5050" s="36"/>
    </row>
    <row r="5051" spans="3:8" x14ac:dyDescent="0.25">
      <c r="C5051" s="18"/>
      <c r="D5051" s="31"/>
      <c r="E5051" s="18"/>
      <c r="F5051" s="31"/>
      <c r="H5051" s="36"/>
    </row>
    <row r="5052" spans="3:8" x14ac:dyDescent="0.25">
      <c r="C5052" s="18"/>
      <c r="D5052" s="31"/>
      <c r="E5052" s="18"/>
      <c r="F5052" s="31"/>
      <c r="H5052" s="36"/>
    </row>
    <row r="5053" spans="3:8" x14ac:dyDescent="0.25">
      <c r="C5053" s="18"/>
      <c r="D5053" s="31"/>
      <c r="E5053" s="18"/>
      <c r="F5053" s="31"/>
      <c r="H5053" s="36"/>
    </row>
    <row r="5054" spans="3:8" x14ac:dyDescent="0.25">
      <c r="C5054" s="18"/>
      <c r="D5054" s="31"/>
      <c r="E5054" s="18"/>
      <c r="F5054" s="31"/>
      <c r="H5054" s="36"/>
    </row>
    <row r="5055" spans="3:8" x14ac:dyDescent="0.25">
      <c r="C5055" s="18"/>
      <c r="D5055" s="31"/>
      <c r="E5055" s="18"/>
      <c r="F5055" s="31"/>
      <c r="H5055" s="36"/>
    </row>
    <row r="5056" spans="3:8" x14ac:dyDescent="0.25">
      <c r="C5056" s="18"/>
      <c r="D5056" s="31"/>
      <c r="E5056" s="18"/>
      <c r="F5056" s="31"/>
      <c r="H5056" s="36"/>
    </row>
    <row r="5057" spans="3:8" x14ac:dyDescent="0.25">
      <c r="C5057" s="18"/>
      <c r="D5057" s="31"/>
      <c r="E5057" s="18"/>
      <c r="F5057" s="31"/>
      <c r="H5057" s="36"/>
    </row>
    <row r="5058" spans="3:8" x14ac:dyDescent="0.25">
      <c r="C5058" s="18"/>
      <c r="D5058" s="31"/>
      <c r="E5058" s="18"/>
      <c r="F5058" s="31"/>
      <c r="H5058" s="36"/>
    </row>
    <row r="5059" spans="3:8" x14ac:dyDescent="0.25">
      <c r="C5059" s="18"/>
      <c r="D5059" s="31"/>
      <c r="E5059" s="18"/>
      <c r="F5059" s="31"/>
      <c r="H5059" s="36"/>
    </row>
    <row r="5060" spans="3:8" x14ac:dyDescent="0.25">
      <c r="C5060" s="18"/>
      <c r="D5060" s="31"/>
      <c r="E5060" s="18"/>
      <c r="F5060" s="31"/>
      <c r="H5060" s="36"/>
    </row>
    <row r="5061" spans="3:8" x14ac:dyDescent="0.25">
      <c r="C5061" s="18"/>
      <c r="D5061" s="31"/>
      <c r="E5061" s="18"/>
      <c r="F5061" s="31"/>
      <c r="H5061" s="36"/>
    </row>
    <row r="5062" spans="3:8" x14ac:dyDescent="0.25">
      <c r="C5062" s="18"/>
      <c r="D5062" s="31"/>
      <c r="E5062" s="18"/>
      <c r="F5062" s="31"/>
      <c r="H5062" s="36"/>
    </row>
    <row r="5063" spans="3:8" x14ac:dyDescent="0.25">
      <c r="C5063" s="18"/>
      <c r="D5063" s="31"/>
      <c r="E5063" s="18"/>
      <c r="F5063" s="31"/>
      <c r="H5063" s="36"/>
    </row>
    <row r="5064" spans="3:8" x14ac:dyDescent="0.25">
      <c r="C5064" s="18"/>
      <c r="D5064" s="31"/>
      <c r="E5064" s="18"/>
      <c r="F5064" s="31"/>
      <c r="H5064" s="36"/>
    </row>
    <row r="5065" spans="3:8" x14ac:dyDescent="0.25">
      <c r="C5065" s="18"/>
      <c r="D5065" s="31"/>
      <c r="E5065" s="18"/>
      <c r="F5065" s="31"/>
      <c r="H5065" s="36"/>
    </row>
    <row r="5066" spans="3:8" x14ac:dyDescent="0.25">
      <c r="C5066" s="18"/>
      <c r="D5066" s="31"/>
      <c r="E5066" s="18"/>
      <c r="F5066" s="31"/>
      <c r="H5066" s="36"/>
    </row>
    <row r="5067" spans="3:8" x14ac:dyDescent="0.25">
      <c r="C5067" s="18"/>
      <c r="D5067" s="31"/>
      <c r="E5067" s="18"/>
      <c r="F5067" s="31"/>
      <c r="H5067" s="36"/>
    </row>
    <row r="5068" spans="3:8" x14ac:dyDescent="0.25">
      <c r="C5068" s="18"/>
      <c r="D5068" s="31"/>
      <c r="E5068" s="18"/>
      <c r="F5068" s="31"/>
      <c r="H5068" s="36"/>
    </row>
    <row r="5069" spans="3:8" x14ac:dyDescent="0.25">
      <c r="C5069" s="18"/>
      <c r="D5069" s="31"/>
      <c r="E5069" s="18"/>
      <c r="F5069" s="31"/>
      <c r="H5069" s="36"/>
    </row>
    <row r="5070" spans="3:8" x14ac:dyDescent="0.25">
      <c r="C5070" s="18"/>
      <c r="D5070" s="31"/>
      <c r="E5070" s="18"/>
      <c r="F5070" s="31"/>
      <c r="H5070" s="36"/>
    </row>
    <row r="5071" spans="3:8" x14ac:dyDescent="0.25">
      <c r="C5071" s="18"/>
      <c r="D5071" s="31"/>
      <c r="E5071" s="18"/>
      <c r="F5071" s="31"/>
      <c r="H5071" s="36"/>
    </row>
    <row r="5072" spans="3:8" x14ac:dyDescent="0.25">
      <c r="C5072" s="18"/>
      <c r="D5072" s="31"/>
      <c r="E5072" s="18"/>
      <c r="F5072" s="31"/>
      <c r="H5072" s="36"/>
    </row>
    <row r="5073" spans="3:8" x14ac:dyDescent="0.25">
      <c r="C5073" s="18"/>
      <c r="D5073" s="31"/>
      <c r="E5073" s="18"/>
      <c r="F5073" s="31"/>
      <c r="H5073" s="36"/>
    </row>
    <row r="5074" spans="3:8" x14ac:dyDescent="0.25">
      <c r="C5074" s="18"/>
      <c r="D5074" s="31"/>
      <c r="E5074" s="18"/>
      <c r="F5074" s="31"/>
      <c r="H5074" s="36"/>
    </row>
    <row r="5075" spans="3:8" x14ac:dyDescent="0.25">
      <c r="C5075" s="18"/>
      <c r="D5075" s="31"/>
      <c r="E5075" s="18"/>
      <c r="F5075" s="31"/>
      <c r="H5075" s="36"/>
    </row>
    <row r="5076" spans="3:8" x14ac:dyDescent="0.25">
      <c r="C5076" s="18"/>
      <c r="D5076" s="31"/>
      <c r="E5076" s="18"/>
      <c r="F5076" s="31"/>
      <c r="H5076" s="36"/>
    </row>
    <row r="5077" spans="3:8" x14ac:dyDescent="0.25">
      <c r="C5077" s="18"/>
      <c r="D5077" s="31"/>
      <c r="E5077" s="18"/>
      <c r="F5077" s="31"/>
      <c r="H5077" s="36"/>
    </row>
    <row r="5078" spans="3:8" x14ac:dyDescent="0.25">
      <c r="C5078" s="18"/>
      <c r="D5078" s="31"/>
      <c r="E5078" s="18"/>
      <c r="F5078" s="31"/>
      <c r="H5078" s="36"/>
    </row>
    <row r="5079" spans="3:8" x14ac:dyDescent="0.25">
      <c r="C5079" s="18"/>
      <c r="D5079" s="31"/>
      <c r="E5079" s="18"/>
      <c r="F5079" s="31"/>
      <c r="H5079" s="36"/>
    </row>
    <row r="5080" spans="3:8" x14ac:dyDescent="0.25">
      <c r="C5080" s="18"/>
      <c r="D5080" s="31"/>
      <c r="E5080" s="18"/>
      <c r="F5080" s="31"/>
      <c r="H5080" s="36"/>
    </row>
    <row r="5081" spans="3:8" x14ac:dyDescent="0.25">
      <c r="C5081" s="18"/>
      <c r="D5081" s="31"/>
      <c r="E5081" s="18"/>
      <c r="F5081" s="31"/>
      <c r="H5081" s="36"/>
    </row>
    <row r="5082" spans="3:8" x14ac:dyDescent="0.25">
      <c r="C5082" s="18"/>
      <c r="D5082" s="31"/>
      <c r="E5082" s="18"/>
      <c r="F5082" s="31"/>
      <c r="H5082" s="36"/>
    </row>
    <row r="5083" spans="3:8" x14ac:dyDescent="0.25">
      <c r="C5083" s="18"/>
      <c r="D5083" s="31"/>
      <c r="E5083" s="18"/>
      <c r="F5083" s="31"/>
      <c r="H5083" s="36"/>
    </row>
    <row r="5084" spans="3:8" x14ac:dyDescent="0.25">
      <c r="C5084" s="18"/>
      <c r="D5084" s="31"/>
      <c r="E5084" s="18"/>
      <c r="F5084" s="31"/>
      <c r="H5084" s="36"/>
    </row>
    <row r="5085" spans="3:8" x14ac:dyDescent="0.25">
      <c r="C5085" s="18"/>
      <c r="D5085" s="31"/>
      <c r="E5085" s="18"/>
      <c r="F5085" s="31"/>
      <c r="H5085" s="36"/>
    </row>
    <row r="5086" spans="3:8" x14ac:dyDescent="0.25">
      <c r="C5086" s="18"/>
      <c r="D5086" s="31"/>
      <c r="E5086" s="18"/>
      <c r="F5086" s="31"/>
      <c r="H5086" s="36"/>
    </row>
    <row r="5087" spans="3:8" x14ac:dyDescent="0.25">
      <c r="C5087" s="18"/>
      <c r="D5087" s="31"/>
      <c r="E5087" s="18"/>
      <c r="F5087" s="31"/>
      <c r="H5087" s="36"/>
    </row>
    <row r="5088" spans="3:8" x14ac:dyDescent="0.25">
      <c r="C5088" s="18"/>
      <c r="D5088" s="31"/>
      <c r="E5088" s="18"/>
      <c r="F5088" s="31"/>
      <c r="H5088" s="36"/>
    </row>
    <row r="5089" spans="3:8" x14ac:dyDescent="0.25">
      <c r="C5089" s="18"/>
      <c r="D5089" s="31"/>
      <c r="E5089" s="18"/>
      <c r="F5089" s="31"/>
      <c r="H5089" s="36"/>
    </row>
    <row r="5090" spans="3:8" x14ac:dyDescent="0.25">
      <c r="C5090" s="18"/>
      <c r="D5090" s="31"/>
      <c r="E5090" s="18"/>
      <c r="F5090" s="31"/>
      <c r="H5090" s="36"/>
    </row>
    <row r="5091" spans="3:8" x14ac:dyDescent="0.25">
      <c r="C5091" s="18"/>
      <c r="D5091" s="31"/>
      <c r="E5091" s="18"/>
      <c r="F5091" s="31"/>
      <c r="H5091" s="36"/>
    </row>
    <row r="5092" spans="3:8" x14ac:dyDescent="0.25">
      <c r="C5092" s="18"/>
      <c r="D5092" s="31"/>
      <c r="E5092" s="18"/>
      <c r="F5092" s="31"/>
      <c r="H5092" s="36"/>
    </row>
    <row r="5093" spans="3:8" x14ac:dyDescent="0.25">
      <c r="C5093" s="18"/>
      <c r="D5093" s="31"/>
      <c r="E5093" s="18"/>
      <c r="F5093" s="31"/>
      <c r="H5093" s="36"/>
    </row>
    <row r="5094" spans="3:8" x14ac:dyDescent="0.25">
      <c r="C5094" s="18"/>
      <c r="D5094" s="31"/>
      <c r="E5094" s="18"/>
      <c r="F5094" s="31"/>
      <c r="H5094" s="36"/>
    </row>
    <row r="5095" spans="3:8" x14ac:dyDescent="0.25">
      <c r="C5095" s="18"/>
      <c r="D5095" s="31"/>
      <c r="E5095" s="18"/>
      <c r="F5095" s="31"/>
      <c r="H5095" s="36"/>
    </row>
    <row r="5096" spans="3:8" x14ac:dyDescent="0.25">
      <c r="C5096" s="18"/>
      <c r="D5096" s="31"/>
      <c r="E5096" s="18"/>
      <c r="F5096" s="31"/>
      <c r="H5096" s="36"/>
    </row>
    <row r="5097" spans="3:8" x14ac:dyDescent="0.25">
      <c r="C5097" s="18"/>
      <c r="D5097" s="31"/>
      <c r="E5097" s="18"/>
      <c r="F5097" s="31"/>
      <c r="H5097" s="36"/>
    </row>
    <row r="5098" spans="3:8" x14ac:dyDescent="0.25">
      <c r="C5098" s="18"/>
      <c r="D5098" s="31"/>
      <c r="E5098" s="18"/>
      <c r="F5098" s="31"/>
      <c r="H5098" s="36"/>
    </row>
    <row r="5099" spans="3:8" x14ac:dyDescent="0.25">
      <c r="C5099" s="18"/>
      <c r="D5099" s="31"/>
      <c r="E5099" s="18"/>
      <c r="F5099" s="31"/>
      <c r="H5099" s="36"/>
    </row>
    <row r="5100" spans="3:8" x14ac:dyDescent="0.25">
      <c r="C5100" s="18"/>
      <c r="D5100" s="31"/>
      <c r="E5100" s="18"/>
      <c r="F5100" s="31"/>
      <c r="H5100" s="36"/>
    </row>
    <row r="5101" spans="3:8" x14ac:dyDescent="0.25">
      <c r="C5101" s="18"/>
      <c r="D5101" s="31"/>
      <c r="E5101" s="18"/>
      <c r="F5101" s="31"/>
      <c r="H5101" s="36"/>
    </row>
    <row r="5102" spans="3:8" x14ac:dyDescent="0.25">
      <c r="C5102" s="18"/>
      <c r="D5102" s="31"/>
      <c r="E5102" s="18"/>
      <c r="F5102" s="31"/>
      <c r="H5102" s="36"/>
    </row>
    <row r="5103" spans="3:8" x14ac:dyDescent="0.25">
      <c r="C5103" s="18"/>
      <c r="D5103" s="31"/>
      <c r="E5103" s="18"/>
      <c r="F5103" s="31"/>
      <c r="H5103" s="36"/>
    </row>
    <row r="5104" spans="3:8" x14ac:dyDescent="0.25">
      <c r="C5104" s="18"/>
      <c r="D5104" s="31"/>
      <c r="E5104" s="18"/>
      <c r="F5104" s="31"/>
      <c r="H5104" s="36"/>
    </row>
    <row r="5105" spans="3:8" x14ac:dyDescent="0.25">
      <c r="C5105" s="18"/>
      <c r="D5105" s="31"/>
      <c r="E5105" s="18"/>
      <c r="F5105" s="31"/>
      <c r="H5105" s="36"/>
    </row>
    <row r="5106" spans="3:8" x14ac:dyDescent="0.25">
      <c r="C5106" s="18"/>
      <c r="D5106" s="31"/>
      <c r="E5106" s="18"/>
      <c r="F5106" s="31"/>
      <c r="H5106" s="36"/>
    </row>
    <row r="5107" spans="3:8" x14ac:dyDescent="0.25">
      <c r="C5107" s="18"/>
      <c r="D5107" s="31"/>
      <c r="E5107" s="18"/>
      <c r="F5107" s="31"/>
      <c r="H5107" s="36"/>
    </row>
    <row r="5108" spans="3:8" x14ac:dyDescent="0.25">
      <c r="C5108" s="18"/>
      <c r="D5108" s="31"/>
      <c r="E5108" s="18"/>
      <c r="F5108" s="31"/>
      <c r="H5108" s="36"/>
    </row>
    <row r="5109" spans="3:8" x14ac:dyDescent="0.25">
      <c r="C5109" s="18"/>
      <c r="D5109" s="31"/>
      <c r="E5109" s="18"/>
      <c r="F5109" s="31"/>
      <c r="H5109" s="36"/>
    </row>
    <row r="5110" spans="3:8" x14ac:dyDescent="0.25">
      <c r="C5110" s="18"/>
      <c r="D5110" s="31"/>
      <c r="E5110" s="18"/>
      <c r="F5110" s="31"/>
      <c r="H5110" s="36"/>
    </row>
    <row r="5111" spans="3:8" x14ac:dyDescent="0.25">
      <c r="C5111" s="18"/>
      <c r="D5111" s="31"/>
      <c r="E5111" s="18"/>
      <c r="F5111" s="31"/>
      <c r="H5111" s="36"/>
    </row>
    <row r="5112" spans="3:8" x14ac:dyDescent="0.25">
      <c r="C5112" s="18"/>
      <c r="D5112" s="31"/>
      <c r="E5112" s="18"/>
      <c r="F5112" s="31"/>
      <c r="H5112" s="36"/>
    </row>
    <row r="5113" spans="3:8" x14ac:dyDescent="0.25">
      <c r="C5113" s="18"/>
      <c r="D5113" s="31"/>
      <c r="E5113" s="18"/>
      <c r="F5113" s="31"/>
      <c r="H5113" s="36"/>
    </row>
    <row r="5114" spans="3:8" x14ac:dyDescent="0.25">
      <c r="C5114" s="18"/>
      <c r="D5114" s="31"/>
      <c r="E5114" s="18"/>
      <c r="F5114" s="31"/>
      <c r="H5114" s="36"/>
    </row>
    <row r="5115" spans="3:8" x14ac:dyDescent="0.25">
      <c r="C5115" s="18"/>
      <c r="D5115" s="31"/>
      <c r="E5115" s="18"/>
      <c r="F5115" s="31"/>
      <c r="H5115" s="36"/>
    </row>
    <row r="5116" spans="3:8" x14ac:dyDescent="0.25">
      <c r="C5116" s="18"/>
      <c r="D5116" s="31"/>
      <c r="E5116" s="18"/>
      <c r="F5116" s="31"/>
      <c r="H5116" s="36"/>
    </row>
    <row r="5117" spans="3:8" x14ac:dyDescent="0.25">
      <c r="C5117" s="18"/>
      <c r="D5117" s="31"/>
      <c r="E5117" s="18"/>
      <c r="F5117" s="31"/>
      <c r="H5117" s="36"/>
    </row>
    <row r="5118" spans="3:8" x14ac:dyDescent="0.25">
      <c r="C5118" s="18"/>
      <c r="D5118" s="31"/>
      <c r="E5118" s="18"/>
      <c r="F5118" s="31"/>
      <c r="H5118" s="36"/>
    </row>
    <row r="5119" spans="3:8" x14ac:dyDescent="0.25">
      <c r="C5119" s="18"/>
      <c r="D5119" s="31"/>
      <c r="E5119" s="18"/>
      <c r="F5119" s="31"/>
      <c r="H5119" s="36"/>
    </row>
    <row r="5120" spans="3:8" x14ac:dyDescent="0.25">
      <c r="C5120" s="18"/>
      <c r="D5120" s="31"/>
      <c r="E5120" s="18"/>
      <c r="F5120" s="31"/>
      <c r="H5120" s="36"/>
    </row>
    <row r="5121" spans="3:8" x14ac:dyDescent="0.25">
      <c r="C5121" s="18"/>
      <c r="D5121" s="31"/>
      <c r="E5121" s="18"/>
      <c r="F5121" s="31"/>
      <c r="H5121" s="36"/>
    </row>
    <row r="5122" spans="3:8" x14ac:dyDescent="0.25">
      <c r="C5122" s="18"/>
      <c r="D5122" s="31"/>
      <c r="E5122" s="18"/>
      <c r="F5122" s="31"/>
      <c r="H5122" s="36"/>
    </row>
    <row r="5123" spans="3:8" x14ac:dyDescent="0.25">
      <c r="C5123" s="18"/>
      <c r="D5123" s="31"/>
      <c r="E5123" s="18"/>
      <c r="F5123" s="31"/>
      <c r="H5123" s="36"/>
    </row>
    <row r="5124" spans="3:8" x14ac:dyDescent="0.25">
      <c r="C5124" s="18"/>
      <c r="D5124" s="31"/>
      <c r="E5124" s="18"/>
      <c r="F5124" s="31"/>
      <c r="H5124" s="36"/>
    </row>
    <row r="5125" spans="3:8" x14ac:dyDescent="0.25">
      <c r="C5125" s="18"/>
      <c r="D5125" s="31"/>
      <c r="E5125" s="18"/>
      <c r="F5125" s="31"/>
      <c r="H5125" s="36"/>
    </row>
    <row r="5126" spans="3:8" x14ac:dyDescent="0.25">
      <c r="C5126" s="18"/>
      <c r="D5126" s="31"/>
      <c r="E5126" s="18"/>
      <c r="F5126" s="31"/>
      <c r="H5126" s="36"/>
    </row>
    <row r="5127" spans="3:8" x14ac:dyDescent="0.25">
      <c r="C5127" s="18"/>
      <c r="D5127" s="31"/>
      <c r="E5127" s="18"/>
      <c r="F5127" s="31"/>
      <c r="H5127" s="36"/>
    </row>
    <row r="5128" spans="3:8" x14ac:dyDescent="0.25">
      <c r="C5128" s="18"/>
      <c r="D5128" s="31"/>
      <c r="E5128" s="18"/>
      <c r="F5128" s="31"/>
      <c r="H5128" s="36"/>
    </row>
    <row r="5129" spans="3:8" x14ac:dyDescent="0.25">
      <c r="C5129" s="18"/>
      <c r="D5129" s="31"/>
      <c r="E5129" s="18"/>
      <c r="F5129" s="31"/>
      <c r="H5129" s="36"/>
    </row>
    <row r="5130" spans="3:8" x14ac:dyDescent="0.25">
      <c r="C5130" s="18"/>
      <c r="D5130" s="31"/>
      <c r="E5130" s="18"/>
      <c r="F5130" s="31"/>
      <c r="H5130" s="36"/>
    </row>
    <row r="5131" spans="3:8" x14ac:dyDescent="0.25">
      <c r="C5131" s="18"/>
      <c r="D5131" s="31"/>
      <c r="E5131" s="18"/>
      <c r="F5131" s="31"/>
      <c r="H5131" s="36"/>
    </row>
    <row r="5132" spans="3:8" x14ac:dyDescent="0.25">
      <c r="C5132" s="18"/>
      <c r="D5132" s="31"/>
      <c r="E5132" s="18"/>
      <c r="F5132" s="31"/>
      <c r="H5132" s="36"/>
    </row>
    <row r="5133" spans="3:8" x14ac:dyDescent="0.25">
      <c r="C5133" s="18"/>
      <c r="D5133" s="31"/>
      <c r="E5133" s="18"/>
      <c r="F5133" s="31"/>
      <c r="H5133" s="36"/>
    </row>
    <row r="5134" spans="3:8" x14ac:dyDescent="0.25">
      <c r="C5134" s="18"/>
      <c r="D5134" s="31"/>
      <c r="E5134" s="18"/>
      <c r="F5134" s="31"/>
      <c r="H5134" s="36"/>
    </row>
    <row r="5135" spans="3:8" x14ac:dyDescent="0.25">
      <c r="C5135" s="18"/>
      <c r="D5135" s="31"/>
      <c r="E5135" s="18"/>
      <c r="F5135" s="31"/>
      <c r="H5135" s="36"/>
    </row>
    <row r="5136" spans="3:8" x14ac:dyDescent="0.25">
      <c r="C5136" s="18"/>
      <c r="D5136" s="31"/>
      <c r="E5136" s="18"/>
      <c r="F5136" s="31"/>
      <c r="H5136" s="36"/>
    </row>
    <row r="5137" spans="3:8" x14ac:dyDescent="0.25">
      <c r="C5137" s="18"/>
      <c r="D5137" s="31"/>
      <c r="E5137" s="18"/>
      <c r="F5137" s="31"/>
      <c r="H5137" s="36"/>
    </row>
    <row r="5138" spans="3:8" x14ac:dyDescent="0.25">
      <c r="C5138" s="18"/>
      <c r="D5138" s="31"/>
      <c r="E5138" s="18"/>
      <c r="F5138" s="31"/>
      <c r="H5138" s="36"/>
    </row>
    <row r="5139" spans="3:8" x14ac:dyDescent="0.25">
      <c r="C5139" s="18"/>
      <c r="D5139" s="31"/>
      <c r="E5139" s="18"/>
      <c r="F5139" s="31"/>
      <c r="H5139" s="36"/>
    </row>
    <row r="5140" spans="3:8" x14ac:dyDescent="0.25">
      <c r="C5140" s="18"/>
      <c r="D5140" s="31"/>
      <c r="E5140" s="18"/>
      <c r="F5140" s="31"/>
      <c r="H5140" s="36"/>
    </row>
    <row r="5141" spans="3:8" x14ac:dyDescent="0.25">
      <c r="C5141" s="18"/>
      <c r="D5141" s="31"/>
      <c r="E5141" s="18"/>
      <c r="F5141" s="31"/>
      <c r="H5141" s="36"/>
    </row>
    <row r="5142" spans="3:8" x14ac:dyDescent="0.25">
      <c r="C5142" s="18"/>
      <c r="D5142" s="31"/>
      <c r="E5142" s="18"/>
      <c r="F5142" s="31"/>
      <c r="H5142" s="36"/>
    </row>
    <row r="5143" spans="3:8" x14ac:dyDescent="0.25">
      <c r="C5143" s="18"/>
      <c r="D5143" s="31"/>
      <c r="E5143" s="18"/>
      <c r="F5143" s="31"/>
      <c r="H5143" s="36"/>
    </row>
    <row r="5144" spans="3:8" x14ac:dyDescent="0.25">
      <c r="C5144" s="18"/>
      <c r="D5144" s="31"/>
      <c r="E5144" s="18"/>
      <c r="F5144" s="31"/>
      <c r="H5144" s="36"/>
    </row>
    <row r="5145" spans="3:8" x14ac:dyDescent="0.25">
      <c r="C5145" s="18"/>
      <c r="D5145" s="31"/>
      <c r="E5145" s="18"/>
      <c r="F5145" s="31"/>
      <c r="H5145" s="36"/>
    </row>
    <row r="5146" spans="3:8" x14ac:dyDescent="0.25">
      <c r="C5146" s="18"/>
      <c r="D5146" s="31"/>
      <c r="E5146" s="18"/>
      <c r="F5146" s="31"/>
      <c r="H5146" s="36"/>
    </row>
    <row r="5147" spans="3:8" x14ac:dyDescent="0.25">
      <c r="C5147" s="18"/>
      <c r="D5147" s="31"/>
      <c r="E5147" s="18"/>
      <c r="F5147" s="31"/>
      <c r="H5147" s="36"/>
    </row>
    <row r="5148" spans="3:8" x14ac:dyDescent="0.25">
      <c r="C5148" s="18"/>
      <c r="D5148" s="31"/>
      <c r="E5148" s="18"/>
      <c r="F5148" s="31"/>
      <c r="H5148" s="36"/>
    </row>
    <row r="5149" spans="3:8" x14ac:dyDescent="0.25">
      <c r="C5149" s="18"/>
      <c r="D5149" s="31"/>
      <c r="E5149" s="18"/>
      <c r="F5149" s="31"/>
      <c r="H5149" s="36"/>
    </row>
    <row r="5150" spans="3:8" x14ac:dyDescent="0.25">
      <c r="C5150" s="18"/>
      <c r="D5150" s="31"/>
      <c r="E5150" s="18"/>
      <c r="F5150" s="31"/>
      <c r="H5150" s="36"/>
    </row>
    <row r="5151" spans="3:8" x14ac:dyDescent="0.25">
      <c r="C5151" s="18"/>
      <c r="D5151" s="31"/>
      <c r="E5151" s="18"/>
      <c r="F5151" s="31"/>
      <c r="H5151" s="36"/>
    </row>
    <row r="5152" spans="3:8" x14ac:dyDescent="0.25">
      <c r="C5152" s="18"/>
      <c r="D5152" s="31"/>
      <c r="E5152" s="18"/>
      <c r="F5152" s="31"/>
      <c r="H5152" s="36"/>
    </row>
    <row r="5153" spans="3:8" x14ac:dyDescent="0.25">
      <c r="C5153" s="18"/>
      <c r="D5153" s="31"/>
      <c r="E5153" s="18"/>
      <c r="F5153" s="31"/>
      <c r="H5153" s="36"/>
    </row>
    <row r="5154" spans="3:8" x14ac:dyDescent="0.25">
      <c r="C5154" s="18"/>
      <c r="D5154" s="31"/>
      <c r="E5154" s="18"/>
      <c r="F5154" s="31"/>
      <c r="H5154" s="36"/>
    </row>
    <row r="5155" spans="3:8" x14ac:dyDescent="0.25">
      <c r="C5155" s="18"/>
      <c r="D5155" s="31"/>
      <c r="E5155" s="18"/>
      <c r="F5155" s="31"/>
      <c r="H5155" s="36"/>
    </row>
    <row r="5156" spans="3:8" x14ac:dyDescent="0.25">
      <c r="C5156" s="18"/>
      <c r="D5156" s="31"/>
      <c r="E5156" s="18"/>
      <c r="F5156" s="31"/>
      <c r="H5156" s="36"/>
    </row>
    <row r="5157" spans="3:8" x14ac:dyDescent="0.25">
      <c r="C5157" s="18"/>
      <c r="D5157" s="31"/>
      <c r="E5157" s="18"/>
      <c r="F5157" s="31"/>
      <c r="H5157" s="36"/>
    </row>
    <row r="5158" spans="3:8" x14ac:dyDescent="0.25">
      <c r="C5158" s="18"/>
      <c r="D5158" s="31"/>
      <c r="E5158" s="18"/>
      <c r="F5158" s="31"/>
      <c r="H5158" s="36"/>
    </row>
    <row r="5159" spans="3:8" x14ac:dyDescent="0.25">
      <c r="C5159" s="18"/>
      <c r="D5159" s="31"/>
      <c r="E5159" s="18"/>
      <c r="F5159" s="31"/>
      <c r="H5159" s="36"/>
    </row>
    <row r="5160" spans="3:8" x14ac:dyDescent="0.25">
      <c r="C5160" s="18"/>
      <c r="D5160" s="31"/>
      <c r="E5160" s="18"/>
      <c r="F5160" s="31"/>
      <c r="H5160" s="36"/>
    </row>
    <row r="5161" spans="3:8" x14ac:dyDescent="0.25">
      <c r="C5161" s="18"/>
      <c r="D5161" s="31"/>
      <c r="E5161" s="18"/>
      <c r="F5161" s="31"/>
      <c r="H5161" s="36"/>
    </row>
    <row r="5162" spans="3:8" x14ac:dyDescent="0.25">
      <c r="C5162" s="18"/>
      <c r="D5162" s="31"/>
      <c r="E5162" s="18"/>
      <c r="F5162" s="31"/>
      <c r="H5162" s="36"/>
    </row>
    <row r="5163" spans="3:8" x14ac:dyDescent="0.25">
      <c r="C5163" s="18"/>
      <c r="D5163" s="31"/>
      <c r="E5163" s="18"/>
      <c r="F5163" s="31"/>
      <c r="H5163" s="36"/>
    </row>
    <row r="5164" spans="3:8" x14ac:dyDescent="0.25">
      <c r="C5164" s="18"/>
      <c r="D5164" s="31"/>
      <c r="E5164" s="18"/>
      <c r="F5164" s="31"/>
      <c r="H5164" s="36"/>
    </row>
    <row r="5165" spans="3:8" x14ac:dyDescent="0.25">
      <c r="C5165" s="18"/>
      <c r="D5165" s="31"/>
      <c r="E5165" s="18"/>
      <c r="F5165" s="31"/>
      <c r="H5165" s="36"/>
    </row>
    <row r="5166" spans="3:8" x14ac:dyDescent="0.25">
      <c r="C5166" s="18"/>
      <c r="D5166" s="31"/>
      <c r="E5166" s="18"/>
      <c r="F5166" s="31"/>
      <c r="H5166" s="36"/>
    </row>
    <row r="5167" spans="3:8" x14ac:dyDescent="0.25">
      <c r="C5167" s="18"/>
      <c r="D5167" s="31"/>
      <c r="E5167" s="18"/>
      <c r="F5167" s="31"/>
      <c r="H5167" s="36"/>
    </row>
    <row r="5168" spans="3:8" x14ac:dyDescent="0.25">
      <c r="C5168" s="18"/>
      <c r="D5168" s="31"/>
      <c r="E5168" s="18"/>
      <c r="F5168" s="31"/>
      <c r="H5168" s="36"/>
    </row>
    <row r="5169" spans="3:8" x14ac:dyDescent="0.25">
      <c r="C5169" s="18"/>
      <c r="D5169" s="31"/>
      <c r="E5169" s="18"/>
      <c r="F5169" s="31"/>
      <c r="H5169" s="36"/>
    </row>
    <row r="5170" spans="3:8" x14ac:dyDescent="0.25">
      <c r="C5170" s="18"/>
      <c r="D5170" s="31"/>
      <c r="E5170" s="18"/>
      <c r="F5170" s="31"/>
      <c r="H5170" s="36"/>
    </row>
    <row r="5171" spans="3:8" x14ac:dyDescent="0.25">
      <c r="C5171" s="18"/>
      <c r="D5171" s="31"/>
      <c r="E5171" s="18"/>
      <c r="F5171" s="31"/>
      <c r="H5171" s="36"/>
    </row>
    <row r="5172" spans="3:8" x14ac:dyDescent="0.25">
      <c r="C5172" s="18"/>
      <c r="D5172" s="31"/>
      <c r="E5172" s="18"/>
      <c r="F5172" s="31"/>
      <c r="H5172" s="36"/>
    </row>
    <row r="5173" spans="3:8" x14ac:dyDescent="0.25">
      <c r="C5173" s="18"/>
      <c r="D5173" s="31"/>
      <c r="E5173" s="18"/>
      <c r="F5173" s="31"/>
      <c r="H5173" s="36"/>
    </row>
    <row r="5174" spans="3:8" x14ac:dyDescent="0.25">
      <c r="C5174" s="18"/>
      <c r="D5174" s="31"/>
      <c r="E5174" s="18"/>
      <c r="F5174" s="31"/>
      <c r="H5174" s="36"/>
    </row>
    <row r="5175" spans="3:8" x14ac:dyDescent="0.25">
      <c r="C5175" s="18"/>
      <c r="D5175" s="31"/>
      <c r="E5175" s="18"/>
      <c r="F5175" s="31"/>
      <c r="H5175" s="36"/>
    </row>
    <row r="5176" spans="3:8" x14ac:dyDescent="0.25">
      <c r="C5176" s="18"/>
      <c r="D5176" s="31"/>
      <c r="E5176" s="18"/>
      <c r="F5176" s="31"/>
      <c r="H5176" s="36"/>
    </row>
    <row r="5177" spans="3:8" x14ac:dyDescent="0.25">
      <c r="C5177" s="18"/>
      <c r="D5177" s="31"/>
      <c r="E5177" s="18"/>
      <c r="F5177" s="31"/>
      <c r="H5177" s="36"/>
    </row>
    <row r="5178" spans="3:8" x14ac:dyDescent="0.25">
      <c r="C5178" s="18"/>
      <c r="D5178" s="31"/>
      <c r="E5178" s="18"/>
      <c r="F5178" s="31"/>
      <c r="H5178" s="36"/>
    </row>
    <row r="5179" spans="3:8" x14ac:dyDescent="0.25">
      <c r="C5179" s="18"/>
      <c r="D5179" s="31"/>
      <c r="E5179" s="18"/>
      <c r="F5179" s="31"/>
      <c r="H5179" s="36"/>
    </row>
    <row r="5180" spans="3:8" x14ac:dyDescent="0.25">
      <c r="C5180" s="18"/>
      <c r="D5180" s="31"/>
      <c r="E5180" s="18"/>
      <c r="F5180" s="31"/>
      <c r="H5180" s="36"/>
    </row>
    <row r="5181" spans="3:8" x14ac:dyDescent="0.25">
      <c r="C5181" s="18"/>
      <c r="D5181" s="31"/>
      <c r="E5181" s="18"/>
      <c r="F5181" s="31"/>
      <c r="H5181" s="36"/>
    </row>
    <row r="5182" spans="3:8" x14ac:dyDescent="0.25">
      <c r="C5182" s="18"/>
      <c r="D5182" s="31"/>
      <c r="E5182" s="18"/>
      <c r="F5182" s="31"/>
      <c r="H5182" s="36"/>
    </row>
    <row r="5183" spans="3:8" x14ac:dyDescent="0.25">
      <c r="C5183" s="18"/>
      <c r="D5183" s="31"/>
      <c r="E5183" s="18"/>
      <c r="F5183" s="31"/>
      <c r="H5183" s="36"/>
    </row>
    <row r="5184" spans="3:8" x14ac:dyDescent="0.25">
      <c r="C5184" s="18"/>
      <c r="D5184" s="31"/>
      <c r="E5184" s="18"/>
      <c r="F5184" s="31"/>
      <c r="H5184" s="36"/>
    </row>
    <row r="5185" spans="3:8" x14ac:dyDescent="0.25">
      <c r="C5185" s="18"/>
      <c r="D5185" s="31"/>
      <c r="E5185" s="18"/>
      <c r="F5185" s="31"/>
      <c r="H5185" s="36"/>
    </row>
    <row r="5186" spans="3:8" x14ac:dyDescent="0.25">
      <c r="C5186" s="18"/>
      <c r="D5186" s="31"/>
      <c r="E5186" s="18"/>
      <c r="F5186" s="31"/>
      <c r="H5186" s="36"/>
    </row>
    <row r="5187" spans="3:8" x14ac:dyDescent="0.25">
      <c r="C5187" s="18"/>
      <c r="D5187" s="31"/>
      <c r="E5187" s="18"/>
      <c r="F5187" s="31"/>
      <c r="H5187" s="36"/>
    </row>
    <row r="5188" spans="3:8" x14ac:dyDescent="0.25">
      <c r="C5188" s="18"/>
      <c r="D5188" s="31"/>
      <c r="E5188" s="18"/>
      <c r="F5188" s="31"/>
      <c r="H5188" s="36"/>
    </row>
    <row r="5189" spans="3:8" x14ac:dyDescent="0.25">
      <c r="C5189" s="18"/>
      <c r="D5189" s="31"/>
      <c r="E5189" s="18"/>
      <c r="F5189" s="31"/>
      <c r="H5189" s="36"/>
    </row>
    <row r="5190" spans="3:8" x14ac:dyDescent="0.25">
      <c r="C5190" s="18"/>
      <c r="D5190" s="31"/>
      <c r="E5190" s="18"/>
      <c r="F5190" s="31"/>
      <c r="H5190" s="36"/>
    </row>
    <row r="5191" spans="3:8" x14ac:dyDescent="0.25">
      <c r="C5191" s="18"/>
      <c r="D5191" s="31"/>
      <c r="E5191" s="18"/>
      <c r="F5191" s="31"/>
      <c r="H5191" s="36"/>
    </row>
    <row r="5192" spans="3:8" x14ac:dyDescent="0.25">
      <c r="C5192" s="18"/>
      <c r="D5192" s="31"/>
      <c r="E5192" s="18"/>
      <c r="F5192" s="31"/>
      <c r="H5192" s="36"/>
    </row>
    <row r="5193" spans="3:8" x14ac:dyDescent="0.25">
      <c r="C5193" s="18"/>
      <c r="D5193" s="31"/>
      <c r="E5193" s="18"/>
      <c r="F5193" s="31"/>
      <c r="H5193" s="36"/>
    </row>
    <row r="5194" spans="3:8" x14ac:dyDescent="0.25">
      <c r="C5194" s="18"/>
      <c r="D5194" s="31"/>
      <c r="E5194" s="18"/>
      <c r="F5194" s="31"/>
      <c r="H5194" s="36"/>
    </row>
    <row r="5195" spans="3:8" x14ac:dyDescent="0.25">
      <c r="C5195" s="18"/>
      <c r="D5195" s="31"/>
      <c r="E5195" s="18"/>
      <c r="F5195" s="31"/>
      <c r="H5195" s="36"/>
    </row>
    <row r="5196" spans="3:8" x14ac:dyDescent="0.25">
      <c r="C5196" s="18"/>
      <c r="D5196" s="31"/>
      <c r="E5196" s="18"/>
      <c r="F5196" s="31"/>
      <c r="H5196" s="36"/>
    </row>
    <row r="5197" spans="3:8" x14ac:dyDescent="0.25">
      <c r="C5197" s="18"/>
      <c r="D5197" s="31"/>
      <c r="E5197" s="18"/>
      <c r="F5197" s="31"/>
      <c r="H5197" s="36"/>
    </row>
    <row r="5198" spans="3:8" x14ac:dyDescent="0.25">
      <c r="C5198" s="18"/>
      <c r="D5198" s="31"/>
      <c r="E5198" s="18"/>
      <c r="F5198" s="31"/>
      <c r="H5198" s="36"/>
    </row>
    <row r="5199" spans="3:8" x14ac:dyDescent="0.25">
      <c r="C5199" s="18"/>
      <c r="D5199" s="31"/>
      <c r="E5199" s="18"/>
      <c r="F5199" s="31"/>
      <c r="H5199" s="36"/>
    </row>
    <row r="5200" spans="3:8" x14ac:dyDescent="0.25">
      <c r="C5200" s="18"/>
      <c r="D5200" s="31"/>
      <c r="E5200" s="18"/>
      <c r="F5200" s="31"/>
      <c r="H5200" s="36"/>
    </row>
    <row r="5201" spans="3:8" x14ac:dyDescent="0.25">
      <c r="C5201" s="18"/>
      <c r="D5201" s="31"/>
      <c r="E5201" s="18"/>
      <c r="F5201" s="31"/>
      <c r="H5201" s="36"/>
    </row>
    <row r="5202" spans="3:8" x14ac:dyDescent="0.25">
      <c r="C5202" s="18"/>
      <c r="D5202" s="31"/>
      <c r="E5202" s="18"/>
      <c r="F5202" s="31"/>
      <c r="H5202" s="36"/>
    </row>
    <row r="5203" spans="3:8" x14ac:dyDescent="0.25">
      <c r="C5203" s="18"/>
      <c r="D5203" s="31"/>
      <c r="E5203" s="18"/>
      <c r="F5203" s="31"/>
      <c r="H5203" s="36"/>
    </row>
    <row r="5204" spans="3:8" x14ac:dyDescent="0.25">
      <c r="C5204" s="18"/>
      <c r="D5204" s="31"/>
      <c r="E5204" s="18"/>
      <c r="F5204" s="31"/>
      <c r="H5204" s="36"/>
    </row>
    <row r="5205" spans="3:8" x14ac:dyDescent="0.25">
      <c r="C5205" s="18"/>
      <c r="D5205" s="31"/>
      <c r="E5205" s="18"/>
      <c r="F5205" s="31"/>
      <c r="H5205" s="36"/>
    </row>
    <row r="5206" spans="3:8" x14ac:dyDescent="0.25">
      <c r="C5206" s="18"/>
      <c r="D5206" s="31"/>
      <c r="E5206" s="18"/>
      <c r="F5206" s="31"/>
      <c r="H5206" s="36"/>
    </row>
    <row r="5207" spans="3:8" x14ac:dyDescent="0.25">
      <c r="C5207" s="18"/>
      <c r="D5207" s="31"/>
      <c r="E5207" s="18"/>
      <c r="F5207" s="31"/>
      <c r="H5207" s="36"/>
    </row>
    <row r="5208" spans="3:8" x14ac:dyDescent="0.25">
      <c r="C5208" s="18"/>
      <c r="D5208" s="31"/>
      <c r="E5208" s="18"/>
      <c r="F5208" s="31"/>
      <c r="H5208" s="36"/>
    </row>
    <row r="5209" spans="3:8" x14ac:dyDescent="0.25">
      <c r="C5209" s="18"/>
      <c r="D5209" s="31"/>
      <c r="E5209" s="18"/>
      <c r="F5209" s="31"/>
      <c r="H5209" s="36"/>
    </row>
    <row r="5210" spans="3:8" x14ac:dyDescent="0.25">
      <c r="C5210" s="18"/>
      <c r="D5210" s="31"/>
      <c r="E5210" s="18"/>
      <c r="F5210" s="31"/>
      <c r="H5210" s="36"/>
    </row>
    <row r="5211" spans="3:8" x14ac:dyDescent="0.25">
      <c r="C5211" s="18"/>
      <c r="D5211" s="31"/>
      <c r="E5211" s="18"/>
      <c r="F5211" s="31"/>
      <c r="H5211" s="36"/>
    </row>
    <row r="5212" spans="3:8" x14ac:dyDescent="0.25">
      <c r="C5212" s="18"/>
      <c r="D5212" s="31"/>
      <c r="E5212" s="18"/>
      <c r="F5212" s="31"/>
      <c r="H5212" s="36"/>
    </row>
    <row r="5213" spans="3:8" x14ac:dyDescent="0.25">
      <c r="C5213" s="18"/>
      <c r="D5213" s="31"/>
      <c r="E5213" s="18"/>
      <c r="F5213" s="31"/>
      <c r="H5213" s="36"/>
    </row>
    <row r="5214" spans="3:8" x14ac:dyDescent="0.25">
      <c r="C5214" s="18"/>
      <c r="D5214" s="31"/>
      <c r="E5214" s="18"/>
      <c r="F5214" s="31"/>
      <c r="H5214" s="36"/>
    </row>
    <row r="5215" spans="3:8" x14ac:dyDescent="0.25">
      <c r="C5215" s="18"/>
      <c r="D5215" s="31"/>
      <c r="E5215" s="18"/>
      <c r="F5215" s="31"/>
      <c r="H5215" s="36"/>
    </row>
    <row r="5216" spans="3:8" x14ac:dyDescent="0.25">
      <c r="C5216" s="18"/>
      <c r="D5216" s="31"/>
      <c r="E5216" s="18"/>
      <c r="F5216" s="31"/>
      <c r="H5216" s="36"/>
    </row>
    <row r="5217" spans="3:8" x14ac:dyDescent="0.25">
      <c r="C5217" s="18"/>
      <c r="D5217" s="31"/>
      <c r="E5217" s="18"/>
      <c r="F5217" s="31"/>
      <c r="H5217" s="36"/>
    </row>
    <row r="5218" spans="3:8" x14ac:dyDescent="0.25">
      <c r="C5218" s="18"/>
      <c r="D5218" s="31"/>
      <c r="E5218" s="18"/>
      <c r="F5218" s="31"/>
      <c r="H5218" s="36"/>
    </row>
    <row r="5219" spans="3:8" x14ac:dyDescent="0.25">
      <c r="C5219" s="18"/>
      <c r="D5219" s="31"/>
      <c r="E5219" s="18"/>
      <c r="F5219" s="31"/>
      <c r="H5219" s="36"/>
    </row>
    <row r="5220" spans="3:8" x14ac:dyDescent="0.25">
      <c r="C5220" s="18"/>
      <c r="D5220" s="31"/>
      <c r="E5220" s="18"/>
      <c r="F5220" s="31"/>
      <c r="H5220" s="36"/>
    </row>
    <row r="5221" spans="3:8" x14ac:dyDescent="0.25">
      <c r="C5221" s="18"/>
      <c r="D5221" s="31"/>
      <c r="E5221" s="18"/>
      <c r="F5221" s="31"/>
      <c r="H5221" s="36"/>
    </row>
    <row r="5222" spans="3:8" x14ac:dyDescent="0.25">
      <c r="C5222" s="18"/>
      <c r="D5222" s="31"/>
      <c r="E5222" s="18"/>
      <c r="F5222" s="31"/>
      <c r="H5222" s="36"/>
    </row>
    <row r="5223" spans="3:8" x14ac:dyDescent="0.25">
      <c r="C5223" s="18"/>
      <c r="D5223" s="31"/>
      <c r="E5223" s="18"/>
      <c r="F5223" s="31"/>
      <c r="H5223" s="36"/>
    </row>
    <row r="5224" spans="3:8" x14ac:dyDescent="0.25">
      <c r="C5224" s="18"/>
      <c r="D5224" s="31"/>
      <c r="E5224" s="18"/>
      <c r="F5224" s="31"/>
      <c r="H5224" s="36"/>
    </row>
    <row r="5225" spans="3:8" x14ac:dyDescent="0.25">
      <c r="C5225" s="18"/>
      <c r="D5225" s="31"/>
      <c r="E5225" s="18"/>
      <c r="F5225" s="31"/>
      <c r="H5225" s="36"/>
    </row>
    <row r="5226" spans="3:8" x14ac:dyDescent="0.25">
      <c r="C5226" s="18"/>
      <c r="D5226" s="31"/>
      <c r="E5226" s="18"/>
      <c r="F5226" s="31"/>
      <c r="H5226" s="36"/>
    </row>
    <row r="5227" spans="3:8" x14ac:dyDescent="0.25">
      <c r="C5227" s="18"/>
      <c r="D5227" s="31"/>
      <c r="E5227" s="18"/>
      <c r="F5227" s="31"/>
      <c r="H5227" s="36"/>
    </row>
    <row r="5228" spans="3:8" x14ac:dyDescent="0.25">
      <c r="C5228" s="18"/>
      <c r="D5228" s="31"/>
      <c r="E5228" s="18"/>
      <c r="F5228" s="31"/>
      <c r="H5228" s="36"/>
    </row>
    <row r="5229" spans="3:8" x14ac:dyDescent="0.25">
      <c r="C5229" s="18"/>
      <c r="D5229" s="31"/>
      <c r="E5229" s="18"/>
      <c r="F5229" s="31"/>
      <c r="H5229" s="36"/>
    </row>
    <row r="5230" spans="3:8" x14ac:dyDescent="0.25">
      <c r="C5230" s="18"/>
      <c r="D5230" s="31"/>
      <c r="E5230" s="18"/>
      <c r="F5230" s="31"/>
      <c r="H5230" s="36"/>
    </row>
    <row r="5231" spans="3:8" x14ac:dyDescent="0.25">
      <c r="C5231" s="18"/>
      <c r="D5231" s="31"/>
      <c r="E5231" s="18"/>
      <c r="F5231" s="31"/>
      <c r="H5231" s="36"/>
    </row>
    <row r="5232" spans="3:8" x14ac:dyDescent="0.25">
      <c r="C5232" s="18"/>
      <c r="D5232" s="31"/>
      <c r="E5232" s="18"/>
      <c r="F5232" s="31"/>
      <c r="H5232" s="36"/>
    </row>
    <row r="5233" spans="3:8" x14ac:dyDescent="0.25">
      <c r="C5233" s="18"/>
      <c r="D5233" s="31"/>
      <c r="E5233" s="18"/>
      <c r="F5233" s="31"/>
      <c r="H5233" s="36"/>
    </row>
    <row r="5234" spans="3:8" x14ac:dyDescent="0.25">
      <c r="C5234" s="18"/>
      <c r="D5234" s="31"/>
      <c r="E5234" s="18"/>
      <c r="F5234" s="31"/>
      <c r="H5234" s="36"/>
    </row>
    <row r="5235" spans="3:8" x14ac:dyDescent="0.25">
      <c r="C5235" s="18"/>
      <c r="D5235" s="31"/>
      <c r="E5235" s="18"/>
      <c r="F5235" s="31"/>
      <c r="H5235" s="36"/>
    </row>
    <row r="5236" spans="3:8" x14ac:dyDescent="0.25">
      <c r="C5236" s="18"/>
      <c r="D5236" s="31"/>
      <c r="E5236" s="18"/>
      <c r="F5236" s="31"/>
      <c r="H5236" s="36"/>
    </row>
    <row r="5237" spans="3:8" x14ac:dyDescent="0.25">
      <c r="C5237" s="18"/>
      <c r="D5237" s="31"/>
      <c r="E5237" s="18"/>
      <c r="F5237" s="31"/>
      <c r="H5237" s="36"/>
    </row>
    <row r="5238" spans="3:8" x14ac:dyDescent="0.25">
      <c r="C5238" s="18"/>
      <c r="D5238" s="31"/>
      <c r="E5238" s="18"/>
      <c r="F5238" s="31"/>
      <c r="H5238" s="36"/>
    </row>
    <row r="5239" spans="3:8" x14ac:dyDescent="0.25">
      <c r="C5239" s="18"/>
      <c r="D5239" s="31"/>
      <c r="E5239" s="18"/>
      <c r="F5239" s="31"/>
      <c r="H5239" s="36"/>
    </row>
    <row r="5240" spans="3:8" x14ac:dyDescent="0.25">
      <c r="C5240" s="18"/>
      <c r="D5240" s="31"/>
      <c r="E5240" s="18"/>
      <c r="F5240" s="31"/>
      <c r="H5240" s="36"/>
    </row>
    <row r="5241" spans="3:8" x14ac:dyDescent="0.25">
      <c r="C5241" s="18"/>
      <c r="D5241" s="31"/>
      <c r="E5241" s="18"/>
      <c r="F5241" s="31"/>
      <c r="H5241" s="36"/>
    </row>
    <row r="5242" spans="3:8" x14ac:dyDescent="0.25">
      <c r="C5242" s="18"/>
      <c r="D5242" s="31"/>
      <c r="E5242" s="18"/>
      <c r="F5242" s="31"/>
      <c r="H5242" s="36"/>
    </row>
    <row r="5243" spans="3:8" x14ac:dyDescent="0.25">
      <c r="C5243" s="18"/>
      <c r="D5243" s="31"/>
      <c r="E5243" s="18"/>
      <c r="F5243" s="31"/>
      <c r="H5243" s="36"/>
    </row>
    <row r="5244" spans="3:8" x14ac:dyDescent="0.25">
      <c r="C5244" s="18"/>
      <c r="D5244" s="31"/>
      <c r="E5244" s="18"/>
      <c r="F5244" s="31"/>
      <c r="H5244" s="36"/>
    </row>
    <row r="5245" spans="3:8" x14ac:dyDescent="0.25">
      <c r="C5245" s="18"/>
      <c r="D5245" s="31"/>
      <c r="E5245" s="18"/>
      <c r="F5245" s="31"/>
      <c r="H5245" s="36"/>
    </row>
    <row r="5246" spans="3:8" x14ac:dyDescent="0.25">
      <c r="C5246" s="18"/>
      <c r="D5246" s="31"/>
      <c r="E5246" s="18"/>
      <c r="F5246" s="31"/>
      <c r="H5246" s="36"/>
    </row>
    <row r="5247" spans="3:8" x14ac:dyDescent="0.25">
      <c r="C5247" s="18"/>
      <c r="D5247" s="31"/>
      <c r="E5247" s="18"/>
      <c r="F5247" s="31"/>
      <c r="H5247" s="36"/>
    </row>
    <row r="5248" spans="3:8" x14ac:dyDescent="0.25">
      <c r="C5248" s="18"/>
      <c r="D5248" s="31"/>
      <c r="E5248" s="18"/>
      <c r="F5248" s="31"/>
      <c r="H5248" s="36"/>
    </row>
    <row r="5249" spans="3:8" x14ac:dyDescent="0.25">
      <c r="C5249" s="18"/>
      <c r="D5249" s="31"/>
      <c r="E5249" s="18"/>
      <c r="F5249" s="31"/>
      <c r="H5249" s="36"/>
    </row>
    <row r="5250" spans="3:8" x14ac:dyDescent="0.25">
      <c r="C5250" s="18"/>
      <c r="D5250" s="31"/>
      <c r="E5250" s="18"/>
      <c r="F5250" s="31"/>
      <c r="H5250" s="36"/>
    </row>
    <row r="5251" spans="3:8" x14ac:dyDescent="0.25">
      <c r="C5251" s="18"/>
      <c r="D5251" s="31"/>
      <c r="E5251" s="18"/>
      <c r="F5251" s="31"/>
      <c r="H5251" s="36"/>
    </row>
    <row r="5252" spans="3:8" x14ac:dyDescent="0.25">
      <c r="C5252" s="18"/>
      <c r="D5252" s="31"/>
      <c r="E5252" s="18"/>
      <c r="F5252" s="31"/>
      <c r="H5252" s="36"/>
    </row>
    <row r="5253" spans="3:8" x14ac:dyDescent="0.25">
      <c r="C5253" s="18"/>
      <c r="D5253" s="31"/>
      <c r="E5253" s="18"/>
      <c r="F5253" s="31"/>
      <c r="H5253" s="36"/>
    </row>
    <row r="5254" spans="3:8" x14ac:dyDescent="0.25">
      <c r="C5254" s="18"/>
      <c r="D5254" s="31"/>
      <c r="E5254" s="18"/>
      <c r="F5254" s="31"/>
      <c r="H5254" s="36"/>
    </row>
    <row r="5255" spans="3:8" x14ac:dyDescent="0.25">
      <c r="C5255" s="18"/>
      <c r="D5255" s="31"/>
      <c r="E5255" s="18"/>
      <c r="F5255" s="31"/>
      <c r="H5255" s="36"/>
    </row>
    <row r="5256" spans="3:8" x14ac:dyDescent="0.25">
      <c r="C5256" s="18"/>
      <c r="D5256" s="31"/>
      <c r="E5256" s="18"/>
      <c r="F5256" s="31"/>
      <c r="H5256" s="36"/>
    </row>
    <row r="5257" spans="3:8" x14ac:dyDescent="0.25">
      <c r="C5257" s="18"/>
      <c r="D5257" s="31"/>
      <c r="E5257" s="18"/>
      <c r="F5257" s="31"/>
      <c r="H5257" s="36"/>
    </row>
    <row r="5258" spans="3:8" x14ac:dyDescent="0.25">
      <c r="C5258" s="18"/>
      <c r="D5258" s="31"/>
      <c r="E5258" s="18"/>
      <c r="F5258" s="31"/>
      <c r="H5258" s="36"/>
    </row>
    <row r="5259" spans="3:8" x14ac:dyDescent="0.25">
      <c r="C5259" s="18"/>
      <c r="D5259" s="31"/>
      <c r="E5259" s="18"/>
      <c r="F5259" s="31"/>
      <c r="H5259" s="36"/>
    </row>
    <row r="5260" spans="3:8" x14ac:dyDescent="0.25">
      <c r="C5260" s="18"/>
      <c r="D5260" s="31"/>
      <c r="E5260" s="18"/>
      <c r="F5260" s="31"/>
      <c r="H5260" s="36"/>
    </row>
    <row r="5261" spans="3:8" x14ac:dyDescent="0.25">
      <c r="C5261" s="18"/>
      <c r="D5261" s="31"/>
      <c r="E5261" s="18"/>
      <c r="F5261" s="31"/>
      <c r="H5261" s="36"/>
    </row>
    <row r="5262" spans="3:8" x14ac:dyDescent="0.25">
      <c r="C5262" s="18"/>
      <c r="D5262" s="31"/>
      <c r="E5262" s="18"/>
      <c r="F5262" s="31"/>
      <c r="H5262" s="36"/>
    </row>
    <row r="5263" spans="3:8" x14ac:dyDescent="0.25">
      <c r="C5263" s="18"/>
      <c r="D5263" s="31"/>
      <c r="E5263" s="18"/>
      <c r="F5263" s="31"/>
      <c r="H5263" s="36"/>
    </row>
    <row r="5264" spans="3:8" x14ac:dyDescent="0.25">
      <c r="C5264" s="18"/>
      <c r="D5264" s="31"/>
      <c r="E5264" s="18"/>
      <c r="F5264" s="31"/>
      <c r="H5264" s="36"/>
    </row>
    <row r="5265" spans="3:8" x14ac:dyDescent="0.25">
      <c r="C5265" s="18"/>
      <c r="D5265" s="31"/>
      <c r="E5265" s="18"/>
      <c r="F5265" s="31"/>
      <c r="H5265" s="36"/>
    </row>
    <row r="5266" spans="3:8" x14ac:dyDescent="0.25">
      <c r="C5266" s="18"/>
      <c r="D5266" s="31"/>
      <c r="E5266" s="18"/>
      <c r="F5266" s="31"/>
      <c r="H5266" s="36"/>
    </row>
    <row r="5267" spans="3:8" x14ac:dyDescent="0.25">
      <c r="C5267" s="18"/>
      <c r="D5267" s="31"/>
      <c r="E5267" s="18"/>
      <c r="F5267" s="31"/>
      <c r="H5267" s="36"/>
    </row>
    <row r="5268" spans="3:8" x14ac:dyDescent="0.25">
      <c r="C5268" s="18"/>
      <c r="D5268" s="31"/>
      <c r="E5268" s="18"/>
      <c r="F5268" s="31"/>
      <c r="H5268" s="36"/>
    </row>
    <row r="5269" spans="3:8" x14ac:dyDescent="0.25">
      <c r="C5269" s="18"/>
      <c r="D5269" s="31"/>
      <c r="E5269" s="18"/>
      <c r="F5269" s="31"/>
      <c r="H5269" s="36"/>
    </row>
    <row r="5270" spans="3:8" x14ac:dyDescent="0.25">
      <c r="C5270" s="18"/>
      <c r="D5270" s="31"/>
      <c r="E5270" s="18"/>
      <c r="F5270" s="31"/>
      <c r="H5270" s="36"/>
    </row>
    <row r="5271" spans="3:8" x14ac:dyDescent="0.25">
      <c r="C5271" s="18"/>
      <c r="D5271" s="31"/>
      <c r="E5271" s="18"/>
      <c r="F5271" s="31"/>
      <c r="H5271" s="36"/>
    </row>
    <row r="5272" spans="3:8" x14ac:dyDescent="0.25">
      <c r="C5272" s="18"/>
      <c r="D5272" s="31"/>
      <c r="E5272" s="18"/>
      <c r="F5272" s="31"/>
      <c r="H5272" s="36"/>
    </row>
    <row r="5273" spans="3:8" x14ac:dyDescent="0.25">
      <c r="C5273" s="18"/>
      <c r="D5273" s="31"/>
      <c r="E5273" s="18"/>
      <c r="F5273" s="31"/>
      <c r="H5273" s="36"/>
    </row>
    <row r="5274" spans="3:8" x14ac:dyDescent="0.25">
      <c r="C5274" s="18"/>
      <c r="D5274" s="31"/>
      <c r="E5274" s="18"/>
      <c r="F5274" s="31"/>
      <c r="H5274" s="36"/>
    </row>
    <row r="5275" spans="3:8" x14ac:dyDescent="0.25">
      <c r="C5275" s="18"/>
      <c r="D5275" s="31"/>
      <c r="E5275" s="18"/>
      <c r="F5275" s="31"/>
      <c r="H5275" s="36"/>
    </row>
    <row r="5276" spans="3:8" x14ac:dyDescent="0.25">
      <c r="C5276" s="18"/>
      <c r="D5276" s="31"/>
      <c r="E5276" s="18"/>
      <c r="F5276" s="31"/>
      <c r="H5276" s="36"/>
    </row>
    <row r="5277" spans="3:8" x14ac:dyDescent="0.25">
      <c r="C5277" s="18"/>
      <c r="D5277" s="31"/>
      <c r="E5277" s="18"/>
      <c r="F5277" s="31"/>
      <c r="H5277" s="36"/>
    </row>
    <row r="5278" spans="3:8" x14ac:dyDescent="0.25">
      <c r="C5278" s="18"/>
      <c r="D5278" s="31"/>
      <c r="E5278" s="18"/>
      <c r="F5278" s="31"/>
      <c r="H5278" s="36"/>
    </row>
    <row r="5279" spans="3:8" x14ac:dyDescent="0.25">
      <c r="C5279" s="18"/>
      <c r="D5279" s="31"/>
      <c r="E5279" s="18"/>
      <c r="F5279" s="31"/>
      <c r="H5279" s="36"/>
    </row>
    <row r="5280" spans="3:8" x14ac:dyDescent="0.25">
      <c r="C5280" s="18"/>
      <c r="D5280" s="31"/>
      <c r="E5280" s="18"/>
      <c r="F5280" s="31"/>
      <c r="H5280" s="36"/>
    </row>
    <row r="5281" spans="3:8" x14ac:dyDescent="0.25">
      <c r="C5281" s="18"/>
      <c r="D5281" s="31"/>
      <c r="E5281" s="18"/>
      <c r="F5281" s="31"/>
      <c r="H5281" s="36"/>
    </row>
    <row r="5282" spans="3:8" x14ac:dyDescent="0.25">
      <c r="C5282" s="18"/>
      <c r="D5282" s="31"/>
      <c r="E5282" s="18"/>
      <c r="F5282" s="31"/>
      <c r="H5282" s="36"/>
    </row>
    <row r="5283" spans="3:8" x14ac:dyDescent="0.25">
      <c r="C5283" s="18"/>
      <c r="D5283" s="31"/>
      <c r="E5283" s="18"/>
      <c r="F5283" s="31"/>
      <c r="H5283" s="36"/>
    </row>
    <row r="5284" spans="3:8" x14ac:dyDescent="0.25">
      <c r="C5284" s="18"/>
      <c r="D5284" s="31"/>
      <c r="E5284" s="18"/>
      <c r="F5284" s="31"/>
      <c r="H5284" s="36"/>
    </row>
    <row r="5285" spans="3:8" x14ac:dyDescent="0.25">
      <c r="C5285" s="18"/>
      <c r="D5285" s="31"/>
      <c r="E5285" s="18"/>
      <c r="F5285" s="31"/>
      <c r="H5285" s="36"/>
    </row>
    <row r="5286" spans="3:8" x14ac:dyDescent="0.25">
      <c r="C5286" s="18"/>
      <c r="D5286" s="31"/>
      <c r="E5286" s="18"/>
      <c r="F5286" s="31"/>
      <c r="H5286" s="36"/>
    </row>
    <row r="5287" spans="3:8" x14ac:dyDescent="0.25">
      <c r="C5287" s="18"/>
      <c r="D5287" s="31"/>
      <c r="E5287" s="18"/>
      <c r="F5287" s="31"/>
      <c r="H5287" s="36"/>
    </row>
    <row r="5288" spans="3:8" x14ac:dyDescent="0.25">
      <c r="C5288" s="18"/>
      <c r="D5288" s="31"/>
      <c r="E5288" s="18"/>
      <c r="F5288" s="31"/>
      <c r="H5288" s="36"/>
    </row>
    <row r="5289" spans="3:8" x14ac:dyDescent="0.25">
      <c r="C5289" s="18"/>
      <c r="D5289" s="31"/>
      <c r="E5289" s="18"/>
      <c r="F5289" s="31"/>
      <c r="H5289" s="36"/>
    </row>
    <row r="5290" spans="3:8" x14ac:dyDescent="0.25">
      <c r="C5290" s="18"/>
      <c r="D5290" s="31"/>
      <c r="E5290" s="18"/>
      <c r="F5290" s="31"/>
      <c r="H5290" s="36"/>
    </row>
    <row r="5291" spans="3:8" x14ac:dyDescent="0.25">
      <c r="C5291" s="18"/>
      <c r="D5291" s="31"/>
      <c r="E5291" s="18"/>
      <c r="F5291" s="31"/>
      <c r="H5291" s="36"/>
    </row>
    <row r="5292" spans="3:8" x14ac:dyDescent="0.25">
      <c r="C5292" s="18"/>
      <c r="D5292" s="31"/>
      <c r="E5292" s="18"/>
      <c r="F5292" s="31"/>
      <c r="H5292" s="36"/>
    </row>
    <row r="5293" spans="3:8" x14ac:dyDescent="0.25">
      <c r="C5293" s="18"/>
      <c r="D5293" s="31"/>
      <c r="E5293" s="18"/>
      <c r="F5293" s="31"/>
      <c r="H5293" s="36"/>
    </row>
    <row r="5294" spans="3:8" x14ac:dyDescent="0.25">
      <c r="C5294" s="18"/>
      <c r="D5294" s="31"/>
      <c r="E5294" s="18"/>
      <c r="F5294" s="31"/>
      <c r="H5294" s="36"/>
    </row>
    <row r="5295" spans="3:8" x14ac:dyDescent="0.25">
      <c r="C5295" s="18"/>
      <c r="D5295" s="31"/>
      <c r="E5295" s="18"/>
      <c r="F5295" s="31"/>
      <c r="H5295" s="36"/>
    </row>
    <row r="5296" spans="3:8" x14ac:dyDescent="0.25">
      <c r="C5296" s="18"/>
      <c r="D5296" s="31"/>
      <c r="E5296" s="18"/>
      <c r="F5296" s="31"/>
      <c r="H5296" s="36"/>
    </row>
    <row r="5297" spans="3:8" x14ac:dyDescent="0.25">
      <c r="C5297" s="18"/>
      <c r="D5297" s="31"/>
      <c r="E5297" s="18"/>
      <c r="F5297" s="31"/>
      <c r="H5297" s="36"/>
    </row>
    <row r="5298" spans="3:8" x14ac:dyDescent="0.25">
      <c r="C5298" s="18"/>
      <c r="D5298" s="31"/>
      <c r="E5298" s="18"/>
      <c r="F5298" s="31"/>
      <c r="H5298" s="36"/>
    </row>
    <row r="5299" spans="3:8" x14ac:dyDescent="0.25">
      <c r="C5299" s="18"/>
      <c r="D5299" s="31"/>
      <c r="E5299" s="18"/>
      <c r="F5299" s="31"/>
      <c r="H5299" s="36"/>
    </row>
    <row r="5300" spans="3:8" x14ac:dyDescent="0.25">
      <c r="C5300" s="18"/>
      <c r="D5300" s="31"/>
      <c r="E5300" s="18"/>
      <c r="F5300" s="31"/>
      <c r="H5300" s="36"/>
    </row>
    <row r="5301" spans="3:8" x14ac:dyDescent="0.25">
      <c r="C5301" s="18"/>
      <c r="D5301" s="31"/>
      <c r="E5301" s="18"/>
      <c r="F5301" s="31"/>
      <c r="H5301" s="36"/>
    </row>
    <row r="5302" spans="3:8" x14ac:dyDescent="0.25">
      <c r="C5302" s="18"/>
      <c r="D5302" s="31"/>
      <c r="E5302" s="18"/>
      <c r="F5302" s="31"/>
      <c r="H5302" s="36"/>
    </row>
    <row r="5303" spans="3:8" x14ac:dyDescent="0.25">
      <c r="C5303" s="18"/>
      <c r="D5303" s="31"/>
      <c r="E5303" s="18"/>
      <c r="F5303" s="31"/>
      <c r="H5303" s="36"/>
    </row>
    <row r="5304" spans="3:8" x14ac:dyDescent="0.25">
      <c r="C5304" s="18"/>
      <c r="D5304" s="31"/>
      <c r="E5304" s="18"/>
      <c r="F5304" s="31"/>
      <c r="H5304" s="36"/>
    </row>
    <row r="5305" spans="3:8" x14ac:dyDescent="0.25">
      <c r="C5305" s="18"/>
      <c r="D5305" s="31"/>
      <c r="E5305" s="18"/>
      <c r="F5305" s="31"/>
      <c r="H5305" s="36"/>
    </row>
    <row r="5306" spans="3:8" x14ac:dyDescent="0.25">
      <c r="C5306" s="18"/>
      <c r="D5306" s="31"/>
      <c r="E5306" s="18"/>
      <c r="F5306" s="31"/>
      <c r="H5306" s="36"/>
    </row>
    <row r="5307" spans="3:8" x14ac:dyDescent="0.25">
      <c r="C5307" s="18"/>
      <c r="D5307" s="31"/>
      <c r="E5307" s="18"/>
      <c r="F5307" s="31"/>
      <c r="H5307" s="36"/>
    </row>
    <row r="5308" spans="3:8" x14ac:dyDescent="0.25">
      <c r="C5308" s="18"/>
      <c r="D5308" s="31"/>
      <c r="E5308" s="18"/>
      <c r="F5308" s="31"/>
      <c r="H5308" s="36"/>
    </row>
    <row r="5309" spans="3:8" x14ac:dyDescent="0.25">
      <c r="C5309" s="18"/>
      <c r="D5309" s="31"/>
      <c r="E5309" s="18"/>
      <c r="F5309" s="31"/>
      <c r="H5309" s="36"/>
    </row>
    <row r="5310" spans="3:8" x14ac:dyDescent="0.25">
      <c r="C5310" s="18"/>
      <c r="D5310" s="31"/>
      <c r="E5310" s="18"/>
      <c r="F5310" s="31"/>
      <c r="H5310" s="36"/>
    </row>
    <row r="5311" spans="3:8" x14ac:dyDescent="0.25">
      <c r="C5311" s="18"/>
      <c r="D5311" s="31"/>
      <c r="E5311" s="18"/>
      <c r="F5311" s="31"/>
      <c r="H5311" s="36"/>
    </row>
    <row r="5312" spans="3:8" x14ac:dyDescent="0.25">
      <c r="C5312" s="18"/>
      <c r="D5312" s="31"/>
      <c r="E5312" s="18"/>
      <c r="F5312" s="31"/>
      <c r="H5312" s="36"/>
    </row>
    <row r="5313" spans="3:8" x14ac:dyDescent="0.25">
      <c r="C5313" s="18"/>
      <c r="D5313" s="31"/>
      <c r="E5313" s="18"/>
      <c r="F5313" s="31"/>
      <c r="H5313" s="36"/>
    </row>
    <row r="5314" spans="3:8" x14ac:dyDescent="0.25">
      <c r="C5314" s="18"/>
      <c r="D5314" s="31"/>
      <c r="E5314" s="18"/>
      <c r="F5314" s="31"/>
      <c r="H5314" s="36"/>
    </row>
    <row r="5315" spans="3:8" x14ac:dyDescent="0.25">
      <c r="C5315" s="18"/>
      <c r="D5315" s="31"/>
      <c r="E5315" s="18"/>
      <c r="F5315" s="31"/>
      <c r="H5315" s="36"/>
    </row>
    <row r="5316" spans="3:8" x14ac:dyDescent="0.25">
      <c r="C5316" s="18"/>
      <c r="D5316" s="31"/>
      <c r="E5316" s="18"/>
      <c r="F5316" s="31"/>
      <c r="H5316" s="36"/>
    </row>
    <row r="5317" spans="3:8" x14ac:dyDescent="0.25">
      <c r="C5317" s="18"/>
      <c r="D5317" s="31"/>
      <c r="E5317" s="18"/>
      <c r="F5317" s="31"/>
      <c r="H5317" s="36"/>
    </row>
    <row r="5318" spans="3:8" x14ac:dyDescent="0.25">
      <c r="C5318" s="18"/>
      <c r="D5318" s="31"/>
      <c r="E5318" s="18"/>
      <c r="F5318" s="31"/>
      <c r="H5318" s="36"/>
    </row>
    <row r="5319" spans="3:8" x14ac:dyDescent="0.25">
      <c r="C5319" s="18"/>
      <c r="D5319" s="31"/>
      <c r="E5319" s="18"/>
      <c r="F5319" s="31"/>
      <c r="H5319" s="36"/>
    </row>
    <row r="5320" spans="3:8" x14ac:dyDescent="0.25">
      <c r="C5320" s="18"/>
      <c r="D5320" s="31"/>
      <c r="E5320" s="18"/>
      <c r="F5320" s="31"/>
      <c r="H5320" s="36"/>
    </row>
    <row r="5321" spans="3:8" x14ac:dyDescent="0.25">
      <c r="C5321" s="18"/>
      <c r="D5321" s="31"/>
      <c r="E5321" s="18"/>
      <c r="F5321" s="31"/>
      <c r="H5321" s="36"/>
    </row>
    <row r="5322" spans="3:8" x14ac:dyDescent="0.25">
      <c r="C5322" s="18"/>
      <c r="D5322" s="31"/>
      <c r="E5322" s="18"/>
      <c r="F5322" s="31"/>
      <c r="H5322" s="36"/>
    </row>
    <row r="5323" spans="3:8" x14ac:dyDescent="0.25">
      <c r="C5323" s="18"/>
      <c r="D5323" s="31"/>
      <c r="E5323" s="18"/>
      <c r="F5323" s="31"/>
      <c r="H5323" s="36"/>
    </row>
    <row r="5324" spans="3:8" x14ac:dyDescent="0.25">
      <c r="C5324" s="18"/>
      <c r="D5324" s="31"/>
      <c r="E5324" s="18"/>
      <c r="F5324" s="31"/>
      <c r="H5324" s="36"/>
    </row>
    <row r="5325" spans="3:8" x14ac:dyDescent="0.25">
      <c r="C5325" s="18"/>
      <c r="D5325" s="31"/>
      <c r="E5325" s="18"/>
      <c r="F5325" s="31"/>
      <c r="H5325" s="36"/>
    </row>
    <row r="5326" spans="3:8" x14ac:dyDescent="0.25">
      <c r="C5326" s="18"/>
      <c r="D5326" s="31"/>
      <c r="E5326" s="18"/>
      <c r="F5326" s="31"/>
      <c r="H5326" s="36"/>
    </row>
    <row r="5327" spans="3:8" x14ac:dyDescent="0.25">
      <c r="C5327" s="18"/>
      <c r="D5327" s="31"/>
      <c r="E5327" s="18"/>
      <c r="F5327" s="31"/>
      <c r="H5327" s="36"/>
    </row>
    <row r="5328" spans="3:8" x14ac:dyDescent="0.25">
      <c r="C5328" s="18"/>
      <c r="D5328" s="31"/>
      <c r="E5328" s="18"/>
      <c r="F5328" s="31"/>
      <c r="H5328" s="36"/>
    </row>
    <row r="5329" spans="3:8" x14ac:dyDescent="0.25">
      <c r="C5329" s="18"/>
      <c r="D5329" s="31"/>
      <c r="E5329" s="18"/>
      <c r="F5329" s="31"/>
      <c r="H5329" s="36"/>
    </row>
    <row r="5330" spans="3:8" x14ac:dyDescent="0.25">
      <c r="C5330" s="18"/>
      <c r="D5330" s="31"/>
      <c r="E5330" s="18"/>
      <c r="F5330" s="31"/>
      <c r="H5330" s="36"/>
    </row>
    <row r="5331" spans="3:8" x14ac:dyDescent="0.25">
      <c r="C5331" s="18"/>
      <c r="D5331" s="31"/>
      <c r="E5331" s="18"/>
      <c r="F5331" s="31"/>
      <c r="H5331" s="36"/>
    </row>
    <row r="5332" spans="3:8" x14ac:dyDescent="0.25">
      <c r="C5332" s="18"/>
      <c r="D5332" s="31"/>
      <c r="E5332" s="18"/>
      <c r="F5332" s="31"/>
      <c r="H5332" s="36"/>
    </row>
    <row r="5333" spans="3:8" x14ac:dyDescent="0.25">
      <c r="C5333" s="18"/>
      <c r="D5333" s="31"/>
      <c r="E5333" s="18"/>
      <c r="F5333" s="31"/>
      <c r="H5333" s="36"/>
    </row>
    <row r="5334" spans="3:8" x14ac:dyDescent="0.25">
      <c r="C5334" s="18"/>
      <c r="D5334" s="31"/>
      <c r="E5334" s="18"/>
      <c r="F5334" s="31"/>
      <c r="H5334" s="36"/>
    </row>
    <row r="5335" spans="3:8" x14ac:dyDescent="0.25">
      <c r="C5335" s="18"/>
      <c r="D5335" s="31"/>
      <c r="E5335" s="18"/>
      <c r="F5335" s="31"/>
      <c r="H5335" s="36"/>
    </row>
    <row r="5336" spans="3:8" x14ac:dyDescent="0.25">
      <c r="C5336" s="18"/>
      <c r="D5336" s="31"/>
      <c r="E5336" s="18"/>
      <c r="F5336" s="31"/>
      <c r="H5336" s="36"/>
    </row>
    <row r="5337" spans="3:8" x14ac:dyDescent="0.25">
      <c r="C5337" s="18"/>
      <c r="D5337" s="31"/>
      <c r="E5337" s="18"/>
      <c r="F5337" s="31"/>
      <c r="H5337" s="36"/>
    </row>
    <row r="5338" spans="3:8" x14ac:dyDescent="0.25">
      <c r="C5338" s="18"/>
      <c r="D5338" s="31"/>
      <c r="E5338" s="18"/>
      <c r="F5338" s="31"/>
      <c r="H5338" s="36"/>
    </row>
    <row r="5339" spans="3:8" x14ac:dyDescent="0.25">
      <c r="C5339" s="18"/>
      <c r="D5339" s="31"/>
      <c r="E5339" s="18"/>
      <c r="F5339" s="31"/>
      <c r="H5339" s="36"/>
    </row>
    <row r="5340" spans="3:8" x14ac:dyDescent="0.25">
      <c r="C5340" s="18"/>
      <c r="D5340" s="31"/>
      <c r="E5340" s="18"/>
      <c r="F5340" s="31"/>
      <c r="H5340" s="36"/>
    </row>
    <row r="5341" spans="3:8" x14ac:dyDescent="0.25">
      <c r="C5341" s="18"/>
      <c r="D5341" s="31"/>
      <c r="E5341" s="18"/>
      <c r="F5341" s="31"/>
      <c r="H5341" s="36"/>
    </row>
    <row r="5342" spans="3:8" x14ac:dyDescent="0.25">
      <c r="C5342" s="18"/>
      <c r="D5342" s="31"/>
      <c r="E5342" s="18"/>
      <c r="F5342" s="31"/>
      <c r="H5342" s="36"/>
    </row>
    <row r="5343" spans="3:8" x14ac:dyDescent="0.25">
      <c r="C5343" s="18"/>
      <c r="D5343" s="31"/>
      <c r="E5343" s="18"/>
      <c r="F5343" s="31"/>
      <c r="H5343" s="36"/>
    </row>
    <row r="5344" spans="3:8" x14ac:dyDescent="0.25">
      <c r="C5344" s="18"/>
      <c r="D5344" s="31"/>
      <c r="E5344" s="18"/>
      <c r="F5344" s="31"/>
      <c r="H5344" s="36"/>
    </row>
    <row r="5345" spans="3:8" x14ac:dyDescent="0.25">
      <c r="C5345" s="18"/>
      <c r="D5345" s="31"/>
      <c r="E5345" s="18"/>
      <c r="F5345" s="31"/>
      <c r="H5345" s="36"/>
    </row>
    <row r="5346" spans="3:8" x14ac:dyDescent="0.25">
      <c r="C5346" s="18"/>
      <c r="D5346" s="31"/>
      <c r="E5346" s="18"/>
      <c r="F5346" s="31"/>
      <c r="H5346" s="36"/>
    </row>
    <row r="5347" spans="3:8" x14ac:dyDescent="0.25">
      <c r="C5347" s="18"/>
      <c r="D5347" s="31"/>
      <c r="E5347" s="18"/>
      <c r="F5347" s="31"/>
      <c r="H5347" s="36"/>
    </row>
    <row r="5348" spans="3:8" x14ac:dyDescent="0.25">
      <c r="C5348" s="18"/>
      <c r="D5348" s="31"/>
      <c r="E5348" s="18"/>
      <c r="F5348" s="31"/>
      <c r="H5348" s="36"/>
    </row>
    <row r="5349" spans="3:8" x14ac:dyDescent="0.25">
      <c r="C5349" s="18"/>
      <c r="D5349" s="31"/>
      <c r="E5349" s="18"/>
      <c r="F5349" s="31"/>
      <c r="H5349" s="36"/>
    </row>
    <row r="5350" spans="3:8" x14ac:dyDescent="0.25">
      <c r="C5350" s="18"/>
      <c r="D5350" s="31"/>
      <c r="E5350" s="18"/>
      <c r="F5350" s="31"/>
      <c r="H5350" s="36"/>
    </row>
    <row r="5351" spans="3:8" x14ac:dyDescent="0.25">
      <c r="C5351" s="18"/>
      <c r="D5351" s="31"/>
      <c r="E5351" s="18"/>
      <c r="F5351" s="31"/>
      <c r="H5351" s="36"/>
    </row>
    <row r="5352" spans="3:8" x14ac:dyDescent="0.25">
      <c r="C5352" s="18"/>
      <c r="D5352" s="31"/>
      <c r="E5352" s="18"/>
      <c r="F5352" s="31"/>
      <c r="H5352" s="36"/>
    </row>
    <row r="5353" spans="3:8" x14ac:dyDescent="0.25">
      <c r="C5353" s="18"/>
      <c r="D5353" s="31"/>
      <c r="E5353" s="18"/>
      <c r="F5353" s="31"/>
      <c r="H5353" s="36"/>
    </row>
    <row r="5354" spans="3:8" x14ac:dyDescent="0.25">
      <c r="C5354" s="18"/>
      <c r="D5354" s="31"/>
      <c r="E5354" s="18"/>
      <c r="F5354" s="31"/>
      <c r="H5354" s="36"/>
    </row>
    <row r="5355" spans="3:8" x14ac:dyDescent="0.25">
      <c r="C5355" s="18"/>
      <c r="D5355" s="31"/>
      <c r="E5355" s="18"/>
      <c r="F5355" s="31"/>
      <c r="H5355" s="36"/>
    </row>
    <row r="5356" spans="3:8" x14ac:dyDescent="0.25">
      <c r="C5356" s="18"/>
      <c r="D5356" s="31"/>
      <c r="E5356" s="18"/>
      <c r="F5356" s="31"/>
      <c r="H5356" s="36"/>
    </row>
    <row r="5357" spans="3:8" x14ac:dyDescent="0.25">
      <c r="C5357" s="18"/>
      <c r="D5357" s="31"/>
      <c r="E5357" s="18"/>
      <c r="F5357" s="31"/>
      <c r="H5357" s="36"/>
    </row>
    <row r="5358" spans="3:8" x14ac:dyDescent="0.25">
      <c r="C5358" s="18"/>
      <c r="D5358" s="31"/>
      <c r="E5358" s="18"/>
      <c r="F5358" s="31"/>
      <c r="H5358" s="36"/>
    </row>
    <row r="5359" spans="3:8" x14ac:dyDescent="0.25">
      <c r="C5359" s="18"/>
      <c r="D5359" s="31"/>
      <c r="E5359" s="18"/>
      <c r="F5359" s="31"/>
      <c r="H5359" s="36"/>
    </row>
    <row r="5360" spans="3:8" x14ac:dyDescent="0.25">
      <c r="C5360" s="18"/>
      <c r="D5360" s="31"/>
      <c r="E5360" s="18"/>
      <c r="F5360" s="31"/>
      <c r="H5360" s="36"/>
    </row>
    <row r="5361" spans="3:8" x14ac:dyDescent="0.25">
      <c r="C5361" s="18"/>
      <c r="D5361" s="31"/>
      <c r="E5361" s="18"/>
      <c r="F5361" s="31"/>
      <c r="H5361" s="36"/>
    </row>
    <row r="5362" spans="3:8" x14ac:dyDescent="0.25">
      <c r="C5362" s="18"/>
      <c r="D5362" s="31"/>
      <c r="E5362" s="18"/>
      <c r="F5362" s="31"/>
      <c r="H5362" s="36"/>
    </row>
    <row r="5363" spans="3:8" x14ac:dyDescent="0.25">
      <c r="C5363" s="18"/>
      <c r="D5363" s="31"/>
      <c r="E5363" s="18"/>
      <c r="F5363" s="31"/>
      <c r="H5363" s="36"/>
    </row>
    <row r="5364" spans="3:8" x14ac:dyDescent="0.25">
      <c r="C5364" s="18"/>
      <c r="D5364" s="31"/>
      <c r="E5364" s="18"/>
      <c r="F5364" s="31"/>
      <c r="H5364" s="36"/>
    </row>
    <row r="5365" spans="3:8" x14ac:dyDescent="0.25">
      <c r="C5365" s="18"/>
      <c r="D5365" s="31"/>
      <c r="E5365" s="18"/>
      <c r="F5365" s="31"/>
      <c r="H5365" s="36"/>
    </row>
    <row r="5366" spans="3:8" x14ac:dyDescent="0.25">
      <c r="C5366" s="18"/>
      <c r="D5366" s="31"/>
      <c r="E5366" s="18"/>
      <c r="F5366" s="31"/>
      <c r="H5366" s="36"/>
    </row>
    <row r="5367" spans="3:8" x14ac:dyDescent="0.25">
      <c r="C5367" s="18"/>
      <c r="D5367" s="31"/>
      <c r="E5367" s="18"/>
      <c r="F5367" s="31"/>
      <c r="H5367" s="36"/>
    </row>
    <row r="5368" spans="3:8" x14ac:dyDescent="0.25">
      <c r="C5368" s="18"/>
      <c r="D5368" s="31"/>
      <c r="E5368" s="18"/>
      <c r="F5368" s="31"/>
      <c r="H5368" s="36"/>
    </row>
    <row r="5369" spans="3:8" x14ac:dyDescent="0.25">
      <c r="C5369" s="18"/>
      <c r="D5369" s="31"/>
      <c r="E5369" s="18"/>
      <c r="F5369" s="31"/>
      <c r="H5369" s="36"/>
    </row>
    <row r="5370" spans="3:8" x14ac:dyDescent="0.25">
      <c r="C5370" s="18"/>
      <c r="D5370" s="31"/>
      <c r="E5370" s="18"/>
      <c r="F5370" s="31"/>
      <c r="H5370" s="36"/>
    </row>
    <row r="5371" spans="3:8" x14ac:dyDescent="0.25">
      <c r="C5371" s="18"/>
      <c r="D5371" s="31"/>
      <c r="E5371" s="18"/>
      <c r="F5371" s="31"/>
      <c r="H5371" s="36"/>
    </row>
    <row r="5372" spans="3:8" x14ac:dyDescent="0.25">
      <c r="C5372" s="18"/>
      <c r="D5372" s="31"/>
      <c r="E5372" s="18"/>
      <c r="F5372" s="31"/>
      <c r="H5372" s="36"/>
    </row>
    <row r="5373" spans="3:8" x14ac:dyDescent="0.25">
      <c r="C5373" s="18"/>
      <c r="D5373" s="31"/>
      <c r="E5373" s="18"/>
      <c r="F5373" s="31"/>
      <c r="H5373" s="36"/>
    </row>
    <row r="5374" spans="3:8" x14ac:dyDescent="0.25">
      <c r="C5374" s="18"/>
      <c r="D5374" s="31"/>
      <c r="E5374" s="18"/>
      <c r="F5374" s="31"/>
      <c r="H5374" s="36"/>
    </row>
    <row r="5375" spans="3:8" x14ac:dyDescent="0.25">
      <c r="C5375" s="18"/>
      <c r="D5375" s="31"/>
      <c r="E5375" s="18"/>
      <c r="F5375" s="31"/>
      <c r="H5375" s="36"/>
    </row>
    <row r="5376" spans="3:8" x14ac:dyDescent="0.25">
      <c r="C5376" s="18"/>
      <c r="D5376" s="31"/>
      <c r="E5376" s="18"/>
      <c r="F5376" s="31"/>
      <c r="H5376" s="36"/>
    </row>
    <row r="5377" spans="3:8" x14ac:dyDescent="0.25">
      <c r="C5377" s="18"/>
      <c r="D5377" s="31"/>
      <c r="E5377" s="18"/>
      <c r="F5377" s="31"/>
      <c r="H5377" s="36"/>
    </row>
    <row r="5378" spans="3:8" x14ac:dyDescent="0.25">
      <c r="C5378" s="18"/>
      <c r="D5378" s="31"/>
      <c r="E5378" s="18"/>
      <c r="F5378" s="31"/>
      <c r="H5378" s="36"/>
    </row>
    <row r="5379" spans="3:8" x14ac:dyDescent="0.25">
      <c r="C5379" s="18"/>
      <c r="D5379" s="31"/>
      <c r="E5379" s="18"/>
      <c r="F5379" s="31"/>
      <c r="H5379" s="36"/>
    </row>
    <row r="5380" spans="3:8" x14ac:dyDescent="0.25">
      <c r="C5380" s="18"/>
      <c r="D5380" s="31"/>
      <c r="E5380" s="18"/>
      <c r="F5380" s="31"/>
      <c r="H5380" s="36"/>
    </row>
    <row r="5381" spans="3:8" x14ac:dyDescent="0.25">
      <c r="C5381" s="18"/>
      <c r="D5381" s="31"/>
      <c r="E5381" s="18"/>
      <c r="F5381" s="31"/>
      <c r="H5381" s="36"/>
    </row>
    <row r="5382" spans="3:8" x14ac:dyDescent="0.25">
      <c r="C5382" s="18"/>
      <c r="D5382" s="31"/>
      <c r="E5382" s="18"/>
      <c r="F5382" s="31"/>
      <c r="H5382" s="36"/>
    </row>
    <row r="5383" spans="3:8" x14ac:dyDescent="0.25">
      <c r="C5383" s="18"/>
      <c r="D5383" s="31"/>
      <c r="E5383" s="18"/>
      <c r="F5383" s="31"/>
      <c r="H5383" s="36"/>
    </row>
    <row r="5384" spans="3:8" x14ac:dyDescent="0.25">
      <c r="C5384" s="18"/>
      <c r="D5384" s="31"/>
      <c r="E5384" s="18"/>
      <c r="F5384" s="31"/>
      <c r="H5384" s="36"/>
    </row>
    <row r="5385" spans="3:8" x14ac:dyDescent="0.25">
      <c r="C5385" s="18"/>
      <c r="D5385" s="31"/>
      <c r="E5385" s="18"/>
      <c r="F5385" s="31"/>
      <c r="H5385" s="36"/>
    </row>
    <row r="5386" spans="3:8" x14ac:dyDescent="0.25">
      <c r="C5386" s="18"/>
      <c r="D5386" s="31"/>
      <c r="E5386" s="18"/>
      <c r="F5386" s="31"/>
      <c r="H5386" s="36"/>
    </row>
    <row r="5387" spans="3:8" x14ac:dyDescent="0.25">
      <c r="C5387" s="18"/>
      <c r="D5387" s="31"/>
      <c r="E5387" s="18"/>
      <c r="F5387" s="31"/>
      <c r="H5387" s="36"/>
    </row>
    <row r="5388" spans="3:8" x14ac:dyDescent="0.25">
      <c r="C5388" s="18"/>
      <c r="D5388" s="31"/>
      <c r="E5388" s="18"/>
      <c r="F5388" s="31"/>
      <c r="H5388" s="36"/>
    </row>
    <row r="5389" spans="3:8" x14ac:dyDescent="0.25">
      <c r="C5389" s="18"/>
      <c r="D5389" s="31"/>
      <c r="E5389" s="18"/>
      <c r="F5389" s="31"/>
      <c r="H5389" s="36"/>
    </row>
    <row r="5390" spans="3:8" x14ac:dyDescent="0.25">
      <c r="C5390" s="18"/>
      <c r="D5390" s="31"/>
      <c r="E5390" s="18"/>
      <c r="F5390" s="31"/>
      <c r="H5390" s="36"/>
    </row>
    <row r="5391" spans="3:8" x14ac:dyDescent="0.25">
      <c r="C5391" s="18"/>
      <c r="D5391" s="31"/>
      <c r="E5391" s="18"/>
      <c r="F5391" s="31"/>
      <c r="H5391" s="36"/>
    </row>
    <row r="5392" spans="3:8" x14ac:dyDescent="0.25">
      <c r="C5392" s="18"/>
      <c r="D5392" s="31"/>
      <c r="E5392" s="18"/>
      <c r="F5392" s="31"/>
      <c r="H5392" s="36"/>
    </row>
    <row r="5393" spans="3:8" x14ac:dyDescent="0.25">
      <c r="C5393" s="18"/>
      <c r="D5393" s="31"/>
      <c r="E5393" s="18"/>
      <c r="F5393" s="31"/>
      <c r="H5393" s="36"/>
    </row>
    <row r="5394" spans="3:8" x14ac:dyDescent="0.25">
      <c r="C5394" s="18"/>
      <c r="D5394" s="31"/>
      <c r="E5394" s="18"/>
      <c r="F5394" s="31"/>
      <c r="H5394" s="36"/>
    </row>
    <row r="5395" spans="3:8" x14ac:dyDescent="0.25">
      <c r="C5395" s="18"/>
      <c r="D5395" s="31"/>
      <c r="E5395" s="18"/>
      <c r="F5395" s="31"/>
      <c r="H5395" s="36"/>
    </row>
    <row r="5396" spans="3:8" x14ac:dyDescent="0.25">
      <c r="C5396" s="18"/>
      <c r="D5396" s="31"/>
      <c r="E5396" s="18"/>
      <c r="F5396" s="31"/>
      <c r="H5396" s="36"/>
    </row>
    <row r="5397" spans="3:8" x14ac:dyDescent="0.25">
      <c r="C5397" s="18"/>
      <c r="D5397" s="31"/>
      <c r="E5397" s="18"/>
      <c r="F5397" s="31"/>
      <c r="H5397" s="36"/>
    </row>
    <row r="5398" spans="3:8" x14ac:dyDescent="0.25">
      <c r="C5398" s="18"/>
      <c r="D5398" s="31"/>
      <c r="E5398" s="18"/>
      <c r="F5398" s="31"/>
      <c r="H5398" s="36"/>
    </row>
    <row r="5399" spans="3:8" x14ac:dyDescent="0.25">
      <c r="C5399" s="18"/>
      <c r="D5399" s="31"/>
      <c r="E5399" s="18"/>
      <c r="F5399" s="31"/>
      <c r="H5399" s="36"/>
    </row>
    <row r="5400" spans="3:8" x14ac:dyDescent="0.25">
      <c r="C5400" s="18"/>
      <c r="D5400" s="31"/>
      <c r="E5400" s="18"/>
      <c r="F5400" s="31"/>
      <c r="H5400" s="36"/>
    </row>
    <row r="5401" spans="3:8" x14ac:dyDescent="0.25">
      <c r="C5401" s="18"/>
      <c r="D5401" s="31"/>
      <c r="E5401" s="18"/>
      <c r="F5401" s="31"/>
      <c r="H5401" s="36"/>
    </row>
    <row r="5402" spans="3:8" x14ac:dyDescent="0.25">
      <c r="C5402" s="18"/>
      <c r="D5402" s="31"/>
      <c r="E5402" s="18"/>
      <c r="F5402" s="31"/>
      <c r="H5402" s="36"/>
    </row>
    <row r="5403" spans="3:8" x14ac:dyDescent="0.25">
      <c r="C5403" s="18"/>
      <c r="D5403" s="31"/>
      <c r="E5403" s="18"/>
      <c r="F5403" s="31"/>
      <c r="H5403" s="36"/>
    </row>
    <row r="5404" spans="3:8" x14ac:dyDescent="0.25">
      <c r="C5404" s="18"/>
      <c r="D5404" s="31"/>
      <c r="E5404" s="18"/>
      <c r="F5404" s="31"/>
      <c r="H5404" s="36"/>
    </row>
    <row r="5405" spans="3:8" x14ac:dyDescent="0.25">
      <c r="C5405" s="18"/>
      <c r="D5405" s="31"/>
      <c r="E5405" s="18"/>
      <c r="F5405" s="31"/>
      <c r="H5405" s="36"/>
    </row>
    <row r="5406" spans="3:8" x14ac:dyDescent="0.25">
      <c r="C5406" s="18"/>
      <c r="D5406" s="31"/>
      <c r="E5406" s="18"/>
      <c r="F5406" s="31"/>
      <c r="H5406" s="36"/>
    </row>
    <row r="5407" spans="3:8" x14ac:dyDescent="0.25">
      <c r="C5407" s="18"/>
      <c r="D5407" s="31"/>
      <c r="E5407" s="18"/>
      <c r="F5407" s="31"/>
      <c r="H5407" s="36"/>
    </row>
    <row r="5408" spans="3:8" x14ac:dyDescent="0.25">
      <c r="C5408" s="18"/>
      <c r="D5408" s="31"/>
      <c r="E5408" s="18"/>
      <c r="F5408" s="31"/>
      <c r="H5408" s="36"/>
    </row>
    <row r="5409" spans="3:8" x14ac:dyDescent="0.25">
      <c r="C5409" s="18"/>
      <c r="D5409" s="31"/>
      <c r="E5409" s="18"/>
      <c r="F5409" s="31"/>
      <c r="H5409" s="36"/>
    </row>
    <row r="5410" spans="3:8" x14ac:dyDescent="0.25">
      <c r="C5410" s="18"/>
      <c r="D5410" s="31"/>
      <c r="E5410" s="18"/>
      <c r="F5410" s="31"/>
      <c r="H5410" s="36"/>
    </row>
    <row r="5411" spans="3:8" x14ac:dyDescent="0.25">
      <c r="C5411" s="18"/>
      <c r="D5411" s="31"/>
      <c r="E5411" s="18"/>
      <c r="F5411" s="31"/>
      <c r="H5411" s="36"/>
    </row>
    <row r="5412" spans="3:8" x14ac:dyDescent="0.25">
      <c r="C5412" s="18"/>
      <c r="D5412" s="31"/>
      <c r="E5412" s="18"/>
      <c r="F5412" s="31"/>
      <c r="H5412" s="36"/>
    </row>
    <row r="5413" spans="3:8" x14ac:dyDescent="0.25">
      <c r="C5413" s="18"/>
      <c r="D5413" s="31"/>
      <c r="E5413" s="18"/>
      <c r="F5413" s="31"/>
      <c r="H5413" s="36"/>
    </row>
    <row r="5414" spans="3:8" x14ac:dyDescent="0.25">
      <c r="C5414" s="18"/>
      <c r="D5414" s="31"/>
      <c r="E5414" s="18"/>
      <c r="F5414" s="31"/>
      <c r="H5414" s="36"/>
    </row>
    <row r="5415" spans="3:8" x14ac:dyDescent="0.25">
      <c r="C5415" s="18"/>
      <c r="D5415" s="31"/>
      <c r="E5415" s="18"/>
      <c r="F5415" s="31"/>
      <c r="H5415" s="36"/>
    </row>
    <row r="5416" spans="3:8" x14ac:dyDescent="0.25">
      <c r="C5416" s="18"/>
      <c r="D5416" s="31"/>
      <c r="E5416" s="18"/>
      <c r="F5416" s="31"/>
      <c r="H5416" s="36"/>
    </row>
    <row r="5417" spans="3:8" x14ac:dyDescent="0.25">
      <c r="C5417" s="18"/>
      <c r="D5417" s="31"/>
      <c r="E5417" s="18"/>
      <c r="F5417" s="31"/>
      <c r="H5417" s="36"/>
    </row>
    <row r="5418" spans="3:8" x14ac:dyDescent="0.25">
      <c r="C5418" s="18"/>
      <c r="D5418" s="31"/>
      <c r="E5418" s="18"/>
      <c r="F5418" s="31"/>
      <c r="H5418" s="36"/>
    </row>
    <row r="5419" spans="3:8" x14ac:dyDescent="0.25">
      <c r="C5419" s="18"/>
      <c r="D5419" s="31"/>
      <c r="E5419" s="18"/>
      <c r="F5419" s="31"/>
      <c r="H5419" s="36"/>
    </row>
    <row r="5420" spans="3:8" x14ac:dyDescent="0.25">
      <c r="C5420" s="18"/>
      <c r="D5420" s="31"/>
      <c r="E5420" s="18"/>
      <c r="F5420" s="31"/>
      <c r="H5420" s="36"/>
    </row>
    <row r="5421" spans="3:8" x14ac:dyDescent="0.25">
      <c r="C5421" s="18"/>
      <c r="D5421" s="31"/>
      <c r="E5421" s="18"/>
      <c r="F5421" s="31"/>
      <c r="H5421" s="36"/>
    </row>
    <row r="5422" spans="3:8" x14ac:dyDescent="0.25">
      <c r="C5422" s="18"/>
      <c r="D5422" s="31"/>
      <c r="E5422" s="18"/>
      <c r="F5422" s="31"/>
      <c r="H5422" s="36"/>
    </row>
    <row r="5423" spans="3:8" x14ac:dyDescent="0.25">
      <c r="C5423" s="18"/>
      <c r="D5423" s="31"/>
      <c r="E5423" s="18"/>
      <c r="F5423" s="31"/>
      <c r="H5423" s="36"/>
    </row>
    <row r="5424" spans="3:8" x14ac:dyDescent="0.25">
      <c r="C5424" s="18"/>
      <c r="D5424" s="31"/>
      <c r="E5424" s="18"/>
      <c r="F5424" s="31"/>
      <c r="H5424" s="36"/>
    </row>
    <row r="5425" spans="3:8" x14ac:dyDescent="0.25">
      <c r="C5425" s="18"/>
      <c r="D5425" s="31"/>
      <c r="E5425" s="18"/>
      <c r="F5425" s="31"/>
      <c r="H5425" s="36"/>
    </row>
    <row r="5426" spans="3:8" x14ac:dyDescent="0.25">
      <c r="C5426" s="18"/>
      <c r="D5426" s="31"/>
      <c r="E5426" s="18"/>
      <c r="F5426" s="31"/>
      <c r="H5426" s="36"/>
    </row>
    <row r="5427" spans="3:8" x14ac:dyDescent="0.25">
      <c r="C5427" s="18"/>
      <c r="D5427" s="31"/>
      <c r="E5427" s="18"/>
      <c r="F5427" s="31"/>
      <c r="H5427" s="36"/>
    </row>
    <row r="5428" spans="3:8" x14ac:dyDescent="0.25">
      <c r="C5428" s="18"/>
      <c r="D5428" s="31"/>
      <c r="E5428" s="18"/>
      <c r="F5428" s="31"/>
      <c r="H5428" s="36"/>
    </row>
    <row r="5429" spans="3:8" x14ac:dyDescent="0.25">
      <c r="C5429" s="18"/>
      <c r="D5429" s="31"/>
      <c r="E5429" s="18"/>
      <c r="F5429" s="31"/>
      <c r="H5429" s="36"/>
    </row>
    <row r="5430" spans="3:8" x14ac:dyDescent="0.25">
      <c r="C5430" s="18"/>
      <c r="D5430" s="31"/>
      <c r="E5430" s="18"/>
      <c r="F5430" s="31"/>
      <c r="H5430" s="36"/>
    </row>
    <row r="5431" spans="3:8" x14ac:dyDescent="0.25">
      <c r="C5431" s="18"/>
      <c r="D5431" s="31"/>
      <c r="E5431" s="18"/>
      <c r="F5431" s="31"/>
      <c r="H5431" s="36"/>
    </row>
    <row r="5432" spans="3:8" x14ac:dyDescent="0.25">
      <c r="C5432" s="18"/>
      <c r="D5432" s="31"/>
      <c r="E5432" s="18"/>
      <c r="F5432" s="31"/>
      <c r="H5432" s="36"/>
    </row>
    <row r="5433" spans="3:8" x14ac:dyDescent="0.25">
      <c r="C5433" s="18"/>
      <c r="D5433" s="31"/>
      <c r="E5433" s="18"/>
      <c r="F5433" s="31"/>
      <c r="H5433" s="36"/>
    </row>
    <row r="5434" spans="3:8" x14ac:dyDescent="0.25">
      <c r="C5434" s="18"/>
      <c r="D5434" s="31"/>
      <c r="E5434" s="18"/>
      <c r="F5434" s="31"/>
      <c r="H5434" s="36"/>
    </row>
    <row r="5435" spans="3:8" x14ac:dyDescent="0.25">
      <c r="C5435" s="18"/>
      <c r="D5435" s="31"/>
      <c r="E5435" s="18"/>
      <c r="F5435" s="31"/>
      <c r="H5435" s="36"/>
    </row>
    <row r="5436" spans="3:8" x14ac:dyDescent="0.25">
      <c r="C5436" s="18"/>
      <c r="D5436" s="31"/>
      <c r="E5436" s="18"/>
      <c r="F5436" s="31"/>
      <c r="H5436" s="36"/>
    </row>
    <row r="5437" spans="3:8" x14ac:dyDescent="0.25">
      <c r="C5437" s="18"/>
      <c r="D5437" s="31"/>
      <c r="E5437" s="18"/>
      <c r="F5437" s="31"/>
      <c r="H5437" s="36"/>
    </row>
    <row r="5438" spans="3:8" x14ac:dyDescent="0.25">
      <c r="C5438" s="18"/>
      <c r="D5438" s="31"/>
      <c r="E5438" s="18"/>
      <c r="F5438" s="31"/>
      <c r="H5438" s="36"/>
    </row>
    <row r="5439" spans="3:8" x14ac:dyDescent="0.25">
      <c r="C5439" s="18"/>
      <c r="D5439" s="31"/>
      <c r="E5439" s="18"/>
      <c r="F5439" s="31"/>
      <c r="H5439" s="36"/>
    </row>
    <row r="5440" spans="3:8" x14ac:dyDescent="0.25">
      <c r="C5440" s="18"/>
      <c r="D5440" s="31"/>
      <c r="E5440" s="18"/>
      <c r="F5440" s="31"/>
      <c r="H5440" s="36"/>
    </row>
    <row r="5441" spans="3:8" x14ac:dyDescent="0.25">
      <c r="C5441" s="18"/>
      <c r="D5441" s="31"/>
      <c r="E5441" s="18"/>
      <c r="F5441" s="31"/>
      <c r="H5441" s="36"/>
    </row>
    <row r="5442" spans="3:8" x14ac:dyDescent="0.25">
      <c r="C5442" s="18"/>
      <c r="D5442" s="31"/>
      <c r="E5442" s="18"/>
      <c r="F5442" s="31"/>
      <c r="H5442" s="36"/>
    </row>
    <row r="5443" spans="3:8" x14ac:dyDescent="0.25">
      <c r="C5443" s="18"/>
      <c r="D5443" s="31"/>
      <c r="E5443" s="18"/>
      <c r="F5443" s="31"/>
      <c r="H5443" s="36"/>
    </row>
    <row r="5444" spans="3:8" x14ac:dyDescent="0.25">
      <c r="C5444" s="18"/>
      <c r="D5444" s="31"/>
      <c r="E5444" s="18"/>
      <c r="F5444" s="31"/>
      <c r="H5444" s="36"/>
    </row>
    <row r="5445" spans="3:8" x14ac:dyDescent="0.25">
      <c r="C5445" s="18"/>
      <c r="D5445" s="31"/>
      <c r="E5445" s="18"/>
      <c r="F5445" s="31"/>
      <c r="H5445" s="36"/>
    </row>
    <row r="5446" spans="3:8" x14ac:dyDescent="0.25">
      <c r="C5446" s="18"/>
      <c r="D5446" s="31"/>
      <c r="E5446" s="18"/>
      <c r="F5446" s="31"/>
      <c r="H5446" s="36"/>
    </row>
    <row r="5447" spans="3:8" x14ac:dyDescent="0.25">
      <c r="C5447" s="18"/>
      <c r="D5447" s="31"/>
      <c r="E5447" s="18"/>
      <c r="F5447" s="31"/>
      <c r="H5447" s="36"/>
    </row>
    <row r="5448" spans="3:8" x14ac:dyDescent="0.25">
      <c r="C5448" s="18"/>
      <c r="D5448" s="31"/>
      <c r="E5448" s="18"/>
      <c r="F5448" s="31"/>
      <c r="H5448" s="36"/>
    </row>
    <row r="5449" spans="3:8" x14ac:dyDescent="0.25">
      <c r="C5449" s="18"/>
      <c r="D5449" s="31"/>
      <c r="E5449" s="18"/>
      <c r="F5449" s="31"/>
      <c r="H5449" s="36"/>
    </row>
    <row r="5450" spans="3:8" x14ac:dyDescent="0.25">
      <c r="C5450" s="18"/>
      <c r="D5450" s="31"/>
      <c r="E5450" s="18"/>
      <c r="F5450" s="31"/>
      <c r="H5450" s="36"/>
    </row>
    <row r="5451" spans="3:8" x14ac:dyDescent="0.25">
      <c r="C5451" s="18"/>
      <c r="D5451" s="31"/>
      <c r="E5451" s="18"/>
      <c r="F5451" s="31"/>
      <c r="H5451" s="36"/>
    </row>
    <row r="5452" spans="3:8" x14ac:dyDescent="0.25">
      <c r="C5452" s="18"/>
      <c r="D5452" s="31"/>
      <c r="E5452" s="18"/>
      <c r="F5452" s="31"/>
      <c r="H5452" s="36"/>
    </row>
    <row r="5453" spans="3:8" x14ac:dyDescent="0.25">
      <c r="C5453" s="18"/>
      <c r="D5453" s="31"/>
      <c r="E5453" s="18"/>
      <c r="F5453" s="31"/>
      <c r="H5453" s="36"/>
    </row>
    <row r="5454" spans="3:8" x14ac:dyDescent="0.25">
      <c r="C5454" s="18"/>
      <c r="D5454" s="31"/>
      <c r="E5454" s="18"/>
      <c r="F5454" s="31"/>
      <c r="H5454" s="36"/>
    </row>
    <row r="5455" spans="3:8" x14ac:dyDescent="0.25">
      <c r="C5455" s="18"/>
      <c r="D5455" s="31"/>
      <c r="E5455" s="18"/>
      <c r="F5455" s="31"/>
      <c r="H5455" s="36"/>
    </row>
    <row r="5456" spans="3:8" x14ac:dyDescent="0.25">
      <c r="C5456" s="18"/>
      <c r="D5456" s="31"/>
      <c r="E5456" s="18"/>
      <c r="F5456" s="31"/>
      <c r="H5456" s="36"/>
    </row>
    <row r="5457" spans="3:8" x14ac:dyDescent="0.25">
      <c r="C5457" s="18"/>
      <c r="D5457" s="31"/>
      <c r="E5457" s="18"/>
      <c r="F5457" s="31"/>
      <c r="H5457" s="36"/>
    </row>
    <row r="5458" spans="3:8" x14ac:dyDescent="0.25">
      <c r="C5458" s="18"/>
      <c r="D5458" s="31"/>
      <c r="E5458" s="18"/>
      <c r="F5458" s="31"/>
      <c r="H5458" s="36"/>
    </row>
    <row r="5459" spans="3:8" x14ac:dyDescent="0.25">
      <c r="C5459" s="18"/>
      <c r="D5459" s="31"/>
      <c r="E5459" s="18"/>
      <c r="F5459" s="31"/>
      <c r="H5459" s="36"/>
    </row>
    <row r="5460" spans="3:8" x14ac:dyDescent="0.25">
      <c r="C5460" s="18"/>
      <c r="D5460" s="31"/>
      <c r="E5460" s="18"/>
      <c r="F5460" s="31"/>
      <c r="H5460" s="36"/>
    </row>
    <row r="5461" spans="3:8" x14ac:dyDescent="0.25">
      <c r="C5461" s="18"/>
      <c r="D5461" s="31"/>
      <c r="E5461" s="18"/>
      <c r="F5461" s="31"/>
      <c r="H5461" s="36"/>
    </row>
    <row r="5462" spans="3:8" x14ac:dyDescent="0.25">
      <c r="C5462" s="18"/>
      <c r="D5462" s="31"/>
      <c r="E5462" s="18"/>
      <c r="F5462" s="31"/>
      <c r="H5462" s="36"/>
    </row>
    <row r="5463" spans="3:8" x14ac:dyDescent="0.25">
      <c r="C5463" s="18"/>
      <c r="D5463" s="31"/>
      <c r="E5463" s="18"/>
      <c r="F5463" s="31"/>
      <c r="H5463" s="36"/>
    </row>
    <row r="5464" spans="3:8" x14ac:dyDescent="0.25">
      <c r="C5464" s="18"/>
      <c r="D5464" s="31"/>
      <c r="E5464" s="18"/>
      <c r="F5464" s="31"/>
      <c r="H5464" s="36"/>
    </row>
    <row r="5465" spans="3:8" x14ac:dyDescent="0.25">
      <c r="C5465" s="18"/>
      <c r="D5465" s="31"/>
      <c r="E5465" s="18"/>
      <c r="F5465" s="31"/>
      <c r="H5465" s="36"/>
    </row>
    <row r="5466" spans="3:8" x14ac:dyDescent="0.25">
      <c r="C5466" s="18"/>
      <c r="D5466" s="31"/>
      <c r="E5466" s="18"/>
      <c r="F5466" s="31"/>
      <c r="H5466" s="36"/>
    </row>
    <row r="5467" spans="3:8" x14ac:dyDescent="0.25">
      <c r="C5467" s="18"/>
      <c r="D5467" s="31"/>
      <c r="E5467" s="18"/>
      <c r="F5467" s="31"/>
      <c r="H5467" s="36"/>
    </row>
    <row r="5468" spans="3:8" x14ac:dyDescent="0.25">
      <c r="C5468" s="18"/>
      <c r="D5468" s="31"/>
      <c r="E5468" s="18"/>
      <c r="F5468" s="31"/>
      <c r="H5468" s="36"/>
    </row>
    <row r="5469" spans="3:8" x14ac:dyDescent="0.25">
      <c r="C5469" s="18"/>
      <c r="D5469" s="31"/>
      <c r="E5469" s="18"/>
      <c r="F5469" s="31"/>
      <c r="H5469" s="36"/>
    </row>
    <row r="5470" spans="3:8" x14ac:dyDescent="0.25">
      <c r="C5470" s="18"/>
      <c r="D5470" s="31"/>
      <c r="E5470" s="18"/>
      <c r="F5470" s="31"/>
      <c r="H5470" s="36"/>
    </row>
    <row r="5471" spans="3:8" x14ac:dyDescent="0.25">
      <c r="C5471" s="18"/>
      <c r="D5471" s="31"/>
      <c r="E5471" s="18"/>
      <c r="F5471" s="31"/>
      <c r="H5471" s="36"/>
    </row>
    <row r="5472" spans="3:8" x14ac:dyDescent="0.25">
      <c r="C5472" s="18"/>
      <c r="D5472" s="31"/>
      <c r="E5472" s="18"/>
      <c r="F5472" s="31"/>
      <c r="H5472" s="36"/>
    </row>
    <row r="5473" spans="3:8" x14ac:dyDescent="0.25">
      <c r="C5473" s="18"/>
      <c r="D5473" s="31"/>
      <c r="E5473" s="18"/>
      <c r="F5473" s="31"/>
      <c r="H5473" s="36"/>
    </row>
    <row r="5474" spans="3:8" x14ac:dyDescent="0.25">
      <c r="C5474" s="18"/>
      <c r="D5474" s="31"/>
      <c r="E5474" s="18"/>
      <c r="F5474" s="31"/>
      <c r="H5474" s="36"/>
    </row>
    <row r="5475" spans="3:8" x14ac:dyDescent="0.25">
      <c r="C5475" s="18"/>
      <c r="D5475" s="31"/>
      <c r="E5475" s="18"/>
      <c r="F5475" s="31"/>
      <c r="H5475" s="36"/>
    </row>
    <row r="5476" spans="3:8" x14ac:dyDescent="0.25">
      <c r="C5476" s="18"/>
      <c r="D5476" s="31"/>
      <c r="E5476" s="18"/>
      <c r="F5476" s="31"/>
      <c r="H5476" s="36"/>
    </row>
    <row r="5477" spans="3:8" x14ac:dyDescent="0.25">
      <c r="C5477" s="18"/>
      <c r="D5477" s="31"/>
      <c r="E5477" s="18"/>
      <c r="F5477" s="31"/>
      <c r="H5477" s="36"/>
    </row>
    <row r="5478" spans="3:8" x14ac:dyDescent="0.25">
      <c r="C5478" s="18"/>
      <c r="D5478" s="31"/>
      <c r="E5478" s="18"/>
      <c r="F5478" s="31"/>
      <c r="H5478" s="36"/>
    </row>
    <row r="5479" spans="3:8" x14ac:dyDescent="0.25">
      <c r="C5479" s="18"/>
      <c r="D5479" s="31"/>
      <c r="E5479" s="18"/>
      <c r="F5479" s="31"/>
      <c r="H5479" s="36"/>
    </row>
    <row r="5480" spans="3:8" x14ac:dyDescent="0.25">
      <c r="C5480" s="18"/>
      <c r="D5480" s="31"/>
      <c r="E5480" s="18"/>
      <c r="F5480" s="31"/>
      <c r="H5480" s="36"/>
    </row>
    <row r="5481" spans="3:8" x14ac:dyDescent="0.25">
      <c r="C5481" s="18"/>
      <c r="D5481" s="31"/>
      <c r="E5481" s="18"/>
      <c r="F5481" s="31"/>
      <c r="H5481" s="36"/>
    </row>
    <row r="5482" spans="3:8" x14ac:dyDescent="0.25">
      <c r="C5482" s="18"/>
      <c r="D5482" s="31"/>
      <c r="E5482" s="18"/>
      <c r="F5482" s="31"/>
      <c r="H5482" s="36"/>
    </row>
    <row r="5483" spans="3:8" x14ac:dyDescent="0.25">
      <c r="C5483" s="18"/>
      <c r="D5483" s="31"/>
      <c r="E5483" s="18"/>
      <c r="F5483" s="31"/>
      <c r="H5483" s="36"/>
    </row>
    <row r="5484" spans="3:8" x14ac:dyDescent="0.25">
      <c r="C5484" s="18"/>
      <c r="D5484" s="31"/>
      <c r="E5484" s="18"/>
      <c r="F5484" s="31"/>
      <c r="H5484" s="36"/>
    </row>
    <row r="5485" spans="3:8" x14ac:dyDescent="0.25">
      <c r="C5485" s="18"/>
      <c r="D5485" s="31"/>
      <c r="E5485" s="18"/>
      <c r="F5485" s="31"/>
      <c r="H5485" s="36"/>
    </row>
    <row r="5486" spans="3:8" x14ac:dyDescent="0.25">
      <c r="C5486" s="18"/>
      <c r="D5486" s="31"/>
      <c r="E5486" s="18"/>
      <c r="F5486" s="31"/>
      <c r="H5486" s="36"/>
    </row>
    <row r="5487" spans="3:8" x14ac:dyDescent="0.25">
      <c r="C5487" s="18"/>
      <c r="D5487" s="31"/>
      <c r="E5487" s="18"/>
      <c r="F5487" s="31"/>
      <c r="H5487" s="36"/>
    </row>
    <row r="5488" spans="3:8" x14ac:dyDescent="0.25">
      <c r="C5488" s="18"/>
      <c r="D5488" s="31"/>
      <c r="E5488" s="18"/>
      <c r="F5488" s="31"/>
      <c r="H5488" s="36"/>
    </row>
    <row r="5489" spans="3:8" x14ac:dyDescent="0.25">
      <c r="C5489" s="18"/>
      <c r="D5489" s="31"/>
      <c r="E5489" s="18"/>
      <c r="F5489" s="31"/>
      <c r="H5489" s="36"/>
    </row>
    <row r="5490" spans="3:8" x14ac:dyDescent="0.25">
      <c r="C5490" s="18"/>
      <c r="D5490" s="31"/>
      <c r="E5490" s="18"/>
      <c r="F5490" s="31"/>
      <c r="H5490" s="36"/>
    </row>
    <row r="5491" spans="3:8" x14ac:dyDescent="0.25">
      <c r="C5491" s="18"/>
      <c r="D5491" s="31"/>
      <c r="E5491" s="18"/>
      <c r="F5491" s="31"/>
      <c r="H5491" s="36"/>
    </row>
    <row r="5492" spans="3:8" x14ac:dyDescent="0.25">
      <c r="C5492" s="18"/>
      <c r="D5492" s="31"/>
      <c r="E5492" s="18"/>
      <c r="F5492" s="31"/>
      <c r="H5492" s="36"/>
    </row>
    <row r="5493" spans="3:8" x14ac:dyDescent="0.25">
      <c r="C5493" s="18"/>
      <c r="D5493" s="31"/>
      <c r="E5493" s="18"/>
      <c r="F5493" s="31"/>
      <c r="H5493" s="36"/>
    </row>
    <row r="5494" spans="3:8" x14ac:dyDescent="0.25">
      <c r="C5494" s="18"/>
      <c r="D5494" s="31"/>
      <c r="E5494" s="18"/>
      <c r="F5494" s="31"/>
      <c r="H5494" s="36"/>
    </row>
    <row r="5495" spans="3:8" x14ac:dyDescent="0.25">
      <c r="C5495" s="18"/>
      <c r="D5495" s="31"/>
      <c r="E5495" s="18"/>
      <c r="F5495" s="31"/>
      <c r="H5495" s="36"/>
    </row>
    <row r="5496" spans="3:8" x14ac:dyDescent="0.25">
      <c r="C5496" s="18"/>
      <c r="D5496" s="31"/>
      <c r="E5496" s="18"/>
      <c r="F5496" s="31"/>
      <c r="H5496" s="36"/>
    </row>
    <row r="5497" spans="3:8" x14ac:dyDescent="0.25">
      <c r="C5497" s="18"/>
      <c r="D5497" s="31"/>
      <c r="E5497" s="18"/>
      <c r="F5497" s="31"/>
      <c r="H5497" s="36"/>
    </row>
    <row r="5498" spans="3:8" x14ac:dyDescent="0.25">
      <c r="C5498" s="18"/>
      <c r="D5498" s="31"/>
      <c r="E5498" s="18"/>
      <c r="F5498" s="31"/>
      <c r="H5498" s="36"/>
    </row>
    <row r="5499" spans="3:8" x14ac:dyDescent="0.25">
      <c r="C5499" s="18"/>
      <c r="D5499" s="31"/>
      <c r="E5499" s="18"/>
      <c r="F5499" s="31"/>
      <c r="H5499" s="36"/>
    </row>
    <row r="5500" spans="3:8" x14ac:dyDescent="0.25">
      <c r="C5500" s="18"/>
      <c r="D5500" s="31"/>
      <c r="E5500" s="18"/>
      <c r="F5500" s="31"/>
      <c r="H5500" s="36"/>
    </row>
    <row r="5501" spans="3:8" x14ac:dyDescent="0.25">
      <c r="C5501" s="18"/>
      <c r="D5501" s="31"/>
      <c r="E5501" s="18"/>
      <c r="F5501" s="31"/>
      <c r="H5501" s="36"/>
    </row>
    <row r="5502" spans="3:8" x14ac:dyDescent="0.25">
      <c r="C5502" s="18"/>
      <c r="D5502" s="31"/>
      <c r="E5502" s="18"/>
      <c r="F5502" s="31"/>
      <c r="H5502" s="36"/>
    </row>
    <row r="5503" spans="3:8" x14ac:dyDescent="0.25">
      <c r="C5503" s="18"/>
      <c r="D5503" s="31"/>
      <c r="E5503" s="18"/>
      <c r="F5503" s="31"/>
      <c r="H5503" s="36"/>
    </row>
    <row r="5504" spans="3:8" x14ac:dyDescent="0.25">
      <c r="C5504" s="18"/>
      <c r="D5504" s="31"/>
      <c r="E5504" s="18"/>
      <c r="F5504" s="31"/>
      <c r="H5504" s="36"/>
    </row>
    <row r="5505" spans="3:8" x14ac:dyDescent="0.25">
      <c r="C5505" s="18"/>
      <c r="D5505" s="31"/>
      <c r="E5505" s="18"/>
      <c r="F5505" s="31"/>
      <c r="H5505" s="36"/>
    </row>
    <row r="5506" spans="3:8" x14ac:dyDescent="0.25">
      <c r="C5506" s="18"/>
      <c r="D5506" s="31"/>
      <c r="E5506" s="18"/>
      <c r="F5506" s="31"/>
      <c r="H5506" s="36"/>
    </row>
    <row r="5507" spans="3:8" x14ac:dyDescent="0.25">
      <c r="C5507" s="18"/>
      <c r="D5507" s="31"/>
      <c r="E5507" s="18"/>
      <c r="F5507" s="31"/>
      <c r="H5507" s="36"/>
    </row>
    <row r="5508" spans="3:8" x14ac:dyDescent="0.25">
      <c r="C5508" s="18"/>
      <c r="D5508" s="31"/>
      <c r="E5508" s="18"/>
      <c r="F5508" s="31"/>
      <c r="H5508" s="36"/>
    </row>
    <row r="5509" spans="3:8" x14ac:dyDescent="0.25">
      <c r="C5509" s="18"/>
      <c r="D5509" s="31"/>
      <c r="E5509" s="18"/>
      <c r="F5509" s="31"/>
      <c r="H5509" s="36"/>
    </row>
    <row r="5510" spans="3:8" x14ac:dyDescent="0.25">
      <c r="C5510" s="18"/>
      <c r="D5510" s="31"/>
      <c r="E5510" s="18"/>
      <c r="F5510" s="31"/>
      <c r="H5510" s="36"/>
    </row>
    <row r="5511" spans="3:8" x14ac:dyDescent="0.25">
      <c r="C5511" s="18"/>
      <c r="D5511" s="31"/>
      <c r="E5511" s="18"/>
      <c r="F5511" s="31"/>
      <c r="H5511" s="36"/>
    </row>
    <row r="5512" spans="3:8" x14ac:dyDescent="0.25">
      <c r="C5512" s="18"/>
      <c r="D5512" s="31"/>
      <c r="E5512" s="18"/>
      <c r="F5512" s="31"/>
      <c r="H5512" s="36"/>
    </row>
    <row r="5513" spans="3:8" x14ac:dyDescent="0.25">
      <c r="C5513" s="18"/>
      <c r="D5513" s="31"/>
      <c r="E5513" s="18"/>
      <c r="F5513" s="31"/>
      <c r="H5513" s="36"/>
    </row>
    <row r="5514" spans="3:8" x14ac:dyDescent="0.25">
      <c r="C5514" s="18"/>
      <c r="D5514" s="31"/>
      <c r="E5514" s="18"/>
      <c r="F5514" s="31"/>
      <c r="H5514" s="36"/>
    </row>
    <row r="5515" spans="3:8" x14ac:dyDescent="0.25">
      <c r="C5515" s="18"/>
      <c r="D5515" s="31"/>
      <c r="E5515" s="18"/>
      <c r="F5515" s="31"/>
      <c r="H5515" s="36"/>
    </row>
    <row r="5516" spans="3:8" x14ac:dyDescent="0.25">
      <c r="C5516" s="18"/>
      <c r="D5516" s="31"/>
      <c r="E5516" s="18"/>
      <c r="F5516" s="31"/>
      <c r="H5516" s="36"/>
    </row>
    <row r="5517" spans="3:8" x14ac:dyDescent="0.25">
      <c r="C5517" s="18"/>
      <c r="D5517" s="31"/>
      <c r="E5517" s="18"/>
      <c r="F5517" s="31"/>
      <c r="H5517" s="36"/>
    </row>
    <row r="5518" spans="3:8" x14ac:dyDescent="0.25">
      <c r="C5518" s="18"/>
      <c r="D5518" s="31"/>
      <c r="E5518" s="18"/>
      <c r="F5518" s="31"/>
      <c r="H5518" s="36"/>
    </row>
    <row r="5519" spans="3:8" x14ac:dyDescent="0.25">
      <c r="C5519" s="18"/>
      <c r="D5519" s="31"/>
      <c r="E5519" s="18"/>
      <c r="F5519" s="31"/>
      <c r="H5519" s="36"/>
    </row>
    <row r="5520" spans="3:8" x14ac:dyDescent="0.25">
      <c r="C5520" s="18"/>
      <c r="D5520" s="31"/>
      <c r="E5520" s="18"/>
      <c r="F5520" s="31"/>
      <c r="H5520" s="36"/>
    </row>
    <row r="5521" spans="3:8" x14ac:dyDescent="0.25">
      <c r="C5521" s="18"/>
      <c r="D5521" s="31"/>
      <c r="E5521" s="18"/>
      <c r="F5521" s="31"/>
      <c r="H5521" s="36"/>
    </row>
    <row r="5522" spans="3:8" x14ac:dyDescent="0.25">
      <c r="C5522" s="18"/>
      <c r="D5522" s="31"/>
      <c r="E5522" s="18"/>
      <c r="F5522" s="31"/>
      <c r="H5522" s="36"/>
    </row>
    <row r="5523" spans="3:8" x14ac:dyDescent="0.25">
      <c r="C5523" s="18"/>
      <c r="D5523" s="31"/>
      <c r="E5523" s="18"/>
      <c r="F5523" s="31"/>
      <c r="H5523" s="36"/>
    </row>
    <row r="5524" spans="3:8" x14ac:dyDescent="0.25">
      <c r="C5524" s="18"/>
      <c r="D5524" s="31"/>
      <c r="E5524" s="18"/>
      <c r="F5524" s="31"/>
      <c r="H5524" s="36"/>
    </row>
    <row r="5525" spans="3:8" x14ac:dyDescent="0.25">
      <c r="C5525" s="18"/>
      <c r="D5525" s="31"/>
      <c r="E5525" s="18"/>
      <c r="F5525" s="31"/>
      <c r="H5525" s="36"/>
    </row>
    <row r="5526" spans="3:8" x14ac:dyDescent="0.25">
      <c r="C5526" s="18"/>
      <c r="D5526" s="31"/>
      <c r="E5526" s="18"/>
      <c r="F5526" s="31"/>
      <c r="H5526" s="36"/>
    </row>
    <row r="5527" spans="3:8" x14ac:dyDescent="0.25">
      <c r="C5527" s="18"/>
      <c r="D5527" s="31"/>
      <c r="E5527" s="18"/>
      <c r="F5527" s="31"/>
      <c r="H5527" s="36"/>
    </row>
    <row r="5528" spans="3:8" x14ac:dyDescent="0.25">
      <c r="C5528" s="18"/>
      <c r="D5528" s="31"/>
      <c r="E5528" s="18"/>
      <c r="F5528" s="31"/>
      <c r="H5528" s="36"/>
    </row>
    <row r="5529" spans="3:8" x14ac:dyDescent="0.25">
      <c r="C5529" s="18"/>
      <c r="D5529" s="31"/>
      <c r="E5529" s="18"/>
      <c r="F5529" s="31"/>
      <c r="H5529" s="36"/>
    </row>
    <row r="5530" spans="3:8" x14ac:dyDescent="0.25">
      <c r="C5530" s="18"/>
      <c r="D5530" s="31"/>
      <c r="E5530" s="18"/>
      <c r="F5530" s="31"/>
      <c r="H5530" s="36"/>
    </row>
    <row r="5531" spans="3:8" x14ac:dyDescent="0.25">
      <c r="C5531" s="18"/>
      <c r="D5531" s="31"/>
      <c r="E5531" s="18"/>
      <c r="F5531" s="31"/>
      <c r="H5531" s="36"/>
    </row>
    <row r="5532" spans="3:8" x14ac:dyDescent="0.25">
      <c r="C5532" s="18"/>
      <c r="D5532" s="31"/>
      <c r="E5532" s="18"/>
      <c r="F5532" s="31"/>
      <c r="H5532" s="36"/>
    </row>
    <row r="5533" spans="3:8" x14ac:dyDescent="0.25">
      <c r="C5533" s="18"/>
      <c r="D5533" s="31"/>
      <c r="E5533" s="18"/>
      <c r="F5533" s="31"/>
      <c r="H5533" s="36"/>
    </row>
    <row r="5534" spans="3:8" x14ac:dyDescent="0.25">
      <c r="C5534" s="18"/>
      <c r="D5534" s="31"/>
      <c r="E5534" s="18"/>
      <c r="F5534" s="31"/>
      <c r="H5534" s="36"/>
    </row>
    <row r="5535" spans="3:8" x14ac:dyDescent="0.25">
      <c r="C5535" s="18"/>
      <c r="D5535" s="31"/>
      <c r="E5535" s="18"/>
      <c r="F5535" s="31"/>
      <c r="H5535" s="36"/>
    </row>
    <row r="5536" spans="3:8" x14ac:dyDescent="0.25">
      <c r="C5536" s="18"/>
      <c r="D5536" s="31"/>
      <c r="E5536" s="18"/>
      <c r="F5536" s="31"/>
      <c r="H5536" s="36"/>
    </row>
    <row r="5537" spans="3:8" x14ac:dyDescent="0.25">
      <c r="C5537" s="18"/>
      <c r="D5537" s="31"/>
      <c r="E5537" s="18"/>
      <c r="F5537" s="31"/>
      <c r="H5537" s="36"/>
    </row>
    <row r="5538" spans="3:8" x14ac:dyDescent="0.25">
      <c r="C5538" s="18"/>
      <c r="D5538" s="31"/>
      <c r="E5538" s="18"/>
      <c r="F5538" s="31"/>
      <c r="H5538" s="36"/>
    </row>
    <row r="5539" spans="3:8" x14ac:dyDescent="0.25">
      <c r="C5539" s="18"/>
      <c r="D5539" s="31"/>
      <c r="E5539" s="18"/>
      <c r="F5539" s="31"/>
      <c r="H5539" s="36"/>
    </row>
    <row r="5540" spans="3:8" x14ac:dyDescent="0.25">
      <c r="C5540" s="18"/>
      <c r="D5540" s="31"/>
      <c r="E5540" s="18"/>
      <c r="F5540" s="31"/>
      <c r="H5540" s="36"/>
    </row>
    <row r="5541" spans="3:8" x14ac:dyDescent="0.25">
      <c r="C5541" s="18"/>
      <c r="D5541" s="31"/>
      <c r="E5541" s="18"/>
      <c r="F5541" s="31"/>
      <c r="H5541" s="36"/>
    </row>
    <row r="5542" spans="3:8" x14ac:dyDescent="0.25">
      <c r="C5542" s="18"/>
      <c r="D5542" s="31"/>
      <c r="E5542" s="18"/>
      <c r="F5542" s="31"/>
      <c r="H5542" s="36"/>
    </row>
    <row r="5543" spans="3:8" x14ac:dyDescent="0.25">
      <c r="C5543" s="18"/>
      <c r="D5543" s="31"/>
      <c r="E5543" s="18"/>
      <c r="F5543" s="31"/>
      <c r="H5543" s="36"/>
    </row>
    <row r="5544" spans="3:8" x14ac:dyDescent="0.25">
      <c r="C5544" s="18"/>
      <c r="D5544" s="31"/>
      <c r="E5544" s="18"/>
      <c r="F5544" s="31"/>
      <c r="H5544" s="36"/>
    </row>
    <row r="5545" spans="3:8" x14ac:dyDescent="0.25">
      <c r="C5545" s="18"/>
      <c r="D5545" s="31"/>
      <c r="E5545" s="18"/>
      <c r="F5545" s="31"/>
      <c r="H5545" s="36"/>
    </row>
    <row r="5546" spans="3:8" x14ac:dyDescent="0.25">
      <c r="C5546" s="18"/>
      <c r="D5546" s="31"/>
      <c r="E5546" s="18"/>
      <c r="F5546" s="31"/>
      <c r="H5546" s="36"/>
    </row>
    <row r="5547" spans="3:8" x14ac:dyDescent="0.25">
      <c r="C5547" s="18"/>
      <c r="D5547" s="31"/>
      <c r="E5547" s="18"/>
      <c r="F5547" s="31"/>
      <c r="H5547" s="36"/>
    </row>
    <row r="5548" spans="3:8" x14ac:dyDescent="0.25">
      <c r="C5548" s="18"/>
      <c r="D5548" s="31"/>
      <c r="E5548" s="18"/>
      <c r="F5548" s="31"/>
      <c r="H5548" s="36"/>
    </row>
    <row r="5549" spans="3:8" x14ac:dyDescent="0.25">
      <c r="C5549" s="18"/>
      <c r="D5549" s="31"/>
      <c r="E5549" s="18"/>
      <c r="F5549" s="31"/>
      <c r="H5549" s="36"/>
    </row>
    <row r="5550" spans="3:8" x14ac:dyDescent="0.25">
      <c r="C5550" s="18"/>
      <c r="D5550" s="31"/>
      <c r="E5550" s="18"/>
      <c r="F5550" s="31"/>
      <c r="H5550" s="36"/>
    </row>
    <row r="5551" spans="3:8" x14ac:dyDescent="0.25">
      <c r="C5551" s="18"/>
      <c r="D5551" s="31"/>
      <c r="E5551" s="18"/>
      <c r="F5551" s="31"/>
      <c r="H5551" s="36"/>
    </row>
    <row r="5552" spans="3:8" x14ac:dyDescent="0.25">
      <c r="C5552" s="18"/>
      <c r="D5552" s="31"/>
      <c r="E5552" s="18"/>
      <c r="F5552" s="31"/>
      <c r="H5552" s="36"/>
    </row>
    <row r="5553" spans="3:8" x14ac:dyDescent="0.25">
      <c r="C5553" s="18"/>
      <c r="D5553" s="31"/>
      <c r="E5553" s="18"/>
      <c r="F5553" s="31"/>
      <c r="H5553" s="36"/>
    </row>
    <row r="5554" spans="3:8" x14ac:dyDescent="0.25">
      <c r="C5554" s="18"/>
      <c r="D5554" s="31"/>
      <c r="E5554" s="18"/>
      <c r="F5554" s="31"/>
      <c r="H5554" s="36"/>
    </row>
    <row r="5555" spans="3:8" x14ac:dyDescent="0.25">
      <c r="C5555" s="18"/>
      <c r="D5555" s="31"/>
      <c r="E5555" s="18"/>
      <c r="F5555" s="31"/>
      <c r="H5555" s="36"/>
    </row>
    <row r="5556" spans="3:8" x14ac:dyDescent="0.25">
      <c r="C5556" s="18"/>
      <c r="D5556" s="31"/>
      <c r="E5556" s="18"/>
      <c r="F5556" s="31"/>
      <c r="H5556" s="36"/>
    </row>
    <row r="5557" spans="3:8" x14ac:dyDescent="0.25">
      <c r="C5557" s="18"/>
      <c r="D5557" s="31"/>
      <c r="E5557" s="18"/>
      <c r="F5557" s="31"/>
      <c r="H5557" s="36"/>
    </row>
    <row r="5558" spans="3:8" x14ac:dyDescent="0.25">
      <c r="C5558" s="18"/>
      <c r="D5558" s="31"/>
      <c r="E5558" s="18"/>
      <c r="F5558" s="31"/>
      <c r="H5558" s="36"/>
    </row>
    <row r="5559" spans="3:8" x14ac:dyDescent="0.25">
      <c r="C5559" s="18"/>
      <c r="D5559" s="31"/>
      <c r="E5559" s="18"/>
      <c r="F5559" s="31"/>
      <c r="H5559" s="36"/>
    </row>
    <row r="5560" spans="3:8" x14ac:dyDescent="0.25">
      <c r="C5560" s="18"/>
      <c r="D5560" s="31"/>
      <c r="E5560" s="18"/>
      <c r="F5560" s="31"/>
      <c r="H5560" s="36"/>
    </row>
    <row r="5561" spans="3:8" x14ac:dyDescent="0.25">
      <c r="C5561" s="18"/>
      <c r="D5561" s="31"/>
      <c r="E5561" s="18"/>
      <c r="F5561" s="31"/>
      <c r="H5561" s="36"/>
    </row>
    <row r="5562" spans="3:8" x14ac:dyDescent="0.25">
      <c r="C5562" s="18"/>
      <c r="D5562" s="31"/>
      <c r="E5562" s="18"/>
      <c r="F5562" s="31"/>
      <c r="H5562" s="36"/>
    </row>
    <row r="5563" spans="3:8" x14ac:dyDescent="0.25">
      <c r="C5563" s="18"/>
      <c r="D5563" s="31"/>
      <c r="E5563" s="18"/>
      <c r="F5563" s="31"/>
      <c r="H5563" s="36"/>
    </row>
    <row r="5564" spans="3:8" x14ac:dyDescent="0.25">
      <c r="C5564" s="18"/>
      <c r="D5564" s="31"/>
      <c r="E5564" s="18"/>
      <c r="F5564" s="31"/>
      <c r="H5564" s="36"/>
    </row>
    <row r="5565" spans="3:8" x14ac:dyDescent="0.25">
      <c r="C5565" s="18"/>
      <c r="D5565" s="31"/>
      <c r="E5565" s="18"/>
      <c r="F5565" s="31"/>
      <c r="H5565" s="36"/>
    </row>
    <row r="5566" spans="3:8" x14ac:dyDescent="0.25">
      <c r="C5566" s="18"/>
      <c r="D5566" s="31"/>
      <c r="E5566" s="18"/>
      <c r="F5566" s="31"/>
      <c r="H5566" s="36"/>
    </row>
    <row r="5567" spans="3:8" x14ac:dyDescent="0.25">
      <c r="C5567" s="18"/>
      <c r="D5567" s="31"/>
      <c r="E5567" s="18"/>
      <c r="F5567" s="31"/>
      <c r="H5567" s="36"/>
    </row>
    <row r="5568" spans="3:8" x14ac:dyDescent="0.25">
      <c r="C5568" s="18"/>
      <c r="D5568" s="31"/>
      <c r="E5568" s="18"/>
      <c r="F5568" s="31"/>
      <c r="H5568" s="36"/>
    </row>
    <row r="5569" spans="3:8" x14ac:dyDescent="0.25">
      <c r="C5569" s="18"/>
      <c r="D5569" s="31"/>
      <c r="E5569" s="18"/>
      <c r="F5569" s="31"/>
      <c r="H5569" s="36"/>
    </row>
    <row r="5570" spans="3:8" x14ac:dyDescent="0.25">
      <c r="C5570" s="18"/>
      <c r="D5570" s="31"/>
      <c r="E5570" s="18"/>
      <c r="F5570" s="31"/>
      <c r="H5570" s="36"/>
    </row>
    <row r="5571" spans="3:8" x14ac:dyDescent="0.25">
      <c r="C5571" s="18"/>
      <c r="D5571" s="31"/>
      <c r="E5571" s="18"/>
      <c r="F5571" s="31"/>
      <c r="H5571" s="36"/>
    </row>
    <row r="5572" spans="3:8" x14ac:dyDescent="0.25">
      <c r="C5572" s="18"/>
      <c r="D5572" s="31"/>
      <c r="E5572" s="18"/>
      <c r="F5572" s="31"/>
      <c r="H5572" s="36"/>
    </row>
    <row r="5573" spans="3:8" x14ac:dyDescent="0.25">
      <c r="C5573" s="18"/>
      <c r="D5573" s="31"/>
      <c r="E5573" s="18"/>
      <c r="F5573" s="31"/>
      <c r="H5573" s="36"/>
    </row>
    <row r="5574" spans="3:8" x14ac:dyDescent="0.25">
      <c r="C5574" s="18"/>
      <c r="D5574" s="31"/>
      <c r="E5574" s="18"/>
      <c r="F5574" s="31"/>
      <c r="H5574" s="36"/>
    </row>
    <row r="5575" spans="3:8" x14ac:dyDescent="0.25">
      <c r="C5575" s="18"/>
      <c r="D5575" s="31"/>
      <c r="E5575" s="18"/>
      <c r="F5575" s="31"/>
      <c r="H5575" s="36"/>
    </row>
    <row r="5576" spans="3:8" x14ac:dyDescent="0.25">
      <c r="C5576" s="18"/>
      <c r="D5576" s="31"/>
      <c r="E5576" s="18"/>
      <c r="F5576" s="31"/>
      <c r="H5576" s="36"/>
    </row>
    <row r="5577" spans="3:8" x14ac:dyDescent="0.25">
      <c r="C5577" s="18"/>
      <c r="D5577" s="31"/>
      <c r="E5577" s="18"/>
      <c r="F5577" s="31"/>
      <c r="H5577" s="36"/>
    </row>
    <row r="5578" spans="3:8" x14ac:dyDescent="0.25">
      <c r="C5578" s="18"/>
      <c r="D5578" s="31"/>
      <c r="E5578" s="18"/>
      <c r="F5578" s="31"/>
      <c r="H5578" s="36"/>
    </row>
    <row r="5579" spans="3:8" x14ac:dyDescent="0.25">
      <c r="C5579" s="18"/>
      <c r="D5579" s="31"/>
      <c r="E5579" s="18"/>
      <c r="F5579" s="31"/>
      <c r="H5579" s="36"/>
    </row>
    <row r="5580" spans="3:8" x14ac:dyDescent="0.25">
      <c r="C5580" s="18"/>
      <c r="D5580" s="31"/>
      <c r="E5580" s="18"/>
      <c r="F5580" s="31"/>
      <c r="H5580" s="36"/>
    </row>
    <row r="5581" spans="3:8" x14ac:dyDescent="0.25">
      <c r="C5581" s="18"/>
      <c r="D5581" s="31"/>
      <c r="E5581" s="18"/>
      <c r="F5581" s="31"/>
      <c r="H5581" s="36"/>
    </row>
    <row r="5582" spans="3:8" x14ac:dyDescent="0.25">
      <c r="C5582" s="18"/>
      <c r="D5582" s="31"/>
      <c r="E5582" s="18"/>
      <c r="F5582" s="31"/>
      <c r="H5582" s="36"/>
    </row>
    <row r="5583" spans="3:8" x14ac:dyDescent="0.25">
      <c r="C5583" s="18"/>
      <c r="D5583" s="31"/>
      <c r="E5583" s="18"/>
      <c r="F5583" s="31"/>
      <c r="H5583" s="36"/>
    </row>
    <row r="5584" spans="3:8" x14ac:dyDescent="0.25">
      <c r="C5584" s="18"/>
      <c r="D5584" s="31"/>
      <c r="E5584" s="18"/>
      <c r="F5584" s="31"/>
      <c r="H5584" s="36"/>
    </row>
    <row r="5585" spans="3:8" x14ac:dyDescent="0.25">
      <c r="C5585" s="18"/>
      <c r="D5585" s="31"/>
      <c r="E5585" s="18"/>
      <c r="F5585" s="31"/>
      <c r="H5585" s="36"/>
    </row>
    <row r="5586" spans="3:8" x14ac:dyDescent="0.25">
      <c r="C5586" s="18"/>
      <c r="D5586" s="31"/>
      <c r="E5586" s="18"/>
      <c r="F5586" s="31"/>
      <c r="H5586" s="36"/>
    </row>
    <row r="5587" spans="3:8" x14ac:dyDescent="0.25">
      <c r="C5587" s="18"/>
      <c r="D5587" s="31"/>
      <c r="E5587" s="18"/>
      <c r="F5587" s="31"/>
      <c r="H5587" s="36"/>
    </row>
    <row r="5588" spans="3:8" x14ac:dyDescent="0.25">
      <c r="C5588" s="18"/>
      <c r="D5588" s="31"/>
      <c r="E5588" s="18"/>
      <c r="F5588" s="31"/>
      <c r="H5588" s="36"/>
    </row>
    <row r="5589" spans="3:8" x14ac:dyDescent="0.25">
      <c r="C5589" s="18"/>
      <c r="D5589" s="31"/>
      <c r="E5589" s="18"/>
      <c r="F5589" s="31"/>
      <c r="H5589" s="36"/>
    </row>
    <row r="5590" spans="3:8" x14ac:dyDescent="0.25">
      <c r="C5590" s="18"/>
      <c r="D5590" s="31"/>
      <c r="E5590" s="18"/>
      <c r="F5590" s="31"/>
      <c r="H5590" s="36"/>
    </row>
    <row r="5591" spans="3:8" x14ac:dyDescent="0.25">
      <c r="C5591" s="18"/>
      <c r="D5591" s="31"/>
      <c r="E5591" s="18"/>
      <c r="F5591" s="31"/>
      <c r="H5591" s="36"/>
    </row>
    <row r="5592" spans="3:8" x14ac:dyDescent="0.25">
      <c r="C5592" s="18"/>
      <c r="D5592" s="31"/>
      <c r="E5592" s="18"/>
      <c r="F5592" s="31"/>
      <c r="H5592" s="36"/>
    </row>
    <row r="5593" spans="3:8" x14ac:dyDescent="0.25">
      <c r="C5593" s="18"/>
      <c r="D5593" s="31"/>
      <c r="E5593" s="18"/>
      <c r="F5593" s="31"/>
      <c r="H5593" s="36"/>
    </row>
    <row r="5594" spans="3:8" x14ac:dyDescent="0.25">
      <c r="C5594" s="18"/>
      <c r="D5594" s="31"/>
      <c r="E5594" s="18"/>
      <c r="F5594" s="31"/>
      <c r="H5594" s="36"/>
    </row>
    <row r="5595" spans="3:8" x14ac:dyDescent="0.25">
      <c r="C5595" s="18"/>
      <c r="D5595" s="31"/>
      <c r="E5595" s="18"/>
      <c r="F5595" s="31"/>
      <c r="H5595" s="36"/>
    </row>
    <row r="5596" spans="3:8" x14ac:dyDescent="0.25">
      <c r="C5596" s="18"/>
      <c r="D5596" s="31"/>
      <c r="E5596" s="18"/>
      <c r="F5596" s="31"/>
      <c r="H5596" s="36"/>
    </row>
    <row r="5597" spans="3:8" x14ac:dyDescent="0.25">
      <c r="C5597" s="18"/>
      <c r="D5597" s="31"/>
      <c r="E5597" s="18"/>
      <c r="F5597" s="31"/>
      <c r="H5597" s="36"/>
    </row>
    <row r="5598" spans="3:8" x14ac:dyDescent="0.25">
      <c r="C5598" s="18"/>
      <c r="D5598" s="31"/>
      <c r="E5598" s="18"/>
      <c r="F5598" s="31"/>
      <c r="H5598" s="36"/>
    </row>
    <row r="5599" spans="3:8" x14ac:dyDescent="0.25">
      <c r="C5599" s="18"/>
      <c r="D5599" s="31"/>
      <c r="E5599" s="18"/>
      <c r="F5599" s="31"/>
      <c r="H5599" s="36"/>
    </row>
    <row r="5600" spans="3:8" x14ac:dyDescent="0.25">
      <c r="C5600" s="18"/>
      <c r="D5600" s="31"/>
      <c r="E5600" s="18"/>
      <c r="F5600" s="31"/>
      <c r="H5600" s="36"/>
    </row>
    <row r="5601" spans="3:8" x14ac:dyDescent="0.25">
      <c r="C5601" s="18"/>
      <c r="D5601" s="31"/>
      <c r="E5601" s="18"/>
      <c r="F5601" s="31"/>
      <c r="H5601" s="36"/>
    </row>
    <row r="5602" spans="3:8" x14ac:dyDescent="0.25">
      <c r="C5602" s="18"/>
      <c r="D5602" s="31"/>
      <c r="E5602" s="18"/>
      <c r="F5602" s="31"/>
      <c r="H5602" s="36"/>
    </row>
    <row r="5603" spans="3:8" x14ac:dyDescent="0.25">
      <c r="C5603" s="18"/>
      <c r="D5603" s="31"/>
      <c r="E5603" s="18"/>
      <c r="F5603" s="31"/>
      <c r="H5603" s="36"/>
    </row>
    <row r="5604" spans="3:8" x14ac:dyDescent="0.25">
      <c r="C5604" s="18"/>
      <c r="D5604" s="31"/>
      <c r="E5604" s="18"/>
      <c r="F5604" s="31"/>
      <c r="H5604" s="36"/>
    </row>
    <row r="5605" spans="3:8" x14ac:dyDescent="0.25">
      <c r="C5605" s="18"/>
      <c r="D5605" s="31"/>
      <c r="E5605" s="18"/>
      <c r="F5605" s="31"/>
      <c r="H5605" s="36"/>
    </row>
    <row r="5606" spans="3:8" x14ac:dyDescent="0.25">
      <c r="C5606" s="18"/>
      <c r="D5606" s="31"/>
      <c r="E5606" s="18"/>
      <c r="F5606" s="31"/>
      <c r="H5606" s="36"/>
    </row>
    <row r="5607" spans="3:8" x14ac:dyDescent="0.25">
      <c r="C5607" s="18"/>
      <c r="D5607" s="31"/>
      <c r="E5607" s="18"/>
      <c r="F5607" s="31"/>
      <c r="H5607" s="36"/>
    </row>
    <row r="5608" spans="3:8" x14ac:dyDescent="0.25">
      <c r="C5608" s="18"/>
      <c r="D5608" s="31"/>
      <c r="E5608" s="18"/>
      <c r="F5608" s="31"/>
      <c r="H5608" s="36"/>
    </row>
    <row r="5609" spans="3:8" x14ac:dyDescent="0.25">
      <c r="C5609" s="18"/>
      <c r="D5609" s="31"/>
      <c r="E5609" s="18"/>
      <c r="F5609" s="31"/>
      <c r="H5609" s="36"/>
    </row>
    <row r="5610" spans="3:8" x14ac:dyDescent="0.25">
      <c r="C5610" s="18"/>
      <c r="D5610" s="31"/>
      <c r="E5610" s="18"/>
      <c r="F5610" s="31"/>
      <c r="H5610" s="36"/>
    </row>
    <row r="5611" spans="3:8" x14ac:dyDescent="0.25">
      <c r="C5611" s="18"/>
      <c r="D5611" s="31"/>
      <c r="E5611" s="18"/>
      <c r="F5611" s="31"/>
      <c r="H5611" s="36"/>
    </row>
    <row r="5612" spans="3:8" x14ac:dyDescent="0.25">
      <c r="C5612" s="18"/>
      <c r="D5612" s="31"/>
      <c r="E5612" s="18"/>
      <c r="F5612" s="31"/>
      <c r="H5612" s="36"/>
    </row>
    <row r="5613" spans="3:8" x14ac:dyDescent="0.25">
      <c r="C5613" s="18"/>
      <c r="D5613" s="31"/>
      <c r="E5613" s="18"/>
      <c r="F5613" s="31"/>
      <c r="H5613" s="36"/>
    </row>
    <row r="5614" spans="3:8" x14ac:dyDescent="0.25">
      <c r="C5614" s="18"/>
      <c r="D5614" s="31"/>
      <c r="E5614" s="18"/>
      <c r="F5614" s="31"/>
      <c r="H5614" s="36"/>
    </row>
    <row r="5615" spans="3:8" x14ac:dyDescent="0.25">
      <c r="C5615" s="18"/>
      <c r="D5615" s="31"/>
      <c r="E5615" s="18"/>
      <c r="F5615" s="31"/>
      <c r="H5615" s="36"/>
    </row>
    <row r="5616" spans="3:8" x14ac:dyDescent="0.25">
      <c r="C5616" s="18"/>
      <c r="D5616" s="31"/>
      <c r="E5616" s="18"/>
      <c r="F5616" s="31"/>
      <c r="H5616" s="36"/>
    </row>
    <row r="5617" spans="3:8" x14ac:dyDescent="0.25">
      <c r="C5617" s="18"/>
      <c r="D5617" s="31"/>
      <c r="E5617" s="18"/>
      <c r="F5617" s="31"/>
      <c r="H5617" s="36"/>
    </row>
    <row r="5618" spans="3:8" x14ac:dyDescent="0.25">
      <c r="C5618" s="18"/>
      <c r="D5618" s="31"/>
      <c r="E5618" s="18"/>
      <c r="F5618" s="31"/>
      <c r="H5618" s="36"/>
    </row>
    <row r="5619" spans="3:8" x14ac:dyDescent="0.25">
      <c r="C5619" s="18"/>
      <c r="D5619" s="31"/>
      <c r="E5619" s="18"/>
      <c r="F5619" s="31"/>
      <c r="H5619" s="36"/>
    </row>
    <row r="5620" spans="3:8" x14ac:dyDescent="0.25">
      <c r="C5620" s="18"/>
      <c r="D5620" s="31"/>
      <c r="E5620" s="18"/>
      <c r="F5620" s="31"/>
      <c r="H5620" s="36"/>
    </row>
    <row r="5621" spans="3:8" x14ac:dyDescent="0.25">
      <c r="C5621" s="18"/>
      <c r="D5621" s="31"/>
      <c r="E5621" s="18"/>
      <c r="F5621" s="31"/>
      <c r="H5621" s="36"/>
    </row>
    <row r="5622" spans="3:8" x14ac:dyDescent="0.25">
      <c r="C5622" s="18"/>
      <c r="D5622" s="31"/>
      <c r="E5622" s="18"/>
      <c r="F5622" s="31"/>
      <c r="H5622" s="36"/>
    </row>
    <row r="5623" spans="3:8" x14ac:dyDescent="0.25">
      <c r="C5623" s="18"/>
      <c r="D5623" s="31"/>
      <c r="E5623" s="18"/>
      <c r="F5623" s="31"/>
      <c r="H5623" s="36"/>
    </row>
    <row r="5624" spans="3:8" x14ac:dyDescent="0.25">
      <c r="C5624" s="18"/>
      <c r="D5624" s="31"/>
      <c r="E5624" s="18"/>
      <c r="F5624" s="31"/>
      <c r="H5624" s="36"/>
    </row>
    <row r="5625" spans="3:8" x14ac:dyDescent="0.25">
      <c r="C5625" s="18"/>
      <c r="D5625" s="31"/>
      <c r="E5625" s="18"/>
      <c r="F5625" s="31"/>
      <c r="H5625" s="36"/>
    </row>
    <row r="5626" spans="3:8" x14ac:dyDescent="0.25">
      <c r="C5626" s="18"/>
      <c r="D5626" s="31"/>
      <c r="E5626" s="18"/>
      <c r="F5626" s="31"/>
      <c r="H5626" s="36"/>
    </row>
    <row r="5627" spans="3:8" x14ac:dyDescent="0.25">
      <c r="C5627" s="18"/>
      <c r="D5627" s="31"/>
      <c r="E5627" s="18"/>
      <c r="F5627" s="31"/>
      <c r="H5627" s="36"/>
    </row>
    <row r="5628" spans="3:8" x14ac:dyDescent="0.25">
      <c r="C5628" s="18"/>
      <c r="D5628" s="31"/>
      <c r="E5628" s="18"/>
      <c r="F5628" s="31"/>
      <c r="H5628" s="36"/>
    </row>
    <row r="5629" spans="3:8" x14ac:dyDescent="0.25">
      <c r="C5629" s="18"/>
      <c r="D5629" s="31"/>
      <c r="E5629" s="18"/>
      <c r="F5629" s="31"/>
      <c r="H5629" s="36"/>
    </row>
    <row r="5630" spans="3:8" x14ac:dyDescent="0.25">
      <c r="C5630" s="18"/>
      <c r="D5630" s="31"/>
      <c r="E5630" s="18"/>
      <c r="F5630" s="31"/>
      <c r="H5630" s="36"/>
    </row>
    <row r="5631" spans="3:8" x14ac:dyDescent="0.25">
      <c r="C5631" s="18"/>
      <c r="D5631" s="31"/>
      <c r="E5631" s="18"/>
      <c r="F5631" s="31"/>
      <c r="H5631" s="36"/>
    </row>
    <row r="5632" spans="3:8" x14ac:dyDescent="0.25">
      <c r="C5632" s="18"/>
      <c r="D5632" s="31"/>
      <c r="E5632" s="18"/>
      <c r="F5632" s="31"/>
      <c r="H5632" s="36"/>
    </row>
    <row r="5633" spans="3:8" x14ac:dyDescent="0.25">
      <c r="C5633" s="18"/>
      <c r="D5633" s="31"/>
      <c r="E5633" s="18"/>
      <c r="F5633" s="31"/>
      <c r="H5633" s="36"/>
    </row>
    <row r="5634" spans="3:8" x14ac:dyDescent="0.25">
      <c r="C5634" s="18"/>
      <c r="D5634" s="31"/>
      <c r="E5634" s="18"/>
      <c r="F5634" s="31"/>
      <c r="H5634" s="36"/>
    </row>
    <row r="5635" spans="3:8" x14ac:dyDescent="0.25">
      <c r="C5635" s="18"/>
      <c r="D5635" s="31"/>
      <c r="E5635" s="18"/>
      <c r="F5635" s="31"/>
      <c r="H5635" s="36"/>
    </row>
    <row r="5636" spans="3:8" x14ac:dyDescent="0.25">
      <c r="C5636" s="18"/>
      <c r="D5636" s="31"/>
      <c r="E5636" s="18"/>
      <c r="F5636" s="31"/>
      <c r="H5636" s="36"/>
    </row>
    <row r="5637" spans="3:8" x14ac:dyDescent="0.25">
      <c r="C5637" s="18"/>
      <c r="D5637" s="31"/>
      <c r="E5637" s="18"/>
      <c r="F5637" s="31"/>
      <c r="H5637" s="36"/>
    </row>
    <row r="5638" spans="3:8" x14ac:dyDescent="0.25">
      <c r="C5638" s="18"/>
      <c r="D5638" s="31"/>
      <c r="E5638" s="18"/>
      <c r="F5638" s="31"/>
      <c r="H5638" s="36"/>
    </row>
    <row r="5639" spans="3:8" x14ac:dyDescent="0.25">
      <c r="C5639" s="18"/>
      <c r="D5639" s="31"/>
      <c r="E5639" s="18"/>
      <c r="F5639" s="31"/>
      <c r="H5639" s="36"/>
    </row>
    <row r="5640" spans="3:8" x14ac:dyDescent="0.25">
      <c r="C5640" s="18"/>
      <c r="D5640" s="31"/>
      <c r="E5640" s="18"/>
      <c r="F5640" s="31"/>
      <c r="H5640" s="36"/>
    </row>
    <row r="5641" spans="3:8" x14ac:dyDescent="0.25">
      <c r="C5641" s="18"/>
      <c r="D5641" s="31"/>
      <c r="E5641" s="18"/>
      <c r="F5641" s="31"/>
      <c r="H5641" s="36"/>
    </row>
    <row r="5642" spans="3:8" x14ac:dyDescent="0.25">
      <c r="C5642" s="18"/>
      <c r="D5642" s="31"/>
      <c r="E5642" s="18"/>
      <c r="F5642" s="31"/>
      <c r="H5642" s="36"/>
    </row>
    <row r="5643" spans="3:8" x14ac:dyDescent="0.25">
      <c r="C5643" s="18"/>
      <c r="D5643" s="31"/>
      <c r="E5643" s="18"/>
      <c r="F5643" s="31"/>
      <c r="H5643" s="36"/>
    </row>
    <row r="5644" spans="3:8" x14ac:dyDescent="0.25">
      <c r="C5644" s="18"/>
      <c r="D5644" s="31"/>
      <c r="E5644" s="18"/>
      <c r="F5644" s="31"/>
      <c r="H5644" s="36"/>
    </row>
    <row r="5645" spans="3:8" x14ac:dyDescent="0.25">
      <c r="C5645" s="18"/>
      <c r="D5645" s="31"/>
      <c r="E5645" s="18"/>
      <c r="F5645" s="31"/>
      <c r="H5645" s="36"/>
    </row>
    <row r="5646" spans="3:8" x14ac:dyDescent="0.25">
      <c r="C5646" s="18"/>
      <c r="D5646" s="31"/>
      <c r="E5646" s="18"/>
      <c r="F5646" s="31"/>
      <c r="H5646" s="36"/>
    </row>
    <row r="5647" spans="3:8" x14ac:dyDescent="0.25">
      <c r="C5647" s="18"/>
      <c r="D5647" s="31"/>
      <c r="E5647" s="18"/>
      <c r="F5647" s="31"/>
      <c r="H5647" s="36"/>
    </row>
    <row r="5648" spans="3:8" x14ac:dyDescent="0.25">
      <c r="C5648" s="18"/>
      <c r="D5648" s="31"/>
      <c r="E5648" s="18"/>
      <c r="F5648" s="31"/>
      <c r="H5648" s="36"/>
    </row>
    <row r="5649" spans="3:8" x14ac:dyDescent="0.25">
      <c r="C5649" s="18"/>
      <c r="D5649" s="31"/>
      <c r="E5649" s="18"/>
      <c r="F5649" s="31"/>
      <c r="H5649" s="36"/>
    </row>
    <row r="5650" spans="3:8" x14ac:dyDescent="0.25">
      <c r="C5650" s="18"/>
      <c r="D5650" s="31"/>
      <c r="E5650" s="18"/>
      <c r="F5650" s="31"/>
      <c r="H5650" s="36"/>
    </row>
    <row r="5651" spans="3:8" x14ac:dyDescent="0.25">
      <c r="C5651" s="18"/>
      <c r="D5651" s="31"/>
      <c r="E5651" s="18"/>
      <c r="F5651" s="31"/>
      <c r="H5651" s="36"/>
    </row>
    <row r="5652" spans="3:8" x14ac:dyDescent="0.25">
      <c r="C5652" s="18"/>
      <c r="D5652" s="31"/>
      <c r="E5652" s="18"/>
      <c r="F5652" s="31"/>
      <c r="H5652" s="36"/>
    </row>
    <row r="5653" spans="3:8" x14ac:dyDescent="0.25">
      <c r="C5653" s="18"/>
      <c r="D5653" s="31"/>
      <c r="E5653" s="18"/>
      <c r="F5653" s="31"/>
      <c r="H5653" s="36"/>
    </row>
    <row r="5654" spans="3:8" x14ac:dyDescent="0.25">
      <c r="C5654" s="18"/>
      <c r="D5654" s="31"/>
      <c r="E5654" s="18"/>
      <c r="F5654" s="31"/>
      <c r="H5654" s="36"/>
    </row>
    <row r="5655" spans="3:8" x14ac:dyDescent="0.25">
      <c r="C5655" s="18"/>
      <c r="D5655" s="31"/>
      <c r="E5655" s="18"/>
      <c r="F5655" s="31"/>
      <c r="H5655" s="36"/>
    </row>
    <row r="5656" spans="3:8" x14ac:dyDescent="0.25">
      <c r="C5656" s="18"/>
      <c r="D5656" s="31"/>
      <c r="E5656" s="18"/>
      <c r="F5656" s="31"/>
      <c r="H5656" s="36"/>
    </row>
    <row r="5657" spans="3:8" x14ac:dyDescent="0.25">
      <c r="C5657" s="18"/>
      <c r="D5657" s="31"/>
      <c r="E5657" s="18"/>
      <c r="F5657" s="31"/>
      <c r="H5657" s="36"/>
    </row>
    <row r="5658" spans="3:8" x14ac:dyDescent="0.25">
      <c r="C5658" s="18"/>
      <c r="D5658" s="31"/>
      <c r="E5658" s="18"/>
      <c r="F5658" s="31"/>
      <c r="H5658" s="36"/>
    </row>
    <row r="5659" spans="3:8" x14ac:dyDescent="0.25">
      <c r="C5659" s="18"/>
      <c r="D5659" s="31"/>
      <c r="E5659" s="18"/>
      <c r="F5659" s="31"/>
      <c r="H5659" s="36"/>
    </row>
    <row r="5660" spans="3:8" x14ac:dyDescent="0.25">
      <c r="C5660" s="18"/>
      <c r="D5660" s="31"/>
      <c r="E5660" s="18"/>
      <c r="F5660" s="31"/>
      <c r="H5660" s="36"/>
    </row>
    <row r="5661" spans="3:8" x14ac:dyDescent="0.25">
      <c r="C5661" s="18"/>
      <c r="D5661" s="31"/>
      <c r="E5661" s="18"/>
      <c r="F5661" s="31"/>
      <c r="H5661" s="36"/>
    </row>
    <row r="5662" spans="3:8" x14ac:dyDescent="0.25">
      <c r="C5662" s="18"/>
      <c r="D5662" s="31"/>
      <c r="E5662" s="18"/>
      <c r="F5662" s="31"/>
      <c r="H5662" s="36"/>
    </row>
    <row r="5663" spans="3:8" x14ac:dyDescent="0.25">
      <c r="C5663" s="18"/>
      <c r="D5663" s="31"/>
      <c r="E5663" s="18"/>
      <c r="F5663" s="31"/>
      <c r="H5663" s="36"/>
    </row>
    <row r="5664" spans="3:8" x14ac:dyDescent="0.25">
      <c r="C5664" s="18"/>
      <c r="D5664" s="31"/>
      <c r="E5664" s="18"/>
      <c r="F5664" s="31"/>
      <c r="H5664" s="36"/>
    </row>
    <row r="5665" spans="3:8" x14ac:dyDescent="0.25">
      <c r="C5665" s="18"/>
      <c r="D5665" s="31"/>
      <c r="E5665" s="18"/>
      <c r="F5665" s="31"/>
      <c r="H5665" s="36"/>
    </row>
    <row r="5666" spans="3:8" x14ac:dyDescent="0.25">
      <c r="C5666" s="18"/>
      <c r="D5666" s="31"/>
      <c r="E5666" s="18"/>
      <c r="F5666" s="31"/>
      <c r="H5666" s="36"/>
    </row>
    <row r="5667" spans="3:8" x14ac:dyDescent="0.25">
      <c r="C5667" s="18"/>
      <c r="D5667" s="31"/>
      <c r="E5667" s="18"/>
      <c r="F5667" s="31"/>
      <c r="H5667" s="36"/>
    </row>
    <row r="5668" spans="3:8" x14ac:dyDescent="0.25">
      <c r="C5668" s="18"/>
      <c r="D5668" s="31"/>
      <c r="E5668" s="18"/>
      <c r="F5668" s="31"/>
      <c r="H5668" s="36"/>
    </row>
    <row r="5669" spans="3:8" x14ac:dyDescent="0.25">
      <c r="C5669" s="18"/>
      <c r="D5669" s="31"/>
      <c r="E5669" s="18"/>
      <c r="F5669" s="31"/>
      <c r="H5669" s="36"/>
    </row>
    <row r="5670" spans="3:8" x14ac:dyDescent="0.25">
      <c r="C5670" s="18"/>
      <c r="D5670" s="31"/>
      <c r="E5670" s="18"/>
      <c r="F5670" s="31"/>
      <c r="H5670" s="36"/>
    </row>
    <row r="5671" spans="3:8" x14ac:dyDescent="0.25">
      <c r="C5671" s="18"/>
      <c r="D5671" s="31"/>
      <c r="E5671" s="18"/>
      <c r="F5671" s="31"/>
      <c r="H5671" s="36"/>
    </row>
    <row r="5672" spans="3:8" x14ac:dyDescent="0.25">
      <c r="C5672" s="18"/>
      <c r="D5672" s="31"/>
      <c r="E5672" s="18"/>
      <c r="F5672" s="31"/>
      <c r="H5672" s="36"/>
    </row>
    <row r="5673" spans="3:8" x14ac:dyDescent="0.25">
      <c r="C5673" s="18"/>
      <c r="D5673" s="31"/>
      <c r="E5673" s="18"/>
      <c r="F5673" s="31"/>
      <c r="H5673" s="36"/>
    </row>
    <row r="5674" spans="3:8" x14ac:dyDescent="0.25">
      <c r="C5674" s="18"/>
      <c r="D5674" s="31"/>
      <c r="E5674" s="18"/>
      <c r="F5674" s="31"/>
      <c r="H5674" s="36"/>
    </row>
    <row r="5675" spans="3:8" x14ac:dyDescent="0.25">
      <c r="C5675" s="18"/>
      <c r="D5675" s="31"/>
      <c r="E5675" s="18"/>
      <c r="F5675" s="31"/>
      <c r="H5675" s="36"/>
    </row>
    <row r="5676" spans="3:8" x14ac:dyDescent="0.25">
      <c r="C5676" s="18"/>
      <c r="D5676" s="31"/>
      <c r="E5676" s="18"/>
      <c r="F5676" s="31"/>
      <c r="H5676" s="36"/>
    </row>
    <row r="5677" spans="3:8" x14ac:dyDescent="0.25">
      <c r="C5677" s="18"/>
      <c r="D5677" s="31"/>
      <c r="E5677" s="18"/>
      <c r="F5677" s="31"/>
      <c r="H5677" s="36"/>
    </row>
    <row r="5678" spans="3:8" x14ac:dyDescent="0.25">
      <c r="C5678" s="18"/>
      <c r="D5678" s="31"/>
      <c r="E5678" s="18"/>
      <c r="F5678" s="31"/>
      <c r="H5678" s="36"/>
    </row>
    <row r="5679" spans="3:8" x14ac:dyDescent="0.25">
      <c r="C5679" s="18"/>
      <c r="D5679" s="31"/>
      <c r="E5679" s="18"/>
      <c r="F5679" s="31"/>
      <c r="H5679" s="36"/>
    </row>
    <row r="5680" spans="3:8" x14ac:dyDescent="0.25">
      <c r="C5680" s="18"/>
      <c r="D5680" s="31"/>
      <c r="E5680" s="18"/>
      <c r="F5680" s="31"/>
      <c r="H5680" s="36"/>
    </row>
    <row r="5681" spans="3:8" x14ac:dyDescent="0.25">
      <c r="C5681" s="18"/>
      <c r="D5681" s="31"/>
      <c r="E5681" s="18"/>
      <c r="F5681" s="31"/>
      <c r="H5681" s="36"/>
    </row>
    <row r="5682" spans="3:8" x14ac:dyDescent="0.25">
      <c r="C5682" s="18"/>
      <c r="D5682" s="31"/>
      <c r="E5682" s="18"/>
      <c r="F5682" s="31"/>
      <c r="H5682" s="36"/>
    </row>
    <row r="5683" spans="3:8" x14ac:dyDescent="0.25">
      <c r="C5683" s="18"/>
      <c r="D5683" s="31"/>
      <c r="E5683" s="18"/>
      <c r="F5683" s="31"/>
      <c r="H5683" s="36"/>
    </row>
    <row r="5684" spans="3:8" x14ac:dyDescent="0.25">
      <c r="C5684" s="18"/>
      <c r="D5684" s="31"/>
      <c r="E5684" s="18"/>
      <c r="F5684" s="31"/>
      <c r="H5684" s="36"/>
    </row>
    <row r="5685" spans="3:8" x14ac:dyDescent="0.25">
      <c r="C5685" s="18"/>
      <c r="D5685" s="31"/>
      <c r="E5685" s="18"/>
      <c r="F5685" s="31"/>
      <c r="H5685" s="36"/>
    </row>
    <row r="5686" spans="3:8" x14ac:dyDescent="0.25">
      <c r="C5686" s="18"/>
      <c r="D5686" s="31"/>
      <c r="E5686" s="18"/>
      <c r="F5686" s="31"/>
      <c r="H5686" s="36"/>
    </row>
    <row r="5687" spans="3:8" x14ac:dyDescent="0.25">
      <c r="C5687" s="18"/>
      <c r="D5687" s="31"/>
      <c r="E5687" s="18"/>
      <c r="F5687" s="31"/>
      <c r="H5687" s="36"/>
    </row>
    <row r="5688" spans="3:8" x14ac:dyDescent="0.25">
      <c r="C5688" s="18"/>
      <c r="D5688" s="31"/>
      <c r="E5688" s="18"/>
      <c r="F5688" s="31"/>
      <c r="H5688" s="36"/>
    </row>
    <row r="5689" spans="3:8" x14ac:dyDescent="0.25">
      <c r="C5689" s="18"/>
      <c r="D5689" s="31"/>
      <c r="E5689" s="18"/>
      <c r="F5689" s="31"/>
      <c r="H5689" s="36"/>
    </row>
    <row r="5690" spans="3:8" x14ac:dyDescent="0.25">
      <c r="C5690" s="18"/>
      <c r="D5690" s="31"/>
      <c r="E5690" s="18"/>
      <c r="F5690" s="31"/>
      <c r="H5690" s="36"/>
    </row>
    <row r="5691" spans="3:8" x14ac:dyDescent="0.25">
      <c r="C5691" s="18"/>
      <c r="D5691" s="31"/>
      <c r="E5691" s="18"/>
      <c r="F5691" s="31"/>
      <c r="H5691" s="36"/>
    </row>
    <row r="5692" spans="3:8" x14ac:dyDescent="0.25">
      <c r="C5692" s="18"/>
      <c r="D5692" s="31"/>
      <c r="E5692" s="18"/>
      <c r="F5692" s="31"/>
      <c r="H5692" s="36"/>
    </row>
    <row r="5693" spans="3:8" x14ac:dyDescent="0.25">
      <c r="C5693" s="18"/>
      <c r="D5693" s="31"/>
      <c r="E5693" s="18"/>
      <c r="F5693" s="31"/>
      <c r="H5693" s="36"/>
    </row>
    <row r="5694" spans="3:8" x14ac:dyDescent="0.25">
      <c r="C5694" s="18"/>
      <c r="D5694" s="31"/>
      <c r="E5694" s="18"/>
      <c r="F5694" s="31"/>
      <c r="H5694" s="36"/>
    </row>
    <row r="5695" spans="3:8" x14ac:dyDescent="0.25">
      <c r="C5695" s="18"/>
      <c r="D5695" s="31"/>
      <c r="E5695" s="18"/>
      <c r="F5695" s="31"/>
      <c r="H5695" s="36"/>
    </row>
    <row r="5696" spans="3:8" x14ac:dyDescent="0.25">
      <c r="C5696" s="18"/>
      <c r="D5696" s="31"/>
      <c r="E5696" s="18"/>
      <c r="F5696" s="31"/>
      <c r="H5696" s="36"/>
    </row>
    <row r="5697" spans="3:8" x14ac:dyDescent="0.25">
      <c r="C5697" s="18"/>
      <c r="D5697" s="31"/>
      <c r="E5697" s="18"/>
      <c r="F5697" s="31"/>
      <c r="H5697" s="36"/>
    </row>
    <row r="5698" spans="3:8" x14ac:dyDescent="0.25">
      <c r="C5698" s="18"/>
      <c r="D5698" s="31"/>
      <c r="E5698" s="18"/>
      <c r="F5698" s="31"/>
      <c r="H5698" s="36"/>
    </row>
    <row r="5699" spans="3:8" x14ac:dyDescent="0.25">
      <c r="C5699" s="18"/>
      <c r="D5699" s="31"/>
      <c r="E5699" s="18"/>
      <c r="F5699" s="31"/>
      <c r="H5699" s="36"/>
    </row>
    <row r="5700" spans="3:8" x14ac:dyDescent="0.25">
      <c r="C5700" s="18"/>
      <c r="D5700" s="31"/>
      <c r="E5700" s="18"/>
      <c r="F5700" s="31"/>
      <c r="H5700" s="36"/>
    </row>
    <row r="5701" spans="3:8" x14ac:dyDescent="0.25">
      <c r="C5701" s="18"/>
      <c r="D5701" s="31"/>
      <c r="E5701" s="18"/>
      <c r="F5701" s="31"/>
      <c r="H5701" s="36"/>
    </row>
    <row r="5702" spans="3:8" x14ac:dyDescent="0.25">
      <c r="C5702" s="18"/>
      <c r="D5702" s="31"/>
      <c r="E5702" s="18"/>
      <c r="F5702" s="31"/>
      <c r="H5702" s="36"/>
    </row>
    <row r="5703" spans="3:8" x14ac:dyDescent="0.25">
      <c r="C5703" s="18"/>
      <c r="D5703" s="31"/>
      <c r="E5703" s="18"/>
      <c r="F5703" s="31"/>
      <c r="H5703" s="36"/>
    </row>
    <row r="5704" spans="3:8" x14ac:dyDescent="0.25">
      <c r="C5704" s="18"/>
      <c r="D5704" s="31"/>
      <c r="E5704" s="18"/>
      <c r="F5704" s="31"/>
      <c r="H5704" s="36"/>
    </row>
    <row r="5705" spans="3:8" x14ac:dyDescent="0.25">
      <c r="C5705" s="18"/>
      <c r="D5705" s="31"/>
      <c r="E5705" s="18"/>
      <c r="F5705" s="31"/>
      <c r="H5705" s="36"/>
    </row>
    <row r="5706" spans="3:8" x14ac:dyDescent="0.25">
      <c r="C5706" s="18"/>
      <c r="D5706" s="31"/>
      <c r="E5706" s="18"/>
      <c r="F5706" s="31"/>
      <c r="H5706" s="36"/>
    </row>
    <row r="5707" spans="3:8" x14ac:dyDescent="0.25">
      <c r="C5707" s="18"/>
      <c r="D5707" s="31"/>
      <c r="E5707" s="18"/>
      <c r="F5707" s="31"/>
      <c r="H5707" s="36"/>
    </row>
    <row r="5708" spans="3:8" x14ac:dyDescent="0.25">
      <c r="C5708" s="18"/>
      <c r="D5708" s="31"/>
      <c r="E5708" s="18"/>
      <c r="F5708" s="31"/>
      <c r="H5708" s="36"/>
    </row>
    <row r="5709" spans="3:8" x14ac:dyDescent="0.25">
      <c r="C5709" s="18"/>
      <c r="D5709" s="31"/>
      <c r="E5709" s="18"/>
      <c r="F5709" s="31"/>
      <c r="H5709" s="36"/>
    </row>
    <row r="5710" spans="3:8" x14ac:dyDescent="0.25">
      <c r="C5710" s="18"/>
      <c r="D5710" s="31"/>
      <c r="E5710" s="18"/>
      <c r="F5710" s="31"/>
      <c r="H5710" s="36"/>
    </row>
    <row r="5711" spans="3:8" x14ac:dyDescent="0.25">
      <c r="C5711" s="18"/>
      <c r="D5711" s="31"/>
      <c r="E5711" s="18"/>
      <c r="F5711" s="31"/>
      <c r="H5711" s="36"/>
    </row>
    <row r="5712" spans="3:8" x14ac:dyDescent="0.25">
      <c r="C5712" s="18"/>
      <c r="D5712" s="31"/>
      <c r="E5712" s="18"/>
      <c r="F5712" s="31"/>
      <c r="H5712" s="36"/>
    </row>
    <row r="5713" spans="3:8" x14ac:dyDescent="0.25">
      <c r="C5713" s="18"/>
      <c r="D5713" s="31"/>
      <c r="E5713" s="18"/>
      <c r="F5713" s="31"/>
      <c r="H5713" s="36"/>
    </row>
    <row r="5714" spans="3:8" x14ac:dyDescent="0.25">
      <c r="C5714" s="18"/>
      <c r="D5714" s="31"/>
      <c r="E5714" s="18"/>
      <c r="F5714" s="31"/>
      <c r="H5714" s="36"/>
    </row>
    <row r="5715" spans="3:8" x14ac:dyDescent="0.25">
      <c r="C5715" s="18"/>
      <c r="D5715" s="31"/>
      <c r="E5715" s="18"/>
      <c r="F5715" s="31"/>
      <c r="H5715" s="36"/>
    </row>
    <row r="5716" spans="3:8" x14ac:dyDescent="0.25">
      <c r="C5716" s="18"/>
      <c r="D5716" s="31"/>
      <c r="E5716" s="18"/>
      <c r="F5716" s="31"/>
      <c r="H5716" s="36"/>
    </row>
    <row r="5717" spans="3:8" x14ac:dyDescent="0.25">
      <c r="C5717" s="18"/>
      <c r="D5717" s="31"/>
      <c r="E5717" s="18"/>
      <c r="F5717" s="31"/>
      <c r="H5717" s="36"/>
    </row>
    <row r="5718" spans="3:8" x14ac:dyDescent="0.25">
      <c r="C5718" s="18"/>
      <c r="D5718" s="31"/>
      <c r="E5718" s="18"/>
      <c r="F5718" s="31"/>
      <c r="H5718" s="36"/>
    </row>
    <row r="5719" spans="3:8" x14ac:dyDescent="0.25">
      <c r="C5719" s="18"/>
      <c r="D5719" s="31"/>
      <c r="E5719" s="18"/>
      <c r="F5719" s="31"/>
      <c r="H5719" s="36"/>
    </row>
    <row r="5720" spans="3:8" x14ac:dyDescent="0.25">
      <c r="C5720" s="18"/>
      <c r="D5720" s="31"/>
      <c r="E5720" s="18"/>
      <c r="F5720" s="31"/>
      <c r="H5720" s="36"/>
    </row>
    <row r="5721" spans="3:8" x14ac:dyDescent="0.25">
      <c r="C5721" s="18"/>
      <c r="D5721" s="31"/>
      <c r="E5721" s="18"/>
      <c r="F5721" s="31"/>
      <c r="H5721" s="36"/>
    </row>
    <row r="5722" spans="3:8" x14ac:dyDescent="0.25">
      <c r="C5722" s="18"/>
      <c r="D5722" s="31"/>
      <c r="E5722" s="18"/>
      <c r="F5722" s="31"/>
      <c r="H5722" s="36"/>
    </row>
    <row r="5723" spans="3:8" x14ac:dyDescent="0.25">
      <c r="C5723" s="18"/>
      <c r="D5723" s="31"/>
      <c r="E5723" s="18"/>
      <c r="F5723" s="31"/>
      <c r="H5723" s="36"/>
    </row>
    <row r="5724" spans="3:8" x14ac:dyDescent="0.25">
      <c r="C5724" s="18"/>
      <c r="D5724" s="31"/>
      <c r="E5724" s="18"/>
      <c r="F5724" s="31"/>
      <c r="H5724" s="36"/>
    </row>
    <row r="5725" spans="3:8" x14ac:dyDescent="0.25">
      <c r="C5725" s="18"/>
      <c r="D5725" s="31"/>
      <c r="E5725" s="18"/>
      <c r="F5725" s="31"/>
      <c r="H5725" s="36"/>
    </row>
    <row r="5726" spans="3:8" x14ac:dyDescent="0.25">
      <c r="C5726" s="18"/>
      <c r="D5726" s="31"/>
      <c r="E5726" s="18"/>
      <c r="F5726" s="31"/>
      <c r="H5726" s="36"/>
    </row>
    <row r="5727" spans="3:8" x14ac:dyDescent="0.25">
      <c r="C5727" s="18"/>
      <c r="D5727" s="31"/>
      <c r="E5727" s="18"/>
      <c r="F5727" s="31"/>
      <c r="H5727" s="36"/>
    </row>
    <row r="5728" spans="3:8" x14ac:dyDescent="0.25">
      <c r="C5728" s="18"/>
      <c r="D5728" s="31"/>
      <c r="E5728" s="18"/>
      <c r="F5728" s="31"/>
      <c r="H5728" s="36"/>
    </row>
    <row r="5729" spans="3:8" x14ac:dyDescent="0.25">
      <c r="C5729" s="18"/>
      <c r="D5729" s="31"/>
      <c r="E5729" s="18"/>
      <c r="F5729" s="31"/>
      <c r="H5729" s="36"/>
    </row>
    <row r="5730" spans="3:8" x14ac:dyDescent="0.25">
      <c r="C5730" s="18"/>
      <c r="D5730" s="31"/>
      <c r="E5730" s="18"/>
      <c r="F5730" s="31"/>
      <c r="H5730" s="36"/>
    </row>
    <row r="5731" spans="3:8" x14ac:dyDescent="0.25">
      <c r="C5731" s="18"/>
      <c r="D5731" s="31"/>
      <c r="E5731" s="18"/>
      <c r="F5731" s="31"/>
      <c r="H5731" s="36"/>
    </row>
    <row r="5732" spans="3:8" x14ac:dyDescent="0.25">
      <c r="C5732" s="18"/>
      <c r="D5732" s="31"/>
      <c r="E5732" s="18"/>
      <c r="F5732" s="31"/>
      <c r="H5732" s="36"/>
    </row>
    <row r="5733" spans="3:8" x14ac:dyDescent="0.25">
      <c r="C5733" s="18"/>
      <c r="D5733" s="31"/>
      <c r="E5733" s="18"/>
      <c r="F5733" s="31"/>
      <c r="H5733" s="36"/>
    </row>
    <row r="5734" spans="3:8" x14ac:dyDescent="0.25">
      <c r="C5734" s="18"/>
      <c r="D5734" s="31"/>
      <c r="E5734" s="18"/>
      <c r="F5734" s="31"/>
      <c r="H5734" s="36"/>
    </row>
    <row r="5735" spans="3:8" x14ac:dyDescent="0.25">
      <c r="C5735" s="18"/>
      <c r="D5735" s="31"/>
      <c r="E5735" s="18"/>
      <c r="F5735" s="31"/>
      <c r="H5735" s="36"/>
    </row>
    <row r="5736" spans="3:8" x14ac:dyDescent="0.25">
      <c r="C5736" s="18"/>
      <c r="D5736" s="31"/>
      <c r="E5736" s="18"/>
      <c r="F5736" s="31"/>
      <c r="H5736" s="36"/>
    </row>
    <row r="5737" spans="3:8" x14ac:dyDescent="0.25">
      <c r="C5737" s="18"/>
      <c r="D5737" s="31"/>
      <c r="E5737" s="18"/>
      <c r="F5737" s="31"/>
      <c r="H5737" s="36"/>
    </row>
    <row r="5738" spans="3:8" x14ac:dyDescent="0.25">
      <c r="C5738" s="18"/>
      <c r="D5738" s="31"/>
      <c r="E5738" s="18"/>
      <c r="F5738" s="31"/>
      <c r="H5738" s="36"/>
    </row>
    <row r="5739" spans="3:8" x14ac:dyDescent="0.25">
      <c r="C5739" s="18"/>
      <c r="D5739" s="31"/>
      <c r="E5739" s="18"/>
      <c r="F5739" s="31"/>
      <c r="H5739" s="36"/>
    </row>
    <row r="5740" spans="3:8" x14ac:dyDescent="0.25">
      <c r="C5740" s="18"/>
      <c r="D5740" s="31"/>
      <c r="E5740" s="18"/>
      <c r="F5740" s="31"/>
      <c r="H5740" s="36"/>
    </row>
    <row r="5741" spans="3:8" x14ac:dyDescent="0.25">
      <c r="C5741" s="18"/>
      <c r="D5741" s="31"/>
      <c r="E5741" s="18"/>
      <c r="F5741" s="31"/>
      <c r="H5741" s="36"/>
    </row>
    <row r="5742" spans="3:8" x14ac:dyDescent="0.25">
      <c r="C5742" s="18"/>
      <c r="D5742" s="31"/>
      <c r="E5742" s="18"/>
      <c r="F5742" s="31"/>
      <c r="H5742" s="36"/>
    </row>
    <row r="5743" spans="3:8" x14ac:dyDescent="0.25">
      <c r="C5743" s="18"/>
      <c r="D5743" s="31"/>
      <c r="E5743" s="18"/>
      <c r="F5743" s="31"/>
      <c r="H5743" s="36"/>
    </row>
    <row r="5744" spans="3:8" x14ac:dyDescent="0.25">
      <c r="C5744" s="18"/>
    </row>
    <row r="5745" spans="3:8" x14ac:dyDescent="0.25">
      <c r="C5745" s="18"/>
    </row>
    <row r="5746" spans="3:8" x14ac:dyDescent="0.25">
      <c r="C5746" s="18"/>
    </row>
    <row r="5747" spans="3:8" x14ac:dyDescent="0.25">
      <c r="C5747" s="18"/>
    </row>
    <row r="5748" spans="3:8" x14ac:dyDescent="0.25">
      <c r="C5748" s="18"/>
    </row>
    <row r="5749" spans="3:8" x14ac:dyDescent="0.25">
      <c r="C5749" s="18"/>
      <c r="D5749" s="7"/>
      <c r="E5749" s="7"/>
      <c r="F5749" s="7"/>
      <c r="G5749" s="7"/>
      <c r="H5749" s="31"/>
    </row>
    <row r="5750" spans="3:8" x14ac:dyDescent="0.25">
      <c r="C5750" s="18"/>
      <c r="D5750" s="7"/>
      <c r="E5750" s="7"/>
      <c r="F5750" s="7"/>
      <c r="G5750" s="7"/>
      <c r="H5750" s="31"/>
    </row>
    <row r="5751" spans="3:8" x14ac:dyDescent="0.25">
      <c r="C5751" s="18"/>
      <c r="D5751" s="7"/>
      <c r="E5751" s="7"/>
      <c r="F5751" s="7"/>
      <c r="G5751" s="7"/>
      <c r="H5751" s="31"/>
    </row>
    <row r="5752" spans="3:8" x14ac:dyDescent="0.25">
      <c r="C5752" s="18"/>
      <c r="D5752" s="7"/>
      <c r="E5752" s="7"/>
      <c r="F5752" s="7"/>
      <c r="G5752" s="7"/>
      <c r="H5752" s="31"/>
    </row>
    <row r="5753" spans="3:8" x14ac:dyDescent="0.25">
      <c r="D5753" s="7"/>
      <c r="E5753" s="7"/>
      <c r="F5753" s="7"/>
      <c r="G5753" s="7"/>
      <c r="H5753" s="31"/>
    </row>
    <row r="5754" spans="3:8" x14ac:dyDescent="0.25">
      <c r="D5754" s="7"/>
      <c r="E5754" s="7"/>
      <c r="F5754" s="7"/>
      <c r="G5754" s="7"/>
      <c r="H5754" s="31"/>
    </row>
    <row r="5755" spans="3:8" x14ac:dyDescent="0.25">
      <c r="D5755" s="7"/>
      <c r="E5755" s="7"/>
      <c r="F5755" s="7"/>
      <c r="G5755" s="7"/>
      <c r="H5755" s="31"/>
    </row>
    <row r="5756" spans="3:8" x14ac:dyDescent="0.25">
      <c r="D5756" s="7"/>
      <c r="E5756" s="7"/>
      <c r="F5756" s="7"/>
      <c r="G5756" s="7"/>
      <c r="H5756" s="31"/>
    </row>
    <row r="5757" spans="3:8" x14ac:dyDescent="0.25">
      <c r="D5757" s="7"/>
      <c r="E5757" s="7"/>
      <c r="F5757" s="7"/>
      <c r="G5757" s="7"/>
      <c r="H5757" s="31"/>
    </row>
    <row r="5758" spans="3:8" x14ac:dyDescent="0.25">
      <c r="D5758" s="7"/>
      <c r="E5758" s="7"/>
      <c r="F5758" s="7"/>
      <c r="G5758" s="7"/>
      <c r="H5758" s="31"/>
    </row>
    <row r="5759" spans="3:8" x14ac:dyDescent="0.25">
      <c r="D5759" s="7"/>
      <c r="E5759" s="7"/>
      <c r="F5759" s="7"/>
      <c r="G5759" s="7"/>
      <c r="H5759" s="31"/>
    </row>
    <row r="5760" spans="3:8" x14ac:dyDescent="0.25">
      <c r="D5760" s="7"/>
      <c r="E5760" s="7"/>
      <c r="F5760" s="7"/>
      <c r="G5760" s="7"/>
      <c r="H5760" s="31"/>
    </row>
    <row r="5761" spans="3:8" x14ac:dyDescent="0.25">
      <c r="D5761" s="7"/>
      <c r="E5761" s="7"/>
      <c r="F5761" s="7"/>
      <c r="G5761" s="7"/>
      <c r="H5761" s="31"/>
    </row>
    <row r="5762" spans="3:8" x14ac:dyDescent="0.25">
      <c r="D5762" s="7"/>
      <c r="E5762" s="7"/>
      <c r="F5762" s="7"/>
      <c r="G5762" s="7"/>
      <c r="H5762" s="31"/>
    </row>
    <row r="5763" spans="3:8" x14ac:dyDescent="0.25">
      <c r="D5763" s="7"/>
      <c r="E5763" s="7"/>
      <c r="F5763" s="7"/>
      <c r="G5763" s="7"/>
      <c r="H5763" s="31"/>
    </row>
    <row r="5764" spans="3:8" x14ac:dyDescent="0.25">
      <c r="D5764" s="7"/>
      <c r="E5764" s="7"/>
      <c r="F5764" s="7"/>
      <c r="G5764" s="7"/>
      <c r="H5764" s="31"/>
    </row>
    <row r="5765" spans="3:8" x14ac:dyDescent="0.25">
      <c r="C5765" s="18"/>
      <c r="D5765" s="7"/>
      <c r="E5765" s="7"/>
      <c r="F5765" s="7"/>
      <c r="G5765" s="7"/>
      <c r="H5765" s="31"/>
    </row>
    <row r="5766" spans="3:8" x14ac:dyDescent="0.25">
      <c r="C5766" s="18"/>
      <c r="D5766" s="7"/>
      <c r="E5766" s="7"/>
      <c r="F5766" s="7"/>
      <c r="G5766" s="7"/>
      <c r="H5766" s="31"/>
    </row>
    <row r="5767" spans="3:8" x14ac:dyDescent="0.25">
      <c r="C5767" s="18"/>
      <c r="D5767" s="7"/>
      <c r="E5767" s="7"/>
      <c r="F5767" s="7"/>
      <c r="G5767" s="7"/>
      <c r="H5767" s="31"/>
    </row>
    <row r="5768" spans="3:8" x14ac:dyDescent="0.25">
      <c r="C5768" s="18"/>
      <c r="D5768" s="7"/>
      <c r="E5768" s="7"/>
      <c r="F5768" s="7"/>
      <c r="G5768" s="7"/>
      <c r="H5768" s="31"/>
    </row>
    <row r="5769" spans="3:8" x14ac:dyDescent="0.25">
      <c r="C5769" s="18"/>
      <c r="D5769" s="7"/>
      <c r="E5769" s="7"/>
      <c r="F5769" s="7"/>
      <c r="G5769" s="7"/>
      <c r="H5769" s="31"/>
    </row>
    <row r="5770" spans="3:8" x14ac:dyDescent="0.25">
      <c r="C5770" s="18"/>
      <c r="D5770" s="7"/>
      <c r="E5770" s="7"/>
      <c r="F5770" s="7"/>
      <c r="G5770" s="7"/>
      <c r="H5770" s="31"/>
    </row>
    <row r="5771" spans="3:8" x14ac:dyDescent="0.25">
      <c r="C5771" s="18"/>
      <c r="D5771" s="7"/>
      <c r="E5771" s="7"/>
      <c r="F5771" s="7"/>
      <c r="G5771" s="7"/>
      <c r="H5771" s="31"/>
    </row>
    <row r="5772" spans="3:8" x14ac:dyDescent="0.25">
      <c r="C5772" s="18"/>
      <c r="D5772" s="7"/>
      <c r="E5772" s="7"/>
      <c r="F5772" s="7"/>
      <c r="G5772" s="7"/>
      <c r="H5772" s="31"/>
    </row>
    <row r="5773" spans="3:8" x14ac:dyDescent="0.25">
      <c r="C5773" s="18"/>
      <c r="D5773" s="7"/>
      <c r="E5773" s="7"/>
      <c r="F5773" s="7"/>
      <c r="G5773" s="7"/>
      <c r="H5773" s="31"/>
    </row>
    <row r="5774" spans="3:8" x14ac:dyDescent="0.25">
      <c r="C5774" s="18"/>
      <c r="D5774" s="7"/>
      <c r="E5774" s="7"/>
      <c r="F5774" s="7"/>
      <c r="G5774" s="7"/>
      <c r="H5774" s="31"/>
    </row>
    <row r="5775" spans="3:8" x14ac:dyDescent="0.25">
      <c r="C5775" s="18"/>
      <c r="D5775" s="7"/>
      <c r="E5775" s="7"/>
      <c r="F5775" s="7"/>
      <c r="G5775" s="7"/>
      <c r="H5775" s="31"/>
    </row>
    <row r="5776" spans="3:8" x14ac:dyDescent="0.25">
      <c r="C5776" s="18"/>
      <c r="D5776" s="7"/>
      <c r="E5776" s="7"/>
      <c r="F5776" s="7"/>
      <c r="G5776" s="7"/>
      <c r="H5776" s="31"/>
    </row>
    <row r="5777" spans="3:8" x14ac:dyDescent="0.25">
      <c r="C5777" s="18"/>
      <c r="D5777" s="7"/>
      <c r="E5777" s="7"/>
      <c r="F5777" s="7"/>
      <c r="G5777" s="7"/>
      <c r="H5777" s="31"/>
    </row>
    <row r="5778" spans="3:8" x14ac:dyDescent="0.25">
      <c r="C5778" s="18"/>
      <c r="D5778" s="7"/>
      <c r="E5778" s="7"/>
      <c r="F5778" s="7"/>
      <c r="G5778" s="7"/>
      <c r="H5778" s="31"/>
    </row>
    <row r="5779" spans="3:8" x14ac:dyDescent="0.25">
      <c r="C5779" s="18"/>
      <c r="D5779" s="7"/>
      <c r="E5779" s="7"/>
      <c r="F5779" s="7"/>
      <c r="G5779" s="7"/>
      <c r="H5779" s="31"/>
    </row>
    <row r="5780" spans="3:8" x14ac:dyDescent="0.25">
      <c r="C5780" s="18"/>
      <c r="D5780" s="7"/>
      <c r="E5780" s="7"/>
      <c r="F5780" s="7"/>
      <c r="G5780" s="7"/>
      <c r="H5780" s="31"/>
    </row>
    <row r="5781" spans="3:8" x14ac:dyDescent="0.25">
      <c r="C5781" s="18"/>
      <c r="D5781" s="7"/>
      <c r="E5781" s="7"/>
      <c r="F5781" s="7"/>
      <c r="G5781" s="7"/>
      <c r="H5781" s="31"/>
    </row>
    <row r="5782" spans="3:8" x14ac:dyDescent="0.25">
      <c r="C5782" s="18"/>
      <c r="D5782" s="7"/>
      <c r="E5782" s="7"/>
      <c r="F5782" s="7"/>
      <c r="G5782" s="7"/>
      <c r="H5782" s="31"/>
    </row>
    <row r="5783" spans="3:8" x14ac:dyDescent="0.25">
      <c r="C5783" s="18"/>
      <c r="D5783" s="7"/>
      <c r="E5783" s="7"/>
      <c r="F5783" s="7"/>
      <c r="G5783" s="7"/>
      <c r="H5783" s="31"/>
    </row>
    <row r="5784" spans="3:8" x14ac:dyDescent="0.25">
      <c r="C5784" s="18"/>
      <c r="D5784" s="7"/>
      <c r="E5784" s="7"/>
      <c r="F5784" s="7"/>
      <c r="G5784" s="7"/>
      <c r="H5784" s="31"/>
    </row>
    <row r="5785" spans="3:8" x14ac:dyDescent="0.25">
      <c r="C5785" s="18"/>
      <c r="D5785" s="7"/>
      <c r="E5785" s="7"/>
      <c r="F5785" s="7"/>
      <c r="G5785" s="7"/>
      <c r="H5785" s="31"/>
    </row>
    <row r="5786" spans="3:8" x14ac:dyDescent="0.25">
      <c r="C5786" s="18"/>
      <c r="D5786" s="7"/>
      <c r="E5786" s="7"/>
      <c r="F5786" s="7"/>
      <c r="G5786" s="7"/>
      <c r="H5786" s="31"/>
    </row>
    <row r="5787" spans="3:8" x14ac:dyDescent="0.25">
      <c r="C5787" s="18"/>
      <c r="D5787" s="7"/>
      <c r="E5787" s="7"/>
      <c r="F5787" s="7"/>
      <c r="G5787" s="7"/>
      <c r="H5787" s="31"/>
    </row>
    <row r="5788" spans="3:8" x14ac:dyDescent="0.25">
      <c r="C5788" s="18"/>
      <c r="D5788" s="7"/>
      <c r="E5788" s="7"/>
      <c r="F5788" s="7"/>
      <c r="G5788" s="7"/>
      <c r="H5788" s="31"/>
    </row>
    <row r="5789" spans="3:8" x14ac:dyDescent="0.25">
      <c r="C5789" s="18"/>
      <c r="D5789" s="7"/>
      <c r="E5789" s="7"/>
      <c r="F5789" s="7"/>
      <c r="G5789" s="7"/>
      <c r="H5789" s="31"/>
    </row>
    <row r="5790" spans="3:8" x14ac:dyDescent="0.25">
      <c r="C5790" s="18"/>
      <c r="D5790" s="7"/>
      <c r="E5790" s="7"/>
      <c r="F5790" s="7"/>
      <c r="G5790" s="7"/>
      <c r="H5790" s="31"/>
    </row>
    <row r="5791" spans="3:8" x14ac:dyDescent="0.25">
      <c r="C5791" s="18"/>
      <c r="D5791" s="7"/>
      <c r="E5791" s="7"/>
      <c r="F5791" s="7"/>
      <c r="G5791" s="7"/>
      <c r="H5791" s="31"/>
    </row>
    <row r="5792" spans="3:8" x14ac:dyDescent="0.25">
      <c r="C5792" s="18"/>
      <c r="D5792" s="7"/>
      <c r="E5792" s="7"/>
      <c r="F5792" s="7"/>
      <c r="G5792" s="7"/>
      <c r="H5792" s="31"/>
    </row>
    <row r="5793" spans="3:8" x14ac:dyDescent="0.25">
      <c r="C5793" s="18"/>
      <c r="D5793" s="7"/>
      <c r="E5793" s="7"/>
      <c r="F5793" s="7"/>
      <c r="G5793" s="7"/>
      <c r="H5793" s="31"/>
    </row>
    <row r="5794" spans="3:8" x14ac:dyDescent="0.25">
      <c r="C5794" s="18"/>
      <c r="D5794" s="7"/>
      <c r="E5794" s="7"/>
      <c r="F5794" s="7"/>
      <c r="G5794" s="7"/>
      <c r="H5794" s="31"/>
    </row>
    <row r="5795" spans="3:8" x14ac:dyDescent="0.25">
      <c r="C5795" s="18"/>
      <c r="D5795" s="7"/>
      <c r="E5795" s="7"/>
      <c r="F5795" s="7"/>
      <c r="G5795" s="7"/>
      <c r="H5795" s="31"/>
    </row>
    <row r="5796" spans="3:8" x14ac:dyDescent="0.25">
      <c r="C5796" s="18"/>
      <c r="D5796" s="7"/>
      <c r="E5796" s="7"/>
      <c r="F5796" s="7"/>
      <c r="G5796" s="7"/>
      <c r="H5796" s="31"/>
    </row>
    <row r="5797" spans="3:8" x14ac:dyDescent="0.25">
      <c r="C5797" s="18"/>
      <c r="D5797" s="7"/>
      <c r="E5797" s="7"/>
      <c r="F5797" s="7"/>
      <c r="G5797" s="7"/>
      <c r="H5797" s="31"/>
    </row>
    <row r="5798" spans="3:8" x14ac:dyDescent="0.25">
      <c r="C5798" s="18"/>
      <c r="D5798" s="7"/>
      <c r="E5798" s="7"/>
      <c r="F5798" s="7"/>
      <c r="G5798" s="7"/>
      <c r="H5798" s="31"/>
    </row>
    <row r="5799" spans="3:8" x14ac:dyDescent="0.25">
      <c r="C5799" s="18"/>
      <c r="D5799" s="7"/>
      <c r="E5799" s="7"/>
      <c r="F5799" s="7"/>
      <c r="G5799" s="7"/>
      <c r="H5799" s="31"/>
    </row>
    <row r="5800" spans="3:8" x14ac:dyDescent="0.25">
      <c r="C5800" s="18"/>
      <c r="D5800" s="7"/>
      <c r="E5800" s="7"/>
      <c r="F5800" s="7"/>
      <c r="G5800" s="7"/>
      <c r="H5800" s="31"/>
    </row>
    <row r="5801" spans="3:8" x14ac:dyDescent="0.25">
      <c r="C5801" s="18"/>
      <c r="D5801" s="7"/>
      <c r="E5801" s="7"/>
      <c r="F5801" s="7"/>
      <c r="G5801" s="7"/>
      <c r="H5801" s="31"/>
    </row>
    <row r="5802" spans="3:8" x14ac:dyDescent="0.25">
      <c r="C5802" s="18"/>
      <c r="D5802" s="7"/>
      <c r="E5802" s="7"/>
      <c r="F5802" s="7"/>
      <c r="G5802" s="7"/>
      <c r="H5802" s="31"/>
    </row>
    <row r="5803" spans="3:8" x14ac:dyDescent="0.25">
      <c r="C5803" s="18"/>
      <c r="D5803" s="7"/>
      <c r="E5803" s="7"/>
      <c r="F5803" s="7"/>
      <c r="G5803" s="7"/>
      <c r="H5803" s="31"/>
    </row>
    <row r="5804" spans="3:8" x14ac:dyDescent="0.25">
      <c r="C5804" s="18"/>
      <c r="D5804" s="7"/>
      <c r="E5804" s="7"/>
      <c r="F5804" s="7"/>
      <c r="G5804" s="7"/>
      <c r="H5804" s="31"/>
    </row>
    <row r="5805" spans="3:8" x14ac:dyDescent="0.25">
      <c r="C5805" s="18"/>
      <c r="D5805" s="7"/>
      <c r="E5805" s="7"/>
      <c r="F5805" s="7"/>
      <c r="G5805" s="7"/>
      <c r="H5805" s="31"/>
    </row>
    <row r="5806" spans="3:8" x14ac:dyDescent="0.25">
      <c r="C5806" s="18"/>
      <c r="D5806" s="7"/>
      <c r="E5806" s="7"/>
      <c r="F5806" s="7"/>
      <c r="G5806" s="7"/>
      <c r="H5806" s="31"/>
    </row>
    <row r="5807" spans="3:8" x14ac:dyDescent="0.25">
      <c r="C5807" s="18"/>
      <c r="D5807" s="7"/>
      <c r="E5807" s="7"/>
      <c r="F5807" s="7"/>
      <c r="G5807" s="7"/>
      <c r="H5807" s="31"/>
    </row>
    <row r="5808" spans="3:8" x14ac:dyDescent="0.25">
      <c r="C5808" s="18"/>
      <c r="D5808" s="7"/>
      <c r="E5808" s="7"/>
      <c r="F5808" s="7"/>
      <c r="G5808" s="7"/>
      <c r="H5808" s="31"/>
    </row>
    <row r="5809" spans="3:8" x14ac:dyDescent="0.25">
      <c r="C5809" s="18"/>
      <c r="D5809" s="7"/>
      <c r="E5809" s="7"/>
      <c r="F5809" s="7"/>
      <c r="G5809" s="7"/>
      <c r="H5809" s="31"/>
    </row>
    <row r="5810" spans="3:8" x14ac:dyDescent="0.25">
      <c r="C5810" s="18"/>
      <c r="D5810" s="7"/>
      <c r="E5810" s="7"/>
      <c r="F5810" s="7"/>
      <c r="G5810" s="7"/>
      <c r="H5810" s="31"/>
    </row>
    <row r="5811" spans="3:8" x14ac:dyDescent="0.25">
      <c r="C5811" s="18"/>
      <c r="D5811" s="7"/>
      <c r="E5811" s="7"/>
      <c r="F5811" s="7"/>
      <c r="G5811" s="7"/>
      <c r="H5811" s="31"/>
    </row>
    <row r="5812" spans="3:8" x14ac:dyDescent="0.25">
      <c r="C5812" s="18"/>
      <c r="D5812" s="7"/>
      <c r="E5812" s="7"/>
      <c r="F5812" s="7"/>
      <c r="G5812" s="7"/>
      <c r="H5812" s="31"/>
    </row>
    <row r="5813" spans="3:8" x14ac:dyDescent="0.25">
      <c r="C5813" s="18"/>
      <c r="D5813" s="7"/>
      <c r="E5813" s="7"/>
      <c r="F5813" s="7"/>
      <c r="G5813" s="7"/>
      <c r="H5813" s="31"/>
    </row>
    <row r="5814" spans="3:8" x14ac:dyDescent="0.25">
      <c r="C5814" s="18"/>
      <c r="D5814" s="7"/>
      <c r="E5814" s="7"/>
      <c r="F5814" s="7"/>
      <c r="G5814" s="7"/>
      <c r="H5814" s="31"/>
    </row>
    <row r="5815" spans="3:8" x14ac:dyDescent="0.25">
      <c r="C5815" s="18"/>
      <c r="D5815" s="7"/>
      <c r="E5815" s="7"/>
      <c r="F5815" s="7"/>
      <c r="G5815" s="7"/>
      <c r="H5815" s="31"/>
    </row>
    <row r="5816" spans="3:8" x14ac:dyDescent="0.25">
      <c r="C5816" s="18"/>
      <c r="D5816" s="7"/>
      <c r="E5816" s="7"/>
      <c r="F5816" s="7"/>
      <c r="G5816" s="7"/>
      <c r="H5816" s="31"/>
    </row>
    <row r="5817" spans="3:8" x14ac:dyDescent="0.25">
      <c r="C5817" s="18"/>
      <c r="D5817" s="7"/>
      <c r="E5817" s="7"/>
      <c r="F5817" s="7"/>
      <c r="G5817" s="7"/>
      <c r="H5817" s="31"/>
    </row>
    <row r="5818" spans="3:8" x14ac:dyDescent="0.25">
      <c r="C5818" s="18"/>
      <c r="D5818" s="7"/>
      <c r="E5818" s="7"/>
      <c r="F5818" s="7"/>
      <c r="G5818" s="7"/>
      <c r="H5818" s="31"/>
    </row>
    <row r="5819" spans="3:8" x14ac:dyDescent="0.25">
      <c r="C5819" s="18"/>
      <c r="D5819" s="7"/>
      <c r="E5819" s="7"/>
      <c r="F5819" s="7"/>
      <c r="G5819" s="7"/>
      <c r="H5819" s="31"/>
    </row>
    <row r="5820" spans="3:8" x14ac:dyDescent="0.25">
      <c r="C5820" s="18"/>
      <c r="D5820" s="7"/>
      <c r="E5820" s="7"/>
      <c r="F5820" s="7"/>
      <c r="G5820" s="7"/>
      <c r="H5820" s="31"/>
    </row>
    <row r="5821" spans="3:8" x14ac:dyDescent="0.25">
      <c r="C5821" s="18"/>
      <c r="D5821" s="7"/>
      <c r="E5821" s="7"/>
      <c r="F5821" s="7"/>
      <c r="G5821" s="7"/>
      <c r="H5821" s="31"/>
    </row>
    <row r="5822" spans="3:8" x14ac:dyDescent="0.25">
      <c r="C5822" s="18"/>
      <c r="D5822" s="7"/>
      <c r="E5822" s="7"/>
      <c r="F5822" s="7"/>
      <c r="G5822" s="7"/>
      <c r="H5822" s="31"/>
    </row>
    <row r="5823" spans="3:8" x14ac:dyDescent="0.25">
      <c r="C5823" s="18"/>
      <c r="D5823" s="7"/>
      <c r="E5823" s="7"/>
      <c r="F5823" s="7"/>
      <c r="G5823" s="7"/>
      <c r="H5823" s="31"/>
    </row>
    <row r="5824" spans="3:8" x14ac:dyDescent="0.25">
      <c r="C5824" s="18"/>
      <c r="D5824" s="7"/>
      <c r="E5824" s="7"/>
      <c r="F5824" s="7"/>
      <c r="G5824" s="7"/>
      <c r="H5824" s="31"/>
    </row>
    <row r="5825" spans="3:8" x14ac:dyDescent="0.25">
      <c r="C5825" s="18"/>
      <c r="D5825" s="7"/>
      <c r="E5825" s="7"/>
      <c r="F5825" s="7"/>
      <c r="G5825" s="7"/>
      <c r="H5825" s="31"/>
    </row>
    <row r="5826" spans="3:8" x14ac:dyDescent="0.25">
      <c r="C5826" s="18"/>
      <c r="D5826" s="7"/>
      <c r="E5826" s="7"/>
      <c r="F5826" s="7"/>
      <c r="G5826" s="7"/>
      <c r="H5826" s="31"/>
    </row>
    <row r="5827" spans="3:8" x14ac:dyDescent="0.25">
      <c r="C5827" s="18"/>
      <c r="D5827" s="7"/>
      <c r="E5827" s="7"/>
      <c r="F5827" s="7"/>
      <c r="G5827" s="7"/>
      <c r="H5827" s="31"/>
    </row>
    <row r="5828" spans="3:8" x14ac:dyDescent="0.25">
      <c r="C5828" s="18"/>
      <c r="D5828" s="7"/>
      <c r="E5828" s="7"/>
      <c r="F5828" s="7"/>
      <c r="G5828" s="7"/>
      <c r="H5828" s="31"/>
    </row>
    <row r="5829" spans="3:8" x14ac:dyDescent="0.25">
      <c r="C5829" s="18"/>
      <c r="D5829" s="7"/>
      <c r="E5829" s="7"/>
      <c r="F5829" s="7"/>
      <c r="G5829" s="7"/>
      <c r="H5829" s="31"/>
    </row>
    <row r="5830" spans="3:8" x14ac:dyDescent="0.25">
      <c r="C5830" s="18"/>
      <c r="D5830" s="7"/>
      <c r="E5830" s="7"/>
      <c r="F5830" s="7"/>
      <c r="G5830" s="7"/>
      <c r="H5830" s="31"/>
    </row>
    <row r="5831" spans="3:8" x14ac:dyDescent="0.25">
      <c r="C5831" s="18"/>
      <c r="D5831" s="7"/>
      <c r="E5831" s="7"/>
      <c r="F5831" s="7"/>
      <c r="G5831" s="7"/>
      <c r="H5831" s="31"/>
    </row>
    <row r="5832" spans="3:8" x14ac:dyDescent="0.25">
      <c r="C5832" s="18"/>
      <c r="D5832" s="7"/>
      <c r="E5832" s="7"/>
      <c r="F5832" s="7"/>
      <c r="G5832" s="7"/>
      <c r="H5832" s="31"/>
    </row>
    <row r="5833" spans="3:8" x14ac:dyDescent="0.25">
      <c r="C5833" s="18"/>
      <c r="D5833" s="7"/>
      <c r="E5833" s="7"/>
      <c r="F5833" s="7"/>
      <c r="G5833" s="7"/>
      <c r="H5833" s="31"/>
    </row>
    <row r="5834" spans="3:8" x14ac:dyDescent="0.25">
      <c r="C5834" s="18"/>
      <c r="D5834" s="7"/>
      <c r="E5834" s="7"/>
      <c r="F5834" s="7"/>
      <c r="G5834" s="7"/>
      <c r="H5834" s="31"/>
    </row>
    <row r="5835" spans="3:8" x14ac:dyDescent="0.25">
      <c r="C5835" s="18"/>
      <c r="D5835" s="7"/>
      <c r="E5835" s="7"/>
      <c r="F5835" s="7"/>
      <c r="G5835" s="7"/>
      <c r="H5835" s="31"/>
    </row>
    <row r="5836" spans="3:8" x14ac:dyDescent="0.25">
      <c r="C5836" s="18"/>
      <c r="D5836" s="7"/>
      <c r="E5836" s="7"/>
      <c r="F5836" s="7"/>
      <c r="G5836" s="7"/>
      <c r="H5836" s="31"/>
    </row>
    <row r="5837" spans="3:8" x14ac:dyDescent="0.25">
      <c r="C5837" s="18"/>
      <c r="D5837" s="7"/>
      <c r="E5837" s="7"/>
      <c r="F5837" s="7"/>
      <c r="G5837" s="7"/>
      <c r="H5837" s="31"/>
    </row>
    <row r="5838" spans="3:8" x14ac:dyDescent="0.25">
      <c r="C5838" s="18"/>
      <c r="D5838" s="7"/>
      <c r="E5838" s="7"/>
      <c r="F5838" s="7"/>
      <c r="G5838" s="7"/>
      <c r="H5838" s="31"/>
    </row>
    <row r="5839" spans="3:8" x14ac:dyDescent="0.25">
      <c r="C5839" s="18"/>
      <c r="D5839" s="7"/>
      <c r="E5839" s="7"/>
      <c r="F5839" s="7"/>
      <c r="G5839" s="7"/>
      <c r="H5839" s="31"/>
    </row>
    <row r="5840" spans="3:8" x14ac:dyDescent="0.25">
      <c r="C5840" s="18"/>
      <c r="D5840" s="7"/>
      <c r="E5840" s="7"/>
      <c r="F5840" s="7"/>
      <c r="G5840" s="7"/>
      <c r="H5840" s="31"/>
    </row>
    <row r="5841" spans="3:8" x14ac:dyDescent="0.25">
      <c r="C5841" s="18"/>
      <c r="D5841" s="7"/>
      <c r="E5841" s="7"/>
      <c r="F5841" s="7"/>
      <c r="G5841" s="7"/>
      <c r="H5841" s="31"/>
    </row>
    <row r="5842" spans="3:8" x14ac:dyDescent="0.25">
      <c r="C5842" s="18"/>
      <c r="D5842" s="7"/>
      <c r="E5842" s="7"/>
      <c r="F5842" s="7"/>
      <c r="G5842" s="7"/>
      <c r="H5842" s="31"/>
    </row>
    <row r="5843" spans="3:8" x14ac:dyDescent="0.25">
      <c r="C5843" s="18"/>
      <c r="D5843" s="7"/>
      <c r="E5843" s="7"/>
      <c r="F5843" s="7"/>
      <c r="G5843" s="7"/>
      <c r="H5843" s="31"/>
    </row>
    <row r="5844" spans="3:8" x14ac:dyDescent="0.25">
      <c r="C5844" s="18"/>
      <c r="D5844" s="7"/>
      <c r="E5844" s="7"/>
      <c r="F5844" s="7"/>
      <c r="G5844" s="7"/>
      <c r="H5844" s="31"/>
    </row>
    <row r="5845" spans="3:8" x14ac:dyDescent="0.25">
      <c r="C5845" s="18"/>
      <c r="D5845" s="7"/>
      <c r="E5845" s="7"/>
      <c r="F5845" s="7"/>
      <c r="G5845" s="7"/>
      <c r="H5845" s="31"/>
    </row>
    <row r="5846" spans="3:8" x14ac:dyDescent="0.25">
      <c r="C5846" s="18"/>
      <c r="D5846" s="7"/>
      <c r="E5846" s="7"/>
      <c r="F5846" s="7"/>
      <c r="G5846" s="7"/>
      <c r="H5846" s="31"/>
    </row>
    <row r="5847" spans="3:8" x14ac:dyDescent="0.25">
      <c r="C5847" s="18"/>
      <c r="D5847" s="7"/>
      <c r="E5847" s="7"/>
      <c r="F5847" s="7"/>
      <c r="G5847" s="7"/>
      <c r="H5847" s="31"/>
    </row>
    <row r="5848" spans="3:8" x14ac:dyDescent="0.25">
      <c r="C5848" s="18"/>
      <c r="D5848" s="7"/>
      <c r="E5848" s="7"/>
      <c r="F5848" s="7"/>
      <c r="G5848" s="7"/>
      <c r="H5848" s="31"/>
    </row>
    <row r="5849" spans="3:8" x14ac:dyDescent="0.25">
      <c r="C5849" s="18"/>
      <c r="D5849" s="7"/>
      <c r="E5849" s="7"/>
      <c r="F5849" s="7"/>
      <c r="G5849" s="7"/>
      <c r="H5849" s="31"/>
    </row>
    <row r="5850" spans="3:8" x14ac:dyDescent="0.25">
      <c r="C5850" s="18"/>
      <c r="D5850" s="7"/>
      <c r="E5850" s="7"/>
      <c r="F5850" s="7"/>
      <c r="G5850" s="7"/>
      <c r="H5850" s="31"/>
    </row>
    <row r="5851" spans="3:8" x14ac:dyDescent="0.25">
      <c r="C5851" s="18"/>
      <c r="D5851" s="7"/>
      <c r="E5851" s="7"/>
      <c r="F5851" s="7"/>
      <c r="G5851" s="7"/>
      <c r="H5851" s="31"/>
    </row>
    <row r="5852" spans="3:8" x14ac:dyDescent="0.25">
      <c r="C5852" s="18"/>
      <c r="D5852" s="7"/>
      <c r="E5852" s="7"/>
      <c r="F5852" s="7"/>
      <c r="G5852" s="7"/>
      <c r="H5852" s="31"/>
    </row>
    <row r="5853" spans="3:8" x14ac:dyDescent="0.25">
      <c r="C5853" s="18"/>
      <c r="D5853" s="7"/>
      <c r="E5853" s="7"/>
      <c r="F5853" s="7"/>
      <c r="G5853" s="7"/>
      <c r="H5853" s="31"/>
    </row>
    <row r="5854" spans="3:8" x14ac:dyDescent="0.25">
      <c r="C5854" s="18"/>
      <c r="D5854" s="7"/>
      <c r="E5854" s="7"/>
      <c r="F5854" s="7"/>
      <c r="G5854" s="7"/>
      <c r="H5854" s="31"/>
    </row>
    <row r="5855" spans="3:8" x14ac:dyDescent="0.25">
      <c r="C5855" s="18"/>
      <c r="D5855" s="7"/>
      <c r="E5855" s="7"/>
      <c r="F5855" s="7"/>
      <c r="G5855" s="7"/>
      <c r="H5855" s="31"/>
    </row>
    <row r="5856" spans="3:8" x14ac:dyDescent="0.25">
      <c r="C5856" s="18"/>
      <c r="D5856" s="7"/>
      <c r="E5856" s="7"/>
      <c r="F5856" s="7"/>
      <c r="G5856" s="7"/>
      <c r="H5856" s="31"/>
    </row>
    <row r="5857" spans="3:8" x14ac:dyDescent="0.25">
      <c r="C5857" s="18"/>
      <c r="D5857" s="7"/>
      <c r="E5857" s="7"/>
      <c r="F5857" s="7"/>
      <c r="G5857" s="7"/>
      <c r="H5857" s="31"/>
    </row>
    <row r="5858" spans="3:8" x14ac:dyDescent="0.25">
      <c r="C5858" s="18"/>
      <c r="D5858" s="7"/>
      <c r="E5858" s="7"/>
      <c r="F5858" s="7"/>
      <c r="G5858" s="7"/>
      <c r="H5858" s="31"/>
    </row>
    <row r="5859" spans="3:8" x14ac:dyDescent="0.25">
      <c r="C5859" s="18"/>
      <c r="D5859" s="7"/>
      <c r="E5859" s="7"/>
      <c r="F5859" s="7"/>
      <c r="G5859" s="7"/>
      <c r="H5859" s="31"/>
    </row>
    <row r="5860" spans="3:8" x14ac:dyDescent="0.25">
      <c r="C5860" s="18"/>
      <c r="D5860" s="7"/>
      <c r="E5860" s="7"/>
      <c r="F5860" s="7"/>
      <c r="G5860" s="7"/>
      <c r="H5860" s="31"/>
    </row>
    <row r="5861" spans="3:8" x14ac:dyDescent="0.25">
      <c r="C5861" s="18"/>
      <c r="D5861" s="7"/>
      <c r="E5861" s="7"/>
      <c r="F5861" s="7"/>
      <c r="G5861" s="7"/>
      <c r="H5861" s="31"/>
    </row>
    <row r="5862" spans="3:8" x14ac:dyDescent="0.25">
      <c r="C5862" s="18"/>
      <c r="D5862" s="7"/>
      <c r="E5862" s="7"/>
      <c r="F5862" s="7"/>
      <c r="G5862" s="7"/>
      <c r="H5862" s="31"/>
    </row>
    <row r="5863" spans="3:8" x14ac:dyDescent="0.25">
      <c r="C5863" s="18"/>
      <c r="D5863" s="7"/>
      <c r="E5863" s="7"/>
      <c r="F5863" s="7"/>
      <c r="G5863" s="7"/>
      <c r="H5863" s="31"/>
    </row>
    <row r="5864" spans="3:8" x14ac:dyDescent="0.25">
      <c r="C5864" s="18"/>
      <c r="D5864" s="7"/>
      <c r="E5864" s="7"/>
      <c r="F5864" s="7"/>
      <c r="G5864" s="7"/>
      <c r="H5864" s="31"/>
    </row>
    <row r="5865" spans="3:8" x14ac:dyDescent="0.25">
      <c r="C5865" s="18"/>
      <c r="D5865" s="7"/>
      <c r="E5865" s="7"/>
      <c r="F5865" s="7"/>
      <c r="G5865" s="7"/>
      <c r="H5865" s="31"/>
    </row>
    <row r="5866" spans="3:8" x14ac:dyDescent="0.25">
      <c r="C5866" s="18"/>
      <c r="D5866" s="7"/>
      <c r="E5866" s="7"/>
      <c r="F5866" s="7"/>
      <c r="G5866" s="7"/>
      <c r="H5866" s="31"/>
    </row>
    <row r="5867" spans="3:8" x14ac:dyDescent="0.25">
      <c r="C5867" s="18"/>
      <c r="D5867" s="7"/>
      <c r="E5867" s="7"/>
      <c r="F5867" s="7"/>
      <c r="G5867" s="7"/>
      <c r="H5867" s="31"/>
    </row>
    <row r="5868" spans="3:8" x14ac:dyDescent="0.25">
      <c r="C5868" s="18"/>
      <c r="D5868" s="7"/>
      <c r="E5868" s="7"/>
      <c r="F5868" s="7"/>
      <c r="G5868" s="7"/>
      <c r="H5868" s="31"/>
    </row>
    <row r="5869" spans="3:8" x14ac:dyDescent="0.25">
      <c r="C5869" s="18"/>
      <c r="D5869" s="7"/>
      <c r="E5869" s="7"/>
      <c r="F5869" s="7"/>
      <c r="G5869" s="7"/>
      <c r="H5869" s="31"/>
    </row>
    <row r="5870" spans="3:8" x14ac:dyDescent="0.25">
      <c r="C5870" s="18"/>
      <c r="D5870" s="7"/>
      <c r="E5870" s="7"/>
      <c r="F5870" s="7"/>
      <c r="G5870" s="7"/>
      <c r="H5870" s="31"/>
    </row>
    <row r="5871" spans="3:8" x14ac:dyDescent="0.25">
      <c r="C5871" s="18"/>
      <c r="D5871" s="7"/>
      <c r="E5871" s="7"/>
      <c r="F5871" s="7"/>
      <c r="G5871" s="7"/>
      <c r="H5871" s="31"/>
    </row>
    <row r="5872" spans="3:8" x14ac:dyDescent="0.25">
      <c r="C5872" s="18"/>
      <c r="D5872" s="7"/>
      <c r="E5872" s="7"/>
      <c r="F5872" s="7"/>
      <c r="G5872" s="7"/>
      <c r="H5872" s="31"/>
    </row>
    <row r="5873" spans="3:8" x14ac:dyDescent="0.25">
      <c r="C5873" s="18"/>
      <c r="D5873" s="7"/>
      <c r="E5873" s="7"/>
      <c r="F5873" s="7"/>
      <c r="G5873" s="7"/>
      <c r="H5873" s="31"/>
    </row>
    <row r="5874" spans="3:8" x14ac:dyDescent="0.25">
      <c r="C5874" s="18"/>
      <c r="D5874" s="7"/>
      <c r="E5874" s="7"/>
      <c r="F5874" s="7"/>
      <c r="G5874" s="7"/>
      <c r="H5874" s="31"/>
    </row>
    <row r="5875" spans="3:8" x14ac:dyDescent="0.25">
      <c r="C5875" s="18"/>
      <c r="D5875" s="7"/>
      <c r="E5875" s="7"/>
      <c r="F5875" s="7"/>
      <c r="G5875" s="7"/>
      <c r="H5875" s="31"/>
    </row>
    <row r="5876" spans="3:8" x14ac:dyDescent="0.25">
      <c r="C5876" s="18"/>
      <c r="D5876" s="7"/>
      <c r="E5876" s="7"/>
      <c r="F5876" s="7"/>
      <c r="G5876" s="7"/>
      <c r="H5876" s="31"/>
    </row>
    <row r="5877" spans="3:8" x14ac:dyDescent="0.25">
      <c r="C5877" s="18"/>
      <c r="D5877" s="7"/>
      <c r="E5877" s="7"/>
      <c r="F5877" s="7"/>
      <c r="G5877" s="7"/>
      <c r="H5877" s="31"/>
    </row>
    <row r="5878" spans="3:8" x14ac:dyDescent="0.25">
      <c r="C5878" s="18"/>
      <c r="D5878" s="7"/>
      <c r="E5878" s="7"/>
      <c r="F5878" s="7"/>
      <c r="G5878" s="7"/>
      <c r="H5878" s="31"/>
    </row>
    <row r="5879" spans="3:8" x14ac:dyDescent="0.25">
      <c r="C5879" s="18"/>
      <c r="D5879" s="7"/>
      <c r="E5879" s="7"/>
      <c r="F5879" s="7"/>
      <c r="G5879" s="7"/>
      <c r="H5879" s="31"/>
    </row>
    <row r="5880" spans="3:8" x14ac:dyDescent="0.25">
      <c r="C5880" s="18"/>
      <c r="D5880" s="7"/>
      <c r="E5880" s="7"/>
      <c r="F5880" s="7"/>
      <c r="G5880" s="7"/>
      <c r="H5880" s="31"/>
    </row>
    <row r="5881" spans="3:8" x14ac:dyDescent="0.25">
      <c r="C5881" s="18"/>
      <c r="D5881" s="7"/>
      <c r="E5881" s="7"/>
      <c r="F5881" s="7"/>
      <c r="G5881" s="7"/>
      <c r="H5881" s="31"/>
    </row>
    <row r="5882" spans="3:8" x14ac:dyDescent="0.25">
      <c r="C5882" s="18"/>
      <c r="D5882" s="7"/>
      <c r="E5882" s="7"/>
      <c r="F5882" s="7"/>
      <c r="G5882" s="7"/>
      <c r="H5882" s="31"/>
    </row>
    <row r="5883" spans="3:8" x14ac:dyDescent="0.25">
      <c r="C5883" s="18"/>
      <c r="D5883" s="7"/>
      <c r="E5883" s="7"/>
      <c r="F5883" s="7"/>
      <c r="G5883" s="7"/>
      <c r="H5883" s="31"/>
    </row>
    <row r="5884" spans="3:8" x14ac:dyDescent="0.25">
      <c r="C5884" s="18"/>
      <c r="D5884" s="7"/>
      <c r="E5884" s="7"/>
      <c r="F5884" s="7"/>
      <c r="G5884" s="7"/>
      <c r="H5884" s="31"/>
    </row>
    <row r="5885" spans="3:8" x14ac:dyDescent="0.25">
      <c r="C5885" s="18"/>
      <c r="D5885" s="7"/>
      <c r="E5885" s="7"/>
      <c r="F5885" s="7"/>
      <c r="G5885" s="7"/>
      <c r="H5885" s="31"/>
    </row>
    <row r="5886" spans="3:8" x14ac:dyDescent="0.25">
      <c r="C5886" s="18"/>
      <c r="D5886" s="7"/>
      <c r="E5886" s="7"/>
      <c r="F5886" s="7"/>
      <c r="G5886" s="7"/>
      <c r="H5886" s="31"/>
    </row>
    <row r="5887" spans="3:8" x14ac:dyDescent="0.25">
      <c r="C5887" s="18"/>
      <c r="D5887" s="7"/>
      <c r="E5887" s="7"/>
      <c r="F5887" s="7"/>
      <c r="G5887" s="7"/>
      <c r="H5887" s="31"/>
    </row>
    <row r="5888" spans="3:8" x14ac:dyDescent="0.25">
      <c r="C5888" s="18"/>
      <c r="D5888" s="7"/>
      <c r="E5888" s="7"/>
      <c r="F5888" s="7"/>
      <c r="G5888" s="7"/>
      <c r="H5888" s="31"/>
    </row>
    <row r="5889" spans="3:8" x14ac:dyDescent="0.25">
      <c r="C5889" s="18"/>
      <c r="D5889" s="7"/>
      <c r="E5889" s="7"/>
      <c r="F5889" s="7"/>
      <c r="G5889" s="7"/>
      <c r="H5889" s="31"/>
    </row>
    <row r="5890" spans="3:8" x14ac:dyDescent="0.25">
      <c r="C5890" s="18"/>
      <c r="D5890" s="7"/>
      <c r="E5890" s="7"/>
      <c r="F5890" s="7"/>
      <c r="G5890" s="7"/>
      <c r="H5890" s="31"/>
    </row>
    <row r="5891" spans="3:8" x14ac:dyDescent="0.25">
      <c r="C5891" s="18"/>
      <c r="D5891" s="7"/>
      <c r="E5891" s="7"/>
      <c r="F5891" s="7"/>
      <c r="G5891" s="7"/>
      <c r="H5891" s="31"/>
    </row>
    <row r="5892" spans="3:8" x14ac:dyDescent="0.25">
      <c r="C5892" s="18"/>
      <c r="D5892" s="7"/>
      <c r="E5892" s="7"/>
      <c r="F5892" s="7"/>
      <c r="G5892" s="7"/>
      <c r="H5892" s="31"/>
    </row>
    <row r="5893" spans="3:8" x14ac:dyDescent="0.25">
      <c r="C5893" s="18"/>
      <c r="D5893" s="7"/>
      <c r="E5893" s="7"/>
      <c r="F5893" s="7"/>
      <c r="G5893" s="7"/>
      <c r="H5893" s="31"/>
    </row>
    <row r="5894" spans="3:8" x14ac:dyDescent="0.25">
      <c r="C5894" s="18"/>
      <c r="D5894" s="7"/>
      <c r="E5894" s="7"/>
      <c r="F5894" s="7"/>
      <c r="G5894" s="7"/>
      <c r="H5894" s="31"/>
    </row>
    <row r="5895" spans="3:8" x14ac:dyDescent="0.25">
      <c r="C5895" s="18"/>
      <c r="D5895" s="7"/>
      <c r="E5895" s="7"/>
      <c r="F5895" s="7"/>
      <c r="G5895" s="7"/>
      <c r="H5895" s="31"/>
    </row>
    <row r="5896" spans="3:8" x14ac:dyDescent="0.25">
      <c r="C5896" s="18"/>
      <c r="D5896" s="7"/>
      <c r="E5896" s="7"/>
      <c r="F5896" s="7"/>
      <c r="G5896" s="7"/>
      <c r="H5896" s="31"/>
    </row>
    <row r="5897" spans="3:8" x14ac:dyDescent="0.25">
      <c r="C5897" s="18"/>
      <c r="D5897" s="7"/>
      <c r="E5897" s="7"/>
      <c r="F5897" s="7"/>
      <c r="G5897" s="7"/>
      <c r="H5897" s="31"/>
    </row>
    <row r="5898" spans="3:8" x14ac:dyDescent="0.25">
      <c r="C5898" s="18"/>
      <c r="D5898" s="7"/>
      <c r="E5898" s="7"/>
      <c r="F5898" s="7"/>
      <c r="G5898" s="7"/>
      <c r="H5898" s="31"/>
    </row>
    <row r="5899" spans="3:8" x14ac:dyDescent="0.25">
      <c r="C5899" s="18"/>
      <c r="D5899" s="7"/>
      <c r="E5899" s="7"/>
      <c r="F5899" s="7"/>
      <c r="G5899" s="7"/>
      <c r="H5899" s="31"/>
    </row>
    <row r="5900" spans="3:8" x14ac:dyDescent="0.25">
      <c r="C5900" s="18"/>
      <c r="D5900" s="7"/>
      <c r="E5900" s="7"/>
      <c r="F5900" s="7"/>
      <c r="G5900" s="7"/>
      <c r="H5900" s="31"/>
    </row>
    <row r="5901" spans="3:8" x14ac:dyDescent="0.25">
      <c r="C5901" s="18"/>
      <c r="D5901" s="7"/>
      <c r="E5901" s="7"/>
      <c r="F5901" s="7"/>
      <c r="G5901" s="7"/>
      <c r="H5901" s="31"/>
    </row>
    <row r="5902" spans="3:8" x14ac:dyDescent="0.25">
      <c r="C5902" s="18"/>
      <c r="D5902" s="7"/>
      <c r="E5902" s="7"/>
      <c r="F5902" s="7"/>
      <c r="G5902" s="7"/>
      <c r="H5902" s="31"/>
    </row>
    <row r="5903" spans="3:8" x14ac:dyDescent="0.25">
      <c r="C5903" s="18"/>
      <c r="D5903" s="7"/>
      <c r="E5903" s="7"/>
      <c r="F5903" s="7"/>
      <c r="G5903" s="7"/>
      <c r="H5903" s="31"/>
    </row>
    <row r="5904" spans="3:8" x14ac:dyDescent="0.25">
      <c r="C5904" s="18"/>
      <c r="D5904" s="7"/>
      <c r="E5904" s="7"/>
      <c r="F5904" s="7"/>
      <c r="G5904" s="7"/>
      <c r="H5904" s="31"/>
    </row>
    <row r="5905" spans="3:8" x14ac:dyDescent="0.25">
      <c r="C5905" s="18"/>
      <c r="D5905" s="7"/>
      <c r="E5905" s="7"/>
      <c r="F5905" s="7"/>
      <c r="G5905" s="7"/>
      <c r="H5905" s="31"/>
    </row>
    <row r="5906" spans="3:8" x14ac:dyDescent="0.25">
      <c r="C5906" s="18"/>
      <c r="D5906" s="7"/>
      <c r="E5906" s="7"/>
      <c r="F5906" s="7"/>
      <c r="G5906" s="7"/>
      <c r="H5906" s="31"/>
    </row>
    <row r="5907" spans="3:8" x14ac:dyDescent="0.25">
      <c r="C5907" s="18"/>
      <c r="D5907" s="7"/>
      <c r="E5907" s="7"/>
      <c r="F5907" s="7"/>
      <c r="G5907" s="7"/>
      <c r="H5907" s="31"/>
    </row>
    <row r="5908" spans="3:8" x14ac:dyDescent="0.25">
      <c r="C5908" s="18"/>
      <c r="D5908" s="7"/>
      <c r="E5908" s="7"/>
      <c r="F5908" s="7"/>
      <c r="G5908" s="7"/>
      <c r="H5908" s="31"/>
    </row>
    <row r="5909" spans="3:8" x14ac:dyDescent="0.25">
      <c r="C5909" s="18"/>
      <c r="D5909" s="7"/>
      <c r="E5909" s="7"/>
      <c r="F5909" s="7"/>
      <c r="G5909" s="7"/>
      <c r="H5909" s="31"/>
    </row>
    <row r="5910" spans="3:8" x14ac:dyDescent="0.25">
      <c r="C5910" s="18"/>
      <c r="D5910" s="7"/>
      <c r="E5910" s="7"/>
      <c r="F5910" s="7"/>
      <c r="G5910" s="7"/>
      <c r="H5910" s="31"/>
    </row>
    <row r="5911" spans="3:8" x14ac:dyDescent="0.25">
      <c r="C5911" s="18"/>
      <c r="D5911" s="7"/>
      <c r="E5911" s="7"/>
      <c r="F5911" s="7"/>
      <c r="G5911" s="7"/>
      <c r="H5911" s="31"/>
    </row>
    <row r="5912" spans="3:8" x14ac:dyDescent="0.25">
      <c r="C5912" s="18"/>
      <c r="D5912" s="7"/>
      <c r="E5912" s="7"/>
      <c r="F5912" s="7"/>
      <c r="G5912" s="7"/>
      <c r="H5912" s="31"/>
    </row>
    <row r="5913" spans="3:8" x14ac:dyDescent="0.25">
      <c r="C5913" s="18"/>
      <c r="D5913" s="7"/>
      <c r="E5913" s="7"/>
      <c r="F5913" s="7"/>
      <c r="G5913" s="7"/>
      <c r="H5913" s="31"/>
    </row>
    <row r="5914" spans="3:8" x14ac:dyDescent="0.25">
      <c r="C5914" s="18"/>
      <c r="D5914" s="7"/>
      <c r="E5914" s="7"/>
      <c r="F5914" s="7"/>
      <c r="G5914" s="7"/>
      <c r="H5914" s="31"/>
    </row>
    <row r="5915" spans="3:8" x14ac:dyDescent="0.25">
      <c r="C5915" s="18"/>
      <c r="D5915" s="7"/>
      <c r="E5915" s="7"/>
      <c r="F5915" s="7"/>
      <c r="G5915" s="7"/>
      <c r="H5915" s="31"/>
    </row>
    <row r="5916" spans="3:8" x14ac:dyDescent="0.25">
      <c r="C5916" s="18"/>
      <c r="D5916" s="7"/>
      <c r="E5916" s="7"/>
      <c r="F5916" s="7"/>
      <c r="G5916" s="7"/>
      <c r="H5916" s="31"/>
    </row>
    <row r="5917" spans="3:8" x14ac:dyDescent="0.25">
      <c r="C5917" s="18"/>
      <c r="D5917" s="7"/>
      <c r="E5917" s="7"/>
      <c r="F5917" s="7"/>
      <c r="G5917" s="7"/>
      <c r="H5917" s="31"/>
    </row>
    <row r="5918" spans="3:8" x14ac:dyDescent="0.25">
      <c r="C5918" s="18"/>
      <c r="D5918" s="7"/>
      <c r="E5918" s="7"/>
      <c r="F5918" s="7"/>
      <c r="G5918" s="7"/>
      <c r="H5918" s="31"/>
    </row>
    <row r="5919" spans="3:8" x14ac:dyDescent="0.25">
      <c r="C5919" s="18"/>
      <c r="D5919" s="7"/>
      <c r="E5919" s="7"/>
      <c r="F5919" s="7"/>
      <c r="G5919" s="7"/>
      <c r="H5919" s="31"/>
    </row>
    <row r="5920" spans="3:8" x14ac:dyDescent="0.25">
      <c r="C5920" s="18"/>
      <c r="D5920" s="7"/>
      <c r="E5920" s="7"/>
      <c r="F5920" s="7"/>
      <c r="G5920" s="7"/>
      <c r="H5920" s="31"/>
    </row>
    <row r="5921" spans="3:8" x14ac:dyDescent="0.25">
      <c r="C5921" s="18"/>
      <c r="D5921" s="7"/>
      <c r="E5921" s="7"/>
      <c r="F5921" s="7"/>
      <c r="G5921" s="7"/>
      <c r="H5921" s="31"/>
    </row>
    <row r="5922" spans="3:8" x14ac:dyDescent="0.25">
      <c r="C5922" s="18"/>
      <c r="D5922" s="7"/>
      <c r="E5922" s="7"/>
      <c r="F5922" s="7"/>
      <c r="G5922" s="7"/>
      <c r="H5922" s="31"/>
    </row>
    <row r="5923" spans="3:8" x14ac:dyDescent="0.25">
      <c r="C5923" s="18"/>
      <c r="D5923" s="7"/>
      <c r="E5923" s="7"/>
      <c r="F5923" s="7"/>
      <c r="G5923" s="7"/>
      <c r="H5923" s="31"/>
    </row>
    <row r="5924" spans="3:8" x14ac:dyDescent="0.25">
      <c r="C5924" s="18"/>
      <c r="D5924" s="7"/>
      <c r="E5924" s="7"/>
      <c r="F5924" s="7"/>
      <c r="G5924" s="7"/>
      <c r="H5924" s="31"/>
    </row>
    <row r="5925" spans="3:8" x14ac:dyDescent="0.25">
      <c r="C5925" s="18"/>
      <c r="D5925" s="7"/>
      <c r="E5925" s="7"/>
      <c r="F5925" s="7"/>
      <c r="G5925" s="7"/>
      <c r="H5925" s="31"/>
    </row>
    <row r="5926" spans="3:8" x14ac:dyDescent="0.25">
      <c r="C5926" s="18"/>
      <c r="D5926" s="7"/>
      <c r="E5926" s="7"/>
      <c r="F5926" s="7"/>
      <c r="G5926" s="7"/>
      <c r="H5926" s="31"/>
    </row>
    <row r="5927" spans="3:8" x14ac:dyDescent="0.25">
      <c r="C5927" s="18"/>
      <c r="D5927" s="7"/>
      <c r="E5927" s="7"/>
      <c r="F5927" s="7"/>
      <c r="G5927" s="7"/>
      <c r="H5927" s="31"/>
    </row>
    <row r="5928" spans="3:8" x14ac:dyDescent="0.25">
      <c r="C5928" s="18"/>
      <c r="D5928" s="7"/>
      <c r="E5928" s="7"/>
      <c r="F5928" s="7"/>
      <c r="G5928" s="7"/>
      <c r="H5928" s="31"/>
    </row>
    <row r="5929" spans="3:8" x14ac:dyDescent="0.25">
      <c r="C5929" s="18"/>
      <c r="D5929" s="7"/>
      <c r="E5929" s="7"/>
      <c r="F5929" s="7"/>
      <c r="G5929" s="7"/>
      <c r="H5929" s="31"/>
    </row>
    <row r="5930" spans="3:8" x14ac:dyDescent="0.25">
      <c r="C5930" s="18"/>
      <c r="D5930" s="7"/>
      <c r="E5930" s="7"/>
      <c r="F5930" s="7"/>
      <c r="G5930" s="7"/>
      <c r="H5930" s="31"/>
    </row>
    <row r="5931" spans="3:8" x14ac:dyDescent="0.25">
      <c r="C5931" s="18"/>
      <c r="D5931" s="7"/>
      <c r="E5931" s="7"/>
      <c r="F5931" s="7"/>
      <c r="G5931" s="7"/>
      <c r="H5931" s="31"/>
    </row>
    <row r="5932" spans="3:8" x14ac:dyDescent="0.25">
      <c r="C5932" s="18"/>
      <c r="D5932" s="7"/>
      <c r="E5932" s="7"/>
      <c r="F5932" s="7"/>
      <c r="G5932" s="7"/>
      <c r="H5932" s="31"/>
    </row>
    <row r="5933" spans="3:8" x14ac:dyDescent="0.25">
      <c r="C5933" s="18"/>
      <c r="D5933" s="7"/>
      <c r="E5933" s="7"/>
      <c r="F5933" s="7"/>
      <c r="G5933" s="7"/>
      <c r="H5933" s="31"/>
    </row>
    <row r="5934" spans="3:8" x14ac:dyDescent="0.25">
      <c r="C5934" s="18"/>
      <c r="D5934" s="7"/>
      <c r="E5934" s="7"/>
      <c r="F5934" s="7"/>
      <c r="G5934" s="7"/>
      <c r="H5934" s="31"/>
    </row>
    <row r="5935" spans="3:8" x14ac:dyDescent="0.25">
      <c r="C5935" s="18"/>
      <c r="D5935" s="7"/>
      <c r="E5935" s="7"/>
      <c r="F5935" s="7"/>
      <c r="G5935" s="7"/>
      <c r="H5935" s="31"/>
    </row>
    <row r="5936" spans="3:8" x14ac:dyDescent="0.25">
      <c r="C5936" s="18"/>
      <c r="D5936" s="7"/>
      <c r="E5936" s="7"/>
      <c r="F5936" s="7"/>
      <c r="G5936" s="7"/>
      <c r="H5936" s="31"/>
    </row>
    <row r="5937" spans="3:8" x14ac:dyDescent="0.25">
      <c r="C5937" s="18"/>
      <c r="D5937" s="7"/>
      <c r="E5937" s="7"/>
      <c r="F5937" s="7"/>
      <c r="G5937" s="7"/>
      <c r="H5937" s="31"/>
    </row>
    <row r="5938" spans="3:8" x14ac:dyDescent="0.25">
      <c r="C5938" s="18"/>
      <c r="D5938" s="7"/>
      <c r="E5938" s="7"/>
      <c r="F5938" s="7"/>
      <c r="G5938" s="7"/>
      <c r="H5938" s="31"/>
    </row>
    <row r="5939" spans="3:8" x14ac:dyDescent="0.25">
      <c r="C5939" s="18"/>
      <c r="D5939" s="7"/>
      <c r="E5939" s="7"/>
      <c r="F5939" s="7"/>
      <c r="G5939" s="7"/>
      <c r="H5939" s="31"/>
    </row>
    <row r="5940" spans="3:8" x14ac:dyDescent="0.25">
      <c r="C5940" s="18"/>
      <c r="D5940" s="7"/>
      <c r="E5940" s="7"/>
      <c r="F5940" s="7"/>
      <c r="G5940" s="7"/>
      <c r="H5940" s="31"/>
    </row>
    <row r="5941" spans="3:8" x14ac:dyDescent="0.25">
      <c r="C5941" s="18"/>
      <c r="D5941" s="7"/>
      <c r="E5941" s="7"/>
      <c r="F5941" s="7"/>
      <c r="G5941" s="7"/>
      <c r="H5941" s="31"/>
    </row>
    <row r="5942" spans="3:8" x14ac:dyDescent="0.25">
      <c r="C5942" s="18"/>
      <c r="D5942" s="7"/>
      <c r="E5942" s="7"/>
      <c r="F5942" s="7"/>
      <c r="G5942" s="7"/>
      <c r="H5942" s="31"/>
    </row>
    <row r="5943" spans="3:8" x14ac:dyDescent="0.25">
      <c r="C5943" s="18"/>
      <c r="D5943" s="7"/>
      <c r="E5943" s="7"/>
      <c r="F5943" s="7"/>
      <c r="G5943" s="7"/>
      <c r="H5943" s="31"/>
    </row>
    <row r="5944" spans="3:8" x14ac:dyDescent="0.25">
      <c r="C5944" s="18"/>
      <c r="D5944" s="7"/>
      <c r="E5944" s="7"/>
      <c r="F5944" s="7"/>
      <c r="G5944" s="7"/>
      <c r="H5944" s="31"/>
    </row>
    <row r="5945" spans="3:8" x14ac:dyDescent="0.25">
      <c r="C5945" s="18"/>
      <c r="D5945" s="7"/>
      <c r="E5945" s="7"/>
      <c r="F5945" s="7"/>
      <c r="G5945" s="7"/>
      <c r="H5945" s="31"/>
    </row>
    <row r="5946" spans="3:8" x14ac:dyDescent="0.25">
      <c r="C5946" s="18"/>
      <c r="D5946" s="7"/>
      <c r="E5946" s="7"/>
      <c r="F5946" s="7"/>
      <c r="G5946" s="7"/>
      <c r="H5946" s="31"/>
    </row>
    <row r="5947" spans="3:8" x14ac:dyDescent="0.25">
      <c r="C5947" s="18"/>
      <c r="D5947" s="7"/>
      <c r="E5947" s="7"/>
      <c r="F5947" s="7"/>
      <c r="G5947" s="7"/>
      <c r="H5947" s="31"/>
    </row>
    <row r="5948" spans="3:8" x14ac:dyDescent="0.25">
      <c r="C5948" s="18"/>
      <c r="D5948" s="7"/>
      <c r="E5948" s="7"/>
      <c r="F5948" s="7"/>
      <c r="G5948" s="7"/>
      <c r="H5948" s="31"/>
    </row>
    <row r="5949" spans="3:8" x14ac:dyDescent="0.25">
      <c r="C5949" s="18"/>
      <c r="D5949" s="7"/>
      <c r="E5949" s="7"/>
      <c r="F5949" s="7"/>
      <c r="G5949" s="7"/>
      <c r="H5949" s="31"/>
    </row>
    <row r="5950" spans="3:8" x14ac:dyDescent="0.25">
      <c r="C5950" s="18"/>
      <c r="D5950" s="7"/>
      <c r="E5950" s="7"/>
      <c r="F5950" s="7"/>
      <c r="G5950" s="7"/>
      <c r="H5950" s="31"/>
    </row>
    <row r="5951" spans="3:8" x14ac:dyDescent="0.25">
      <c r="C5951" s="18"/>
      <c r="D5951" s="7"/>
      <c r="E5951" s="7"/>
      <c r="F5951" s="7"/>
      <c r="G5951" s="7"/>
      <c r="H5951" s="31"/>
    </row>
    <row r="5952" spans="3:8" x14ac:dyDescent="0.25">
      <c r="C5952" s="18"/>
      <c r="D5952" s="7"/>
      <c r="E5952" s="7"/>
      <c r="F5952" s="7"/>
      <c r="G5952" s="7"/>
      <c r="H5952" s="31"/>
    </row>
    <row r="5953" spans="3:8" x14ac:dyDescent="0.25">
      <c r="C5953" s="18"/>
      <c r="D5953" s="7"/>
      <c r="E5953" s="7"/>
      <c r="F5953" s="7"/>
      <c r="G5953" s="7"/>
      <c r="H5953" s="31"/>
    </row>
    <row r="5954" spans="3:8" x14ac:dyDescent="0.25">
      <c r="C5954" s="18"/>
      <c r="D5954" s="7"/>
      <c r="E5954" s="7"/>
      <c r="F5954" s="7"/>
      <c r="G5954" s="7"/>
      <c r="H5954" s="31"/>
    </row>
    <row r="5955" spans="3:8" x14ac:dyDescent="0.25">
      <c r="C5955" s="18"/>
      <c r="D5955" s="7"/>
      <c r="E5955" s="7"/>
      <c r="F5955" s="7"/>
      <c r="G5955" s="7"/>
      <c r="H5955" s="31"/>
    </row>
    <row r="5956" spans="3:8" x14ac:dyDescent="0.25">
      <c r="C5956" s="18"/>
      <c r="D5956" s="7"/>
      <c r="E5956" s="7"/>
      <c r="F5956" s="7"/>
      <c r="G5956" s="7"/>
      <c r="H5956" s="31"/>
    </row>
    <row r="5957" spans="3:8" x14ac:dyDescent="0.25">
      <c r="C5957" s="18"/>
      <c r="D5957" s="7"/>
      <c r="E5957" s="7"/>
      <c r="F5957" s="7"/>
      <c r="G5957" s="7"/>
      <c r="H5957" s="31"/>
    </row>
    <row r="5958" spans="3:8" x14ac:dyDescent="0.25">
      <c r="C5958" s="18"/>
      <c r="D5958" s="7"/>
      <c r="E5958" s="7"/>
      <c r="F5958" s="7"/>
      <c r="G5958" s="7"/>
      <c r="H5958" s="31"/>
    </row>
    <row r="5959" spans="3:8" x14ac:dyDescent="0.25">
      <c r="C5959" s="18"/>
      <c r="D5959" s="7"/>
      <c r="E5959" s="7"/>
      <c r="F5959" s="7"/>
      <c r="G5959" s="7"/>
      <c r="H5959" s="31"/>
    </row>
    <row r="5960" spans="3:8" x14ac:dyDescent="0.25">
      <c r="C5960" s="18"/>
      <c r="D5960" s="7"/>
      <c r="E5960" s="7"/>
      <c r="F5960" s="7"/>
      <c r="G5960" s="7"/>
      <c r="H5960" s="31"/>
    </row>
    <row r="5961" spans="3:8" x14ac:dyDescent="0.25">
      <c r="C5961" s="18"/>
      <c r="D5961" s="7"/>
      <c r="E5961" s="7"/>
      <c r="F5961" s="7"/>
      <c r="G5961" s="7"/>
      <c r="H5961" s="31"/>
    </row>
    <row r="5962" spans="3:8" x14ac:dyDescent="0.25">
      <c r="C5962" s="18"/>
      <c r="D5962" s="7"/>
      <c r="E5962" s="7"/>
      <c r="F5962" s="7"/>
      <c r="G5962" s="7"/>
      <c r="H5962" s="31"/>
    </row>
    <row r="5963" spans="3:8" x14ac:dyDescent="0.25">
      <c r="C5963" s="18"/>
      <c r="D5963" s="7"/>
      <c r="E5963" s="7"/>
      <c r="F5963" s="7"/>
      <c r="G5963" s="7"/>
      <c r="H5963" s="31"/>
    </row>
    <row r="5964" spans="3:8" x14ac:dyDescent="0.25">
      <c r="C5964" s="18"/>
      <c r="D5964" s="7"/>
      <c r="E5964" s="7"/>
      <c r="F5964" s="7"/>
      <c r="G5964" s="7"/>
      <c r="H5964" s="31"/>
    </row>
    <row r="5965" spans="3:8" x14ac:dyDescent="0.25">
      <c r="C5965" s="18"/>
      <c r="D5965" s="7"/>
      <c r="E5965" s="7"/>
      <c r="F5965" s="7"/>
      <c r="G5965" s="7"/>
      <c r="H5965" s="31"/>
    </row>
    <row r="5966" spans="3:8" x14ac:dyDescent="0.25">
      <c r="C5966" s="18"/>
      <c r="D5966" s="7"/>
      <c r="E5966" s="7"/>
      <c r="F5966" s="7"/>
      <c r="G5966" s="7"/>
      <c r="H5966" s="31"/>
    </row>
    <row r="5967" spans="3:8" x14ac:dyDescent="0.25">
      <c r="C5967" s="18"/>
      <c r="D5967" s="7"/>
      <c r="E5967" s="7"/>
      <c r="F5967" s="7"/>
      <c r="G5967" s="7"/>
      <c r="H5967" s="31"/>
    </row>
    <row r="5968" spans="3:8" x14ac:dyDescent="0.25">
      <c r="C5968" s="18"/>
      <c r="D5968" s="7"/>
      <c r="E5968" s="7"/>
      <c r="F5968" s="7"/>
      <c r="G5968" s="7"/>
      <c r="H5968" s="31"/>
    </row>
    <row r="5969" spans="3:8" x14ac:dyDescent="0.25">
      <c r="C5969" s="18"/>
      <c r="D5969" s="7"/>
      <c r="E5969" s="7"/>
      <c r="F5969" s="7"/>
      <c r="G5969" s="7"/>
      <c r="H5969" s="31"/>
    </row>
    <row r="5970" spans="3:8" x14ac:dyDescent="0.25">
      <c r="C5970" s="18"/>
      <c r="D5970" s="7"/>
      <c r="E5970" s="7"/>
      <c r="F5970" s="7"/>
      <c r="G5970" s="7"/>
      <c r="H5970" s="31"/>
    </row>
    <row r="5971" spans="3:8" x14ac:dyDescent="0.25">
      <c r="C5971" s="18"/>
      <c r="D5971" s="7"/>
      <c r="E5971" s="7"/>
      <c r="F5971" s="7"/>
      <c r="G5971" s="7"/>
      <c r="H5971" s="31"/>
    </row>
    <row r="5972" spans="3:8" x14ac:dyDescent="0.25">
      <c r="C5972" s="18"/>
      <c r="D5972" s="7"/>
      <c r="E5972" s="7"/>
      <c r="F5972" s="7"/>
      <c r="G5972" s="7"/>
      <c r="H5972" s="31"/>
    </row>
    <row r="5973" spans="3:8" x14ac:dyDescent="0.25">
      <c r="C5973" s="18"/>
      <c r="D5973" s="7"/>
      <c r="E5973" s="7"/>
      <c r="F5973" s="7"/>
      <c r="G5973" s="7"/>
      <c r="H5973" s="31"/>
    </row>
    <row r="5974" spans="3:8" x14ac:dyDescent="0.25">
      <c r="C5974" s="18"/>
      <c r="D5974" s="7"/>
      <c r="E5974" s="7"/>
      <c r="F5974" s="7"/>
      <c r="G5974" s="7"/>
      <c r="H5974" s="31"/>
    </row>
    <row r="5975" spans="3:8" x14ac:dyDescent="0.25">
      <c r="C5975" s="18"/>
      <c r="D5975" s="7"/>
      <c r="E5975" s="7"/>
      <c r="F5975" s="7"/>
      <c r="G5975" s="7"/>
      <c r="H5975" s="31"/>
    </row>
    <row r="5976" spans="3:8" x14ac:dyDescent="0.25">
      <c r="C5976" s="18"/>
      <c r="D5976" s="7"/>
      <c r="E5976" s="7"/>
      <c r="F5976" s="7"/>
      <c r="G5976" s="7"/>
      <c r="H5976" s="31"/>
    </row>
    <row r="5977" spans="3:8" x14ac:dyDescent="0.25">
      <c r="C5977" s="18"/>
      <c r="D5977" s="7"/>
      <c r="E5977" s="7"/>
      <c r="F5977" s="7"/>
      <c r="G5977" s="7"/>
      <c r="H5977" s="31"/>
    </row>
    <row r="5978" spans="3:8" x14ac:dyDescent="0.25">
      <c r="C5978" s="18"/>
      <c r="D5978" s="7"/>
      <c r="E5978" s="7"/>
      <c r="F5978" s="7"/>
      <c r="G5978" s="7"/>
      <c r="H5978" s="31"/>
    </row>
    <row r="5979" spans="3:8" x14ac:dyDescent="0.25">
      <c r="C5979" s="18"/>
      <c r="D5979" s="7"/>
      <c r="E5979" s="7"/>
      <c r="F5979" s="7"/>
      <c r="G5979" s="7"/>
      <c r="H5979" s="31"/>
    </row>
    <row r="5980" spans="3:8" x14ac:dyDescent="0.25">
      <c r="C5980" s="18"/>
      <c r="D5980" s="7"/>
      <c r="E5980" s="7"/>
      <c r="F5980" s="7"/>
      <c r="G5980" s="7"/>
      <c r="H5980" s="31"/>
    </row>
    <row r="5981" spans="3:8" x14ac:dyDescent="0.25">
      <c r="C5981" s="18"/>
      <c r="D5981" s="7"/>
      <c r="E5981" s="7"/>
      <c r="F5981" s="7"/>
      <c r="G5981" s="7"/>
      <c r="H5981" s="31"/>
    </row>
    <row r="5982" spans="3:8" x14ac:dyDescent="0.25">
      <c r="C5982" s="18"/>
      <c r="D5982" s="7"/>
      <c r="E5982" s="7"/>
      <c r="F5982" s="7"/>
      <c r="G5982" s="7"/>
      <c r="H5982" s="31"/>
    </row>
    <row r="5983" spans="3:8" x14ac:dyDescent="0.25">
      <c r="C5983" s="18"/>
      <c r="D5983" s="7"/>
      <c r="E5983" s="7"/>
      <c r="F5983" s="7"/>
      <c r="G5983" s="7"/>
      <c r="H5983" s="31"/>
    </row>
    <row r="5984" spans="3:8" x14ac:dyDescent="0.25">
      <c r="C5984" s="18"/>
      <c r="D5984" s="7"/>
      <c r="E5984" s="7"/>
      <c r="F5984" s="7"/>
      <c r="G5984" s="7"/>
      <c r="H5984" s="31"/>
    </row>
    <row r="5985" spans="3:8" x14ac:dyDescent="0.25">
      <c r="C5985" s="18"/>
      <c r="D5985" s="7"/>
      <c r="E5985" s="7"/>
      <c r="F5985" s="7"/>
      <c r="G5985" s="7"/>
      <c r="H5985" s="31"/>
    </row>
    <row r="5986" spans="3:8" x14ac:dyDescent="0.25">
      <c r="C5986" s="18"/>
      <c r="D5986" s="7"/>
      <c r="E5986" s="7"/>
      <c r="F5986" s="7"/>
      <c r="G5986" s="7"/>
      <c r="H5986" s="31"/>
    </row>
    <row r="5987" spans="3:8" x14ac:dyDescent="0.25">
      <c r="C5987" s="18"/>
      <c r="D5987" s="7"/>
      <c r="E5987" s="7"/>
      <c r="F5987" s="7"/>
      <c r="G5987" s="7"/>
      <c r="H5987" s="31"/>
    </row>
    <row r="5988" spans="3:8" x14ac:dyDescent="0.25">
      <c r="C5988" s="18"/>
      <c r="D5988" s="7"/>
      <c r="E5988" s="7"/>
      <c r="F5988" s="7"/>
      <c r="G5988" s="7"/>
      <c r="H5988" s="31"/>
    </row>
    <row r="5989" spans="3:8" x14ac:dyDescent="0.25">
      <c r="C5989" s="18"/>
      <c r="D5989" s="7"/>
      <c r="E5989" s="7"/>
      <c r="F5989" s="7"/>
      <c r="G5989" s="7"/>
      <c r="H5989" s="31"/>
    </row>
    <row r="5990" spans="3:8" x14ac:dyDescent="0.25">
      <c r="C5990" s="18"/>
      <c r="D5990" s="7"/>
      <c r="E5990" s="7"/>
      <c r="F5990" s="7"/>
      <c r="G5990" s="7"/>
      <c r="H5990" s="31"/>
    </row>
    <row r="5991" spans="3:8" x14ac:dyDescent="0.25">
      <c r="C5991" s="18"/>
      <c r="D5991" s="7"/>
      <c r="E5991" s="7"/>
      <c r="F5991" s="7"/>
      <c r="G5991" s="7"/>
      <c r="H5991" s="31"/>
    </row>
    <row r="5992" spans="3:8" x14ac:dyDescent="0.25">
      <c r="C5992" s="18"/>
      <c r="D5992" s="7"/>
      <c r="E5992" s="7"/>
      <c r="F5992" s="7"/>
      <c r="G5992" s="7"/>
      <c r="H5992" s="31"/>
    </row>
    <row r="5993" spans="3:8" x14ac:dyDescent="0.25">
      <c r="C5993" s="18"/>
      <c r="D5993" s="7"/>
      <c r="E5993" s="7"/>
      <c r="F5993" s="7"/>
      <c r="G5993" s="7"/>
      <c r="H5993" s="31"/>
    </row>
    <row r="5994" spans="3:8" x14ac:dyDescent="0.25">
      <c r="C5994" s="18"/>
      <c r="D5994" s="7"/>
      <c r="E5994" s="7"/>
      <c r="F5994" s="7"/>
      <c r="G5994" s="7"/>
      <c r="H5994" s="31"/>
    </row>
    <row r="5995" spans="3:8" x14ac:dyDescent="0.25">
      <c r="C5995" s="18"/>
      <c r="D5995" s="7"/>
      <c r="E5995" s="7"/>
      <c r="F5995" s="7"/>
      <c r="G5995" s="7"/>
      <c r="H5995" s="31"/>
    </row>
    <row r="5996" spans="3:8" x14ac:dyDescent="0.25">
      <c r="C5996" s="18"/>
      <c r="D5996" s="7"/>
      <c r="E5996" s="7"/>
      <c r="F5996" s="7"/>
      <c r="G5996" s="7"/>
      <c r="H5996" s="31"/>
    </row>
    <row r="5997" spans="3:8" x14ac:dyDescent="0.25">
      <c r="C5997" s="18"/>
      <c r="D5997" s="7"/>
      <c r="E5997" s="7"/>
      <c r="F5997" s="7"/>
      <c r="G5997" s="7"/>
      <c r="H5997" s="31"/>
    </row>
    <row r="5998" spans="3:8" x14ac:dyDescent="0.25">
      <c r="C5998" s="18"/>
      <c r="D5998" s="7"/>
      <c r="E5998" s="7"/>
      <c r="F5998" s="7"/>
      <c r="G5998" s="7"/>
      <c r="H5998" s="31"/>
    </row>
    <row r="5999" spans="3:8" x14ac:dyDescent="0.25">
      <c r="C5999" s="18"/>
      <c r="D5999" s="7"/>
      <c r="E5999" s="7"/>
      <c r="F5999" s="7"/>
      <c r="G5999" s="7"/>
      <c r="H5999" s="31"/>
    </row>
    <row r="6000" spans="3:8" x14ac:dyDescent="0.25">
      <c r="C6000" s="18"/>
      <c r="D6000" s="7"/>
      <c r="E6000" s="7"/>
      <c r="F6000" s="7"/>
      <c r="G6000" s="7"/>
      <c r="H6000" s="31"/>
    </row>
    <row r="6001" spans="3:8" x14ac:dyDescent="0.25">
      <c r="C6001" s="18"/>
      <c r="D6001" s="7"/>
      <c r="E6001" s="7"/>
      <c r="F6001" s="7"/>
      <c r="G6001" s="7"/>
      <c r="H6001" s="31"/>
    </row>
    <row r="6002" spans="3:8" x14ac:dyDescent="0.25">
      <c r="C6002" s="18"/>
      <c r="D6002" s="7"/>
      <c r="E6002" s="7"/>
      <c r="F6002" s="7"/>
      <c r="G6002" s="7"/>
      <c r="H6002" s="31"/>
    </row>
    <row r="6003" spans="3:8" x14ac:dyDescent="0.25">
      <c r="C6003" s="18"/>
      <c r="D6003" s="7"/>
      <c r="E6003" s="7"/>
      <c r="F6003" s="7"/>
      <c r="G6003" s="7"/>
      <c r="H6003" s="31"/>
    </row>
    <row r="6004" spans="3:8" x14ac:dyDescent="0.25">
      <c r="C6004" s="18"/>
      <c r="D6004" s="7"/>
      <c r="E6004" s="7"/>
      <c r="F6004" s="7"/>
      <c r="G6004" s="7"/>
      <c r="H6004" s="31"/>
    </row>
    <row r="6005" spans="3:8" x14ac:dyDescent="0.25">
      <c r="C6005" s="18"/>
      <c r="D6005" s="7"/>
      <c r="E6005" s="7"/>
      <c r="F6005" s="7"/>
      <c r="G6005" s="7"/>
      <c r="H6005" s="31"/>
    </row>
    <row r="6006" spans="3:8" x14ac:dyDescent="0.25">
      <c r="C6006" s="18"/>
      <c r="D6006" s="7"/>
      <c r="E6006" s="7"/>
      <c r="F6006" s="7"/>
      <c r="G6006" s="7"/>
      <c r="H6006" s="31"/>
    </row>
    <row r="6007" spans="3:8" x14ac:dyDescent="0.25">
      <c r="C6007" s="18"/>
      <c r="D6007" s="7"/>
      <c r="E6007" s="7"/>
      <c r="F6007" s="7"/>
      <c r="G6007" s="7"/>
      <c r="H6007" s="31"/>
    </row>
    <row r="6008" spans="3:8" x14ac:dyDescent="0.25">
      <c r="C6008" s="18"/>
      <c r="D6008" s="7"/>
      <c r="E6008" s="7"/>
      <c r="F6008" s="7"/>
      <c r="G6008" s="7"/>
      <c r="H6008" s="31"/>
    </row>
    <row r="6009" spans="3:8" x14ac:dyDescent="0.25">
      <c r="C6009" s="18"/>
      <c r="D6009" s="7"/>
      <c r="E6009" s="7"/>
      <c r="F6009" s="7"/>
      <c r="G6009" s="7"/>
      <c r="H6009" s="31"/>
    </row>
    <row r="6010" spans="3:8" x14ac:dyDescent="0.25">
      <c r="C6010" s="18"/>
      <c r="D6010" s="7"/>
      <c r="E6010" s="7"/>
      <c r="F6010" s="7"/>
      <c r="G6010" s="7"/>
      <c r="H6010" s="31"/>
    </row>
    <row r="6011" spans="3:8" x14ac:dyDescent="0.25">
      <c r="C6011" s="18"/>
      <c r="D6011" s="7"/>
      <c r="E6011" s="7"/>
      <c r="F6011" s="7"/>
      <c r="G6011" s="7"/>
      <c r="H6011" s="31"/>
    </row>
    <row r="6012" spans="3:8" x14ac:dyDescent="0.25">
      <c r="C6012" s="18"/>
      <c r="D6012" s="7"/>
      <c r="E6012" s="7"/>
      <c r="F6012" s="7"/>
      <c r="G6012" s="7"/>
      <c r="H6012" s="31"/>
    </row>
    <row r="6013" spans="3:8" x14ac:dyDescent="0.25">
      <c r="C6013" s="18"/>
      <c r="D6013" s="7"/>
      <c r="E6013" s="7"/>
      <c r="F6013" s="7"/>
      <c r="G6013" s="7"/>
      <c r="H6013" s="31"/>
    </row>
    <row r="6014" spans="3:8" x14ac:dyDescent="0.25">
      <c r="C6014" s="18"/>
      <c r="D6014" s="7"/>
      <c r="E6014" s="7"/>
      <c r="F6014" s="7"/>
      <c r="G6014" s="7"/>
      <c r="H6014" s="31"/>
    </row>
    <row r="6015" spans="3:8" x14ac:dyDescent="0.25">
      <c r="C6015" s="18"/>
      <c r="D6015" s="7"/>
      <c r="E6015" s="7"/>
      <c r="F6015" s="7"/>
      <c r="G6015" s="7"/>
      <c r="H6015" s="31"/>
    </row>
    <row r="6016" spans="3:8" x14ac:dyDescent="0.25">
      <c r="C6016" s="18"/>
      <c r="D6016" s="7"/>
      <c r="E6016" s="7"/>
      <c r="F6016" s="7"/>
      <c r="G6016" s="7"/>
      <c r="H6016" s="31"/>
    </row>
    <row r="6017" spans="3:8" x14ac:dyDescent="0.25">
      <c r="C6017" s="18"/>
      <c r="D6017" s="7"/>
      <c r="E6017" s="7"/>
      <c r="F6017" s="7"/>
      <c r="G6017" s="7"/>
      <c r="H6017" s="31"/>
    </row>
    <row r="6018" spans="3:8" x14ac:dyDescent="0.25">
      <c r="C6018" s="18"/>
      <c r="D6018" s="7"/>
      <c r="E6018" s="7"/>
      <c r="F6018" s="7"/>
      <c r="G6018" s="7"/>
      <c r="H6018" s="31"/>
    </row>
    <row r="6019" spans="3:8" x14ac:dyDescent="0.25">
      <c r="C6019" s="18"/>
      <c r="D6019" s="7"/>
      <c r="E6019" s="7"/>
      <c r="F6019" s="7"/>
      <c r="G6019" s="7"/>
      <c r="H6019" s="31"/>
    </row>
    <row r="6020" spans="3:8" x14ac:dyDescent="0.25">
      <c r="C6020" s="18"/>
      <c r="D6020" s="7"/>
      <c r="E6020" s="7"/>
      <c r="F6020" s="7"/>
      <c r="G6020" s="7"/>
      <c r="H6020" s="31"/>
    </row>
    <row r="6021" spans="3:8" x14ac:dyDescent="0.25">
      <c r="C6021" s="18"/>
      <c r="D6021" s="7"/>
      <c r="E6021" s="7"/>
      <c r="F6021" s="7"/>
      <c r="G6021" s="7"/>
      <c r="H6021" s="31"/>
    </row>
    <row r="6022" spans="3:8" x14ac:dyDescent="0.25">
      <c r="C6022" s="18"/>
      <c r="D6022" s="7"/>
      <c r="E6022" s="7"/>
      <c r="F6022" s="7"/>
      <c r="G6022" s="7"/>
      <c r="H6022" s="31"/>
    </row>
    <row r="6023" spans="3:8" x14ac:dyDescent="0.25">
      <c r="C6023" s="18"/>
      <c r="D6023" s="7"/>
      <c r="E6023" s="7"/>
      <c r="F6023" s="7"/>
      <c r="G6023" s="7"/>
      <c r="H6023" s="31"/>
    </row>
    <row r="6024" spans="3:8" x14ac:dyDescent="0.25">
      <c r="C6024" s="18"/>
      <c r="D6024" s="7"/>
      <c r="E6024" s="7"/>
      <c r="F6024" s="7"/>
      <c r="G6024" s="7"/>
      <c r="H6024" s="31"/>
    </row>
    <row r="6025" spans="3:8" x14ac:dyDescent="0.25">
      <c r="C6025" s="18"/>
      <c r="D6025" s="7"/>
      <c r="E6025" s="7"/>
      <c r="F6025" s="7"/>
      <c r="G6025" s="7"/>
      <c r="H6025" s="31"/>
    </row>
    <row r="6026" spans="3:8" x14ac:dyDescent="0.25">
      <c r="C6026" s="18"/>
      <c r="D6026" s="7"/>
      <c r="E6026" s="7"/>
      <c r="F6026" s="7"/>
      <c r="G6026" s="7"/>
      <c r="H6026" s="31"/>
    </row>
    <row r="6027" spans="3:8" x14ac:dyDescent="0.25">
      <c r="C6027" s="18"/>
      <c r="D6027" s="7"/>
      <c r="E6027" s="7"/>
      <c r="F6027" s="7"/>
      <c r="G6027" s="7"/>
      <c r="H6027" s="31"/>
    </row>
    <row r="6028" spans="3:8" x14ac:dyDescent="0.25">
      <c r="C6028" s="18"/>
      <c r="D6028" s="7"/>
      <c r="E6028" s="7"/>
      <c r="F6028" s="7"/>
      <c r="G6028" s="7"/>
      <c r="H6028" s="31"/>
    </row>
    <row r="6029" spans="3:8" x14ac:dyDescent="0.25">
      <c r="C6029" s="18"/>
      <c r="D6029" s="7"/>
      <c r="E6029" s="7"/>
      <c r="F6029" s="7"/>
      <c r="G6029" s="7"/>
      <c r="H6029" s="31"/>
    </row>
    <row r="6030" spans="3:8" x14ac:dyDescent="0.25">
      <c r="C6030" s="18"/>
      <c r="D6030" s="7"/>
      <c r="E6030" s="7"/>
      <c r="F6030" s="7"/>
      <c r="G6030" s="7"/>
      <c r="H6030" s="31"/>
    </row>
    <row r="6031" spans="3:8" x14ac:dyDescent="0.25">
      <c r="C6031" s="18"/>
      <c r="D6031" s="7"/>
      <c r="E6031" s="7"/>
      <c r="F6031" s="7"/>
      <c r="G6031" s="7"/>
      <c r="H6031" s="31"/>
    </row>
    <row r="6032" spans="3:8" x14ac:dyDescent="0.25">
      <c r="C6032" s="18"/>
      <c r="D6032" s="7"/>
      <c r="E6032" s="7"/>
      <c r="F6032" s="7"/>
      <c r="G6032" s="7"/>
      <c r="H6032" s="31"/>
    </row>
    <row r="6033" spans="3:8" x14ac:dyDescent="0.25">
      <c r="C6033" s="18"/>
      <c r="D6033" s="7"/>
      <c r="E6033" s="7"/>
      <c r="F6033" s="7"/>
      <c r="G6033" s="7"/>
      <c r="H6033" s="31"/>
    </row>
    <row r="6034" spans="3:8" x14ac:dyDescent="0.25">
      <c r="C6034" s="18"/>
      <c r="D6034" s="7"/>
      <c r="E6034" s="7"/>
      <c r="F6034" s="7"/>
      <c r="G6034" s="7"/>
      <c r="H6034" s="31"/>
    </row>
    <row r="6035" spans="3:8" x14ac:dyDescent="0.25">
      <c r="C6035" s="18"/>
      <c r="D6035" s="7"/>
      <c r="E6035" s="7"/>
      <c r="F6035" s="7"/>
      <c r="G6035" s="7"/>
      <c r="H6035" s="31"/>
    </row>
    <row r="6036" spans="3:8" x14ac:dyDescent="0.25">
      <c r="C6036" s="18"/>
      <c r="D6036" s="7"/>
      <c r="E6036" s="7"/>
      <c r="F6036" s="7"/>
      <c r="G6036" s="7"/>
      <c r="H6036" s="31"/>
    </row>
    <row r="6037" spans="3:8" x14ac:dyDescent="0.25">
      <c r="C6037" s="18"/>
      <c r="D6037" s="7"/>
      <c r="E6037" s="7"/>
      <c r="F6037" s="7"/>
      <c r="G6037" s="7"/>
      <c r="H6037" s="31"/>
    </row>
    <row r="6038" spans="3:8" x14ac:dyDescent="0.25">
      <c r="C6038" s="18"/>
      <c r="D6038" s="7"/>
      <c r="E6038" s="7"/>
      <c r="F6038" s="7"/>
      <c r="G6038" s="7"/>
      <c r="H6038" s="31"/>
    </row>
    <row r="6039" spans="3:8" x14ac:dyDescent="0.25">
      <c r="C6039" s="18"/>
      <c r="D6039" s="7"/>
      <c r="E6039" s="7"/>
      <c r="F6039" s="7"/>
      <c r="G6039" s="7"/>
      <c r="H6039" s="31"/>
    </row>
    <row r="6040" spans="3:8" x14ac:dyDescent="0.25">
      <c r="C6040" s="18"/>
      <c r="D6040" s="7"/>
      <c r="E6040" s="7"/>
      <c r="F6040" s="7"/>
      <c r="G6040" s="7"/>
      <c r="H6040" s="31"/>
    </row>
    <row r="6041" spans="3:8" x14ac:dyDescent="0.25">
      <c r="C6041" s="18"/>
      <c r="D6041" s="7"/>
      <c r="E6041" s="7"/>
      <c r="F6041" s="7"/>
      <c r="G6041" s="7"/>
      <c r="H6041" s="31"/>
    </row>
    <row r="6042" spans="3:8" x14ac:dyDescent="0.25">
      <c r="C6042" s="18"/>
      <c r="D6042" s="7"/>
      <c r="E6042" s="7"/>
      <c r="F6042" s="7"/>
      <c r="G6042" s="7"/>
      <c r="H6042" s="31"/>
    </row>
    <row r="6043" spans="3:8" x14ac:dyDescent="0.25">
      <c r="C6043" s="18"/>
      <c r="D6043" s="7"/>
      <c r="E6043" s="7"/>
      <c r="F6043" s="7"/>
      <c r="G6043" s="7"/>
      <c r="H6043" s="31"/>
    </row>
    <row r="6044" spans="3:8" x14ac:dyDescent="0.25">
      <c r="C6044" s="18"/>
      <c r="D6044" s="7"/>
      <c r="E6044" s="7"/>
      <c r="F6044" s="7"/>
      <c r="G6044" s="7"/>
      <c r="H6044" s="31"/>
    </row>
    <row r="6045" spans="3:8" x14ac:dyDescent="0.25">
      <c r="C6045" s="18"/>
      <c r="D6045" s="7"/>
      <c r="E6045" s="7"/>
      <c r="F6045" s="7"/>
      <c r="G6045" s="7"/>
      <c r="H6045" s="31"/>
    </row>
    <row r="6046" spans="3:8" x14ac:dyDescent="0.25">
      <c r="C6046" s="18"/>
      <c r="D6046" s="7"/>
      <c r="E6046" s="7"/>
      <c r="F6046" s="7"/>
      <c r="G6046" s="7"/>
      <c r="H6046" s="31"/>
    </row>
    <row r="6047" spans="3:8" x14ac:dyDescent="0.25">
      <c r="C6047" s="18"/>
      <c r="D6047" s="7"/>
      <c r="E6047" s="7"/>
      <c r="F6047" s="7"/>
      <c r="G6047" s="7"/>
      <c r="H6047" s="31"/>
    </row>
    <row r="6048" spans="3:8" x14ac:dyDescent="0.25">
      <c r="C6048" s="18"/>
      <c r="D6048" s="7"/>
      <c r="E6048" s="7"/>
      <c r="F6048" s="7"/>
      <c r="G6048" s="7"/>
      <c r="H6048" s="31"/>
    </row>
    <row r="6049" spans="3:8" x14ac:dyDescent="0.25">
      <c r="C6049" s="18"/>
      <c r="D6049" s="7"/>
      <c r="E6049" s="7"/>
      <c r="F6049" s="7"/>
      <c r="G6049" s="7"/>
      <c r="H6049" s="31"/>
    </row>
    <row r="6050" spans="3:8" x14ac:dyDescent="0.25">
      <c r="C6050" s="18"/>
      <c r="D6050" s="7"/>
      <c r="E6050" s="7"/>
      <c r="F6050" s="7"/>
      <c r="G6050" s="7"/>
      <c r="H6050" s="31"/>
    </row>
    <row r="6051" spans="3:8" x14ac:dyDescent="0.25">
      <c r="C6051" s="18"/>
      <c r="D6051" s="7"/>
      <c r="E6051" s="7"/>
      <c r="F6051" s="7"/>
      <c r="G6051" s="7"/>
      <c r="H6051" s="31"/>
    </row>
    <row r="6052" spans="3:8" x14ac:dyDescent="0.25">
      <c r="C6052" s="18"/>
      <c r="D6052" s="7"/>
      <c r="E6052" s="7"/>
      <c r="F6052" s="7"/>
      <c r="G6052" s="7"/>
      <c r="H6052" s="31"/>
    </row>
    <row r="6053" spans="3:8" x14ac:dyDescent="0.25">
      <c r="C6053" s="18"/>
      <c r="D6053" s="7"/>
      <c r="E6053" s="7"/>
      <c r="F6053" s="7"/>
      <c r="G6053" s="7"/>
      <c r="H6053" s="31"/>
    </row>
    <row r="6054" spans="3:8" x14ac:dyDescent="0.25">
      <c r="C6054" s="18"/>
      <c r="D6054" s="7"/>
      <c r="E6054" s="7"/>
      <c r="F6054" s="7"/>
      <c r="G6054" s="7"/>
      <c r="H6054" s="31"/>
    </row>
    <row r="6055" spans="3:8" x14ac:dyDescent="0.25">
      <c r="C6055" s="18"/>
      <c r="D6055" s="7"/>
      <c r="E6055" s="7"/>
      <c r="F6055" s="7"/>
      <c r="G6055" s="7"/>
      <c r="H6055" s="31"/>
    </row>
    <row r="6056" spans="3:8" x14ac:dyDescent="0.25">
      <c r="C6056" s="18"/>
      <c r="D6056" s="7"/>
      <c r="E6056" s="7"/>
      <c r="F6056" s="7"/>
      <c r="G6056" s="7"/>
      <c r="H6056" s="31"/>
    </row>
    <row r="6057" spans="3:8" x14ac:dyDescent="0.25">
      <c r="C6057" s="18"/>
      <c r="D6057" s="7"/>
      <c r="E6057" s="7"/>
      <c r="F6057" s="7"/>
      <c r="G6057" s="7"/>
      <c r="H6057" s="31"/>
    </row>
    <row r="6058" spans="3:8" x14ac:dyDescent="0.25">
      <c r="C6058" s="18"/>
      <c r="D6058" s="7"/>
      <c r="E6058" s="7"/>
      <c r="F6058" s="7"/>
      <c r="G6058" s="7"/>
      <c r="H6058" s="31"/>
    </row>
    <row r="6059" spans="3:8" x14ac:dyDescent="0.25">
      <c r="C6059" s="18"/>
      <c r="D6059" s="7"/>
      <c r="E6059" s="7"/>
      <c r="F6059" s="7"/>
      <c r="G6059" s="7"/>
      <c r="H6059" s="31"/>
    </row>
    <row r="6060" spans="3:8" x14ac:dyDescent="0.25">
      <c r="C6060" s="18"/>
      <c r="D6060" s="7"/>
      <c r="E6060" s="7"/>
      <c r="F6060" s="7"/>
      <c r="G6060" s="7"/>
      <c r="H6060" s="31"/>
    </row>
    <row r="6061" spans="3:8" x14ac:dyDescent="0.25">
      <c r="C6061" s="18"/>
      <c r="D6061" s="7"/>
      <c r="E6061" s="7"/>
      <c r="F6061" s="7"/>
      <c r="G6061" s="7"/>
      <c r="H6061" s="31"/>
    </row>
    <row r="6062" spans="3:8" x14ac:dyDescent="0.25">
      <c r="C6062" s="18"/>
      <c r="D6062" s="7"/>
      <c r="E6062" s="7"/>
      <c r="F6062" s="7"/>
      <c r="G6062" s="7"/>
      <c r="H6062" s="31"/>
    </row>
    <row r="6063" spans="3:8" x14ac:dyDescent="0.25">
      <c r="C6063" s="18"/>
      <c r="D6063" s="7"/>
      <c r="E6063" s="7"/>
      <c r="F6063" s="7"/>
      <c r="G6063" s="7"/>
      <c r="H6063" s="31"/>
    </row>
    <row r="6064" spans="3:8" x14ac:dyDescent="0.25">
      <c r="C6064" s="18"/>
      <c r="D6064" s="7"/>
      <c r="E6064" s="7"/>
      <c r="F6064" s="7"/>
      <c r="G6064" s="7"/>
      <c r="H6064" s="31"/>
    </row>
    <row r="6065" spans="3:8" x14ac:dyDescent="0.25">
      <c r="C6065" s="18"/>
      <c r="D6065" s="7"/>
      <c r="E6065" s="7"/>
      <c r="F6065" s="7"/>
      <c r="G6065" s="7"/>
      <c r="H6065" s="31"/>
    </row>
    <row r="6066" spans="3:8" x14ac:dyDescent="0.25">
      <c r="C6066" s="18"/>
      <c r="D6066" s="7"/>
      <c r="E6066" s="7"/>
      <c r="F6066" s="7"/>
      <c r="G6066" s="7"/>
      <c r="H6066" s="31"/>
    </row>
    <row r="6067" spans="3:8" x14ac:dyDescent="0.25">
      <c r="C6067" s="18"/>
      <c r="D6067" s="7"/>
      <c r="E6067" s="7"/>
      <c r="F6067" s="7"/>
      <c r="G6067" s="7"/>
      <c r="H6067" s="31"/>
    </row>
    <row r="6068" spans="3:8" x14ac:dyDescent="0.25">
      <c r="C6068" s="18"/>
      <c r="D6068" s="7"/>
      <c r="E6068" s="7"/>
      <c r="F6068" s="7"/>
      <c r="G6068" s="7"/>
      <c r="H6068" s="31"/>
    </row>
    <row r="6069" spans="3:8" x14ac:dyDescent="0.25">
      <c r="C6069" s="18"/>
      <c r="D6069" s="7"/>
      <c r="E6069" s="7"/>
      <c r="F6069" s="7"/>
      <c r="G6069" s="7"/>
      <c r="H6069" s="31"/>
    </row>
    <row r="6070" spans="3:8" x14ac:dyDescent="0.25">
      <c r="C6070" s="18"/>
      <c r="D6070" s="7"/>
      <c r="E6070" s="7"/>
      <c r="F6070" s="7"/>
      <c r="G6070" s="7"/>
      <c r="H6070" s="31"/>
    </row>
    <row r="6071" spans="3:8" x14ac:dyDescent="0.25">
      <c r="C6071" s="18"/>
      <c r="D6071" s="7"/>
      <c r="E6071" s="7"/>
      <c r="F6071" s="7"/>
      <c r="G6071" s="7"/>
      <c r="H6071" s="31"/>
    </row>
    <row r="6072" spans="3:8" x14ac:dyDescent="0.25">
      <c r="C6072" s="18"/>
      <c r="D6072" s="7"/>
      <c r="E6072" s="7"/>
      <c r="F6072" s="7"/>
      <c r="G6072" s="7"/>
      <c r="H6072" s="31"/>
    </row>
    <row r="6073" spans="3:8" x14ac:dyDescent="0.25">
      <c r="C6073" s="18"/>
      <c r="D6073" s="7"/>
      <c r="E6073" s="7"/>
      <c r="F6073" s="7"/>
      <c r="G6073" s="7"/>
      <c r="H6073" s="31"/>
    </row>
    <row r="6074" spans="3:8" x14ac:dyDescent="0.25">
      <c r="C6074" s="18"/>
      <c r="D6074" s="7"/>
      <c r="E6074" s="7"/>
      <c r="F6074" s="7"/>
      <c r="G6074" s="7"/>
      <c r="H6074" s="31"/>
    </row>
    <row r="6075" spans="3:8" x14ac:dyDescent="0.25">
      <c r="C6075" s="18"/>
      <c r="D6075" s="7"/>
      <c r="E6075" s="7"/>
      <c r="F6075" s="7"/>
      <c r="G6075" s="7"/>
      <c r="H6075" s="31"/>
    </row>
    <row r="6076" spans="3:8" x14ac:dyDescent="0.25">
      <c r="C6076" s="18"/>
      <c r="D6076" s="7"/>
      <c r="E6076" s="7"/>
      <c r="F6076" s="7"/>
      <c r="G6076" s="7"/>
      <c r="H6076" s="31"/>
    </row>
    <row r="6077" spans="3:8" x14ac:dyDescent="0.25">
      <c r="C6077" s="18"/>
      <c r="D6077" s="7"/>
      <c r="E6077" s="7"/>
      <c r="F6077" s="7"/>
      <c r="G6077" s="7"/>
      <c r="H6077" s="31"/>
    </row>
    <row r="6078" spans="3:8" x14ac:dyDescent="0.25">
      <c r="C6078" s="18"/>
      <c r="D6078" s="7"/>
      <c r="E6078" s="7"/>
      <c r="F6078" s="7"/>
      <c r="G6078" s="7"/>
      <c r="H6078" s="31"/>
    </row>
    <row r="6079" spans="3:8" x14ac:dyDescent="0.25">
      <c r="C6079" s="18"/>
      <c r="D6079" s="7"/>
      <c r="E6079" s="7"/>
      <c r="F6079" s="7"/>
      <c r="G6079" s="7"/>
      <c r="H6079" s="31"/>
    </row>
    <row r="6080" spans="3:8" x14ac:dyDescent="0.25">
      <c r="C6080" s="18"/>
      <c r="D6080" s="7"/>
      <c r="E6080" s="7"/>
      <c r="F6080" s="7"/>
      <c r="G6080" s="7"/>
      <c r="H6080" s="31"/>
    </row>
    <row r="6081" spans="3:8" x14ac:dyDescent="0.25">
      <c r="C6081" s="18"/>
      <c r="D6081" s="7"/>
      <c r="E6081" s="7"/>
      <c r="F6081" s="7"/>
      <c r="G6081" s="7"/>
      <c r="H6081" s="31"/>
    </row>
    <row r="6082" spans="3:8" x14ac:dyDescent="0.25">
      <c r="C6082" s="18"/>
      <c r="D6082" s="7"/>
      <c r="E6082" s="7"/>
      <c r="F6082" s="7"/>
      <c r="G6082" s="7"/>
      <c r="H6082" s="31"/>
    </row>
    <row r="6083" spans="3:8" x14ac:dyDescent="0.25">
      <c r="C6083" s="18"/>
      <c r="D6083" s="7"/>
      <c r="E6083" s="7"/>
      <c r="F6083" s="7"/>
      <c r="G6083" s="7"/>
      <c r="H6083" s="31"/>
    </row>
    <row r="6084" spans="3:8" x14ac:dyDescent="0.25">
      <c r="C6084" s="18"/>
      <c r="D6084" s="7"/>
      <c r="E6084" s="7"/>
      <c r="F6084" s="7"/>
      <c r="G6084" s="7"/>
      <c r="H6084" s="31"/>
    </row>
    <row r="6085" spans="3:8" x14ac:dyDescent="0.25">
      <c r="C6085" s="18"/>
      <c r="D6085" s="7"/>
      <c r="E6085" s="7"/>
      <c r="F6085" s="7"/>
      <c r="G6085" s="7"/>
      <c r="H6085" s="31"/>
    </row>
    <row r="6086" spans="3:8" x14ac:dyDescent="0.25">
      <c r="C6086" s="18"/>
      <c r="D6086" s="7"/>
      <c r="E6086" s="7"/>
      <c r="F6086" s="7"/>
      <c r="G6086" s="7"/>
      <c r="H6086" s="31"/>
    </row>
    <row r="6087" spans="3:8" x14ac:dyDescent="0.25">
      <c r="C6087" s="18"/>
      <c r="D6087" s="7"/>
      <c r="E6087" s="7"/>
      <c r="F6087" s="7"/>
      <c r="G6087" s="7"/>
      <c r="H6087" s="31"/>
    </row>
    <row r="6088" spans="3:8" x14ac:dyDescent="0.25">
      <c r="C6088" s="18"/>
      <c r="D6088" s="7"/>
      <c r="E6088" s="7"/>
      <c r="F6088" s="7"/>
      <c r="G6088" s="7"/>
      <c r="H6088" s="31"/>
    </row>
    <row r="6089" spans="3:8" x14ac:dyDescent="0.25">
      <c r="C6089" s="18"/>
      <c r="D6089" s="7"/>
      <c r="E6089" s="7"/>
      <c r="F6089" s="7"/>
      <c r="G6089" s="7"/>
      <c r="H6089" s="31"/>
    </row>
    <row r="6090" spans="3:8" x14ac:dyDescent="0.25">
      <c r="C6090" s="18"/>
      <c r="D6090" s="7"/>
      <c r="E6090" s="7"/>
      <c r="F6090" s="7"/>
      <c r="G6090" s="7"/>
      <c r="H6090" s="31"/>
    </row>
    <row r="6091" spans="3:8" x14ac:dyDescent="0.25">
      <c r="C6091" s="18"/>
      <c r="D6091" s="7"/>
      <c r="E6091" s="7"/>
      <c r="F6091" s="7"/>
      <c r="G6091" s="7"/>
      <c r="H6091" s="31"/>
    </row>
    <row r="6092" spans="3:8" x14ac:dyDescent="0.25">
      <c r="C6092" s="18"/>
      <c r="D6092" s="7"/>
      <c r="E6092" s="7"/>
      <c r="F6092" s="7"/>
      <c r="G6092" s="7"/>
      <c r="H6092" s="31"/>
    </row>
    <row r="6093" spans="3:8" x14ac:dyDescent="0.25">
      <c r="C6093" s="18"/>
      <c r="D6093" s="7"/>
      <c r="E6093" s="7"/>
      <c r="F6093" s="7"/>
      <c r="G6093" s="7"/>
      <c r="H6093" s="31"/>
    </row>
    <row r="6094" spans="3:8" x14ac:dyDescent="0.25">
      <c r="C6094" s="18"/>
      <c r="D6094" s="7"/>
      <c r="E6094" s="7"/>
      <c r="F6094" s="7"/>
      <c r="G6094" s="7"/>
      <c r="H6094" s="31"/>
    </row>
    <row r="6095" spans="3:8" x14ac:dyDescent="0.25">
      <c r="C6095" s="18"/>
      <c r="D6095" s="7"/>
      <c r="E6095" s="7"/>
      <c r="F6095" s="7"/>
      <c r="G6095" s="7"/>
      <c r="H6095" s="31"/>
    </row>
    <row r="6096" spans="3:8" x14ac:dyDescent="0.25">
      <c r="C6096" s="18"/>
      <c r="D6096" s="7"/>
      <c r="E6096" s="7"/>
      <c r="F6096" s="7"/>
      <c r="G6096" s="7"/>
      <c r="H6096" s="31"/>
    </row>
    <row r="6097" spans="3:8" x14ac:dyDescent="0.25">
      <c r="C6097" s="18"/>
      <c r="D6097" s="7"/>
      <c r="E6097" s="7"/>
      <c r="F6097" s="7"/>
      <c r="G6097" s="7"/>
      <c r="H6097" s="31"/>
    </row>
    <row r="6098" spans="3:8" x14ac:dyDescent="0.25">
      <c r="C6098" s="18"/>
      <c r="D6098" s="7"/>
      <c r="E6098" s="7"/>
      <c r="F6098" s="7"/>
      <c r="G6098" s="7"/>
      <c r="H6098" s="31"/>
    </row>
    <row r="6099" spans="3:8" x14ac:dyDescent="0.25">
      <c r="C6099" s="18"/>
      <c r="D6099" s="7"/>
      <c r="E6099" s="7"/>
      <c r="F6099" s="7"/>
      <c r="G6099" s="7"/>
      <c r="H6099" s="31"/>
    </row>
    <row r="6100" spans="3:8" x14ac:dyDescent="0.25">
      <c r="C6100" s="18"/>
      <c r="D6100" s="7"/>
      <c r="E6100" s="7"/>
      <c r="F6100" s="7"/>
      <c r="G6100" s="7"/>
      <c r="H6100" s="31"/>
    </row>
    <row r="6101" spans="3:8" x14ac:dyDescent="0.25">
      <c r="C6101" s="18"/>
      <c r="D6101" s="7"/>
      <c r="E6101" s="7"/>
      <c r="F6101" s="7"/>
      <c r="G6101" s="7"/>
      <c r="H6101" s="31"/>
    </row>
    <row r="6102" spans="3:8" x14ac:dyDescent="0.25">
      <c r="C6102" s="18"/>
      <c r="D6102" s="7"/>
      <c r="E6102" s="7"/>
      <c r="F6102" s="7"/>
      <c r="G6102" s="7"/>
      <c r="H6102" s="31"/>
    </row>
    <row r="6103" spans="3:8" x14ac:dyDescent="0.25">
      <c r="C6103" s="18"/>
      <c r="D6103" s="7"/>
      <c r="E6103" s="7"/>
      <c r="F6103" s="7"/>
      <c r="G6103" s="7"/>
      <c r="H6103" s="31"/>
    </row>
    <row r="6104" spans="3:8" x14ac:dyDescent="0.25">
      <c r="C6104" s="18"/>
      <c r="D6104" s="7"/>
      <c r="E6104" s="7"/>
      <c r="F6104" s="7"/>
      <c r="G6104" s="7"/>
      <c r="H6104" s="31"/>
    </row>
    <row r="6105" spans="3:8" x14ac:dyDescent="0.25">
      <c r="C6105" s="18"/>
      <c r="D6105" s="7"/>
      <c r="E6105" s="7"/>
      <c r="F6105" s="7"/>
      <c r="G6105" s="7"/>
      <c r="H6105" s="31"/>
    </row>
    <row r="6106" spans="3:8" x14ac:dyDescent="0.25">
      <c r="C6106" s="18"/>
      <c r="D6106" s="7"/>
      <c r="E6106" s="7"/>
      <c r="F6106" s="7"/>
      <c r="G6106" s="7"/>
      <c r="H6106" s="31"/>
    </row>
    <row r="6107" spans="3:8" x14ac:dyDescent="0.25">
      <c r="C6107" s="18"/>
      <c r="D6107" s="7"/>
      <c r="E6107" s="7"/>
      <c r="F6107" s="7"/>
      <c r="G6107" s="7"/>
      <c r="H6107" s="31"/>
    </row>
    <row r="6108" spans="3:8" x14ac:dyDescent="0.25">
      <c r="C6108" s="18"/>
      <c r="D6108" s="7"/>
      <c r="E6108" s="7"/>
      <c r="F6108" s="7"/>
      <c r="G6108" s="7"/>
      <c r="H6108" s="31"/>
    </row>
    <row r="6109" spans="3:8" x14ac:dyDescent="0.25">
      <c r="C6109" s="18"/>
      <c r="D6109" s="7"/>
      <c r="E6109" s="7"/>
      <c r="F6109" s="7"/>
      <c r="G6109" s="7"/>
      <c r="H6109" s="31"/>
    </row>
    <row r="6110" spans="3:8" x14ac:dyDescent="0.25">
      <c r="C6110" s="18"/>
      <c r="D6110" s="7"/>
      <c r="E6110" s="7"/>
      <c r="F6110" s="7"/>
      <c r="G6110" s="7"/>
      <c r="H6110" s="31"/>
    </row>
    <row r="6111" spans="3:8" x14ac:dyDescent="0.25">
      <c r="C6111" s="18"/>
      <c r="D6111" s="7"/>
      <c r="E6111" s="7"/>
      <c r="F6111" s="7"/>
      <c r="G6111" s="7"/>
      <c r="H6111" s="31"/>
    </row>
    <row r="6112" spans="3:8" x14ac:dyDescent="0.25">
      <c r="C6112" s="18"/>
      <c r="D6112" s="7"/>
      <c r="E6112" s="7"/>
      <c r="F6112" s="7"/>
      <c r="G6112" s="7"/>
      <c r="H6112" s="31"/>
    </row>
    <row r="6113" spans="3:8" x14ac:dyDescent="0.25">
      <c r="C6113" s="18"/>
      <c r="D6113" s="7"/>
      <c r="E6113" s="7"/>
      <c r="F6113" s="7"/>
      <c r="G6113" s="7"/>
      <c r="H6113" s="31"/>
    </row>
    <row r="6114" spans="3:8" x14ac:dyDescent="0.25">
      <c r="C6114" s="18"/>
      <c r="D6114" s="7"/>
      <c r="E6114" s="7"/>
      <c r="F6114" s="7"/>
      <c r="G6114" s="7"/>
      <c r="H6114" s="31"/>
    </row>
    <row r="6115" spans="3:8" x14ac:dyDescent="0.25">
      <c r="C6115" s="18"/>
      <c r="D6115" s="7"/>
      <c r="E6115" s="7"/>
      <c r="F6115" s="7"/>
      <c r="G6115" s="7"/>
      <c r="H6115" s="31"/>
    </row>
    <row r="6116" spans="3:8" x14ac:dyDescent="0.25">
      <c r="C6116" s="18"/>
      <c r="D6116" s="7"/>
      <c r="E6116" s="7"/>
      <c r="F6116" s="7"/>
      <c r="G6116" s="7"/>
      <c r="H6116" s="31"/>
    </row>
    <row r="6117" spans="3:8" x14ac:dyDescent="0.25">
      <c r="C6117" s="18"/>
      <c r="D6117" s="7"/>
      <c r="E6117" s="7"/>
      <c r="F6117" s="7"/>
      <c r="G6117" s="7"/>
      <c r="H6117" s="31"/>
    </row>
    <row r="6118" spans="3:8" x14ac:dyDescent="0.25">
      <c r="C6118" s="18"/>
      <c r="D6118" s="7"/>
      <c r="E6118" s="7"/>
      <c r="F6118" s="7"/>
      <c r="G6118" s="7"/>
      <c r="H6118" s="31"/>
    </row>
    <row r="6119" spans="3:8" x14ac:dyDescent="0.25">
      <c r="C6119" s="18"/>
      <c r="D6119" s="7"/>
      <c r="E6119" s="7"/>
      <c r="F6119" s="7"/>
      <c r="G6119" s="7"/>
      <c r="H6119" s="31"/>
    </row>
    <row r="6120" spans="3:8" x14ac:dyDescent="0.25">
      <c r="C6120" s="18"/>
      <c r="D6120" s="7"/>
      <c r="E6120" s="7"/>
      <c r="F6120" s="7"/>
      <c r="G6120" s="7"/>
      <c r="H6120" s="31"/>
    </row>
    <row r="6121" spans="3:8" x14ac:dyDescent="0.25">
      <c r="C6121" s="18"/>
      <c r="D6121" s="7"/>
      <c r="E6121" s="7"/>
      <c r="F6121" s="7"/>
      <c r="G6121" s="7"/>
      <c r="H6121" s="31"/>
    </row>
    <row r="6122" spans="3:8" x14ac:dyDescent="0.25">
      <c r="C6122" s="18"/>
      <c r="D6122" s="7"/>
      <c r="E6122" s="7"/>
      <c r="F6122" s="7"/>
      <c r="G6122" s="7"/>
      <c r="H6122" s="31"/>
    </row>
    <row r="6123" spans="3:8" x14ac:dyDescent="0.25">
      <c r="C6123" s="18"/>
      <c r="D6123" s="7"/>
      <c r="E6123" s="7"/>
      <c r="F6123" s="7"/>
      <c r="G6123" s="7"/>
      <c r="H6123" s="31"/>
    </row>
    <row r="6124" spans="3:8" x14ac:dyDescent="0.25">
      <c r="C6124" s="18"/>
      <c r="D6124" s="7"/>
      <c r="E6124" s="7"/>
      <c r="F6124" s="7"/>
      <c r="G6124" s="7"/>
      <c r="H6124" s="31"/>
    </row>
    <row r="6125" spans="3:8" x14ac:dyDescent="0.25">
      <c r="C6125" s="18"/>
      <c r="D6125" s="7"/>
      <c r="E6125" s="7"/>
      <c r="F6125" s="7"/>
      <c r="G6125" s="7"/>
      <c r="H6125" s="31"/>
    </row>
    <row r="6126" spans="3:8" x14ac:dyDescent="0.25">
      <c r="C6126" s="18"/>
      <c r="D6126" s="7"/>
      <c r="E6126" s="7"/>
      <c r="F6126" s="7"/>
      <c r="G6126" s="7"/>
      <c r="H6126" s="31"/>
    </row>
    <row r="6127" spans="3:8" x14ac:dyDescent="0.25">
      <c r="C6127" s="18"/>
      <c r="D6127" s="7"/>
      <c r="E6127" s="7"/>
      <c r="F6127" s="7"/>
      <c r="G6127" s="7"/>
      <c r="H6127" s="31"/>
    </row>
    <row r="6128" spans="3:8" x14ac:dyDescent="0.25">
      <c r="C6128" s="18"/>
      <c r="D6128" s="7"/>
      <c r="E6128" s="7"/>
      <c r="F6128" s="7"/>
      <c r="G6128" s="7"/>
      <c r="H6128" s="31"/>
    </row>
    <row r="6129" spans="3:8" x14ac:dyDescent="0.25">
      <c r="C6129" s="18"/>
      <c r="D6129" s="7"/>
      <c r="E6129" s="7"/>
      <c r="F6129" s="7"/>
      <c r="G6129" s="7"/>
      <c r="H6129" s="31"/>
    </row>
    <row r="6130" spans="3:8" x14ac:dyDescent="0.25">
      <c r="C6130" s="18"/>
      <c r="D6130" s="7"/>
      <c r="E6130" s="7"/>
      <c r="F6130" s="7"/>
      <c r="G6130" s="7"/>
      <c r="H6130" s="31"/>
    </row>
    <row r="6131" spans="3:8" x14ac:dyDescent="0.25">
      <c r="C6131" s="18"/>
      <c r="D6131" s="7"/>
      <c r="E6131" s="7"/>
      <c r="F6131" s="7"/>
      <c r="G6131" s="7"/>
      <c r="H6131" s="31"/>
    </row>
    <row r="6132" spans="3:8" x14ac:dyDescent="0.25">
      <c r="C6132" s="18"/>
      <c r="D6132" s="7"/>
      <c r="E6132" s="7"/>
      <c r="F6132" s="7"/>
      <c r="G6132" s="7"/>
      <c r="H6132" s="31"/>
    </row>
    <row r="6133" spans="3:8" x14ac:dyDescent="0.25">
      <c r="C6133" s="18"/>
      <c r="D6133" s="7"/>
      <c r="E6133" s="7"/>
      <c r="F6133" s="7"/>
      <c r="G6133" s="7"/>
      <c r="H6133" s="31"/>
    </row>
    <row r="6134" spans="3:8" x14ac:dyDescent="0.25">
      <c r="C6134" s="18"/>
      <c r="D6134" s="7"/>
      <c r="E6134" s="7"/>
      <c r="F6134" s="7"/>
      <c r="G6134" s="7"/>
      <c r="H6134" s="31"/>
    </row>
    <row r="6135" spans="3:8" x14ac:dyDescent="0.25">
      <c r="C6135" s="18"/>
      <c r="D6135" s="7"/>
      <c r="E6135" s="7"/>
      <c r="F6135" s="7"/>
      <c r="G6135" s="7"/>
      <c r="H6135" s="31"/>
    </row>
    <row r="6136" spans="3:8" x14ac:dyDescent="0.25">
      <c r="C6136" s="18"/>
      <c r="D6136" s="7"/>
      <c r="E6136" s="7"/>
      <c r="F6136" s="7"/>
      <c r="G6136" s="7"/>
      <c r="H6136" s="31"/>
    </row>
    <row r="6137" spans="3:8" x14ac:dyDescent="0.25">
      <c r="C6137" s="18"/>
      <c r="D6137" s="7"/>
      <c r="E6137" s="7"/>
      <c r="F6137" s="7"/>
      <c r="G6137" s="7"/>
      <c r="H6137" s="31"/>
    </row>
    <row r="6138" spans="3:8" x14ac:dyDescent="0.25">
      <c r="C6138" s="18"/>
      <c r="D6138" s="7"/>
      <c r="E6138" s="7"/>
      <c r="F6138" s="7"/>
      <c r="G6138" s="7"/>
      <c r="H6138" s="31"/>
    </row>
    <row r="6139" spans="3:8" x14ac:dyDescent="0.25">
      <c r="C6139" s="18"/>
      <c r="D6139" s="7"/>
      <c r="E6139" s="7"/>
      <c r="F6139" s="7"/>
      <c r="G6139" s="7"/>
      <c r="H6139" s="31"/>
    </row>
    <row r="6140" spans="3:8" x14ac:dyDescent="0.25">
      <c r="C6140" s="18"/>
      <c r="D6140" s="7"/>
      <c r="E6140" s="7"/>
      <c r="F6140" s="7"/>
      <c r="G6140" s="7"/>
      <c r="H6140" s="31"/>
    </row>
    <row r="6141" spans="3:8" x14ac:dyDescent="0.25">
      <c r="C6141" s="18"/>
      <c r="D6141" s="7"/>
      <c r="E6141" s="7"/>
      <c r="F6141" s="7"/>
      <c r="G6141" s="7"/>
      <c r="H6141" s="31"/>
    </row>
    <row r="6142" spans="3:8" x14ac:dyDescent="0.25">
      <c r="C6142" s="18"/>
      <c r="D6142" s="7"/>
      <c r="E6142" s="7"/>
      <c r="F6142" s="7"/>
      <c r="G6142" s="7"/>
      <c r="H6142" s="31"/>
    </row>
    <row r="6143" spans="3:8" x14ac:dyDescent="0.25">
      <c r="C6143" s="18"/>
      <c r="D6143" s="7"/>
      <c r="E6143" s="7"/>
      <c r="F6143" s="7"/>
      <c r="G6143" s="7"/>
      <c r="H6143" s="31"/>
    </row>
    <row r="6144" spans="3:8" x14ac:dyDescent="0.25">
      <c r="C6144" s="18"/>
      <c r="D6144" s="7"/>
      <c r="E6144" s="7"/>
      <c r="F6144" s="7"/>
      <c r="G6144" s="7"/>
      <c r="H6144" s="31"/>
    </row>
    <row r="6145" spans="3:8" x14ac:dyDescent="0.25">
      <c r="C6145" s="18"/>
      <c r="D6145" s="7"/>
      <c r="E6145" s="7"/>
      <c r="F6145" s="7"/>
      <c r="G6145" s="7"/>
      <c r="H6145" s="31"/>
    </row>
    <row r="6146" spans="3:8" x14ac:dyDescent="0.25">
      <c r="C6146" s="18"/>
      <c r="D6146" s="7"/>
      <c r="E6146" s="7"/>
      <c r="F6146" s="7"/>
      <c r="G6146" s="7"/>
      <c r="H6146" s="31"/>
    </row>
    <row r="6147" spans="3:8" x14ac:dyDescent="0.25">
      <c r="C6147" s="18"/>
      <c r="D6147" s="7"/>
      <c r="E6147" s="7"/>
      <c r="F6147" s="7"/>
      <c r="G6147" s="7"/>
      <c r="H6147" s="31"/>
    </row>
    <row r="6148" spans="3:8" x14ac:dyDescent="0.25">
      <c r="C6148" s="18"/>
      <c r="D6148" s="7"/>
      <c r="E6148" s="7"/>
      <c r="F6148" s="7"/>
      <c r="G6148" s="7"/>
      <c r="H6148" s="31"/>
    </row>
    <row r="6149" spans="3:8" x14ac:dyDescent="0.25">
      <c r="C6149" s="18"/>
      <c r="D6149" s="7"/>
      <c r="E6149" s="7"/>
      <c r="F6149" s="7"/>
      <c r="G6149" s="7"/>
      <c r="H6149" s="31"/>
    </row>
    <row r="6150" spans="3:8" x14ac:dyDescent="0.25">
      <c r="C6150" s="18"/>
      <c r="D6150" s="7"/>
      <c r="E6150" s="7"/>
      <c r="F6150" s="7"/>
      <c r="G6150" s="7"/>
      <c r="H6150" s="31"/>
    </row>
    <row r="6151" spans="3:8" x14ac:dyDescent="0.25">
      <c r="C6151" s="18"/>
      <c r="D6151" s="7"/>
      <c r="E6151" s="7"/>
      <c r="F6151" s="7"/>
      <c r="G6151" s="7"/>
      <c r="H6151" s="31"/>
    </row>
    <row r="6152" spans="3:8" x14ac:dyDescent="0.25">
      <c r="C6152" s="18"/>
      <c r="D6152" s="7"/>
      <c r="E6152" s="7"/>
      <c r="F6152" s="7"/>
      <c r="G6152" s="7"/>
      <c r="H6152" s="31"/>
    </row>
    <row r="6153" spans="3:8" x14ac:dyDescent="0.25">
      <c r="C6153" s="18"/>
      <c r="D6153" s="7"/>
      <c r="E6153" s="7"/>
      <c r="F6153" s="7"/>
      <c r="G6153" s="7"/>
      <c r="H6153" s="31"/>
    </row>
    <row r="6154" spans="3:8" x14ac:dyDescent="0.25">
      <c r="C6154" s="18"/>
      <c r="D6154" s="7"/>
      <c r="E6154" s="7"/>
      <c r="F6154" s="7"/>
      <c r="G6154" s="7"/>
      <c r="H6154" s="31"/>
    </row>
    <row r="6155" spans="3:8" x14ac:dyDescent="0.25">
      <c r="C6155" s="18"/>
      <c r="D6155" s="7"/>
      <c r="E6155" s="7"/>
      <c r="F6155" s="7"/>
      <c r="G6155" s="7"/>
      <c r="H6155" s="31"/>
    </row>
    <row r="6156" spans="3:8" x14ac:dyDescent="0.25">
      <c r="C6156" s="18"/>
      <c r="D6156" s="7"/>
      <c r="E6156" s="7"/>
      <c r="F6156" s="7"/>
      <c r="G6156" s="7"/>
      <c r="H6156" s="31"/>
    </row>
    <row r="6157" spans="3:8" x14ac:dyDescent="0.25">
      <c r="C6157" s="18"/>
      <c r="D6157" s="7"/>
      <c r="E6157" s="7"/>
      <c r="F6157" s="7"/>
      <c r="G6157" s="7"/>
      <c r="H6157" s="31"/>
    </row>
    <row r="6158" spans="3:8" x14ac:dyDescent="0.25">
      <c r="C6158" s="18"/>
      <c r="D6158" s="7"/>
      <c r="E6158" s="7"/>
      <c r="F6158" s="7"/>
      <c r="G6158" s="7"/>
      <c r="H6158" s="31"/>
    </row>
    <row r="6159" spans="3:8" x14ac:dyDescent="0.25">
      <c r="C6159" s="18"/>
      <c r="D6159" s="7"/>
      <c r="E6159" s="7"/>
      <c r="F6159" s="7"/>
      <c r="G6159" s="7"/>
      <c r="H6159" s="31"/>
    </row>
    <row r="6160" spans="3:8" x14ac:dyDescent="0.25">
      <c r="C6160" s="18"/>
      <c r="D6160" s="7"/>
      <c r="E6160" s="7"/>
      <c r="F6160" s="7"/>
      <c r="G6160" s="7"/>
      <c r="H6160" s="31"/>
    </row>
    <row r="6161" spans="3:8" x14ac:dyDescent="0.25">
      <c r="C6161" s="18"/>
      <c r="D6161" s="7"/>
      <c r="E6161" s="7"/>
      <c r="F6161" s="7"/>
      <c r="G6161" s="7"/>
      <c r="H6161" s="31"/>
    </row>
    <row r="6162" spans="3:8" x14ac:dyDescent="0.25">
      <c r="C6162" s="18"/>
      <c r="D6162" s="7"/>
      <c r="E6162" s="7"/>
      <c r="F6162" s="7"/>
      <c r="G6162" s="7"/>
      <c r="H6162" s="31"/>
    </row>
    <row r="6163" spans="3:8" x14ac:dyDescent="0.25">
      <c r="C6163" s="18"/>
      <c r="D6163" s="7"/>
      <c r="E6163" s="7"/>
      <c r="F6163" s="7"/>
      <c r="G6163" s="7"/>
      <c r="H6163" s="31"/>
    </row>
    <row r="6164" spans="3:8" x14ac:dyDescent="0.25">
      <c r="C6164" s="18"/>
      <c r="D6164" s="7"/>
      <c r="E6164" s="7"/>
      <c r="F6164" s="7"/>
      <c r="G6164" s="7"/>
      <c r="H6164" s="31"/>
    </row>
    <row r="6165" spans="3:8" x14ac:dyDescent="0.25">
      <c r="C6165" s="18"/>
      <c r="D6165" s="7"/>
      <c r="E6165" s="7"/>
      <c r="F6165" s="7"/>
      <c r="G6165" s="7"/>
      <c r="H6165" s="31"/>
    </row>
    <row r="6166" spans="3:8" x14ac:dyDescent="0.25">
      <c r="C6166" s="18"/>
      <c r="D6166" s="7"/>
      <c r="E6166" s="7"/>
      <c r="F6166" s="7"/>
      <c r="G6166" s="7"/>
      <c r="H6166" s="31"/>
    </row>
    <row r="6167" spans="3:8" x14ac:dyDescent="0.25">
      <c r="C6167" s="18"/>
      <c r="D6167" s="7"/>
      <c r="E6167" s="7"/>
      <c r="F6167" s="7"/>
      <c r="G6167" s="7"/>
      <c r="H6167" s="31"/>
    </row>
    <row r="6168" spans="3:8" x14ac:dyDescent="0.25">
      <c r="C6168" s="18"/>
      <c r="D6168" s="7"/>
      <c r="E6168" s="7"/>
      <c r="F6168" s="7"/>
      <c r="G6168" s="7"/>
      <c r="H6168" s="31"/>
    </row>
    <row r="6169" spans="3:8" x14ac:dyDescent="0.25">
      <c r="C6169" s="18"/>
      <c r="D6169" s="7"/>
      <c r="E6169" s="7"/>
      <c r="F6169" s="7"/>
      <c r="G6169" s="7"/>
      <c r="H6169" s="31"/>
    </row>
    <row r="6170" spans="3:8" x14ac:dyDescent="0.25">
      <c r="C6170" s="18"/>
      <c r="D6170" s="7"/>
      <c r="E6170" s="7"/>
      <c r="F6170" s="7"/>
      <c r="G6170" s="7"/>
      <c r="H6170" s="31"/>
    </row>
    <row r="6171" spans="3:8" x14ac:dyDescent="0.25">
      <c r="C6171" s="18"/>
      <c r="D6171" s="7"/>
      <c r="E6171" s="7"/>
      <c r="F6171" s="7"/>
      <c r="G6171" s="7"/>
      <c r="H6171" s="31"/>
    </row>
    <row r="6172" spans="3:8" x14ac:dyDescent="0.25">
      <c r="C6172" s="18"/>
      <c r="D6172" s="7"/>
      <c r="E6172" s="7"/>
      <c r="F6172" s="7"/>
      <c r="G6172" s="7"/>
      <c r="H6172" s="31"/>
    </row>
    <row r="6173" spans="3:8" x14ac:dyDescent="0.25">
      <c r="C6173" s="18"/>
      <c r="D6173" s="7"/>
      <c r="E6173" s="7"/>
      <c r="F6173" s="7"/>
      <c r="G6173" s="7"/>
      <c r="H6173" s="31"/>
    </row>
    <row r="6174" spans="3:8" x14ac:dyDescent="0.25">
      <c r="C6174" s="18"/>
      <c r="D6174" s="7"/>
      <c r="E6174" s="7"/>
      <c r="F6174" s="7"/>
      <c r="G6174" s="7"/>
      <c r="H6174" s="31"/>
    </row>
    <row r="6175" spans="3:8" x14ac:dyDescent="0.25">
      <c r="C6175" s="18"/>
      <c r="D6175" s="7"/>
      <c r="E6175" s="7"/>
      <c r="F6175" s="7"/>
      <c r="G6175" s="7"/>
      <c r="H6175" s="31"/>
    </row>
    <row r="6176" spans="3:8" x14ac:dyDescent="0.25">
      <c r="C6176" s="18"/>
      <c r="D6176" s="7"/>
      <c r="E6176" s="7"/>
      <c r="F6176" s="7"/>
      <c r="G6176" s="7"/>
      <c r="H6176" s="31"/>
    </row>
    <row r="6177" spans="3:8" x14ac:dyDescent="0.25">
      <c r="C6177" s="18"/>
      <c r="D6177" s="7"/>
      <c r="E6177" s="7"/>
      <c r="F6177" s="7"/>
      <c r="G6177" s="7"/>
      <c r="H6177" s="31"/>
    </row>
    <row r="6178" spans="3:8" x14ac:dyDescent="0.25">
      <c r="C6178" s="18"/>
      <c r="D6178" s="7"/>
      <c r="E6178" s="7"/>
      <c r="F6178" s="7"/>
      <c r="G6178" s="7"/>
      <c r="H6178" s="31"/>
    </row>
    <row r="6179" spans="3:8" x14ac:dyDescent="0.25">
      <c r="C6179" s="18"/>
      <c r="D6179" s="7"/>
      <c r="E6179" s="7"/>
      <c r="F6179" s="7"/>
      <c r="G6179" s="7"/>
      <c r="H6179" s="31"/>
    </row>
    <row r="6180" spans="3:8" x14ac:dyDescent="0.25">
      <c r="C6180" s="18"/>
      <c r="D6180" s="7"/>
      <c r="E6180" s="7"/>
      <c r="F6180" s="7"/>
      <c r="G6180" s="7"/>
      <c r="H6180" s="31"/>
    </row>
    <row r="6181" spans="3:8" x14ac:dyDescent="0.25">
      <c r="C6181" s="18"/>
      <c r="D6181" s="7"/>
      <c r="E6181" s="7"/>
      <c r="F6181" s="7"/>
      <c r="G6181" s="7"/>
      <c r="H6181" s="31"/>
    </row>
    <row r="6182" spans="3:8" x14ac:dyDescent="0.25">
      <c r="C6182" s="18"/>
      <c r="D6182" s="7"/>
      <c r="E6182" s="7"/>
      <c r="F6182" s="7"/>
      <c r="G6182" s="7"/>
      <c r="H6182" s="31"/>
    </row>
    <row r="6183" spans="3:8" x14ac:dyDescent="0.25">
      <c r="C6183" s="18"/>
      <c r="D6183" s="7"/>
      <c r="E6183" s="7"/>
      <c r="F6183" s="7"/>
      <c r="G6183" s="7"/>
      <c r="H6183" s="31"/>
    </row>
    <row r="6184" spans="3:8" x14ac:dyDescent="0.25">
      <c r="C6184" s="18"/>
      <c r="D6184" s="7"/>
      <c r="E6184" s="7"/>
      <c r="F6184" s="7"/>
      <c r="G6184" s="7"/>
      <c r="H6184" s="31"/>
    </row>
    <row r="6185" spans="3:8" x14ac:dyDescent="0.25">
      <c r="C6185" s="18"/>
      <c r="D6185" s="7"/>
      <c r="E6185" s="7"/>
      <c r="F6185" s="7"/>
      <c r="G6185" s="7"/>
      <c r="H6185" s="31"/>
    </row>
    <row r="6186" spans="3:8" x14ac:dyDescent="0.25">
      <c r="C6186" s="18"/>
      <c r="D6186" s="7"/>
      <c r="E6186" s="7"/>
      <c r="F6186" s="7"/>
      <c r="G6186" s="7"/>
      <c r="H6186" s="31"/>
    </row>
    <row r="6187" spans="3:8" x14ac:dyDescent="0.25">
      <c r="C6187" s="18"/>
      <c r="D6187" s="7"/>
      <c r="E6187" s="7"/>
      <c r="F6187" s="7"/>
      <c r="G6187" s="7"/>
      <c r="H6187" s="31"/>
    </row>
    <row r="6188" spans="3:8" x14ac:dyDescent="0.25">
      <c r="C6188" s="18"/>
      <c r="D6188" s="7"/>
      <c r="E6188" s="7"/>
      <c r="F6188" s="7"/>
      <c r="G6188" s="7"/>
      <c r="H6188" s="31"/>
    </row>
    <row r="6189" spans="3:8" x14ac:dyDescent="0.25">
      <c r="C6189" s="18"/>
      <c r="D6189" s="7"/>
      <c r="E6189" s="7"/>
      <c r="F6189" s="7"/>
      <c r="G6189" s="7"/>
      <c r="H6189" s="31"/>
    </row>
    <row r="6190" spans="3:8" x14ac:dyDescent="0.25">
      <c r="C6190" s="18"/>
      <c r="D6190" s="7"/>
      <c r="E6190" s="7"/>
      <c r="F6190" s="7"/>
      <c r="G6190" s="7"/>
      <c r="H6190" s="31"/>
    </row>
    <row r="6191" spans="3:8" x14ac:dyDescent="0.25">
      <c r="C6191" s="18"/>
      <c r="D6191" s="7"/>
      <c r="E6191" s="7"/>
      <c r="F6191" s="7"/>
      <c r="G6191" s="7"/>
      <c r="H6191" s="31"/>
    </row>
    <row r="6192" spans="3:8" x14ac:dyDescent="0.25">
      <c r="C6192" s="18"/>
      <c r="D6192" s="7"/>
      <c r="E6192" s="7"/>
      <c r="F6192" s="7"/>
      <c r="G6192" s="7"/>
      <c r="H6192" s="31"/>
    </row>
    <row r="6193" spans="3:8" x14ac:dyDescent="0.25">
      <c r="C6193" s="18"/>
      <c r="D6193" s="7"/>
      <c r="E6193" s="7"/>
      <c r="F6193" s="7"/>
      <c r="G6193" s="7"/>
      <c r="H6193" s="31"/>
    </row>
    <row r="6194" spans="3:8" x14ac:dyDescent="0.25">
      <c r="C6194" s="18"/>
      <c r="D6194" s="7"/>
      <c r="E6194" s="7"/>
      <c r="F6194" s="7"/>
      <c r="G6194" s="7"/>
      <c r="H6194" s="31"/>
    </row>
    <row r="6195" spans="3:8" x14ac:dyDescent="0.25">
      <c r="C6195" s="18"/>
      <c r="D6195" s="7"/>
      <c r="E6195" s="7"/>
      <c r="F6195" s="7"/>
      <c r="G6195" s="7"/>
      <c r="H6195" s="31"/>
    </row>
    <row r="6196" spans="3:8" x14ac:dyDescent="0.25">
      <c r="C6196" s="18"/>
      <c r="D6196" s="7"/>
      <c r="E6196" s="7"/>
      <c r="F6196" s="7"/>
      <c r="G6196" s="7"/>
      <c r="H6196" s="31"/>
    </row>
    <row r="6197" spans="3:8" x14ac:dyDescent="0.25">
      <c r="C6197" s="18"/>
      <c r="D6197" s="7"/>
      <c r="E6197" s="7"/>
      <c r="F6197" s="7"/>
      <c r="G6197" s="7"/>
      <c r="H6197" s="31"/>
    </row>
    <row r="6198" spans="3:8" x14ac:dyDescent="0.25">
      <c r="C6198" s="18"/>
      <c r="D6198" s="7"/>
      <c r="E6198" s="7"/>
      <c r="F6198" s="7"/>
      <c r="G6198" s="7"/>
      <c r="H6198" s="31"/>
    </row>
    <row r="6199" spans="3:8" x14ac:dyDescent="0.25">
      <c r="C6199" s="18"/>
      <c r="D6199" s="7"/>
      <c r="E6199" s="7"/>
      <c r="F6199" s="7"/>
      <c r="G6199" s="7"/>
      <c r="H6199" s="31"/>
    </row>
    <row r="6200" spans="3:8" x14ac:dyDescent="0.25">
      <c r="C6200" s="18"/>
      <c r="D6200" s="7"/>
      <c r="E6200" s="7"/>
      <c r="F6200" s="7"/>
      <c r="G6200" s="7"/>
      <c r="H6200" s="31"/>
    </row>
    <row r="6201" spans="3:8" x14ac:dyDescent="0.25">
      <c r="C6201" s="18"/>
      <c r="D6201" s="7"/>
      <c r="E6201" s="7"/>
      <c r="F6201" s="7"/>
      <c r="G6201" s="7"/>
      <c r="H6201" s="31"/>
    </row>
    <row r="6202" spans="3:8" x14ac:dyDescent="0.25">
      <c r="C6202" s="18"/>
      <c r="D6202" s="7"/>
      <c r="E6202" s="7"/>
      <c r="F6202" s="7"/>
      <c r="G6202" s="7"/>
      <c r="H6202" s="31"/>
    </row>
    <row r="6203" spans="3:8" x14ac:dyDescent="0.25">
      <c r="C6203" s="18"/>
      <c r="D6203" s="7"/>
      <c r="E6203" s="7"/>
      <c r="F6203" s="7"/>
      <c r="G6203" s="7"/>
      <c r="H6203" s="31"/>
    </row>
    <row r="6204" spans="3:8" x14ac:dyDescent="0.25">
      <c r="C6204" s="18"/>
      <c r="D6204" s="7"/>
      <c r="E6204" s="7"/>
      <c r="F6204" s="7"/>
      <c r="G6204" s="7"/>
      <c r="H6204" s="31"/>
    </row>
    <row r="6205" spans="3:8" x14ac:dyDescent="0.25">
      <c r="C6205" s="18"/>
      <c r="D6205" s="7"/>
      <c r="E6205" s="7"/>
      <c r="F6205" s="7"/>
      <c r="G6205" s="7"/>
      <c r="H6205" s="31"/>
    </row>
    <row r="6206" spans="3:8" x14ac:dyDescent="0.25">
      <c r="C6206" s="18"/>
      <c r="D6206" s="7"/>
      <c r="E6206" s="7"/>
      <c r="F6206" s="7"/>
      <c r="G6206" s="7"/>
      <c r="H6206" s="31"/>
    </row>
    <row r="6207" spans="3:8" x14ac:dyDescent="0.25">
      <c r="C6207" s="18"/>
      <c r="D6207" s="7"/>
      <c r="E6207" s="7"/>
      <c r="F6207" s="7"/>
      <c r="G6207" s="7"/>
      <c r="H6207" s="31"/>
    </row>
    <row r="6208" spans="3:8" x14ac:dyDescent="0.25">
      <c r="C6208" s="18"/>
      <c r="D6208" s="7"/>
      <c r="E6208" s="7"/>
      <c r="F6208" s="7"/>
      <c r="G6208" s="7"/>
      <c r="H6208" s="31"/>
    </row>
    <row r="6209" spans="3:8" x14ac:dyDescent="0.25">
      <c r="C6209" s="18"/>
      <c r="D6209" s="7"/>
      <c r="E6209" s="7"/>
      <c r="F6209" s="7"/>
      <c r="G6209" s="7"/>
      <c r="H6209" s="31"/>
    </row>
    <row r="6210" spans="3:8" x14ac:dyDescent="0.25">
      <c r="C6210" s="18"/>
      <c r="D6210" s="7"/>
      <c r="E6210" s="7"/>
      <c r="F6210" s="7"/>
      <c r="G6210" s="7"/>
      <c r="H6210" s="31"/>
    </row>
    <row r="6211" spans="3:8" x14ac:dyDescent="0.25">
      <c r="C6211" s="18"/>
      <c r="D6211" s="7"/>
      <c r="E6211" s="7"/>
      <c r="F6211" s="7"/>
      <c r="G6211" s="7"/>
      <c r="H6211" s="31"/>
    </row>
    <row r="6212" spans="3:8" x14ac:dyDescent="0.25">
      <c r="C6212" s="18"/>
      <c r="D6212" s="7"/>
      <c r="E6212" s="7"/>
      <c r="F6212" s="7"/>
      <c r="G6212" s="7"/>
      <c r="H6212" s="31"/>
    </row>
    <row r="6213" spans="3:8" x14ac:dyDescent="0.25">
      <c r="C6213" s="18"/>
      <c r="D6213" s="7"/>
      <c r="E6213" s="7"/>
      <c r="F6213" s="7"/>
      <c r="G6213" s="7"/>
      <c r="H6213" s="31"/>
    </row>
    <row r="6214" spans="3:8" x14ac:dyDescent="0.25">
      <c r="C6214" s="18"/>
      <c r="D6214" s="7"/>
      <c r="E6214" s="7"/>
      <c r="F6214" s="7"/>
      <c r="G6214" s="7"/>
      <c r="H6214" s="31"/>
    </row>
    <row r="6215" spans="3:8" x14ac:dyDescent="0.25">
      <c r="C6215" s="18"/>
      <c r="D6215" s="7"/>
      <c r="E6215" s="7"/>
      <c r="F6215" s="7"/>
      <c r="G6215" s="7"/>
      <c r="H6215" s="31"/>
    </row>
    <row r="6216" spans="3:8" x14ac:dyDescent="0.25">
      <c r="C6216" s="18"/>
      <c r="D6216" s="7"/>
      <c r="E6216" s="7"/>
      <c r="F6216" s="7"/>
      <c r="G6216" s="7"/>
      <c r="H6216" s="31"/>
    </row>
    <row r="6217" spans="3:8" x14ac:dyDescent="0.25">
      <c r="C6217" s="18"/>
      <c r="D6217" s="7"/>
      <c r="E6217" s="7"/>
      <c r="F6217" s="7"/>
      <c r="G6217" s="7"/>
      <c r="H6217" s="31"/>
    </row>
    <row r="6218" spans="3:8" x14ac:dyDescent="0.25">
      <c r="C6218" s="18"/>
      <c r="D6218" s="7"/>
      <c r="E6218" s="7"/>
      <c r="F6218" s="7"/>
      <c r="G6218" s="7"/>
      <c r="H6218" s="31"/>
    </row>
    <row r="6219" spans="3:8" x14ac:dyDescent="0.25">
      <c r="C6219" s="18"/>
      <c r="D6219" s="7"/>
      <c r="E6219" s="7"/>
      <c r="F6219" s="7"/>
      <c r="G6219" s="7"/>
      <c r="H6219" s="31"/>
    </row>
    <row r="6220" spans="3:8" x14ac:dyDescent="0.25">
      <c r="C6220" s="18"/>
      <c r="D6220" s="7"/>
      <c r="E6220" s="7"/>
      <c r="F6220" s="7"/>
      <c r="G6220" s="7"/>
      <c r="H6220" s="31"/>
    </row>
    <row r="6221" spans="3:8" x14ac:dyDescent="0.25">
      <c r="C6221" s="18"/>
      <c r="D6221" s="7"/>
      <c r="E6221" s="7"/>
      <c r="F6221" s="7"/>
      <c r="G6221" s="7"/>
      <c r="H6221" s="31"/>
    </row>
    <row r="6222" spans="3:8" x14ac:dyDescent="0.25">
      <c r="C6222" s="18"/>
      <c r="D6222" s="7"/>
      <c r="E6222" s="7"/>
      <c r="F6222" s="7"/>
      <c r="G6222" s="7"/>
      <c r="H6222" s="31"/>
    </row>
    <row r="6223" spans="3:8" x14ac:dyDescent="0.25">
      <c r="C6223" s="18"/>
      <c r="D6223" s="7"/>
      <c r="E6223" s="7"/>
      <c r="F6223" s="7"/>
      <c r="G6223" s="7"/>
      <c r="H6223" s="31"/>
    </row>
    <row r="6224" spans="3:8" x14ac:dyDescent="0.25">
      <c r="C6224" s="18"/>
      <c r="D6224" s="7"/>
      <c r="E6224" s="7"/>
      <c r="F6224" s="7"/>
      <c r="G6224" s="7"/>
      <c r="H6224" s="31"/>
    </row>
  </sheetData>
  <customSheetViews>
    <customSheetView guid="{9539ECA7-22C4-41C9-A8C4-6E5376FFFC58}">
      <selection activeCell="E132" sqref="E132"/>
      <pageMargins left="0.11811023622047245" right="0.11811023622047245" top="0.74803149606299213" bottom="0.74803149606299213" header="0.31496062992125984" footer="0.31496062992125984"/>
      <pageSetup paperSize="8" orientation="portrait" r:id="rId1"/>
    </customSheetView>
  </customSheetViews>
  <mergeCells count="1">
    <mergeCell ref="A1:B1"/>
  </mergeCells>
  <pageMargins left="0.11811023622047245" right="0.11811023622047245" top="0.74803149606299213" bottom="0.74803149606299213" header="0.31496062992125984" footer="0.31496062992125984"/>
  <pageSetup paperSize="8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6269"/>
  <sheetViews>
    <sheetView topLeftCell="A96" zoomScale="70" zoomScaleNormal="70" workbookViewId="0">
      <selection activeCell="D19" sqref="D19"/>
    </sheetView>
  </sheetViews>
  <sheetFormatPr defaultColWidth="8.81640625" defaultRowHeight="12.5" x14ac:dyDescent="0.25"/>
  <cols>
    <col min="1" max="1" width="5.54296875" style="18" customWidth="1"/>
    <col min="2" max="2" width="9.7265625" style="33" customWidth="1"/>
    <col min="3" max="3" width="11.1796875" style="51" customWidth="1"/>
    <col min="4" max="4" width="40.81640625" style="3" customWidth="1"/>
    <col min="5" max="5" width="8.7265625" style="73" bestFit="1" customWidth="1"/>
    <col min="6" max="6" width="11.453125" style="41" customWidth="1"/>
    <col min="7" max="7" width="10.1796875" style="36" customWidth="1"/>
    <col min="8" max="8" width="12" style="27" customWidth="1"/>
    <col min="9" max="9" width="14.1796875" style="7" bestFit="1" customWidth="1"/>
    <col min="10" max="16384" width="8.81640625" style="7"/>
  </cols>
  <sheetData>
    <row r="1" spans="1:8" ht="13" x14ac:dyDescent="0.25">
      <c r="A1" s="895"/>
      <c r="B1" s="896"/>
      <c r="C1" s="64" t="s">
        <v>0</v>
      </c>
      <c r="D1" s="38" t="s">
        <v>10</v>
      </c>
      <c r="E1" s="70" t="s">
        <v>2</v>
      </c>
      <c r="F1" s="42" t="s">
        <v>1</v>
      </c>
      <c r="G1" s="28" t="s">
        <v>3</v>
      </c>
      <c r="H1" s="25" t="s">
        <v>4</v>
      </c>
    </row>
    <row r="2" spans="1:8" ht="13" x14ac:dyDescent="0.25">
      <c r="C2" s="65"/>
      <c r="D2" s="34"/>
      <c r="E2" s="71"/>
      <c r="F2" s="43"/>
      <c r="G2" s="29"/>
      <c r="H2" s="26"/>
    </row>
    <row r="3" spans="1:8" ht="13" x14ac:dyDescent="0.25">
      <c r="C3" s="66"/>
      <c r="D3" s="13" t="s">
        <v>25</v>
      </c>
      <c r="E3" s="72"/>
      <c r="F3" s="40"/>
      <c r="G3" s="30"/>
    </row>
    <row r="4" spans="1:8" ht="13" x14ac:dyDescent="0.25">
      <c r="C4" s="66"/>
      <c r="D4" s="13"/>
      <c r="E4" s="72"/>
      <c r="F4" s="40"/>
      <c r="G4" s="30"/>
    </row>
    <row r="5" spans="1:8" ht="13" x14ac:dyDescent="0.25">
      <c r="C5" s="66"/>
      <c r="D5" s="13" t="s">
        <v>26</v>
      </c>
      <c r="E5" s="72"/>
      <c r="F5" s="40"/>
      <c r="G5" s="30"/>
    </row>
    <row r="6" spans="1:8" ht="13" x14ac:dyDescent="0.25">
      <c r="C6" s="66"/>
      <c r="D6" s="13"/>
      <c r="E6" s="72"/>
      <c r="F6" s="40"/>
      <c r="G6" s="30"/>
    </row>
    <row r="7" spans="1:8" ht="13" x14ac:dyDescent="0.25">
      <c r="C7" s="66"/>
      <c r="D7" s="13"/>
      <c r="E7" s="72"/>
      <c r="F7" s="40"/>
      <c r="G7" s="30"/>
    </row>
    <row r="8" spans="1:8" ht="13" x14ac:dyDescent="0.3">
      <c r="C8" s="66"/>
      <c r="D8" s="62" t="s">
        <v>24</v>
      </c>
      <c r="E8" s="72"/>
      <c r="F8" s="40"/>
      <c r="G8" s="30"/>
    </row>
    <row r="9" spans="1:8" ht="13" x14ac:dyDescent="0.3">
      <c r="C9" s="66"/>
      <c r="D9" s="62" t="s">
        <v>13</v>
      </c>
      <c r="E9" s="72"/>
      <c r="F9" s="40"/>
      <c r="G9" s="30"/>
    </row>
    <row r="10" spans="1:8" ht="13" x14ac:dyDescent="0.3">
      <c r="C10" s="66"/>
      <c r="D10" s="62" t="s">
        <v>14</v>
      </c>
      <c r="E10" s="72"/>
      <c r="F10" s="40"/>
      <c r="G10" s="30"/>
    </row>
    <row r="11" spans="1:8" ht="13" x14ac:dyDescent="0.3">
      <c r="C11" s="66"/>
      <c r="D11" s="62" t="s">
        <v>30</v>
      </c>
      <c r="E11" s="72"/>
      <c r="F11" s="40"/>
      <c r="G11" s="30"/>
    </row>
    <row r="12" spans="1:8" ht="13" x14ac:dyDescent="0.3">
      <c r="C12" s="66"/>
      <c r="D12" s="62" t="s">
        <v>37</v>
      </c>
      <c r="E12" s="72"/>
      <c r="F12" s="40"/>
      <c r="G12" s="30"/>
      <c r="H12" s="31"/>
    </row>
    <row r="13" spans="1:8" ht="13" x14ac:dyDescent="0.3">
      <c r="C13" s="66"/>
      <c r="D13" s="62" t="s">
        <v>16</v>
      </c>
      <c r="E13" s="72"/>
      <c r="F13" s="40"/>
      <c r="G13" s="30"/>
      <c r="H13" s="31"/>
    </row>
    <row r="14" spans="1:8" ht="13" x14ac:dyDescent="0.3">
      <c r="C14" s="66"/>
      <c r="D14" s="62" t="s">
        <v>17</v>
      </c>
      <c r="E14" s="72"/>
      <c r="F14" s="40"/>
      <c r="G14" s="30"/>
      <c r="H14" s="31"/>
    </row>
    <row r="15" spans="1:8" ht="13" x14ac:dyDescent="0.3">
      <c r="C15" s="66"/>
      <c r="D15" s="62" t="s">
        <v>15</v>
      </c>
      <c r="E15" s="72"/>
      <c r="F15" s="40"/>
      <c r="G15" s="30"/>
      <c r="H15" s="31"/>
    </row>
    <row r="16" spans="1:8" x14ac:dyDescent="0.25">
      <c r="C16" s="66"/>
      <c r="D16" s="12"/>
      <c r="E16" s="72"/>
      <c r="F16" s="40"/>
      <c r="G16" s="30"/>
      <c r="H16" s="31"/>
    </row>
    <row r="17" spans="1:9" x14ac:dyDescent="0.25">
      <c r="C17" s="66"/>
      <c r="D17" s="12"/>
      <c r="E17" s="72"/>
      <c r="F17" s="40"/>
      <c r="G17" s="30"/>
      <c r="H17" s="31"/>
    </row>
    <row r="18" spans="1:9" x14ac:dyDescent="0.25">
      <c r="C18" s="66"/>
      <c r="D18" s="45" t="s">
        <v>18</v>
      </c>
      <c r="E18" s="72"/>
      <c r="F18" s="40"/>
      <c r="G18" s="30"/>
      <c r="H18" s="31"/>
    </row>
    <row r="19" spans="1:9" x14ac:dyDescent="0.25">
      <c r="C19" s="66"/>
      <c r="D19" s="45" t="s">
        <v>19</v>
      </c>
      <c r="E19" s="72"/>
      <c r="F19" s="40"/>
      <c r="G19" s="30"/>
      <c r="H19" s="31"/>
    </row>
    <row r="20" spans="1:9" x14ac:dyDescent="0.25">
      <c r="C20" s="66"/>
      <c r="D20" s="45" t="s">
        <v>38</v>
      </c>
      <c r="E20" s="72"/>
      <c r="F20" s="40"/>
      <c r="G20" s="30"/>
      <c r="H20" s="31"/>
    </row>
    <row r="21" spans="1:9" x14ac:dyDescent="0.25">
      <c r="C21" s="66"/>
      <c r="D21" s="45" t="s">
        <v>21</v>
      </c>
      <c r="E21" s="72"/>
      <c r="F21" s="40"/>
      <c r="G21" s="30"/>
      <c r="H21" s="31"/>
    </row>
    <row r="22" spans="1:9" x14ac:dyDescent="0.25">
      <c r="C22" s="66"/>
      <c r="D22" s="46" t="s">
        <v>22</v>
      </c>
      <c r="E22" s="72"/>
      <c r="F22" s="40"/>
      <c r="G22" s="30"/>
      <c r="H22" s="31"/>
    </row>
    <row r="23" spans="1:9" x14ac:dyDescent="0.25">
      <c r="C23" s="66"/>
      <c r="D23" s="47" t="s">
        <v>23</v>
      </c>
      <c r="E23" s="72"/>
      <c r="F23" s="40"/>
      <c r="G23" s="30"/>
      <c r="H23" s="31"/>
    </row>
    <row r="24" spans="1:9" x14ac:dyDescent="0.25">
      <c r="C24" s="66"/>
      <c r="D24" s="47"/>
      <c r="E24" s="72"/>
      <c r="F24" s="40"/>
      <c r="G24" s="30"/>
      <c r="H24" s="31"/>
    </row>
    <row r="25" spans="1:9" x14ac:dyDescent="0.25">
      <c r="C25" s="66"/>
      <c r="D25" s="56" t="s">
        <v>56</v>
      </c>
      <c r="E25" s="72"/>
      <c r="F25" s="40"/>
      <c r="G25" s="30"/>
      <c r="H25" s="31"/>
    </row>
    <row r="26" spans="1:9" ht="15.75" customHeight="1" x14ac:dyDescent="0.25">
      <c r="C26" s="66"/>
      <c r="D26" s="12" t="s">
        <v>55</v>
      </c>
      <c r="E26" s="72"/>
      <c r="F26" s="40"/>
      <c r="G26" s="30"/>
      <c r="H26" s="31"/>
    </row>
    <row r="27" spans="1:9" x14ac:dyDescent="0.25">
      <c r="C27" s="66"/>
      <c r="D27" s="12"/>
      <c r="E27" s="72"/>
      <c r="F27" s="40"/>
      <c r="G27" s="30"/>
      <c r="H27" s="31"/>
    </row>
    <row r="28" spans="1:9" x14ac:dyDescent="0.25">
      <c r="A28" s="32"/>
      <c r="B28" s="212"/>
      <c r="C28" s="67"/>
      <c r="D28" s="45" t="s">
        <v>18</v>
      </c>
      <c r="E28" s="243">
        <f>C30</f>
        <v>0</v>
      </c>
      <c r="F28" s="40" t="s">
        <v>6</v>
      </c>
      <c r="G28" s="30"/>
      <c r="H28" s="31"/>
      <c r="I28" s="7" t="s">
        <v>507</v>
      </c>
    </row>
    <row r="29" spans="1:9" x14ac:dyDescent="0.25">
      <c r="A29" s="32"/>
      <c r="B29" s="212"/>
      <c r="C29" s="67"/>
      <c r="D29" s="47"/>
      <c r="E29" s="72"/>
      <c r="F29" s="40"/>
      <c r="G29" s="30"/>
      <c r="H29" s="31"/>
    </row>
    <row r="30" spans="1:9" x14ac:dyDescent="0.25">
      <c r="A30" s="32"/>
      <c r="B30" s="213"/>
      <c r="C30" s="68">
        <f>B28*B29*B30</f>
        <v>0</v>
      </c>
      <c r="D30" s="47"/>
      <c r="E30" s="72"/>
      <c r="F30" s="40"/>
      <c r="G30" s="30"/>
      <c r="H30" s="31"/>
    </row>
    <row r="31" spans="1:9" x14ac:dyDescent="0.25">
      <c r="A31" s="32"/>
      <c r="B31" s="212"/>
      <c r="C31" s="67"/>
      <c r="D31" s="47"/>
      <c r="E31" s="72"/>
      <c r="F31" s="40"/>
      <c r="G31" s="30"/>
      <c r="H31" s="31"/>
    </row>
    <row r="32" spans="1:9" x14ac:dyDescent="0.25">
      <c r="A32" s="32"/>
      <c r="B32" s="212"/>
      <c r="C32" s="67"/>
      <c r="D32" s="74"/>
      <c r="E32" s="72"/>
      <c r="F32" s="40"/>
      <c r="G32" s="30"/>
      <c r="H32" s="31"/>
    </row>
    <row r="33" spans="1:8" x14ac:dyDescent="0.25">
      <c r="A33" s="32"/>
      <c r="B33" s="212"/>
      <c r="C33" s="67"/>
      <c r="D33" s="74"/>
      <c r="E33" s="72"/>
      <c r="F33" s="40"/>
      <c r="G33" s="30"/>
      <c r="H33" s="31"/>
    </row>
    <row r="34" spans="1:8" x14ac:dyDescent="0.25">
      <c r="A34" s="32"/>
      <c r="B34" s="212"/>
      <c r="C34" s="67"/>
      <c r="D34" s="45" t="s">
        <v>38</v>
      </c>
      <c r="E34" s="72">
        <f>C35</f>
        <v>0</v>
      </c>
      <c r="F34" s="40" t="s">
        <v>5</v>
      </c>
      <c r="G34" s="30"/>
      <c r="H34" s="31"/>
    </row>
    <row r="35" spans="1:8" x14ac:dyDescent="0.25">
      <c r="A35" s="32"/>
      <c r="B35" s="213"/>
      <c r="C35" s="68">
        <f>B34*B35</f>
        <v>0</v>
      </c>
      <c r="D35" s="54"/>
      <c r="E35" s="72"/>
      <c r="F35" s="40"/>
      <c r="G35" s="30"/>
      <c r="H35" s="31"/>
    </row>
    <row r="36" spans="1:8" x14ac:dyDescent="0.25">
      <c r="A36" s="32"/>
      <c r="B36" s="212"/>
      <c r="C36" s="67"/>
      <c r="D36" s="54"/>
      <c r="E36" s="72"/>
      <c r="F36" s="40"/>
      <c r="G36" s="30"/>
      <c r="H36" s="31"/>
    </row>
    <row r="37" spans="1:8" x14ac:dyDescent="0.25">
      <c r="A37" s="32"/>
      <c r="B37" s="212"/>
      <c r="C37" s="67"/>
      <c r="D37" s="44"/>
      <c r="E37" s="72"/>
      <c r="F37" s="40"/>
      <c r="G37" s="30"/>
      <c r="H37" s="31"/>
    </row>
    <row r="38" spans="1:8" x14ac:dyDescent="0.25">
      <c r="A38" s="32"/>
      <c r="B38" s="212"/>
      <c r="C38" s="67"/>
      <c r="D38" s="45" t="s">
        <v>21</v>
      </c>
      <c r="E38" s="72">
        <f>C39</f>
        <v>0</v>
      </c>
      <c r="F38" s="40" t="s">
        <v>5</v>
      </c>
      <c r="G38" s="30"/>
      <c r="H38" s="31"/>
    </row>
    <row r="39" spans="1:8" x14ac:dyDescent="0.25">
      <c r="A39" s="32"/>
      <c r="B39" s="213"/>
      <c r="C39" s="68">
        <f>B38*B39</f>
        <v>0</v>
      </c>
      <c r="D39" s="44"/>
      <c r="E39" s="72"/>
      <c r="F39" s="40"/>
      <c r="G39" s="30"/>
      <c r="H39" s="31"/>
    </row>
    <row r="40" spans="1:8" x14ac:dyDescent="0.25">
      <c r="A40" s="32"/>
      <c r="B40" s="212"/>
      <c r="C40" s="67"/>
      <c r="D40" s="44"/>
      <c r="E40" s="72"/>
      <c r="F40" s="40"/>
      <c r="G40" s="30"/>
      <c r="H40" s="31"/>
    </row>
    <row r="41" spans="1:8" x14ac:dyDescent="0.25">
      <c r="A41" s="32"/>
      <c r="B41" s="212"/>
      <c r="C41" s="67"/>
      <c r="D41" s="44"/>
      <c r="E41" s="72"/>
      <c r="F41" s="40"/>
      <c r="G41" s="30"/>
      <c r="H41" s="31"/>
    </row>
    <row r="42" spans="1:8" x14ac:dyDescent="0.25">
      <c r="A42" s="32"/>
      <c r="B42" s="212"/>
      <c r="C42" s="67"/>
      <c r="D42" s="46" t="s">
        <v>22</v>
      </c>
      <c r="E42" s="72">
        <f>C43</f>
        <v>0</v>
      </c>
      <c r="F42" s="40" t="s">
        <v>5</v>
      </c>
      <c r="G42" s="30"/>
      <c r="H42" s="31"/>
    </row>
    <row r="43" spans="1:8" x14ac:dyDescent="0.25">
      <c r="A43" s="32"/>
      <c r="B43" s="213"/>
      <c r="C43" s="68">
        <f>B42*B43</f>
        <v>0</v>
      </c>
      <c r="D43" s="44"/>
      <c r="E43" s="72"/>
      <c r="F43" s="40"/>
      <c r="G43" s="30"/>
      <c r="H43" s="31"/>
    </row>
    <row r="44" spans="1:8" x14ac:dyDescent="0.25">
      <c r="A44" s="32"/>
      <c r="B44" s="212"/>
      <c r="C44" s="67"/>
      <c r="D44" s="44"/>
      <c r="E44" s="72"/>
      <c r="F44" s="40"/>
      <c r="G44" s="30"/>
      <c r="H44" s="31"/>
    </row>
    <row r="45" spans="1:8" x14ac:dyDescent="0.25">
      <c r="A45" s="32"/>
      <c r="D45" s="12"/>
      <c r="E45" s="72"/>
      <c r="F45" s="40"/>
      <c r="G45" s="30"/>
      <c r="H45" s="31"/>
    </row>
    <row r="46" spans="1:8" x14ac:dyDescent="0.25">
      <c r="A46" s="32"/>
      <c r="D46" s="12"/>
      <c r="E46" s="72"/>
      <c r="F46" s="40"/>
      <c r="G46" s="30"/>
      <c r="H46" s="31"/>
    </row>
    <row r="47" spans="1:8" x14ac:dyDescent="0.25">
      <c r="A47" s="32"/>
      <c r="D47" s="12"/>
      <c r="E47" s="72"/>
      <c r="F47" s="40"/>
      <c r="G47" s="30"/>
      <c r="H47" s="31"/>
    </row>
    <row r="48" spans="1:8" x14ac:dyDescent="0.25">
      <c r="A48" s="32"/>
      <c r="D48" s="57" t="s">
        <v>39</v>
      </c>
      <c r="E48" s="72"/>
      <c r="F48" s="40"/>
      <c r="G48" s="30"/>
      <c r="H48" s="31"/>
    </row>
    <row r="49" spans="1:9" x14ac:dyDescent="0.25">
      <c r="A49" s="32"/>
      <c r="D49" s="12"/>
      <c r="E49" s="72"/>
      <c r="F49" s="40"/>
      <c r="G49" s="30"/>
      <c r="H49" s="31"/>
    </row>
    <row r="50" spans="1:9" x14ac:dyDescent="0.25">
      <c r="A50" s="32">
        <v>1</v>
      </c>
      <c r="B50" s="212">
        <v>108</v>
      </c>
      <c r="C50" s="67"/>
      <c r="D50" s="45" t="s">
        <v>18</v>
      </c>
      <c r="E50" s="243">
        <f>C52</f>
        <v>48.6</v>
      </c>
      <c r="F50" s="40" t="s">
        <v>6</v>
      </c>
      <c r="G50" s="30"/>
      <c r="H50" s="31"/>
    </row>
    <row r="51" spans="1:9" x14ac:dyDescent="0.25">
      <c r="A51" s="32"/>
      <c r="B51" s="212">
        <v>1</v>
      </c>
      <c r="C51" s="67"/>
      <c r="D51" s="47"/>
      <c r="E51" s="72"/>
      <c r="F51" s="40"/>
      <c r="G51" s="30"/>
      <c r="H51" s="31"/>
    </row>
    <row r="52" spans="1:9" x14ac:dyDescent="0.25">
      <c r="A52" s="32"/>
      <c r="B52" s="213">
        <v>0.45</v>
      </c>
      <c r="C52" s="68">
        <f>A50*B50*B51*B52</f>
        <v>48.6</v>
      </c>
      <c r="D52" s="47"/>
      <c r="E52" s="72"/>
      <c r="F52" s="40"/>
      <c r="G52" s="30"/>
      <c r="H52" s="31"/>
    </row>
    <row r="53" spans="1:9" x14ac:dyDescent="0.25">
      <c r="A53" s="32"/>
      <c r="B53" s="212"/>
      <c r="C53" s="67"/>
      <c r="D53" s="47"/>
      <c r="E53" s="72"/>
      <c r="F53" s="40"/>
      <c r="G53" s="30"/>
      <c r="H53" s="31"/>
    </row>
    <row r="54" spans="1:9" x14ac:dyDescent="0.25">
      <c r="A54" s="32"/>
      <c r="B54" s="212"/>
      <c r="C54" s="67"/>
      <c r="D54" s="74"/>
      <c r="E54" s="72"/>
      <c r="F54" s="40"/>
      <c r="G54" s="30"/>
      <c r="H54" s="31"/>
    </row>
    <row r="55" spans="1:9" x14ac:dyDescent="0.25">
      <c r="A55" s="32"/>
      <c r="B55" s="212"/>
      <c r="C55" s="67"/>
      <c r="D55" s="74"/>
      <c r="E55" s="72"/>
      <c r="F55" s="40"/>
      <c r="G55" s="30"/>
      <c r="H55" s="31"/>
    </row>
    <row r="56" spans="1:9" x14ac:dyDescent="0.25">
      <c r="A56" s="32">
        <v>1</v>
      </c>
      <c r="B56" s="212">
        <f>B50</f>
        <v>108</v>
      </c>
      <c r="C56" s="67"/>
      <c r="D56" s="45" t="s">
        <v>38</v>
      </c>
      <c r="E56" s="72">
        <f>C57</f>
        <v>108</v>
      </c>
      <c r="F56" s="40" t="s">
        <v>5</v>
      </c>
      <c r="G56" s="30"/>
      <c r="H56" s="31"/>
      <c r="I56" s="673">
        <v>108</v>
      </c>
    </row>
    <row r="57" spans="1:9" x14ac:dyDescent="0.25">
      <c r="A57" s="32"/>
      <c r="B57" s="213">
        <v>1</v>
      </c>
      <c r="C57" s="68">
        <f>A56*B56*B57</f>
        <v>108</v>
      </c>
      <c r="D57" s="54"/>
      <c r="E57" s="72"/>
      <c r="F57" s="40"/>
      <c r="G57" s="30"/>
      <c r="H57" s="31"/>
    </row>
    <row r="58" spans="1:9" x14ac:dyDescent="0.25">
      <c r="A58" s="32"/>
      <c r="B58" s="212"/>
      <c r="C58" s="67"/>
      <c r="D58" s="54"/>
      <c r="E58" s="72"/>
      <c r="F58" s="40"/>
      <c r="G58" s="30"/>
      <c r="H58" s="31"/>
    </row>
    <row r="59" spans="1:9" x14ac:dyDescent="0.25">
      <c r="A59" s="32"/>
      <c r="B59" s="212"/>
      <c r="C59" s="67"/>
      <c r="D59" s="44"/>
      <c r="E59" s="72"/>
      <c r="F59" s="40"/>
      <c r="G59" s="30"/>
      <c r="H59" s="31"/>
    </row>
    <row r="60" spans="1:9" x14ac:dyDescent="0.25">
      <c r="A60" s="32">
        <v>1</v>
      </c>
      <c r="B60" s="212">
        <f>B50</f>
        <v>108</v>
      </c>
      <c r="C60" s="67"/>
      <c r="D60" s="45" t="s">
        <v>21</v>
      </c>
      <c r="E60" s="72"/>
      <c r="F60" s="40" t="s">
        <v>5</v>
      </c>
      <c r="G60" s="30"/>
      <c r="H60" s="31"/>
    </row>
    <row r="61" spans="1:9" x14ac:dyDescent="0.25">
      <c r="A61" s="32"/>
      <c r="B61" s="213">
        <v>1</v>
      </c>
      <c r="C61" s="68">
        <f>A60*B60*B61</f>
        <v>108</v>
      </c>
      <c r="D61" s="44"/>
      <c r="E61" s="72">
        <f>C61</f>
        <v>108</v>
      </c>
      <c r="F61" s="40"/>
      <c r="G61" s="30"/>
      <c r="H61" s="31"/>
    </row>
    <row r="62" spans="1:9" x14ac:dyDescent="0.25">
      <c r="A62" s="32"/>
      <c r="B62" s="212"/>
      <c r="C62" s="67"/>
      <c r="D62" s="44"/>
      <c r="E62" s="72"/>
      <c r="F62" s="40"/>
      <c r="G62" s="30"/>
      <c r="H62" s="31"/>
    </row>
    <row r="63" spans="1:9" x14ac:dyDescent="0.25">
      <c r="A63" s="32"/>
      <c r="B63" s="212"/>
      <c r="C63" s="67"/>
      <c r="D63" s="44"/>
      <c r="E63" s="72"/>
      <c r="F63" s="40"/>
      <c r="G63" s="30"/>
      <c r="H63" s="31"/>
    </row>
    <row r="64" spans="1:9" x14ac:dyDescent="0.25">
      <c r="A64" s="32"/>
      <c r="B64" s="212"/>
      <c r="C64" s="67"/>
      <c r="D64" s="44"/>
      <c r="E64" s="72"/>
      <c r="F64" s="40"/>
      <c r="G64" s="30"/>
      <c r="H64" s="31"/>
    </row>
    <row r="65" spans="1:9" x14ac:dyDescent="0.25">
      <c r="A65" s="32">
        <v>1</v>
      </c>
      <c r="B65" s="212">
        <f>B50</f>
        <v>108</v>
      </c>
      <c r="C65" s="67"/>
      <c r="D65" s="46" t="s">
        <v>22</v>
      </c>
      <c r="E65" s="72">
        <f>C66</f>
        <v>108</v>
      </c>
      <c r="F65" s="40" t="s">
        <v>5</v>
      </c>
      <c r="G65" s="30"/>
      <c r="H65" s="31"/>
    </row>
    <row r="66" spans="1:9" x14ac:dyDescent="0.25">
      <c r="A66" s="32"/>
      <c r="B66" s="213">
        <v>1</v>
      </c>
      <c r="C66" s="68">
        <f>A65*B65*B66</f>
        <v>108</v>
      </c>
      <c r="D66" s="44"/>
      <c r="E66" s="72"/>
      <c r="F66" s="40"/>
      <c r="G66" s="30"/>
      <c r="H66" s="31"/>
    </row>
    <row r="67" spans="1:9" x14ac:dyDescent="0.25">
      <c r="A67" s="32"/>
      <c r="B67" s="212"/>
      <c r="C67" s="67"/>
      <c r="D67" s="44"/>
      <c r="E67" s="72"/>
      <c r="F67" s="40"/>
      <c r="G67" s="30"/>
      <c r="H67" s="31"/>
    </row>
    <row r="68" spans="1:9" x14ac:dyDescent="0.25">
      <c r="A68" s="32"/>
      <c r="D68" s="12"/>
      <c r="E68" s="72"/>
      <c r="F68" s="40"/>
      <c r="G68" s="30"/>
      <c r="H68" s="31"/>
    </row>
    <row r="69" spans="1:9" x14ac:dyDescent="0.25">
      <c r="C69" s="69"/>
      <c r="D69" s="12"/>
      <c r="E69" s="72"/>
      <c r="F69" s="40"/>
      <c r="G69" s="30"/>
      <c r="H69" s="31"/>
    </row>
    <row r="70" spans="1:9" x14ac:dyDescent="0.25">
      <c r="C70" s="66"/>
      <c r="D70" s="57" t="s">
        <v>505</v>
      </c>
      <c r="E70" s="72"/>
      <c r="F70" s="40"/>
      <c r="G70" s="30"/>
      <c r="H70" s="31"/>
    </row>
    <row r="71" spans="1:9" x14ac:dyDescent="0.25">
      <c r="C71" s="66"/>
      <c r="D71" s="12"/>
      <c r="E71" s="72"/>
      <c r="F71" s="40"/>
      <c r="G71" s="30"/>
      <c r="H71" s="31"/>
    </row>
    <row r="72" spans="1:9" x14ac:dyDescent="0.25">
      <c r="A72" s="32">
        <v>1</v>
      </c>
      <c r="B72" s="212">
        <v>445</v>
      </c>
      <c r="C72" s="67"/>
      <c r="D72" s="45" t="s">
        <v>18</v>
      </c>
      <c r="E72" s="243">
        <f>C74</f>
        <v>200.25</v>
      </c>
      <c r="F72" s="40" t="s">
        <v>6</v>
      </c>
      <c r="G72" s="30"/>
      <c r="H72" s="31"/>
    </row>
    <row r="73" spans="1:9" x14ac:dyDescent="0.25">
      <c r="A73" s="32"/>
      <c r="B73" s="212">
        <v>1</v>
      </c>
      <c r="C73" s="67"/>
      <c r="D73" s="47"/>
      <c r="E73" s="72"/>
      <c r="F73" s="40"/>
      <c r="G73" s="30"/>
      <c r="H73" s="31"/>
    </row>
    <row r="74" spans="1:9" x14ac:dyDescent="0.25">
      <c r="A74" s="32"/>
      <c r="B74" s="213">
        <v>0.45</v>
      </c>
      <c r="C74" s="68">
        <f>A72*B72*B73*B74</f>
        <v>200.25</v>
      </c>
      <c r="D74" s="47"/>
      <c r="E74" s="72"/>
      <c r="F74" s="40"/>
      <c r="G74" s="30"/>
      <c r="H74" s="31"/>
    </row>
    <row r="75" spans="1:9" x14ac:dyDescent="0.25">
      <c r="A75" s="32"/>
      <c r="B75" s="212"/>
      <c r="C75" s="67"/>
      <c r="D75" s="47"/>
      <c r="E75" s="72"/>
      <c r="F75" s="40"/>
      <c r="G75" s="30"/>
      <c r="H75" s="31"/>
    </row>
    <row r="76" spans="1:9" x14ac:dyDescent="0.25">
      <c r="A76" s="32"/>
      <c r="B76" s="212"/>
      <c r="C76" s="67"/>
      <c r="D76" s="74"/>
      <c r="E76" s="72"/>
      <c r="F76" s="40"/>
      <c r="G76" s="30"/>
      <c r="H76" s="31"/>
    </row>
    <row r="77" spans="1:9" x14ac:dyDescent="0.25">
      <c r="A77" s="32"/>
      <c r="B77" s="212"/>
      <c r="C77" s="67"/>
      <c r="D77" s="74"/>
      <c r="E77" s="72"/>
      <c r="F77" s="40"/>
      <c r="G77" s="30"/>
      <c r="H77" s="31"/>
    </row>
    <row r="78" spans="1:9" x14ac:dyDescent="0.25">
      <c r="A78" s="32">
        <v>1</v>
      </c>
      <c r="B78" s="212">
        <f>B72</f>
        <v>445</v>
      </c>
      <c r="C78" s="67"/>
      <c r="D78" s="45" t="s">
        <v>38</v>
      </c>
      <c r="E78" s="72">
        <f>C79</f>
        <v>445</v>
      </c>
      <c r="F78" s="40" t="s">
        <v>5</v>
      </c>
      <c r="G78" s="30"/>
      <c r="H78" s="31"/>
      <c r="I78" s="673">
        <f>222+223</f>
        <v>445</v>
      </c>
    </row>
    <row r="79" spans="1:9" x14ac:dyDescent="0.25">
      <c r="A79" s="32"/>
      <c r="B79" s="213">
        <v>1</v>
      </c>
      <c r="C79" s="68">
        <f>A78*B78*B79</f>
        <v>445</v>
      </c>
      <c r="D79" s="54"/>
      <c r="E79" s="72"/>
      <c r="F79" s="40"/>
      <c r="G79" s="30"/>
      <c r="H79" s="31"/>
    </row>
    <row r="80" spans="1:9" x14ac:dyDescent="0.25">
      <c r="A80" s="32"/>
      <c r="B80" s="212"/>
      <c r="C80" s="67"/>
      <c r="D80" s="54"/>
      <c r="E80" s="72"/>
      <c r="F80" s="40"/>
      <c r="G80" s="30"/>
      <c r="H80" s="31"/>
    </row>
    <row r="81" spans="1:8" x14ac:dyDescent="0.25">
      <c r="A81" s="32"/>
      <c r="B81" s="212"/>
      <c r="C81" s="67"/>
      <c r="D81" s="44"/>
      <c r="E81" s="72"/>
      <c r="F81" s="40"/>
      <c r="G81" s="30"/>
      <c r="H81" s="31"/>
    </row>
    <row r="82" spans="1:8" x14ac:dyDescent="0.25">
      <c r="A82" s="32">
        <v>1</v>
      </c>
      <c r="B82" s="212">
        <f>B72</f>
        <v>445</v>
      </c>
      <c r="C82" s="67"/>
      <c r="D82" s="45" t="s">
        <v>21</v>
      </c>
      <c r="E82" s="72">
        <f>C83</f>
        <v>445</v>
      </c>
      <c r="F82" s="40" t="s">
        <v>5</v>
      </c>
      <c r="G82" s="30"/>
      <c r="H82" s="31"/>
    </row>
    <row r="83" spans="1:8" x14ac:dyDescent="0.25">
      <c r="A83" s="32"/>
      <c r="B83" s="213">
        <v>1</v>
      </c>
      <c r="C83" s="68">
        <f>A82*B82*B83</f>
        <v>445</v>
      </c>
      <c r="D83" s="44"/>
      <c r="E83" s="72"/>
      <c r="F83" s="40"/>
      <c r="G83" s="30"/>
      <c r="H83" s="31"/>
    </row>
    <row r="84" spans="1:8" x14ac:dyDescent="0.25">
      <c r="A84" s="32"/>
      <c r="B84" s="212"/>
      <c r="C84" s="67"/>
      <c r="D84" s="44"/>
      <c r="E84" s="72"/>
      <c r="F84" s="40"/>
      <c r="G84" s="30"/>
    </row>
    <row r="85" spans="1:8" x14ac:dyDescent="0.25">
      <c r="A85" s="32"/>
      <c r="B85" s="212"/>
      <c r="C85" s="67"/>
      <c r="D85" s="44"/>
      <c r="E85" s="72"/>
      <c r="F85" s="40"/>
      <c r="G85" s="30"/>
    </row>
    <row r="86" spans="1:8" x14ac:dyDescent="0.25">
      <c r="A86" s="32"/>
      <c r="B86" s="212"/>
      <c r="C86" s="67"/>
      <c r="D86" s="44"/>
      <c r="E86" s="72"/>
      <c r="F86" s="40"/>
      <c r="G86" s="30"/>
    </row>
    <row r="87" spans="1:8" x14ac:dyDescent="0.25">
      <c r="A87" s="32">
        <v>1</v>
      </c>
      <c r="B87" s="212">
        <f>B72</f>
        <v>445</v>
      </c>
      <c r="C87" s="67"/>
      <c r="D87" s="46" t="s">
        <v>22</v>
      </c>
      <c r="E87" s="72">
        <f>C88</f>
        <v>445</v>
      </c>
      <c r="F87" s="40" t="s">
        <v>5</v>
      </c>
      <c r="G87" s="30"/>
    </row>
    <row r="88" spans="1:8" x14ac:dyDescent="0.25">
      <c r="A88" s="32"/>
      <c r="B88" s="213">
        <v>1</v>
      </c>
      <c r="C88" s="68">
        <f>A87*B87*B88</f>
        <v>445</v>
      </c>
      <c r="D88" s="44"/>
      <c r="E88" s="72"/>
      <c r="F88" s="40"/>
      <c r="G88" s="30"/>
    </row>
    <row r="89" spans="1:8" x14ac:dyDescent="0.25">
      <c r="C89" s="66"/>
      <c r="D89" s="12"/>
      <c r="E89" s="72"/>
      <c r="F89" s="40"/>
      <c r="G89" s="30"/>
    </row>
    <row r="90" spans="1:8" x14ac:dyDescent="0.25">
      <c r="C90" s="66"/>
      <c r="D90" s="12"/>
      <c r="E90" s="72"/>
      <c r="F90" s="40"/>
      <c r="G90" s="30"/>
    </row>
    <row r="91" spans="1:8" x14ac:dyDescent="0.25">
      <c r="C91" s="66"/>
      <c r="D91" s="57" t="s">
        <v>82</v>
      </c>
      <c r="E91" s="72"/>
      <c r="F91" s="40"/>
      <c r="G91" s="30"/>
      <c r="H91" s="31"/>
    </row>
    <row r="92" spans="1:8" x14ac:dyDescent="0.25">
      <c r="C92" s="66"/>
      <c r="D92" s="12"/>
      <c r="E92" s="72"/>
      <c r="F92" s="40"/>
      <c r="G92" s="30"/>
      <c r="H92" s="31"/>
    </row>
    <row r="93" spans="1:8" x14ac:dyDescent="0.25">
      <c r="A93" s="32">
        <v>1</v>
      </c>
      <c r="B93" s="212">
        <v>331</v>
      </c>
      <c r="C93" s="67"/>
      <c r="D93" s="45" t="s">
        <v>18</v>
      </c>
      <c r="E93" s="243">
        <f>C95</f>
        <v>148.95000000000002</v>
      </c>
      <c r="F93" s="40" t="s">
        <v>6</v>
      </c>
      <c r="G93" s="30"/>
      <c r="H93" s="31"/>
    </row>
    <row r="94" spans="1:8" x14ac:dyDescent="0.25">
      <c r="A94" s="32"/>
      <c r="B94" s="212">
        <v>1</v>
      </c>
      <c r="C94" s="67"/>
      <c r="D94" s="47"/>
      <c r="E94" s="72"/>
      <c r="F94" s="40"/>
      <c r="G94" s="30"/>
      <c r="H94" s="31"/>
    </row>
    <row r="95" spans="1:8" x14ac:dyDescent="0.25">
      <c r="A95" s="32"/>
      <c r="B95" s="213">
        <v>0.45</v>
      </c>
      <c r="C95" s="68">
        <f>A93*B93*B94*B95</f>
        <v>148.95000000000002</v>
      </c>
      <c r="D95" s="47"/>
      <c r="E95" s="72"/>
      <c r="F95" s="40"/>
      <c r="G95" s="30"/>
      <c r="H95" s="31"/>
    </row>
    <row r="96" spans="1:8" x14ac:dyDescent="0.25">
      <c r="A96" s="32"/>
      <c r="B96" s="212"/>
      <c r="C96" s="67"/>
      <c r="D96" s="47"/>
      <c r="E96" s="72"/>
      <c r="F96" s="40"/>
      <c r="G96" s="30"/>
      <c r="H96" s="31"/>
    </row>
    <row r="97" spans="1:9" x14ac:dyDescent="0.25">
      <c r="A97" s="32"/>
      <c r="B97" s="212"/>
      <c r="C97" s="67"/>
      <c r="D97" s="74"/>
      <c r="E97" s="72"/>
      <c r="F97" s="40"/>
      <c r="G97" s="30"/>
      <c r="H97" s="31"/>
    </row>
    <row r="98" spans="1:9" x14ac:dyDescent="0.25">
      <c r="A98" s="32"/>
      <c r="B98" s="212"/>
      <c r="C98" s="67"/>
      <c r="D98" s="74"/>
      <c r="E98" s="72"/>
      <c r="F98" s="40"/>
      <c r="G98" s="30"/>
      <c r="H98" s="31"/>
    </row>
    <row r="99" spans="1:9" x14ac:dyDescent="0.25">
      <c r="A99" s="32">
        <v>1</v>
      </c>
      <c r="B99" s="212">
        <f>B93</f>
        <v>331</v>
      </c>
      <c r="C99" s="67"/>
      <c r="D99" s="45" t="s">
        <v>38</v>
      </c>
      <c r="E99" s="72">
        <f>C100</f>
        <v>331</v>
      </c>
      <c r="F99" s="40" t="s">
        <v>5</v>
      </c>
      <c r="G99" s="30"/>
      <c r="H99" s="31"/>
      <c r="I99" s="673">
        <v>331</v>
      </c>
    </row>
    <row r="100" spans="1:9" x14ac:dyDescent="0.25">
      <c r="A100" s="32"/>
      <c r="B100" s="213">
        <v>1</v>
      </c>
      <c r="C100" s="68">
        <f>A99*B99*B100</f>
        <v>331</v>
      </c>
      <c r="D100" s="54"/>
      <c r="E100" s="72"/>
      <c r="F100" s="40"/>
      <c r="G100" s="30"/>
      <c r="H100" s="31"/>
    </row>
    <row r="101" spans="1:9" x14ac:dyDescent="0.25">
      <c r="A101" s="32"/>
      <c r="B101" s="212"/>
      <c r="C101" s="67"/>
      <c r="D101" s="54"/>
      <c r="E101" s="72"/>
      <c r="F101" s="40"/>
      <c r="G101" s="30"/>
      <c r="H101" s="31"/>
    </row>
    <row r="102" spans="1:9" x14ac:dyDescent="0.25">
      <c r="A102" s="32"/>
      <c r="B102" s="212"/>
      <c r="C102" s="67"/>
      <c r="D102" s="44"/>
      <c r="E102" s="72"/>
      <c r="F102" s="40"/>
      <c r="G102" s="30"/>
      <c r="H102" s="31"/>
    </row>
    <row r="103" spans="1:9" x14ac:dyDescent="0.25">
      <c r="A103" s="32">
        <v>1</v>
      </c>
      <c r="B103" s="212">
        <f>B93</f>
        <v>331</v>
      </c>
      <c r="C103" s="67"/>
      <c r="D103" s="45" t="s">
        <v>21</v>
      </c>
      <c r="E103" s="72">
        <f>C104</f>
        <v>331</v>
      </c>
      <c r="F103" s="40" t="s">
        <v>5</v>
      </c>
      <c r="G103" s="30"/>
      <c r="H103" s="31"/>
    </row>
    <row r="104" spans="1:9" x14ac:dyDescent="0.25">
      <c r="A104" s="32"/>
      <c r="B104" s="213">
        <v>1</v>
      </c>
      <c r="C104" s="68">
        <f>A103*B103*B104</f>
        <v>331</v>
      </c>
      <c r="D104" s="44"/>
      <c r="E104" s="72"/>
      <c r="F104" s="40"/>
      <c r="G104" s="30"/>
      <c r="H104" s="31"/>
    </row>
    <row r="105" spans="1:9" x14ac:dyDescent="0.25">
      <c r="A105" s="32"/>
      <c r="B105" s="212"/>
      <c r="C105" s="67"/>
      <c r="D105" s="44"/>
      <c r="E105" s="72"/>
      <c r="F105" s="40"/>
      <c r="G105" s="30"/>
    </row>
    <row r="106" spans="1:9" x14ac:dyDescent="0.25">
      <c r="A106" s="32"/>
      <c r="B106" s="212"/>
      <c r="C106" s="67"/>
      <c r="D106" s="44"/>
      <c r="E106" s="72"/>
      <c r="F106" s="40"/>
      <c r="G106" s="30"/>
    </row>
    <row r="107" spans="1:9" x14ac:dyDescent="0.25">
      <c r="A107" s="32"/>
      <c r="B107" s="212"/>
      <c r="C107" s="67"/>
      <c r="D107" s="44"/>
      <c r="E107" s="72"/>
      <c r="F107" s="40"/>
      <c r="G107" s="30"/>
    </row>
    <row r="108" spans="1:9" x14ac:dyDescent="0.25">
      <c r="A108" s="32">
        <v>1</v>
      </c>
      <c r="B108" s="212">
        <f>B93</f>
        <v>331</v>
      </c>
      <c r="C108" s="67"/>
      <c r="D108" s="46" t="s">
        <v>22</v>
      </c>
      <c r="E108" s="72">
        <f>C109</f>
        <v>331</v>
      </c>
      <c r="F108" s="40" t="s">
        <v>5</v>
      </c>
      <c r="G108" s="30"/>
    </row>
    <row r="109" spans="1:9" x14ac:dyDescent="0.25">
      <c r="A109" s="32"/>
      <c r="B109" s="213">
        <v>1</v>
      </c>
      <c r="C109" s="68">
        <f>A108*B108*B109</f>
        <v>331</v>
      </c>
      <c r="D109" s="44"/>
      <c r="E109" s="72"/>
      <c r="F109" s="40"/>
      <c r="G109" s="30"/>
    </row>
    <row r="110" spans="1:9" x14ac:dyDescent="0.25">
      <c r="C110" s="66"/>
      <c r="D110" s="12"/>
      <c r="E110" s="72"/>
      <c r="F110" s="40"/>
      <c r="G110" s="30"/>
    </row>
    <row r="111" spans="1:9" x14ac:dyDescent="0.25">
      <c r="C111" s="66"/>
      <c r="D111" s="12"/>
      <c r="E111" s="72"/>
      <c r="F111" s="40"/>
      <c r="G111" s="30"/>
    </row>
    <row r="112" spans="1:9" x14ac:dyDescent="0.25">
      <c r="C112" s="66"/>
      <c r="D112" s="57" t="s">
        <v>162</v>
      </c>
      <c r="E112" s="72"/>
      <c r="F112" s="40"/>
      <c r="G112" s="30"/>
      <c r="H112" s="31"/>
    </row>
    <row r="113" spans="1:9" x14ac:dyDescent="0.25">
      <c r="C113" s="66"/>
      <c r="D113" s="12"/>
      <c r="E113" s="72"/>
      <c r="F113" s="40"/>
      <c r="G113" s="30"/>
      <c r="H113" s="31"/>
    </row>
    <row r="114" spans="1:9" x14ac:dyDescent="0.25">
      <c r="A114" s="32"/>
      <c r="B114" s="212"/>
      <c r="C114" s="67"/>
      <c r="D114" s="45" t="s">
        <v>18</v>
      </c>
      <c r="E114" s="243">
        <f>C116</f>
        <v>0</v>
      </c>
      <c r="F114" s="40" t="s">
        <v>6</v>
      </c>
      <c r="G114" s="30"/>
      <c r="H114" s="31"/>
      <c r="I114" s="7" t="s">
        <v>507</v>
      </c>
    </row>
    <row r="115" spans="1:9" x14ac:dyDescent="0.25">
      <c r="A115" s="32"/>
      <c r="B115" s="212"/>
      <c r="C115" s="67"/>
      <c r="D115" s="47"/>
      <c r="E115" s="72"/>
      <c r="F115" s="40"/>
      <c r="G115" s="30"/>
      <c r="H115" s="31"/>
    </row>
    <row r="116" spans="1:9" x14ac:dyDescent="0.25">
      <c r="A116" s="32"/>
      <c r="B116" s="213"/>
      <c r="C116" s="68">
        <f>A114*B114*B115*B116</f>
        <v>0</v>
      </c>
      <c r="D116" s="47"/>
      <c r="E116" s="72"/>
      <c r="F116" s="40"/>
      <c r="G116" s="30"/>
      <c r="H116" s="31"/>
    </row>
    <row r="117" spans="1:9" x14ac:dyDescent="0.25">
      <c r="A117" s="32"/>
      <c r="B117" s="212"/>
      <c r="C117" s="67"/>
      <c r="D117" s="47"/>
      <c r="E117" s="72"/>
      <c r="F117" s="40"/>
      <c r="G117" s="30"/>
      <c r="H117" s="31"/>
    </row>
    <row r="118" spans="1:9" x14ac:dyDescent="0.25">
      <c r="A118" s="32"/>
      <c r="B118" s="212"/>
      <c r="C118" s="67"/>
      <c r="D118" s="74"/>
      <c r="E118" s="72"/>
      <c r="F118" s="40"/>
      <c r="G118" s="30"/>
      <c r="H118" s="31"/>
    </row>
    <row r="119" spans="1:9" x14ac:dyDescent="0.25">
      <c r="A119" s="32"/>
      <c r="B119" s="212"/>
      <c r="C119" s="67"/>
      <c r="D119" s="74"/>
      <c r="E119" s="72"/>
      <c r="F119" s="40"/>
      <c r="G119" s="30"/>
      <c r="H119" s="31"/>
    </row>
    <row r="120" spans="1:9" x14ac:dyDescent="0.25">
      <c r="A120" s="32"/>
      <c r="B120" s="212"/>
      <c r="C120" s="67"/>
      <c r="D120" s="45" t="s">
        <v>38</v>
      </c>
      <c r="E120" s="72">
        <f>C121</f>
        <v>0</v>
      </c>
      <c r="F120" s="40" t="s">
        <v>5</v>
      </c>
      <c r="G120" s="30"/>
      <c r="H120" s="31"/>
    </row>
    <row r="121" spans="1:9" x14ac:dyDescent="0.25">
      <c r="A121" s="32"/>
      <c r="B121" s="213"/>
      <c r="C121" s="68">
        <f>A120*B120*B121</f>
        <v>0</v>
      </c>
      <c r="D121" s="54"/>
      <c r="E121" s="72"/>
      <c r="F121" s="40"/>
      <c r="G121" s="30"/>
      <c r="H121" s="31"/>
    </row>
    <row r="122" spans="1:9" x14ac:dyDescent="0.25">
      <c r="A122" s="32"/>
      <c r="B122" s="212"/>
      <c r="C122" s="67"/>
      <c r="D122" s="54"/>
      <c r="E122" s="72"/>
      <c r="F122" s="40"/>
      <c r="G122" s="30"/>
      <c r="H122" s="31"/>
    </row>
    <row r="123" spans="1:9" x14ac:dyDescent="0.25">
      <c r="A123" s="32"/>
      <c r="B123" s="212"/>
      <c r="C123" s="67"/>
      <c r="D123" s="44"/>
      <c r="E123" s="72"/>
      <c r="F123" s="40"/>
      <c r="G123" s="30"/>
      <c r="H123" s="31"/>
    </row>
    <row r="124" spans="1:9" x14ac:dyDescent="0.25">
      <c r="A124" s="32"/>
      <c r="B124" s="212"/>
      <c r="C124" s="67"/>
      <c r="D124" s="45" t="s">
        <v>21</v>
      </c>
      <c r="E124" s="72">
        <f>C125</f>
        <v>0</v>
      </c>
      <c r="F124" s="40" t="s">
        <v>5</v>
      </c>
      <c r="G124" s="30"/>
      <c r="H124" s="31"/>
    </row>
    <row r="125" spans="1:9" x14ac:dyDescent="0.25">
      <c r="A125" s="32"/>
      <c r="B125" s="213"/>
      <c r="C125" s="68">
        <f>A124*B124*B125</f>
        <v>0</v>
      </c>
      <c r="D125" s="44"/>
      <c r="E125" s="72"/>
      <c r="F125" s="40"/>
      <c r="G125" s="30"/>
      <c r="H125" s="31"/>
    </row>
    <row r="126" spans="1:9" x14ac:dyDescent="0.25">
      <c r="A126" s="32"/>
      <c r="B126" s="212"/>
      <c r="C126" s="67"/>
      <c r="D126" s="44"/>
      <c r="E126" s="72"/>
      <c r="F126" s="40"/>
      <c r="G126" s="30"/>
    </row>
    <row r="127" spans="1:9" x14ac:dyDescent="0.25">
      <c r="A127" s="32"/>
      <c r="B127" s="212"/>
      <c r="C127" s="67"/>
      <c r="D127" s="44"/>
      <c r="E127" s="72"/>
      <c r="F127" s="40"/>
      <c r="G127" s="30"/>
    </row>
    <row r="128" spans="1:9" x14ac:dyDescent="0.25">
      <c r="A128" s="32"/>
      <c r="B128" s="212"/>
      <c r="C128" s="67"/>
      <c r="D128" s="44"/>
      <c r="E128" s="72"/>
      <c r="F128" s="40"/>
      <c r="G128" s="30"/>
    </row>
    <row r="129" spans="1:8" x14ac:dyDescent="0.25">
      <c r="A129" s="32"/>
      <c r="B129" s="212"/>
      <c r="C129" s="67"/>
      <c r="D129" s="46" t="s">
        <v>22</v>
      </c>
      <c r="E129" s="72">
        <f>C130</f>
        <v>0</v>
      </c>
      <c r="F129" s="40" t="s">
        <v>5</v>
      </c>
      <c r="G129" s="30"/>
    </row>
    <row r="130" spans="1:8" x14ac:dyDescent="0.25">
      <c r="A130" s="32"/>
      <c r="B130" s="213"/>
      <c r="C130" s="68">
        <f>A129*B129*B130</f>
        <v>0</v>
      </c>
      <c r="D130" s="44"/>
      <c r="E130" s="72"/>
      <c r="F130" s="40"/>
      <c r="G130" s="30"/>
    </row>
    <row r="131" spans="1:8" x14ac:dyDescent="0.25">
      <c r="C131" s="66"/>
      <c r="D131" s="12"/>
      <c r="E131" s="72"/>
      <c r="F131" s="40"/>
      <c r="G131" s="30"/>
    </row>
    <row r="132" spans="1:8" x14ac:dyDescent="0.25">
      <c r="C132" s="66"/>
      <c r="D132" s="12"/>
      <c r="E132" s="72"/>
      <c r="F132" s="40"/>
      <c r="G132" s="30"/>
    </row>
    <row r="133" spans="1:8" x14ac:dyDescent="0.25">
      <c r="C133" s="66"/>
      <c r="D133" s="12"/>
      <c r="E133" s="72"/>
      <c r="F133" s="40"/>
      <c r="G133" s="30"/>
    </row>
    <row r="134" spans="1:8" x14ac:dyDescent="0.25">
      <c r="A134" s="567"/>
      <c r="B134" s="568"/>
      <c r="C134" s="585"/>
      <c r="D134" s="579" t="s">
        <v>19</v>
      </c>
      <c r="E134" s="558"/>
      <c r="F134" s="558"/>
      <c r="H134" s="36"/>
    </row>
    <row r="135" spans="1:8" x14ac:dyDescent="0.25">
      <c r="A135" s="567"/>
      <c r="B135" s="568"/>
      <c r="C135" s="585"/>
      <c r="D135" s="567"/>
      <c r="E135" s="558"/>
      <c r="F135" s="558"/>
      <c r="H135" s="36"/>
    </row>
    <row r="136" spans="1:8" x14ac:dyDescent="0.25">
      <c r="A136" s="567"/>
      <c r="B136" s="568"/>
      <c r="C136" s="585"/>
      <c r="D136" s="567"/>
      <c r="E136" s="558"/>
      <c r="F136" s="558"/>
      <c r="H136" s="36"/>
    </row>
    <row r="137" spans="1:8" x14ac:dyDescent="0.25">
      <c r="A137" s="571">
        <v>2</v>
      </c>
      <c r="B137" s="572">
        <f>517.33+47.5</f>
        <v>564.83000000000004</v>
      </c>
      <c r="C137" s="580"/>
      <c r="D137" s="581" t="s">
        <v>52</v>
      </c>
      <c r="E137" s="582">
        <f>C147</f>
        <v>16217.614</v>
      </c>
      <c r="F137" s="561" t="s">
        <v>5</v>
      </c>
      <c r="G137" s="30"/>
      <c r="H137" s="31"/>
    </row>
    <row r="138" spans="1:8" x14ac:dyDescent="0.25">
      <c r="A138" s="571"/>
      <c r="B138" s="587">
        <v>7.9</v>
      </c>
      <c r="C138" s="580">
        <f>A137*B137*B138</f>
        <v>8924.3140000000003</v>
      </c>
      <c r="D138" s="584"/>
      <c r="E138" s="582"/>
      <c r="F138" s="561"/>
      <c r="G138" s="30"/>
      <c r="H138" s="31"/>
    </row>
    <row r="139" spans="1:8" x14ac:dyDescent="0.25">
      <c r="A139" s="571">
        <v>2</v>
      </c>
      <c r="B139" s="572">
        <v>88.61</v>
      </c>
      <c r="C139" s="580"/>
      <c r="D139" s="567"/>
      <c r="E139" s="558"/>
      <c r="F139" s="558"/>
      <c r="H139" s="36"/>
    </row>
    <row r="140" spans="1:8" x14ac:dyDescent="0.25">
      <c r="A140" s="571"/>
      <c r="B140" s="587">
        <v>1</v>
      </c>
      <c r="C140" s="580">
        <f>A139*B139*B140</f>
        <v>177.22</v>
      </c>
      <c r="D140" s="588"/>
      <c r="E140" s="582"/>
      <c r="F140" s="561"/>
      <c r="G140" s="30"/>
    </row>
    <row r="141" spans="1:8" x14ac:dyDescent="0.25">
      <c r="A141" s="571">
        <v>2</v>
      </c>
      <c r="B141" s="572">
        <v>216.51</v>
      </c>
      <c r="C141" s="585"/>
      <c r="D141" s="588"/>
      <c r="E141" s="582"/>
      <c r="F141" s="561"/>
      <c r="G141" s="30"/>
    </row>
    <row r="142" spans="1:8" x14ac:dyDescent="0.25">
      <c r="A142" s="571"/>
      <c r="B142" s="587">
        <v>1</v>
      </c>
      <c r="C142" s="583">
        <f>A141*B141*B142</f>
        <v>433.02</v>
      </c>
      <c r="D142" s="588"/>
      <c r="E142" s="582"/>
      <c r="F142" s="561"/>
      <c r="G142" s="30"/>
    </row>
    <row r="143" spans="1:8" x14ac:dyDescent="0.25">
      <c r="A143" s="571">
        <v>2</v>
      </c>
      <c r="B143" s="572">
        <v>310.52999999999997</v>
      </c>
      <c r="C143" s="585"/>
      <c r="D143" s="588"/>
      <c r="E143" s="582"/>
      <c r="F143" s="561"/>
      <c r="G143" s="30"/>
    </row>
    <row r="144" spans="1:8" x14ac:dyDescent="0.25">
      <c r="A144" s="571"/>
      <c r="B144" s="587">
        <v>1</v>
      </c>
      <c r="C144" s="583">
        <f>A143*B143*B144</f>
        <v>621.05999999999995</v>
      </c>
      <c r="D144" s="588"/>
      <c r="E144" s="582"/>
      <c r="F144" s="561"/>
      <c r="G144" s="30"/>
    </row>
    <row r="145" spans="1:9" x14ac:dyDescent="0.25">
      <c r="A145" s="571">
        <v>2</v>
      </c>
      <c r="B145" s="572">
        <v>3031</v>
      </c>
      <c r="C145" s="580"/>
      <c r="D145" s="588"/>
      <c r="E145" s="582"/>
      <c r="F145" s="561"/>
      <c r="G145" s="30"/>
    </row>
    <row r="146" spans="1:9" ht="15.75" customHeight="1" x14ac:dyDescent="0.25">
      <c r="A146" s="571"/>
      <c r="B146" s="572">
        <v>1</v>
      </c>
      <c r="C146" s="580">
        <f>A145*B145*B146</f>
        <v>6062</v>
      </c>
      <c r="D146" s="588"/>
      <c r="E146" s="582"/>
      <c r="F146" s="561"/>
      <c r="G146" s="30"/>
    </row>
    <row r="147" spans="1:9" ht="13" thickBot="1" x14ac:dyDescent="0.3">
      <c r="A147" s="567"/>
      <c r="B147" s="568"/>
      <c r="C147" s="589">
        <f>SUM(C138:C146)</f>
        <v>16217.614</v>
      </c>
      <c r="D147" s="588"/>
      <c r="E147" s="582"/>
      <c r="F147" s="561"/>
      <c r="G147" s="30"/>
    </row>
    <row r="148" spans="1:9" ht="13" thickTop="1" x14ac:dyDescent="0.25">
      <c r="A148" s="567"/>
      <c r="B148" s="568"/>
      <c r="C148" s="585"/>
      <c r="D148" s="588"/>
      <c r="E148" s="582"/>
      <c r="F148" s="561"/>
      <c r="G148" s="30"/>
    </row>
    <row r="149" spans="1:9" x14ac:dyDescent="0.25">
      <c r="C149" s="66"/>
      <c r="D149" s="12"/>
      <c r="E149" s="72"/>
      <c r="F149" s="40"/>
      <c r="G149" s="30"/>
    </row>
    <row r="150" spans="1:9" x14ac:dyDescent="0.25">
      <c r="C150" s="66"/>
      <c r="D150" s="12"/>
      <c r="E150" s="72"/>
      <c r="F150" s="40"/>
      <c r="G150" s="30"/>
    </row>
    <row r="151" spans="1:9" ht="13" x14ac:dyDescent="0.3">
      <c r="A151" s="32"/>
      <c r="D151" s="62" t="s">
        <v>54</v>
      </c>
      <c r="E151" s="72"/>
      <c r="F151" s="40"/>
      <c r="G151" s="30"/>
      <c r="H151" s="31"/>
      <c r="I151" s="45" t="s">
        <v>18</v>
      </c>
    </row>
    <row r="152" spans="1:9" ht="13" x14ac:dyDescent="0.3">
      <c r="C152" s="66"/>
      <c r="D152" s="62" t="s">
        <v>13</v>
      </c>
      <c r="E152" s="31"/>
      <c r="F152" s="31"/>
      <c r="H152" s="36"/>
      <c r="I152" s="45" t="s">
        <v>19</v>
      </c>
    </row>
    <row r="153" spans="1:9" ht="13" x14ac:dyDescent="0.3">
      <c r="C153" s="66"/>
      <c r="D153" s="62" t="s">
        <v>14</v>
      </c>
      <c r="E153" s="31"/>
      <c r="F153" s="31"/>
      <c r="H153" s="36"/>
      <c r="I153" s="45" t="s">
        <v>38</v>
      </c>
    </row>
    <row r="154" spans="1:9" ht="13" x14ac:dyDescent="0.3">
      <c r="C154" s="66"/>
      <c r="D154" s="62" t="s">
        <v>30</v>
      </c>
      <c r="E154" s="31"/>
      <c r="F154" s="31"/>
      <c r="H154" s="36"/>
      <c r="I154" s="45" t="s">
        <v>21</v>
      </c>
    </row>
    <row r="155" spans="1:9" ht="13" x14ac:dyDescent="0.3">
      <c r="C155" s="66"/>
      <c r="D155" s="62" t="s">
        <v>37</v>
      </c>
      <c r="E155" s="31"/>
      <c r="F155" s="31"/>
      <c r="H155" s="36"/>
      <c r="I155" s="46" t="s">
        <v>22</v>
      </c>
    </row>
    <row r="156" spans="1:9" ht="13" x14ac:dyDescent="0.3">
      <c r="C156" s="66"/>
      <c r="D156" s="62" t="s">
        <v>16</v>
      </c>
      <c r="E156" s="31"/>
      <c r="F156" s="31"/>
      <c r="H156" s="36"/>
      <c r="I156" s="47" t="s">
        <v>23</v>
      </c>
    </row>
    <row r="157" spans="1:9" ht="13" x14ac:dyDescent="0.3">
      <c r="C157" s="66"/>
      <c r="D157" s="62" t="s">
        <v>17</v>
      </c>
      <c r="E157" s="31"/>
      <c r="F157" s="31"/>
      <c r="H157" s="36"/>
    </row>
    <row r="158" spans="1:9" ht="13" x14ac:dyDescent="0.3">
      <c r="C158" s="66"/>
      <c r="D158" s="62" t="s">
        <v>15</v>
      </c>
      <c r="E158" s="31"/>
      <c r="F158" s="31"/>
      <c r="H158" s="36"/>
    </row>
    <row r="159" spans="1:9" x14ac:dyDescent="0.25">
      <c r="C159" s="66"/>
      <c r="D159" s="18"/>
      <c r="E159" s="31"/>
      <c r="F159" s="31"/>
      <c r="H159" s="36"/>
    </row>
    <row r="160" spans="1:9" x14ac:dyDescent="0.25">
      <c r="C160" s="66"/>
      <c r="D160" s="18"/>
      <c r="E160" s="31"/>
      <c r="F160" s="31"/>
      <c r="H160" s="36"/>
    </row>
    <row r="161" spans="1:9" x14ac:dyDescent="0.25">
      <c r="C161" s="66"/>
      <c r="D161" s="18"/>
      <c r="E161" s="31"/>
      <c r="F161" s="31"/>
      <c r="H161" s="36"/>
    </row>
    <row r="162" spans="1:9" ht="25" x14ac:dyDescent="0.25">
      <c r="C162" s="66"/>
      <c r="D162" s="63" t="s">
        <v>57</v>
      </c>
      <c r="E162" s="31"/>
      <c r="F162" s="31"/>
      <c r="H162" s="36"/>
    </row>
    <row r="163" spans="1:9" x14ac:dyDescent="0.25">
      <c r="C163" s="66"/>
      <c r="D163" s="12" t="s">
        <v>55</v>
      </c>
      <c r="E163" s="31"/>
      <c r="F163" s="31"/>
      <c r="H163" s="36"/>
    </row>
    <row r="164" spans="1:9" x14ac:dyDescent="0.25">
      <c r="C164" s="66"/>
      <c r="D164" s="18"/>
      <c r="E164" s="31"/>
      <c r="F164" s="31"/>
      <c r="H164" s="36"/>
    </row>
    <row r="165" spans="1:9" x14ac:dyDescent="0.25">
      <c r="C165" s="66"/>
      <c r="D165" s="12" t="s">
        <v>58</v>
      </c>
      <c r="E165" s="31"/>
      <c r="F165" s="31"/>
      <c r="H165" s="36"/>
    </row>
    <row r="166" spans="1:9" x14ac:dyDescent="0.25">
      <c r="C166" s="66"/>
      <c r="D166" s="18"/>
      <c r="E166" s="31"/>
      <c r="F166" s="31"/>
      <c r="H166" s="36"/>
    </row>
    <row r="167" spans="1:9" x14ac:dyDescent="0.25">
      <c r="C167" s="66"/>
      <c r="D167" s="18"/>
      <c r="E167" s="31"/>
      <c r="F167" s="31"/>
      <c r="H167" s="36"/>
    </row>
    <row r="168" spans="1:9" x14ac:dyDescent="0.25">
      <c r="A168" s="32"/>
      <c r="B168" s="212">
        <v>1729</v>
      </c>
      <c r="C168" s="67"/>
      <c r="D168" s="45" t="s">
        <v>18</v>
      </c>
      <c r="E168" s="243">
        <f>C170</f>
        <v>778.05000000000007</v>
      </c>
      <c r="F168" s="40" t="s">
        <v>6</v>
      </c>
      <c r="G168" s="30"/>
      <c r="H168" s="31"/>
    </row>
    <row r="169" spans="1:9" x14ac:dyDescent="0.25">
      <c r="A169" s="32"/>
      <c r="B169" s="212">
        <v>1</v>
      </c>
      <c r="C169" s="67"/>
      <c r="D169" s="47"/>
      <c r="E169" s="72"/>
      <c r="F169" s="40"/>
      <c r="G169" s="30"/>
      <c r="H169" s="31"/>
    </row>
    <row r="170" spans="1:9" x14ac:dyDescent="0.25">
      <c r="A170" s="32"/>
      <c r="B170" s="213">
        <v>0.45</v>
      </c>
      <c r="C170" s="68">
        <f>B168*B169*B170</f>
        <v>778.05000000000007</v>
      </c>
      <c r="D170" s="47"/>
      <c r="E170" s="72"/>
      <c r="F170" s="40"/>
      <c r="G170" s="30"/>
      <c r="H170" s="31"/>
    </row>
    <row r="171" spans="1:9" x14ac:dyDescent="0.25">
      <c r="A171" s="32"/>
      <c r="B171" s="212"/>
      <c r="C171" s="67"/>
      <c r="D171" s="47"/>
      <c r="E171" s="72"/>
      <c r="F171" s="40"/>
      <c r="G171" s="30"/>
      <c r="H171" s="31"/>
    </row>
    <row r="172" spans="1:9" x14ac:dyDescent="0.25">
      <c r="A172" s="32"/>
      <c r="B172" s="212"/>
      <c r="C172" s="67"/>
      <c r="D172" s="74"/>
      <c r="E172" s="72"/>
      <c r="F172" s="40"/>
      <c r="G172" s="30"/>
      <c r="H172" s="31"/>
    </row>
    <row r="173" spans="1:9" x14ac:dyDescent="0.25">
      <c r="A173" s="32"/>
      <c r="B173" s="212"/>
      <c r="C173" s="67"/>
      <c r="D173" s="74"/>
      <c r="E173" s="72"/>
      <c r="F173" s="40"/>
      <c r="G173" s="30"/>
      <c r="H173" s="31"/>
    </row>
    <row r="174" spans="1:9" x14ac:dyDescent="0.25">
      <c r="A174" s="32"/>
      <c r="B174" s="212">
        <v>1729</v>
      </c>
      <c r="C174" s="67"/>
      <c r="D174" s="45" t="s">
        <v>38</v>
      </c>
      <c r="E174" s="72">
        <f>C175</f>
        <v>1729</v>
      </c>
      <c r="F174" s="40" t="s">
        <v>5</v>
      </c>
      <c r="G174" s="30"/>
      <c r="H174" s="31"/>
      <c r="I174" s="673">
        <v>1729</v>
      </c>
    </row>
    <row r="175" spans="1:9" x14ac:dyDescent="0.25">
      <c r="A175" s="32"/>
      <c r="B175" s="213">
        <v>1</v>
      </c>
      <c r="C175" s="68">
        <f>B174*B175</f>
        <v>1729</v>
      </c>
      <c r="D175" s="54"/>
      <c r="E175" s="72"/>
      <c r="F175" s="40"/>
      <c r="G175" s="30"/>
      <c r="H175" s="31"/>
    </row>
    <row r="176" spans="1:9" x14ac:dyDescent="0.25">
      <c r="A176" s="32"/>
      <c r="B176" s="212"/>
      <c r="C176" s="67"/>
      <c r="D176" s="54"/>
      <c r="E176" s="72"/>
      <c r="F176" s="40"/>
      <c r="G176" s="30"/>
      <c r="H176" s="31"/>
    </row>
    <row r="177" spans="1:8" x14ac:dyDescent="0.25">
      <c r="A177" s="32"/>
      <c r="B177" s="212"/>
      <c r="C177" s="67"/>
      <c r="D177" s="44"/>
      <c r="E177" s="72"/>
      <c r="F177" s="40"/>
      <c r="G177" s="30"/>
      <c r="H177" s="31"/>
    </row>
    <row r="178" spans="1:8" x14ac:dyDescent="0.25">
      <c r="A178" s="32"/>
      <c r="B178" s="212">
        <v>1729</v>
      </c>
      <c r="C178" s="67"/>
      <c r="D178" s="45" t="s">
        <v>21</v>
      </c>
      <c r="E178" s="72">
        <f>C179</f>
        <v>1729</v>
      </c>
      <c r="F178" s="40" t="s">
        <v>5</v>
      </c>
      <c r="G178" s="30"/>
      <c r="H178" s="31"/>
    </row>
    <row r="179" spans="1:8" x14ac:dyDescent="0.25">
      <c r="A179" s="32"/>
      <c r="B179" s="213">
        <v>1</v>
      </c>
      <c r="C179" s="68">
        <f>B178*B179</f>
        <v>1729</v>
      </c>
      <c r="D179" s="44"/>
      <c r="E179" s="72"/>
      <c r="F179" s="40"/>
      <c r="G179" s="30"/>
      <c r="H179" s="31"/>
    </row>
    <row r="180" spans="1:8" x14ac:dyDescent="0.25">
      <c r="A180" s="32"/>
      <c r="B180" s="212"/>
      <c r="C180" s="67"/>
      <c r="D180" s="44"/>
      <c r="E180" s="72"/>
      <c r="F180" s="40"/>
      <c r="G180" s="30"/>
      <c r="H180" s="31"/>
    </row>
    <row r="181" spans="1:8" x14ac:dyDescent="0.25">
      <c r="A181" s="32"/>
      <c r="B181" s="212"/>
      <c r="C181" s="67"/>
      <c r="D181" s="44"/>
      <c r="E181" s="72"/>
      <c r="F181" s="40"/>
      <c r="G181" s="30"/>
      <c r="H181" s="31"/>
    </row>
    <row r="182" spans="1:8" x14ac:dyDescent="0.25">
      <c r="A182" s="32"/>
      <c r="B182" s="212">
        <v>1729</v>
      </c>
      <c r="C182" s="67"/>
      <c r="D182" s="46" t="s">
        <v>22</v>
      </c>
      <c r="E182" s="72"/>
      <c r="F182" s="40" t="s">
        <v>5</v>
      </c>
      <c r="G182" s="30"/>
      <c r="H182" s="31"/>
    </row>
    <row r="183" spans="1:8" x14ac:dyDescent="0.25">
      <c r="A183" s="32"/>
      <c r="B183" s="213">
        <v>1</v>
      </c>
      <c r="C183" s="68">
        <f>B182*B183</f>
        <v>1729</v>
      </c>
      <c r="D183" s="44"/>
      <c r="E183" s="72"/>
      <c r="F183" s="40"/>
      <c r="G183" s="30"/>
      <c r="H183" s="31"/>
    </row>
    <row r="184" spans="1:8" x14ac:dyDescent="0.25">
      <c r="A184" s="32"/>
      <c r="B184" s="212"/>
      <c r="C184" s="67"/>
      <c r="D184" s="44"/>
      <c r="E184" s="72"/>
      <c r="F184" s="40"/>
      <c r="G184" s="30"/>
      <c r="H184" s="31"/>
    </row>
    <row r="185" spans="1:8" x14ac:dyDescent="0.25">
      <c r="A185" s="32"/>
      <c r="D185" s="12"/>
      <c r="E185" s="72"/>
      <c r="F185" s="40"/>
      <c r="G185" s="30"/>
      <c r="H185" s="31"/>
    </row>
    <row r="186" spans="1:8" x14ac:dyDescent="0.25">
      <c r="C186" s="66"/>
      <c r="D186" s="18"/>
      <c r="E186" s="31"/>
      <c r="F186" s="31"/>
      <c r="H186" s="36"/>
    </row>
    <row r="187" spans="1:8" x14ac:dyDescent="0.25">
      <c r="C187" s="66"/>
      <c r="D187" s="18"/>
      <c r="E187" s="31"/>
      <c r="F187" s="31"/>
      <c r="H187" s="36"/>
    </row>
    <row r="188" spans="1:8" x14ac:dyDescent="0.25">
      <c r="A188" s="567"/>
      <c r="B188" s="568"/>
      <c r="C188" s="578"/>
      <c r="D188" s="579" t="s">
        <v>19</v>
      </c>
      <c r="E188" s="558"/>
      <c r="F188" s="558"/>
      <c r="H188" s="36"/>
    </row>
    <row r="189" spans="1:8" x14ac:dyDescent="0.25">
      <c r="A189" s="567"/>
      <c r="B189" s="568"/>
      <c r="C189" s="578"/>
      <c r="D189" s="567"/>
      <c r="E189" s="558"/>
      <c r="F189" s="558"/>
      <c r="H189" s="36"/>
    </row>
    <row r="190" spans="1:8" x14ac:dyDescent="0.25">
      <c r="A190" s="567"/>
      <c r="B190" s="568"/>
      <c r="C190" s="578"/>
      <c r="D190" s="567"/>
      <c r="E190" s="558"/>
      <c r="F190" s="558"/>
      <c r="H190" s="36"/>
    </row>
    <row r="191" spans="1:8" x14ac:dyDescent="0.25">
      <c r="A191" s="571">
        <v>2</v>
      </c>
      <c r="B191" s="572">
        <v>485.06</v>
      </c>
      <c r="C191" s="580"/>
      <c r="D191" s="581" t="s">
        <v>52</v>
      </c>
      <c r="E191" s="582">
        <f>C192</f>
        <v>6887.8519999999999</v>
      </c>
      <c r="F191" s="561" t="s">
        <v>5</v>
      </c>
      <c r="G191" s="30"/>
      <c r="H191" s="31"/>
    </row>
    <row r="192" spans="1:8" x14ac:dyDescent="0.25">
      <c r="A192" s="571"/>
      <c r="B192" s="575">
        <v>7.1</v>
      </c>
      <c r="C192" s="583">
        <f>A191*B191*B192</f>
        <v>6887.8519999999999</v>
      </c>
      <c r="D192" s="584"/>
      <c r="E192" s="582"/>
      <c r="F192" s="561"/>
      <c r="G192" s="30"/>
      <c r="H192" s="31"/>
    </row>
    <row r="193" spans="1:9" x14ac:dyDescent="0.25">
      <c r="A193" s="567"/>
      <c r="B193" s="568"/>
      <c r="C193" s="585"/>
      <c r="D193" s="567"/>
      <c r="E193" s="558"/>
      <c r="F193" s="558"/>
      <c r="H193" s="36"/>
    </row>
    <row r="194" spans="1:9" x14ac:dyDescent="0.25">
      <c r="C194" s="66"/>
      <c r="D194" s="18"/>
      <c r="E194" s="31"/>
      <c r="F194" s="31"/>
      <c r="H194" s="36"/>
    </row>
    <row r="195" spans="1:9" x14ac:dyDescent="0.25">
      <c r="C195" s="66"/>
      <c r="D195" s="18"/>
      <c r="E195" s="31"/>
      <c r="F195" s="31"/>
      <c r="H195" s="36"/>
    </row>
    <row r="196" spans="1:9" x14ac:dyDescent="0.25">
      <c r="C196" s="66"/>
      <c r="D196" s="57" t="s">
        <v>506</v>
      </c>
      <c r="E196" s="72"/>
      <c r="F196" s="40"/>
      <c r="G196" s="30"/>
      <c r="H196" s="31"/>
    </row>
    <row r="197" spans="1:9" x14ac:dyDescent="0.25">
      <c r="C197" s="66"/>
      <c r="D197" s="12"/>
      <c r="E197" s="72"/>
      <c r="F197" s="40"/>
      <c r="G197" s="30"/>
      <c r="H197" s="31"/>
    </row>
    <row r="198" spans="1:9" x14ac:dyDescent="0.25">
      <c r="A198" s="32">
        <v>1</v>
      </c>
      <c r="B198" s="212">
        <v>224</v>
      </c>
      <c r="C198" s="67"/>
      <c r="D198" s="45" t="s">
        <v>18</v>
      </c>
      <c r="E198" s="243">
        <f>C200</f>
        <v>100.8</v>
      </c>
      <c r="F198" s="40" t="s">
        <v>6</v>
      </c>
      <c r="G198" s="30"/>
      <c r="H198" s="31"/>
    </row>
    <row r="199" spans="1:9" x14ac:dyDescent="0.25">
      <c r="A199" s="32"/>
      <c r="B199" s="212">
        <v>1</v>
      </c>
      <c r="C199" s="67"/>
      <c r="D199" s="47"/>
      <c r="E199" s="72"/>
      <c r="F199" s="40"/>
      <c r="G199" s="30"/>
      <c r="H199" s="31"/>
    </row>
    <row r="200" spans="1:9" x14ac:dyDescent="0.25">
      <c r="A200" s="32"/>
      <c r="B200" s="213">
        <v>0.45</v>
      </c>
      <c r="C200" s="68">
        <f>A198*B198*B199*B200</f>
        <v>100.8</v>
      </c>
      <c r="D200" s="47"/>
      <c r="E200" s="72"/>
      <c r="F200" s="40"/>
      <c r="G200" s="30"/>
      <c r="H200" s="31"/>
    </row>
    <row r="201" spans="1:9" x14ac:dyDescent="0.25">
      <c r="A201" s="32"/>
      <c r="B201" s="212"/>
      <c r="C201" s="67"/>
      <c r="D201" s="47"/>
      <c r="E201" s="72"/>
      <c r="F201" s="40"/>
      <c r="G201" s="30"/>
      <c r="H201" s="31"/>
    </row>
    <row r="202" spans="1:9" x14ac:dyDescent="0.25">
      <c r="A202" s="32"/>
      <c r="B202" s="212"/>
      <c r="C202" s="67"/>
      <c r="D202" s="74"/>
      <c r="E202" s="72"/>
      <c r="F202" s="40"/>
      <c r="G202" s="30"/>
      <c r="H202" s="31"/>
    </row>
    <row r="203" spans="1:9" x14ac:dyDescent="0.25">
      <c r="A203" s="32"/>
      <c r="B203" s="212"/>
      <c r="C203" s="67"/>
      <c r="D203" s="74"/>
      <c r="E203" s="72"/>
      <c r="F203" s="40"/>
      <c r="G203" s="30"/>
      <c r="H203" s="31"/>
    </row>
    <row r="204" spans="1:9" x14ac:dyDescent="0.25">
      <c r="A204" s="32">
        <v>1</v>
      </c>
      <c r="B204" s="212">
        <f>B198</f>
        <v>224</v>
      </c>
      <c r="C204" s="67"/>
      <c r="D204" s="45" t="s">
        <v>38</v>
      </c>
      <c r="E204" s="72">
        <f>C205</f>
        <v>224</v>
      </c>
      <c r="F204" s="40" t="s">
        <v>5</v>
      </c>
      <c r="G204" s="30"/>
      <c r="H204" s="31"/>
      <c r="I204" s="673">
        <v>224</v>
      </c>
    </row>
    <row r="205" spans="1:9" x14ac:dyDescent="0.25">
      <c r="A205" s="32"/>
      <c r="B205" s="213">
        <v>1</v>
      </c>
      <c r="C205" s="68">
        <f>A204*B204*B205</f>
        <v>224</v>
      </c>
      <c r="D205" s="54"/>
      <c r="E205" s="72"/>
      <c r="F205" s="40"/>
      <c r="G205" s="30"/>
      <c r="H205" s="31"/>
    </row>
    <row r="206" spans="1:9" x14ac:dyDescent="0.25">
      <c r="A206" s="32"/>
      <c r="B206" s="212"/>
      <c r="C206" s="67"/>
      <c r="D206" s="54"/>
      <c r="E206" s="72"/>
      <c r="F206" s="40"/>
      <c r="G206" s="30"/>
      <c r="H206" s="31"/>
    </row>
    <row r="207" spans="1:9" x14ac:dyDescent="0.25">
      <c r="A207" s="32"/>
      <c r="B207" s="212"/>
      <c r="C207" s="67"/>
      <c r="D207" s="44"/>
      <c r="E207" s="72"/>
      <c r="F207" s="40"/>
      <c r="G207" s="30"/>
      <c r="H207" s="31"/>
    </row>
    <row r="208" spans="1:9" x14ac:dyDescent="0.25">
      <c r="A208" s="32">
        <v>1</v>
      </c>
      <c r="B208" s="212">
        <f>B198</f>
        <v>224</v>
      </c>
      <c r="C208" s="67"/>
      <c r="D208" s="45" t="s">
        <v>21</v>
      </c>
      <c r="E208" s="72">
        <f>C209</f>
        <v>224</v>
      </c>
      <c r="F208" s="40" t="s">
        <v>5</v>
      </c>
      <c r="G208" s="30"/>
      <c r="H208" s="31"/>
    </row>
    <row r="209" spans="1:8" x14ac:dyDescent="0.25">
      <c r="A209" s="32"/>
      <c r="B209" s="213">
        <v>1</v>
      </c>
      <c r="C209" s="68">
        <f>A208*B208*B209</f>
        <v>224</v>
      </c>
      <c r="D209" s="44"/>
      <c r="E209" s="72"/>
      <c r="F209" s="40"/>
      <c r="G209" s="30"/>
      <c r="H209" s="31"/>
    </row>
    <row r="210" spans="1:8" x14ac:dyDescent="0.25">
      <c r="A210" s="32"/>
      <c r="B210" s="212"/>
      <c r="C210" s="67"/>
      <c r="D210" s="44"/>
      <c r="E210" s="72"/>
      <c r="F210" s="40"/>
      <c r="G210" s="30"/>
    </row>
    <row r="211" spans="1:8" x14ac:dyDescent="0.25">
      <c r="A211" s="32"/>
      <c r="B211" s="212"/>
      <c r="C211" s="67"/>
      <c r="D211" s="44"/>
      <c r="E211" s="72"/>
      <c r="F211" s="40"/>
      <c r="G211" s="30"/>
    </row>
    <row r="212" spans="1:8" x14ac:dyDescent="0.25">
      <c r="A212" s="32"/>
      <c r="B212" s="212"/>
      <c r="C212" s="67"/>
      <c r="D212" s="44"/>
      <c r="E212" s="72"/>
      <c r="F212" s="40"/>
      <c r="G212" s="30"/>
    </row>
    <row r="213" spans="1:8" x14ac:dyDescent="0.25">
      <c r="A213" s="32">
        <v>1</v>
      </c>
      <c r="B213" s="212">
        <f>B198</f>
        <v>224</v>
      </c>
      <c r="C213" s="67"/>
      <c r="D213" s="46" t="s">
        <v>22</v>
      </c>
      <c r="E213" s="72">
        <f>C214</f>
        <v>224</v>
      </c>
      <c r="F213" s="40" t="s">
        <v>5</v>
      </c>
      <c r="G213" s="30"/>
    </row>
    <row r="214" spans="1:8" x14ac:dyDescent="0.25">
      <c r="A214" s="32"/>
      <c r="B214" s="213">
        <v>1</v>
      </c>
      <c r="C214" s="68">
        <f>A213*B213*B214</f>
        <v>224</v>
      </c>
      <c r="D214" s="44"/>
      <c r="E214" s="72"/>
      <c r="F214" s="40"/>
      <c r="G214" s="30"/>
    </row>
    <row r="215" spans="1:8" x14ac:dyDescent="0.25">
      <c r="C215" s="66"/>
      <c r="D215" s="12"/>
      <c r="E215" s="72"/>
      <c r="F215" s="40"/>
      <c r="G215" s="30"/>
    </row>
    <row r="216" spans="1:8" x14ac:dyDescent="0.25">
      <c r="C216" s="66"/>
      <c r="D216" s="18"/>
      <c r="E216" s="31"/>
      <c r="F216" s="31"/>
      <c r="H216" s="36"/>
    </row>
    <row r="217" spans="1:8" x14ac:dyDescent="0.25">
      <c r="A217" s="567"/>
      <c r="B217" s="568"/>
      <c r="C217" s="578"/>
      <c r="D217" s="579" t="s">
        <v>19</v>
      </c>
      <c r="E217" s="558"/>
      <c r="F217" s="558"/>
      <c r="H217" s="36"/>
    </row>
    <row r="218" spans="1:8" x14ac:dyDescent="0.25">
      <c r="A218" s="567"/>
      <c r="B218" s="568"/>
      <c r="C218" s="578"/>
      <c r="D218" s="567"/>
      <c r="E218" s="558"/>
      <c r="F218" s="558"/>
      <c r="H218" s="36"/>
    </row>
    <row r="219" spans="1:8" x14ac:dyDescent="0.25">
      <c r="A219" s="567"/>
      <c r="B219" s="568"/>
      <c r="C219" s="578"/>
      <c r="D219" s="567"/>
      <c r="E219" s="558"/>
      <c r="F219" s="558"/>
      <c r="H219" s="36"/>
    </row>
    <row r="220" spans="1:8" x14ac:dyDescent="0.25">
      <c r="A220" s="571">
        <v>2</v>
      </c>
      <c r="B220" s="572">
        <f>B204</f>
        <v>224</v>
      </c>
      <c r="C220" s="580"/>
      <c r="D220" s="581" t="s">
        <v>52</v>
      </c>
      <c r="E220" s="582">
        <f>C221</f>
        <v>3180.7999999999997</v>
      </c>
      <c r="F220" s="561" t="s">
        <v>5</v>
      </c>
      <c r="G220" s="30"/>
      <c r="H220" s="31"/>
    </row>
    <row r="221" spans="1:8" x14ac:dyDescent="0.25">
      <c r="A221" s="571"/>
      <c r="B221" s="575">
        <v>7.1</v>
      </c>
      <c r="C221" s="583">
        <f>A220*B220*B221</f>
        <v>3180.7999999999997</v>
      </c>
      <c r="D221" s="584"/>
      <c r="E221" s="582"/>
      <c r="F221" s="561"/>
      <c r="G221" s="30"/>
      <c r="H221" s="31"/>
    </row>
    <row r="222" spans="1:8" x14ac:dyDescent="0.25">
      <c r="C222" s="66"/>
      <c r="D222" s="12"/>
      <c r="E222" s="72"/>
      <c r="F222" s="40"/>
      <c r="G222" s="30"/>
    </row>
    <row r="223" spans="1:8" ht="13" x14ac:dyDescent="0.3">
      <c r="C223" s="66"/>
      <c r="D223" s="62" t="s">
        <v>30</v>
      </c>
      <c r="E223" s="31"/>
      <c r="F223" s="31"/>
      <c r="H223" s="36"/>
    </row>
    <row r="224" spans="1:8" ht="13" x14ac:dyDescent="0.3">
      <c r="C224" s="66"/>
      <c r="D224" s="62" t="s">
        <v>37</v>
      </c>
      <c r="E224" s="31"/>
      <c r="F224" s="31"/>
      <c r="H224" s="36"/>
    </row>
    <row r="225" spans="1:8" ht="13" x14ac:dyDescent="0.3">
      <c r="C225" s="66"/>
      <c r="D225" s="62" t="s">
        <v>16</v>
      </c>
      <c r="E225" s="31"/>
      <c r="F225" s="31"/>
      <c r="H225" s="36"/>
    </row>
    <row r="226" spans="1:8" ht="13" x14ac:dyDescent="0.3">
      <c r="C226" s="66"/>
      <c r="D226" s="62" t="s">
        <v>17</v>
      </c>
      <c r="E226" s="31"/>
      <c r="F226" s="31"/>
      <c r="H226" s="36"/>
    </row>
    <row r="227" spans="1:8" ht="13" x14ac:dyDescent="0.3">
      <c r="C227" s="66"/>
      <c r="D227" s="62" t="s">
        <v>15</v>
      </c>
      <c r="E227" s="31"/>
      <c r="F227" s="31"/>
      <c r="H227" s="36"/>
    </row>
    <row r="228" spans="1:8" x14ac:dyDescent="0.25">
      <c r="C228" s="66"/>
      <c r="D228" s="18"/>
      <c r="E228" s="31"/>
      <c r="F228" s="31"/>
      <c r="H228" s="36"/>
    </row>
    <row r="229" spans="1:8" x14ac:dyDescent="0.25">
      <c r="C229" s="66"/>
      <c r="D229" s="18"/>
      <c r="E229" s="31"/>
      <c r="F229" s="31"/>
      <c r="H229" s="36"/>
    </row>
    <row r="230" spans="1:8" x14ac:dyDescent="0.25">
      <c r="C230" s="66"/>
      <c r="D230" s="76" t="s">
        <v>63</v>
      </c>
      <c r="E230" s="31"/>
      <c r="F230" s="31"/>
      <c r="H230" s="36"/>
    </row>
    <row r="231" spans="1:8" x14ac:dyDescent="0.25">
      <c r="C231" s="66"/>
      <c r="D231" s="18"/>
      <c r="E231" s="31"/>
      <c r="F231" s="31"/>
      <c r="H231" s="36"/>
    </row>
    <row r="232" spans="1:8" x14ac:dyDescent="0.25">
      <c r="C232" s="66"/>
      <c r="D232" s="18"/>
      <c r="E232" s="31"/>
      <c r="F232" s="31"/>
      <c r="H232" s="36"/>
    </row>
    <row r="233" spans="1:8" x14ac:dyDescent="0.25">
      <c r="C233" s="66"/>
      <c r="D233" s="12" t="s">
        <v>58</v>
      </c>
      <c r="E233" s="31"/>
      <c r="F233" s="31"/>
      <c r="H233" s="36"/>
    </row>
    <row r="234" spans="1:8" x14ac:dyDescent="0.25">
      <c r="C234" s="66"/>
      <c r="D234" s="18"/>
      <c r="E234" s="31"/>
      <c r="F234" s="31"/>
      <c r="H234" s="36"/>
    </row>
    <row r="235" spans="1:8" x14ac:dyDescent="0.25">
      <c r="C235" s="66"/>
      <c r="D235" s="18"/>
      <c r="E235" s="31"/>
      <c r="F235" s="31"/>
      <c r="H235" s="36"/>
    </row>
    <row r="236" spans="1:8" x14ac:dyDescent="0.25">
      <c r="A236" s="32"/>
      <c r="B236" s="212">
        <v>1001</v>
      </c>
      <c r="C236" s="67"/>
      <c r="D236" s="45" t="s">
        <v>18</v>
      </c>
      <c r="E236" s="243">
        <f>C238</f>
        <v>450.45</v>
      </c>
      <c r="F236" s="40" t="s">
        <v>6</v>
      </c>
      <c r="G236" s="30"/>
      <c r="H236" s="31"/>
    </row>
    <row r="237" spans="1:8" x14ac:dyDescent="0.25">
      <c r="A237" s="32"/>
      <c r="B237" s="212">
        <v>1</v>
      </c>
      <c r="C237" s="67"/>
      <c r="D237" s="47"/>
      <c r="E237" s="72"/>
      <c r="F237" s="40"/>
      <c r="G237" s="30"/>
      <c r="H237" s="31"/>
    </row>
    <row r="238" spans="1:8" x14ac:dyDescent="0.25">
      <c r="A238" s="32"/>
      <c r="B238" s="213">
        <v>0.45</v>
      </c>
      <c r="C238" s="68">
        <f>B236*B237*B238</f>
        <v>450.45</v>
      </c>
      <c r="D238" s="47"/>
      <c r="E238" s="72"/>
      <c r="F238" s="40"/>
      <c r="G238" s="30"/>
      <c r="H238" s="31"/>
    </row>
    <row r="239" spans="1:8" x14ac:dyDescent="0.25">
      <c r="A239" s="32"/>
      <c r="B239" s="212"/>
      <c r="C239" s="67"/>
      <c r="D239" s="47"/>
      <c r="E239" s="72"/>
      <c r="F239" s="40"/>
      <c r="G239" s="30"/>
      <c r="H239" s="31"/>
    </row>
    <row r="240" spans="1:8" x14ac:dyDescent="0.25">
      <c r="A240" s="32"/>
      <c r="B240" s="212"/>
      <c r="C240" s="67"/>
      <c r="D240" s="74"/>
      <c r="E240" s="72"/>
      <c r="F240" s="40"/>
      <c r="G240" s="30"/>
      <c r="H240" s="31"/>
    </row>
    <row r="241" spans="1:9" x14ac:dyDescent="0.25">
      <c r="A241" s="32"/>
      <c r="B241" s="212"/>
      <c r="C241" s="67"/>
      <c r="D241" s="74"/>
      <c r="E241" s="72"/>
      <c r="F241" s="40"/>
      <c r="G241" s="30"/>
      <c r="H241" s="31"/>
    </row>
    <row r="242" spans="1:9" x14ac:dyDescent="0.25">
      <c r="A242" s="32"/>
      <c r="B242" s="212">
        <v>1001</v>
      </c>
      <c r="C242" s="67"/>
      <c r="D242" s="45" t="s">
        <v>38</v>
      </c>
      <c r="E242" s="72">
        <f>C246</f>
        <v>1001</v>
      </c>
      <c r="F242" s="40" t="s">
        <v>5</v>
      </c>
      <c r="G242" s="30"/>
      <c r="H242" s="31"/>
      <c r="I242" s="673">
        <v>1001</v>
      </c>
    </row>
    <row r="243" spans="1:9" x14ac:dyDescent="0.25">
      <c r="A243" s="32"/>
      <c r="B243" s="213">
        <v>1</v>
      </c>
      <c r="C243" s="68">
        <f>B242*B243</f>
        <v>1001</v>
      </c>
      <c r="D243" s="54"/>
      <c r="E243" s="72"/>
      <c r="F243" s="40"/>
      <c r="G243" s="30"/>
      <c r="H243" s="31"/>
    </row>
    <row r="244" spans="1:9" x14ac:dyDescent="0.25">
      <c r="A244" s="32"/>
      <c r="B244" s="212"/>
      <c r="C244" s="67"/>
      <c r="D244" s="54"/>
      <c r="E244" s="72"/>
      <c r="F244" s="40"/>
      <c r="G244" s="30"/>
      <c r="H244" s="31"/>
    </row>
    <row r="245" spans="1:9" x14ac:dyDescent="0.25">
      <c r="A245" s="32"/>
      <c r="B245" s="242"/>
      <c r="C245" s="61">
        <f>B244*B245</f>
        <v>0</v>
      </c>
      <c r="D245" s="54"/>
      <c r="E245" s="72"/>
      <c r="F245" s="40"/>
      <c r="G245" s="30"/>
      <c r="H245" s="31"/>
    </row>
    <row r="246" spans="1:9" ht="13" thickBot="1" x14ac:dyDescent="0.3">
      <c r="A246" s="32"/>
      <c r="B246" s="212"/>
      <c r="C246" s="77">
        <f>SUM(C243:C245)</f>
        <v>1001</v>
      </c>
      <c r="D246" s="54"/>
      <c r="E246" s="72"/>
      <c r="F246" s="40"/>
      <c r="G246" s="30"/>
      <c r="H246" s="31"/>
    </row>
    <row r="247" spans="1:9" x14ac:dyDescent="0.25">
      <c r="A247" s="32"/>
      <c r="B247" s="212"/>
      <c r="C247" s="67"/>
      <c r="D247" s="54"/>
      <c r="E247" s="72"/>
      <c r="F247" s="40"/>
      <c r="G247" s="30"/>
      <c r="H247" s="31"/>
    </row>
    <row r="248" spans="1:9" x14ac:dyDescent="0.25">
      <c r="A248" s="32"/>
      <c r="B248" s="212"/>
      <c r="C248" s="67"/>
      <c r="D248" s="54"/>
      <c r="E248" s="72"/>
      <c r="F248" s="40"/>
      <c r="G248" s="30"/>
      <c r="H248" s="31"/>
    </row>
    <row r="249" spans="1:9" x14ac:dyDescent="0.25">
      <c r="A249" s="32"/>
      <c r="B249" s="212"/>
      <c r="C249" s="67"/>
      <c r="D249" s="54"/>
      <c r="E249" s="72"/>
      <c r="F249" s="40"/>
      <c r="G249" s="30"/>
      <c r="H249" s="31"/>
    </row>
    <row r="250" spans="1:9" x14ac:dyDescent="0.25">
      <c r="A250" s="32"/>
      <c r="B250" s="212"/>
      <c r="C250" s="67"/>
      <c r="D250" s="44"/>
      <c r="E250" s="72"/>
      <c r="F250" s="40"/>
      <c r="G250" s="30"/>
      <c r="H250" s="31"/>
    </row>
    <row r="251" spans="1:9" x14ac:dyDescent="0.25">
      <c r="A251" s="32"/>
      <c r="B251" s="212">
        <v>1001</v>
      </c>
      <c r="C251" s="67"/>
      <c r="D251" s="45" t="s">
        <v>21</v>
      </c>
      <c r="E251" s="72">
        <f>C255</f>
        <v>1001</v>
      </c>
      <c r="F251" s="40" t="s">
        <v>5</v>
      </c>
      <c r="G251" s="30"/>
      <c r="H251" s="31"/>
    </row>
    <row r="252" spans="1:9" x14ac:dyDescent="0.25">
      <c r="A252" s="32"/>
      <c r="B252" s="213">
        <v>1</v>
      </c>
      <c r="C252" s="68">
        <f>B251*B252</f>
        <v>1001</v>
      </c>
      <c r="D252" s="44"/>
      <c r="E252" s="72"/>
      <c r="F252" s="40"/>
      <c r="G252" s="30"/>
      <c r="H252" s="31"/>
    </row>
    <row r="253" spans="1:9" x14ac:dyDescent="0.25">
      <c r="A253" s="32"/>
      <c r="B253" s="212"/>
      <c r="C253" s="67"/>
      <c r="D253" s="44"/>
      <c r="E253" s="72"/>
      <c r="F253" s="40"/>
      <c r="G253" s="30"/>
      <c r="H253" s="31"/>
    </row>
    <row r="254" spans="1:9" x14ac:dyDescent="0.25">
      <c r="A254" s="32"/>
      <c r="B254" s="242"/>
      <c r="C254" s="61">
        <f>B253*B254</f>
        <v>0</v>
      </c>
      <c r="D254" s="44"/>
      <c r="E254" s="72"/>
      <c r="F254" s="40"/>
      <c r="G254" s="30"/>
      <c r="H254" s="31"/>
    </row>
    <row r="255" spans="1:9" ht="13" thickBot="1" x14ac:dyDescent="0.3">
      <c r="A255" s="32"/>
      <c r="B255" s="212"/>
      <c r="C255" s="77">
        <f>SUM(C252:C254)</f>
        <v>1001</v>
      </c>
      <c r="D255" s="44"/>
      <c r="E255" s="72"/>
      <c r="F255" s="40"/>
      <c r="G255" s="30"/>
      <c r="H255" s="31"/>
    </row>
    <row r="256" spans="1:9" x14ac:dyDescent="0.25">
      <c r="A256" s="32"/>
      <c r="B256" s="212"/>
      <c r="C256" s="67"/>
      <c r="D256" s="44"/>
      <c r="E256" s="72"/>
      <c r="F256" s="40"/>
      <c r="G256" s="30"/>
      <c r="H256" s="31"/>
    </row>
    <row r="257" spans="1:8" x14ac:dyDescent="0.25">
      <c r="A257" s="32"/>
      <c r="B257" s="212"/>
      <c r="C257" s="67"/>
      <c r="D257" s="44"/>
      <c r="E257" s="72"/>
      <c r="F257" s="40"/>
      <c r="G257" s="30"/>
      <c r="H257" s="31"/>
    </row>
    <row r="258" spans="1:8" x14ac:dyDescent="0.25">
      <c r="A258" s="32"/>
      <c r="B258" s="212">
        <v>1001</v>
      </c>
      <c r="C258" s="67"/>
      <c r="D258" s="46" t="s">
        <v>22</v>
      </c>
      <c r="E258" s="72">
        <f>C262</f>
        <v>1001</v>
      </c>
      <c r="F258" s="40" t="s">
        <v>5</v>
      </c>
      <c r="G258" s="30"/>
      <c r="H258" s="31"/>
    </row>
    <row r="259" spans="1:8" x14ac:dyDescent="0.25">
      <c r="A259" s="32"/>
      <c r="B259" s="213">
        <v>1</v>
      </c>
      <c r="C259" s="68">
        <f>B258*B259</f>
        <v>1001</v>
      </c>
      <c r="D259" s="44"/>
      <c r="E259" s="72"/>
      <c r="F259" s="40"/>
      <c r="G259" s="30"/>
      <c r="H259" s="31"/>
    </row>
    <row r="260" spans="1:8" x14ac:dyDescent="0.25">
      <c r="A260" s="32"/>
      <c r="B260" s="212"/>
      <c r="C260" s="67"/>
      <c r="D260" s="44"/>
      <c r="E260" s="72"/>
      <c r="F260" s="40"/>
      <c r="G260" s="30"/>
      <c r="H260" s="31"/>
    </row>
    <row r="261" spans="1:8" x14ac:dyDescent="0.25">
      <c r="A261" s="32"/>
      <c r="B261" s="242"/>
      <c r="C261" s="61">
        <f>B260*B261</f>
        <v>0</v>
      </c>
      <c r="D261" s="12"/>
      <c r="E261" s="72"/>
      <c r="F261" s="40"/>
      <c r="G261" s="30"/>
      <c r="H261" s="31"/>
    </row>
    <row r="262" spans="1:8" ht="13" thickBot="1" x14ac:dyDescent="0.3">
      <c r="A262" s="32"/>
      <c r="B262" s="212"/>
      <c r="C262" s="77">
        <f>SUM(C259:C261)</f>
        <v>1001</v>
      </c>
      <c r="D262" s="18"/>
      <c r="E262" s="31"/>
      <c r="F262" s="31"/>
      <c r="H262" s="36"/>
    </row>
    <row r="263" spans="1:8" x14ac:dyDescent="0.25">
      <c r="C263" s="66"/>
      <c r="D263" s="18"/>
      <c r="E263" s="31"/>
      <c r="F263" s="31"/>
      <c r="H263" s="36"/>
    </row>
    <row r="264" spans="1:8" x14ac:dyDescent="0.25">
      <c r="A264" s="567"/>
      <c r="B264" s="568"/>
      <c r="C264" s="578"/>
      <c r="D264" s="579" t="s">
        <v>19</v>
      </c>
      <c r="E264" s="558"/>
      <c r="F264" s="558"/>
      <c r="H264" s="36"/>
    </row>
    <row r="265" spans="1:8" x14ac:dyDescent="0.25">
      <c r="A265" s="567"/>
      <c r="B265" s="568"/>
      <c r="C265" s="578"/>
      <c r="D265" s="567"/>
      <c r="E265" s="558"/>
      <c r="F265" s="558"/>
      <c r="H265" s="36"/>
    </row>
    <row r="266" spans="1:8" x14ac:dyDescent="0.25">
      <c r="A266" s="567"/>
      <c r="B266" s="568"/>
      <c r="C266" s="578"/>
      <c r="D266" s="567"/>
      <c r="E266" s="558"/>
      <c r="F266" s="558"/>
      <c r="H266" s="36"/>
    </row>
    <row r="267" spans="1:8" x14ac:dyDescent="0.25">
      <c r="A267" s="571">
        <v>2</v>
      </c>
      <c r="B267" s="572">
        <v>1221</v>
      </c>
      <c r="C267" s="580"/>
      <c r="D267" s="581" t="s">
        <v>52</v>
      </c>
      <c r="E267" s="582">
        <f>C268</f>
        <v>17338.2</v>
      </c>
      <c r="F267" s="561" t="s">
        <v>5</v>
      </c>
      <c r="G267" s="30"/>
      <c r="H267" s="31"/>
    </row>
    <row r="268" spans="1:8" x14ac:dyDescent="0.25">
      <c r="A268" s="571"/>
      <c r="B268" s="575">
        <v>7.1</v>
      </c>
      <c r="C268" s="583">
        <f>A267*B267*B268</f>
        <v>17338.2</v>
      </c>
      <c r="D268" s="584"/>
      <c r="E268" s="582"/>
      <c r="F268" s="561"/>
      <c r="G268" s="30"/>
      <c r="H268" s="31"/>
    </row>
    <row r="269" spans="1:8" x14ac:dyDescent="0.25">
      <c r="A269" s="567"/>
      <c r="B269" s="568"/>
      <c r="C269" s="585"/>
      <c r="D269" s="567"/>
      <c r="E269" s="558"/>
      <c r="F269" s="558"/>
      <c r="H269" s="36"/>
    </row>
    <row r="270" spans="1:8" x14ac:dyDescent="0.25">
      <c r="C270" s="66"/>
      <c r="D270" s="18"/>
      <c r="E270" s="31"/>
      <c r="F270" s="31"/>
      <c r="H270" s="36"/>
    </row>
    <row r="271" spans="1:8" x14ac:dyDescent="0.25">
      <c r="C271" s="66"/>
      <c r="D271" s="18"/>
      <c r="E271" s="31"/>
      <c r="F271" s="31"/>
      <c r="H271" s="36"/>
    </row>
    <row r="272" spans="1:8" x14ac:dyDescent="0.25">
      <c r="D272" s="18"/>
      <c r="E272" s="31"/>
      <c r="F272" s="31"/>
      <c r="H272" s="36"/>
    </row>
    <row r="273" spans="4:8" x14ac:dyDescent="0.25">
      <c r="D273" s="18"/>
      <c r="E273" s="31"/>
      <c r="F273" s="31"/>
      <c r="H273" s="36"/>
    </row>
    <row r="274" spans="4:8" x14ac:dyDescent="0.25">
      <c r="D274" s="18"/>
      <c r="E274" s="31"/>
      <c r="F274" s="31"/>
      <c r="H274" s="36"/>
    </row>
    <row r="275" spans="4:8" x14ac:dyDescent="0.25">
      <c r="D275" s="18"/>
      <c r="E275" s="31"/>
      <c r="F275" s="31"/>
      <c r="H275" s="36"/>
    </row>
    <row r="276" spans="4:8" x14ac:dyDescent="0.25">
      <c r="D276" s="18"/>
      <c r="E276" s="31"/>
      <c r="F276" s="31"/>
      <c r="H276" s="36"/>
    </row>
    <row r="277" spans="4:8" x14ac:dyDescent="0.25">
      <c r="D277" s="18"/>
      <c r="E277" s="31"/>
      <c r="F277" s="31"/>
      <c r="H277" s="36"/>
    </row>
    <row r="278" spans="4:8" x14ac:dyDescent="0.25">
      <c r="D278" s="18"/>
      <c r="E278" s="31"/>
      <c r="F278" s="31"/>
      <c r="H278" s="36"/>
    </row>
    <row r="279" spans="4:8" x14ac:dyDescent="0.25">
      <c r="D279" s="18"/>
      <c r="E279" s="31"/>
      <c r="F279" s="31"/>
      <c r="H279" s="36"/>
    </row>
    <row r="280" spans="4:8" x14ac:dyDescent="0.25">
      <c r="D280" s="18"/>
      <c r="E280" s="31"/>
      <c r="F280" s="31"/>
      <c r="H280" s="36"/>
    </row>
    <row r="281" spans="4:8" x14ac:dyDescent="0.25">
      <c r="D281" s="18"/>
      <c r="E281" s="31"/>
      <c r="F281" s="31"/>
      <c r="H281" s="36"/>
    </row>
    <row r="282" spans="4:8" x14ac:dyDescent="0.25">
      <c r="D282" s="18"/>
      <c r="E282" s="31"/>
      <c r="F282" s="31"/>
      <c r="H282" s="36"/>
    </row>
    <row r="283" spans="4:8" x14ac:dyDescent="0.25">
      <c r="D283" s="18"/>
      <c r="E283" s="31"/>
      <c r="F283" s="31"/>
      <c r="H283" s="36"/>
    </row>
    <row r="284" spans="4:8" x14ac:dyDescent="0.25">
      <c r="D284" s="18"/>
      <c r="E284" s="31"/>
      <c r="F284" s="31"/>
      <c r="H284" s="36"/>
    </row>
    <row r="285" spans="4:8" x14ac:dyDescent="0.25">
      <c r="D285" s="18"/>
      <c r="E285" s="31"/>
      <c r="F285" s="31"/>
      <c r="H285" s="36"/>
    </row>
    <row r="286" spans="4:8" x14ac:dyDescent="0.25">
      <c r="D286" s="18"/>
      <c r="E286" s="31"/>
      <c r="F286" s="31"/>
      <c r="H286" s="36"/>
    </row>
    <row r="287" spans="4:8" x14ac:dyDescent="0.25">
      <c r="D287" s="18"/>
      <c r="E287" s="31"/>
      <c r="F287" s="31"/>
      <c r="H287" s="36"/>
    </row>
    <row r="288" spans="4:8" x14ac:dyDescent="0.25">
      <c r="D288" s="18"/>
      <c r="E288" s="31"/>
      <c r="F288" s="31"/>
      <c r="H288" s="36"/>
    </row>
    <row r="289" spans="4:8" x14ac:dyDescent="0.25">
      <c r="D289" s="18"/>
      <c r="E289" s="31"/>
      <c r="F289" s="31"/>
      <c r="H289" s="36"/>
    </row>
    <row r="290" spans="4:8" x14ac:dyDescent="0.25">
      <c r="D290" s="18"/>
      <c r="E290" s="31"/>
      <c r="F290" s="31"/>
      <c r="H290" s="36"/>
    </row>
    <row r="291" spans="4:8" x14ac:dyDescent="0.25">
      <c r="D291" s="18"/>
      <c r="E291" s="31"/>
      <c r="F291" s="31"/>
      <c r="H291" s="36"/>
    </row>
    <row r="292" spans="4:8" x14ac:dyDescent="0.25">
      <c r="D292" s="18"/>
      <c r="E292" s="31"/>
      <c r="F292" s="31"/>
      <c r="H292" s="36"/>
    </row>
    <row r="293" spans="4:8" x14ac:dyDescent="0.25">
      <c r="D293" s="18"/>
      <c r="E293" s="31"/>
      <c r="F293" s="31"/>
      <c r="H293" s="36"/>
    </row>
    <row r="294" spans="4:8" x14ac:dyDescent="0.25">
      <c r="D294" s="18"/>
      <c r="E294" s="31"/>
      <c r="F294" s="31"/>
      <c r="H294" s="36"/>
    </row>
    <row r="295" spans="4:8" x14ac:dyDescent="0.25">
      <c r="D295" s="18"/>
      <c r="E295" s="31"/>
      <c r="F295" s="31"/>
      <c r="H295" s="36"/>
    </row>
    <row r="296" spans="4:8" x14ac:dyDescent="0.25">
      <c r="D296" s="18"/>
      <c r="E296" s="31"/>
      <c r="F296" s="31"/>
      <c r="H296" s="36"/>
    </row>
    <row r="297" spans="4:8" x14ac:dyDescent="0.25">
      <c r="D297" s="18"/>
      <c r="E297" s="31"/>
      <c r="F297" s="31"/>
      <c r="H297" s="36"/>
    </row>
    <row r="298" spans="4:8" x14ac:dyDescent="0.25">
      <c r="D298" s="18"/>
      <c r="E298" s="31"/>
      <c r="F298" s="31"/>
      <c r="H298" s="36"/>
    </row>
    <row r="299" spans="4:8" x14ac:dyDescent="0.25">
      <c r="D299" s="18"/>
      <c r="E299" s="31"/>
      <c r="F299" s="31"/>
      <c r="H299" s="36"/>
    </row>
    <row r="300" spans="4:8" x14ac:dyDescent="0.25">
      <c r="D300" s="18"/>
      <c r="E300" s="31"/>
      <c r="F300" s="31"/>
      <c r="H300" s="36"/>
    </row>
    <row r="301" spans="4:8" x14ac:dyDescent="0.25">
      <c r="D301" s="18"/>
      <c r="E301" s="31"/>
      <c r="F301" s="31"/>
      <c r="H301" s="36"/>
    </row>
    <row r="302" spans="4:8" x14ac:dyDescent="0.25">
      <c r="D302" s="18"/>
      <c r="E302" s="31"/>
      <c r="F302" s="31"/>
      <c r="H302" s="36"/>
    </row>
    <row r="303" spans="4:8" x14ac:dyDescent="0.25">
      <c r="D303" s="18"/>
      <c r="E303" s="31"/>
      <c r="F303" s="31"/>
      <c r="H303" s="36"/>
    </row>
    <row r="304" spans="4:8" x14ac:dyDescent="0.25">
      <c r="D304" s="18"/>
      <c r="E304" s="31"/>
      <c r="F304" s="31"/>
      <c r="H304" s="36"/>
    </row>
    <row r="305" spans="4:8" x14ac:dyDescent="0.25">
      <c r="D305" s="18"/>
      <c r="E305" s="31"/>
      <c r="F305" s="31"/>
      <c r="H305" s="36"/>
    </row>
    <row r="306" spans="4:8" x14ac:dyDescent="0.25">
      <c r="D306" s="18"/>
      <c r="E306" s="31"/>
      <c r="F306" s="31"/>
      <c r="H306" s="36"/>
    </row>
    <row r="307" spans="4:8" x14ac:dyDescent="0.25">
      <c r="D307" s="18"/>
      <c r="E307" s="31"/>
      <c r="F307" s="31"/>
      <c r="H307" s="36"/>
    </row>
    <row r="308" spans="4:8" x14ac:dyDescent="0.25">
      <c r="D308" s="18"/>
      <c r="E308" s="31"/>
      <c r="F308" s="31"/>
      <c r="H308" s="36"/>
    </row>
    <row r="309" spans="4:8" x14ac:dyDescent="0.25">
      <c r="D309" s="18"/>
      <c r="E309" s="31"/>
      <c r="F309" s="31"/>
      <c r="H309" s="36"/>
    </row>
    <row r="310" spans="4:8" x14ac:dyDescent="0.25">
      <c r="D310" s="18"/>
      <c r="E310" s="31"/>
      <c r="F310" s="31"/>
      <c r="H310" s="36"/>
    </row>
    <row r="311" spans="4:8" x14ac:dyDescent="0.25">
      <c r="D311" s="18"/>
      <c r="E311" s="31"/>
      <c r="F311" s="31"/>
      <c r="H311" s="36"/>
    </row>
    <row r="312" spans="4:8" x14ac:dyDescent="0.25">
      <c r="D312" s="18"/>
      <c r="E312" s="31"/>
      <c r="F312" s="31"/>
      <c r="H312" s="36"/>
    </row>
    <row r="313" spans="4:8" x14ac:dyDescent="0.25">
      <c r="D313" s="18"/>
      <c r="E313" s="31"/>
      <c r="F313" s="31"/>
      <c r="H313" s="36"/>
    </row>
    <row r="314" spans="4:8" x14ac:dyDescent="0.25">
      <c r="D314" s="18"/>
      <c r="E314" s="31"/>
      <c r="F314" s="31"/>
      <c r="H314" s="36"/>
    </row>
    <row r="315" spans="4:8" x14ac:dyDescent="0.25">
      <c r="D315" s="18"/>
      <c r="E315" s="31"/>
      <c r="F315" s="31"/>
      <c r="H315" s="36"/>
    </row>
    <row r="316" spans="4:8" x14ac:dyDescent="0.25">
      <c r="D316" s="18"/>
      <c r="E316" s="31"/>
      <c r="F316" s="31"/>
      <c r="H316" s="36"/>
    </row>
    <row r="317" spans="4:8" x14ac:dyDescent="0.25">
      <c r="D317" s="18"/>
      <c r="E317" s="31"/>
      <c r="F317" s="31"/>
      <c r="H317" s="36"/>
    </row>
    <row r="318" spans="4:8" x14ac:dyDescent="0.25">
      <c r="D318" s="18"/>
      <c r="E318" s="31"/>
      <c r="F318" s="31"/>
      <c r="H318" s="36"/>
    </row>
    <row r="319" spans="4:8" x14ac:dyDescent="0.25">
      <c r="D319" s="18"/>
      <c r="E319" s="31"/>
      <c r="F319" s="31"/>
      <c r="H319" s="36"/>
    </row>
    <row r="320" spans="4:8" x14ac:dyDescent="0.25">
      <c r="D320" s="18"/>
      <c r="E320" s="31"/>
      <c r="F320" s="31"/>
      <c r="H320" s="36"/>
    </row>
    <row r="321" spans="4:8" x14ac:dyDescent="0.25">
      <c r="D321" s="18"/>
      <c r="E321" s="31"/>
      <c r="F321" s="31"/>
      <c r="H321" s="36"/>
    </row>
    <row r="322" spans="4:8" x14ac:dyDescent="0.25">
      <c r="D322" s="18"/>
      <c r="E322" s="31"/>
      <c r="F322" s="31"/>
      <c r="H322" s="36"/>
    </row>
    <row r="323" spans="4:8" x14ac:dyDescent="0.25">
      <c r="D323" s="18"/>
      <c r="E323" s="31"/>
      <c r="F323" s="31"/>
      <c r="H323" s="36"/>
    </row>
    <row r="324" spans="4:8" x14ac:dyDescent="0.25">
      <c r="D324" s="18"/>
      <c r="E324" s="31"/>
      <c r="F324" s="31"/>
      <c r="H324" s="36"/>
    </row>
    <row r="325" spans="4:8" x14ac:dyDescent="0.25">
      <c r="D325" s="18"/>
      <c r="E325" s="31"/>
      <c r="F325" s="31"/>
      <c r="H325" s="36"/>
    </row>
    <row r="326" spans="4:8" x14ac:dyDescent="0.25">
      <c r="D326" s="18"/>
      <c r="E326" s="31"/>
      <c r="F326" s="31"/>
      <c r="H326" s="36"/>
    </row>
    <row r="327" spans="4:8" x14ac:dyDescent="0.25">
      <c r="D327" s="18"/>
      <c r="E327" s="31"/>
      <c r="F327" s="31"/>
      <c r="H327" s="36"/>
    </row>
    <row r="328" spans="4:8" x14ac:dyDescent="0.25">
      <c r="D328" s="18"/>
      <c r="E328" s="31"/>
      <c r="F328" s="31"/>
      <c r="H328" s="36"/>
    </row>
    <row r="329" spans="4:8" x14ac:dyDescent="0.25">
      <c r="D329" s="18"/>
      <c r="E329" s="31"/>
      <c r="F329" s="31"/>
      <c r="H329" s="36"/>
    </row>
    <row r="330" spans="4:8" x14ac:dyDescent="0.25">
      <c r="D330" s="18"/>
      <c r="E330" s="31"/>
      <c r="F330" s="31"/>
      <c r="H330" s="36"/>
    </row>
    <row r="331" spans="4:8" x14ac:dyDescent="0.25">
      <c r="D331" s="18"/>
      <c r="E331" s="31"/>
      <c r="F331" s="31"/>
      <c r="H331" s="36"/>
    </row>
    <row r="332" spans="4:8" x14ac:dyDescent="0.25">
      <c r="D332" s="18"/>
      <c r="E332" s="31"/>
      <c r="F332" s="31"/>
      <c r="H332" s="36"/>
    </row>
    <row r="333" spans="4:8" x14ac:dyDescent="0.25">
      <c r="D333" s="18"/>
      <c r="E333" s="31"/>
      <c r="F333" s="31"/>
      <c r="H333" s="36"/>
    </row>
    <row r="334" spans="4:8" x14ac:dyDescent="0.25">
      <c r="D334" s="18"/>
      <c r="E334" s="31"/>
      <c r="F334" s="31"/>
      <c r="H334" s="36"/>
    </row>
    <row r="335" spans="4:8" x14ac:dyDescent="0.25">
      <c r="D335" s="18"/>
      <c r="E335" s="31"/>
      <c r="F335" s="31"/>
      <c r="H335" s="36"/>
    </row>
    <row r="336" spans="4:8" x14ac:dyDescent="0.25">
      <c r="D336" s="18"/>
      <c r="E336" s="31"/>
      <c r="F336" s="31"/>
      <c r="H336" s="36"/>
    </row>
    <row r="337" spans="4:8" x14ac:dyDescent="0.25">
      <c r="D337" s="18"/>
      <c r="E337" s="31"/>
      <c r="F337" s="31"/>
      <c r="H337" s="36"/>
    </row>
    <row r="338" spans="4:8" x14ac:dyDescent="0.25">
      <c r="D338" s="18"/>
      <c r="E338" s="31"/>
      <c r="F338" s="31"/>
      <c r="H338" s="36"/>
    </row>
    <row r="339" spans="4:8" x14ac:dyDescent="0.25">
      <c r="D339" s="18"/>
      <c r="E339" s="31"/>
      <c r="F339" s="31"/>
      <c r="H339" s="36"/>
    </row>
    <row r="340" spans="4:8" x14ac:dyDescent="0.25">
      <c r="D340" s="18"/>
      <c r="E340" s="31"/>
      <c r="F340" s="31"/>
      <c r="H340" s="36"/>
    </row>
    <row r="341" spans="4:8" x14ac:dyDescent="0.25">
      <c r="D341" s="18"/>
      <c r="E341" s="31"/>
      <c r="F341" s="31"/>
      <c r="H341" s="36"/>
    </row>
    <row r="342" spans="4:8" x14ac:dyDescent="0.25">
      <c r="D342" s="18"/>
      <c r="E342" s="31"/>
      <c r="F342" s="31"/>
      <c r="H342" s="36"/>
    </row>
    <row r="343" spans="4:8" x14ac:dyDescent="0.25">
      <c r="D343" s="18"/>
      <c r="E343" s="31"/>
      <c r="F343" s="31"/>
      <c r="H343" s="36"/>
    </row>
    <row r="344" spans="4:8" x14ac:dyDescent="0.25">
      <c r="D344" s="18"/>
      <c r="E344" s="31"/>
      <c r="F344" s="31"/>
      <c r="H344" s="36"/>
    </row>
    <row r="345" spans="4:8" x14ac:dyDescent="0.25">
      <c r="D345" s="18"/>
      <c r="E345" s="31"/>
      <c r="F345" s="31"/>
      <c r="H345" s="36"/>
    </row>
    <row r="346" spans="4:8" x14ac:dyDescent="0.25">
      <c r="D346" s="18"/>
      <c r="E346" s="31"/>
      <c r="F346" s="31"/>
      <c r="H346" s="36"/>
    </row>
    <row r="347" spans="4:8" x14ac:dyDescent="0.25">
      <c r="D347" s="18"/>
      <c r="E347" s="31"/>
      <c r="F347" s="31"/>
      <c r="H347" s="36"/>
    </row>
    <row r="348" spans="4:8" x14ac:dyDescent="0.25">
      <c r="D348" s="18"/>
      <c r="E348" s="31"/>
      <c r="F348" s="31"/>
      <c r="H348" s="36"/>
    </row>
    <row r="349" spans="4:8" x14ac:dyDescent="0.25">
      <c r="D349" s="18"/>
      <c r="E349" s="31"/>
      <c r="F349" s="31"/>
      <c r="H349" s="36"/>
    </row>
    <row r="350" spans="4:8" x14ac:dyDescent="0.25">
      <c r="D350" s="18"/>
      <c r="E350" s="31"/>
      <c r="F350" s="31"/>
      <c r="H350" s="36"/>
    </row>
    <row r="351" spans="4:8" x14ac:dyDescent="0.25">
      <c r="D351" s="18"/>
      <c r="E351" s="31"/>
      <c r="F351" s="31"/>
      <c r="H351" s="36"/>
    </row>
    <row r="352" spans="4:8" x14ac:dyDescent="0.25">
      <c r="D352" s="18"/>
      <c r="E352" s="31"/>
      <c r="F352" s="31"/>
      <c r="H352" s="36"/>
    </row>
    <row r="353" spans="4:8" x14ac:dyDescent="0.25">
      <c r="D353" s="18"/>
      <c r="E353" s="31"/>
      <c r="F353" s="31"/>
      <c r="H353" s="36"/>
    </row>
    <row r="354" spans="4:8" x14ac:dyDescent="0.25">
      <c r="D354" s="18"/>
      <c r="E354" s="31"/>
      <c r="F354" s="31"/>
      <c r="H354" s="36"/>
    </row>
    <row r="355" spans="4:8" x14ac:dyDescent="0.25">
      <c r="D355" s="18"/>
      <c r="E355" s="31"/>
      <c r="F355" s="31"/>
      <c r="H355" s="36"/>
    </row>
    <row r="356" spans="4:8" x14ac:dyDescent="0.25">
      <c r="D356" s="18"/>
      <c r="E356" s="31"/>
      <c r="F356" s="31"/>
      <c r="H356" s="36"/>
    </row>
    <row r="357" spans="4:8" x14ac:dyDescent="0.25">
      <c r="D357" s="18"/>
      <c r="E357" s="31"/>
      <c r="F357" s="31"/>
      <c r="H357" s="36"/>
    </row>
    <row r="358" spans="4:8" x14ac:dyDescent="0.25">
      <c r="D358" s="18"/>
      <c r="E358" s="31"/>
      <c r="F358" s="31"/>
      <c r="H358" s="36"/>
    </row>
    <row r="359" spans="4:8" x14ac:dyDescent="0.25">
      <c r="D359" s="18"/>
      <c r="E359" s="31"/>
      <c r="F359" s="31"/>
      <c r="H359" s="36"/>
    </row>
    <row r="360" spans="4:8" x14ac:dyDescent="0.25">
      <c r="D360" s="18"/>
      <c r="E360" s="31"/>
      <c r="F360" s="31"/>
      <c r="H360" s="36"/>
    </row>
    <row r="361" spans="4:8" x14ac:dyDescent="0.25">
      <c r="D361" s="18"/>
      <c r="E361" s="31"/>
      <c r="F361" s="31"/>
      <c r="H361" s="36"/>
    </row>
    <row r="362" spans="4:8" x14ac:dyDescent="0.25">
      <c r="D362" s="18"/>
      <c r="E362" s="31"/>
      <c r="F362" s="31"/>
      <c r="H362" s="36"/>
    </row>
    <row r="363" spans="4:8" x14ac:dyDescent="0.25">
      <c r="D363" s="18"/>
      <c r="E363" s="31"/>
      <c r="F363" s="31"/>
      <c r="H363" s="36"/>
    </row>
    <row r="364" spans="4:8" x14ac:dyDescent="0.25">
      <c r="D364" s="18"/>
      <c r="E364" s="31"/>
      <c r="F364" s="31"/>
      <c r="H364" s="36"/>
    </row>
    <row r="365" spans="4:8" x14ac:dyDescent="0.25">
      <c r="D365" s="18"/>
      <c r="E365" s="31"/>
      <c r="F365" s="31"/>
      <c r="H365" s="36"/>
    </row>
    <row r="366" spans="4:8" x14ac:dyDescent="0.25">
      <c r="D366" s="18"/>
      <c r="E366" s="31"/>
      <c r="F366" s="31"/>
      <c r="H366" s="36"/>
    </row>
    <row r="367" spans="4:8" x14ac:dyDescent="0.25">
      <c r="D367" s="18"/>
      <c r="E367" s="31"/>
      <c r="F367" s="31"/>
      <c r="H367" s="36"/>
    </row>
    <row r="368" spans="4:8" x14ac:dyDescent="0.25">
      <c r="D368" s="18"/>
      <c r="E368" s="31"/>
      <c r="F368" s="31"/>
      <c r="H368" s="36"/>
    </row>
    <row r="369" spans="4:8" x14ac:dyDescent="0.25">
      <c r="D369" s="18"/>
      <c r="E369" s="31"/>
      <c r="F369" s="31"/>
      <c r="H369" s="36"/>
    </row>
    <row r="370" spans="4:8" x14ac:dyDescent="0.25">
      <c r="D370" s="18"/>
      <c r="E370" s="31"/>
      <c r="F370" s="31"/>
      <c r="H370" s="36"/>
    </row>
    <row r="371" spans="4:8" x14ac:dyDescent="0.25">
      <c r="D371" s="18"/>
      <c r="E371" s="31"/>
      <c r="F371" s="31"/>
      <c r="H371" s="36"/>
    </row>
    <row r="372" spans="4:8" x14ac:dyDescent="0.25">
      <c r="D372" s="18"/>
      <c r="E372" s="31"/>
      <c r="F372" s="31"/>
      <c r="H372" s="36"/>
    </row>
    <row r="373" spans="4:8" x14ac:dyDescent="0.25">
      <c r="D373" s="18"/>
      <c r="E373" s="31"/>
      <c r="F373" s="31"/>
      <c r="H373" s="36"/>
    </row>
    <row r="374" spans="4:8" x14ac:dyDescent="0.25">
      <c r="D374" s="18"/>
      <c r="E374" s="31"/>
      <c r="F374" s="31"/>
      <c r="H374" s="36"/>
    </row>
    <row r="375" spans="4:8" x14ac:dyDescent="0.25">
      <c r="D375" s="18"/>
      <c r="E375" s="31"/>
      <c r="F375" s="31"/>
      <c r="H375" s="36"/>
    </row>
    <row r="376" spans="4:8" x14ac:dyDescent="0.25">
      <c r="D376" s="18"/>
      <c r="E376" s="31"/>
      <c r="F376" s="31"/>
      <c r="H376" s="36"/>
    </row>
    <row r="377" spans="4:8" x14ac:dyDescent="0.25">
      <c r="D377" s="18"/>
      <c r="E377" s="31"/>
      <c r="F377" s="31"/>
      <c r="H377" s="36"/>
    </row>
    <row r="378" spans="4:8" x14ac:dyDescent="0.25">
      <c r="D378" s="18"/>
      <c r="E378" s="31"/>
      <c r="F378" s="31"/>
      <c r="H378" s="36"/>
    </row>
    <row r="379" spans="4:8" x14ac:dyDescent="0.25">
      <c r="D379" s="18"/>
      <c r="E379" s="31"/>
      <c r="F379" s="31"/>
      <c r="H379" s="36"/>
    </row>
    <row r="380" spans="4:8" x14ac:dyDescent="0.25">
      <c r="D380" s="18"/>
      <c r="E380" s="31"/>
      <c r="F380" s="31"/>
      <c r="H380" s="36"/>
    </row>
    <row r="381" spans="4:8" x14ac:dyDescent="0.25">
      <c r="D381" s="18"/>
      <c r="E381" s="31"/>
      <c r="F381" s="31"/>
      <c r="H381" s="36"/>
    </row>
    <row r="382" spans="4:8" x14ac:dyDescent="0.25">
      <c r="D382" s="18"/>
      <c r="E382" s="31"/>
      <c r="F382" s="31"/>
      <c r="H382" s="36"/>
    </row>
    <row r="383" spans="4:8" x14ac:dyDescent="0.25">
      <c r="D383" s="18"/>
      <c r="E383" s="31"/>
      <c r="F383" s="31"/>
      <c r="H383" s="36"/>
    </row>
    <row r="384" spans="4:8" x14ac:dyDescent="0.25">
      <c r="D384" s="18"/>
      <c r="E384" s="31"/>
      <c r="F384" s="31"/>
      <c r="H384" s="36"/>
    </row>
    <row r="385" spans="4:8" x14ac:dyDescent="0.25">
      <c r="D385" s="18"/>
      <c r="E385" s="31"/>
      <c r="F385" s="31"/>
      <c r="H385" s="36"/>
    </row>
    <row r="386" spans="4:8" x14ac:dyDescent="0.25">
      <c r="D386" s="18"/>
      <c r="E386" s="31"/>
      <c r="F386" s="31"/>
      <c r="H386" s="36"/>
    </row>
    <row r="387" spans="4:8" x14ac:dyDescent="0.25">
      <c r="D387" s="18"/>
      <c r="E387" s="31"/>
      <c r="F387" s="31"/>
      <c r="H387" s="36"/>
    </row>
    <row r="388" spans="4:8" x14ac:dyDescent="0.25">
      <c r="D388" s="18"/>
      <c r="E388" s="31"/>
      <c r="F388" s="31"/>
      <c r="H388" s="36"/>
    </row>
    <row r="389" spans="4:8" x14ac:dyDescent="0.25">
      <c r="D389" s="18"/>
      <c r="E389" s="31"/>
      <c r="F389" s="31"/>
      <c r="H389" s="36"/>
    </row>
    <row r="390" spans="4:8" x14ac:dyDescent="0.25">
      <c r="D390" s="18"/>
      <c r="E390" s="31"/>
      <c r="F390" s="31"/>
      <c r="H390" s="36"/>
    </row>
    <row r="391" spans="4:8" x14ac:dyDescent="0.25">
      <c r="D391" s="18"/>
      <c r="E391" s="31"/>
      <c r="F391" s="31"/>
      <c r="H391" s="36"/>
    </row>
    <row r="392" spans="4:8" x14ac:dyDescent="0.25">
      <c r="D392" s="18"/>
      <c r="E392" s="31"/>
      <c r="F392" s="31"/>
      <c r="H392" s="36"/>
    </row>
    <row r="393" spans="4:8" x14ac:dyDescent="0.25">
      <c r="D393" s="18"/>
      <c r="E393" s="31"/>
      <c r="F393" s="31"/>
      <c r="H393" s="36"/>
    </row>
    <row r="394" spans="4:8" x14ac:dyDescent="0.25">
      <c r="D394" s="18"/>
      <c r="E394" s="31"/>
      <c r="F394" s="31"/>
      <c r="H394" s="36"/>
    </row>
    <row r="395" spans="4:8" x14ac:dyDescent="0.25">
      <c r="D395" s="18"/>
      <c r="E395" s="31"/>
      <c r="F395" s="31"/>
      <c r="H395" s="36"/>
    </row>
    <row r="396" spans="4:8" x14ac:dyDescent="0.25">
      <c r="D396" s="18"/>
      <c r="E396" s="31"/>
      <c r="F396" s="31"/>
      <c r="H396" s="36"/>
    </row>
    <row r="397" spans="4:8" x14ac:dyDescent="0.25">
      <c r="D397" s="18"/>
      <c r="E397" s="31"/>
      <c r="F397" s="31"/>
      <c r="H397" s="36"/>
    </row>
    <row r="398" spans="4:8" x14ac:dyDescent="0.25">
      <c r="D398" s="18"/>
      <c r="E398" s="31"/>
      <c r="F398" s="31"/>
      <c r="H398" s="36"/>
    </row>
    <row r="399" spans="4:8" x14ac:dyDescent="0.25">
      <c r="D399" s="18"/>
      <c r="E399" s="31"/>
      <c r="F399" s="31"/>
      <c r="H399" s="36"/>
    </row>
    <row r="400" spans="4:8" x14ac:dyDescent="0.25">
      <c r="D400" s="18"/>
      <c r="E400" s="31"/>
      <c r="F400" s="31"/>
      <c r="H400" s="36"/>
    </row>
    <row r="401" spans="4:8" x14ac:dyDescent="0.25">
      <c r="D401" s="18"/>
      <c r="E401" s="31"/>
      <c r="F401" s="31"/>
      <c r="H401" s="36"/>
    </row>
    <row r="402" spans="4:8" x14ac:dyDescent="0.25">
      <c r="D402" s="18"/>
      <c r="E402" s="31"/>
      <c r="F402" s="31"/>
      <c r="H402" s="36"/>
    </row>
    <row r="403" spans="4:8" x14ac:dyDescent="0.25">
      <c r="D403" s="18"/>
      <c r="E403" s="31"/>
      <c r="F403" s="31"/>
      <c r="H403" s="36"/>
    </row>
    <row r="404" spans="4:8" x14ac:dyDescent="0.25">
      <c r="D404" s="18"/>
      <c r="E404" s="31"/>
      <c r="F404" s="31"/>
      <c r="H404" s="36"/>
    </row>
    <row r="405" spans="4:8" x14ac:dyDescent="0.25">
      <c r="D405" s="18"/>
      <c r="E405" s="31"/>
      <c r="F405" s="31"/>
      <c r="H405" s="36"/>
    </row>
    <row r="406" spans="4:8" x14ac:dyDescent="0.25">
      <c r="D406" s="18"/>
      <c r="E406" s="31"/>
      <c r="F406" s="31"/>
      <c r="H406" s="36"/>
    </row>
    <row r="407" spans="4:8" x14ac:dyDescent="0.25">
      <c r="D407" s="18"/>
      <c r="E407" s="31"/>
      <c r="F407" s="31"/>
      <c r="H407" s="36"/>
    </row>
    <row r="408" spans="4:8" x14ac:dyDescent="0.25">
      <c r="D408" s="18"/>
      <c r="E408" s="31"/>
      <c r="F408" s="31"/>
      <c r="H408" s="36"/>
    </row>
    <row r="409" spans="4:8" x14ac:dyDescent="0.25">
      <c r="D409" s="18"/>
      <c r="E409" s="31"/>
      <c r="F409" s="31"/>
      <c r="H409" s="36"/>
    </row>
    <row r="410" spans="4:8" x14ac:dyDescent="0.25">
      <c r="D410" s="18"/>
      <c r="E410" s="31"/>
      <c r="F410" s="31"/>
      <c r="H410" s="36"/>
    </row>
    <row r="411" spans="4:8" x14ac:dyDescent="0.25">
      <c r="D411" s="18"/>
      <c r="E411" s="31"/>
      <c r="F411" s="31"/>
      <c r="H411" s="36"/>
    </row>
    <row r="412" spans="4:8" x14ac:dyDescent="0.25">
      <c r="D412" s="18"/>
      <c r="E412" s="31"/>
      <c r="F412" s="31"/>
      <c r="H412" s="36"/>
    </row>
    <row r="413" spans="4:8" x14ac:dyDescent="0.25">
      <c r="D413" s="18"/>
      <c r="E413" s="31"/>
      <c r="F413" s="31"/>
      <c r="H413" s="36"/>
    </row>
    <row r="414" spans="4:8" x14ac:dyDescent="0.25">
      <c r="D414" s="18"/>
      <c r="E414" s="31"/>
      <c r="F414" s="31"/>
      <c r="H414" s="36"/>
    </row>
    <row r="415" spans="4:8" x14ac:dyDescent="0.25">
      <c r="D415" s="18"/>
      <c r="E415" s="31"/>
      <c r="F415" s="31"/>
      <c r="H415" s="36"/>
    </row>
    <row r="416" spans="4:8" x14ac:dyDescent="0.25">
      <c r="D416" s="18"/>
      <c r="E416" s="31"/>
      <c r="F416" s="31"/>
      <c r="H416" s="36"/>
    </row>
    <row r="417" spans="4:8" x14ac:dyDescent="0.25">
      <c r="D417" s="18"/>
      <c r="E417" s="31"/>
      <c r="F417" s="31"/>
      <c r="H417" s="36"/>
    </row>
    <row r="418" spans="4:8" x14ac:dyDescent="0.25">
      <c r="D418" s="18"/>
      <c r="E418" s="31"/>
      <c r="F418" s="31"/>
      <c r="H418" s="36"/>
    </row>
    <row r="419" spans="4:8" x14ac:dyDescent="0.25">
      <c r="D419" s="18"/>
      <c r="E419" s="31"/>
      <c r="F419" s="31"/>
      <c r="H419" s="36"/>
    </row>
    <row r="420" spans="4:8" x14ac:dyDescent="0.25">
      <c r="D420" s="18"/>
      <c r="E420" s="31"/>
      <c r="F420" s="31"/>
      <c r="H420" s="36"/>
    </row>
    <row r="421" spans="4:8" x14ac:dyDescent="0.25">
      <c r="D421" s="18"/>
      <c r="E421" s="31"/>
      <c r="F421" s="31"/>
      <c r="H421" s="36"/>
    </row>
    <row r="422" spans="4:8" x14ac:dyDescent="0.25">
      <c r="D422" s="18"/>
      <c r="E422" s="31"/>
      <c r="F422" s="31"/>
      <c r="H422" s="36"/>
    </row>
    <row r="423" spans="4:8" x14ac:dyDescent="0.25">
      <c r="D423" s="18"/>
      <c r="E423" s="31"/>
      <c r="F423" s="31"/>
      <c r="H423" s="36"/>
    </row>
    <row r="424" spans="4:8" x14ac:dyDescent="0.25">
      <c r="D424" s="18"/>
      <c r="E424" s="31"/>
      <c r="F424" s="31"/>
      <c r="H424" s="36"/>
    </row>
    <row r="425" spans="4:8" x14ac:dyDescent="0.25">
      <c r="D425" s="18"/>
      <c r="E425" s="31"/>
      <c r="F425" s="31"/>
      <c r="H425" s="36"/>
    </row>
    <row r="426" spans="4:8" x14ac:dyDescent="0.25">
      <c r="D426" s="18"/>
      <c r="E426" s="31"/>
      <c r="F426" s="31"/>
      <c r="H426" s="36"/>
    </row>
    <row r="427" spans="4:8" x14ac:dyDescent="0.25">
      <c r="D427" s="18"/>
      <c r="E427" s="31"/>
      <c r="F427" s="31"/>
      <c r="H427" s="36"/>
    </row>
    <row r="428" spans="4:8" x14ac:dyDescent="0.25">
      <c r="D428" s="18"/>
      <c r="E428" s="31"/>
      <c r="F428" s="31"/>
      <c r="H428" s="36"/>
    </row>
    <row r="429" spans="4:8" x14ac:dyDescent="0.25">
      <c r="D429" s="18"/>
      <c r="E429" s="31"/>
      <c r="F429" s="31"/>
      <c r="H429" s="36"/>
    </row>
    <row r="430" spans="4:8" x14ac:dyDescent="0.25">
      <c r="D430" s="18"/>
      <c r="E430" s="31"/>
      <c r="F430" s="31"/>
      <c r="H430" s="36"/>
    </row>
    <row r="431" spans="4:8" x14ac:dyDescent="0.25">
      <c r="D431" s="18"/>
      <c r="E431" s="31"/>
      <c r="F431" s="31"/>
      <c r="H431" s="36"/>
    </row>
    <row r="432" spans="4:8" x14ac:dyDescent="0.25">
      <c r="D432" s="18"/>
      <c r="E432" s="31"/>
      <c r="F432" s="31"/>
      <c r="H432" s="36"/>
    </row>
    <row r="433" spans="4:8" x14ac:dyDescent="0.25">
      <c r="D433" s="18"/>
      <c r="E433" s="31"/>
      <c r="F433" s="31"/>
      <c r="H433" s="36"/>
    </row>
    <row r="434" spans="4:8" x14ac:dyDescent="0.25">
      <c r="D434" s="18"/>
      <c r="E434" s="31"/>
      <c r="F434" s="31"/>
      <c r="H434" s="36"/>
    </row>
    <row r="435" spans="4:8" x14ac:dyDescent="0.25">
      <c r="D435" s="18"/>
      <c r="E435" s="31"/>
      <c r="F435" s="31"/>
      <c r="H435" s="36"/>
    </row>
    <row r="436" spans="4:8" x14ac:dyDescent="0.25">
      <c r="D436" s="18"/>
      <c r="E436" s="31"/>
      <c r="F436" s="31"/>
      <c r="H436" s="36"/>
    </row>
    <row r="437" spans="4:8" x14ac:dyDescent="0.25">
      <c r="D437" s="18"/>
      <c r="E437" s="31"/>
      <c r="F437" s="31"/>
      <c r="H437" s="36"/>
    </row>
    <row r="438" spans="4:8" x14ac:dyDescent="0.25">
      <c r="D438" s="18"/>
      <c r="E438" s="31"/>
      <c r="F438" s="31"/>
      <c r="H438" s="36"/>
    </row>
    <row r="439" spans="4:8" x14ac:dyDescent="0.25">
      <c r="D439" s="18"/>
      <c r="E439" s="31"/>
      <c r="F439" s="31"/>
      <c r="H439" s="36"/>
    </row>
    <row r="440" spans="4:8" x14ac:dyDescent="0.25">
      <c r="D440" s="18"/>
      <c r="E440" s="31"/>
      <c r="F440" s="31"/>
      <c r="H440" s="36"/>
    </row>
    <row r="441" spans="4:8" x14ac:dyDescent="0.25">
      <c r="D441" s="18"/>
      <c r="E441" s="31"/>
      <c r="F441" s="31"/>
      <c r="H441" s="36"/>
    </row>
    <row r="442" spans="4:8" x14ac:dyDescent="0.25">
      <c r="D442" s="18"/>
      <c r="E442" s="31"/>
      <c r="F442" s="31"/>
      <c r="H442" s="36"/>
    </row>
    <row r="443" spans="4:8" x14ac:dyDescent="0.25">
      <c r="D443" s="18"/>
      <c r="E443" s="31"/>
      <c r="F443" s="31"/>
      <c r="H443" s="36"/>
    </row>
    <row r="444" spans="4:8" x14ac:dyDescent="0.25">
      <c r="D444" s="18"/>
      <c r="E444" s="31"/>
      <c r="F444" s="31"/>
      <c r="H444" s="36"/>
    </row>
    <row r="445" spans="4:8" x14ac:dyDescent="0.25">
      <c r="D445" s="18"/>
      <c r="E445" s="31"/>
      <c r="F445" s="31"/>
      <c r="H445" s="36"/>
    </row>
    <row r="446" spans="4:8" x14ac:dyDescent="0.25">
      <c r="D446" s="18"/>
      <c r="E446" s="31"/>
      <c r="F446" s="31"/>
      <c r="H446" s="36"/>
    </row>
    <row r="447" spans="4:8" x14ac:dyDescent="0.25">
      <c r="D447" s="18"/>
      <c r="E447" s="31"/>
      <c r="F447" s="31"/>
      <c r="H447" s="36"/>
    </row>
    <row r="448" spans="4:8" x14ac:dyDescent="0.25">
      <c r="D448" s="18"/>
      <c r="E448" s="31"/>
      <c r="F448" s="31"/>
      <c r="H448" s="36"/>
    </row>
    <row r="449" spans="4:8" x14ac:dyDescent="0.25">
      <c r="D449" s="18"/>
      <c r="E449" s="31"/>
      <c r="F449" s="31"/>
      <c r="H449" s="36"/>
    </row>
    <row r="450" spans="4:8" x14ac:dyDescent="0.25">
      <c r="D450" s="18"/>
      <c r="E450" s="31"/>
      <c r="F450" s="31"/>
      <c r="H450" s="36"/>
    </row>
    <row r="451" spans="4:8" x14ac:dyDescent="0.25">
      <c r="D451" s="18"/>
      <c r="E451" s="31"/>
      <c r="F451" s="31"/>
      <c r="H451" s="36"/>
    </row>
    <row r="452" spans="4:8" x14ac:dyDescent="0.25">
      <c r="D452" s="18"/>
      <c r="E452" s="31"/>
      <c r="F452" s="31"/>
      <c r="H452" s="36"/>
    </row>
    <row r="453" spans="4:8" x14ac:dyDescent="0.25">
      <c r="D453" s="18"/>
      <c r="E453" s="31"/>
      <c r="F453" s="31"/>
      <c r="H453" s="36"/>
    </row>
    <row r="454" spans="4:8" x14ac:dyDescent="0.25">
      <c r="D454" s="18"/>
      <c r="E454" s="31"/>
      <c r="F454" s="31"/>
      <c r="H454" s="36"/>
    </row>
    <row r="455" spans="4:8" x14ac:dyDescent="0.25">
      <c r="D455" s="18"/>
      <c r="E455" s="31"/>
      <c r="F455" s="31"/>
      <c r="H455" s="36"/>
    </row>
    <row r="456" spans="4:8" x14ac:dyDescent="0.25">
      <c r="D456" s="18"/>
      <c r="E456" s="31"/>
      <c r="F456" s="31"/>
      <c r="H456" s="36"/>
    </row>
    <row r="457" spans="4:8" x14ac:dyDescent="0.25">
      <c r="D457" s="18"/>
      <c r="E457" s="31"/>
      <c r="F457" s="31"/>
      <c r="H457" s="36"/>
    </row>
    <row r="458" spans="4:8" x14ac:dyDescent="0.25">
      <c r="D458" s="18"/>
      <c r="E458" s="31"/>
      <c r="F458" s="31"/>
      <c r="H458" s="36"/>
    </row>
    <row r="459" spans="4:8" x14ac:dyDescent="0.25">
      <c r="D459" s="18"/>
      <c r="E459" s="31"/>
      <c r="F459" s="31"/>
      <c r="H459" s="36"/>
    </row>
    <row r="460" spans="4:8" x14ac:dyDescent="0.25">
      <c r="D460" s="18"/>
      <c r="E460" s="31"/>
      <c r="F460" s="31"/>
      <c r="H460" s="36"/>
    </row>
    <row r="461" spans="4:8" x14ac:dyDescent="0.25">
      <c r="D461" s="18"/>
      <c r="E461" s="31"/>
      <c r="F461" s="31"/>
      <c r="H461" s="36"/>
    </row>
    <row r="462" spans="4:8" x14ac:dyDescent="0.25">
      <c r="D462" s="18"/>
      <c r="E462" s="31"/>
      <c r="F462" s="31"/>
      <c r="H462" s="36"/>
    </row>
    <row r="463" spans="4:8" x14ac:dyDescent="0.25">
      <c r="D463" s="18"/>
      <c r="E463" s="31"/>
      <c r="F463" s="31"/>
      <c r="H463" s="36"/>
    </row>
    <row r="464" spans="4:8" x14ac:dyDescent="0.25">
      <c r="D464" s="18"/>
      <c r="E464" s="31"/>
      <c r="F464" s="31"/>
      <c r="H464" s="36"/>
    </row>
    <row r="465" spans="4:8" x14ac:dyDescent="0.25">
      <c r="D465" s="18"/>
      <c r="E465" s="31"/>
      <c r="F465" s="31"/>
      <c r="H465" s="36"/>
    </row>
    <row r="466" spans="4:8" x14ac:dyDescent="0.25">
      <c r="D466" s="18"/>
      <c r="E466" s="31"/>
      <c r="F466" s="31"/>
      <c r="H466" s="36"/>
    </row>
    <row r="467" spans="4:8" x14ac:dyDescent="0.25">
      <c r="D467" s="18"/>
      <c r="E467" s="31"/>
      <c r="F467" s="31"/>
      <c r="H467" s="36"/>
    </row>
    <row r="468" spans="4:8" x14ac:dyDescent="0.25">
      <c r="D468" s="18"/>
      <c r="E468" s="31"/>
      <c r="F468" s="31"/>
      <c r="H468" s="36"/>
    </row>
    <row r="469" spans="4:8" x14ac:dyDescent="0.25">
      <c r="D469" s="18"/>
      <c r="E469" s="31"/>
      <c r="F469" s="31"/>
      <c r="H469" s="36"/>
    </row>
    <row r="470" spans="4:8" x14ac:dyDescent="0.25">
      <c r="D470" s="18"/>
      <c r="E470" s="31"/>
      <c r="F470" s="31"/>
      <c r="H470" s="36"/>
    </row>
    <row r="471" spans="4:8" x14ac:dyDescent="0.25">
      <c r="D471" s="18"/>
      <c r="E471" s="31"/>
      <c r="F471" s="31"/>
      <c r="H471" s="36"/>
    </row>
    <row r="472" spans="4:8" x14ac:dyDescent="0.25">
      <c r="D472" s="18"/>
      <c r="E472" s="31"/>
      <c r="F472" s="31"/>
      <c r="H472" s="36"/>
    </row>
    <row r="473" spans="4:8" x14ac:dyDescent="0.25">
      <c r="D473" s="18"/>
      <c r="E473" s="31"/>
      <c r="F473" s="31"/>
      <c r="H473" s="36"/>
    </row>
    <row r="474" spans="4:8" x14ac:dyDescent="0.25">
      <c r="D474" s="18"/>
      <c r="E474" s="31"/>
      <c r="F474" s="31"/>
      <c r="H474" s="36"/>
    </row>
    <row r="475" spans="4:8" x14ac:dyDescent="0.25">
      <c r="D475" s="18"/>
      <c r="E475" s="31"/>
      <c r="F475" s="31"/>
      <c r="H475" s="36"/>
    </row>
    <row r="476" spans="4:8" x14ac:dyDescent="0.25">
      <c r="D476" s="18"/>
      <c r="E476" s="31"/>
      <c r="F476" s="31"/>
      <c r="H476" s="36"/>
    </row>
    <row r="477" spans="4:8" x14ac:dyDescent="0.25">
      <c r="D477" s="18"/>
      <c r="E477" s="31"/>
      <c r="F477" s="31"/>
      <c r="H477" s="36"/>
    </row>
    <row r="478" spans="4:8" x14ac:dyDescent="0.25">
      <c r="D478" s="18"/>
      <c r="E478" s="31"/>
      <c r="F478" s="31"/>
      <c r="H478" s="36"/>
    </row>
    <row r="479" spans="4:8" x14ac:dyDescent="0.25">
      <c r="D479" s="18"/>
      <c r="E479" s="31"/>
      <c r="F479" s="31"/>
      <c r="H479" s="36"/>
    </row>
    <row r="480" spans="4:8" x14ac:dyDescent="0.25">
      <c r="D480" s="18"/>
      <c r="E480" s="31"/>
      <c r="F480" s="31"/>
      <c r="H480" s="36"/>
    </row>
    <row r="481" spans="4:8" x14ac:dyDescent="0.25">
      <c r="D481" s="18"/>
      <c r="E481" s="31"/>
      <c r="F481" s="31"/>
      <c r="H481" s="36"/>
    </row>
    <row r="482" spans="4:8" x14ac:dyDescent="0.25">
      <c r="D482" s="18"/>
      <c r="E482" s="31"/>
      <c r="F482" s="31"/>
      <c r="H482" s="36"/>
    </row>
    <row r="483" spans="4:8" x14ac:dyDescent="0.25">
      <c r="D483" s="18"/>
      <c r="E483" s="31"/>
      <c r="F483" s="31"/>
      <c r="H483" s="36"/>
    </row>
    <row r="484" spans="4:8" x14ac:dyDescent="0.25">
      <c r="D484" s="18"/>
      <c r="E484" s="31"/>
      <c r="F484" s="31"/>
      <c r="H484" s="36"/>
    </row>
    <row r="485" spans="4:8" x14ac:dyDescent="0.25">
      <c r="D485" s="18"/>
      <c r="E485" s="31"/>
      <c r="F485" s="31"/>
      <c r="H485" s="36"/>
    </row>
    <row r="486" spans="4:8" x14ac:dyDescent="0.25">
      <c r="D486" s="18"/>
      <c r="E486" s="31"/>
      <c r="F486" s="31"/>
      <c r="H486" s="36"/>
    </row>
    <row r="487" spans="4:8" x14ac:dyDescent="0.25">
      <c r="D487" s="18"/>
      <c r="E487" s="31"/>
      <c r="F487" s="31"/>
      <c r="H487" s="36"/>
    </row>
    <row r="488" spans="4:8" x14ac:dyDescent="0.25">
      <c r="D488" s="18"/>
      <c r="E488" s="31"/>
      <c r="F488" s="31"/>
      <c r="H488" s="36"/>
    </row>
    <row r="489" spans="4:8" x14ac:dyDescent="0.25">
      <c r="D489" s="18"/>
      <c r="E489" s="31"/>
      <c r="F489" s="31"/>
      <c r="H489" s="36"/>
    </row>
    <row r="490" spans="4:8" x14ac:dyDescent="0.25">
      <c r="D490" s="18"/>
      <c r="E490" s="31"/>
      <c r="F490" s="31"/>
      <c r="H490" s="36"/>
    </row>
    <row r="491" spans="4:8" x14ac:dyDescent="0.25">
      <c r="D491" s="18"/>
      <c r="E491" s="31"/>
      <c r="F491" s="31"/>
      <c r="H491" s="36"/>
    </row>
    <row r="492" spans="4:8" x14ac:dyDescent="0.25">
      <c r="D492" s="18"/>
      <c r="E492" s="31"/>
      <c r="F492" s="31"/>
      <c r="H492" s="36"/>
    </row>
    <row r="493" spans="4:8" x14ac:dyDescent="0.25">
      <c r="D493" s="18"/>
      <c r="E493" s="31"/>
      <c r="F493" s="31"/>
      <c r="H493" s="36"/>
    </row>
    <row r="494" spans="4:8" x14ac:dyDescent="0.25">
      <c r="D494" s="18"/>
      <c r="E494" s="31"/>
      <c r="F494" s="31"/>
      <c r="H494" s="36"/>
    </row>
    <row r="495" spans="4:8" x14ac:dyDescent="0.25">
      <c r="D495" s="18"/>
      <c r="E495" s="31"/>
      <c r="F495" s="31"/>
      <c r="H495" s="36"/>
    </row>
    <row r="496" spans="4:8" x14ac:dyDescent="0.25">
      <c r="D496" s="18"/>
      <c r="E496" s="31"/>
      <c r="F496" s="31"/>
      <c r="H496" s="36"/>
    </row>
    <row r="497" spans="4:8" x14ac:dyDescent="0.25">
      <c r="D497" s="18"/>
      <c r="E497" s="31"/>
      <c r="F497" s="31"/>
      <c r="H497" s="36"/>
    </row>
    <row r="498" spans="4:8" x14ac:dyDescent="0.25">
      <c r="D498" s="18"/>
      <c r="E498" s="31"/>
      <c r="F498" s="31"/>
      <c r="H498" s="36"/>
    </row>
    <row r="499" spans="4:8" x14ac:dyDescent="0.25">
      <c r="D499" s="18"/>
      <c r="E499" s="31"/>
      <c r="F499" s="31"/>
      <c r="H499" s="36"/>
    </row>
    <row r="500" spans="4:8" x14ac:dyDescent="0.25">
      <c r="D500" s="18"/>
      <c r="E500" s="31"/>
      <c r="F500" s="31"/>
      <c r="H500" s="36"/>
    </row>
    <row r="501" spans="4:8" x14ac:dyDescent="0.25">
      <c r="D501" s="18"/>
      <c r="E501" s="31"/>
      <c r="F501" s="31"/>
      <c r="H501" s="36"/>
    </row>
    <row r="502" spans="4:8" x14ac:dyDescent="0.25">
      <c r="D502" s="18"/>
      <c r="E502" s="31"/>
      <c r="F502" s="31"/>
      <c r="H502" s="36"/>
    </row>
    <row r="503" spans="4:8" x14ac:dyDescent="0.25">
      <c r="D503" s="18"/>
      <c r="E503" s="31"/>
      <c r="F503" s="31"/>
      <c r="H503" s="36"/>
    </row>
    <row r="504" spans="4:8" x14ac:dyDescent="0.25">
      <c r="D504" s="18"/>
      <c r="E504" s="31"/>
      <c r="F504" s="31"/>
      <c r="H504" s="36"/>
    </row>
    <row r="505" spans="4:8" x14ac:dyDescent="0.25">
      <c r="D505" s="18"/>
      <c r="E505" s="31"/>
      <c r="F505" s="31"/>
      <c r="H505" s="36"/>
    </row>
    <row r="506" spans="4:8" x14ac:dyDescent="0.25">
      <c r="D506" s="18"/>
      <c r="E506" s="31"/>
      <c r="F506" s="31"/>
      <c r="H506" s="36"/>
    </row>
    <row r="507" spans="4:8" x14ac:dyDescent="0.25">
      <c r="D507" s="18"/>
      <c r="E507" s="31"/>
      <c r="F507" s="31"/>
      <c r="H507" s="36"/>
    </row>
    <row r="508" spans="4:8" x14ac:dyDescent="0.25">
      <c r="D508" s="18"/>
      <c r="E508" s="31"/>
      <c r="F508" s="31"/>
      <c r="H508" s="36"/>
    </row>
    <row r="509" spans="4:8" x14ac:dyDescent="0.25">
      <c r="D509" s="18"/>
      <c r="E509" s="31"/>
      <c r="F509" s="31"/>
      <c r="H509" s="36"/>
    </row>
    <row r="510" spans="4:8" x14ac:dyDescent="0.25">
      <c r="D510" s="18"/>
      <c r="E510" s="31"/>
      <c r="F510" s="31"/>
      <c r="H510" s="36"/>
    </row>
    <row r="511" spans="4:8" x14ac:dyDescent="0.25">
      <c r="D511" s="18"/>
      <c r="E511" s="31"/>
      <c r="F511" s="31"/>
      <c r="H511" s="36"/>
    </row>
    <row r="512" spans="4:8" x14ac:dyDescent="0.25">
      <c r="D512" s="18"/>
      <c r="E512" s="31"/>
      <c r="F512" s="31"/>
      <c r="H512" s="36"/>
    </row>
    <row r="513" spans="4:8" x14ac:dyDescent="0.25">
      <c r="D513" s="18"/>
      <c r="E513" s="31"/>
      <c r="F513" s="31"/>
      <c r="H513" s="36"/>
    </row>
    <row r="514" spans="4:8" x14ac:dyDescent="0.25">
      <c r="D514" s="18"/>
      <c r="E514" s="31"/>
      <c r="F514" s="31"/>
      <c r="H514" s="36"/>
    </row>
    <row r="515" spans="4:8" x14ac:dyDescent="0.25">
      <c r="D515" s="18"/>
      <c r="E515" s="31"/>
      <c r="F515" s="31"/>
      <c r="H515" s="36"/>
    </row>
    <row r="516" spans="4:8" x14ac:dyDescent="0.25">
      <c r="D516" s="18"/>
      <c r="E516" s="31"/>
      <c r="F516" s="31"/>
      <c r="H516" s="36"/>
    </row>
    <row r="517" spans="4:8" x14ac:dyDescent="0.25">
      <c r="D517" s="18"/>
      <c r="E517" s="31"/>
      <c r="F517" s="31"/>
      <c r="H517" s="36"/>
    </row>
    <row r="518" spans="4:8" x14ac:dyDescent="0.25">
      <c r="D518" s="18"/>
      <c r="E518" s="31"/>
      <c r="F518" s="31"/>
      <c r="H518" s="36"/>
    </row>
    <row r="519" spans="4:8" x14ac:dyDescent="0.25">
      <c r="D519" s="18"/>
      <c r="E519" s="31"/>
      <c r="F519" s="31"/>
      <c r="H519" s="36"/>
    </row>
    <row r="520" spans="4:8" x14ac:dyDescent="0.25">
      <c r="D520" s="18"/>
      <c r="E520" s="31"/>
      <c r="F520" s="31"/>
      <c r="H520" s="36"/>
    </row>
    <row r="521" spans="4:8" x14ac:dyDescent="0.25">
      <c r="D521" s="18"/>
      <c r="E521" s="31"/>
      <c r="F521" s="31"/>
      <c r="H521" s="36"/>
    </row>
    <row r="522" spans="4:8" x14ac:dyDescent="0.25">
      <c r="D522" s="18"/>
      <c r="E522" s="31"/>
      <c r="F522" s="31"/>
      <c r="H522" s="36"/>
    </row>
    <row r="523" spans="4:8" x14ac:dyDescent="0.25">
      <c r="D523" s="18"/>
      <c r="E523" s="31"/>
      <c r="F523" s="31"/>
      <c r="H523" s="36"/>
    </row>
    <row r="524" spans="4:8" x14ac:dyDescent="0.25">
      <c r="D524" s="18"/>
      <c r="E524" s="31"/>
      <c r="F524" s="31"/>
      <c r="H524" s="36"/>
    </row>
    <row r="525" spans="4:8" x14ac:dyDescent="0.25">
      <c r="D525" s="18"/>
      <c r="E525" s="31"/>
      <c r="F525" s="31"/>
      <c r="H525" s="36"/>
    </row>
    <row r="526" spans="4:8" x14ac:dyDescent="0.25">
      <c r="D526" s="18"/>
      <c r="E526" s="31"/>
      <c r="F526" s="31"/>
      <c r="H526" s="36"/>
    </row>
    <row r="527" spans="4:8" x14ac:dyDescent="0.25">
      <c r="D527" s="18"/>
      <c r="E527" s="31"/>
      <c r="F527" s="31"/>
      <c r="H527" s="36"/>
    </row>
    <row r="528" spans="4:8" x14ac:dyDescent="0.25">
      <c r="D528" s="18"/>
      <c r="E528" s="31"/>
      <c r="F528" s="31"/>
      <c r="H528" s="36"/>
    </row>
    <row r="529" spans="4:8" x14ac:dyDescent="0.25">
      <c r="D529" s="18"/>
      <c r="E529" s="31"/>
      <c r="F529" s="31"/>
      <c r="H529" s="36"/>
    </row>
    <row r="530" spans="4:8" x14ac:dyDescent="0.25">
      <c r="D530" s="18"/>
      <c r="E530" s="31"/>
      <c r="F530" s="31"/>
      <c r="H530" s="36"/>
    </row>
    <row r="531" spans="4:8" x14ac:dyDescent="0.25">
      <c r="D531" s="18"/>
      <c r="E531" s="31"/>
      <c r="F531" s="31"/>
      <c r="H531" s="36"/>
    </row>
    <row r="532" spans="4:8" x14ac:dyDescent="0.25">
      <c r="D532" s="18"/>
      <c r="E532" s="31"/>
      <c r="F532" s="31"/>
      <c r="H532" s="36"/>
    </row>
    <row r="533" spans="4:8" x14ac:dyDescent="0.25">
      <c r="D533" s="18"/>
      <c r="E533" s="31"/>
      <c r="F533" s="31"/>
      <c r="H533" s="36"/>
    </row>
    <row r="534" spans="4:8" x14ac:dyDescent="0.25">
      <c r="D534" s="18"/>
      <c r="E534" s="31"/>
      <c r="F534" s="31"/>
      <c r="H534" s="36"/>
    </row>
    <row r="535" spans="4:8" x14ac:dyDescent="0.25">
      <c r="D535" s="18"/>
      <c r="E535" s="31"/>
      <c r="F535" s="31"/>
      <c r="H535" s="36"/>
    </row>
    <row r="536" spans="4:8" x14ac:dyDescent="0.25">
      <c r="D536" s="18"/>
      <c r="E536" s="31"/>
      <c r="F536" s="31"/>
      <c r="H536" s="36"/>
    </row>
    <row r="537" spans="4:8" x14ac:dyDescent="0.25">
      <c r="D537" s="18"/>
      <c r="E537" s="31"/>
      <c r="F537" s="31"/>
      <c r="H537" s="36"/>
    </row>
    <row r="538" spans="4:8" x14ac:dyDescent="0.25">
      <c r="D538" s="18"/>
      <c r="E538" s="31"/>
      <c r="F538" s="31"/>
      <c r="H538" s="36"/>
    </row>
    <row r="539" spans="4:8" x14ac:dyDescent="0.25">
      <c r="D539" s="18"/>
      <c r="E539" s="31"/>
      <c r="F539" s="31"/>
      <c r="H539" s="36"/>
    </row>
    <row r="540" spans="4:8" x14ac:dyDescent="0.25">
      <c r="D540" s="18"/>
      <c r="E540" s="31"/>
      <c r="F540" s="31"/>
      <c r="H540" s="36"/>
    </row>
    <row r="541" spans="4:8" x14ac:dyDescent="0.25">
      <c r="D541" s="18"/>
      <c r="E541" s="31"/>
      <c r="F541" s="31"/>
      <c r="H541" s="36"/>
    </row>
    <row r="542" spans="4:8" x14ac:dyDescent="0.25">
      <c r="D542" s="18"/>
      <c r="E542" s="31"/>
      <c r="F542" s="31"/>
      <c r="H542" s="36"/>
    </row>
    <row r="543" spans="4:8" x14ac:dyDescent="0.25">
      <c r="D543" s="18"/>
      <c r="E543" s="31"/>
      <c r="F543" s="31"/>
      <c r="H543" s="36"/>
    </row>
    <row r="544" spans="4:8" x14ac:dyDescent="0.25">
      <c r="D544" s="18"/>
      <c r="E544" s="31"/>
      <c r="F544" s="31"/>
      <c r="H544" s="36"/>
    </row>
    <row r="545" spans="4:8" x14ac:dyDescent="0.25">
      <c r="D545" s="18"/>
      <c r="E545" s="31"/>
      <c r="F545" s="31"/>
      <c r="H545" s="36"/>
    </row>
    <row r="546" spans="4:8" x14ac:dyDescent="0.25">
      <c r="D546" s="18"/>
      <c r="E546" s="31"/>
      <c r="F546" s="31"/>
      <c r="H546" s="36"/>
    </row>
    <row r="547" spans="4:8" x14ac:dyDescent="0.25">
      <c r="D547" s="18"/>
      <c r="E547" s="31"/>
      <c r="F547" s="31"/>
      <c r="H547" s="36"/>
    </row>
    <row r="548" spans="4:8" x14ac:dyDescent="0.25">
      <c r="D548" s="18"/>
      <c r="E548" s="31"/>
      <c r="F548" s="31"/>
      <c r="H548" s="36"/>
    </row>
    <row r="549" spans="4:8" x14ac:dyDescent="0.25">
      <c r="D549" s="18"/>
      <c r="E549" s="31"/>
      <c r="F549" s="31"/>
      <c r="H549" s="36"/>
    </row>
    <row r="550" spans="4:8" x14ac:dyDescent="0.25">
      <c r="D550" s="18"/>
      <c r="E550" s="31"/>
      <c r="F550" s="31"/>
      <c r="H550" s="36"/>
    </row>
    <row r="551" spans="4:8" x14ac:dyDescent="0.25">
      <c r="D551" s="18"/>
      <c r="E551" s="31"/>
      <c r="F551" s="31"/>
      <c r="H551" s="36"/>
    </row>
    <row r="552" spans="4:8" x14ac:dyDescent="0.25">
      <c r="D552" s="18"/>
      <c r="E552" s="31"/>
      <c r="F552" s="31"/>
      <c r="H552" s="36"/>
    </row>
    <row r="553" spans="4:8" x14ac:dyDescent="0.25">
      <c r="D553" s="18"/>
      <c r="E553" s="31"/>
      <c r="F553" s="31"/>
      <c r="H553" s="36"/>
    </row>
    <row r="554" spans="4:8" x14ac:dyDescent="0.25">
      <c r="D554" s="18"/>
      <c r="E554" s="31"/>
      <c r="F554" s="31"/>
      <c r="H554" s="36"/>
    </row>
    <row r="555" spans="4:8" x14ac:dyDescent="0.25">
      <c r="D555" s="18"/>
      <c r="E555" s="31"/>
      <c r="F555" s="31"/>
      <c r="H555" s="36"/>
    </row>
    <row r="556" spans="4:8" x14ac:dyDescent="0.25">
      <c r="D556" s="18"/>
      <c r="E556" s="31"/>
      <c r="F556" s="31"/>
      <c r="H556" s="36"/>
    </row>
    <row r="557" spans="4:8" x14ac:dyDescent="0.25">
      <c r="D557" s="18"/>
      <c r="E557" s="31"/>
      <c r="F557" s="31"/>
      <c r="H557" s="36"/>
    </row>
    <row r="558" spans="4:8" x14ac:dyDescent="0.25">
      <c r="D558" s="18"/>
      <c r="E558" s="31"/>
      <c r="F558" s="31"/>
      <c r="H558" s="36"/>
    </row>
    <row r="559" spans="4:8" x14ac:dyDescent="0.25">
      <c r="D559" s="18"/>
      <c r="E559" s="31"/>
      <c r="F559" s="31"/>
      <c r="H559" s="36"/>
    </row>
    <row r="560" spans="4:8" x14ac:dyDescent="0.25">
      <c r="D560" s="18"/>
      <c r="E560" s="31"/>
      <c r="F560" s="31"/>
      <c r="H560" s="36"/>
    </row>
    <row r="561" spans="4:8" x14ac:dyDescent="0.25">
      <c r="D561" s="18"/>
      <c r="E561" s="31"/>
      <c r="F561" s="31"/>
      <c r="H561" s="36"/>
    </row>
    <row r="562" spans="4:8" x14ac:dyDescent="0.25">
      <c r="D562" s="18"/>
      <c r="E562" s="31"/>
      <c r="F562" s="31"/>
      <c r="H562" s="36"/>
    </row>
    <row r="563" spans="4:8" x14ac:dyDescent="0.25">
      <c r="D563" s="18"/>
      <c r="E563" s="31"/>
      <c r="F563" s="31"/>
      <c r="H563" s="36"/>
    </row>
    <row r="564" spans="4:8" x14ac:dyDescent="0.25">
      <c r="D564" s="18"/>
      <c r="E564" s="31"/>
      <c r="F564" s="31"/>
      <c r="H564" s="36"/>
    </row>
    <row r="565" spans="4:8" x14ac:dyDescent="0.25">
      <c r="D565" s="18"/>
      <c r="E565" s="31"/>
      <c r="F565" s="31"/>
      <c r="H565" s="36"/>
    </row>
    <row r="566" spans="4:8" x14ac:dyDescent="0.25">
      <c r="D566" s="18"/>
      <c r="E566" s="31"/>
      <c r="F566" s="31"/>
      <c r="H566" s="36"/>
    </row>
    <row r="567" spans="4:8" x14ac:dyDescent="0.25">
      <c r="D567" s="18"/>
      <c r="E567" s="31"/>
      <c r="F567" s="31"/>
      <c r="H567" s="36"/>
    </row>
    <row r="568" spans="4:8" x14ac:dyDescent="0.25">
      <c r="D568" s="18"/>
      <c r="E568" s="31"/>
      <c r="F568" s="31"/>
      <c r="H568" s="36"/>
    </row>
    <row r="569" spans="4:8" x14ac:dyDescent="0.25">
      <c r="D569" s="18"/>
      <c r="E569" s="31"/>
      <c r="F569" s="31"/>
      <c r="H569" s="36"/>
    </row>
    <row r="570" spans="4:8" x14ac:dyDescent="0.25">
      <c r="D570" s="18"/>
      <c r="E570" s="31"/>
      <c r="F570" s="31"/>
      <c r="H570" s="36"/>
    </row>
    <row r="571" spans="4:8" x14ac:dyDescent="0.25">
      <c r="D571" s="18"/>
      <c r="E571" s="31"/>
      <c r="F571" s="31"/>
      <c r="H571" s="36"/>
    </row>
    <row r="572" spans="4:8" x14ac:dyDescent="0.25">
      <c r="D572" s="18"/>
      <c r="E572" s="31"/>
      <c r="F572" s="31"/>
      <c r="H572" s="36"/>
    </row>
    <row r="573" spans="4:8" x14ac:dyDescent="0.25">
      <c r="D573" s="18"/>
      <c r="E573" s="31"/>
      <c r="F573" s="31"/>
      <c r="H573" s="36"/>
    </row>
    <row r="574" spans="4:8" x14ac:dyDescent="0.25">
      <c r="D574" s="18"/>
      <c r="E574" s="31"/>
      <c r="F574" s="31"/>
      <c r="H574" s="36"/>
    </row>
    <row r="575" spans="4:8" x14ac:dyDescent="0.25">
      <c r="D575" s="18"/>
      <c r="E575" s="31"/>
      <c r="F575" s="31"/>
      <c r="H575" s="36"/>
    </row>
    <row r="576" spans="4:8" x14ac:dyDescent="0.25">
      <c r="D576" s="18"/>
      <c r="E576" s="31"/>
      <c r="F576" s="31"/>
      <c r="H576" s="36"/>
    </row>
    <row r="577" spans="4:8" x14ac:dyDescent="0.25">
      <c r="D577" s="18"/>
      <c r="E577" s="31"/>
      <c r="F577" s="31"/>
      <c r="H577" s="36"/>
    </row>
    <row r="578" spans="4:8" x14ac:dyDescent="0.25">
      <c r="D578" s="18"/>
      <c r="E578" s="31"/>
      <c r="F578" s="31"/>
      <c r="H578" s="36"/>
    </row>
    <row r="579" spans="4:8" x14ac:dyDescent="0.25">
      <c r="D579" s="18"/>
      <c r="E579" s="31"/>
      <c r="F579" s="31"/>
      <c r="H579" s="36"/>
    </row>
    <row r="580" spans="4:8" x14ac:dyDescent="0.25">
      <c r="D580" s="18"/>
      <c r="E580" s="31"/>
      <c r="F580" s="31"/>
      <c r="H580" s="36"/>
    </row>
    <row r="581" spans="4:8" x14ac:dyDescent="0.25">
      <c r="D581" s="18"/>
      <c r="E581" s="31"/>
      <c r="F581" s="31"/>
      <c r="H581" s="36"/>
    </row>
    <row r="582" spans="4:8" x14ac:dyDescent="0.25">
      <c r="D582" s="18"/>
      <c r="E582" s="31"/>
      <c r="F582" s="31"/>
      <c r="H582" s="36"/>
    </row>
    <row r="583" spans="4:8" x14ac:dyDescent="0.25">
      <c r="D583" s="18"/>
      <c r="E583" s="31"/>
      <c r="F583" s="31"/>
      <c r="H583" s="36"/>
    </row>
    <row r="584" spans="4:8" x14ac:dyDescent="0.25">
      <c r="D584" s="18"/>
      <c r="E584" s="31"/>
      <c r="F584" s="31"/>
      <c r="H584" s="36"/>
    </row>
    <row r="585" spans="4:8" x14ac:dyDescent="0.25">
      <c r="D585" s="18"/>
      <c r="E585" s="31"/>
      <c r="F585" s="31"/>
      <c r="H585" s="36"/>
    </row>
    <row r="586" spans="4:8" x14ac:dyDescent="0.25">
      <c r="D586" s="18"/>
      <c r="E586" s="31"/>
      <c r="F586" s="31"/>
      <c r="H586" s="36"/>
    </row>
    <row r="587" spans="4:8" x14ac:dyDescent="0.25">
      <c r="D587" s="18"/>
      <c r="E587" s="31"/>
      <c r="F587" s="31"/>
      <c r="H587" s="36"/>
    </row>
    <row r="588" spans="4:8" x14ac:dyDescent="0.25">
      <c r="D588" s="18"/>
      <c r="E588" s="31"/>
      <c r="F588" s="31"/>
      <c r="H588" s="36"/>
    </row>
    <row r="589" spans="4:8" x14ac:dyDescent="0.25">
      <c r="D589" s="18"/>
      <c r="E589" s="31"/>
      <c r="F589" s="31"/>
      <c r="H589" s="36"/>
    </row>
    <row r="590" spans="4:8" x14ac:dyDescent="0.25">
      <c r="D590" s="18"/>
      <c r="E590" s="31"/>
      <c r="F590" s="31"/>
      <c r="H590" s="36"/>
    </row>
    <row r="591" spans="4:8" x14ac:dyDescent="0.25">
      <c r="D591" s="18"/>
      <c r="E591" s="31"/>
      <c r="F591" s="31"/>
      <c r="H591" s="36"/>
    </row>
    <row r="592" spans="4:8" x14ac:dyDescent="0.25">
      <c r="D592" s="18"/>
      <c r="E592" s="31"/>
      <c r="F592" s="31"/>
      <c r="H592" s="36"/>
    </row>
    <row r="593" spans="4:8" x14ac:dyDescent="0.25">
      <c r="D593" s="18"/>
      <c r="E593" s="31"/>
      <c r="F593" s="31"/>
      <c r="H593" s="36"/>
    </row>
    <row r="594" spans="4:8" x14ac:dyDescent="0.25">
      <c r="D594" s="18"/>
      <c r="E594" s="31"/>
      <c r="F594" s="31"/>
      <c r="H594" s="36"/>
    </row>
    <row r="595" spans="4:8" x14ac:dyDescent="0.25">
      <c r="D595" s="18"/>
      <c r="E595" s="31"/>
      <c r="F595" s="31"/>
      <c r="H595" s="36"/>
    </row>
    <row r="596" spans="4:8" x14ac:dyDescent="0.25">
      <c r="D596" s="18"/>
      <c r="E596" s="31"/>
      <c r="F596" s="31"/>
      <c r="H596" s="36"/>
    </row>
    <row r="597" spans="4:8" x14ac:dyDescent="0.25">
      <c r="D597" s="18"/>
      <c r="E597" s="31"/>
      <c r="F597" s="31"/>
      <c r="H597" s="36"/>
    </row>
    <row r="598" spans="4:8" x14ac:dyDescent="0.25">
      <c r="D598" s="18"/>
      <c r="E598" s="31"/>
      <c r="F598" s="31"/>
      <c r="H598" s="36"/>
    </row>
    <row r="599" spans="4:8" x14ac:dyDescent="0.25">
      <c r="D599" s="18"/>
      <c r="E599" s="31"/>
      <c r="F599" s="31"/>
      <c r="H599" s="36"/>
    </row>
    <row r="600" spans="4:8" x14ac:dyDescent="0.25">
      <c r="D600" s="18"/>
      <c r="E600" s="31"/>
      <c r="F600" s="31"/>
      <c r="H600" s="36"/>
    </row>
    <row r="601" spans="4:8" x14ac:dyDescent="0.25">
      <c r="D601" s="18"/>
      <c r="E601" s="31"/>
      <c r="F601" s="31"/>
      <c r="H601" s="36"/>
    </row>
    <row r="602" spans="4:8" x14ac:dyDescent="0.25">
      <c r="D602" s="18"/>
      <c r="E602" s="31"/>
      <c r="F602" s="31"/>
      <c r="H602" s="36"/>
    </row>
    <row r="603" spans="4:8" x14ac:dyDescent="0.25">
      <c r="D603" s="18"/>
      <c r="E603" s="31"/>
      <c r="F603" s="31"/>
      <c r="H603" s="36"/>
    </row>
    <row r="604" spans="4:8" x14ac:dyDescent="0.25">
      <c r="D604" s="18"/>
      <c r="E604" s="31"/>
      <c r="F604" s="31"/>
      <c r="H604" s="36"/>
    </row>
    <row r="605" spans="4:8" x14ac:dyDescent="0.25">
      <c r="D605" s="18"/>
      <c r="E605" s="31"/>
      <c r="F605" s="31"/>
      <c r="H605" s="36"/>
    </row>
    <row r="606" spans="4:8" x14ac:dyDescent="0.25">
      <c r="D606" s="18"/>
      <c r="E606" s="31"/>
      <c r="F606" s="31"/>
      <c r="H606" s="36"/>
    </row>
    <row r="607" spans="4:8" x14ac:dyDescent="0.25">
      <c r="D607" s="18"/>
      <c r="E607" s="31"/>
      <c r="F607" s="31"/>
      <c r="H607" s="36"/>
    </row>
    <row r="608" spans="4:8" x14ac:dyDescent="0.25">
      <c r="D608" s="18"/>
      <c r="E608" s="31"/>
      <c r="F608" s="31"/>
      <c r="H608" s="36"/>
    </row>
    <row r="609" spans="4:8" x14ac:dyDescent="0.25">
      <c r="D609" s="18"/>
      <c r="E609" s="31"/>
      <c r="F609" s="31"/>
      <c r="H609" s="36"/>
    </row>
    <row r="610" spans="4:8" x14ac:dyDescent="0.25">
      <c r="D610" s="18"/>
      <c r="E610" s="31"/>
      <c r="F610" s="31"/>
      <c r="H610" s="36"/>
    </row>
    <row r="611" spans="4:8" x14ac:dyDescent="0.25">
      <c r="D611" s="18"/>
      <c r="E611" s="31"/>
      <c r="F611" s="31"/>
      <c r="H611" s="36"/>
    </row>
    <row r="612" spans="4:8" x14ac:dyDescent="0.25">
      <c r="D612" s="18"/>
      <c r="E612" s="31"/>
      <c r="F612" s="31"/>
      <c r="H612" s="36"/>
    </row>
    <row r="613" spans="4:8" x14ac:dyDescent="0.25">
      <c r="D613" s="18"/>
      <c r="E613" s="31"/>
      <c r="F613" s="31"/>
      <c r="H613" s="36"/>
    </row>
    <row r="614" spans="4:8" x14ac:dyDescent="0.25">
      <c r="D614" s="18"/>
      <c r="E614" s="31"/>
      <c r="F614" s="31"/>
      <c r="H614" s="36"/>
    </row>
    <row r="615" spans="4:8" x14ac:dyDescent="0.25">
      <c r="D615" s="18"/>
      <c r="E615" s="31"/>
      <c r="F615" s="31"/>
      <c r="H615" s="36"/>
    </row>
    <row r="616" spans="4:8" x14ac:dyDescent="0.25">
      <c r="D616" s="18"/>
      <c r="E616" s="31"/>
      <c r="F616" s="31"/>
      <c r="H616" s="36"/>
    </row>
    <row r="617" spans="4:8" x14ac:dyDescent="0.25">
      <c r="D617" s="18"/>
      <c r="E617" s="31"/>
      <c r="F617" s="31"/>
      <c r="H617" s="36"/>
    </row>
    <row r="618" spans="4:8" x14ac:dyDescent="0.25">
      <c r="D618" s="18"/>
      <c r="E618" s="31"/>
      <c r="F618" s="31"/>
      <c r="H618" s="36"/>
    </row>
    <row r="619" spans="4:8" x14ac:dyDescent="0.25">
      <c r="D619" s="18"/>
      <c r="E619" s="31"/>
      <c r="F619" s="31"/>
      <c r="H619" s="36"/>
    </row>
    <row r="620" spans="4:8" x14ac:dyDescent="0.25">
      <c r="D620" s="18"/>
      <c r="E620" s="31"/>
      <c r="F620" s="31"/>
      <c r="H620" s="36"/>
    </row>
    <row r="621" spans="4:8" x14ac:dyDescent="0.25">
      <c r="D621" s="18"/>
      <c r="E621" s="31"/>
      <c r="F621" s="31"/>
      <c r="H621" s="36"/>
    </row>
    <row r="622" spans="4:8" x14ac:dyDescent="0.25">
      <c r="D622" s="18"/>
      <c r="E622" s="31"/>
      <c r="F622" s="31"/>
      <c r="H622" s="36"/>
    </row>
    <row r="623" spans="4:8" x14ac:dyDescent="0.25">
      <c r="D623" s="18"/>
      <c r="E623" s="31"/>
      <c r="F623" s="31"/>
      <c r="H623" s="36"/>
    </row>
    <row r="624" spans="4:8" x14ac:dyDescent="0.25">
      <c r="D624" s="18"/>
      <c r="E624" s="31"/>
      <c r="F624" s="31"/>
      <c r="H624" s="36"/>
    </row>
    <row r="625" spans="4:8" x14ac:dyDescent="0.25">
      <c r="D625" s="18"/>
      <c r="E625" s="31"/>
      <c r="F625" s="31"/>
      <c r="H625" s="36"/>
    </row>
    <row r="626" spans="4:8" x14ac:dyDescent="0.25">
      <c r="D626" s="18"/>
      <c r="E626" s="31"/>
      <c r="F626" s="31"/>
      <c r="H626" s="36"/>
    </row>
    <row r="627" spans="4:8" x14ac:dyDescent="0.25">
      <c r="D627" s="18"/>
      <c r="E627" s="31"/>
      <c r="F627" s="31"/>
      <c r="H627" s="36"/>
    </row>
    <row r="628" spans="4:8" x14ac:dyDescent="0.25">
      <c r="D628" s="18"/>
      <c r="E628" s="31"/>
      <c r="F628" s="31"/>
      <c r="H628" s="36"/>
    </row>
    <row r="629" spans="4:8" x14ac:dyDescent="0.25">
      <c r="D629" s="18"/>
      <c r="E629" s="31"/>
      <c r="F629" s="31"/>
      <c r="H629" s="36"/>
    </row>
    <row r="630" spans="4:8" x14ac:dyDescent="0.25">
      <c r="D630" s="18"/>
      <c r="E630" s="31"/>
      <c r="F630" s="31"/>
      <c r="H630" s="36"/>
    </row>
    <row r="631" spans="4:8" x14ac:dyDescent="0.25">
      <c r="D631" s="18"/>
      <c r="E631" s="31"/>
      <c r="F631" s="31"/>
      <c r="H631" s="36"/>
    </row>
    <row r="632" spans="4:8" x14ac:dyDescent="0.25">
      <c r="D632" s="18"/>
      <c r="E632" s="31"/>
      <c r="F632" s="31"/>
      <c r="H632" s="36"/>
    </row>
    <row r="633" spans="4:8" x14ac:dyDescent="0.25">
      <c r="D633" s="18"/>
      <c r="E633" s="31"/>
      <c r="F633" s="31"/>
      <c r="H633" s="36"/>
    </row>
    <row r="634" spans="4:8" x14ac:dyDescent="0.25">
      <c r="D634" s="18"/>
      <c r="E634" s="31"/>
      <c r="F634" s="31"/>
      <c r="H634" s="36"/>
    </row>
    <row r="635" spans="4:8" x14ac:dyDescent="0.25">
      <c r="D635" s="18"/>
      <c r="E635" s="31"/>
      <c r="F635" s="31"/>
      <c r="H635" s="36"/>
    </row>
    <row r="636" spans="4:8" x14ac:dyDescent="0.25">
      <c r="D636" s="18"/>
      <c r="E636" s="31"/>
      <c r="F636" s="31"/>
      <c r="H636" s="36"/>
    </row>
    <row r="637" spans="4:8" x14ac:dyDescent="0.25">
      <c r="D637" s="18"/>
      <c r="E637" s="31"/>
      <c r="F637" s="31"/>
      <c r="H637" s="36"/>
    </row>
    <row r="638" spans="4:8" x14ac:dyDescent="0.25">
      <c r="D638" s="18"/>
      <c r="E638" s="31"/>
      <c r="F638" s="31"/>
      <c r="H638" s="36"/>
    </row>
    <row r="639" spans="4:8" x14ac:dyDescent="0.25">
      <c r="D639" s="18"/>
      <c r="E639" s="31"/>
      <c r="F639" s="31"/>
      <c r="H639" s="36"/>
    </row>
    <row r="640" spans="4:8" x14ac:dyDescent="0.25">
      <c r="D640" s="18"/>
      <c r="E640" s="31"/>
      <c r="F640" s="31"/>
      <c r="H640" s="36"/>
    </row>
    <row r="641" spans="4:8" x14ac:dyDescent="0.25">
      <c r="D641" s="18"/>
      <c r="E641" s="31"/>
      <c r="F641" s="31"/>
      <c r="H641" s="36"/>
    </row>
    <row r="642" spans="4:8" x14ac:dyDescent="0.25">
      <c r="D642" s="18"/>
      <c r="E642" s="31"/>
      <c r="F642" s="31"/>
      <c r="H642" s="36"/>
    </row>
    <row r="643" spans="4:8" x14ac:dyDescent="0.25">
      <c r="D643" s="18"/>
      <c r="E643" s="31"/>
      <c r="F643" s="31"/>
      <c r="H643" s="36"/>
    </row>
    <row r="644" spans="4:8" x14ac:dyDescent="0.25">
      <c r="D644" s="18"/>
      <c r="E644" s="31"/>
      <c r="F644" s="31"/>
      <c r="H644" s="36"/>
    </row>
    <row r="645" spans="4:8" x14ac:dyDescent="0.25">
      <c r="D645" s="18"/>
      <c r="E645" s="31"/>
      <c r="F645" s="31"/>
      <c r="H645" s="36"/>
    </row>
    <row r="646" spans="4:8" x14ac:dyDescent="0.25">
      <c r="D646" s="18"/>
      <c r="E646" s="31"/>
      <c r="F646" s="31"/>
      <c r="H646" s="36"/>
    </row>
    <row r="647" spans="4:8" x14ac:dyDescent="0.25">
      <c r="D647" s="18"/>
      <c r="E647" s="31"/>
      <c r="F647" s="31"/>
      <c r="H647" s="36"/>
    </row>
    <row r="648" spans="4:8" x14ac:dyDescent="0.25">
      <c r="D648" s="18"/>
      <c r="E648" s="31"/>
      <c r="F648" s="31"/>
      <c r="H648" s="36"/>
    </row>
    <row r="649" spans="4:8" x14ac:dyDescent="0.25">
      <c r="D649" s="18"/>
      <c r="E649" s="31"/>
      <c r="F649" s="31"/>
      <c r="H649" s="36"/>
    </row>
    <row r="650" spans="4:8" x14ac:dyDescent="0.25">
      <c r="D650" s="18"/>
      <c r="E650" s="31"/>
      <c r="F650" s="31"/>
      <c r="H650" s="36"/>
    </row>
    <row r="651" spans="4:8" x14ac:dyDescent="0.25">
      <c r="D651" s="18"/>
      <c r="E651" s="31"/>
      <c r="F651" s="31"/>
      <c r="H651" s="36"/>
    </row>
    <row r="652" spans="4:8" x14ac:dyDescent="0.25">
      <c r="D652" s="18"/>
      <c r="E652" s="31"/>
      <c r="F652" s="31"/>
      <c r="H652" s="36"/>
    </row>
    <row r="653" spans="4:8" x14ac:dyDescent="0.25">
      <c r="D653" s="18"/>
      <c r="E653" s="31"/>
      <c r="F653" s="31"/>
      <c r="H653" s="36"/>
    </row>
    <row r="654" spans="4:8" x14ac:dyDescent="0.25">
      <c r="D654" s="18"/>
      <c r="E654" s="31"/>
      <c r="F654" s="31"/>
      <c r="H654" s="36"/>
    </row>
    <row r="655" spans="4:8" x14ac:dyDescent="0.25">
      <c r="D655" s="18"/>
      <c r="E655" s="31"/>
      <c r="F655" s="31"/>
      <c r="H655" s="36"/>
    </row>
    <row r="656" spans="4:8" x14ac:dyDescent="0.25">
      <c r="D656" s="18"/>
      <c r="E656" s="31"/>
      <c r="F656" s="31"/>
      <c r="H656" s="36"/>
    </row>
    <row r="657" spans="4:8" x14ac:dyDescent="0.25">
      <c r="D657" s="18"/>
      <c r="E657" s="31"/>
      <c r="F657" s="31"/>
      <c r="H657" s="36"/>
    </row>
    <row r="658" spans="4:8" x14ac:dyDescent="0.25">
      <c r="D658" s="18"/>
      <c r="E658" s="31"/>
      <c r="F658" s="31"/>
      <c r="H658" s="36"/>
    </row>
    <row r="659" spans="4:8" x14ac:dyDescent="0.25">
      <c r="D659" s="18"/>
      <c r="E659" s="31"/>
      <c r="F659" s="31"/>
      <c r="H659" s="36"/>
    </row>
    <row r="660" spans="4:8" x14ac:dyDescent="0.25">
      <c r="D660" s="18"/>
      <c r="E660" s="31"/>
      <c r="F660" s="31"/>
      <c r="H660" s="36"/>
    </row>
    <row r="661" spans="4:8" x14ac:dyDescent="0.25">
      <c r="D661" s="18"/>
      <c r="E661" s="31"/>
      <c r="F661" s="31"/>
      <c r="H661" s="36"/>
    </row>
    <row r="662" spans="4:8" x14ac:dyDescent="0.25">
      <c r="D662" s="18"/>
      <c r="E662" s="31"/>
      <c r="F662" s="31"/>
      <c r="H662" s="36"/>
    </row>
    <row r="663" spans="4:8" x14ac:dyDescent="0.25">
      <c r="D663" s="18"/>
      <c r="E663" s="31"/>
      <c r="F663" s="31"/>
      <c r="H663" s="36"/>
    </row>
    <row r="664" spans="4:8" x14ac:dyDescent="0.25">
      <c r="D664" s="18"/>
      <c r="E664" s="31"/>
      <c r="F664" s="31"/>
      <c r="H664" s="36"/>
    </row>
    <row r="665" spans="4:8" x14ac:dyDescent="0.25">
      <c r="D665" s="18"/>
      <c r="E665" s="31"/>
      <c r="F665" s="31"/>
      <c r="H665" s="36"/>
    </row>
    <row r="666" spans="4:8" x14ac:dyDescent="0.25">
      <c r="D666" s="18"/>
      <c r="E666" s="31"/>
      <c r="F666" s="31"/>
      <c r="H666" s="36"/>
    </row>
    <row r="667" spans="4:8" x14ac:dyDescent="0.25">
      <c r="D667" s="18"/>
      <c r="E667" s="31"/>
      <c r="F667" s="31"/>
      <c r="H667" s="36"/>
    </row>
    <row r="668" spans="4:8" x14ac:dyDescent="0.25">
      <c r="D668" s="18"/>
      <c r="E668" s="31"/>
      <c r="F668" s="31"/>
      <c r="H668" s="36"/>
    </row>
    <row r="669" spans="4:8" x14ac:dyDescent="0.25">
      <c r="D669" s="18"/>
      <c r="E669" s="31"/>
      <c r="F669" s="31"/>
      <c r="H669" s="36"/>
    </row>
    <row r="670" spans="4:8" x14ac:dyDescent="0.25">
      <c r="D670" s="18"/>
      <c r="E670" s="31"/>
      <c r="F670" s="31"/>
      <c r="H670" s="36"/>
    </row>
    <row r="671" spans="4:8" x14ac:dyDescent="0.25">
      <c r="D671" s="18"/>
      <c r="E671" s="31"/>
      <c r="F671" s="31"/>
      <c r="H671" s="36"/>
    </row>
    <row r="672" spans="4:8" x14ac:dyDescent="0.25">
      <c r="D672" s="18"/>
      <c r="E672" s="31"/>
      <c r="F672" s="31"/>
      <c r="H672" s="36"/>
    </row>
    <row r="673" spans="4:8" x14ac:dyDescent="0.25">
      <c r="D673" s="18"/>
      <c r="E673" s="31"/>
      <c r="F673" s="31"/>
      <c r="H673" s="36"/>
    </row>
    <row r="674" spans="4:8" x14ac:dyDescent="0.25">
      <c r="D674" s="18"/>
      <c r="E674" s="31"/>
      <c r="F674" s="31"/>
      <c r="H674" s="36"/>
    </row>
    <row r="675" spans="4:8" x14ac:dyDescent="0.25">
      <c r="D675" s="18"/>
      <c r="E675" s="31"/>
      <c r="F675" s="31"/>
      <c r="H675" s="36"/>
    </row>
    <row r="676" spans="4:8" x14ac:dyDescent="0.25">
      <c r="D676" s="18"/>
      <c r="E676" s="31"/>
      <c r="F676" s="31"/>
      <c r="H676" s="36"/>
    </row>
    <row r="677" spans="4:8" x14ac:dyDescent="0.25">
      <c r="D677" s="18"/>
      <c r="E677" s="31"/>
      <c r="F677" s="31"/>
      <c r="H677" s="36"/>
    </row>
    <row r="678" spans="4:8" x14ac:dyDescent="0.25">
      <c r="D678" s="18"/>
      <c r="E678" s="31"/>
      <c r="F678" s="31"/>
      <c r="H678" s="36"/>
    </row>
    <row r="679" spans="4:8" x14ac:dyDescent="0.25">
      <c r="D679" s="18"/>
      <c r="E679" s="31"/>
      <c r="F679" s="31"/>
      <c r="H679" s="36"/>
    </row>
    <row r="680" spans="4:8" x14ac:dyDescent="0.25">
      <c r="D680" s="18"/>
      <c r="E680" s="31"/>
      <c r="F680" s="31"/>
      <c r="H680" s="36"/>
    </row>
    <row r="681" spans="4:8" x14ac:dyDescent="0.25">
      <c r="D681" s="18"/>
      <c r="E681" s="31"/>
      <c r="F681" s="31"/>
      <c r="H681" s="36"/>
    </row>
    <row r="682" spans="4:8" x14ac:dyDescent="0.25">
      <c r="D682" s="18"/>
      <c r="E682" s="31"/>
      <c r="F682" s="31"/>
      <c r="H682" s="36"/>
    </row>
    <row r="683" spans="4:8" x14ac:dyDescent="0.25">
      <c r="D683" s="18"/>
      <c r="E683" s="31"/>
      <c r="F683" s="31"/>
      <c r="H683" s="36"/>
    </row>
    <row r="684" spans="4:8" x14ac:dyDescent="0.25">
      <c r="D684" s="18"/>
      <c r="E684" s="31"/>
      <c r="F684" s="31"/>
      <c r="H684" s="36"/>
    </row>
    <row r="685" spans="4:8" x14ac:dyDescent="0.25">
      <c r="D685" s="18"/>
      <c r="E685" s="31"/>
      <c r="F685" s="31"/>
      <c r="H685" s="36"/>
    </row>
    <row r="686" spans="4:8" x14ac:dyDescent="0.25">
      <c r="D686" s="18"/>
      <c r="E686" s="31"/>
      <c r="F686" s="31"/>
      <c r="H686" s="36"/>
    </row>
    <row r="687" spans="4:8" x14ac:dyDescent="0.25">
      <c r="D687" s="18"/>
      <c r="E687" s="31"/>
      <c r="F687" s="31"/>
      <c r="H687" s="36"/>
    </row>
    <row r="688" spans="4:8" x14ac:dyDescent="0.25">
      <c r="D688" s="18"/>
      <c r="E688" s="31"/>
      <c r="F688" s="31"/>
      <c r="H688" s="36"/>
    </row>
    <row r="689" spans="4:8" x14ac:dyDescent="0.25">
      <c r="D689" s="18"/>
      <c r="E689" s="31"/>
      <c r="F689" s="31"/>
      <c r="H689" s="36"/>
    </row>
    <row r="690" spans="4:8" x14ac:dyDescent="0.25">
      <c r="D690" s="18"/>
      <c r="E690" s="31"/>
      <c r="F690" s="31"/>
      <c r="H690" s="36"/>
    </row>
    <row r="691" spans="4:8" x14ac:dyDescent="0.25">
      <c r="D691" s="18"/>
      <c r="E691" s="31"/>
      <c r="F691" s="31"/>
      <c r="H691" s="36"/>
    </row>
    <row r="692" spans="4:8" x14ac:dyDescent="0.25">
      <c r="D692" s="18"/>
      <c r="E692" s="31"/>
      <c r="F692" s="31"/>
      <c r="H692" s="36"/>
    </row>
    <row r="693" spans="4:8" x14ac:dyDescent="0.25">
      <c r="D693" s="18"/>
      <c r="E693" s="31"/>
      <c r="F693" s="31"/>
      <c r="H693" s="36"/>
    </row>
    <row r="694" spans="4:8" x14ac:dyDescent="0.25">
      <c r="D694" s="18"/>
      <c r="E694" s="31"/>
      <c r="F694" s="31"/>
      <c r="H694" s="36"/>
    </row>
    <row r="695" spans="4:8" x14ac:dyDescent="0.25">
      <c r="D695" s="18"/>
      <c r="E695" s="31"/>
      <c r="F695" s="31"/>
      <c r="H695" s="36"/>
    </row>
    <row r="696" spans="4:8" x14ac:dyDescent="0.25">
      <c r="D696" s="18"/>
      <c r="E696" s="31"/>
      <c r="F696" s="31"/>
      <c r="H696" s="36"/>
    </row>
    <row r="697" spans="4:8" x14ac:dyDescent="0.25">
      <c r="D697" s="18"/>
      <c r="E697" s="31"/>
      <c r="F697" s="31"/>
      <c r="H697" s="36"/>
    </row>
    <row r="698" spans="4:8" x14ac:dyDescent="0.25">
      <c r="D698" s="18"/>
      <c r="E698" s="31"/>
      <c r="F698" s="31"/>
      <c r="H698" s="36"/>
    </row>
    <row r="699" spans="4:8" x14ac:dyDescent="0.25">
      <c r="D699" s="18"/>
      <c r="E699" s="31"/>
      <c r="F699" s="31"/>
      <c r="H699" s="36"/>
    </row>
    <row r="700" spans="4:8" x14ac:dyDescent="0.25">
      <c r="D700" s="18"/>
      <c r="E700" s="31"/>
      <c r="F700" s="31"/>
      <c r="H700" s="36"/>
    </row>
    <row r="701" spans="4:8" x14ac:dyDescent="0.25">
      <c r="D701" s="18"/>
      <c r="E701" s="31"/>
      <c r="F701" s="31"/>
      <c r="H701" s="36"/>
    </row>
    <row r="702" spans="4:8" x14ac:dyDescent="0.25">
      <c r="D702" s="18"/>
      <c r="E702" s="31"/>
      <c r="F702" s="31"/>
      <c r="H702" s="36"/>
    </row>
    <row r="703" spans="4:8" x14ac:dyDescent="0.25">
      <c r="D703" s="18"/>
      <c r="E703" s="31"/>
      <c r="F703" s="31"/>
      <c r="H703" s="36"/>
    </row>
    <row r="704" spans="4:8" x14ac:dyDescent="0.25">
      <c r="D704" s="18"/>
      <c r="E704" s="31"/>
      <c r="F704" s="31"/>
      <c r="H704" s="36"/>
    </row>
    <row r="705" spans="4:8" x14ac:dyDescent="0.25">
      <c r="D705" s="18"/>
      <c r="E705" s="31"/>
      <c r="F705" s="31"/>
      <c r="H705" s="36"/>
    </row>
    <row r="706" spans="4:8" x14ac:dyDescent="0.25">
      <c r="D706" s="18"/>
      <c r="E706" s="31"/>
      <c r="F706" s="31"/>
      <c r="H706" s="36"/>
    </row>
    <row r="707" spans="4:8" x14ac:dyDescent="0.25">
      <c r="D707" s="18"/>
      <c r="E707" s="31"/>
      <c r="F707" s="31"/>
      <c r="H707" s="36"/>
    </row>
    <row r="708" spans="4:8" x14ac:dyDescent="0.25">
      <c r="D708" s="18"/>
      <c r="E708" s="31"/>
      <c r="F708" s="31"/>
      <c r="H708" s="36"/>
    </row>
    <row r="709" spans="4:8" x14ac:dyDescent="0.25">
      <c r="D709" s="18"/>
      <c r="E709" s="31"/>
      <c r="F709" s="31"/>
      <c r="H709" s="36"/>
    </row>
    <row r="710" spans="4:8" x14ac:dyDescent="0.25">
      <c r="D710" s="18"/>
      <c r="E710" s="31"/>
      <c r="F710" s="31"/>
      <c r="H710" s="36"/>
    </row>
    <row r="711" spans="4:8" x14ac:dyDescent="0.25">
      <c r="D711" s="18"/>
      <c r="E711" s="31"/>
      <c r="F711" s="31"/>
      <c r="H711" s="36"/>
    </row>
    <row r="712" spans="4:8" x14ac:dyDescent="0.25">
      <c r="D712" s="18"/>
      <c r="E712" s="31"/>
      <c r="F712" s="31"/>
      <c r="H712" s="36"/>
    </row>
    <row r="713" spans="4:8" x14ac:dyDescent="0.25">
      <c r="D713" s="18"/>
      <c r="E713" s="31"/>
      <c r="F713" s="31"/>
      <c r="H713" s="36"/>
    </row>
    <row r="714" spans="4:8" x14ac:dyDescent="0.25">
      <c r="D714" s="18"/>
      <c r="E714" s="31"/>
      <c r="F714" s="31"/>
      <c r="H714" s="36"/>
    </row>
    <row r="715" spans="4:8" x14ac:dyDescent="0.25">
      <c r="D715" s="18"/>
      <c r="E715" s="31"/>
      <c r="F715" s="31"/>
      <c r="H715" s="36"/>
    </row>
    <row r="716" spans="4:8" x14ac:dyDescent="0.25">
      <c r="D716" s="18"/>
      <c r="E716" s="31"/>
      <c r="F716" s="31"/>
      <c r="H716" s="36"/>
    </row>
    <row r="717" spans="4:8" x14ac:dyDescent="0.25">
      <c r="D717" s="18"/>
      <c r="E717" s="31"/>
      <c r="F717" s="31"/>
      <c r="H717" s="36"/>
    </row>
    <row r="718" spans="4:8" x14ac:dyDescent="0.25">
      <c r="D718" s="18"/>
      <c r="E718" s="31"/>
      <c r="F718" s="31"/>
      <c r="H718" s="36"/>
    </row>
    <row r="719" spans="4:8" x14ac:dyDescent="0.25">
      <c r="D719" s="18"/>
      <c r="E719" s="31"/>
      <c r="F719" s="31"/>
      <c r="H719" s="36"/>
    </row>
    <row r="720" spans="4:8" x14ac:dyDescent="0.25">
      <c r="D720" s="18"/>
      <c r="E720" s="31"/>
      <c r="F720" s="31"/>
      <c r="H720" s="36"/>
    </row>
    <row r="721" spans="4:8" x14ac:dyDescent="0.25">
      <c r="D721" s="18"/>
      <c r="E721" s="31"/>
      <c r="F721" s="31"/>
      <c r="H721" s="36"/>
    </row>
    <row r="722" spans="4:8" x14ac:dyDescent="0.25">
      <c r="D722" s="18"/>
      <c r="E722" s="31"/>
      <c r="F722" s="31"/>
      <c r="H722" s="36"/>
    </row>
    <row r="723" spans="4:8" x14ac:dyDescent="0.25">
      <c r="D723" s="18"/>
      <c r="E723" s="31"/>
      <c r="F723" s="31"/>
      <c r="H723" s="36"/>
    </row>
    <row r="724" spans="4:8" x14ac:dyDescent="0.25">
      <c r="D724" s="18"/>
      <c r="E724" s="31"/>
      <c r="F724" s="31"/>
      <c r="H724" s="36"/>
    </row>
    <row r="725" spans="4:8" x14ac:dyDescent="0.25">
      <c r="D725" s="18"/>
      <c r="E725" s="31"/>
      <c r="F725" s="31"/>
      <c r="H725" s="36"/>
    </row>
    <row r="726" spans="4:8" x14ac:dyDescent="0.25">
      <c r="D726" s="18"/>
      <c r="E726" s="31"/>
      <c r="F726" s="31"/>
      <c r="H726" s="36"/>
    </row>
    <row r="727" spans="4:8" x14ac:dyDescent="0.25">
      <c r="D727" s="18"/>
      <c r="E727" s="31"/>
      <c r="F727" s="31"/>
      <c r="H727" s="36"/>
    </row>
    <row r="728" spans="4:8" x14ac:dyDescent="0.25">
      <c r="D728" s="18"/>
      <c r="E728" s="31"/>
      <c r="F728" s="31"/>
      <c r="H728" s="36"/>
    </row>
    <row r="729" spans="4:8" x14ac:dyDescent="0.25">
      <c r="D729" s="18"/>
      <c r="E729" s="31"/>
      <c r="F729" s="31"/>
      <c r="H729" s="36"/>
    </row>
    <row r="730" spans="4:8" x14ac:dyDescent="0.25">
      <c r="D730" s="18"/>
      <c r="E730" s="31"/>
      <c r="F730" s="31"/>
      <c r="H730" s="36"/>
    </row>
    <row r="731" spans="4:8" x14ac:dyDescent="0.25">
      <c r="D731" s="18"/>
      <c r="E731" s="31"/>
      <c r="F731" s="31"/>
      <c r="H731" s="36"/>
    </row>
    <row r="732" spans="4:8" x14ac:dyDescent="0.25">
      <c r="D732" s="18"/>
      <c r="E732" s="31"/>
      <c r="F732" s="31"/>
      <c r="H732" s="36"/>
    </row>
    <row r="733" spans="4:8" x14ac:dyDescent="0.25">
      <c r="D733" s="18"/>
      <c r="E733" s="31"/>
      <c r="F733" s="31"/>
      <c r="H733" s="36"/>
    </row>
    <row r="734" spans="4:8" x14ac:dyDescent="0.25">
      <c r="D734" s="18"/>
      <c r="E734" s="31"/>
      <c r="F734" s="31"/>
      <c r="H734" s="36"/>
    </row>
    <row r="735" spans="4:8" x14ac:dyDescent="0.25">
      <c r="D735" s="18"/>
      <c r="E735" s="31"/>
      <c r="F735" s="31"/>
      <c r="H735" s="36"/>
    </row>
    <row r="736" spans="4:8" x14ac:dyDescent="0.25">
      <c r="D736" s="18"/>
      <c r="E736" s="31"/>
      <c r="F736" s="31"/>
      <c r="H736" s="36"/>
    </row>
    <row r="737" spans="4:8" x14ac:dyDescent="0.25">
      <c r="D737" s="18"/>
      <c r="E737" s="31"/>
      <c r="F737" s="31"/>
      <c r="H737" s="36"/>
    </row>
    <row r="738" spans="4:8" x14ac:dyDescent="0.25">
      <c r="D738" s="18"/>
      <c r="E738" s="31"/>
      <c r="F738" s="31"/>
      <c r="H738" s="36"/>
    </row>
    <row r="739" spans="4:8" x14ac:dyDescent="0.25">
      <c r="D739" s="18"/>
      <c r="E739" s="31"/>
      <c r="F739" s="31"/>
      <c r="H739" s="36"/>
    </row>
    <row r="740" spans="4:8" x14ac:dyDescent="0.25">
      <c r="D740" s="18"/>
      <c r="E740" s="31"/>
      <c r="F740" s="31"/>
      <c r="H740" s="36"/>
    </row>
    <row r="741" spans="4:8" x14ac:dyDescent="0.25">
      <c r="D741" s="18"/>
      <c r="E741" s="31"/>
      <c r="F741" s="31"/>
      <c r="H741" s="36"/>
    </row>
    <row r="742" spans="4:8" x14ac:dyDescent="0.25">
      <c r="D742" s="18"/>
      <c r="E742" s="31"/>
      <c r="F742" s="31"/>
      <c r="H742" s="36"/>
    </row>
    <row r="743" spans="4:8" x14ac:dyDescent="0.25">
      <c r="D743" s="18"/>
      <c r="E743" s="31"/>
      <c r="F743" s="31"/>
      <c r="H743" s="36"/>
    </row>
    <row r="744" spans="4:8" x14ac:dyDescent="0.25">
      <c r="D744" s="18"/>
      <c r="E744" s="31"/>
      <c r="F744" s="31"/>
      <c r="H744" s="36"/>
    </row>
    <row r="745" spans="4:8" x14ac:dyDescent="0.25">
      <c r="D745" s="18"/>
      <c r="E745" s="31"/>
      <c r="F745" s="31"/>
      <c r="H745" s="36"/>
    </row>
    <row r="746" spans="4:8" x14ac:dyDescent="0.25">
      <c r="D746" s="18"/>
      <c r="E746" s="31"/>
      <c r="F746" s="31"/>
      <c r="H746" s="36"/>
    </row>
    <row r="747" spans="4:8" x14ac:dyDescent="0.25">
      <c r="D747" s="18"/>
      <c r="E747" s="31"/>
      <c r="F747" s="31"/>
      <c r="H747" s="36"/>
    </row>
    <row r="748" spans="4:8" x14ac:dyDescent="0.25">
      <c r="D748" s="18"/>
      <c r="E748" s="31"/>
      <c r="F748" s="31"/>
      <c r="H748" s="36"/>
    </row>
    <row r="749" spans="4:8" x14ac:dyDescent="0.25">
      <c r="D749" s="18"/>
      <c r="E749" s="31"/>
      <c r="F749" s="31"/>
      <c r="H749" s="36"/>
    </row>
    <row r="750" spans="4:8" x14ac:dyDescent="0.25">
      <c r="D750" s="18"/>
      <c r="E750" s="31"/>
      <c r="F750" s="31"/>
      <c r="H750" s="36"/>
    </row>
    <row r="751" spans="4:8" x14ac:dyDescent="0.25">
      <c r="D751" s="18"/>
      <c r="E751" s="31"/>
      <c r="F751" s="31"/>
      <c r="H751" s="36"/>
    </row>
    <row r="752" spans="4:8" x14ac:dyDescent="0.25">
      <c r="D752" s="18"/>
      <c r="E752" s="31"/>
      <c r="F752" s="31"/>
      <c r="H752" s="36"/>
    </row>
    <row r="753" spans="4:8" x14ac:dyDescent="0.25">
      <c r="D753" s="18"/>
      <c r="E753" s="31"/>
      <c r="F753" s="31"/>
      <c r="H753" s="36"/>
    </row>
    <row r="754" spans="4:8" x14ac:dyDescent="0.25">
      <c r="D754" s="18"/>
      <c r="E754" s="31"/>
      <c r="F754" s="31"/>
      <c r="H754" s="36"/>
    </row>
    <row r="755" spans="4:8" x14ac:dyDescent="0.25">
      <c r="D755" s="18"/>
      <c r="E755" s="31"/>
      <c r="F755" s="31"/>
      <c r="H755" s="36"/>
    </row>
    <row r="756" spans="4:8" x14ac:dyDescent="0.25">
      <c r="D756" s="18"/>
      <c r="E756" s="31"/>
      <c r="F756" s="31"/>
      <c r="H756" s="36"/>
    </row>
    <row r="757" spans="4:8" x14ac:dyDescent="0.25">
      <c r="D757" s="18"/>
      <c r="E757" s="31"/>
      <c r="F757" s="31"/>
      <c r="H757" s="36"/>
    </row>
    <row r="758" spans="4:8" x14ac:dyDescent="0.25">
      <c r="D758" s="18"/>
      <c r="E758" s="31"/>
      <c r="F758" s="31"/>
      <c r="H758" s="36"/>
    </row>
    <row r="759" spans="4:8" x14ac:dyDescent="0.25">
      <c r="D759" s="18"/>
      <c r="E759" s="31"/>
      <c r="F759" s="31"/>
      <c r="H759" s="36"/>
    </row>
    <row r="760" spans="4:8" x14ac:dyDescent="0.25">
      <c r="D760" s="18"/>
      <c r="E760" s="31"/>
      <c r="F760" s="31"/>
      <c r="H760" s="36"/>
    </row>
    <row r="761" spans="4:8" x14ac:dyDescent="0.25">
      <c r="D761" s="18"/>
      <c r="E761" s="31"/>
      <c r="F761" s="31"/>
      <c r="H761" s="36"/>
    </row>
    <row r="762" spans="4:8" x14ac:dyDescent="0.25">
      <c r="D762" s="18"/>
      <c r="E762" s="31"/>
      <c r="F762" s="31"/>
      <c r="H762" s="36"/>
    </row>
    <row r="763" spans="4:8" x14ac:dyDescent="0.25">
      <c r="D763" s="18"/>
      <c r="E763" s="31"/>
      <c r="F763" s="31"/>
      <c r="H763" s="36"/>
    </row>
    <row r="764" spans="4:8" x14ac:dyDescent="0.25">
      <c r="D764" s="18"/>
      <c r="E764" s="31"/>
      <c r="F764" s="31"/>
      <c r="H764" s="36"/>
    </row>
    <row r="765" spans="4:8" x14ac:dyDescent="0.25">
      <c r="D765" s="18"/>
      <c r="E765" s="31"/>
      <c r="F765" s="31"/>
      <c r="H765" s="36"/>
    </row>
    <row r="766" spans="4:8" x14ac:dyDescent="0.25">
      <c r="D766" s="18"/>
      <c r="E766" s="31"/>
      <c r="F766" s="31"/>
      <c r="H766" s="36"/>
    </row>
    <row r="767" spans="4:8" x14ac:dyDescent="0.25">
      <c r="D767" s="18"/>
      <c r="E767" s="31"/>
      <c r="F767" s="31"/>
      <c r="H767" s="36"/>
    </row>
    <row r="768" spans="4:8" x14ac:dyDescent="0.25">
      <c r="D768" s="18"/>
      <c r="E768" s="31"/>
      <c r="F768" s="31"/>
      <c r="H768" s="36"/>
    </row>
    <row r="769" spans="4:8" x14ac:dyDescent="0.25">
      <c r="D769" s="18"/>
      <c r="E769" s="31"/>
      <c r="F769" s="31"/>
      <c r="H769" s="36"/>
    </row>
    <row r="770" spans="4:8" x14ac:dyDescent="0.25">
      <c r="D770" s="18"/>
      <c r="E770" s="31"/>
      <c r="F770" s="31"/>
      <c r="H770" s="36"/>
    </row>
    <row r="771" spans="4:8" x14ac:dyDescent="0.25">
      <c r="D771" s="18"/>
      <c r="E771" s="31"/>
      <c r="F771" s="31"/>
      <c r="H771" s="36"/>
    </row>
    <row r="772" spans="4:8" x14ac:dyDescent="0.25">
      <c r="D772" s="18"/>
      <c r="E772" s="31"/>
      <c r="F772" s="31"/>
      <c r="H772" s="36"/>
    </row>
    <row r="773" spans="4:8" x14ac:dyDescent="0.25">
      <c r="D773" s="18"/>
      <c r="E773" s="31"/>
      <c r="F773" s="31"/>
      <c r="H773" s="36"/>
    </row>
    <row r="774" spans="4:8" x14ac:dyDescent="0.25">
      <c r="D774" s="18"/>
      <c r="E774" s="31"/>
      <c r="F774" s="31"/>
      <c r="H774" s="36"/>
    </row>
    <row r="775" spans="4:8" x14ac:dyDescent="0.25">
      <c r="D775" s="18"/>
      <c r="E775" s="31"/>
      <c r="F775" s="31"/>
      <c r="H775" s="36"/>
    </row>
    <row r="776" spans="4:8" x14ac:dyDescent="0.25">
      <c r="D776" s="18"/>
      <c r="E776" s="31"/>
      <c r="F776" s="31"/>
      <c r="H776" s="36"/>
    </row>
    <row r="777" spans="4:8" x14ac:dyDescent="0.25">
      <c r="D777" s="18"/>
      <c r="E777" s="31"/>
      <c r="F777" s="31"/>
      <c r="H777" s="36"/>
    </row>
    <row r="778" spans="4:8" x14ac:dyDescent="0.25">
      <c r="D778" s="18"/>
      <c r="E778" s="31"/>
      <c r="F778" s="31"/>
      <c r="H778" s="36"/>
    </row>
    <row r="779" spans="4:8" x14ac:dyDescent="0.25">
      <c r="D779" s="18"/>
      <c r="E779" s="31"/>
      <c r="F779" s="31"/>
      <c r="H779" s="36"/>
    </row>
    <row r="780" spans="4:8" x14ac:dyDescent="0.25">
      <c r="D780" s="18"/>
      <c r="E780" s="31"/>
      <c r="F780" s="31"/>
      <c r="H780" s="36"/>
    </row>
    <row r="781" spans="4:8" x14ac:dyDescent="0.25">
      <c r="D781" s="18"/>
      <c r="E781" s="31"/>
      <c r="F781" s="31"/>
      <c r="H781" s="36"/>
    </row>
    <row r="782" spans="4:8" x14ac:dyDescent="0.25">
      <c r="D782" s="18"/>
      <c r="E782" s="31"/>
      <c r="F782" s="31"/>
      <c r="H782" s="36"/>
    </row>
    <row r="783" spans="4:8" x14ac:dyDescent="0.25">
      <c r="D783" s="18"/>
      <c r="E783" s="31"/>
      <c r="F783" s="31"/>
      <c r="H783" s="36"/>
    </row>
    <row r="784" spans="4:8" x14ac:dyDescent="0.25">
      <c r="D784" s="18"/>
      <c r="E784" s="31"/>
      <c r="F784" s="31"/>
      <c r="H784" s="36"/>
    </row>
    <row r="785" spans="4:8" x14ac:dyDescent="0.25">
      <c r="D785" s="18"/>
      <c r="E785" s="31"/>
      <c r="F785" s="31"/>
      <c r="H785" s="36"/>
    </row>
    <row r="786" spans="4:8" x14ac:dyDescent="0.25">
      <c r="D786" s="18"/>
      <c r="E786" s="31"/>
      <c r="F786" s="31"/>
      <c r="H786" s="36"/>
    </row>
    <row r="787" spans="4:8" x14ac:dyDescent="0.25">
      <c r="D787" s="18"/>
      <c r="E787" s="31"/>
      <c r="F787" s="31"/>
      <c r="H787" s="36"/>
    </row>
    <row r="788" spans="4:8" x14ac:dyDescent="0.25">
      <c r="D788" s="18"/>
      <c r="E788" s="31"/>
      <c r="F788" s="31"/>
      <c r="H788" s="36"/>
    </row>
    <row r="789" spans="4:8" x14ac:dyDescent="0.25">
      <c r="D789" s="18"/>
      <c r="E789" s="31"/>
      <c r="F789" s="31"/>
      <c r="H789" s="36"/>
    </row>
    <row r="790" spans="4:8" x14ac:dyDescent="0.25">
      <c r="D790" s="18"/>
      <c r="E790" s="31"/>
      <c r="F790" s="31"/>
      <c r="H790" s="36"/>
    </row>
    <row r="791" spans="4:8" x14ac:dyDescent="0.25">
      <c r="D791" s="18"/>
      <c r="E791" s="31"/>
      <c r="F791" s="31"/>
      <c r="H791" s="36"/>
    </row>
    <row r="792" spans="4:8" x14ac:dyDescent="0.25">
      <c r="D792" s="18"/>
      <c r="E792" s="31"/>
      <c r="F792" s="31"/>
      <c r="H792" s="36"/>
    </row>
    <row r="793" spans="4:8" x14ac:dyDescent="0.25">
      <c r="D793" s="18"/>
      <c r="E793" s="31"/>
      <c r="F793" s="31"/>
      <c r="H793" s="36"/>
    </row>
    <row r="794" spans="4:8" x14ac:dyDescent="0.25">
      <c r="D794" s="18"/>
      <c r="E794" s="31"/>
      <c r="F794" s="31"/>
      <c r="H794" s="36"/>
    </row>
    <row r="795" spans="4:8" x14ac:dyDescent="0.25">
      <c r="D795" s="18"/>
      <c r="E795" s="31"/>
      <c r="F795" s="31"/>
      <c r="H795" s="36"/>
    </row>
    <row r="796" spans="4:8" x14ac:dyDescent="0.25">
      <c r="D796" s="18"/>
      <c r="E796" s="31"/>
      <c r="F796" s="31"/>
      <c r="H796" s="36"/>
    </row>
    <row r="797" spans="4:8" x14ac:dyDescent="0.25">
      <c r="D797" s="18"/>
      <c r="E797" s="31"/>
      <c r="F797" s="31"/>
      <c r="H797" s="36"/>
    </row>
    <row r="798" spans="4:8" x14ac:dyDescent="0.25">
      <c r="D798" s="18"/>
      <c r="E798" s="31"/>
      <c r="F798" s="31"/>
      <c r="H798" s="36"/>
    </row>
    <row r="799" spans="4:8" x14ac:dyDescent="0.25">
      <c r="D799" s="18"/>
      <c r="E799" s="31"/>
      <c r="F799" s="31"/>
      <c r="H799" s="36"/>
    </row>
    <row r="800" spans="4:8" x14ac:dyDescent="0.25">
      <c r="D800" s="18"/>
      <c r="E800" s="31"/>
      <c r="F800" s="31"/>
      <c r="H800" s="36"/>
    </row>
    <row r="801" spans="4:8" x14ac:dyDescent="0.25">
      <c r="D801" s="18"/>
      <c r="E801" s="31"/>
      <c r="F801" s="31"/>
      <c r="H801" s="36"/>
    </row>
    <row r="802" spans="4:8" x14ac:dyDescent="0.25">
      <c r="D802" s="18"/>
      <c r="E802" s="31"/>
      <c r="F802" s="31"/>
      <c r="H802" s="36"/>
    </row>
    <row r="803" spans="4:8" x14ac:dyDescent="0.25">
      <c r="D803" s="18"/>
      <c r="E803" s="31"/>
      <c r="F803" s="31"/>
      <c r="H803" s="36"/>
    </row>
    <row r="804" spans="4:8" x14ac:dyDescent="0.25">
      <c r="D804" s="18"/>
      <c r="E804" s="31"/>
      <c r="F804" s="31"/>
      <c r="H804" s="36"/>
    </row>
    <row r="805" spans="4:8" x14ac:dyDescent="0.25">
      <c r="D805" s="18"/>
      <c r="E805" s="31"/>
      <c r="F805" s="31"/>
      <c r="H805" s="36"/>
    </row>
    <row r="806" spans="4:8" x14ac:dyDescent="0.25">
      <c r="D806" s="18"/>
      <c r="E806" s="31"/>
      <c r="F806" s="31"/>
      <c r="H806" s="36"/>
    </row>
    <row r="807" spans="4:8" x14ac:dyDescent="0.25">
      <c r="D807" s="18"/>
      <c r="E807" s="31"/>
      <c r="F807" s="31"/>
      <c r="H807" s="36"/>
    </row>
    <row r="808" spans="4:8" x14ac:dyDescent="0.25">
      <c r="D808" s="18"/>
      <c r="E808" s="31"/>
      <c r="F808" s="31"/>
      <c r="H808" s="36"/>
    </row>
    <row r="809" spans="4:8" x14ac:dyDescent="0.25">
      <c r="D809" s="18"/>
      <c r="E809" s="31"/>
      <c r="F809" s="31"/>
      <c r="H809" s="36"/>
    </row>
    <row r="810" spans="4:8" x14ac:dyDescent="0.25">
      <c r="D810" s="18"/>
      <c r="E810" s="31"/>
      <c r="F810" s="31"/>
      <c r="H810" s="36"/>
    </row>
    <row r="811" spans="4:8" x14ac:dyDescent="0.25">
      <c r="D811" s="18"/>
      <c r="E811" s="31"/>
      <c r="F811" s="31"/>
      <c r="H811" s="36"/>
    </row>
    <row r="812" spans="4:8" x14ac:dyDescent="0.25">
      <c r="D812" s="18"/>
      <c r="E812" s="31"/>
      <c r="F812" s="31"/>
      <c r="H812" s="36"/>
    </row>
    <row r="813" spans="4:8" x14ac:dyDescent="0.25">
      <c r="D813" s="18"/>
      <c r="E813" s="31"/>
      <c r="F813" s="31"/>
      <c r="H813" s="36"/>
    </row>
    <row r="814" spans="4:8" x14ac:dyDescent="0.25">
      <c r="D814" s="18"/>
      <c r="E814" s="31"/>
      <c r="F814" s="31"/>
      <c r="H814" s="36"/>
    </row>
    <row r="815" spans="4:8" x14ac:dyDescent="0.25">
      <c r="D815" s="18"/>
      <c r="E815" s="31"/>
      <c r="F815" s="31"/>
      <c r="H815" s="36"/>
    </row>
    <row r="816" spans="4:8" x14ac:dyDescent="0.25">
      <c r="D816" s="18"/>
      <c r="E816" s="31"/>
      <c r="F816" s="31"/>
      <c r="H816" s="36"/>
    </row>
    <row r="817" spans="4:8" x14ac:dyDescent="0.25">
      <c r="D817" s="18"/>
      <c r="E817" s="31"/>
      <c r="F817" s="31"/>
      <c r="H817" s="36"/>
    </row>
    <row r="818" spans="4:8" x14ac:dyDescent="0.25">
      <c r="D818" s="18"/>
      <c r="E818" s="31"/>
      <c r="F818" s="31"/>
      <c r="H818" s="36"/>
    </row>
    <row r="819" spans="4:8" x14ac:dyDescent="0.25">
      <c r="D819" s="18"/>
      <c r="E819" s="31"/>
      <c r="F819" s="31"/>
      <c r="H819" s="36"/>
    </row>
    <row r="820" spans="4:8" x14ac:dyDescent="0.25">
      <c r="D820" s="18"/>
      <c r="E820" s="31"/>
      <c r="F820" s="31"/>
      <c r="H820" s="36"/>
    </row>
    <row r="821" spans="4:8" x14ac:dyDescent="0.25">
      <c r="D821" s="18"/>
      <c r="E821" s="31"/>
      <c r="F821" s="31"/>
      <c r="H821" s="36"/>
    </row>
    <row r="822" spans="4:8" x14ac:dyDescent="0.25">
      <c r="D822" s="18"/>
      <c r="E822" s="31"/>
      <c r="F822" s="31"/>
      <c r="H822" s="36"/>
    </row>
    <row r="823" spans="4:8" x14ac:dyDescent="0.25">
      <c r="D823" s="18"/>
      <c r="E823" s="31"/>
      <c r="F823" s="31"/>
      <c r="H823" s="36"/>
    </row>
    <row r="824" spans="4:8" x14ac:dyDescent="0.25">
      <c r="D824" s="18"/>
      <c r="E824" s="31"/>
      <c r="F824" s="31"/>
      <c r="H824" s="36"/>
    </row>
    <row r="825" spans="4:8" x14ac:dyDescent="0.25">
      <c r="D825" s="18"/>
      <c r="E825" s="31"/>
      <c r="F825" s="31"/>
      <c r="H825" s="36"/>
    </row>
    <row r="826" spans="4:8" x14ac:dyDescent="0.25">
      <c r="D826" s="18"/>
      <c r="E826" s="31"/>
      <c r="F826" s="31"/>
      <c r="H826" s="36"/>
    </row>
    <row r="827" spans="4:8" x14ac:dyDescent="0.25">
      <c r="D827" s="18"/>
      <c r="E827" s="31"/>
      <c r="F827" s="31"/>
      <c r="H827" s="36"/>
    </row>
    <row r="828" spans="4:8" x14ac:dyDescent="0.25">
      <c r="D828" s="18"/>
      <c r="E828" s="31"/>
      <c r="F828" s="31"/>
      <c r="H828" s="36"/>
    </row>
    <row r="829" spans="4:8" x14ac:dyDescent="0.25">
      <c r="D829" s="18"/>
      <c r="E829" s="31"/>
      <c r="F829" s="31"/>
      <c r="H829" s="36"/>
    </row>
    <row r="830" spans="4:8" x14ac:dyDescent="0.25">
      <c r="D830" s="18"/>
      <c r="E830" s="31"/>
      <c r="F830" s="31"/>
      <c r="H830" s="36"/>
    </row>
    <row r="831" spans="4:8" x14ac:dyDescent="0.25">
      <c r="D831" s="18"/>
      <c r="E831" s="31"/>
      <c r="F831" s="31"/>
      <c r="H831" s="36"/>
    </row>
    <row r="832" spans="4:8" x14ac:dyDescent="0.25">
      <c r="D832" s="18"/>
      <c r="E832" s="31"/>
      <c r="F832" s="31"/>
      <c r="H832" s="36"/>
    </row>
    <row r="833" spans="4:8" x14ac:dyDescent="0.25">
      <c r="D833" s="18"/>
      <c r="E833" s="31"/>
      <c r="F833" s="31"/>
      <c r="H833" s="36"/>
    </row>
    <row r="834" spans="4:8" x14ac:dyDescent="0.25">
      <c r="D834" s="18"/>
      <c r="E834" s="31"/>
      <c r="F834" s="31"/>
      <c r="H834" s="36"/>
    </row>
    <row r="835" spans="4:8" x14ac:dyDescent="0.25">
      <c r="D835" s="18"/>
      <c r="E835" s="31"/>
      <c r="F835" s="31"/>
      <c r="H835" s="36"/>
    </row>
    <row r="836" spans="4:8" x14ac:dyDescent="0.25">
      <c r="D836" s="18"/>
      <c r="E836" s="31"/>
      <c r="F836" s="31"/>
      <c r="H836" s="36"/>
    </row>
    <row r="837" spans="4:8" x14ac:dyDescent="0.25">
      <c r="D837" s="18"/>
      <c r="E837" s="31"/>
      <c r="F837" s="31"/>
      <c r="H837" s="36"/>
    </row>
    <row r="838" spans="4:8" x14ac:dyDescent="0.25">
      <c r="D838" s="18"/>
      <c r="E838" s="31"/>
      <c r="F838" s="31"/>
      <c r="H838" s="36"/>
    </row>
    <row r="839" spans="4:8" x14ac:dyDescent="0.25">
      <c r="D839" s="18"/>
      <c r="E839" s="31"/>
      <c r="F839" s="31"/>
      <c r="H839" s="36"/>
    </row>
    <row r="840" spans="4:8" x14ac:dyDescent="0.25">
      <c r="D840" s="18"/>
      <c r="E840" s="31"/>
      <c r="F840" s="31"/>
      <c r="H840" s="36"/>
    </row>
    <row r="841" spans="4:8" x14ac:dyDescent="0.25">
      <c r="D841" s="18"/>
      <c r="E841" s="31"/>
      <c r="F841" s="31"/>
      <c r="H841" s="36"/>
    </row>
    <row r="842" spans="4:8" x14ac:dyDescent="0.25">
      <c r="D842" s="18"/>
      <c r="E842" s="31"/>
      <c r="F842" s="31"/>
      <c r="H842" s="36"/>
    </row>
    <row r="843" spans="4:8" x14ac:dyDescent="0.25">
      <c r="D843" s="18"/>
      <c r="E843" s="31"/>
      <c r="F843" s="31"/>
      <c r="H843" s="36"/>
    </row>
    <row r="844" spans="4:8" x14ac:dyDescent="0.25">
      <c r="D844" s="18"/>
      <c r="E844" s="31"/>
      <c r="F844" s="31"/>
      <c r="H844" s="36"/>
    </row>
    <row r="845" spans="4:8" x14ac:dyDescent="0.25">
      <c r="D845" s="18"/>
      <c r="E845" s="31"/>
      <c r="F845" s="31"/>
      <c r="H845" s="36"/>
    </row>
    <row r="846" spans="4:8" x14ac:dyDescent="0.25">
      <c r="D846" s="18"/>
      <c r="E846" s="31"/>
      <c r="F846" s="31"/>
      <c r="H846" s="36"/>
    </row>
    <row r="847" spans="4:8" x14ac:dyDescent="0.25">
      <c r="D847" s="18"/>
      <c r="E847" s="31"/>
      <c r="F847" s="31"/>
      <c r="H847" s="36"/>
    </row>
    <row r="848" spans="4:8" x14ac:dyDescent="0.25">
      <c r="D848" s="18"/>
      <c r="E848" s="31"/>
      <c r="F848" s="31"/>
      <c r="H848" s="36"/>
    </row>
    <row r="849" spans="4:8" x14ac:dyDescent="0.25">
      <c r="D849" s="18"/>
      <c r="E849" s="31"/>
      <c r="F849" s="31"/>
      <c r="H849" s="36"/>
    </row>
    <row r="850" spans="4:8" x14ac:dyDescent="0.25">
      <c r="D850" s="18"/>
      <c r="E850" s="31"/>
      <c r="F850" s="31"/>
      <c r="H850" s="36"/>
    </row>
    <row r="851" spans="4:8" x14ac:dyDescent="0.25">
      <c r="D851" s="18"/>
      <c r="E851" s="31"/>
      <c r="F851" s="31"/>
      <c r="H851" s="36"/>
    </row>
    <row r="852" spans="4:8" x14ac:dyDescent="0.25">
      <c r="D852" s="18"/>
      <c r="E852" s="31"/>
      <c r="F852" s="31"/>
      <c r="H852" s="36"/>
    </row>
    <row r="853" spans="4:8" x14ac:dyDescent="0.25">
      <c r="D853" s="18"/>
      <c r="E853" s="31"/>
      <c r="F853" s="31"/>
      <c r="H853" s="36"/>
    </row>
    <row r="854" spans="4:8" x14ac:dyDescent="0.25">
      <c r="D854" s="18"/>
      <c r="E854" s="31"/>
      <c r="F854" s="31"/>
      <c r="H854" s="36"/>
    </row>
    <row r="855" spans="4:8" x14ac:dyDescent="0.25">
      <c r="D855" s="18"/>
      <c r="E855" s="31"/>
      <c r="F855" s="31"/>
      <c r="H855" s="36"/>
    </row>
    <row r="856" spans="4:8" x14ac:dyDescent="0.25">
      <c r="D856" s="18"/>
      <c r="E856" s="31"/>
      <c r="F856" s="31"/>
      <c r="H856" s="36"/>
    </row>
    <row r="857" spans="4:8" x14ac:dyDescent="0.25">
      <c r="D857" s="18"/>
      <c r="E857" s="31"/>
      <c r="F857" s="31"/>
      <c r="H857" s="36"/>
    </row>
    <row r="858" spans="4:8" x14ac:dyDescent="0.25">
      <c r="D858" s="18"/>
      <c r="E858" s="31"/>
      <c r="F858" s="31"/>
      <c r="H858" s="36"/>
    </row>
    <row r="859" spans="4:8" x14ac:dyDescent="0.25">
      <c r="D859" s="18"/>
      <c r="E859" s="31"/>
      <c r="F859" s="31"/>
      <c r="H859" s="36"/>
    </row>
    <row r="860" spans="4:8" x14ac:dyDescent="0.25">
      <c r="D860" s="18"/>
      <c r="E860" s="31"/>
      <c r="F860" s="31"/>
      <c r="H860" s="36"/>
    </row>
    <row r="861" spans="4:8" x14ac:dyDescent="0.25">
      <c r="D861" s="18"/>
      <c r="E861" s="31"/>
      <c r="F861" s="31"/>
      <c r="H861" s="36"/>
    </row>
    <row r="862" spans="4:8" x14ac:dyDescent="0.25">
      <c r="D862" s="18"/>
      <c r="E862" s="31"/>
      <c r="F862" s="31"/>
      <c r="H862" s="36"/>
    </row>
    <row r="863" spans="4:8" x14ac:dyDescent="0.25">
      <c r="D863" s="18"/>
      <c r="E863" s="31"/>
      <c r="F863" s="31"/>
      <c r="H863" s="36"/>
    </row>
    <row r="864" spans="4:8" x14ac:dyDescent="0.25">
      <c r="D864" s="18"/>
      <c r="E864" s="31"/>
      <c r="F864" s="31"/>
      <c r="H864" s="36"/>
    </row>
    <row r="865" spans="4:8" x14ac:dyDescent="0.25">
      <c r="D865" s="18"/>
      <c r="E865" s="31"/>
      <c r="F865" s="31"/>
      <c r="H865" s="36"/>
    </row>
    <row r="866" spans="4:8" x14ac:dyDescent="0.25">
      <c r="D866" s="18"/>
      <c r="E866" s="31"/>
      <c r="F866" s="31"/>
      <c r="H866" s="36"/>
    </row>
    <row r="867" spans="4:8" x14ac:dyDescent="0.25">
      <c r="D867" s="18"/>
      <c r="E867" s="31"/>
      <c r="F867" s="31"/>
      <c r="H867" s="36"/>
    </row>
    <row r="868" spans="4:8" x14ac:dyDescent="0.25">
      <c r="D868" s="18"/>
      <c r="E868" s="31"/>
      <c r="F868" s="31"/>
      <c r="H868" s="36"/>
    </row>
    <row r="869" spans="4:8" x14ac:dyDescent="0.25">
      <c r="D869" s="18"/>
      <c r="E869" s="31"/>
      <c r="F869" s="31"/>
      <c r="H869" s="36"/>
    </row>
    <row r="870" spans="4:8" x14ac:dyDescent="0.25">
      <c r="D870" s="18"/>
      <c r="E870" s="31"/>
      <c r="F870" s="31"/>
      <c r="H870" s="36"/>
    </row>
    <row r="871" spans="4:8" x14ac:dyDescent="0.25">
      <c r="D871" s="18"/>
      <c r="E871" s="31"/>
      <c r="F871" s="31"/>
      <c r="H871" s="36"/>
    </row>
    <row r="872" spans="4:8" x14ac:dyDescent="0.25">
      <c r="D872" s="18"/>
      <c r="E872" s="31"/>
      <c r="F872" s="31"/>
      <c r="H872" s="36"/>
    </row>
    <row r="873" spans="4:8" x14ac:dyDescent="0.25">
      <c r="D873" s="18"/>
      <c r="E873" s="31"/>
      <c r="F873" s="31"/>
      <c r="H873" s="36"/>
    </row>
    <row r="874" spans="4:8" x14ac:dyDescent="0.25">
      <c r="D874" s="18"/>
      <c r="E874" s="31"/>
      <c r="F874" s="31"/>
      <c r="H874" s="36"/>
    </row>
    <row r="875" spans="4:8" x14ac:dyDescent="0.25">
      <c r="D875" s="18"/>
      <c r="E875" s="31"/>
      <c r="F875" s="31"/>
      <c r="H875" s="36"/>
    </row>
    <row r="876" spans="4:8" x14ac:dyDescent="0.25">
      <c r="D876" s="18"/>
      <c r="E876" s="31"/>
      <c r="F876" s="31"/>
      <c r="H876" s="36"/>
    </row>
    <row r="877" spans="4:8" x14ac:dyDescent="0.25">
      <c r="D877" s="18"/>
      <c r="E877" s="31"/>
      <c r="F877" s="31"/>
      <c r="H877" s="36"/>
    </row>
    <row r="878" spans="4:8" x14ac:dyDescent="0.25">
      <c r="D878" s="18"/>
      <c r="E878" s="31"/>
      <c r="F878" s="31"/>
      <c r="H878" s="36"/>
    </row>
    <row r="879" spans="4:8" x14ac:dyDescent="0.25">
      <c r="D879" s="18"/>
      <c r="E879" s="31"/>
      <c r="F879" s="31"/>
      <c r="H879" s="36"/>
    </row>
    <row r="880" spans="4:8" x14ac:dyDescent="0.25">
      <c r="D880" s="18"/>
      <c r="E880" s="31"/>
      <c r="F880" s="31"/>
      <c r="H880" s="36"/>
    </row>
    <row r="881" spans="4:8" x14ac:dyDescent="0.25">
      <c r="D881" s="18"/>
      <c r="E881" s="31"/>
      <c r="F881" s="31"/>
      <c r="H881" s="36"/>
    </row>
    <row r="882" spans="4:8" x14ac:dyDescent="0.25">
      <c r="D882" s="18"/>
      <c r="E882" s="31"/>
      <c r="F882" s="31"/>
      <c r="H882" s="36"/>
    </row>
    <row r="883" spans="4:8" x14ac:dyDescent="0.25">
      <c r="D883" s="18"/>
      <c r="E883" s="31"/>
      <c r="F883" s="31"/>
      <c r="H883" s="36"/>
    </row>
    <row r="884" spans="4:8" x14ac:dyDescent="0.25">
      <c r="D884" s="18"/>
      <c r="E884" s="31"/>
      <c r="F884" s="31"/>
      <c r="H884" s="36"/>
    </row>
    <row r="885" spans="4:8" x14ac:dyDescent="0.25">
      <c r="D885" s="18"/>
      <c r="E885" s="31"/>
      <c r="F885" s="31"/>
      <c r="H885" s="36"/>
    </row>
    <row r="886" spans="4:8" x14ac:dyDescent="0.25">
      <c r="D886" s="18"/>
      <c r="E886" s="31"/>
      <c r="F886" s="31"/>
      <c r="H886" s="36"/>
    </row>
    <row r="887" spans="4:8" x14ac:dyDescent="0.25">
      <c r="D887" s="18"/>
      <c r="E887" s="31"/>
      <c r="F887" s="31"/>
      <c r="H887" s="36"/>
    </row>
    <row r="888" spans="4:8" x14ac:dyDescent="0.25">
      <c r="D888" s="18"/>
      <c r="E888" s="31"/>
      <c r="F888" s="31"/>
      <c r="H888" s="36"/>
    </row>
    <row r="889" spans="4:8" x14ac:dyDescent="0.25">
      <c r="D889" s="18"/>
      <c r="E889" s="31"/>
      <c r="F889" s="31"/>
      <c r="H889" s="36"/>
    </row>
    <row r="890" spans="4:8" x14ac:dyDescent="0.25">
      <c r="D890" s="18"/>
      <c r="E890" s="31"/>
      <c r="F890" s="31"/>
      <c r="H890" s="36"/>
    </row>
    <row r="891" spans="4:8" x14ac:dyDescent="0.25">
      <c r="D891" s="18"/>
      <c r="E891" s="31"/>
      <c r="F891" s="31"/>
      <c r="H891" s="36"/>
    </row>
    <row r="892" spans="4:8" x14ac:dyDescent="0.25">
      <c r="D892" s="18"/>
      <c r="E892" s="31"/>
      <c r="F892" s="31"/>
      <c r="H892" s="36"/>
    </row>
    <row r="893" spans="4:8" x14ac:dyDescent="0.25">
      <c r="D893" s="18"/>
      <c r="E893" s="31"/>
      <c r="F893" s="31"/>
      <c r="H893" s="36"/>
    </row>
    <row r="894" spans="4:8" x14ac:dyDescent="0.25">
      <c r="D894" s="18"/>
      <c r="E894" s="31"/>
      <c r="F894" s="31"/>
      <c r="H894" s="36"/>
    </row>
    <row r="895" spans="4:8" x14ac:dyDescent="0.25">
      <c r="D895" s="18"/>
      <c r="E895" s="31"/>
      <c r="F895" s="31"/>
      <c r="H895" s="36"/>
    </row>
    <row r="896" spans="4:8" x14ac:dyDescent="0.25">
      <c r="D896" s="18"/>
      <c r="E896" s="31"/>
      <c r="F896" s="31"/>
      <c r="H896" s="36"/>
    </row>
    <row r="897" spans="4:8" x14ac:dyDescent="0.25">
      <c r="D897" s="18"/>
      <c r="E897" s="31"/>
      <c r="F897" s="31"/>
      <c r="H897" s="36"/>
    </row>
    <row r="898" spans="4:8" x14ac:dyDescent="0.25">
      <c r="D898" s="18"/>
      <c r="E898" s="31"/>
      <c r="F898" s="31"/>
      <c r="H898" s="36"/>
    </row>
    <row r="899" spans="4:8" x14ac:dyDescent="0.25">
      <c r="D899" s="18"/>
      <c r="E899" s="31"/>
      <c r="F899" s="31"/>
      <c r="H899" s="36"/>
    </row>
    <row r="900" spans="4:8" x14ac:dyDescent="0.25">
      <c r="D900" s="18"/>
      <c r="E900" s="31"/>
      <c r="F900" s="31"/>
      <c r="H900" s="36"/>
    </row>
    <row r="901" spans="4:8" x14ac:dyDescent="0.25">
      <c r="D901" s="18"/>
      <c r="E901" s="31"/>
      <c r="F901" s="31"/>
      <c r="H901" s="36"/>
    </row>
    <row r="902" spans="4:8" x14ac:dyDescent="0.25">
      <c r="D902" s="18"/>
      <c r="E902" s="31"/>
      <c r="F902" s="31"/>
      <c r="H902" s="36"/>
    </row>
    <row r="903" spans="4:8" x14ac:dyDescent="0.25">
      <c r="D903" s="18"/>
      <c r="E903" s="31"/>
      <c r="F903" s="31"/>
      <c r="H903" s="36"/>
    </row>
    <row r="904" spans="4:8" x14ac:dyDescent="0.25">
      <c r="D904" s="18"/>
      <c r="E904" s="31"/>
      <c r="F904" s="31"/>
      <c r="H904" s="36"/>
    </row>
    <row r="905" spans="4:8" x14ac:dyDescent="0.25">
      <c r="D905" s="18"/>
      <c r="E905" s="31"/>
      <c r="F905" s="31"/>
      <c r="H905" s="36"/>
    </row>
    <row r="906" spans="4:8" x14ac:dyDescent="0.25">
      <c r="D906" s="18"/>
      <c r="E906" s="31"/>
      <c r="F906" s="31"/>
      <c r="H906" s="36"/>
    </row>
    <row r="907" spans="4:8" x14ac:dyDescent="0.25">
      <c r="D907" s="18"/>
      <c r="E907" s="31"/>
      <c r="F907" s="31"/>
      <c r="H907" s="36"/>
    </row>
    <row r="908" spans="4:8" x14ac:dyDescent="0.25">
      <c r="D908" s="18"/>
      <c r="E908" s="31"/>
      <c r="F908" s="31"/>
      <c r="H908" s="36"/>
    </row>
    <row r="909" spans="4:8" x14ac:dyDescent="0.25">
      <c r="D909" s="18"/>
      <c r="E909" s="31"/>
      <c r="F909" s="31"/>
      <c r="H909" s="36"/>
    </row>
    <row r="910" spans="4:8" x14ac:dyDescent="0.25">
      <c r="D910" s="18"/>
      <c r="E910" s="31"/>
      <c r="F910" s="31"/>
      <c r="H910" s="36"/>
    </row>
    <row r="911" spans="4:8" x14ac:dyDescent="0.25">
      <c r="D911" s="18"/>
      <c r="E911" s="31"/>
      <c r="F911" s="31"/>
      <c r="H911" s="36"/>
    </row>
    <row r="912" spans="4:8" x14ac:dyDescent="0.25">
      <c r="D912" s="18"/>
      <c r="E912" s="31"/>
      <c r="F912" s="31"/>
      <c r="H912" s="36"/>
    </row>
    <row r="913" spans="4:8" x14ac:dyDescent="0.25">
      <c r="D913" s="18"/>
      <c r="E913" s="31"/>
      <c r="F913" s="31"/>
      <c r="H913" s="36"/>
    </row>
    <row r="914" spans="4:8" x14ac:dyDescent="0.25">
      <c r="D914" s="18"/>
      <c r="E914" s="31"/>
      <c r="F914" s="31"/>
      <c r="H914" s="36"/>
    </row>
    <row r="915" spans="4:8" x14ac:dyDescent="0.25">
      <c r="D915" s="18"/>
      <c r="E915" s="31"/>
      <c r="F915" s="31"/>
      <c r="H915" s="36"/>
    </row>
    <row r="916" spans="4:8" x14ac:dyDescent="0.25">
      <c r="D916" s="18"/>
      <c r="E916" s="31"/>
      <c r="F916" s="31"/>
      <c r="H916" s="36"/>
    </row>
    <row r="917" spans="4:8" x14ac:dyDescent="0.25">
      <c r="D917" s="18"/>
      <c r="E917" s="31"/>
      <c r="F917" s="31"/>
      <c r="H917" s="36"/>
    </row>
    <row r="918" spans="4:8" x14ac:dyDescent="0.25">
      <c r="D918" s="18"/>
      <c r="E918" s="31"/>
      <c r="F918" s="31"/>
      <c r="H918" s="36"/>
    </row>
    <row r="919" spans="4:8" x14ac:dyDescent="0.25">
      <c r="D919" s="18"/>
      <c r="E919" s="31"/>
      <c r="F919" s="31"/>
      <c r="H919" s="36"/>
    </row>
    <row r="920" spans="4:8" x14ac:dyDescent="0.25">
      <c r="D920" s="18"/>
      <c r="E920" s="31"/>
      <c r="F920" s="31"/>
      <c r="H920" s="36"/>
    </row>
    <row r="921" spans="4:8" x14ac:dyDescent="0.25">
      <c r="D921" s="18"/>
      <c r="E921" s="31"/>
      <c r="F921" s="31"/>
      <c r="H921" s="36"/>
    </row>
    <row r="922" spans="4:8" x14ac:dyDescent="0.25">
      <c r="D922" s="18"/>
      <c r="E922" s="31"/>
      <c r="F922" s="31"/>
      <c r="H922" s="36"/>
    </row>
    <row r="923" spans="4:8" x14ac:dyDescent="0.25">
      <c r="D923" s="18"/>
      <c r="E923" s="31"/>
      <c r="F923" s="31"/>
      <c r="H923" s="36"/>
    </row>
    <row r="924" spans="4:8" x14ac:dyDescent="0.25">
      <c r="D924" s="18"/>
      <c r="E924" s="31"/>
      <c r="F924" s="31"/>
      <c r="H924" s="36"/>
    </row>
    <row r="925" spans="4:8" x14ac:dyDescent="0.25">
      <c r="D925" s="18"/>
      <c r="E925" s="31"/>
      <c r="F925" s="31"/>
      <c r="H925" s="36"/>
    </row>
    <row r="926" spans="4:8" x14ac:dyDescent="0.25">
      <c r="D926" s="18"/>
      <c r="E926" s="31"/>
      <c r="F926" s="31"/>
      <c r="H926" s="36"/>
    </row>
    <row r="927" spans="4:8" x14ac:dyDescent="0.25">
      <c r="D927" s="18"/>
      <c r="E927" s="31"/>
      <c r="F927" s="31"/>
      <c r="H927" s="36"/>
    </row>
    <row r="928" spans="4:8" x14ac:dyDescent="0.25">
      <c r="D928" s="18"/>
      <c r="E928" s="31"/>
      <c r="F928" s="31"/>
      <c r="H928" s="36"/>
    </row>
    <row r="929" spans="4:8" x14ac:dyDescent="0.25">
      <c r="D929" s="18"/>
      <c r="E929" s="31"/>
      <c r="F929" s="31"/>
      <c r="H929" s="36"/>
    </row>
    <row r="930" spans="4:8" x14ac:dyDescent="0.25">
      <c r="D930" s="18"/>
      <c r="E930" s="31"/>
      <c r="F930" s="31"/>
      <c r="H930" s="36"/>
    </row>
    <row r="931" spans="4:8" x14ac:dyDescent="0.25">
      <c r="D931" s="18"/>
      <c r="E931" s="31"/>
      <c r="F931" s="31"/>
      <c r="H931" s="36"/>
    </row>
    <row r="932" spans="4:8" x14ac:dyDescent="0.25">
      <c r="D932" s="18"/>
      <c r="E932" s="31"/>
      <c r="F932" s="31"/>
      <c r="H932" s="36"/>
    </row>
    <row r="933" spans="4:8" x14ac:dyDescent="0.25">
      <c r="D933" s="18"/>
      <c r="E933" s="31"/>
      <c r="F933" s="31"/>
      <c r="H933" s="36"/>
    </row>
    <row r="934" spans="4:8" x14ac:dyDescent="0.25">
      <c r="D934" s="18"/>
      <c r="E934" s="31"/>
      <c r="F934" s="31"/>
      <c r="H934" s="36"/>
    </row>
    <row r="935" spans="4:8" x14ac:dyDescent="0.25">
      <c r="D935" s="18"/>
      <c r="E935" s="31"/>
      <c r="F935" s="31"/>
      <c r="H935" s="36"/>
    </row>
    <row r="936" spans="4:8" x14ac:dyDescent="0.25">
      <c r="D936" s="18"/>
      <c r="E936" s="31"/>
      <c r="F936" s="31"/>
      <c r="H936" s="36"/>
    </row>
    <row r="937" spans="4:8" x14ac:dyDescent="0.25">
      <c r="D937" s="18"/>
      <c r="E937" s="31"/>
      <c r="F937" s="31"/>
      <c r="H937" s="36"/>
    </row>
    <row r="938" spans="4:8" x14ac:dyDescent="0.25">
      <c r="D938" s="18"/>
      <c r="E938" s="31"/>
      <c r="F938" s="31"/>
      <c r="H938" s="36"/>
    </row>
    <row r="939" spans="4:8" x14ac:dyDescent="0.25">
      <c r="D939" s="18"/>
      <c r="E939" s="31"/>
      <c r="F939" s="31"/>
      <c r="H939" s="36"/>
    </row>
    <row r="940" spans="4:8" x14ac:dyDescent="0.25">
      <c r="D940" s="18"/>
      <c r="E940" s="31"/>
      <c r="F940" s="31"/>
      <c r="H940" s="36"/>
    </row>
    <row r="941" spans="4:8" x14ac:dyDescent="0.25">
      <c r="D941" s="18"/>
      <c r="E941" s="31"/>
      <c r="F941" s="31"/>
      <c r="H941" s="36"/>
    </row>
    <row r="942" spans="4:8" x14ac:dyDescent="0.25">
      <c r="D942" s="18"/>
      <c r="E942" s="31"/>
      <c r="F942" s="31"/>
      <c r="H942" s="36"/>
    </row>
    <row r="943" spans="4:8" x14ac:dyDescent="0.25">
      <c r="D943" s="18"/>
      <c r="E943" s="31"/>
      <c r="F943" s="31"/>
      <c r="H943" s="36"/>
    </row>
    <row r="944" spans="4:8" x14ac:dyDescent="0.25">
      <c r="D944" s="18"/>
      <c r="E944" s="31"/>
      <c r="F944" s="31"/>
      <c r="H944" s="36"/>
    </row>
    <row r="945" spans="4:8" x14ac:dyDescent="0.25">
      <c r="D945" s="18"/>
      <c r="E945" s="31"/>
      <c r="F945" s="31"/>
      <c r="H945" s="36"/>
    </row>
    <row r="946" spans="4:8" x14ac:dyDescent="0.25">
      <c r="D946" s="18"/>
      <c r="E946" s="31"/>
      <c r="F946" s="31"/>
      <c r="H946" s="36"/>
    </row>
    <row r="947" spans="4:8" x14ac:dyDescent="0.25">
      <c r="D947" s="18"/>
      <c r="E947" s="31"/>
      <c r="F947" s="31"/>
      <c r="H947" s="36"/>
    </row>
    <row r="948" spans="4:8" x14ac:dyDescent="0.25">
      <c r="D948" s="18"/>
      <c r="E948" s="31"/>
      <c r="F948" s="31"/>
      <c r="H948" s="36"/>
    </row>
    <row r="949" spans="4:8" x14ac:dyDescent="0.25">
      <c r="D949" s="18"/>
      <c r="E949" s="31"/>
      <c r="F949" s="31"/>
      <c r="H949" s="36"/>
    </row>
    <row r="950" spans="4:8" x14ac:dyDescent="0.25">
      <c r="D950" s="18"/>
      <c r="E950" s="31"/>
      <c r="F950" s="31"/>
      <c r="H950" s="36"/>
    </row>
    <row r="951" spans="4:8" x14ac:dyDescent="0.25">
      <c r="D951" s="18"/>
      <c r="E951" s="31"/>
      <c r="F951" s="31"/>
      <c r="H951" s="36"/>
    </row>
    <row r="952" spans="4:8" x14ac:dyDescent="0.25">
      <c r="D952" s="18"/>
      <c r="E952" s="31"/>
      <c r="F952" s="31"/>
      <c r="H952" s="36"/>
    </row>
    <row r="953" spans="4:8" x14ac:dyDescent="0.25">
      <c r="D953" s="18"/>
      <c r="E953" s="31"/>
      <c r="F953" s="31"/>
      <c r="H953" s="36"/>
    </row>
    <row r="954" spans="4:8" x14ac:dyDescent="0.25">
      <c r="D954" s="18"/>
      <c r="E954" s="31"/>
      <c r="F954" s="31"/>
      <c r="H954" s="36"/>
    </row>
    <row r="955" spans="4:8" x14ac:dyDescent="0.25">
      <c r="D955" s="18"/>
      <c r="E955" s="31"/>
      <c r="F955" s="31"/>
      <c r="H955" s="36"/>
    </row>
    <row r="956" spans="4:8" x14ac:dyDescent="0.25">
      <c r="D956" s="18"/>
      <c r="E956" s="31"/>
      <c r="F956" s="31"/>
      <c r="H956" s="36"/>
    </row>
    <row r="957" spans="4:8" x14ac:dyDescent="0.25">
      <c r="D957" s="18"/>
      <c r="E957" s="31"/>
      <c r="F957" s="31"/>
      <c r="H957" s="36"/>
    </row>
    <row r="958" spans="4:8" x14ac:dyDescent="0.25">
      <c r="D958" s="18"/>
      <c r="E958" s="31"/>
      <c r="F958" s="31"/>
      <c r="H958" s="36"/>
    </row>
    <row r="959" spans="4:8" x14ac:dyDescent="0.25">
      <c r="D959" s="18"/>
      <c r="E959" s="31"/>
      <c r="F959" s="31"/>
      <c r="H959" s="36"/>
    </row>
    <row r="960" spans="4:8" x14ac:dyDescent="0.25">
      <c r="D960" s="18"/>
      <c r="E960" s="31"/>
      <c r="F960" s="31"/>
      <c r="H960" s="36"/>
    </row>
    <row r="961" spans="4:8" x14ac:dyDescent="0.25">
      <c r="D961" s="18"/>
      <c r="E961" s="31"/>
      <c r="F961" s="31"/>
      <c r="H961" s="36"/>
    </row>
    <row r="962" spans="4:8" x14ac:dyDescent="0.25">
      <c r="D962" s="18"/>
      <c r="E962" s="31"/>
      <c r="F962" s="31"/>
      <c r="H962" s="36"/>
    </row>
    <row r="963" spans="4:8" x14ac:dyDescent="0.25">
      <c r="D963" s="18"/>
      <c r="E963" s="31"/>
      <c r="F963" s="31"/>
      <c r="H963" s="36"/>
    </row>
    <row r="964" spans="4:8" x14ac:dyDescent="0.25">
      <c r="D964" s="18"/>
      <c r="E964" s="31"/>
      <c r="F964" s="31"/>
      <c r="H964" s="36"/>
    </row>
    <row r="965" spans="4:8" x14ac:dyDescent="0.25">
      <c r="D965" s="18"/>
      <c r="E965" s="31"/>
      <c r="F965" s="31"/>
      <c r="H965" s="36"/>
    </row>
    <row r="966" spans="4:8" x14ac:dyDescent="0.25">
      <c r="D966" s="18"/>
      <c r="E966" s="31"/>
      <c r="F966" s="31"/>
      <c r="H966" s="36"/>
    </row>
    <row r="967" spans="4:8" x14ac:dyDescent="0.25">
      <c r="D967" s="18"/>
      <c r="E967" s="31"/>
      <c r="F967" s="31"/>
      <c r="H967" s="36"/>
    </row>
    <row r="968" spans="4:8" x14ac:dyDescent="0.25">
      <c r="D968" s="18"/>
      <c r="E968" s="31"/>
      <c r="F968" s="31"/>
      <c r="H968" s="36"/>
    </row>
    <row r="969" spans="4:8" x14ac:dyDescent="0.25">
      <c r="D969" s="18"/>
      <c r="E969" s="31"/>
      <c r="F969" s="31"/>
      <c r="H969" s="36"/>
    </row>
    <row r="970" spans="4:8" x14ac:dyDescent="0.25">
      <c r="D970" s="18"/>
      <c r="E970" s="31"/>
      <c r="F970" s="31"/>
      <c r="H970" s="36"/>
    </row>
    <row r="971" spans="4:8" x14ac:dyDescent="0.25">
      <c r="D971" s="18"/>
      <c r="E971" s="31"/>
      <c r="F971" s="31"/>
      <c r="H971" s="36"/>
    </row>
    <row r="972" spans="4:8" x14ac:dyDescent="0.25">
      <c r="D972" s="18"/>
      <c r="E972" s="31"/>
      <c r="F972" s="31"/>
      <c r="H972" s="36"/>
    </row>
    <row r="973" spans="4:8" x14ac:dyDescent="0.25">
      <c r="D973" s="18"/>
      <c r="E973" s="31"/>
      <c r="F973" s="31"/>
      <c r="H973" s="36"/>
    </row>
    <row r="974" spans="4:8" x14ac:dyDescent="0.25">
      <c r="D974" s="18"/>
      <c r="E974" s="31"/>
      <c r="F974" s="31"/>
      <c r="H974" s="36"/>
    </row>
    <row r="975" spans="4:8" x14ac:dyDescent="0.25">
      <c r="D975" s="18"/>
      <c r="E975" s="31"/>
      <c r="F975" s="31"/>
      <c r="H975" s="36"/>
    </row>
    <row r="976" spans="4:8" x14ac:dyDescent="0.25">
      <c r="D976" s="18"/>
      <c r="E976" s="31"/>
      <c r="F976" s="31"/>
      <c r="H976" s="36"/>
    </row>
    <row r="977" spans="4:8" x14ac:dyDescent="0.25">
      <c r="D977" s="18"/>
      <c r="E977" s="31"/>
      <c r="F977" s="31"/>
      <c r="H977" s="36"/>
    </row>
    <row r="978" spans="4:8" x14ac:dyDescent="0.25">
      <c r="D978" s="18"/>
      <c r="E978" s="31"/>
      <c r="F978" s="31"/>
      <c r="H978" s="36"/>
    </row>
    <row r="979" spans="4:8" x14ac:dyDescent="0.25">
      <c r="D979" s="18"/>
      <c r="E979" s="31"/>
      <c r="F979" s="31"/>
      <c r="H979" s="36"/>
    </row>
    <row r="980" spans="4:8" x14ac:dyDescent="0.25">
      <c r="D980" s="18"/>
      <c r="E980" s="31"/>
      <c r="F980" s="31"/>
      <c r="H980" s="36"/>
    </row>
    <row r="981" spans="4:8" x14ac:dyDescent="0.25">
      <c r="D981" s="18"/>
      <c r="E981" s="31"/>
      <c r="F981" s="31"/>
      <c r="H981" s="36"/>
    </row>
    <row r="982" spans="4:8" x14ac:dyDescent="0.25">
      <c r="D982" s="18"/>
      <c r="E982" s="31"/>
      <c r="F982" s="31"/>
      <c r="H982" s="36"/>
    </row>
    <row r="983" spans="4:8" x14ac:dyDescent="0.25">
      <c r="D983" s="18"/>
      <c r="E983" s="31"/>
      <c r="F983" s="31"/>
      <c r="H983" s="36"/>
    </row>
    <row r="984" spans="4:8" x14ac:dyDescent="0.25">
      <c r="D984" s="18"/>
      <c r="E984" s="31"/>
      <c r="F984" s="31"/>
      <c r="H984" s="36"/>
    </row>
    <row r="985" spans="4:8" x14ac:dyDescent="0.25">
      <c r="D985" s="18"/>
      <c r="E985" s="31"/>
      <c r="F985" s="31"/>
      <c r="H985" s="36"/>
    </row>
    <row r="986" spans="4:8" x14ac:dyDescent="0.25">
      <c r="D986" s="18"/>
      <c r="E986" s="31"/>
      <c r="F986" s="31"/>
      <c r="H986" s="36"/>
    </row>
    <row r="987" spans="4:8" x14ac:dyDescent="0.25">
      <c r="D987" s="18"/>
      <c r="E987" s="31"/>
      <c r="F987" s="31"/>
      <c r="H987" s="36"/>
    </row>
    <row r="988" spans="4:8" x14ac:dyDescent="0.25">
      <c r="D988" s="18"/>
      <c r="E988" s="31"/>
      <c r="F988" s="31"/>
      <c r="H988" s="36"/>
    </row>
    <row r="989" spans="4:8" x14ac:dyDescent="0.25">
      <c r="D989" s="18"/>
      <c r="E989" s="31"/>
      <c r="F989" s="31"/>
      <c r="H989" s="36"/>
    </row>
    <row r="990" spans="4:8" x14ac:dyDescent="0.25">
      <c r="D990" s="18"/>
      <c r="E990" s="31"/>
      <c r="F990" s="31"/>
      <c r="H990" s="36"/>
    </row>
    <row r="991" spans="4:8" x14ac:dyDescent="0.25">
      <c r="D991" s="18"/>
      <c r="E991" s="31"/>
      <c r="F991" s="31"/>
      <c r="H991" s="36"/>
    </row>
    <row r="992" spans="4:8" x14ac:dyDescent="0.25">
      <c r="D992" s="18"/>
      <c r="E992" s="31"/>
      <c r="F992" s="31"/>
      <c r="H992" s="36"/>
    </row>
    <row r="993" spans="4:8" x14ac:dyDescent="0.25">
      <c r="D993" s="18"/>
      <c r="E993" s="31"/>
      <c r="F993" s="31"/>
      <c r="H993" s="36"/>
    </row>
    <row r="994" spans="4:8" x14ac:dyDescent="0.25">
      <c r="D994" s="18"/>
      <c r="E994" s="31"/>
      <c r="F994" s="31"/>
      <c r="H994" s="36"/>
    </row>
    <row r="995" spans="4:8" x14ac:dyDescent="0.25">
      <c r="D995" s="18"/>
      <c r="E995" s="31"/>
      <c r="F995" s="31"/>
      <c r="H995" s="36"/>
    </row>
    <row r="996" spans="4:8" x14ac:dyDescent="0.25">
      <c r="D996" s="18"/>
      <c r="E996" s="31"/>
      <c r="F996" s="31"/>
      <c r="H996" s="36"/>
    </row>
    <row r="997" spans="4:8" x14ac:dyDescent="0.25">
      <c r="D997" s="18"/>
      <c r="E997" s="31"/>
      <c r="F997" s="31"/>
      <c r="H997" s="36"/>
    </row>
    <row r="998" spans="4:8" x14ac:dyDescent="0.25">
      <c r="D998" s="18"/>
      <c r="E998" s="31"/>
      <c r="F998" s="31"/>
      <c r="H998" s="36"/>
    </row>
    <row r="999" spans="4:8" x14ac:dyDescent="0.25">
      <c r="D999" s="18"/>
      <c r="E999" s="31"/>
      <c r="F999" s="31"/>
      <c r="H999" s="36"/>
    </row>
    <row r="1000" spans="4:8" x14ac:dyDescent="0.25">
      <c r="D1000" s="18"/>
      <c r="E1000" s="31"/>
      <c r="F1000" s="31"/>
      <c r="H1000" s="36"/>
    </row>
    <row r="1001" spans="4:8" x14ac:dyDescent="0.25">
      <c r="D1001" s="18"/>
      <c r="E1001" s="31"/>
      <c r="F1001" s="31"/>
      <c r="H1001" s="36"/>
    </row>
    <row r="1002" spans="4:8" x14ac:dyDescent="0.25">
      <c r="D1002" s="18"/>
      <c r="E1002" s="31"/>
      <c r="F1002" s="31"/>
      <c r="H1002" s="36"/>
    </row>
    <row r="1003" spans="4:8" x14ac:dyDescent="0.25">
      <c r="D1003" s="18"/>
      <c r="E1003" s="31"/>
      <c r="F1003" s="31"/>
      <c r="H1003" s="36"/>
    </row>
    <row r="1004" spans="4:8" x14ac:dyDescent="0.25">
      <c r="D1004" s="18"/>
      <c r="E1004" s="31"/>
      <c r="F1004" s="31"/>
      <c r="H1004" s="36"/>
    </row>
    <row r="1005" spans="4:8" x14ac:dyDescent="0.25">
      <c r="D1005" s="18"/>
      <c r="E1005" s="31"/>
      <c r="F1005" s="31"/>
      <c r="H1005" s="36"/>
    </row>
    <row r="1006" spans="4:8" x14ac:dyDescent="0.25">
      <c r="D1006" s="18"/>
      <c r="E1006" s="31"/>
      <c r="F1006" s="31"/>
      <c r="H1006" s="36"/>
    </row>
    <row r="1007" spans="4:8" x14ac:dyDescent="0.25">
      <c r="D1007" s="18"/>
      <c r="E1007" s="31"/>
      <c r="F1007" s="31"/>
      <c r="H1007" s="36"/>
    </row>
    <row r="1008" spans="4:8" x14ac:dyDescent="0.25">
      <c r="D1008" s="18"/>
      <c r="E1008" s="31"/>
      <c r="F1008" s="31"/>
      <c r="H1008" s="36"/>
    </row>
    <row r="1009" spans="4:8" x14ac:dyDescent="0.25">
      <c r="D1009" s="18"/>
      <c r="E1009" s="31"/>
      <c r="F1009" s="31"/>
      <c r="H1009" s="36"/>
    </row>
    <row r="1010" spans="4:8" x14ac:dyDescent="0.25">
      <c r="D1010" s="18"/>
      <c r="E1010" s="31"/>
      <c r="F1010" s="31"/>
      <c r="H1010" s="36"/>
    </row>
    <row r="1011" spans="4:8" x14ac:dyDescent="0.25">
      <c r="D1011" s="18"/>
      <c r="E1011" s="31"/>
      <c r="F1011" s="31"/>
      <c r="H1011" s="36"/>
    </row>
    <row r="1012" spans="4:8" x14ac:dyDescent="0.25">
      <c r="D1012" s="18"/>
      <c r="E1012" s="31"/>
      <c r="F1012" s="31"/>
      <c r="H1012" s="36"/>
    </row>
    <row r="1013" spans="4:8" x14ac:dyDescent="0.25">
      <c r="D1013" s="18"/>
      <c r="E1013" s="31"/>
      <c r="F1013" s="31"/>
      <c r="H1013" s="36"/>
    </row>
    <row r="1014" spans="4:8" x14ac:dyDescent="0.25">
      <c r="D1014" s="18"/>
      <c r="E1014" s="31"/>
      <c r="F1014" s="31"/>
      <c r="H1014" s="36"/>
    </row>
    <row r="1015" spans="4:8" x14ac:dyDescent="0.25">
      <c r="D1015" s="18"/>
      <c r="E1015" s="31"/>
      <c r="F1015" s="31"/>
      <c r="H1015" s="36"/>
    </row>
    <row r="1016" spans="4:8" x14ac:dyDescent="0.25">
      <c r="D1016" s="18"/>
      <c r="E1016" s="31"/>
      <c r="F1016" s="31"/>
      <c r="H1016" s="36"/>
    </row>
    <row r="1017" spans="4:8" x14ac:dyDescent="0.25">
      <c r="D1017" s="18"/>
      <c r="E1017" s="31"/>
      <c r="F1017" s="31"/>
      <c r="H1017" s="36"/>
    </row>
    <row r="1018" spans="4:8" x14ac:dyDescent="0.25">
      <c r="D1018" s="18"/>
      <c r="E1018" s="31"/>
      <c r="F1018" s="31"/>
      <c r="H1018" s="36"/>
    </row>
    <row r="1019" spans="4:8" x14ac:dyDescent="0.25">
      <c r="D1019" s="18"/>
      <c r="E1019" s="31"/>
      <c r="F1019" s="31"/>
      <c r="H1019" s="36"/>
    </row>
    <row r="1020" spans="4:8" x14ac:dyDescent="0.25">
      <c r="D1020" s="18"/>
      <c r="E1020" s="31"/>
      <c r="F1020" s="31"/>
      <c r="H1020" s="36"/>
    </row>
    <row r="1021" spans="4:8" x14ac:dyDescent="0.25">
      <c r="D1021" s="18"/>
      <c r="E1021" s="31"/>
      <c r="F1021" s="31"/>
      <c r="H1021" s="36"/>
    </row>
    <row r="1022" spans="4:8" x14ac:dyDescent="0.25">
      <c r="D1022" s="18"/>
      <c r="E1022" s="31"/>
      <c r="F1022" s="31"/>
      <c r="H1022" s="36"/>
    </row>
    <row r="1023" spans="4:8" x14ac:dyDescent="0.25">
      <c r="D1023" s="18"/>
      <c r="E1023" s="31"/>
      <c r="F1023" s="31"/>
      <c r="H1023" s="36"/>
    </row>
    <row r="1024" spans="4:8" x14ac:dyDescent="0.25">
      <c r="D1024" s="18"/>
      <c r="E1024" s="31"/>
      <c r="F1024" s="31"/>
      <c r="H1024" s="36"/>
    </row>
    <row r="1025" spans="4:8" x14ac:dyDescent="0.25">
      <c r="D1025" s="18"/>
      <c r="E1025" s="31"/>
      <c r="F1025" s="31"/>
      <c r="H1025" s="36"/>
    </row>
    <row r="1026" spans="4:8" x14ac:dyDescent="0.25">
      <c r="D1026" s="18"/>
      <c r="E1026" s="31"/>
      <c r="F1026" s="31"/>
      <c r="H1026" s="36"/>
    </row>
    <row r="1027" spans="4:8" x14ac:dyDescent="0.25">
      <c r="D1027" s="18"/>
      <c r="E1027" s="31"/>
      <c r="F1027" s="31"/>
      <c r="H1027" s="36"/>
    </row>
    <row r="1028" spans="4:8" x14ac:dyDescent="0.25">
      <c r="D1028" s="18"/>
      <c r="E1028" s="31"/>
      <c r="F1028" s="31"/>
      <c r="H1028" s="36"/>
    </row>
    <row r="1029" spans="4:8" x14ac:dyDescent="0.25">
      <c r="D1029" s="18"/>
      <c r="E1029" s="31"/>
      <c r="F1029" s="31"/>
      <c r="H1029" s="36"/>
    </row>
    <row r="1030" spans="4:8" x14ac:dyDescent="0.25">
      <c r="D1030" s="18"/>
      <c r="E1030" s="31"/>
      <c r="F1030" s="31"/>
      <c r="H1030" s="36"/>
    </row>
    <row r="1031" spans="4:8" x14ac:dyDescent="0.25">
      <c r="D1031" s="18"/>
      <c r="E1031" s="31"/>
      <c r="F1031" s="31"/>
      <c r="H1031" s="36"/>
    </row>
    <row r="1032" spans="4:8" x14ac:dyDescent="0.25">
      <c r="D1032" s="18"/>
      <c r="E1032" s="31"/>
      <c r="F1032" s="31"/>
      <c r="H1032" s="36"/>
    </row>
    <row r="1033" spans="4:8" x14ac:dyDescent="0.25">
      <c r="D1033" s="18"/>
      <c r="E1033" s="31"/>
      <c r="F1033" s="31"/>
      <c r="H1033" s="36"/>
    </row>
    <row r="1034" spans="4:8" x14ac:dyDescent="0.25">
      <c r="D1034" s="18"/>
      <c r="E1034" s="31"/>
      <c r="F1034" s="31"/>
      <c r="H1034" s="36"/>
    </row>
    <row r="1035" spans="4:8" x14ac:dyDescent="0.25">
      <c r="D1035" s="18"/>
      <c r="E1035" s="31"/>
      <c r="F1035" s="31"/>
      <c r="H1035" s="36"/>
    </row>
    <row r="1036" spans="4:8" x14ac:dyDescent="0.25">
      <c r="D1036" s="18"/>
      <c r="E1036" s="31"/>
      <c r="F1036" s="31"/>
      <c r="H1036" s="36"/>
    </row>
    <row r="1037" spans="4:8" x14ac:dyDescent="0.25">
      <c r="D1037" s="18"/>
      <c r="E1037" s="31"/>
      <c r="F1037" s="31"/>
      <c r="H1037" s="36"/>
    </row>
    <row r="1038" spans="4:8" x14ac:dyDescent="0.25">
      <c r="D1038" s="18"/>
      <c r="E1038" s="31"/>
      <c r="F1038" s="31"/>
      <c r="H1038" s="36"/>
    </row>
    <row r="1039" spans="4:8" x14ac:dyDescent="0.25">
      <c r="D1039" s="18"/>
      <c r="E1039" s="31"/>
      <c r="F1039" s="31"/>
      <c r="H1039" s="36"/>
    </row>
    <row r="1040" spans="4:8" x14ac:dyDescent="0.25">
      <c r="D1040" s="18"/>
      <c r="E1040" s="31"/>
      <c r="F1040" s="31"/>
      <c r="H1040" s="36"/>
    </row>
    <row r="1041" spans="4:8" x14ac:dyDescent="0.25">
      <c r="D1041" s="18"/>
      <c r="E1041" s="31"/>
      <c r="F1041" s="31"/>
      <c r="H1041" s="36"/>
    </row>
    <row r="1042" spans="4:8" x14ac:dyDescent="0.25">
      <c r="D1042" s="18"/>
      <c r="E1042" s="31"/>
      <c r="F1042" s="31"/>
      <c r="H1042" s="36"/>
    </row>
    <row r="1043" spans="4:8" x14ac:dyDescent="0.25">
      <c r="D1043" s="18"/>
      <c r="E1043" s="31"/>
      <c r="F1043" s="31"/>
      <c r="H1043" s="36"/>
    </row>
    <row r="1044" spans="4:8" x14ac:dyDescent="0.25">
      <c r="D1044" s="18"/>
      <c r="E1044" s="31"/>
      <c r="F1044" s="31"/>
      <c r="H1044" s="36"/>
    </row>
    <row r="1045" spans="4:8" x14ac:dyDescent="0.25">
      <c r="D1045" s="18"/>
      <c r="E1045" s="31"/>
      <c r="F1045" s="31"/>
      <c r="H1045" s="36"/>
    </row>
    <row r="1046" spans="4:8" x14ac:dyDescent="0.25">
      <c r="D1046" s="18"/>
      <c r="E1046" s="31"/>
      <c r="F1046" s="31"/>
      <c r="H1046" s="36"/>
    </row>
    <row r="1047" spans="4:8" x14ac:dyDescent="0.25">
      <c r="D1047" s="18"/>
      <c r="E1047" s="31"/>
      <c r="F1047" s="31"/>
      <c r="H1047" s="36"/>
    </row>
    <row r="1048" spans="4:8" x14ac:dyDescent="0.25">
      <c r="D1048" s="18"/>
      <c r="E1048" s="31"/>
      <c r="F1048" s="31"/>
      <c r="H1048" s="36"/>
    </row>
    <row r="1049" spans="4:8" x14ac:dyDescent="0.25">
      <c r="D1049" s="18"/>
      <c r="E1049" s="31"/>
      <c r="F1049" s="31"/>
      <c r="H1049" s="36"/>
    </row>
    <row r="1050" spans="4:8" x14ac:dyDescent="0.25">
      <c r="D1050" s="18"/>
      <c r="E1050" s="31"/>
      <c r="F1050" s="31"/>
      <c r="H1050" s="36"/>
    </row>
    <row r="1051" spans="4:8" x14ac:dyDescent="0.25">
      <c r="D1051" s="18"/>
      <c r="E1051" s="31"/>
      <c r="F1051" s="31"/>
      <c r="H1051" s="36"/>
    </row>
    <row r="1052" spans="4:8" x14ac:dyDescent="0.25">
      <c r="D1052" s="18"/>
      <c r="E1052" s="31"/>
      <c r="F1052" s="31"/>
      <c r="H1052" s="36"/>
    </row>
    <row r="1053" spans="4:8" x14ac:dyDescent="0.25">
      <c r="D1053" s="18"/>
      <c r="E1053" s="31"/>
      <c r="F1053" s="31"/>
      <c r="H1053" s="36"/>
    </row>
    <row r="1054" spans="4:8" x14ac:dyDescent="0.25">
      <c r="D1054" s="18"/>
      <c r="E1054" s="31"/>
      <c r="F1054" s="31"/>
      <c r="H1054" s="36"/>
    </row>
    <row r="1055" spans="4:8" x14ac:dyDescent="0.25">
      <c r="D1055" s="18"/>
      <c r="E1055" s="31"/>
      <c r="F1055" s="31"/>
      <c r="H1055" s="36"/>
    </row>
    <row r="1056" spans="4:8" x14ac:dyDescent="0.25">
      <c r="D1056" s="18"/>
      <c r="E1056" s="31"/>
      <c r="F1056" s="31"/>
      <c r="H1056" s="36"/>
    </row>
    <row r="1057" spans="4:8" x14ac:dyDescent="0.25">
      <c r="D1057" s="18"/>
      <c r="E1057" s="31"/>
      <c r="F1057" s="31"/>
      <c r="H1057" s="36"/>
    </row>
    <row r="1058" spans="4:8" x14ac:dyDescent="0.25">
      <c r="D1058" s="18"/>
      <c r="E1058" s="31"/>
      <c r="F1058" s="31"/>
      <c r="H1058" s="36"/>
    </row>
    <row r="1059" spans="4:8" x14ac:dyDescent="0.25">
      <c r="D1059" s="18"/>
      <c r="E1059" s="31"/>
      <c r="F1059" s="31"/>
      <c r="H1059" s="36"/>
    </row>
    <row r="1060" spans="4:8" x14ac:dyDescent="0.25">
      <c r="D1060" s="18"/>
      <c r="E1060" s="31"/>
      <c r="F1060" s="31"/>
      <c r="H1060" s="36"/>
    </row>
    <row r="1061" spans="4:8" x14ac:dyDescent="0.25">
      <c r="D1061" s="18"/>
      <c r="E1061" s="31"/>
      <c r="F1061" s="31"/>
      <c r="H1061" s="36"/>
    </row>
    <row r="1062" spans="4:8" x14ac:dyDescent="0.25">
      <c r="D1062" s="18"/>
      <c r="E1062" s="31"/>
      <c r="F1062" s="31"/>
      <c r="H1062" s="36"/>
    </row>
    <row r="1063" spans="4:8" x14ac:dyDescent="0.25">
      <c r="D1063" s="18"/>
      <c r="E1063" s="31"/>
      <c r="F1063" s="31"/>
      <c r="H1063" s="36"/>
    </row>
    <row r="1064" spans="4:8" x14ac:dyDescent="0.25">
      <c r="D1064" s="18"/>
      <c r="E1064" s="31"/>
      <c r="F1064" s="31"/>
      <c r="H1064" s="36"/>
    </row>
    <row r="1065" spans="4:8" x14ac:dyDescent="0.25">
      <c r="D1065" s="18"/>
      <c r="E1065" s="31"/>
      <c r="F1065" s="31"/>
      <c r="H1065" s="36"/>
    </row>
    <row r="1066" spans="4:8" x14ac:dyDescent="0.25">
      <c r="D1066" s="18"/>
      <c r="E1066" s="31"/>
      <c r="F1066" s="31"/>
      <c r="H1066" s="36"/>
    </row>
    <row r="1067" spans="4:8" x14ac:dyDescent="0.25">
      <c r="D1067" s="18"/>
      <c r="E1067" s="31"/>
      <c r="F1067" s="31"/>
      <c r="H1067" s="36"/>
    </row>
    <row r="1068" spans="4:8" x14ac:dyDescent="0.25">
      <c r="D1068" s="18"/>
      <c r="E1068" s="31"/>
      <c r="F1068" s="31"/>
      <c r="H1068" s="36"/>
    </row>
    <row r="1069" spans="4:8" x14ac:dyDescent="0.25">
      <c r="D1069" s="18"/>
      <c r="E1069" s="31"/>
      <c r="F1069" s="31"/>
      <c r="H1069" s="36"/>
    </row>
    <row r="1070" spans="4:8" x14ac:dyDescent="0.25">
      <c r="D1070" s="18"/>
      <c r="E1070" s="31"/>
      <c r="F1070" s="31"/>
      <c r="H1070" s="36"/>
    </row>
    <row r="1071" spans="4:8" x14ac:dyDescent="0.25">
      <c r="D1071" s="18"/>
      <c r="E1071" s="31"/>
      <c r="F1071" s="31"/>
      <c r="H1071" s="36"/>
    </row>
    <row r="1072" spans="4:8" x14ac:dyDescent="0.25">
      <c r="D1072" s="18"/>
      <c r="E1072" s="31"/>
      <c r="F1072" s="31"/>
      <c r="H1072" s="36"/>
    </row>
    <row r="1073" spans="4:8" x14ac:dyDescent="0.25">
      <c r="D1073" s="18"/>
      <c r="E1073" s="31"/>
      <c r="F1073" s="31"/>
      <c r="H1073" s="36"/>
    </row>
    <row r="1074" spans="4:8" x14ac:dyDescent="0.25">
      <c r="D1074" s="18"/>
      <c r="E1074" s="31"/>
      <c r="F1074" s="31"/>
      <c r="H1074" s="36"/>
    </row>
    <row r="1075" spans="4:8" x14ac:dyDescent="0.25">
      <c r="D1075" s="18"/>
      <c r="E1075" s="31"/>
      <c r="F1075" s="31"/>
      <c r="H1075" s="36"/>
    </row>
    <row r="1076" spans="4:8" x14ac:dyDescent="0.25">
      <c r="D1076" s="18"/>
      <c r="E1076" s="31"/>
      <c r="F1076" s="31"/>
      <c r="H1076" s="36"/>
    </row>
    <row r="1077" spans="4:8" x14ac:dyDescent="0.25">
      <c r="D1077" s="18"/>
      <c r="E1077" s="31"/>
      <c r="F1077" s="31"/>
      <c r="H1077" s="36"/>
    </row>
    <row r="1078" spans="4:8" x14ac:dyDescent="0.25">
      <c r="D1078" s="18"/>
      <c r="E1078" s="31"/>
      <c r="F1078" s="31"/>
      <c r="H1078" s="36"/>
    </row>
    <row r="1079" spans="4:8" x14ac:dyDescent="0.25">
      <c r="D1079" s="18"/>
      <c r="E1079" s="31"/>
      <c r="F1079" s="31"/>
      <c r="H1079" s="36"/>
    </row>
    <row r="1080" spans="4:8" x14ac:dyDescent="0.25">
      <c r="D1080" s="18"/>
      <c r="E1080" s="31"/>
      <c r="F1080" s="31"/>
      <c r="H1080" s="36"/>
    </row>
    <row r="1081" spans="4:8" x14ac:dyDescent="0.25">
      <c r="D1081" s="18"/>
      <c r="E1081" s="31"/>
      <c r="F1081" s="31"/>
      <c r="H1081" s="36"/>
    </row>
    <row r="1082" spans="4:8" x14ac:dyDescent="0.25">
      <c r="D1082" s="18"/>
      <c r="E1082" s="31"/>
      <c r="F1082" s="31"/>
      <c r="H1082" s="36"/>
    </row>
    <row r="1083" spans="4:8" x14ac:dyDescent="0.25">
      <c r="D1083" s="18"/>
      <c r="E1083" s="31"/>
      <c r="F1083" s="31"/>
      <c r="H1083" s="36"/>
    </row>
    <row r="1084" spans="4:8" x14ac:dyDescent="0.25">
      <c r="D1084" s="18"/>
      <c r="E1084" s="31"/>
      <c r="F1084" s="31"/>
      <c r="H1084" s="36"/>
    </row>
    <row r="1085" spans="4:8" x14ac:dyDescent="0.25">
      <c r="D1085" s="18"/>
      <c r="E1085" s="31"/>
      <c r="F1085" s="31"/>
      <c r="H1085" s="36"/>
    </row>
    <row r="1086" spans="4:8" x14ac:dyDescent="0.25">
      <c r="D1086" s="18"/>
      <c r="E1086" s="31"/>
      <c r="F1086" s="31"/>
      <c r="H1086" s="36"/>
    </row>
    <row r="1087" spans="4:8" x14ac:dyDescent="0.25">
      <c r="D1087" s="18"/>
      <c r="E1087" s="31"/>
      <c r="F1087" s="31"/>
      <c r="H1087" s="36"/>
    </row>
    <row r="1088" spans="4:8" x14ac:dyDescent="0.25">
      <c r="D1088" s="18"/>
      <c r="E1088" s="31"/>
      <c r="F1088" s="31"/>
      <c r="H1088" s="36"/>
    </row>
    <row r="1089" spans="4:8" x14ac:dyDescent="0.25">
      <c r="D1089" s="18"/>
      <c r="E1089" s="31"/>
      <c r="F1089" s="31"/>
      <c r="H1089" s="36"/>
    </row>
    <row r="1090" spans="4:8" x14ac:dyDescent="0.25">
      <c r="D1090" s="18"/>
      <c r="E1090" s="31"/>
      <c r="F1090" s="31"/>
      <c r="H1090" s="36"/>
    </row>
    <row r="1091" spans="4:8" x14ac:dyDescent="0.25">
      <c r="D1091" s="18"/>
      <c r="E1091" s="31"/>
      <c r="F1091" s="31"/>
      <c r="H1091" s="36"/>
    </row>
    <row r="1092" spans="4:8" x14ac:dyDescent="0.25">
      <c r="D1092" s="18"/>
      <c r="E1092" s="31"/>
      <c r="F1092" s="31"/>
      <c r="H1092" s="36"/>
    </row>
    <row r="1093" spans="4:8" x14ac:dyDescent="0.25">
      <c r="D1093" s="18"/>
      <c r="E1093" s="31"/>
      <c r="F1093" s="31"/>
      <c r="H1093" s="36"/>
    </row>
    <row r="1094" spans="4:8" x14ac:dyDescent="0.25">
      <c r="D1094" s="18"/>
      <c r="E1094" s="31"/>
      <c r="F1094" s="31"/>
      <c r="H1094" s="36"/>
    </row>
    <row r="1095" spans="4:8" x14ac:dyDescent="0.25">
      <c r="D1095" s="18"/>
      <c r="E1095" s="31"/>
      <c r="F1095" s="31"/>
      <c r="H1095" s="36"/>
    </row>
    <row r="1096" spans="4:8" x14ac:dyDescent="0.25">
      <c r="D1096" s="18"/>
      <c r="E1096" s="31"/>
      <c r="F1096" s="31"/>
      <c r="H1096" s="36"/>
    </row>
    <row r="1097" spans="4:8" x14ac:dyDescent="0.25">
      <c r="D1097" s="18"/>
      <c r="E1097" s="31"/>
      <c r="F1097" s="31"/>
      <c r="H1097" s="36"/>
    </row>
    <row r="1098" spans="4:8" x14ac:dyDescent="0.25">
      <c r="D1098" s="18"/>
      <c r="E1098" s="31"/>
      <c r="F1098" s="31"/>
      <c r="H1098" s="36"/>
    </row>
    <row r="1099" spans="4:8" x14ac:dyDescent="0.25">
      <c r="D1099" s="18"/>
      <c r="E1099" s="31"/>
      <c r="F1099" s="31"/>
      <c r="H1099" s="36"/>
    </row>
    <row r="1100" spans="4:8" x14ac:dyDescent="0.25">
      <c r="D1100" s="18"/>
      <c r="E1100" s="31"/>
      <c r="F1100" s="31"/>
      <c r="H1100" s="36"/>
    </row>
    <row r="1101" spans="4:8" x14ac:dyDescent="0.25">
      <c r="D1101" s="18"/>
      <c r="E1101" s="31"/>
      <c r="F1101" s="31"/>
      <c r="H1101" s="36"/>
    </row>
    <row r="1102" spans="4:8" x14ac:dyDescent="0.25">
      <c r="D1102" s="18"/>
      <c r="E1102" s="31"/>
      <c r="F1102" s="31"/>
      <c r="H1102" s="36"/>
    </row>
    <row r="1103" spans="4:8" x14ac:dyDescent="0.25">
      <c r="D1103" s="18"/>
      <c r="E1103" s="31"/>
      <c r="F1103" s="31"/>
      <c r="H1103" s="36"/>
    </row>
    <row r="1104" spans="4:8" x14ac:dyDescent="0.25">
      <c r="D1104" s="18"/>
      <c r="E1104" s="31"/>
      <c r="F1104" s="31"/>
      <c r="H1104" s="36"/>
    </row>
    <row r="1105" spans="4:8" x14ac:dyDescent="0.25">
      <c r="D1105" s="18"/>
      <c r="E1105" s="31"/>
      <c r="F1105" s="31"/>
      <c r="H1105" s="36"/>
    </row>
    <row r="1106" spans="4:8" x14ac:dyDescent="0.25">
      <c r="D1106" s="18"/>
      <c r="E1106" s="31"/>
      <c r="F1106" s="31"/>
      <c r="H1106" s="36"/>
    </row>
    <row r="1107" spans="4:8" x14ac:dyDescent="0.25">
      <c r="D1107" s="18"/>
      <c r="E1107" s="31"/>
      <c r="F1107" s="31"/>
      <c r="H1107" s="36"/>
    </row>
    <row r="1108" spans="4:8" x14ac:dyDescent="0.25">
      <c r="D1108" s="18"/>
      <c r="E1108" s="31"/>
      <c r="F1108" s="31"/>
      <c r="H1108" s="36"/>
    </row>
    <row r="1109" spans="4:8" x14ac:dyDescent="0.25">
      <c r="D1109" s="18"/>
      <c r="E1109" s="31"/>
      <c r="F1109" s="31"/>
      <c r="H1109" s="36"/>
    </row>
    <row r="1110" spans="4:8" x14ac:dyDescent="0.25">
      <c r="D1110" s="18"/>
      <c r="E1110" s="31"/>
      <c r="F1110" s="31"/>
      <c r="H1110" s="36"/>
    </row>
    <row r="1111" spans="4:8" x14ac:dyDescent="0.25">
      <c r="D1111" s="18"/>
      <c r="E1111" s="31"/>
      <c r="F1111" s="31"/>
      <c r="H1111" s="36"/>
    </row>
    <row r="1112" spans="4:8" x14ac:dyDescent="0.25">
      <c r="D1112" s="18"/>
      <c r="E1112" s="31"/>
      <c r="F1112" s="31"/>
      <c r="H1112" s="36"/>
    </row>
    <row r="1113" spans="4:8" x14ac:dyDescent="0.25">
      <c r="D1113" s="18"/>
      <c r="E1113" s="31"/>
      <c r="F1113" s="31"/>
      <c r="H1113" s="36"/>
    </row>
    <row r="1114" spans="4:8" x14ac:dyDescent="0.25">
      <c r="D1114" s="18"/>
      <c r="E1114" s="31"/>
      <c r="F1114" s="31"/>
      <c r="H1114" s="36"/>
    </row>
    <row r="1115" spans="4:8" x14ac:dyDescent="0.25">
      <c r="D1115" s="18"/>
      <c r="E1115" s="31"/>
      <c r="F1115" s="31"/>
      <c r="H1115" s="36"/>
    </row>
    <row r="1116" spans="4:8" x14ac:dyDescent="0.25">
      <c r="D1116" s="18"/>
      <c r="E1116" s="31"/>
      <c r="F1116" s="31"/>
      <c r="H1116" s="36"/>
    </row>
    <row r="1117" spans="4:8" x14ac:dyDescent="0.25">
      <c r="D1117" s="18"/>
      <c r="E1117" s="31"/>
      <c r="F1117" s="31"/>
      <c r="H1117" s="36"/>
    </row>
    <row r="1118" spans="4:8" x14ac:dyDescent="0.25">
      <c r="D1118" s="18"/>
      <c r="E1118" s="31"/>
      <c r="F1118" s="31"/>
      <c r="H1118" s="36"/>
    </row>
    <row r="1119" spans="4:8" x14ac:dyDescent="0.25">
      <c r="D1119" s="18"/>
      <c r="E1119" s="31"/>
      <c r="F1119" s="31"/>
      <c r="H1119" s="36"/>
    </row>
    <row r="1120" spans="4:8" x14ac:dyDescent="0.25">
      <c r="D1120" s="18"/>
      <c r="E1120" s="31"/>
      <c r="F1120" s="31"/>
      <c r="H1120" s="36"/>
    </row>
    <row r="1121" spans="4:8" x14ac:dyDescent="0.25">
      <c r="D1121" s="18"/>
      <c r="E1121" s="31"/>
      <c r="F1121" s="31"/>
      <c r="H1121" s="36"/>
    </row>
    <row r="1122" spans="4:8" x14ac:dyDescent="0.25">
      <c r="D1122" s="18"/>
      <c r="E1122" s="31"/>
      <c r="F1122" s="31"/>
      <c r="H1122" s="36"/>
    </row>
    <row r="1123" spans="4:8" x14ac:dyDescent="0.25">
      <c r="D1123" s="18"/>
      <c r="E1123" s="31"/>
      <c r="F1123" s="31"/>
      <c r="H1123" s="36"/>
    </row>
    <row r="1124" spans="4:8" x14ac:dyDescent="0.25">
      <c r="D1124" s="18"/>
      <c r="E1124" s="31"/>
      <c r="F1124" s="31"/>
      <c r="H1124" s="36"/>
    </row>
    <row r="1125" spans="4:8" x14ac:dyDescent="0.25">
      <c r="D1125" s="18"/>
      <c r="E1125" s="31"/>
      <c r="F1125" s="31"/>
      <c r="H1125" s="36"/>
    </row>
    <row r="1126" spans="4:8" x14ac:dyDescent="0.25">
      <c r="D1126" s="18"/>
      <c r="E1126" s="31"/>
      <c r="F1126" s="31"/>
      <c r="H1126" s="36"/>
    </row>
    <row r="1127" spans="4:8" x14ac:dyDescent="0.25">
      <c r="D1127" s="18"/>
      <c r="E1127" s="31"/>
      <c r="F1127" s="31"/>
      <c r="H1127" s="36"/>
    </row>
    <row r="1128" spans="4:8" x14ac:dyDescent="0.25">
      <c r="D1128" s="18"/>
      <c r="E1128" s="31"/>
      <c r="F1128" s="31"/>
      <c r="H1128" s="36"/>
    </row>
    <row r="1129" spans="4:8" x14ac:dyDescent="0.25">
      <c r="D1129" s="18"/>
      <c r="E1129" s="31"/>
      <c r="F1129" s="31"/>
      <c r="H1129" s="36"/>
    </row>
    <row r="1130" spans="4:8" x14ac:dyDescent="0.25">
      <c r="D1130" s="18"/>
      <c r="E1130" s="31"/>
      <c r="F1130" s="31"/>
      <c r="H1130" s="36"/>
    </row>
    <row r="1131" spans="4:8" x14ac:dyDescent="0.25">
      <c r="D1131" s="18"/>
      <c r="E1131" s="31"/>
      <c r="F1131" s="31"/>
      <c r="H1131" s="36"/>
    </row>
    <row r="1132" spans="4:8" x14ac:dyDescent="0.25">
      <c r="D1132" s="18"/>
      <c r="E1132" s="31"/>
      <c r="F1132" s="31"/>
      <c r="H1132" s="36"/>
    </row>
    <row r="1133" spans="4:8" x14ac:dyDescent="0.25">
      <c r="D1133" s="18"/>
      <c r="E1133" s="31"/>
      <c r="F1133" s="31"/>
      <c r="H1133" s="36"/>
    </row>
    <row r="1134" spans="4:8" x14ac:dyDescent="0.25">
      <c r="D1134" s="18"/>
      <c r="E1134" s="31"/>
      <c r="F1134" s="31"/>
      <c r="H1134" s="36"/>
    </row>
    <row r="1135" spans="4:8" x14ac:dyDescent="0.25">
      <c r="D1135" s="18"/>
      <c r="E1135" s="31"/>
      <c r="F1135" s="31"/>
      <c r="H1135" s="36"/>
    </row>
    <row r="1136" spans="4:8" x14ac:dyDescent="0.25">
      <c r="D1136" s="18"/>
      <c r="E1136" s="31"/>
      <c r="F1136" s="31"/>
      <c r="H1136" s="36"/>
    </row>
    <row r="1137" spans="4:8" x14ac:dyDescent="0.25">
      <c r="D1137" s="18"/>
      <c r="E1137" s="31"/>
      <c r="F1137" s="31"/>
      <c r="H1137" s="36"/>
    </row>
    <row r="1138" spans="4:8" x14ac:dyDescent="0.25">
      <c r="D1138" s="18"/>
      <c r="E1138" s="31"/>
      <c r="F1138" s="31"/>
      <c r="H1138" s="36"/>
    </row>
    <row r="1139" spans="4:8" x14ac:dyDescent="0.25">
      <c r="D1139" s="18"/>
      <c r="E1139" s="31"/>
      <c r="F1139" s="31"/>
      <c r="H1139" s="36"/>
    </row>
    <row r="1140" spans="4:8" x14ac:dyDescent="0.25">
      <c r="D1140" s="18"/>
      <c r="E1140" s="31"/>
      <c r="F1140" s="31"/>
      <c r="H1140" s="36"/>
    </row>
    <row r="1141" spans="4:8" x14ac:dyDescent="0.25">
      <c r="D1141" s="18"/>
      <c r="E1141" s="31"/>
      <c r="F1141" s="31"/>
      <c r="H1141" s="36"/>
    </row>
    <row r="1142" spans="4:8" x14ac:dyDescent="0.25">
      <c r="D1142" s="18"/>
      <c r="E1142" s="31"/>
      <c r="F1142" s="31"/>
      <c r="H1142" s="36"/>
    </row>
    <row r="1143" spans="4:8" x14ac:dyDescent="0.25">
      <c r="D1143" s="18"/>
      <c r="E1143" s="31"/>
      <c r="F1143" s="31"/>
      <c r="H1143" s="36"/>
    </row>
    <row r="1144" spans="4:8" x14ac:dyDescent="0.25">
      <c r="D1144" s="18"/>
      <c r="E1144" s="31"/>
      <c r="F1144" s="31"/>
      <c r="H1144" s="36"/>
    </row>
    <row r="1145" spans="4:8" x14ac:dyDescent="0.25">
      <c r="D1145" s="18"/>
      <c r="E1145" s="31"/>
      <c r="F1145" s="31"/>
      <c r="H1145" s="36"/>
    </row>
    <row r="1146" spans="4:8" x14ac:dyDescent="0.25">
      <c r="D1146" s="18"/>
      <c r="E1146" s="31"/>
      <c r="F1146" s="31"/>
      <c r="H1146" s="36"/>
    </row>
    <row r="1147" spans="4:8" x14ac:dyDescent="0.25">
      <c r="D1147" s="18"/>
      <c r="E1147" s="31"/>
      <c r="F1147" s="31"/>
      <c r="H1147" s="36"/>
    </row>
    <row r="1148" spans="4:8" x14ac:dyDescent="0.25">
      <c r="D1148" s="18"/>
      <c r="E1148" s="31"/>
      <c r="F1148" s="31"/>
      <c r="H1148" s="36"/>
    </row>
    <row r="1149" spans="4:8" x14ac:dyDescent="0.25">
      <c r="D1149" s="18"/>
      <c r="E1149" s="31"/>
      <c r="F1149" s="31"/>
      <c r="H1149" s="36"/>
    </row>
    <row r="1150" spans="4:8" x14ac:dyDescent="0.25">
      <c r="D1150" s="18"/>
      <c r="E1150" s="31"/>
      <c r="F1150" s="31"/>
      <c r="H1150" s="36"/>
    </row>
    <row r="1151" spans="4:8" x14ac:dyDescent="0.25">
      <c r="D1151" s="18"/>
      <c r="E1151" s="31"/>
      <c r="F1151" s="31"/>
      <c r="H1151" s="36"/>
    </row>
    <row r="1152" spans="4:8" x14ac:dyDescent="0.25">
      <c r="D1152" s="18"/>
      <c r="E1152" s="31"/>
      <c r="F1152" s="31"/>
      <c r="H1152" s="36"/>
    </row>
    <row r="1153" spans="4:8" x14ac:dyDescent="0.25">
      <c r="D1153" s="18"/>
      <c r="E1153" s="31"/>
      <c r="F1153" s="31"/>
      <c r="H1153" s="36"/>
    </row>
    <row r="1154" spans="4:8" x14ac:dyDescent="0.25">
      <c r="D1154" s="18"/>
      <c r="E1154" s="31"/>
      <c r="F1154" s="31"/>
      <c r="H1154" s="36"/>
    </row>
    <row r="1155" spans="4:8" x14ac:dyDescent="0.25">
      <c r="D1155" s="18"/>
      <c r="E1155" s="31"/>
      <c r="F1155" s="31"/>
      <c r="H1155" s="36"/>
    </row>
    <row r="1156" spans="4:8" x14ac:dyDescent="0.25">
      <c r="D1156" s="18"/>
      <c r="E1156" s="31"/>
      <c r="F1156" s="31"/>
      <c r="H1156" s="36"/>
    </row>
    <row r="1157" spans="4:8" x14ac:dyDescent="0.25">
      <c r="D1157" s="18"/>
      <c r="E1157" s="31"/>
      <c r="F1157" s="31"/>
      <c r="H1157" s="36"/>
    </row>
    <row r="1158" spans="4:8" x14ac:dyDescent="0.25">
      <c r="D1158" s="18"/>
      <c r="E1158" s="31"/>
      <c r="F1158" s="31"/>
      <c r="H1158" s="36"/>
    </row>
    <row r="1159" spans="4:8" x14ac:dyDescent="0.25">
      <c r="D1159" s="18"/>
      <c r="E1159" s="31"/>
      <c r="F1159" s="31"/>
      <c r="H1159" s="36"/>
    </row>
    <row r="1160" spans="4:8" x14ac:dyDescent="0.25">
      <c r="D1160" s="18"/>
      <c r="E1160" s="31"/>
      <c r="F1160" s="31"/>
      <c r="H1160" s="36"/>
    </row>
    <row r="1161" spans="4:8" x14ac:dyDescent="0.25">
      <c r="D1161" s="18"/>
      <c r="E1161" s="31"/>
      <c r="F1161" s="31"/>
      <c r="H1161" s="36"/>
    </row>
    <row r="1162" spans="4:8" x14ac:dyDescent="0.25">
      <c r="D1162" s="18"/>
      <c r="E1162" s="31"/>
      <c r="F1162" s="31"/>
      <c r="H1162" s="36"/>
    </row>
    <row r="1163" spans="4:8" x14ac:dyDescent="0.25">
      <c r="D1163" s="18"/>
      <c r="E1163" s="31"/>
      <c r="F1163" s="31"/>
      <c r="H1163" s="36"/>
    </row>
    <row r="1164" spans="4:8" x14ac:dyDescent="0.25">
      <c r="D1164" s="18"/>
      <c r="E1164" s="31"/>
      <c r="F1164" s="31"/>
      <c r="H1164" s="36"/>
    </row>
    <row r="1165" spans="4:8" x14ac:dyDescent="0.25">
      <c r="D1165" s="18"/>
      <c r="E1165" s="31"/>
      <c r="F1165" s="31"/>
      <c r="H1165" s="36"/>
    </row>
    <row r="1166" spans="4:8" x14ac:dyDescent="0.25">
      <c r="D1166" s="18"/>
      <c r="E1166" s="31"/>
      <c r="F1166" s="31"/>
      <c r="H1166" s="36"/>
    </row>
    <row r="1167" spans="4:8" x14ac:dyDescent="0.25">
      <c r="D1167" s="18"/>
      <c r="E1167" s="31"/>
      <c r="F1167" s="31"/>
      <c r="H1167" s="36"/>
    </row>
    <row r="1168" spans="4:8" x14ac:dyDescent="0.25">
      <c r="D1168" s="18"/>
      <c r="E1168" s="31"/>
      <c r="F1168" s="31"/>
      <c r="H1168" s="36"/>
    </row>
    <row r="1169" spans="4:8" x14ac:dyDescent="0.25">
      <c r="D1169" s="18"/>
      <c r="E1169" s="31"/>
      <c r="F1169" s="31"/>
      <c r="H1169" s="36"/>
    </row>
    <row r="1170" spans="4:8" x14ac:dyDescent="0.25">
      <c r="D1170" s="18"/>
      <c r="E1170" s="31"/>
      <c r="F1170" s="31"/>
      <c r="H1170" s="36"/>
    </row>
    <row r="1171" spans="4:8" x14ac:dyDescent="0.25">
      <c r="D1171" s="18"/>
      <c r="E1171" s="31"/>
      <c r="F1171" s="31"/>
      <c r="H1171" s="36"/>
    </row>
    <row r="1172" spans="4:8" x14ac:dyDescent="0.25">
      <c r="D1172" s="18"/>
      <c r="E1172" s="31"/>
      <c r="F1172" s="31"/>
      <c r="H1172" s="36"/>
    </row>
    <row r="1173" spans="4:8" x14ac:dyDescent="0.25">
      <c r="D1173" s="18"/>
      <c r="E1173" s="31"/>
      <c r="F1173" s="31"/>
      <c r="H1173" s="36"/>
    </row>
    <row r="1174" spans="4:8" x14ac:dyDescent="0.25">
      <c r="D1174" s="18"/>
      <c r="E1174" s="31"/>
      <c r="F1174" s="31"/>
      <c r="H1174" s="36"/>
    </row>
    <row r="1175" spans="4:8" x14ac:dyDescent="0.25">
      <c r="D1175" s="18"/>
      <c r="E1175" s="31"/>
      <c r="F1175" s="31"/>
      <c r="H1175" s="36"/>
    </row>
    <row r="1176" spans="4:8" x14ac:dyDescent="0.25">
      <c r="D1176" s="18"/>
      <c r="E1176" s="31"/>
      <c r="F1176" s="31"/>
      <c r="H1176" s="36"/>
    </row>
    <row r="1177" spans="4:8" x14ac:dyDescent="0.25">
      <c r="D1177" s="18"/>
      <c r="E1177" s="31"/>
      <c r="F1177" s="31"/>
      <c r="H1177" s="36"/>
    </row>
    <row r="1178" spans="4:8" x14ac:dyDescent="0.25">
      <c r="D1178" s="18"/>
      <c r="E1178" s="31"/>
      <c r="F1178" s="31"/>
      <c r="H1178" s="36"/>
    </row>
    <row r="1179" spans="4:8" x14ac:dyDescent="0.25">
      <c r="D1179" s="18"/>
      <c r="E1179" s="31"/>
      <c r="F1179" s="31"/>
      <c r="H1179" s="36"/>
    </row>
    <row r="1180" spans="4:8" x14ac:dyDescent="0.25">
      <c r="D1180" s="18"/>
      <c r="E1180" s="31"/>
      <c r="F1180" s="31"/>
      <c r="H1180" s="36"/>
    </row>
    <row r="1181" spans="4:8" x14ac:dyDescent="0.25">
      <c r="D1181" s="18"/>
      <c r="E1181" s="31"/>
      <c r="F1181" s="31"/>
      <c r="H1181" s="36"/>
    </row>
    <row r="1182" spans="4:8" x14ac:dyDescent="0.25">
      <c r="D1182" s="18"/>
      <c r="E1182" s="31"/>
      <c r="F1182" s="31"/>
      <c r="H1182" s="36"/>
    </row>
    <row r="1183" spans="4:8" x14ac:dyDescent="0.25">
      <c r="D1183" s="18"/>
      <c r="E1183" s="31"/>
      <c r="F1183" s="31"/>
      <c r="H1183" s="36"/>
    </row>
    <row r="1184" spans="4:8" x14ac:dyDescent="0.25">
      <c r="D1184" s="18"/>
      <c r="E1184" s="31"/>
      <c r="F1184" s="31"/>
      <c r="H1184" s="36"/>
    </row>
    <row r="1185" spans="4:8" x14ac:dyDescent="0.25">
      <c r="D1185" s="18"/>
      <c r="E1185" s="31"/>
      <c r="F1185" s="31"/>
      <c r="H1185" s="36"/>
    </row>
    <row r="1186" spans="4:8" x14ac:dyDescent="0.25">
      <c r="D1186" s="18"/>
      <c r="E1186" s="31"/>
      <c r="F1186" s="31"/>
      <c r="H1186" s="36"/>
    </row>
    <row r="1187" spans="4:8" x14ac:dyDescent="0.25">
      <c r="D1187" s="18"/>
      <c r="E1187" s="31"/>
      <c r="F1187" s="31"/>
      <c r="H1187" s="36"/>
    </row>
    <row r="1188" spans="4:8" x14ac:dyDescent="0.25">
      <c r="D1188" s="18"/>
      <c r="E1188" s="31"/>
      <c r="F1188" s="31"/>
      <c r="H1188" s="36"/>
    </row>
    <row r="1189" spans="4:8" x14ac:dyDescent="0.25">
      <c r="D1189" s="18"/>
      <c r="E1189" s="31"/>
      <c r="F1189" s="31"/>
      <c r="H1189" s="36"/>
    </row>
    <row r="1190" spans="4:8" x14ac:dyDescent="0.25">
      <c r="D1190" s="18"/>
      <c r="E1190" s="31"/>
      <c r="F1190" s="31"/>
      <c r="H1190" s="36"/>
    </row>
    <row r="1191" spans="4:8" x14ac:dyDescent="0.25">
      <c r="D1191" s="18"/>
      <c r="E1191" s="31"/>
      <c r="F1191" s="31"/>
      <c r="H1191" s="36"/>
    </row>
    <row r="1192" spans="4:8" x14ac:dyDescent="0.25">
      <c r="D1192" s="18"/>
      <c r="E1192" s="31"/>
      <c r="F1192" s="31"/>
      <c r="H1192" s="36"/>
    </row>
    <row r="1193" spans="4:8" x14ac:dyDescent="0.25">
      <c r="D1193" s="18"/>
      <c r="E1193" s="31"/>
      <c r="F1193" s="31"/>
      <c r="H1193" s="36"/>
    </row>
    <row r="1194" spans="4:8" x14ac:dyDescent="0.25">
      <c r="D1194" s="18"/>
      <c r="E1194" s="31"/>
      <c r="F1194" s="31"/>
      <c r="H1194" s="36"/>
    </row>
    <row r="1195" spans="4:8" x14ac:dyDescent="0.25">
      <c r="D1195" s="18"/>
      <c r="E1195" s="31"/>
      <c r="F1195" s="31"/>
      <c r="H1195" s="36"/>
    </row>
    <row r="1196" spans="4:8" x14ac:dyDescent="0.25">
      <c r="D1196" s="18"/>
      <c r="E1196" s="31"/>
      <c r="F1196" s="31"/>
      <c r="H1196" s="36"/>
    </row>
    <row r="1197" spans="4:8" x14ac:dyDescent="0.25">
      <c r="D1197" s="18"/>
      <c r="E1197" s="31"/>
      <c r="F1197" s="31"/>
      <c r="H1197" s="36"/>
    </row>
    <row r="1198" spans="4:8" x14ac:dyDescent="0.25">
      <c r="D1198" s="18"/>
      <c r="E1198" s="31"/>
      <c r="F1198" s="31"/>
      <c r="H1198" s="36"/>
    </row>
    <row r="1199" spans="4:8" x14ac:dyDescent="0.25">
      <c r="D1199" s="18"/>
      <c r="E1199" s="31"/>
      <c r="F1199" s="31"/>
      <c r="H1199" s="36"/>
    </row>
    <row r="1200" spans="4:8" x14ac:dyDescent="0.25">
      <c r="D1200" s="18"/>
      <c r="E1200" s="31"/>
      <c r="F1200" s="31"/>
      <c r="H1200" s="36"/>
    </row>
    <row r="1201" spans="4:8" x14ac:dyDescent="0.25">
      <c r="D1201" s="18"/>
      <c r="E1201" s="31"/>
      <c r="F1201" s="31"/>
      <c r="H1201" s="36"/>
    </row>
    <row r="1202" spans="4:8" x14ac:dyDescent="0.25">
      <c r="D1202" s="18"/>
      <c r="E1202" s="31"/>
      <c r="F1202" s="31"/>
      <c r="H1202" s="36"/>
    </row>
    <row r="1203" spans="4:8" x14ac:dyDescent="0.25">
      <c r="D1203" s="18"/>
      <c r="E1203" s="31"/>
      <c r="F1203" s="31"/>
      <c r="H1203" s="36"/>
    </row>
    <row r="1204" spans="4:8" x14ac:dyDescent="0.25">
      <c r="D1204" s="18"/>
      <c r="E1204" s="31"/>
      <c r="F1204" s="31"/>
      <c r="H1204" s="36"/>
    </row>
    <row r="1205" spans="4:8" x14ac:dyDescent="0.25">
      <c r="D1205" s="18"/>
      <c r="E1205" s="31"/>
      <c r="F1205" s="31"/>
      <c r="H1205" s="36"/>
    </row>
    <row r="1206" spans="4:8" x14ac:dyDescent="0.25">
      <c r="D1206" s="18"/>
      <c r="E1206" s="31"/>
      <c r="F1206" s="31"/>
      <c r="H1206" s="36"/>
    </row>
    <row r="1207" spans="4:8" x14ac:dyDescent="0.25">
      <c r="D1207" s="18"/>
      <c r="E1207" s="31"/>
      <c r="F1207" s="31"/>
      <c r="H1207" s="36"/>
    </row>
    <row r="1208" spans="4:8" x14ac:dyDescent="0.25">
      <c r="D1208" s="18"/>
      <c r="E1208" s="31"/>
      <c r="F1208" s="31"/>
      <c r="H1208" s="36"/>
    </row>
    <row r="1209" spans="4:8" x14ac:dyDescent="0.25">
      <c r="D1209" s="18"/>
      <c r="E1209" s="31"/>
      <c r="F1209" s="31"/>
      <c r="H1209" s="36"/>
    </row>
    <row r="1210" spans="4:8" x14ac:dyDescent="0.25">
      <c r="D1210" s="18"/>
      <c r="E1210" s="31"/>
      <c r="F1210" s="31"/>
      <c r="H1210" s="36"/>
    </row>
    <row r="1211" spans="4:8" x14ac:dyDescent="0.25">
      <c r="D1211" s="18"/>
      <c r="E1211" s="31"/>
      <c r="F1211" s="31"/>
      <c r="H1211" s="36"/>
    </row>
    <row r="1212" spans="4:8" x14ac:dyDescent="0.25">
      <c r="D1212" s="18"/>
      <c r="E1212" s="31"/>
      <c r="F1212" s="31"/>
      <c r="H1212" s="36"/>
    </row>
    <row r="1213" spans="4:8" x14ac:dyDescent="0.25">
      <c r="D1213" s="18"/>
      <c r="E1213" s="31"/>
      <c r="F1213" s="31"/>
      <c r="H1213" s="36"/>
    </row>
    <row r="1214" spans="4:8" x14ac:dyDescent="0.25">
      <c r="D1214" s="18"/>
      <c r="E1214" s="31"/>
      <c r="F1214" s="31"/>
      <c r="H1214" s="36"/>
    </row>
    <row r="1215" spans="4:8" x14ac:dyDescent="0.25">
      <c r="D1215" s="18"/>
      <c r="E1215" s="31"/>
      <c r="F1215" s="31"/>
      <c r="H1215" s="36"/>
    </row>
    <row r="1216" spans="4:8" x14ac:dyDescent="0.25">
      <c r="D1216" s="18"/>
      <c r="E1216" s="31"/>
      <c r="F1216" s="31"/>
      <c r="H1216" s="36"/>
    </row>
    <row r="1217" spans="4:8" x14ac:dyDescent="0.25">
      <c r="D1217" s="18"/>
      <c r="E1217" s="31"/>
      <c r="F1217" s="31"/>
      <c r="H1217" s="36"/>
    </row>
    <row r="1218" spans="4:8" x14ac:dyDescent="0.25">
      <c r="D1218" s="18"/>
      <c r="E1218" s="31"/>
      <c r="F1218" s="31"/>
      <c r="H1218" s="36"/>
    </row>
    <row r="1219" spans="4:8" x14ac:dyDescent="0.25">
      <c r="D1219" s="18"/>
      <c r="E1219" s="31"/>
      <c r="F1219" s="31"/>
      <c r="H1219" s="36"/>
    </row>
    <row r="1220" spans="4:8" x14ac:dyDescent="0.25">
      <c r="D1220" s="18"/>
      <c r="E1220" s="31"/>
      <c r="F1220" s="31"/>
      <c r="H1220" s="36"/>
    </row>
    <row r="1221" spans="4:8" x14ac:dyDescent="0.25">
      <c r="D1221" s="18"/>
      <c r="E1221" s="31"/>
      <c r="F1221" s="31"/>
      <c r="H1221" s="36"/>
    </row>
    <row r="1222" spans="4:8" x14ac:dyDescent="0.25">
      <c r="D1222" s="18"/>
      <c r="E1222" s="31"/>
      <c r="F1222" s="31"/>
      <c r="H1222" s="36"/>
    </row>
    <row r="1223" spans="4:8" x14ac:dyDescent="0.25">
      <c r="D1223" s="18"/>
      <c r="E1223" s="31"/>
      <c r="F1223" s="31"/>
      <c r="H1223" s="36"/>
    </row>
    <row r="1224" spans="4:8" x14ac:dyDescent="0.25">
      <c r="D1224" s="18"/>
      <c r="E1224" s="31"/>
      <c r="F1224" s="31"/>
      <c r="H1224" s="36"/>
    </row>
    <row r="1225" spans="4:8" x14ac:dyDescent="0.25">
      <c r="D1225" s="18"/>
      <c r="E1225" s="31"/>
      <c r="F1225" s="31"/>
      <c r="H1225" s="36"/>
    </row>
    <row r="1226" spans="4:8" x14ac:dyDescent="0.25">
      <c r="D1226" s="18"/>
      <c r="E1226" s="31"/>
      <c r="F1226" s="31"/>
      <c r="H1226" s="36"/>
    </row>
    <row r="1227" spans="4:8" x14ac:dyDescent="0.25">
      <c r="D1227" s="18"/>
      <c r="E1227" s="31"/>
      <c r="F1227" s="31"/>
      <c r="H1227" s="36"/>
    </row>
    <row r="1228" spans="4:8" x14ac:dyDescent="0.25">
      <c r="D1228" s="18"/>
      <c r="E1228" s="31"/>
      <c r="F1228" s="31"/>
      <c r="H1228" s="36"/>
    </row>
    <row r="1229" spans="4:8" x14ac:dyDescent="0.25">
      <c r="D1229" s="18"/>
      <c r="E1229" s="31"/>
      <c r="F1229" s="31"/>
      <c r="H1229" s="36"/>
    </row>
    <row r="1230" spans="4:8" x14ac:dyDescent="0.25">
      <c r="D1230" s="18"/>
      <c r="E1230" s="31"/>
      <c r="F1230" s="31"/>
      <c r="H1230" s="36"/>
    </row>
    <row r="1231" spans="4:8" x14ac:dyDescent="0.25">
      <c r="D1231" s="18"/>
      <c r="E1231" s="31"/>
      <c r="F1231" s="31"/>
      <c r="H1231" s="36"/>
    </row>
    <row r="1232" spans="4:8" x14ac:dyDescent="0.25">
      <c r="D1232" s="18"/>
      <c r="E1232" s="31"/>
      <c r="F1232" s="31"/>
      <c r="H1232" s="36"/>
    </row>
    <row r="1233" spans="4:8" x14ac:dyDescent="0.25">
      <c r="D1233" s="18"/>
      <c r="E1233" s="31"/>
      <c r="F1233" s="31"/>
      <c r="H1233" s="36"/>
    </row>
    <row r="1234" spans="4:8" x14ac:dyDescent="0.25">
      <c r="D1234" s="18"/>
      <c r="E1234" s="31"/>
      <c r="F1234" s="31"/>
      <c r="H1234" s="36"/>
    </row>
    <row r="1235" spans="4:8" x14ac:dyDescent="0.25">
      <c r="D1235" s="18"/>
      <c r="E1235" s="31"/>
      <c r="F1235" s="31"/>
      <c r="H1235" s="36"/>
    </row>
    <row r="1236" spans="4:8" x14ac:dyDescent="0.25">
      <c r="D1236" s="18"/>
      <c r="E1236" s="31"/>
      <c r="F1236" s="31"/>
      <c r="H1236" s="36"/>
    </row>
    <row r="1237" spans="4:8" x14ac:dyDescent="0.25">
      <c r="D1237" s="18"/>
      <c r="E1237" s="31"/>
      <c r="F1237" s="31"/>
      <c r="H1237" s="36"/>
    </row>
    <row r="1238" spans="4:8" x14ac:dyDescent="0.25">
      <c r="D1238" s="18"/>
      <c r="E1238" s="31"/>
      <c r="F1238" s="31"/>
      <c r="H1238" s="36"/>
    </row>
    <row r="1239" spans="4:8" x14ac:dyDescent="0.25">
      <c r="D1239" s="18"/>
      <c r="E1239" s="31"/>
      <c r="F1239" s="31"/>
      <c r="H1239" s="36"/>
    </row>
    <row r="1240" spans="4:8" x14ac:dyDescent="0.25">
      <c r="D1240" s="18"/>
      <c r="E1240" s="31"/>
      <c r="F1240" s="31"/>
      <c r="H1240" s="36"/>
    </row>
    <row r="1241" spans="4:8" x14ac:dyDescent="0.25">
      <c r="D1241" s="18"/>
      <c r="E1241" s="31"/>
      <c r="F1241" s="31"/>
      <c r="H1241" s="36"/>
    </row>
    <row r="1242" spans="4:8" x14ac:dyDescent="0.25">
      <c r="D1242" s="18"/>
      <c r="E1242" s="31"/>
      <c r="F1242" s="31"/>
      <c r="H1242" s="36"/>
    </row>
    <row r="1243" spans="4:8" x14ac:dyDescent="0.25">
      <c r="D1243" s="18"/>
      <c r="E1243" s="31"/>
      <c r="F1243" s="31"/>
      <c r="H1243" s="36"/>
    </row>
    <row r="1244" spans="4:8" x14ac:dyDescent="0.25">
      <c r="D1244" s="18"/>
      <c r="E1244" s="31"/>
      <c r="F1244" s="31"/>
      <c r="H1244" s="36"/>
    </row>
    <row r="1245" spans="4:8" x14ac:dyDescent="0.25">
      <c r="D1245" s="18"/>
      <c r="E1245" s="31"/>
      <c r="F1245" s="31"/>
      <c r="H1245" s="36"/>
    </row>
    <row r="1246" spans="4:8" x14ac:dyDescent="0.25">
      <c r="D1246" s="18"/>
      <c r="E1246" s="31"/>
      <c r="F1246" s="31"/>
      <c r="H1246" s="36"/>
    </row>
    <row r="1247" spans="4:8" x14ac:dyDescent="0.25">
      <c r="D1247" s="18"/>
      <c r="E1247" s="31"/>
      <c r="F1247" s="31"/>
      <c r="H1247" s="36"/>
    </row>
    <row r="1248" spans="4:8" x14ac:dyDescent="0.25">
      <c r="D1248" s="18"/>
      <c r="E1248" s="31"/>
      <c r="F1248" s="31"/>
      <c r="H1248" s="36"/>
    </row>
    <row r="1249" spans="4:8" x14ac:dyDescent="0.25">
      <c r="D1249" s="18"/>
      <c r="E1249" s="31"/>
      <c r="F1249" s="31"/>
      <c r="H1249" s="36"/>
    </row>
    <row r="1250" spans="4:8" x14ac:dyDescent="0.25">
      <c r="D1250" s="18"/>
      <c r="E1250" s="31"/>
      <c r="F1250" s="31"/>
      <c r="H1250" s="36"/>
    </row>
    <row r="1251" spans="4:8" x14ac:dyDescent="0.25">
      <c r="D1251" s="18"/>
      <c r="E1251" s="31"/>
      <c r="F1251" s="31"/>
      <c r="H1251" s="36"/>
    </row>
    <row r="1252" spans="4:8" x14ac:dyDescent="0.25">
      <c r="D1252" s="18"/>
      <c r="E1252" s="31"/>
      <c r="F1252" s="31"/>
      <c r="H1252" s="36"/>
    </row>
    <row r="1253" spans="4:8" x14ac:dyDescent="0.25">
      <c r="D1253" s="18"/>
      <c r="E1253" s="31"/>
      <c r="F1253" s="31"/>
      <c r="H1253" s="36"/>
    </row>
    <row r="1254" spans="4:8" x14ac:dyDescent="0.25">
      <c r="D1254" s="18"/>
      <c r="E1254" s="31"/>
      <c r="F1254" s="31"/>
      <c r="H1254" s="36"/>
    </row>
    <row r="1255" spans="4:8" x14ac:dyDescent="0.25">
      <c r="D1255" s="18"/>
      <c r="E1255" s="31"/>
      <c r="F1255" s="31"/>
      <c r="H1255" s="36"/>
    </row>
    <row r="1256" spans="4:8" x14ac:dyDescent="0.25">
      <c r="D1256" s="18"/>
      <c r="E1256" s="31"/>
      <c r="F1256" s="31"/>
      <c r="H1256" s="36"/>
    </row>
    <row r="1257" spans="4:8" x14ac:dyDescent="0.25">
      <c r="D1257" s="18"/>
      <c r="E1257" s="31"/>
      <c r="F1257" s="31"/>
      <c r="H1257" s="36"/>
    </row>
    <row r="1258" spans="4:8" x14ac:dyDescent="0.25">
      <c r="D1258" s="18"/>
      <c r="E1258" s="31"/>
      <c r="F1258" s="31"/>
      <c r="H1258" s="36"/>
    </row>
    <row r="1259" spans="4:8" x14ac:dyDescent="0.25">
      <c r="D1259" s="18"/>
      <c r="E1259" s="31"/>
      <c r="F1259" s="31"/>
      <c r="H1259" s="36"/>
    </row>
    <row r="1260" spans="4:8" x14ac:dyDescent="0.25">
      <c r="D1260" s="18"/>
      <c r="E1260" s="31"/>
      <c r="F1260" s="31"/>
      <c r="H1260" s="36"/>
    </row>
    <row r="1261" spans="4:8" x14ac:dyDescent="0.25">
      <c r="D1261" s="18"/>
      <c r="E1261" s="31"/>
      <c r="F1261" s="31"/>
      <c r="H1261" s="36"/>
    </row>
    <row r="1262" spans="4:8" x14ac:dyDescent="0.25">
      <c r="D1262" s="18"/>
      <c r="E1262" s="31"/>
      <c r="F1262" s="31"/>
      <c r="H1262" s="36"/>
    </row>
    <row r="1263" spans="4:8" x14ac:dyDescent="0.25">
      <c r="D1263" s="18"/>
      <c r="E1263" s="31"/>
      <c r="F1263" s="31"/>
      <c r="H1263" s="36"/>
    </row>
    <row r="1264" spans="4:8" x14ac:dyDescent="0.25">
      <c r="D1264" s="18"/>
      <c r="E1264" s="31"/>
      <c r="F1264" s="31"/>
      <c r="H1264" s="36"/>
    </row>
    <row r="1265" spans="4:8" x14ac:dyDescent="0.25">
      <c r="D1265" s="18"/>
      <c r="E1265" s="31"/>
      <c r="F1265" s="31"/>
      <c r="H1265" s="36"/>
    </row>
    <row r="1266" spans="4:8" x14ac:dyDescent="0.25">
      <c r="D1266" s="18"/>
      <c r="E1266" s="31"/>
      <c r="F1266" s="31"/>
      <c r="H1266" s="36"/>
    </row>
    <row r="1267" spans="4:8" x14ac:dyDescent="0.25">
      <c r="D1267" s="18"/>
      <c r="E1267" s="31"/>
      <c r="F1267" s="31"/>
      <c r="H1267" s="36"/>
    </row>
    <row r="1268" spans="4:8" x14ac:dyDescent="0.25">
      <c r="D1268" s="18"/>
      <c r="E1268" s="31"/>
      <c r="F1268" s="31"/>
      <c r="H1268" s="36"/>
    </row>
    <row r="1269" spans="4:8" x14ac:dyDescent="0.25">
      <c r="D1269" s="18"/>
      <c r="E1269" s="31"/>
      <c r="F1269" s="31"/>
      <c r="H1269" s="36"/>
    </row>
    <row r="1270" spans="4:8" x14ac:dyDescent="0.25">
      <c r="D1270" s="18"/>
      <c r="E1270" s="31"/>
      <c r="F1270" s="31"/>
      <c r="H1270" s="36"/>
    </row>
    <row r="1271" spans="4:8" x14ac:dyDescent="0.25">
      <c r="D1271" s="18"/>
      <c r="E1271" s="31"/>
      <c r="F1271" s="31"/>
      <c r="H1271" s="36"/>
    </row>
    <row r="1272" spans="4:8" x14ac:dyDescent="0.25">
      <c r="D1272" s="18"/>
      <c r="E1272" s="31"/>
      <c r="F1272" s="31"/>
      <c r="H1272" s="36"/>
    </row>
    <row r="1273" spans="4:8" x14ac:dyDescent="0.25">
      <c r="D1273" s="18"/>
      <c r="E1273" s="31"/>
      <c r="F1273" s="31"/>
      <c r="H1273" s="36"/>
    </row>
    <row r="1274" spans="4:8" x14ac:dyDescent="0.25">
      <c r="D1274" s="18"/>
      <c r="E1274" s="31"/>
      <c r="F1274" s="31"/>
      <c r="H1274" s="36"/>
    </row>
    <row r="1275" spans="4:8" x14ac:dyDescent="0.25">
      <c r="D1275" s="18"/>
      <c r="E1275" s="31"/>
      <c r="F1275" s="31"/>
      <c r="H1275" s="36"/>
    </row>
    <row r="1276" spans="4:8" x14ac:dyDescent="0.25">
      <c r="D1276" s="18"/>
      <c r="E1276" s="31"/>
      <c r="F1276" s="31"/>
      <c r="H1276" s="36"/>
    </row>
    <row r="1277" spans="4:8" x14ac:dyDescent="0.25">
      <c r="D1277" s="18"/>
      <c r="E1277" s="31"/>
      <c r="F1277" s="31"/>
      <c r="H1277" s="36"/>
    </row>
    <row r="1278" spans="4:8" x14ac:dyDescent="0.25">
      <c r="D1278" s="18"/>
      <c r="E1278" s="31"/>
      <c r="F1278" s="31"/>
      <c r="H1278" s="36"/>
    </row>
    <row r="1279" spans="4:8" x14ac:dyDescent="0.25">
      <c r="D1279" s="18"/>
      <c r="E1279" s="31"/>
      <c r="F1279" s="31"/>
      <c r="H1279" s="36"/>
    </row>
    <row r="1280" spans="4:8" x14ac:dyDescent="0.25">
      <c r="D1280" s="18"/>
      <c r="E1280" s="31"/>
      <c r="F1280" s="31"/>
      <c r="H1280" s="36"/>
    </row>
    <row r="1281" spans="4:8" x14ac:dyDescent="0.25">
      <c r="D1281" s="18"/>
      <c r="E1281" s="31"/>
      <c r="F1281" s="31"/>
      <c r="H1281" s="36"/>
    </row>
    <row r="1282" spans="4:8" x14ac:dyDescent="0.25">
      <c r="D1282" s="18"/>
      <c r="E1282" s="31"/>
      <c r="F1282" s="31"/>
      <c r="H1282" s="36"/>
    </row>
    <row r="1283" spans="4:8" x14ac:dyDescent="0.25">
      <c r="D1283" s="18"/>
      <c r="E1283" s="31"/>
      <c r="F1283" s="31"/>
      <c r="H1283" s="36"/>
    </row>
    <row r="1284" spans="4:8" x14ac:dyDescent="0.25">
      <c r="D1284" s="18"/>
      <c r="E1284" s="31"/>
      <c r="F1284" s="31"/>
      <c r="H1284" s="36"/>
    </row>
    <row r="1285" spans="4:8" x14ac:dyDescent="0.25">
      <c r="D1285" s="18"/>
      <c r="E1285" s="31"/>
      <c r="F1285" s="31"/>
      <c r="H1285" s="36"/>
    </row>
    <row r="1286" spans="4:8" x14ac:dyDescent="0.25">
      <c r="D1286" s="18"/>
      <c r="E1286" s="31"/>
      <c r="F1286" s="31"/>
      <c r="H1286" s="36"/>
    </row>
    <row r="1287" spans="4:8" x14ac:dyDescent="0.25">
      <c r="D1287" s="18"/>
      <c r="E1287" s="31"/>
      <c r="F1287" s="31"/>
      <c r="H1287" s="36"/>
    </row>
    <row r="1288" spans="4:8" x14ac:dyDescent="0.25">
      <c r="D1288" s="18"/>
      <c r="E1288" s="31"/>
      <c r="F1288" s="31"/>
      <c r="H1288" s="36"/>
    </row>
    <row r="1289" spans="4:8" x14ac:dyDescent="0.25">
      <c r="D1289" s="18"/>
      <c r="E1289" s="31"/>
      <c r="F1289" s="31"/>
      <c r="H1289" s="36"/>
    </row>
    <row r="1290" spans="4:8" x14ac:dyDescent="0.25">
      <c r="D1290" s="18"/>
      <c r="E1290" s="31"/>
      <c r="F1290" s="31"/>
      <c r="H1290" s="36"/>
    </row>
    <row r="1291" spans="4:8" x14ac:dyDescent="0.25">
      <c r="D1291" s="18"/>
      <c r="E1291" s="31"/>
      <c r="F1291" s="31"/>
      <c r="H1291" s="36"/>
    </row>
    <row r="1292" spans="4:8" x14ac:dyDescent="0.25">
      <c r="D1292" s="18"/>
      <c r="E1292" s="31"/>
      <c r="F1292" s="31"/>
      <c r="H1292" s="36"/>
    </row>
    <row r="1293" spans="4:8" x14ac:dyDescent="0.25">
      <c r="D1293" s="18"/>
      <c r="E1293" s="31"/>
      <c r="F1293" s="31"/>
      <c r="H1293" s="36"/>
    </row>
    <row r="1294" spans="4:8" x14ac:dyDescent="0.25">
      <c r="D1294" s="18"/>
      <c r="E1294" s="31"/>
      <c r="F1294" s="31"/>
      <c r="H1294" s="36"/>
    </row>
    <row r="1295" spans="4:8" x14ac:dyDescent="0.25">
      <c r="D1295" s="18"/>
      <c r="E1295" s="31"/>
      <c r="F1295" s="31"/>
      <c r="H1295" s="36"/>
    </row>
    <row r="1296" spans="4:8" x14ac:dyDescent="0.25">
      <c r="D1296" s="18"/>
      <c r="E1296" s="31"/>
      <c r="F1296" s="31"/>
      <c r="H1296" s="36"/>
    </row>
    <row r="1297" spans="4:8" x14ac:dyDescent="0.25">
      <c r="D1297" s="18"/>
      <c r="E1297" s="31"/>
      <c r="F1297" s="31"/>
      <c r="H1297" s="36"/>
    </row>
    <row r="1298" spans="4:8" x14ac:dyDescent="0.25">
      <c r="D1298" s="18"/>
      <c r="E1298" s="31"/>
      <c r="F1298" s="31"/>
      <c r="H1298" s="36"/>
    </row>
    <row r="1299" spans="4:8" x14ac:dyDescent="0.25">
      <c r="D1299" s="18"/>
      <c r="E1299" s="31"/>
      <c r="F1299" s="31"/>
      <c r="H1299" s="36"/>
    </row>
    <row r="1300" spans="4:8" x14ac:dyDescent="0.25">
      <c r="D1300" s="18"/>
      <c r="E1300" s="31"/>
      <c r="F1300" s="31"/>
      <c r="H1300" s="36"/>
    </row>
    <row r="1301" spans="4:8" x14ac:dyDescent="0.25">
      <c r="D1301" s="18"/>
      <c r="E1301" s="31"/>
      <c r="F1301" s="31"/>
      <c r="H1301" s="36"/>
    </row>
    <row r="1302" spans="4:8" x14ac:dyDescent="0.25">
      <c r="D1302" s="18"/>
      <c r="E1302" s="31"/>
      <c r="F1302" s="31"/>
      <c r="H1302" s="36"/>
    </row>
    <row r="1303" spans="4:8" x14ac:dyDescent="0.25">
      <c r="D1303" s="18"/>
      <c r="E1303" s="31"/>
      <c r="F1303" s="31"/>
      <c r="H1303" s="36"/>
    </row>
    <row r="1304" spans="4:8" x14ac:dyDescent="0.25">
      <c r="D1304" s="18"/>
      <c r="E1304" s="31"/>
      <c r="F1304" s="31"/>
      <c r="H1304" s="36"/>
    </row>
    <row r="1305" spans="4:8" x14ac:dyDescent="0.25">
      <c r="D1305" s="18"/>
      <c r="E1305" s="31"/>
      <c r="F1305" s="31"/>
      <c r="H1305" s="36"/>
    </row>
    <row r="1306" spans="4:8" x14ac:dyDescent="0.25">
      <c r="D1306" s="18"/>
      <c r="E1306" s="31"/>
      <c r="F1306" s="31"/>
      <c r="H1306" s="36"/>
    </row>
    <row r="1307" spans="4:8" x14ac:dyDescent="0.25">
      <c r="D1307" s="18"/>
      <c r="E1307" s="31"/>
      <c r="F1307" s="31"/>
      <c r="H1307" s="36"/>
    </row>
    <row r="1308" spans="4:8" x14ac:dyDescent="0.25">
      <c r="D1308" s="18"/>
      <c r="E1308" s="31"/>
      <c r="F1308" s="31"/>
      <c r="H1308" s="36"/>
    </row>
    <row r="1309" spans="4:8" x14ac:dyDescent="0.25">
      <c r="D1309" s="18"/>
      <c r="E1309" s="31"/>
      <c r="F1309" s="31"/>
      <c r="H1309" s="36"/>
    </row>
    <row r="1310" spans="4:8" x14ac:dyDescent="0.25">
      <c r="D1310" s="18"/>
      <c r="E1310" s="31"/>
      <c r="F1310" s="31"/>
      <c r="H1310" s="36"/>
    </row>
    <row r="1311" spans="4:8" x14ac:dyDescent="0.25">
      <c r="D1311" s="18"/>
      <c r="E1311" s="31"/>
      <c r="F1311" s="31"/>
      <c r="H1311" s="36"/>
    </row>
    <row r="1312" spans="4:8" x14ac:dyDescent="0.25">
      <c r="D1312" s="18"/>
      <c r="E1312" s="31"/>
      <c r="F1312" s="31"/>
      <c r="H1312" s="36"/>
    </row>
    <row r="1313" spans="4:8" x14ac:dyDescent="0.25">
      <c r="D1313" s="18"/>
      <c r="E1313" s="31"/>
      <c r="F1313" s="31"/>
      <c r="H1313" s="36"/>
    </row>
    <row r="1314" spans="4:8" x14ac:dyDescent="0.25">
      <c r="D1314" s="18"/>
      <c r="E1314" s="31"/>
      <c r="F1314" s="31"/>
      <c r="H1314" s="36"/>
    </row>
    <row r="1315" spans="4:8" x14ac:dyDescent="0.25">
      <c r="D1315" s="18"/>
      <c r="E1315" s="31"/>
      <c r="F1315" s="31"/>
      <c r="H1315" s="36"/>
    </row>
    <row r="1316" spans="4:8" x14ac:dyDescent="0.25">
      <c r="D1316" s="18"/>
      <c r="E1316" s="31"/>
      <c r="F1316" s="31"/>
      <c r="H1316" s="36"/>
    </row>
    <row r="1317" spans="4:8" x14ac:dyDescent="0.25">
      <c r="D1317" s="18"/>
      <c r="E1317" s="31"/>
      <c r="F1317" s="31"/>
      <c r="H1317" s="36"/>
    </row>
    <row r="1318" spans="4:8" x14ac:dyDescent="0.25">
      <c r="D1318" s="18"/>
      <c r="E1318" s="31"/>
      <c r="F1318" s="31"/>
      <c r="H1318" s="36"/>
    </row>
    <row r="1319" spans="4:8" x14ac:dyDescent="0.25">
      <c r="D1319" s="18"/>
      <c r="E1319" s="31"/>
      <c r="F1319" s="31"/>
      <c r="H1319" s="36"/>
    </row>
    <row r="1320" spans="4:8" x14ac:dyDescent="0.25">
      <c r="D1320" s="18"/>
      <c r="E1320" s="31"/>
      <c r="F1320" s="31"/>
      <c r="H1320" s="36"/>
    </row>
    <row r="1321" spans="4:8" x14ac:dyDescent="0.25">
      <c r="D1321" s="18"/>
      <c r="E1321" s="31"/>
      <c r="F1321" s="31"/>
      <c r="H1321" s="36"/>
    </row>
    <row r="1322" spans="4:8" x14ac:dyDescent="0.25">
      <c r="D1322" s="18"/>
      <c r="E1322" s="31"/>
      <c r="F1322" s="31"/>
      <c r="H1322" s="36"/>
    </row>
    <row r="1323" spans="4:8" x14ac:dyDescent="0.25">
      <c r="D1323" s="18"/>
      <c r="E1323" s="31"/>
      <c r="F1323" s="31"/>
      <c r="H1323" s="36"/>
    </row>
    <row r="1324" spans="4:8" x14ac:dyDescent="0.25">
      <c r="D1324" s="18"/>
      <c r="E1324" s="31"/>
      <c r="F1324" s="31"/>
      <c r="H1324" s="36"/>
    </row>
    <row r="1325" spans="4:8" x14ac:dyDescent="0.25">
      <c r="D1325" s="18"/>
      <c r="E1325" s="31"/>
      <c r="F1325" s="31"/>
      <c r="H1325" s="36"/>
    </row>
    <row r="1326" spans="4:8" x14ac:dyDescent="0.25">
      <c r="D1326" s="18"/>
      <c r="E1326" s="31"/>
      <c r="F1326" s="31"/>
      <c r="H1326" s="36"/>
    </row>
    <row r="1327" spans="4:8" x14ac:dyDescent="0.25">
      <c r="D1327" s="18"/>
      <c r="E1327" s="31"/>
      <c r="F1327" s="31"/>
      <c r="H1327" s="36"/>
    </row>
    <row r="1328" spans="4:8" x14ac:dyDescent="0.25">
      <c r="D1328" s="18"/>
      <c r="E1328" s="31"/>
      <c r="F1328" s="31"/>
      <c r="H1328" s="36"/>
    </row>
    <row r="1329" spans="4:8" x14ac:dyDescent="0.25">
      <c r="D1329" s="18"/>
      <c r="E1329" s="31"/>
      <c r="F1329" s="31"/>
      <c r="H1329" s="36"/>
    </row>
    <row r="1330" spans="4:8" x14ac:dyDescent="0.25">
      <c r="D1330" s="18"/>
      <c r="E1330" s="31"/>
      <c r="F1330" s="31"/>
      <c r="H1330" s="36"/>
    </row>
    <row r="1331" spans="4:8" x14ac:dyDescent="0.25">
      <c r="D1331" s="18"/>
      <c r="E1331" s="31"/>
      <c r="F1331" s="31"/>
      <c r="H1331" s="36"/>
    </row>
    <row r="1332" spans="4:8" x14ac:dyDescent="0.25">
      <c r="D1332" s="18"/>
      <c r="E1332" s="31"/>
      <c r="F1332" s="31"/>
      <c r="H1332" s="36"/>
    </row>
    <row r="1333" spans="4:8" x14ac:dyDescent="0.25">
      <c r="D1333" s="18"/>
      <c r="E1333" s="31"/>
      <c r="F1333" s="31"/>
      <c r="H1333" s="36"/>
    </row>
    <row r="1334" spans="4:8" x14ac:dyDescent="0.25">
      <c r="D1334" s="18"/>
      <c r="E1334" s="31"/>
      <c r="F1334" s="31"/>
      <c r="H1334" s="36"/>
    </row>
    <row r="1335" spans="4:8" x14ac:dyDescent="0.25">
      <c r="D1335" s="18"/>
      <c r="E1335" s="31"/>
      <c r="F1335" s="31"/>
      <c r="H1335" s="36"/>
    </row>
    <row r="1336" spans="4:8" x14ac:dyDescent="0.25">
      <c r="D1336" s="18"/>
      <c r="E1336" s="31"/>
      <c r="F1336" s="31"/>
      <c r="H1336" s="36"/>
    </row>
    <row r="1337" spans="4:8" x14ac:dyDescent="0.25">
      <c r="D1337" s="18"/>
      <c r="E1337" s="31"/>
      <c r="F1337" s="31"/>
      <c r="H1337" s="36"/>
    </row>
    <row r="1338" spans="4:8" x14ac:dyDescent="0.25">
      <c r="D1338" s="18"/>
      <c r="E1338" s="31"/>
      <c r="F1338" s="31"/>
      <c r="H1338" s="36"/>
    </row>
    <row r="1339" spans="4:8" x14ac:dyDescent="0.25">
      <c r="D1339" s="18"/>
      <c r="E1339" s="31"/>
      <c r="F1339" s="31"/>
      <c r="H1339" s="36"/>
    </row>
    <row r="1340" spans="4:8" x14ac:dyDescent="0.25">
      <c r="D1340" s="18"/>
      <c r="E1340" s="31"/>
      <c r="F1340" s="31"/>
      <c r="H1340" s="36"/>
    </row>
    <row r="1341" spans="4:8" x14ac:dyDescent="0.25">
      <c r="D1341" s="18"/>
      <c r="E1341" s="31"/>
      <c r="F1341" s="31"/>
      <c r="H1341" s="36"/>
    </row>
    <row r="1342" spans="4:8" x14ac:dyDescent="0.25">
      <c r="D1342" s="18"/>
      <c r="E1342" s="31"/>
      <c r="F1342" s="31"/>
      <c r="H1342" s="36"/>
    </row>
    <row r="1343" spans="4:8" x14ac:dyDescent="0.25">
      <c r="D1343" s="18"/>
      <c r="E1343" s="31"/>
      <c r="F1343" s="31"/>
      <c r="H1343" s="36"/>
    </row>
    <row r="1344" spans="4:8" x14ac:dyDescent="0.25">
      <c r="D1344" s="18"/>
      <c r="E1344" s="31"/>
      <c r="F1344" s="31"/>
      <c r="H1344" s="36"/>
    </row>
    <row r="1345" spans="4:8" x14ac:dyDescent="0.25">
      <c r="D1345" s="18"/>
      <c r="E1345" s="31"/>
      <c r="F1345" s="31"/>
      <c r="H1345" s="36"/>
    </row>
    <row r="1346" spans="4:8" x14ac:dyDescent="0.25">
      <c r="D1346" s="18"/>
      <c r="E1346" s="31"/>
      <c r="F1346" s="31"/>
      <c r="H1346" s="36"/>
    </row>
    <row r="1347" spans="4:8" x14ac:dyDescent="0.25">
      <c r="D1347" s="18"/>
      <c r="E1347" s="31"/>
      <c r="F1347" s="31"/>
      <c r="H1347" s="36"/>
    </row>
    <row r="1348" spans="4:8" x14ac:dyDescent="0.25">
      <c r="D1348" s="18"/>
      <c r="E1348" s="31"/>
      <c r="F1348" s="31"/>
      <c r="H1348" s="36"/>
    </row>
    <row r="1349" spans="4:8" x14ac:dyDescent="0.25">
      <c r="D1349" s="18"/>
      <c r="E1349" s="31"/>
      <c r="F1349" s="31"/>
      <c r="H1349" s="36"/>
    </row>
    <row r="1350" spans="4:8" x14ac:dyDescent="0.25">
      <c r="D1350" s="18"/>
      <c r="E1350" s="31"/>
      <c r="F1350" s="31"/>
      <c r="H1350" s="36"/>
    </row>
    <row r="1351" spans="4:8" x14ac:dyDescent="0.25">
      <c r="D1351" s="18"/>
      <c r="E1351" s="31"/>
      <c r="F1351" s="31"/>
      <c r="H1351" s="36"/>
    </row>
    <row r="1352" spans="4:8" x14ac:dyDescent="0.25">
      <c r="D1352" s="18"/>
      <c r="E1352" s="31"/>
      <c r="F1352" s="31"/>
      <c r="H1352" s="36"/>
    </row>
    <row r="1353" spans="4:8" x14ac:dyDescent="0.25">
      <c r="D1353" s="18"/>
      <c r="E1353" s="31"/>
      <c r="F1353" s="31"/>
      <c r="H1353" s="36"/>
    </row>
    <row r="1354" spans="4:8" x14ac:dyDescent="0.25">
      <c r="D1354" s="18"/>
      <c r="E1354" s="31"/>
      <c r="F1354" s="31"/>
      <c r="H1354" s="36"/>
    </row>
    <row r="1355" spans="4:8" x14ac:dyDescent="0.25">
      <c r="D1355" s="18"/>
      <c r="E1355" s="31"/>
      <c r="F1355" s="31"/>
      <c r="H1355" s="36"/>
    </row>
    <row r="1356" spans="4:8" x14ac:dyDescent="0.25">
      <c r="D1356" s="18"/>
      <c r="E1356" s="31"/>
      <c r="F1356" s="31"/>
      <c r="H1356" s="36"/>
    </row>
    <row r="1357" spans="4:8" x14ac:dyDescent="0.25">
      <c r="D1357" s="18"/>
      <c r="E1357" s="31"/>
      <c r="F1357" s="31"/>
      <c r="H1357" s="36"/>
    </row>
    <row r="1358" spans="4:8" x14ac:dyDescent="0.25">
      <c r="D1358" s="18"/>
      <c r="E1358" s="31"/>
      <c r="F1358" s="31"/>
      <c r="H1358" s="36"/>
    </row>
    <row r="1359" spans="4:8" x14ac:dyDescent="0.25">
      <c r="D1359" s="18"/>
      <c r="E1359" s="31"/>
      <c r="F1359" s="31"/>
      <c r="H1359" s="36"/>
    </row>
    <row r="1360" spans="4:8" x14ac:dyDescent="0.25">
      <c r="D1360" s="18"/>
      <c r="E1360" s="31"/>
      <c r="F1360" s="31"/>
      <c r="H1360" s="36"/>
    </row>
    <row r="1361" spans="4:8" x14ac:dyDescent="0.25">
      <c r="D1361" s="18"/>
      <c r="E1361" s="31"/>
      <c r="F1361" s="31"/>
      <c r="H1361" s="36"/>
    </row>
    <row r="1362" spans="4:8" x14ac:dyDescent="0.25">
      <c r="D1362" s="18"/>
      <c r="E1362" s="31"/>
      <c r="F1362" s="31"/>
      <c r="H1362" s="36"/>
    </row>
    <row r="1363" spans="4:8" x14ac:dyDescent="0.25">
      <c r="D1363" s="18"/>
      <c r="E1363" s="31"/>
      <c r="F1363" s="31"/>
      <c r="H1363" s="36"/>
    </row>
    <row r="1364" spans="4:8" x14ac:dyDescent="0.25">
      <c r="D1364" s="18"/>
      <c r="E1364" s="31"/>
      <c r="F1364" s="31"/>
      <c r="H1364" s="36"/>
    </row>
    <row r="1365" spans="4:8" x14ac:dyDescent="0.25">
      <c r="D1365" s="18"/>
      <c r="E1365" s="31"/>
      <c r="F1365" s="31"/>
      <c r="H1365" s="36"/>
    </row>
    <row r="1366" spans="4:8" x14ac:dyDescent="0.25">
      <c r="D1366" s="18"/>
      <c r="E1366" s="31"/>
      <c r="F1366" s="31"/>
      <c r="H1366" s="36"/>
    </row>
    <row r="1367" spans="4:8" x14ac:dyDescent="0.25">
      <c r="D1367" s="18"/>
      <c r="E1367" s="31"/>
      <c r="F1367" s="31"/>
      <c r="H1367" s="36"/>
    </row>
    <row r="1368" spans="4:8" x14ac:dyDescent="0.25">
      <c r="D1368" s="18"/>
      <c r="E1368" s="31"/>
      <c r="F1368" s="31"/>
      <c r="H1368" s="36"/>
    </row>
    <row r="1369" spans="4:8" x14ac:dyDescent="0.25">
      <c r="D1369" s="18"/>
      <c r="E1369" s="31"/>
      <c r="F1369" s="31"/>
      <c r="H1369" s="36"/>
    </row>
    <row r="1370" spans="4:8" x14ac:dyDescent="0.25">
      <c r="D1370" s="18"/>
      <c r="E1370" s="31"/>
      <c r="F1370" s="31"/>
      <c r="H1370" s="36"/>
    </row>
    <row r="1371" spans="4:8" x14ac:dyDescent="0.25">
      <c r="D1371" s="18"/>
      <c r="E1371" s="31"/>
      <c r="F1371" s="31"/>
      <c r="H1371" s="36"/>
    </row>
    <row r="1372" spans="4:8" x14ac:dyDescent="0.25">
      <c r="D1372" s="18"/>
      <c r="E1372" s="31"/>
      <c r="F1372" s="31"/>
      <c r="H1372" s="36"/>
    </row>
    <row r="1373" spans="4:8" x14ac:dyDescent="0.25">
      <c r="D1373" s="18"/>
      <c r="E1373" s="31"/>
      <c r="F1373" s="31"/>
      <c r="H1373" s="36"/>
    </row>
    <row r="1374" spans="4:8" x14ac:dyDescent="0.25">
      <c r="D1374" s="18"/>
      <c r="E1374" s="31"/>
      <c r="F1374" s="31"/>
      <c r="H1374" s="36"/>
    </row>
    <row r="1375" spans="4:8" x14ac:dyDescent="0.25">
      <c r="D1375" s="18"/>
      <c r="E1375" s="31"/>
      <c r="F1375" s="31"/>
      <c r="H1375" s="36"/>
    </row>
    <row r="1376" spans="4:8" x14ac:dyDescent="0.25">
      <c r="D1376" s="18"/>
      <c r="E1376" s="31"/>
      <c r="F1376" s="31"/>
      <c r="H1376" s="36"/>
    </row>
    <row r="1377" spans="4:8" x14ac:dyDescent="0.25">
      <c r="D1377" s="18"/>
      <c r="E1377" s="31"/>
      <c r="F1377" s="31"/>
      <c r="H1377" s="36"/>
    </row>
    <row r="1378" spans="4:8" x14ac:dyDescent="0.25">
      <c r="D1378" s="18"/>
      <c r="E1378" s="31"/>
      <c r="F1378" s="31"/>
      <c r="H1378" s="36"/>
    </row>
    <row r="1379" spans="4:8" x14ac:dyDescent="0.25">
      <c r="D1379" s="18"/>
      <c r="E1379" s="31"/>
      <c r="F1379" s="31"/>
      <c r="H1379" s="36"/>
    </row>
    <row r="1380" spans="4:8" x14ac:dyDescent="0.25">
      <c r="D1380" s="18"/>
      <c r="E1380" s="31"/>
      <c r="F1380" s="31"/>
      <c r="H1380" s="36"/>
    </row>
    <row r="1381" spans="4:8" x14ac:dyDescent="0.25">
      <c r="D1381" s="18"/>
      <c r="E1381" s="31"/>
      <c r="F1381" s="31"/>
      <c r="H1381" s="36"/>
    </row>
    <row r="1382" spans="4:8" x14ac:dyDescent="0.25">
      <c r="D1382" s="18"/>
      <c r="E1382" s="31"/>
      <c r="F1382" s="31"/>
      <c r="H1382" s="36"/>
    </row>
    <row r="1383" spans="4:8" x14ac:dyDescent="0.25">
      <c r="D1383" s="18"/>
      <c r="E1383" s="31"/>
      <c r="F1383" s="31"/>
      <c r="H1383" s="36"/>
    </row>
    <row r="1384" spans="4:8" x14ac:dyDescent="0.25">
      <c r="D1384" s="18"/>
      <c r="E1384" s="31"/>
      <c r="F1384" s="31"/>
      <c r="H1384" s="36"/>
    </row>
    <row r="1385" spans="4:8" x14ac:dyDescent="0.25">
      <c r="D1385" s="18"/>
      <c r="E1385" s="31"/>
      <c r="F1385" s="31"/>
      <c r="H1385" s="36"/>
    </row>
    <row r="1386" spans="4:8" x14ac:dyDescent="0.25">
      <c r="D1386" s="18"/>
      <c r="E1386" s="31"/>
      <c r="F1386" s="31"/>
      <c r="H1386" s="36"/>
    </row>
    <row r="1387" spans="4:8" x14ac:dyDescent="0.25">
      <c r="D1387" s="18"/>
      <c r="E1387" s="31"/>
      <c r="F1387" s="31"/>
      <c r="H1387" s="36"/>
    </row>
    <row r="1388" spans="4:8" x14ac:dyDescent="0.25">
      <c r="D1388" s="18"/>
      <c r="E1388" s="31"/>
      <c r="F1388" s="31"/>
      <c r="H1388" s="36"/>
    </row>
    <row r="1389" spans="4:8" x14ac:dyDescent="0.25">
      <c r="D1389" s="18"/>
      <c r="E1389" s="31"/>
      <c r="F1389" s="31"/>
      <c r="H1389" s="36"/>
    </row>
    <row r="1390" spans="4:8" x14ac:dyDescent="0.25">
      <c r="D1390" s="18"/>
      <c r="E1390" s="31"/>
      <c r="F1390" s="31"/>
      <c r="H1390" s="36"/>
    </row>
    <row r="1391" spans="4:8" x14ac:dyDescent="0.25">
      <c r="D1391" s="18"/>
      <c r="E1391" s="31"/>
      <c r="F1391" s="31"/>
      <c r="H1391" s="36"/>
    </row>
    <row r="1392" spans="4:8" x14ac:dyDescent="0.25">
      <c r="D1392" s="18"/>
      <c r="E1392" s="31"/>
      <c r="F1392" s="31"/>
      <c r="H1392" s="36"/>
    </row>
    <row r="1393" spans="4:8" x14ac:dyDescent="0.25">
      <c r="D1393" s="18"/>
      <c r="E1393" s="31"/>
      <c r="F1393" s="31"/>
      <c r="H1393" s="36"/>
    </row>
    <row r="1394" spans="4:8" x14ac:dyDescent="0.25">
      <c r="D1394" s="18"/>
      <c r="E1394" s="31"/>
      <c r="F1394" s="31"/>
      <c r="H1394" s="36"/>
    </row>
    <row r="1395" spans="4:8" x14ac:dyDescent="0.25">
      <c r="D1395" s="18"/>
      <c r="E1395" s="31"/>
      <c r="F1395" s="31"/>
      <c r="H1395" s="36"/>
    </row>
    <row r="1396" spans="4:8" x14ac:dyDescent="0.25">
      <c r="D1396" s="18"/>
      <c r="E1396" s="31"/>
      <c r="F1396" s="31"/>
      <c r="H1396" s="36"/>
    </row>
    <row r="1397" spans="4:8" x14ac:dyDescent="0.25">
      <c r="D1397" s="18"/>
      <c r="E1397" s="31"/>
      <c r="F1397" s="31"/>
      <c r="H1397" s="36"/>
    </row>
    <row r="1398" spans="4:8" x14ac:dyDescent="0.25">
      <c r="D1398" s="18"/>
      <c r="E1398" s="31"/>
      <c r="F1398" s="31"/>
      <c r="H1398" s="36"/>
    </row>
    <row r="1399" spans="4:8" x14ac:dyDescent="0.25">
      <c r="D1399" s="18"/>
      <c r="E1399" s="31"/>
      <c r="F1399" s="31"/>
      <c r="H1399" s="36"/>
    </row>
    <row r="1400" spans="4:8" x14ac:dyDescent="0.25">
      <c r="D1400" s="18"/>
      <c r="E1400" s="31"/>
      <c r="F1400" s="31"/>
      <c r="H1400" s="36"/>
    </row>
    <row r="1401" spans="4:8" x14ac:dyDescent="0.25">
      <c r="D1401" s="18"/>
      <c r="E1401" s="31"/>
      <c r="F1401" s="31"/>
      <c r="H1401" s="36"/>
    </row>
    <row r="1402" spans="4:8" x14ac:dyDescent="0.25">
      <c r="D1402" s="18"/>
      <c r="E1402" s="31"/>
      <c r="F1402" s="31"/>
      <c r="H1402" s="36"/>
    </row>
    <row r="1403" spans="4:8" x14ac:dyDescent="0.25">
      <c r="D1403" s="18"/>
      <c r="E1403" s="31"/>
      <c r="F1403" s="31"/>
      <c r="H1403" s="36"/>
    </row>
    <row r="1404" spans="4:8" x14ac:dyDescent="0.25">
      <c r="D1404" s="18"/>
      <c r="E1404" s="31"/>
      <c r="F1404" s="31"/>
      <c r="H1404" s="36"/>
    </row>
    <row r="1405" spans="4:8" x14ac:dyDescent="0.25">
      <c r="D1405" s="18"/>
      <c r="E1405" s="31"/>
      <c r="F1405" s="31"/>
      <c r="H1405" s="36"/>
    </row>
    <row r="1406" spans="4:8" x14ac:dyDescent="0.25">
      <c r="D1406" s="18"/>
      <c r="E1406" s="31"/>
      <c r="F1406" s="31"/>
      <c r="H1406" s="36"/>
    </row>
    <row r="1407" spans="4:8" x14ac:dyDescent="0.25">
      <c r="D1407" s="18"/>
      <c r="E1407" s="31"/>
      <c r="F1407" s="31"/>
      <c r="H1407" s="36"/>
    </row>
    <row r="1408" spans="4:8" x14ac:dyDescent="0.25">
      <c r="D1408" s="18"/>
      <c r="E1408" s="31"/>
      <c r="F1408" s="31"/>
      <c r="H1408" s="36"/>
    </row>
    <row r="1409" spans="4:8" x14ac:dyDescent="0.25">
      <c r="D1409" s="18"/>
      <c r="E1409" s="31"/>
      <c r="F1409" s="31"/>
      <c r="H1409" s="36"/>
    </row>
    <row r="1410" spans="4:8" x14ac:dyDescent="0.25">
      <c r="D1410" s="18"/>
      <c r="E1410" s="31"/>
      <c r="F1410" s="31"/>
      <c r="H1410" s="36"/>
    </row>
    <row r="1411" spans="4:8" x14ac:dyDescent="0.25">
      <c r="D1411" s="18"/>
      <c r="E1411" s="31"/>
      <c r="F1411" s="31"/>
      <c r="H1411" s="36"/>
    </row>
    <row r="1412" spans="4:8" x14ac:dyDescent="0.25">
      <c r="D1412" s="18"/>
      <c r="E1412" s="31"/>
      <c r="F1412" s="31"/>
      <c r="H1412" s="36"/>
    </row>
    <row r="1413" spans="4:8" x14ac:dyDescent="0.25">
      <c r="D1413" s="18"/>
      <c r="E1413" s="31"/>
      <c r="F1413" s="31"/>
      <c r="H1413" s="36"/>
    </row>
    <row r="1414" spans="4:8" x14ac:dyDescent="0.25">
      <c r="D1414" s="18"/>
      <c r="E1414" s="31"/>
      <c r="F1414" s="31"/>
      <c r="H1414" s="36"/>
    </row>
    <row r="1415" spans="4:8" x14ac:dyDescent="0.25">
      <c r="D1415" s="18"/>
      <c r="E1415" s="31"/>
      <c r="F1415" s="31"/>
      <c r="H1415" s="36"/>
    </row>
    <row r="1416" spans="4:8" x14ac:dyDescent="0.25">
      <c r="D1416" s="18"/>
      <c r="E1416" s="31"/>
      <c r="F1416" s="31"/>
      <c r="H1416" s="36"/>
    </row>
    <row r="1417" spans="4:8" x14ac:dyDescent="0.25">
      <c r="D1417" s="18"/>
      <c r="E1417" s="31"/>
      <c r="F1417" s="31"/>
      <c r="H1417" s="36"/>
    </row>
    <row r="1418" spans="4:8" x14ac:dyDescent="0.25">
      <c r="D1418" s="18"/>
      <c r="E1418" s="31"/>
      <c r="F1418" s="31"/>
      <c r="H1418" s="36"/>
    </row>
    <row r="1419" spans="4:8" x14ac:dyDescent="0.25">
      <c r="D1419" s="18"/>
      <c r="E1419" s="31"/>
      <c r="F1419" s="31"/>
      <c r="H1419" s="36"/>
    </row>
    <row r="1420" spans="4:8" x14ac:dyDescent="0.25">
      <c r="D1420" s="18"/>
      <c r="E1420" s="31"/>
      <c r="F1420" s="31"/>
      <c r="H1420" s="36"/>
    </row>
    <row r="1421" spans="4:8" x14ac:dyDescent="0.25">
      <c r="D1421" s="18"/>
      <c r="E1421" s="31"/>
      <c r="F1421" s="31"/>
      <c r="H1421" s="36"/>
    </row>
    <row r="1422" spans="4:8" x14ac:dyDescent="0.25">
      <c r="D1422" s="18"/>
      <c r="E1422" s="31"/>
      <c r="F1422" s="31"/>
      <c r="H1422" s="36"/>
    </row>
    <row r="1423" spans="4:8" x14ac:dyDescent="0.25">
      <c r="D1423" s="18"/>
      <c r="E1423" s="31"/>
      <c r="F1423" s="31"/>
      <c r="H1423" s="36"/>
    </row>
    <row r="1424" spans="4:8" x14ac:dyDescent="0.25">
      <c r="D1424" s="18"/>
      <c r="E1424" s="31"/>
      <c r="F1424" s="31"/>
      <c r="H1424" s="36"/>
    </row>
    <row r="1425" spans="4:8" x14ac:dyDescent="0.25">
      <c r="D1425" s="18"/>
      <c r="E1425" s="31"/>
      <c r="F1425" s="31"/>
      <c r="H1425" s="36"/>
    </row>
    <row r="1426" spans="4:8" x14ac:dyDescent="0.25">
      <c r="D1426" s="18"/>
      <c r="E1426" s="31"/>
      <c r="F1426" s="31"/>
      <c r="H1426" s="36"/>
    </row>
    <row r="1427" spans="4:8" x14ac:dyDescent="0.25">
      <c r="D1427" s="18"/>
      <c r="E1427" s="31"/>
      <c r="F1427" s="31"/>
      <c r="H1427" s="36"/>
    </row>
    <row r="1428" spans="4:8" x14ac:dyDescent="0.25">
      <c r="D1428" s="18"/>
      <c r="E1428" s="31"/>
      <c r="F1428" s="31"/>
      <c r="H1428" s="36"/>
    </row>
    <row r="1429" spans="4:8" x14ac:dyDescent="0.25">
      <c r="D1429" s="18"/>
      <c r="E1429" s="31"/>
      <c r="F1429" s="31"/>
      <c r="H1429" s="36"/>
    </row>
    <row r="1430" spans="4:8" x14ac:dyDescent="0.25">
      <c r="D1430" s="18"/>
      <c r="E1430" s="31"/>
      <c r="F1430" s="31"/>
      <c r="H1430" s="36"/>
    </row>
    <row r="1431" spans="4:8" x14ac:dyDescent="0.25">
      <c r="D1431" s="18"/>
      <c r="E1431" s="31"/>
      <c r="F1431" s="31"/>
      <c r="H1431" s="36"/>
    </row>
    <row r="1432" spans="4:8" x14ac:dyDescent="0.25">
      <c r="D1432" s="18"/>
      <c r="E1432" s="31"/>
      <c r="F1432" s="31"/>
      <c r="H1432" s="36"/>
    </row>
    <row r="1433" spans="4:8" x14ac:dyDescent="0.25">
      <c r="D1433" s="18"/>
      <c r="E1433" s="31"/>
      <c r="F1433" s="31"/>
      <c r="H1433" s="36"/>
    </row>
    <row r="1434" spans="4:8" x14ac:dyDescent="0.25">
      <c r="D1434" s="18"/>
      <c r="E1434" s="31"/>
      <c r="F1434" s="31"/>
      <c r="H1434" s="36"/>
    </row>
    <row r="1435" spans="4:8" x14ac:dyDescent="0.25">
      <c r="D1435" s="18"/>
      <c r="E1435" s="31"/>
      <c r="F1435" s="31"/>
      <c r="H1435" s="36"/>
    </row>
    <row r="1436" spans="4:8" x14ac:dyDescent="0.25">
      <c r="D1436" s="18"/>
      <c r="E1436" s="31"/>
      <c r="F1436" s="31"/>
      <c r="H1436" s="36"/>
    </row>
    <row r="1437" spans="4:8" x14ac:dyDescent="0.25">
      <c r="D1437" s="18"/>
      <c r="E1437" s="31"/>
      <c r="F1437" s="31"/>
      <c r="H1437" s="36"/>
    </row>
    <row r="1438" spans="4:8" x14ac:dyDescent="0.25">
      <c r="D1438" s="18"/>
      <c r="E1438" s="31"/>
      <c r="F1438" s="31"/>
      <c r="H1438" s="36"/>
    </row>
    <row r="1439" spans="4:8" x14ac:dyDescent="0.25">
      <c r="D1439" s="18"/>
      <c r="E1439" s="31"/>
      <c r="F1439" s="31"/>
      <c r="H1439" s="36"/>
    </row>
    <row r="1440" spans="4:8" x14ac:dyDescent="0.25">
      <c r="D1440" s="18"/>
      <c r="E1440" s="31"/>
      <c r="F1440" s="31"/>
      <c r="H1440" s="36"/>
    </row>
    <row r="1441" spans="4:8" x14ac:dyDescent="0.25">
      <c r="D1441" s="18"/>
      <c r="E1441" s="31"/>
      <c r="F1441" s="31"/>
      <c r="H1441" s="36"/>
    </row>
    <row r="1442" spans="4:8" x14ac:dyDescent="0.25">
      <c r="D1442" s="18"/>
      <c r="E1442" s="31"/>
      <c r="F1442" s="31"/>
      <c r="H1442" s="36"/>
    </row>
    <row r="1443" spans="4:8" x14ac:dyDescent="0.25">
      <c r="D1443" s="18"/>
      <c r="E1443" s="31"/>
      <c r="F1443" s="31"/>
      <c r="H1443" s="36"/>
    </row>
    <row r="1444" spans="4:8" x14ac:dyDescent="0.25">
      <c r="D1444" s="18"/>
      <c r="E1444" s="31"/>
      <c r="F1444" s="31"/>
      <c r="H1444" s="36"/>
    </row>
    <row r="1445" spans="4:8" x14ac:dyDescent="0.25">
      <c r="D1445" s="18"/>
      <c r="E1445" s="31"/>
      <c r="F1445" s="31"/>
      <c r="H1445" s="36"/>
    </row>
    <row r="1446" spans="4:8" x14ac:dyDescent="0.25">
      <c r="D1446" s="18"/>
      <c r="E1446" s="31"/>
      <c r="F1446" s="31"/>
      <c r="H1446" s="36"/>
    </row>
    <row r="1447" spans="4:8" x14ac:dyDescent="0.25">
      <c r="D1447" s="18"/>
      <c r="E1447" s="31"/>
      <c r="F1447" s="31"/>
      <c r="H1447" s="36"/>
    </row>
    <row r="1448" spans="4:8" x14ac:dyDescent="0.25">
      <c r="D1448" s="18"/>
      <c r="E1448" s="31"/>
      <c r="F1448" s="31"/>
      <c r="H1448" s="36"/>
    </row>
    <row r="1449" spans="4:8" x14ac:dyDescent="0.25">
      <c r="D1449" s="18"/>
      <c r="E1449" s="31"/>
      <c r="F1449" s="31"/>
      <c r="H1449" s="36"/>
    </row>
    <row r="1450" spans="4:8" x14ac:dyDescent="0.25">
      <c r="D1450" s="18"/>
      <c r="E1450" s="31"/>
      <c r="F1450" s="31"/>
      <c r="H1450" s="36"/>
    </row>
    <row r="1451" spans="4:8" x14ac:dyDescent="0.25">
      <c r="D1451" s="18"/>
      <c r="E1451" s="31"/>
      <c r="F1451" s="31"/>
      <c r="H1451" s="36"/>
    </row>
    <row r="1452" spans="4:8" x14ac:dyDescent="0.25">
      <c r="D1452" s="18"/>
      <c r="E1452" s="31"/>
      <c r="F1452" s="31"/>
      <c r="H1452" s="36"/>
    </row>
    <row r="1453" spans="4:8" x14ac:dyDescent="0.25">
      <c r="D1453" s="18"/>
      <c r="E1453" s="31"/>
      <c r="F1453" s="31"/>
      <c r="H1453" s="36"/>
    </row>
    <row r="1454" spans="4:8" x14ac:dyDescent="0.25">
      <c r="D1454" s="18"/>
      <c r="E1454" s="31"/>
      <c r="F1454" s="31"/>
      <c r="H1454" s="36"/>
    </row>
    <row r="1455" spans="4:8" x14ac:dyDescent="0.25">
      <c r="D1455" s="18"/>
      <c r="E1455" s="31"/>
      <c r="F1455" s="31"/>
      <c r="H1455" s="36"/>
    </row>
    <row r="1456" spans="4:8" x14ac:dyDescent="0.25">
      <c r="D1456" s="18"/>
      <c r="E1456" s="31"/>
      <c r="F1456" s="31"/>
      <c r="H1456" s="36"/>
    </row>
    <row r="1457" spans="4:8" x14ac:dyDescent="0.25">
      <c r="D1457" s="18"/>
      <c r="E1457" s="31"/>
      <c r="F1457" s="31"/>
      <c r="H1457" s="36"/>
    </row>
    <row r="1458" spans="4:8" x14ac:dyDescent="0.25">
      <c r="D1458" s="18"/>
      <c r="E1458" s="31"/>
      <c r="F1458" s="31"/>
      <c r="H1458" s="36"/>
    </row>
    <row r="1459" spans="4:8" x14ac:dyDescent="0.25">
      <c r="D1459" s="18"/>
      <c r="E1459" s="31"/>
      <c r="F1459" s="31"/>
      <c r="H1459" s="36"/>
    </row>
    <row r="1460" spans="4:8" x14ac:dyDescent="0.25">
      <c r="D1460" s="18"/>
      <c r="E1460" s="31"/>
      <c r="F1460" s="31"/>
      <c r="H1460" s="36"/>
    </row>
    <row r="1461" spans="4:8" x14ac:dyDescent="0.25">
      <c r="D1461" s="18"/>
      <c r="E1461" s="31"/>
      <c r="F1461" s="31"/>
      <c r="H1461" s="36"/>
    </row>
    <row r="1462" spans="4:8" x14ac:dyDescent="0.25">
      <c r="D1462" s="18"/>
      <c r="E1462" s="31"/>
      <c r="F1462" s="31"/>
      <c r="H1462" s="36"/>
    </row>
    <row r="1463" spans="4:8" x14ac:dyDescent="0.25">
      <c r="D1463" s="18"/>
      <c r="E1463" s="31"/>
      <c r="F1463" s="31"/>
      <c r="H1463" s="36"/>
    </row>
    <row r="1464" spans="4:8" x14ac:dyDescent="0.25">
      <c r="D1464" s="18"/>
      <c r="E1464" s="31"/>
      <c r="F1464" s="31"/>
      <c r="H1464" s="36"/>
    </row>
    <row r="1465" spans="4:8" x14ac:dyDescent="0.25">
      <c r="D1465" s="18"/>
      <c r="E1465" s="31"/>
      <c r="F1465" s="31"/>
      <c r="H1465" s="36"/>
    </row>
    <row r="1466" spans="4:8" x14ac:dyDescent="0.25">
      <c r="D1466" s="18"/>
      <c r="E1466" s="31"/>
      <c r="F1466" s="31"/>
      <c r="H1466" s="36"/>
    </row>
    <row r="1467" spans="4:8" x14ac:dyDescent="0.25">
      <c r="D1467" s="18"/>
      <c r="E1467" s="31"/>
      <c r="F1467" s="31"/>
      <c r="H1467" s="36"/>
    </row>
    <row r="1468" spans="4:8" x14ac:dyDescent="0.25">
      <c r="D1468" s="18"/>
      <c r="E1468" s="31"/>
      <c r="F1468" s="31"/>
      <c r="H1468" s="36"/>
    </row>
    <row r="1469" spans="4:8" x14ac:dyDescent="0.25">
      <c r="D1469" s="18"/>
      <c r="E1469" s="31"/>
      <c r="F1469" s="31"/>
      <c r="H1469" s="36"/>
    </row>
    <row r="1470" spans="4:8" x14ac:dyDescent="0.25">
      <c r="D1470" s="18"/>
      <c r="E1470" s="31"/>
      <c r="F1470" s="31"/>
      <c r="H1470" s="36"/>
    </row>
    <row r="1471" spans="4:8" x14ac:dyDescent="0.25">
      <c r="D1471" s="18"/>
      <c r="E1471" s="31"/>
      <c r="F1471" s="31"/>
      <c r="H1471" s="36"/>
    </row>
    <row r="1472" spans="4:8" x14ac:dyDescent="0.25">
      <c r="D1472" s="18"/>
      <c r="E1472" s="31"/>
      <c r="F1472" s="31"/>
      <c r="H1472" s="36"/>
    </row>
    <row r="1473" spans="4:8" x14ac:dyDescent="0.25">
      <c r="D1473" s="18"/>
      <c r="E1473" s="31"/>
      <c r="F1473" s="31"/>
      <c r="H1473" s="36"/>
    </row>
    <row r="1474" spans="4:8" x14ac:dyDescent="0.25">
      <c r="D1474" s="18"/>
      <c r="E1474" s="31"/>
      <c r="F1474" s="31"/>
      <c r="H1474" s="36"/>
    </row>
    <row r="1475" spans="4:8" x14ac:dyDescent="0.25">
      <c r="D1475" s="18"/>
      <c r="E1475" s="31"/>
      <c r="F1475" s="31"/>
      <c r="H1475" s="36"/>
    </row>
    <row r="1476" spans="4:8" x14ac:dyDescent="0.25">
      <c r="D1476" s="18"/>
      <c r="E1476" s="31"/>
      <c r="F1476" s="31"/>
      <c r="H1476" s="36"/>
    </row>
    <row r="1477" spans="4:8" x14ac:dyDescent="0.25">
      <c r="D1477" s="18"/>
      <c r="E1477" s="31"/>
      <c r="F1477" s="31"/>
      <c r="H1477" s="36"/>
    </row>
    <row r="1478" spans="4:8" x14ac:dyDescent="0.25">
      <c r="D1478" s="18"/>
      <c r="E1478" s="31"/>
      <c r="F1478" s="31"/>
      <c r="H1478" s="36"/>
    </row>
    <row r="1479" spans="4:8" x14ac:dyDescent="0.25">
      <c r="D1479" s="18"/>
      <c r="E1479" s="31"/>
      <c r="F1479" s="31"/>
      <c r="H1479" s="36"/>
    </row>
    <row r="1480" spans="4:8" x14ac:dyDescent="0.25">
      <c r="D1480" s="18"/>
      <c r="E1480" s="31"/>
      <c r="F1480" s="31"/>
      <c r="H1480" s="36"/>
    </row>
    <row r="1481" spans="4:8" x14ac:dyDescent="0.25">
      <c r="D1481" s="18"/>
      <c r="E1481" s="31"/>
      <c r="F1481" s="31"/>
      <c r="H1481" s="36"/>
    </row>
    <row r="1482" spans="4:8" x14ac:dyDescent="0.25">
      <c r="D1482" s="18"/>
      <c r="E1482" s="31"/>
      <c r="F1482" s="31"/>
      <c r="H1482" s="36"/>
    </row>
    <row r="1483" spans="4:8" x14ac:dyDescent="0.25">
      <c r="D1483" s="18"/>
      <c r="E1483" s="31"/>
      <c r="F1483" s="31"/>
      <c r="H1483" s="36"/>
    </row>
    <row r="1484" spans="4:8" x14ac:dyDescent="0.25">
      <c r="D1484" s="18"/>
      <c r="E1484" s="31"/>
      <c r="F1484" s="31"/>
      <c r="H1484" s="36"/>
    </row>
    <row r="1485" spans="4:8" x14ac:dyDescent="0.25">
      <c r="D1485" s="18"/>
      <c r="E1485" s="31"/>
      <c r="F1485" s="31"/>
      <c r="H1485" s="36"/>
    </row>
    <row r="1486" spans="4:8" x14ac:dyDescent="0.25">
      <c r="D1486" s="18"/>
      <c r="E1486" s="31"/>
      <c r="F1486" s="31"/>
      <c r="H1486" s="36"/>
    </row>
    <row r="1487" spans="4:8" x14ac:dyDescent="0.25">
      <c r="D1487" s="18"/>
      <c r="E1487" s="31"/>
      <c r="F1487" s="31"/>
      <c r="H1487" s="36"/>
    </row>
    <row r="1488" spans="4:8" x14ac:dyDescent="0.25">
      <c r="D1488" s="18"/>
      <c r="E1488" s="31"/>
      <c r="F1488" s="31"/>
      <c r="H1488" s="36"/>
    </row>
    <row r="1489" spans="4:8" x14ac:dyDescent="0.25">
      <c r="D1489" s="18"/>
      <c r="E1489" s="31"/>
      <c r="F1489" s="31"/>
      <c r="H1489" s="36"/>
    </row>
    <row r="1490" spans="4:8" x14ac:dyDescent="0.25">
      <c r="D1490" s="18"/>
      <c r="E1490" s="31"/>
      <c r="F1490" s="31"/>
      <c r="H1490" s="36"/>
    </row>
    <row r="1491" spans="4:8" x14ac:dyDescent="0.25">
      <c r="D1491" s="18"/>
      <c r="E1491" s="31"/>
      <c r="F1491" s="31"/>
      <c r="H1491" s="36"/>
    </row>
    <row r="1492" spans="4:8" x14ac:dyDescent="0.25">
      <c r="D1492" s="18"/>
      <c r="E1492" s="31"/>
      <c r="F1492" s="31"/>
      <c r="H1492" s="36"/>
    </row>
    <row r="1493" spans="4:8" x14ac:dyDescent="0.25">
      <c r="D1493" s="18"/>
      <c r="E1493" s="31"/>
      <c r="F1493" s="31"/>
      <c r="H1493" s="36"/>
    </row>
    <row r="1494" spans="4:8" x14ac:dyDescent="0.25">
      <c r="D1494" s="18"/>
      <c r="E1494" s="31"/>
      <c r="F1494" s="31"/>
      <c r="H1494" s="36"/>
    </row>
    <row r="1495" spans="4:8" x14ac:dyDescent="0.25">
      <c r="D1495" s="18"/>
      <c r="E1495" s="31"/>
      <c r="F1495" s="31"/>
      <c r="H1495" s="36"/>
    </row>
    <row r="1496" spans="4:8" x14ac:dyDescent="0.25">
      <c r="D1496" s="18"/>
      <c r="E1496" s="31"/>
      <c r="F1496" s="31"/>
      <c r="H1496" s="36"/>
    </row>
    <row r="1497" spans="4:8" x14ac:dyDescent="0.25">
      <c r="D1497" s="18"/>
      <c r="E1497" s="31"/>
      <c r="F1497" s="31"/>
      <c r="H1497" s="36"/>
    </row>
    <row r="1498" spans="4:8" x14ac:dyDescent="0.25">
      <c r="D1498" s="18"/>
      <c r="E1498" s="31"/>
      <c r="F1498" s="31"/>
      <c r="H1498" s="36"/>
    </row>
    <row r="1499" spans="4:8" x14ac:dyDescent="0.25">
      <c r="D1499" s="18"/>
      <c r="E1499" s="31"/>
      <c r="F1499" s="31"/>
      <c r="H1499" s="36"/>
    </row>
    <row r="1500" spans="4:8" x14ac:dyDescent="0.25">
      <c r="D1500" s="18"/>
      <c r="E1500" s="31"/>
      <c r="F1500" s="31"/>
      <c r="H1500" s="36"/>
    </row>
    <row r="1501" spans="4:8" x14ac:dyDescent="0.25">
      <c r="D1501" s="18"/>
      <c r="E1501" s="31"/>
      <c r="F1501" s="31"/>
      <c r="H1501" s="36"/>
    </row>
    <row r="1502" spans="4:8" x14ac:dyDescent="0.25">
      <c r="D1502" s="18"/>
      <c r="E1502" s="31"/>
      <c r="F1502" s="31"/>
      <c r="H1502" s="36"/>
    </row>
    <row r="1503" spans="4:8" x14ac:dyDescent="0.25">
      <c r="D1503" s="18"/>
      <c r="E1503" s="31"/>
      <c r="F1503" s="31"/>
      <c r="H1503" s="36"/>
    </row>
    <row r="1504" spans="4:8" x14ac:dyDescent="0.25">
      <c r="D1504" s="18"/>
      <c r="E1504" s="31"/>
      <c r="F1504" s="31"/>
      <c r="H1504" s="36"/>
    </row>
    <row r="1505" spans="4:8" x14ac:dyDescent="0.25">
      <c r="D1505" s="18"/>
      <c r="E1505" s="31"/>
      <c r="F1505" s="31"/>
      <c r="H1505" s="36"/>
    </row>
    <row r="1506" spans="4:8" x14ac:dyDescent="0.25">
      <c r="D1506" s="18"/>
      <c r="E1506" s="31"/>
      <c r="F1506" s="31"/>
      <c r="H1506" s="36"/>
    </row>
    <row r="1507" spans="4:8" x14ac:dyDescent="0.25">
      <c r="D1507" s="18"/>
      <c r="E1507" s="31"/>
      <c r="F1507" s="31"/>
      <c r="H1507" s="36"/>
    </row>
    <row r="1508" spans="4:8" x14ac:dyDescent="0.25">
      <c r="D1508" s="18"/>
      <c r="E1508" s="31"/>
      <c r="F1508" s="31"/>
      <c r="H1508" s="36"/>
    </row>
    <row r="1509" spans="4:8" x14ac:dyDescent="0.25">
      <c r="D1509" s="18"/>
      <c r="E1509" s="31"/>
      <c r="F1509" s="31"/>
      <c r="H1509" s="36"/>
    </row>
    <row r="1510" spans="4:8" x14ac:dyDescent="0.25">
      <c r="D1510" s="18"/>
      <c r="E1510" s="31"/>
      <c r="F1510" s="31"/>
      <c r="H1510" s="36"/>
    </row>
    <row r="1511" spans="4:8" x14ac:dyDescent="0.25">
      <c r="D1511" s="18"/>
      <c r="E1511" s="31"/>
      <c r="F1511" s="31"/>
      <c r="H1511" s="36"/>
    </row>
    <row r="1512" spans="4:8" x14ac:dyDescent="0.25">
      <c r="D1512" s="18"/>
      <c r="E1512" s="31"/>
      <c r="F1512" s="31"/>
      <c r="H1512" s="36"/>
    </row>
    <row r="1513" spans="4:8" x14ac:dyDescent="0.25">
      <c r="D1513" s="18"/>
      <c r="E1513" s="31"/>
      <c r="F1513" s="31"/>
      <c r="H1513" s="36"/>
    </row>
    <row r="1514" spans="4:8" x14ac:dyDescent="0.25">
      <c r="D1514" s="18"/>
      <c r="E1514" s="31"/>
      <c r="F1514" s="31"/>
      <c r="H1514" s="36"/>
    </row>
    <row r="1515" spans="4:8" x14ac:dyDescent="0.25">
      <c r="D1515" s="18"/>
      <c r="E1515" s="31"/>
      <c r="F1515" s="31"/>
      <c r="H1515" s="36"/>
    </row>
    <row r="1516" spans="4:8" x14ac:dyDescent="0.25">
      <c r="D1516" s="18"/>
      <c r="E1516" s="31"/>
      <c r="F1516" s="31"/>
      <c r="H1516" s="36"/>
    </row>
    <row r="1517" spans="4:8" x14ac:dyDescent="0.25">
      <c r="D1517" s="18"/>
      <c r="E1517" s="31"/>
      <c r="F1517" s="31"/>
      <c r="H1517" s="36"/>
    </row>
    <row r="1518" spans="4:8" x14ac:dyDescent="0.25">
      <c r="D1518" s="18"/>
      <c r="E1518" s="31"/>
      <c r="F1518" s="31"/>
      <c r="H1518" s="36"/>
    </row>
    <row r="1519" spans="4:8" x14ac:dyDescent="0.25">
      <c r="D1519" s="18"/>
      <c r="E1519" s="31"/>
      <c r="F1519" s="31"/>
      <c r="H1519" s="36"/>
    </row>
    <row r="1520" spans="4:8" x14ac:dyDescent="0.25">
      <c r="D1520" s="18"/>
      <c r="E1520" s="31"/>
      <c r="F1520" s="31"/>
      <c r="H1520" s="36"/>
    </row>
    <row r="1521" spans="4:8" x14ac:dyDescent="0.25">
      <c r="D1521" s="18"/>
      <c r="E1521" s="31"/>
      <c r="F1521" s="31"/>
      <c r="H1521" s="36"/>
    </row>
    <row r="1522" spans="4:8" x14ac:dyDescent="0.25">
      <c r="D1522" s="18"/>
      <c r="E1522" s="31"/>
      <c r="F1522" s="31"/>
      <c r="H1522" s="36"/>
    </row>
    <row r="1523" spans="4:8" x14ac:dyDescent="0.25">
      <c r="D1523" s="18"/>
      <c r="E1523" s="31"/>
      <c r="F1523" s="31"/>
      <c r="H1523" s="36"/>
    </row>
    <row r="1524" spans="4:8" x14ac:dyDescent="0.25">
      <c r="D1524" s="18"/>
      <c r="E1524" s="31"/>
      <c r="F1524" s="31"/>
      <c r="H1524" s="36"/>
    </row>
    <row r="1525" spans="4:8" x14ac:dyDescent="0.25">
      <c r="D1525" s="18"/>
      <c r="E1525" s="31"/>
      <c r="F1525" s="31"/>
      <c r="H1525" s="36"/>
    </row>
    <row r="1526" spans="4:8" x14ac:dyDescent="0.25">
      <c r="D1526" s="18"/>
      <c r="E1526" s="31"/>
      <c r="F1526" s="31"/>
      <c r="H1526" s="36"/>
    </row>
    <row r="1527" spans="4:8" x14ac:dyDescent="0.25">
      <c r="D1527" s="18"/>
      <c r="E1527" s="31"/>
      <c r="F1527" s="31"/>
      <c r="H1527" s="36"/>
    </row>
    <row r="1528" spans="4:8" x14ac:dyDescent="0.25">
      <c r="D1528" s="18"/>
      <c r="E1528" s="31"/>
      <c r="F1528" s="31"/>
      <c r="H1528" s="36"/>
    </row>
    <row r="1529" spans="4:8" x14ac:dyDescent="0.25">
      <c r="D1529" s="18"/>
      <c r="E1529" s="31"/>
      <c r="F1529" s="31"/>
      <c r="H1529" s="36"/>
    </row>
    <row r="1530" spans="4:8" x14ac:dyDescent="0.25">
      <c r="D1530" s="18"/>
      <c r="E1530" s="31"/>
      <c r="F1530" s="31"/>
      <c r="H1530" s="36"/>
    </row>
    <row r="1531" spans="4:8" x14ac:dyDescent="0.25">
      <c r="D1531" s="18"/>
      <c r="E1531" s="31"/>
      <c r="F1531" s="31"/>
      <c r="H1531" s="36"/>
    </row>
    <row r="1532" spans="4:8" x14ac:dyDescent="0.25">
      <c r="D1532" s="18"/>
      <c r="E1532" s="31"/>
      <c r="F1532" s="31"/>
      <c r="H1532" s="36"/>
    </row>
    <row r="1533" spans="4:8" x14ac:dyDescent="0.25">
      <c r="D1533" s="18"/>
      <c r="E1533" s="31"/>
      <c r="F1533" s="31"/>
      <c r="H1533" s="36"/>
    </row>
    <row r="1534" spans="4:8" x14ac:dyDescent="0.25">
      <c r="D1534" s="18"/>
      <c r="E1534" s="31"/>
      <c r="F1534" s="31"/>
      <c r="H1534" s="36"/>
    </row>
    <row r="1535" spans="4:8" x14ac:dyDescent="0.25">
      <c r="D1535" s="18"/>
      <c r="E1535" s="31"/>
      <c r="F1535" s="31"/>
      <c r="H1535" s="36"/>
    </row>
    <row r="1536" spans="4:8" x14ac:dyDescent="0.25">
      <c r="D1536" s="18"/>
      <c r="E1536" s="31"/>
      <c r="F1536" s="31"/>
      <c r="H1536" s="36"/>
    </row>
    <row r="1537" spans="4:8" x14ac:dyDescent="0.25">
      <c r="D1537" s="18"/>
      <c r="E1537" s="31"/>
      <c r="F1537" s="31"/>
      <c r="H1537" s="36"/>
    </row>
    <row r="1538" spans="4:8" x14ac:dyDescent="0.25">
      <c r="D1538" s="18"/>
      <c r="E1538" s="31"/>
      <c r="F1538" s="31"/>
      <c r="H1538" s="36"/>
    </row>
    <row r="1539" spans="4:8" x14ac:dyDescent="0.25">
      <c r="D1539" s="18"/>
      <c r="E1539" s="31"/>
      <c r="F1539" s="31"/>
      <c r="H1539" s="36"/>
    </row>
    <row r="1540" spans="4:8" x14ac:dyDescent="0.25">
      <c r="D1540" s="18"/>
      <c r="E1540" s="31"/>
      <c r="F1540" s="31"/>
      <c r="H1540" s="36"/>
    </row>
    <row r="1541" spans="4:8" x14ac:dyDescent="0.25">
      <c r="D1541" s="18"/>
      <c r="E1541" s="31"/>
      <c r="F1541" s="31"/>
      <c r="H1541" s="36"/>
    </row>
    <row r="1542" spans="4:8" x14ac:dyDescent="0.25">
      <c r="D1542" s="18"/>
      <c r="E1542" s="31"/>
      <c r="F1542" s="31"/>
      <c r="H1542" s="36"/>
    </row>
    <row r="1543" spans="4:8" x14ac:dyDescent="0.25">
      <c r="D1543" s="18"/>
      <c r="E1543" s="31"/>
      <c r="F1543" s="31"/>
      <c r="H1543" s="36"/>
    </row>
    <row r="1544" spans="4:8" x14ac:dyDescent="0.25">
      <c r="D1544" s="18"/>
      <c r="E1544" s="31"/>
      <c r="F1544" s="31"/>
      <c r="H1544" s="36"/>
    </row>
    <row r="1545" spans="4:8" x14ac:dyDescent="0.25">
      <c r="D1545" s="18"/>
      <c r="E1545" s="31"/>
      <c r="F1545" s="31"/>
      <c r="H1545" s="36"/>
    </row>
    <row r="1546" spans="4:8" x14ac:dyDescent="0.25">
      <c r="D1546" s="18"/>
      <c r="E1546" s="31"/>
      <c r="F1546" s="31"/>
      <c r="H1546" s="36"/>
    </row>
    <row r="1547" spans="4:8" x14ac:dyDescent="0.25">
      <c r="D1547" s="18"/>
      <c r="E1547" s="31"/>
      <c r="F1547" s="31"/>
      <c r="H1547" s="36"/>
    </row>
    <row r="1548" spans="4:8" x14ac:dyDescent="0.25">
      <c r="D1548" s="18"/>
      <c r="E1548" s="31"/>
      <c r="F1548" s="31"/>
      <c r="H1548" s="36"/>
    </row>
    <row r="1549" spans="4:8" x14ac:dyDescent="0.25">
      <c r="D1549" s="18"/>
      <c r="E1549" s="31"/>
      <c r="F1549" s="31"/>
      <c r="H1549" s="36"/>
    </row>
    <row r="1550" spans="4:8" x14ac:dyDescent="0.25">
      <c r="D1550" s="18"/>
      <c r="E1550" s="31"/>
      <c r="F1550" s="31"/>
      <c r="H1550" s="36"/>
    </row>
    <row r="1551" spans="4:8" x14ac:dyDescent="0.25">
      <c r="D1551" s="18"/>
      <c r="E1551" s="31"/>
      <c r="F1551" s="31"/>
      <c r="H1551" s="36"/>
    </row>
    <row r="1552" spans="4:8" x14ac:dyDescent="0.25">
      <c r="D1552" s="18"/>
      <c r="E1552" s="31"/>
      <c r="F1552" s="31"/>
      <c r="H1552" s="36"/>
    </row>
    <row r="1553" spans="4:8" x14ac:dyDescent="0.25">
      <c r="D1553" s="18"/>
      <c r="E1553" s="31"/>
      <c r="F1553" s="31"/>
      <c r="H1553" s="36"/>
    </row>
    <row r="1554" spans="4:8" x14ac:dyDescent="0.25">
      <c r="D1554" s="18"/>
      <c r="E1554" s="31"/>
      <c r="F1554" s="31"/>
      <c r="H1554" s="36"/>
    </row>
    <row r="1555" spans="4:8" x14ac:dyDescent="0.25">
      <c r="D1555" s="18"/>
      <c r="E1555" s="31"/>
      <c r="F1555" s="31"/>
      <c r="H1555" s="36"/>
    </row>
    <row r="1556" spans="4:8" x14ac:dyDescent="0.25">
      <c r="D1556" s="18"/>
      <c r="E1556" s="31"/>
      <c r="F1556" s="31"/>
      <c r="H1556" s="36"/>
    </row>
    <row r="1557" spans="4:8" x14ac:dyDescent="0.25">
      <c r="D1557" s="18"/>
      <c r="E1557" s="31"/>
      <c r="F1557" s="31"/>
      <c r="H1557" s="36"/>
    </row>
    <row r="1558" spans="4:8" x14ac:dyDescent="0.25">
      <c r="D1558" s="18"/>
      <c r="E1558" s="31"/>
      <c r="F1558" s="31"/>
      <c r="H1558" s="36"/>
    </row>
    <row r="1559" spans="4:8" x14ac:dyDescent="0.25">
      <c r="D1559" s="18"/>
      <c r="E1559" s="31"/>
      <c r="F1559" s="31"/>
      <c r="H1559" s="36"/>
    </row>
    <row r="1560" spans="4:8" x14ac:dyDescent="0.25">
      <c r="D1560" s="18"/>
      <c r="E1560" s="31"/>
      <c r="F1560" s="31"/>
      <c r="H1560" s="36"/>
    </row>
    <row r="1561" spans="4:8" x14ac:dyDescent="0.25">
      <c r="D1561" s="18"/>
      <c r="E1561" s="31"/>
      <c r="F1561" s="31"/>
      <c r="H1561" s="36"/>
    </row>
    <row r="1562" spans="4:8" x14ac:dyDescent="0.25">
      <c r="D1562" s="18"/>
      <c r="E1562" s="31"/>
      <c r="F1562" s="31"/>
      <c r="H1562" s="36"/>
    </row>
    <row r="1563" spans="4:8" x14ac:dyDescent="0.25">
      <c r="D1563" s="18"/>
      <c r="E1563" s="31"/>
      <c r="F1563" s="31"/>
      <c r="H1563" s="36"/>
    </row>
    <row r="1564" spans="4:8" x14ac:dyDescent="0.25">
      <c r="D1564" s="18"/>
      <c r="E1564" s="31"/>
      <c r="F1564" s="31"/>
      <c r="H1564" s="36"/>
    </row>
    <row r="1565" spans="4:8" x14ac:dyDescent="0.25">
      <c r="D1565" s="18"/>
      <c r="E1565" s="31"/>
      <c r="F1565" s="31"/>
      <c r="H1565" s="36"/>
    </row>
    <row r="1566" spans="4:8" x14ac:dyDescent="0.25">
      <c r="D1566" s="18"/>
      <c r="E1566" s="31"/>
      <c r="F1566" s="31"/>
      <c r="H1566" s="36"/>
    </row>
    <row r="1567" spans="4:8" x14ac:dyDescent="0.25">
      <c r="D1567" s="18"/>
      <c r="E1567" s="31"/>
      <c r="F1567" s="31"/>
      <c r="H1567" s="36"/>
    </row>
    <row r="1568" spans="4:8" x14ac:dyDescent="0.25">
      <c r="D1568" s="18"/>
      <c r="E1568" s="31"/>
      <c r="F1568" s="31"/>
      <c r="H1568" s="36"/>
    </row>
    <row r="1569" spans="4:8" x14ac:dyDescent="0.25">
      <c r="D1569" s="18"/>
      <c r="E1569" s="31"/>
      <c r="F1569" s="31"/>
      <c r="H1569" s="36"/>
    </row>
    <row r="1570" spans="4:8" x14ac:dyDescent="0.25">
      <c r="D1570" s="18"/>
      <c r="E1570" s="31"/>
      <c r="F1570" s="31"/>
      <c r="H1570" s="36"/>
    </row>
    <row r="1571" spans="4:8" x14ac:dyDescent="0.25">
      <c r="D1571" s="18"/>
      <c r="E1571" s="31"/>
      <c r="F1571" s="31"/>
      <c r="H1571" s="36"/>
    </row>
    <row r="1572" spans="4:8" x14ac:dyDescent="0.25">
      <c r="D1572" s="18"/>
      <c r="E1572" s="31"/>
      <c r="F1572" s="31"/>
      <c r="H1572" s="36"/>
    </row>
    <row r="1573" spans="4:8" x14ac:dyDescent="0.25">
      <c r="D1573" s="18"/>
      <c r="E1573" s="31"/>
      <c r="F1573" s="31"/>
      <c r="H1573" s="36"/>
    </row>
    <row r="1574" spans="4:8" x14ac:dyDescent="0.25">
      <c r="D1574" s="18"/>
      <c r="E1574" s="31"/>
      <c r="F1574" s="31"/>
      <c r="H1574" s="36"/>
    </row>
    <row r="1575" spans="4:8" x14ac:dyDescent="0.25">
      <c r="D1575" s="18"/>
      <c r="E1575" s="31"/>
      <c r="F1575" s="31"/>
      <c r="H1575" s="36"/>
    </row>
    <row r="1576" spans="4:8" x14ac:dyDescent="0.25">
      <c r="D1576" s="18"/>
      <c r="E1576" s="31"/>
      <c r="F1576" s="31"/>
      <c r="H1576" s="36"/>
    </row>
    <row r="1577" spans="4:8" x14ac:dyDescent="0.25">
      <c r="D1577" s="18"/>
      <c r="E1577" s="31"/>
      <c r="F1577" s="31"/>
      <c r="H1577" s="36"/>
    </row>
    <row r="1578" spans="4:8" x14ac:dyDescent="0.25">
      <c r="D1578" s="18"/>
      <c r="E1578" s="31"/>
      <c r="F1578" s="31"/>
      <c r="H1578" s="36"/>
    </row>
    <row r="1579" spans="4:8" x14ac:dyDescent="0.25">
      <c r="D1579" s="18"/>
      <c r="E1579" s="31"/>
      <c r="F1579" s="31"/>
      <c r="H1579" s="36"/>
    </row>
    <row r="1580" spans="4:8" x14ac:dyDescent="0.25">
      <c r="D1580" s="18"/>
      <c r="E1580" s="31"/>
      <c r="F1580" s="31"/>
      <c r="H1580" s="36"/>
    </row>
    <row r="1581" spans="4:8" x14ac:dyDescent="0.25">
      <c r="D1581" s="18"/>
      <c r="E1581" s="31"/>
      <c r="F1581" s="31"/>
      <c r="H1581" s="36"/>
    </row>
    <row r="1582" spans="4:8" x14ac:dyDescent="0.25">
      <c r="D1582" s="18"/>
      <c r="E1582" s="31"/>
      <c r="F1582" s="31"/>
      <c r="H1582" s="36"/>
    </row>
    <row r="1583" spans="4:8" x14ac:dyDescent="0.25">
      <c r="D1583" s="18"/>
      <c r="E1583" s="31"/>
      <c r="F1583" s="31"/>
      <c r="H1583" s="36"/>
    </row>
    <row r="1584" spans="4:8" x14ac:dyDescent="0.25">
      <c r="D1584" s="18"/>
      <c r="E1584" s="31"/>
      <c r="F1584" s="31"/>
      <c r="H1584" s="36"/>
    </row>
    <row r="1585" spans="4:8" x14ac:dyDescent="0.25">
      <c r="D1585" s="18"/>
      <c r="E1585" s="31"/>
      <c r="F1585" s="31"/>
      <c r="H1585" s="36"/>
    </row>
    <row r="1586" spans="4:8" x14ac:dyDescent="0.25">
      <c r="D1586" s="18"/>
      <c r="E1586" s="31"/>
      <c r="F1586" s="31"/>
      <c r="H1586" s="36"/>
    </row>
    <row r="1587" spans="4:8" x14ac:dyDescent="0.25">
      <c r="D1587" s="18"/>
      <c r="E1587" s="31"/>
      <c r="F1587" s="31"/>
      <c r="H1587" s="36"/>
    </row>
    <row r="1588" spans="4:8" x14ac:dyDescent="0.25">
      <c r="D1588" s="18"/>
      <c r="E1588" s="31"/>
      <c r="F1588" s="31"/>
      <c r="H1588" s="36"/>
    </row>
    <row r="1589" spans="4:8" x14ac:dyDescent="0.25">
      <c r="D1589" s="18"/>
      <c r="E1589" s="31"/>
      <c r="F1589" s="31"/>
      <c r="H1589" s="36"/>
    </row>
    <row r="1590" spans="4:8" x14ac:dyDescent="0.25">
      <c r="D1590" s="18"/>
      <c r="E1590" s="31"/>
      <c r="F1590" s="31"/>
      <c r="H1590" s="36"/>
    </row>
    <row r="1591" spans="4:8" x14ac:dyDescent="0.25">
      <c r="D1591" s="18"/>
      <c r="E1591" s="31"/>
      <c r="F1591" s="31"/>
      <c r="H1591" s="36"/>
    </row>
    <row r="1592" spans="4:8" x14ac:dyDescent="0.25">
      <c r="D1592" s="18"/>
      <c r="E1592" s="31"/>
      <c r="F1592" s="31"/>
      <c r="H1592" s="36"/>
    </row>
    <row r="1593" spans="4:8" x14ac:dyDescent="0.25">
      <c r="D1593" s="18"/>
      <c r="E1593" s="31"/>
      <c r="F1593" s="31"/>
      <c r="H1593" s="36"/>
    </row>
    <row r="1594" spans="4:8" x14ac:dyDescent="0.25">
      <c r="D1594" s="18"/>
      <c r="E1594" s="31"/>
      <c r="F1594" s="31"/>
      <c r="H1594" s="36"/>
    </row>
    <row r="1595" spans="4:8" x14ac:dyDescent="0.25">
      <c r="D1595" s="18"/>
      <c r="E1595" s="31"/>
      <c r="F1595" s="31"/>
      <c r="H1595" s="36"/>
    </row>
    <row r="1596" spans="4:8" x14ac:dyDescent="0.25">
      <c r="D1596" s="18"/>
      <c r="E1596" s="31"/>
      <c r="F1596" s="31"/>
      <c r="H1596" s="36"/>
    </row>
    <row r="1597" spans="4:8" x14ac:dyDescent="0.25">
      <c r="D1597" s="18"/>
      <c r="E1597" s="31"/>
      <c r="F1597" s="31"/>
      <c r="H1597" s="36"/>
    </row>
    <row r="1598" spans="4:8" x14ac:dyDescent="0.25">
      <c r="D1598" s="18"/>
      <c r="E1598" s="31"/>
      <c r="F1598" s="31"/>
      <c r="H1598" s="36"/>
    </row>
    <row r="1599" spans="4:8" x14ac:dyDescent="0.25">
      <c r="D1599" s="18"/>
      <c r="E1599" s="31"/>
      <c r="F1599" s="31"/>
      <c r="H1599" s="36"/>
    </row>
    <row r="1600" spans="4:8" x14ac:dyDescent="0.25">
      <c r="D1600" s="18"/>
      <c r="E1600" s="31"/>
      <c r="F1600" s="31"/>
      <c r="H1600" s="36"/>
    </row>
    <row r="1601" spans="4:8" x14ac:dyDescent="0.25">
      <c r="D1601" s="18"/>
      <c r="E1601" s="31"/>
      <c r="F1601" s="31"/>
      <c r="H1601" s="36"/>
    </row>
    <row r="1602" spans="4:8" x14ac:dyDescent="0.25">
      <c r="D1602" s="18"/>
      <c r="E1602" s="31"/>
      <c r="F1602" s="31"/>
      <c r="H1602" s="36"/>
    </row>
    <row r="1603" spans="4:8" x14ac:dyDescent="0.25">
      <c r="D1603" s="18"/>
      <c r="E1603" s="31"/>
      <c r="F1603" s="31"/>
      <c r="H1603" s="36"/>
    </row>
    <row r="1604" spans="4:8" x14ac:dyDescent="0.25">
      <c r="D1604" s="18"/>
      <c r="E1604" s="31"/>
      <c r="F1604" s="31"/>
      <c r="H1604" s="36"/>
    </row>
    <row r="1605" spans="4:8" x14ac:dyDescent="0.25">
      <c r="D1605" s="18"/>
      <c r="E1605" s="31"/>
      <c r="F1605" s="31"/>
      <c r="H1605" s="36"/>
    </row>
    <row r="1606" spans="4:8" x14ac:dyDescent="0.25">
      <c r="D1606" s="18"/>
      <c r="E1606" s="31"/>
      <c r="F1606" s="31"/>
      <c r="H1606" s="36"/>
    </row>
    <row r="1607" spans="4:8" x14ac:dyDescent="0.25">
      <c r="D1607" s="18"/>
      <c r="E1607" s="31"/>
      <c r="F1607" s="31"/>
      <c r="H1607" s="36"/>
    </row>
    <row r="1608" spans="4:8" x14ac:dyDescent="0.25">
      <c r="D1608" s="18"/>
      <c r="E1608" s="31"/>
      <c r="F1608" s="31"/>
      <c r="H1608" s="36"/>
    </row>
    <row r="1609" spans="4:8" x14ac:dyDescent="0.25">
      <c r="D1609" s="18"/>
      <c r="E1609" s="31"/>
      <c r="F1609" s="31"/>
      <c r="H1609" s="36"/>
    </row>
    <row r="1610" spans="4:8" x14ac:dyDescent="0.25">
      <c r="D1610" s="18"/>
      <c r="E1610" s="31"/>
      <c r="F1610" s="31"/>
      <c r="H1610" s="36"/>
    </row>
    <row r="1611" spans="4:8" x14ac:dyDescent="0.25">
      <c r="D1611" s="18"/>
      <c r="E1611" s="31"/>
      <c r="F1611" s="31"/>
      <c r="H1611" s="36"/>
    </row>
    <row r="1612" spans="4:8" x14ac:dyDescent="0.25">
      <c r="D1612" s="18"/>
      <c r="E1612" s="31"/>
      <c r="F1612" s="31"/>
      <c r="H1612" s="36"/>
    </row>
    <row r="1613" spans="4:8" x14ac:dyDescent="0.25">
      <c r="D1613" s="18"/>
      <c r="E1613" s="31"/>
      <c r="F1613" s="31"/>
      <c r="H1613" s="36"/>
    </row>
    <row r="1614" spans="4:8" x14ac:dyDescent="0.25">
      <c r="D1614" s="18"/>
      <c r="E1614" s="31"/>
      <c r="F1614" s="31"/>
      <c r="H1614" s="36"/>
    </row>
    <row r="1615" spans="4:8" x14ac:dyDescent="0.25">
      <c r="D1615" s="18"/>
      <c r="E1615" s="31"/>
      <c r="F1615" s="31"/>
      <c r="H1615" s="36"/>
    </row>
    <row r="1616" spans="4:8" x14ac:dyDescent="0.25">
      <c r="D1616" s="18"/>
      <c r="E1616" s="31"/>
      <c r="F1616" s="31"/>
      <c r="H1616" s="36"/>
    </row>
    <row r="1617" spans="4:8" x14ac:dyDescent="0.25">
      <c r="D1617" s="18"/>
      <c r="E1617" s="31"/>
      <c r="F1617" s="31"/>
      <c r="H1617" s="36"/>
    </row>
    <row r="1618" spans="4:8" x14ac:dyDescent="0.25">
      <c r="D1618" s="18"/>
      <c r="E1618" s="31"/>
      <c r="F1618" s="31"/>
      <c r="H1618" s="36"/>
    </row>
    <row r="1619" spans="4:8" x14ac:dyDescent="0.25">
      <c r="D1619" s="18"/>
      <c r="E1619" s="31"/>
      <c r="F1619" s="31"/>
      <c r="H1619" s="36"/>
    </row>
    <row r="1620" spans="4:8" x14ac:dyDescent="0.25">
      <c r="D1620" s="18"/>
      <c r="E1620" s="31"/>
      <c r="F1620" s="31"/>
      <c r="H1620" s="36"/>
    </row>
    <row r="1621" spans="4:8" x14ac:dyDescent="0.25">
      <c r="D1621" s="18"/>
      <c r="E1621" s="31"/>
      <c r="F1621" s="31"/>
      <c r="H1621" s="36"/>
    </row>
    <row r="1622" spans="4:8" x14ac:dyDescent="0.25">
      <c r="D1622" s="18"/>
      <c r="E1622" s="31"/>
      <c r="F1622" s="31"/>
      <c r="H1622" s="36"/>
    </row>
    <row r="1623" spans="4:8" x14ac:dyDescent="0.25">
      <c r="D1623" s="18"/>
      <c r="E1623" s="31"/>
      <c r="F1623" s="31"/>
      <c r="H1623" s="36"/>
    </row>
    <row r="1624" spans="4:8" x14ac:dyDescent="0.25">
      <c r="D1624" s="18"/>
      <c r="E1624" s="31"/>
      <c r="F1624" s="31"/>
      <c r="H1624" s="36"/>
    </row>
    <row r="1625" spans="4:8" x14ac:dyDescent="0.25">
      <c r="D1625" s="18"/>
      <c r="E1625" s="31"/>
      <c r="F1625" s="31"/>
      <c r="H1625" s="36"/>
    </row>
    <row r="1626" spans="4:8" x14ac:dyDescent="0.25">
      <c r="D1626" s="18"/>
      <c r="E1626" s="31"/>
      <c r="F1626" s="31"/>
      <c r="H1626" s="36"/>
    </row>
    <row r="1627" spans="4:8" x14ac:dyDescent="0.25">
      <c r="D1627" s="18"/>
      <c r="E1627" s="31"/>
      <c r="F1627" s="31"/>
      <c r="H1627" s="36"/>
    </row>
    <row r="1628" spans="4:8" x14ac:dyDescent="0.25">
      <c r="D1628" s="18"/>
      <c r="E1628" s="31"/>
      <c r="F1628" s="31"/>
      <c r="H1628" s="36"/>
    </row>
    <row r="1629" spans="4:8" x14ac:dyDescent="0.25">
      <c r="D1629" s="18"/>
      <c r="E1629" s="31"/>
      <c r="F1629" s="31"/>
      <c r="H1629" s="36"/>
    </row>
    <row r="1630" spans="4:8" x14ac:dyDescent="0.25">
      <c r="D1630" s="18"/>
      <c r="E1630" s="31"/>
      <c r="F1630" s="31"/>
      <c r="H1630" s="36"/>
    </row>
    <row r="1631" spans="4:8" x14ac:dyDescent="0.25">
      <c r="D1631" s="18"/>
      <c r="E1631" s="31"/>
      <c r="F1631" s="31"/>
      <c r="H1631" s="36"/>
    </row>
    <row r="1632" spans="4:8" x14ac:dyDescent="0.25">
      <c r="D1632" s="18"/>
      <c r="E1632" s="31"/>
      <c r="F1632" s="31"/>
      <c r="H1632" s="36"/>
    </row>
    <row r="1633" spans="4:8" x14ac:dyDescent="0.25">
      <c r="D1633" s="18"/>
      <c r="E1633" s="31"/>
      <c r="F1633" s="31"/>
      <c r="H1633" s="36"/>
    </row>
    <row r="1634" spans="4:8" x14ac:dyDescent="0.25">
      <c r="D1634" s="18"/>
      <c r="E1634" s="31"/>
      <c r="F1634" s="31"/>
      <c r="H1634" s="36"/>
    </row>
    <row r="1635" spans="4:8" x14ac:dyDescent="0.25">
      <c r="D1635" s="18"/>
      <c r="E1635" s="31"/>
      <c r="F1635" s="31"/>
      <c r="H1635" s="36"/>
    </row>
    <row r="1636" spans="4:8" x14ac:dyDescent="0.25">
      <c r="D1636" s="18"/>
      <c r="E1636" s="31"/>
      <c r="F1636" s="31"/>
      <c r="H1636" s="36"/>
    </row>
    <row r="1637" spans="4:8" x14ac:dyDescent="0.25">
      <c r="D1637" s="18"/>
      <c r="E1637" s="31"/>
      <c r="F1637" s="31"/>
      <c r="H1637" s="36"/>
    </row>
    <row r="1638" spans="4:8" x14ac:dyDescent="0.25">
      <c r="D1638" s="18"/>
      <c r="E1638" s="31"/>
      <c r="F1638" s="31"/>
      <c r="H1638" s="36"/>
    </row>
    <row r="1639" spans="4:8" x14ac:dyDescent="0.25">
      <c r="D1639" s="18"/>
      <c r="E1639" s="31"/>
      <c r="F1639" s="31"/>
      <c r="H1639" s="36"/>
    </row>
    <row r="1640" spans="4:8" x14ac:dyDescent="0.25">
      <c r="D1640" s="18"/>
      <c r="E1640" s="31"/>
      <c r="F1640" s="31"/>
      <c r="H1640" s="36"/>
    </row>
    <row r="1641" spans="4:8" x14ac:dyDescent="0.25">
      <c r="D1641" s="18"/>
      <c r="E1641" s="31"/>
      <c r="F1641" s="31"/>
      <c r="H1641" s="36"/>
    </row>
    <row r="1642" spans="4:8" x14ac:dyDescent="0.25">
      <c r="D1642" s="18"/>
      <c r="E1642" s="31"/>
      <c r="F1642" s="31"/>
      <c r="H1642" s="36"/>
    </row>
    <row r="1643" spans="4:8" x14ac:dyDescent="0.25">
      <c r="D1643" s="18"/>
      <c r="E1643" s="31"/>
      <c r="F1643" s="31"/>
      <c r="H1643" s="36"/>
    </row>
    <row r="1644" spans="4:8" x14ac:dyDescent="0.25">
      <c r="D1644" s="18"/>
      <c r="E1644" s="31"/>
      <c r="F1644" s="31"/>
      <c r="H1644" s="36"/>
    </row>
    <row r="1645" spans="4:8" x14ac:dyDescent="0.25">
      <c r="D1645" s="18"/>
      <c r="E1645" s="31"/>
      <c r="F1645" s="31"/>
      <c r="H1645" s="36"/>
    </row>
    <row r="1646" spans="4:8" x14ac:dyDescent="0.25">
      <c r="D1646" s="18"/>
      <c r="E1646" s="31"/>
      <c r="F1646" s="31"/>
      <c r="H1646" s="36"/>
    </row>
    <row r="1647" spans="4:8" x14ac:dyDescent="0.25">
      <c r="D1647" s="18"/>
      <c r="E1647" s="31"/>
      <c r="F1647" s="31"/>
      <c r="H1647" s="36"/>
    </row>
    <row r="1648" spans="4:8" x14ac:dyDescent="0.25">
      <c r="D1648" s="18"/>
      <c r="E1648" s="31"/>
      <c r="F1648" s="31"/>
      <c r="H1648" s="36"/>
    </row>
    <row r="1649" spans="4:8" x14ac:dyDescent="0.25">
      <c r="D1649" s="18"/>
      <c r="E1649" s="31"/>
      <c r="F1649" s="31"/>
      <c r="H1649" s="36"/>
    </row>
    <row r="1650" spans="4:8" x14ac:dyDescent="0.25">
      <c r="D1650" s="18"/>
      <c r="E1650" s="31"/>
      <c r="F1650" s="31"/>
      <c r="H1650" s="36"/>
    </row>
    <row r="1651" spans="4:8" x14ac:dyDescent="0.25">
      <c r="D1651" s="18"/>
      <c r="E1651" s="31"/>
      <c r="F1651" s="31"/>
      <c r="H1651" s="36"/>
    </row>
    <row r="1652" spans="4:8" x14ac:dyDescent="0.25">
      <c r="D1652" s="18"/>
      <c r="E1652" s="31"/>
      <c r="F1652" s="31"/>
      <c r="H1652" s="36"/>
    </row>
    <row r="1653" spans="4:8" x14ac:dyDescent="0.25">
      <c r="D1653" s="18"/>
      <c r="E1653" s="31"/>
      <c r="F1653" s="31"/>
      <c r="H1653" s="36"/>
    </row>
    <row r="1654" spans="4:8" x14ac:dyDescent="0.25">
      <c r="D1654" s="18"/>
      <c r="E1654" s="31"/>
      <c r="F1654" s="31"/>
      <c r="H1654" s="36"/>
    </row>
    <row r="1655" spans="4:8" x14ac:dyDescent="0.25">
      <c r="D1655" s="18"/>
      <c r="E1655" s="31"/>
      <c r="F1655" s="31"/>
      <c r="H1655" s="36"/>
    </row>
    <row r="1656" spans="4:8" x14ac:dyDescent="0.25">
      <c r="D1656" s="18"/>
      <c r="E1656" s="31"/>
      <c r="F1656" s="31"/>
      <c r="H1656" s="36"/>
    </row>
    <row r="1657" spans="4:8" x14ac:dyDescent="0.25">
      <c r="D1657" s="18"/>
      <c r="E1657" s="31"/>
      <c r="F1657" s="31"/>
      <c r="H1657" s="36"/>
    </row>
    <row r="1658" spans="4:8" x14ac:dyDescent="0.25">
      <c r="D1658" s="18"/>
      <c r="E1658" s="31"/>
      <c r="F1658" s="31"/>
      <c r="H1658" s="36"/>
    </row>
    <row r="1659" spans="4:8" x14ac:dyDescent="0.25">
      <c r="D1659" s="18"/>
      <c r="E1659" s="31"/>
      <c r="F1659" s="31"/>
      <c r="H1659" s="36"/>
    </row>
    <row r="1660" spans="4:8" x14ac:dyDescent="0.25">
      <c r="D1660" s="18"/>
      <c r="E1660" s="31"/>
      <c r="F1660" s="31"/>
      <c r="H1660" s="36"/>
    </row>
    <row r="1661" spans="4:8" x14ac:dyDescent="0.25">
      <c r="D1661" s="18"/>
      <c r="E1661" s="31"/>
      <c r="F1661" s="31"/>
      <c r="H1661" s="36"/>
    </row>
    <row r="1662" spans="4:8" x14ac:dyDescent="0.25">
      <c r="D1662" s="18"/>
      <c r="E1662" s="31"/>
      <c r="F1662" s="31"/>
      <c r="H1662" s="36"/>
    </row>
    <row r="1663" spans="4:8" x14ac:dyDescent="0.25">
      <c r="D1663" s="18"/>
      <c r="E1663" s="31"/>
      <c r="F1663" s="31"/>
      <c r="H1663" s="36"/>
    </row>
    <row r="1664" spans="4:8" x14ac:dyDescent="0.25">
      <c r="D1664" s="18"/>
      <c r="E1664" s="31"/>
      <c r="F1664" s="31"/>
      <c r="H1664" s="36"/>
    </row>
    <row r="1665" spans="4:8" x14ac:dyDescent="0.25">
      <c r="D1665" s="18"/>
      <c r="E1665" s="31"/>
      <c r="F1665" s="31"/>
      <c r="H1665" s="36"/>
    </row>
    <row r="1666" spans="4:8" x14ac:dyDescent="0.25">
      <c r="D1666" s="18"/>
      <c r="E1666" s="31"/>
      <c r="F1666" s="31"/>
      <c r="H1666" s="36"/>
    </row>
    <row r="1667" spans="4:8" x14ac:dyDescent="0.25">
      <c r="D1667" s="18"/>
      <c r="E1667" s="31"/>
      <c r="F1667" s="31"/>
      <c r="H1667" s="36"/>
    </row>
    <row r="1668" spans="4:8" x14ac:dyDescent="0.25">
      <c r="D1668" s="18"/>
      <c r="E1668" s="31"/>
      <c r="F1668" s="31"/>
      <c r="H1668" s="36"/>
    </row>
    <row r="1669" spans="4:8" x14ac:dyDescent="0.25">
      <c r="D1669" s="18"/>
      <c r="E1669" s="31"/>
      <c r="F1669" s="31"/>
      <c r="H1669" s="36"/>
    </row>
    <row r="1670" spans="4:8" x14ac:dyDescent="0.25">
      <c r="D1670" s="18"/>
      <c r="E1670" s="31"/>
      <c r="F1670" s="31"/>
      <c r="H1670" s="36"/>
    </row>
    <row r="1671" spans="4:8" x14ac:dyDescent="0.25">
      <c r="D1671" s="18"/>
      <c r="E1671" s="31"/>
      <c r="F1671" s="31"/>
      <c r="H1671" s="36"/>
    </row>
    <row r="1672" spans="4:8" x14ac:dyDescent="0.25">
      <c r="D1672" s="18"/>
      <c r="E1672" s="31"/>
      <c r="F1672" s="31"/>
      <c r="H1672" s="36"/>
    </row>
    <row r="1673" spans="4:8" x14ac:dyDescent="0.25">
      <c r="D1673" s="18"/>
      <c r="E1673" s="31"/>
      <c r="F1673" s="31"/>
      <c r="H1673" s="36"/>
    </row>
    <row r="1674" spans="4:8" x14ac:dyDescent="0.25">
      <c r="D1674" s="18"/>
      <c r="E1674" s="31"/>
      <c r="F1674" s="31"/>
      <c r="H1674" s="36"/>
    </row>
    <row r="1675" spans="4:8" x14ac:dyDescent="0.25">
      <c r="D1675" s="18"/>
      <c r="E1675" s="31"/>
      <c r="F1675" s="31"/>
      <c r="H1675" s="36"/>
    </row>
    <row r="1676" spans="4:8" x14ac:dyDescent="0.25">
      <c r="D1676" s="18"/>
      <c r="E1676" s="31"/>
      <c r="F1676" s="31"/>
      <c r="H1676" s="36"/>
    </row>
    <row r="1677" spans="4:8" x14ac:dyDescent="0.25">
      <c r="D1677" s="18"/>
      <c r="E1677" s="31"/>
      <c r="F1677" s="31"/>
      <c r="H1677" s="36"/>
    </row>
    <row r="1678" spans="4:8" x14ac:dyDescent="0.25">
      <c r="D1678" s="18"/>
      <c r="E1678" s="31"/>
      <c r="F1678" s="31"/>
      <c r="H1678" s="36"/>
    </row>
    <row r="1679" spans="4:8" x14ac:dyDescent="0.25">
      <c r="D1679" s="18"/>
      <c r="E1679" s="31"/>
      <c r="F1679" s="31"/>
      <c r="H1679" s="36"/>
    </row>
    <row r="1680" spans="4:8" x14ac:dyDescent="0.25">
      <c r="D1680" s="18"/>
      <c r="E1680" s="31"/>
      <c r="F1680" s="31"/>
      <c r="H1680" s="36"/>
    </row>
    <row r="1681" spans="4:8" x14ac:dyDescent="0.25">
      <c r="D1681" s="18"/>
      <c r="E1681" s="31"/>
      <c r="F1681" s="31"/>
      <c r="H1681" s="36"/>
    </row>
    <row r="1682" spans="4:8" x14ac:dyDescent="0.25">
      <c r="D1682" s="18"/>
      <c r="E1682" s="31"/>
      <c r="F1682" s="31"/>
      <c r="H1682" s="36"/>
    </row>
    <row r="1683" spans="4:8" x14ac:dyDescent="0.25">
      <c r="D1683" s="18"/>
      <c r="E1683" s="31"/>
      <c r="F1683" s="31"/>
      <c r="H1683" s="36"/>
    </row>
    <row r="1684" spans="4:8" x14ac:dyDescent="0.25">
      <c r="D1684" s="18"/>
      <c r="E1684" s="31"/>
      <c r="F1684" s="31"/>
      <c r="H1684" s="36"/>
    </row>
    <row r="1685" spans="4:8" x14ac:dyDescent="0.25">
      <c r="D1685" s="18"/>
      <c r="E1685" s="31"/>
      <c r="F1685" s="31"/>
      <c r="H1685" s="36"/>
    </row>
    <row r="1686" spans="4:8" x14ac:dyDescent="0.25">
      <c r="D1686" s="18"/>
      <c r="E1686" s="31"/>
      <c r="F1686" s="31"/>
      <c r="H1686" s="36"/>
    </row>
    <row r="1687" spans="4:8" x14ac:dyDescent="0.25">
      <c r="D1687" s="18"/>
      <c r="E1687" s="31"/>
      <c r="F1687" s="31"/>
      <c r="H1687" s="36"/>
    </row>
    <row r="1688" spans="4:8" x14ac:dyDescent="0.25">
      <c r="D1688" s="18"/>
      <c r="E1688" s="31"/>
      <c r="F1688" s="31"/>
      <c r="H1688" s="36"/>
    </row>
    <row r="1689" spans="4:8" x14ac:dyDescent="0.25">
      <c r="D1689" s="18"/>
      <c r="E1689" s="31"/>
      <c r="F1689" s="31"/>
      <c r="H1689" s="36"/>
    </row>
    <row r="1690" spans="4:8" x14ac:dyDescent="0.25">
      <c r="D1690" s="18"/>
      <c r="E1690" s="31"/>
      <c r="F1690" s="31"/>
      <c r="H1690" s="36"/>
    </row>
    <row r="1691" spans="4:8" x14ac:dyDescent="0.25">
      <c r="D1691" s="18"/>
      <c r="E1691" s="31"/>
      <c r="F1691" s="31"/>
      <c r="H1691" s="36"/>
    </row>
    <row r="1692" spans="4:8" x14ac:dyDescent="0.25">
      <c r="D1692" s="18"/>
      <c r="E1692" s="31"/>
      <c r="F1692" s="31"/>
      <c r="H1692" s="36"/>
    </row>
    <row r="1693" spans="4:8" x14ac:dyDescent="0.25">
      <c r="D1693" s="18"/>
      <c r="E1693" s="31"/>
      <c r="F1693" s="31"/>
      <c r="H1693" s="36"/>
    </row>
    <row r="1694" spans="4:8" x14ac:dyDescent="0.25">
      <c r="D1694" s="18"/>
      <c r="E1694" s="31"/>
      <c r="F1694" s="31"/>
      <c r="H1694" s="36"/>
    </row>
    <row r="1695" spans="4:8" x14ac:dyDescent="0.25">
      <c r="D1695" s="18"/>
      <c r="E1695" s="31"/>
      <c r="F1695" s="31"/>
      <c r="H1695" s="36"/>
    </row>
    <row r="1696" spans="4:8" x14ac:dyDescent="0.25">
      <c r="D1696" s="18"/>
      <c r="E1696" s="31"/>
      <c r="F1696" s="31"/>
      <c r="H1696" s="36"/>
    </row>
    <row r="1697" spans="4:8" x14ac:dyDescent="0.25">
      <c r="D1697" s="18"/>
      <c r="E1697" s="31"/>
      <c r="F1697" s="31"/>
      <c r="H1697" s="36"/>
    </row>
    <row r="1698" spans="4:8" x14ac:dyDescent="0.25">
      <c r="D1698" s="18"/>
      <c r="E1698" s="31"/>
      <c r="F1698" s="31"/>
      <c r="H1698" s="36"/>
    </row>
    <row r="1699" spans="4:8" x14ac:dyDescent="0.25">
      <c r="D1699" s="18"/>
      <c r="E1699" s="31"/>
      <c r="F1699" s="31"/>
      <c r="H1699" s="36"/>
    </row>
    <row r="1700" spans="4:8" x14ac:dyDescent="0.25">
      <c r="D1700" s="18"/>
      <c r="E1700" s="31"/>
      <c r="F1700" s="31"/>
      <c r="H1700" s="36"/>
    </row>
    <row r="1701" spans="4:8" x14ac:dyDescent="0.25">
      <c r="D1701" s="18"/>
      <c r="E1701" s="31"/>
      <c r="F1701" s="31"/>
      <c r="H1701" s="36"/>
    </row>
    <row r="1702" spans="4:8" x14ac:dyDescent="0.25">
      <c r="D1702" s="18"/>
      <c r="E1702" s="31"/>
      <c r="F1702" s="31"/>
      <c r="H1702" s="36"/>
    </row>
    <row r="1703" spans="4:8" x14ac:dyDescent="0.25">
      <c r="D1703" s="18"/>
      <c r="E1703" s="31"/>
      <c r="F1703" s="31"/>
      <c r="H1703" s="36"/>
    </row>
    <row r="1704" spans="4:8" x14ac:dyDescent="0.25">
      <c r="D1704" s="18"/>
      <c r="E1704" s="31"/>
      <c r="F1704" s="31"/>
      <c r="H1704" s="36"/>
    </row>
    <row r="1705" spans="4:8" x14ac:dyDescent="0.25">
      <c r="D1705" s="18"/>
      <c r="E1705" s="31"/>
      <c r="F1705" s="31"/>
      <c r="H1705" s="36"/>
    </row>
    <row r="1706" spans="4:8" x14ac:dyDescent="0.25">
      <c r="D1706" s="18"/>
      <c r="E1706" s="31"/>
      <c r="F1706" s="31"/>
      <c r="H1706" s="36"/>
    </row>
    <row r="1707" spans="4:8" x14ac:dyDescent="0.25">
      <c r="D1707" s="18"/>
      <c r="E1707" s="31"/>
      <c r="F1707" s="31"/>
      <c r="H1707" s="36"/>
    </row>
    <row r="1708" spans="4:8" x14ac:dyDescent="0.25">
      <c r="D1708" s="18"/>
      <c r="E1708" s="31"/>
      <c r="F1708" s="31"/>
      <c r="H1708" s="36"/>
    </row>
    <row r="1709" spans="4:8" x14ac:dyDescent="0.25">
      <c r="D1709" s="18"/>
      <c r="E1709" s="31"/>
      <c r="F1709" s="31"/>
      <c r="H1709" s="36"/>
    </row>
    <row r="1710" spans="4:8" x14ac:dyDescent="0.25">
      <c r="D1710" s="18"/>
      <c r="E1710" s="31"/>
      <c r="F1710" s="31"/>
      <c r="H1710" s="36"/>
    </row>
    <row r="1711" spans="4:8" x14ac:dyDescent="0.25">
      <c r="D1711" s="18"/>
      <c r="E1711" s="31"/>
      <c r="F1711" s="31"/>
      <c r="H1711" s="36"/>
    </row>
    <row r="1712" spans="4:8" x14ac:dyDescent="0.25">
      <c r="D1712" s="18"/>
      <c r="E1712" s="31"/>
      <c r="F1712" s="31"/>
      <c r="H1712" s="36"/>
    </row>
    <row r="1713" spans="4:8" x14ac:dyDescent="0.25">
      <c r="D1713" s="18"/>
      <c r="E1713" s="31"/>
      <c r="F1713" s="31"/>
      <c r="H1713" s="36"/>
    </row>
    <row r="1714" spans="4:8" x14ac:dyDescent="0.25">
      <c r="D1714" s="18"/>
      <c r="E1714" s="31"/>
      <c r="F1714" s="31"/>
      <c r="H1714" s="36"/>
    </row>
    <row r="1715" spans="4:8" x14ac:dyDescent="0.25">
      <c r="D1715" s="18"/>
      <c r="E1715" s="31"/>
      <c r="F1715" s="31"/>
      <c r="H1715" s="36"/>
    </row>
    <row r="1716" spans="4:8" x14ac:dyDescent="0.25">
      <c r="D1716" s="18"/>
      <c r="E1716" s="31"/>
      <c r="F1716" s="31"/>
      <c r="H1716" s="36"/>
    </row>
    <row r="1717" spans="4:8" x14ac:dyDescent="0.25">
      <c r="D1717" s="18"/>
      <c r="E1717" s="31"/>
      <c r="F1717" s="31"/>
      <c r="H1717" s="36"/>
    </row>
    <row r="1718" spans="4:8" x14ac:dyDescent="0.25">
      <c r="D1718" s="18"/>
      <c r="E1718" s="31"/>
      <c r="F1718" s="31"/>
      <c r="H1718" s="36"/>
    </row>
    <row r="1719" spans="4:8" x14ac:dyDescent="0.25">
      <c r="D1719" s="18"/>
      <c r="E1719" s="31"/>
      <c r="F1719" s="31"/>
      <c r="H1719" s="36"/>
    </row>
    <row r="1720" spans="4:8" x14ac:dyDescent="0.25">
      <c r="D1720" s="18"/>
      <c r="E1720" s="31"/>
      <c r="F1720" s="31"/>
      <c r="H1720" s="36"/>
    </row>
    <row r="1721" spans="4:8" x14ac:dyDescent="0.25">
      <c r="D1721" s="18"/>
      <c r="E1721" s="31"/>
      <c r="F1721" s="31"/>
      <c r="H1721" s="36"/>
    </row>
    <row r="1722" spans="4:8" x14ac:dyDescent="0.25">
      <c r="D1722" s="18"/>
      <c r="E1722" s="31"/>
      <c r="F1722" s="31"/>
      <c r="H1722" s="36"/>
    </row>
    <row r="1723" spans="4:8" x14ac:dyDescent="0.25">
      <c r="D1723" s="18"/>
      <c r="E1723" s="31"/>
      <c r="F1723" s="31"/>
      <c r="H1723" s="36"/>
    </row>
    <row r="1724" spans="4:8" x14ac:dyDescent="0.25">
      <c r="D1724" s="18"/>
      <c r="E1724" s="31"/>
      <c r="F1724" s="31"/>
      <c r="H1724" s="36"/>
    </row>
    <row r="1725" spans="4:8" x14ac:dyDescent="0.25">
      <c r="D1725" s="18"/>
      <c r="E1725" s="31"/>
      <c r="F1725" s="31"/>
      <c r="H1725" s="36"/>
    </row>
    <row r="1726" spans="4:8" x14ac:dyDescent="0.25">
      <c r="D1726" s="18"/>
      <c r="E1726" s="31"/>
      <c r="F1726" s="31"/>
      <c r="H1726" s="36"/>
    </row>
    <row r="1727" spans="4:8" x14ac:dyDescent="0.25">
      <c r="D1727" s="18"/>
      <c r="E1727" s="31"/>
      <c r="F1727" s="31"/>
      <c r="H1727" s="36"/>
    </row>
    <row r="1728" spans="4:8" x14ac:dyDescent="0.25">
      <c r="D1728" s="18"/>
      <c r="E1728" s="31"/>
      <c r="F1728" s="31"/>
      <c r="H1728" s="36"/>
    </row>
    <row r="1729" spans="4:8" x14ac:dyDescent="0.25">
      <c r="D1729" s="18"/>
      <c r="E1729" s="31"/>
      <c r="F1729" s="31"/>
      <c r="H1729" s="36"/>
    </row>
    <row r="1730" spans="4:8" x14ac:dyDescent="0.25">
      <c r="D1730" s="18"/>
      <c r="E1730" s="31"/>
      <c r="F1730" s="31"/>
      <c r="H1730" s="36"/>
    </row>
    <row r="1731" spans="4:8" x14ac:dyDescent="0.25">
      <c r="D1731" s="18"/>
      <c r="E1731" s="31"/>
      <c r="F1731" s="31"/>
      <c r="H1731" s="36"/>
    </row>
    <row r="1732" spans="4:8" x14ac:dyDescent="0.25">
      <c r="D1732" s="18"/>
      <c r="E1732" s="31"/>
      <c r="F1732" s="31"/>
      <c r="H1732" s="36"/>
    </row>
    <row r="1733" spans="4:8" x14ac:dyDescent="0.25">
      <c r="D1733" s="18"/>
      <c r="E1733" s="31"/>
      <c r="F1733" s="31"/>
      <c r="H1733" s="36"/>
    </row>
    <row r="1734" spans="4:8" x14ac:dyDescent="0.25">
      <c r="D1734" s="18"/>
      <c r="E1734" s="31"/>
      <c r="F1734" s="31"/>
      <c r="H1734" s="36"/>
    </row>
    <row r="1735" spans="4:8" x14ac:dyDescent="0.25">
      <c r="D1735" s="18"/>
      <c r="E1735" s="31"/>
      <c r="F1735" s="31"/>
      <c r="H1735" s="36"/>
    </row>
    <row r="1736" spans="4:8" x14ac:dyDescent="0.25">
      <c r="D1736" s="18"/>
      <c r="E1736" s="31"/>
      <c r="F1736" s="31"/>
      <c r="H1736" s="36"/>
    </row>
    <row r="1737" spans="4:8" x14ac:dyDescent="0.25">
      <c r="D1737" s="18"/>
      <c r="E1737" s="31"/>
      <c r="F1737" s="31"/>
      <c r="H1737" s="36"/>
    </row>
    <row r="1738" spans="4:8" x14ac:dyDescent="0.25">
      <c r="D1738" s="18"/>
      <c r="E1738" s="31"/>
      <c r="F1738" s="31"/>
      <c r="H1738" s="36"/>
    </row>
    <row r="1739" spans="4:8" x14ac:dyDescent="0.25">
      <c r="D1739" s="18"/>
      <c r="E1739" s="31"/>
      <c r="F1739" s="31"/>
      <c r="H1739" s="36"/>
    </row>
    <row r="1740" spans="4:8" x14ac:dyDescent="0.25">
      <c r="D1740" s="18"/>
      <c r="E1740" s="31"/>
      <c r="F1740" s="31"/>
      <c r="H1740" s="36"/>
    </row>
    <row r="1741" spans="4:8" x14ac:dyDescent="0.25">
      <c r="D1741" s="18"/>
      <c r="E1741" s="31"/>
      <c r="F1741" s="31"/>
      <c r="H1741" s="36"/>
    </row>
    <row r="1742" spans="4:8" x14ac:dyDescent="0.25">
      <c r="D1742" s="18"/>
      <c r="E1742" s="31"/>
      <c r="F1742" s="31"/>
      <c r="H1742" s="36"/>
    </row>
    <row r="1743" spans="4:8" x14ac:dyDescent="0.25">
      <c r="D1743" s="18"/>
      <c r="E1743" s="31"/>
      <c r="F1743" s="31"/>
      <c r="H1743" s="36"/>
    </row>
    <row r="1744" spans="4:8" x14ac:dyDescent="0.25">
      <c r="D1744" s="18"/>
      <c r="E1744" s="31"/>
      <c r="F1744" s="31"/>
      <c r="H1744" s="36"/>
    </row>
    <row r="1745" spans="4:8" x14ac:dyDescent="0.25">
      <c r="D1745" s="18"/>
      <c r="E1745" s="31"/>
      <c r="F1745" s="31"/>
      <c r="H1745" s="36"/>
    </row>
    <row r="1746" spans="4:8" x14ac:dyDescent="0.25">
      <c r="D1746" s="18"/>
      <c r="E1746" s="31"/>
      <c r="F1746" s="31"/>
      <c r="H1746" s="36"/>
    </row>
    <row r="1747" spans="4:8" x14ac:dyDescent="0.25">
      <c r="D1747" s="18"/>
      <c r="E1747" s="31"/>
      <c r="F1747" s="31"/>
      <c r="H1747" s="36"/>
    </row>
    <row r="1748" spans="4:8" x14ac:dyDescent="0.25">
      <c r="D1748" s="18"/>
      <c r="E1748" s="31"/>
      <c r="F1748" s="31"/>
      <c r="H1748" s="36"/>
    </row>
    <row r="1749" spans="4:8" x14ac:dyDescent="0.25">
      <c r="D1749" s="18"/>
      <c r="E1749" s="31"/>
      <c r="F1749" s="31"/>
      <c r="H1749" s="36"/>
    </row>
    <row r="1750" spans="4:8" x14ac:dyDescent="0.25">
      <c r="D1750" s="18"/>
      <c r="E1750" s="31"/>
      <c r="F1750" s="31"/>
      <c r="H1750" s="36"/>
    </row>
    <row r="1751" spans="4:8" x14ac:dyDescent="0.25">
      <c r="D1751" s="18"/>
      <c r="E1751" s="31"/>
      <c r="F1751" s="31"/>
      <c r="H1751" s="36"/>
    </row>
    <row r="1752" spans="4:8" x14ac:dyDescent="0.25">
      <c r="D1752" s="18"/>
      <c r="E1752" s="31"/>
      <c r="F1752" s="31"/>
      <c r="H1752" s="36"/>
    </row>
    <row r="1753" spans="4:8" x14ac:dyDescent="0.25">
      <c r="D1753" s="18"/>
      <c r="E1753" s="31"/>
      <c r="F1753" s="31"/>
      <c r="H1753" s="36"/>
    </row>
    <row r="1754" spans="4:8" x14ac:dyDescent="0.25">
      <c r="D1754" s="18"/>
      <c r="E1754" s="31"/>
      <c r="F1754" s="31"/>
      <c r="H1754" s="36"/>
    </row>
    <row r="1755" spans="4:8" x14ac:dyDescent="0.25">
      <c r="D1755" s="18"/>
      <c r="E1755" s="31"/>
      <c r="F1755" s="31"/>
      <c r="H1755" s="36"/>
    </row>
    <row r="1756" spans="4:8" x14ac:dyDescent="0.25">
      <c r="D1756" s="18"/>
      <c r="E1756" s="31"/>
      <c r="F1756" s="31"/>
      <c r="H1756" s="36"/>
    </row>
    <row r="1757" spans="4:8" x14ac:dyDescent="0.25">
      <c r="D1757" s="18"/>
      <c r="E1757" s="31"/>
      <c r="F1757" s="31"/>
      <c r="H1757" s="36"/>
    </row>
    <row r="1758" spans="4:8" x14ac:dyDescent="0.25">
      <c r="D1758" s="18"/>
      <c r="E1758" s="31"/>
      <c r="F1758" s="31"/>
      <c r="H1758" s="36"/>
    </row>
    <row r="1759" spans="4:8" x14ac:dyDescent="0.25">
      <c r="D1759" s="18"/>
      <c r="E1759" s="31"/>
      <c r="F1759" s="31"/>
      <c r="H1759" s="36"/>
    </row>
    <row r="1760" spans="4:8" x14ac:dyDescent="0.25">
      <c r="D1760" s="18"/>
      <c r="E1760" s="31"/>
      <c r="F1760" s="31"/>
      <c r="H1760" s="36"/>
    </row>
    <row r="1761" spans="4:8" x14ac:dyDescent="0.25">
      <c r="D1761" s="18"/>
      <c r="E1761" s="31"/>
      <c r="F1761" s="31"/>
      <c r="H1761" s="36"/>
    </row>
    <row r="1762" spans="4:8" x14ac:dyDescent="0.25">
      <c r="D1762" s="18"/>
      <c r="E1762" s="31"/>
      <c r="F1762" s="31"/>
      <c r="H1762" s="36"/>
    </row>
    <row r="1763" spans="4:8" x14ac:dyDescent="0.25">
      <c r="D1763" s="18"/>
      <c r="E1763" s="31"/>
      <c r="F1763" s="31"/>
      <c r="H1763" s="36"/>
    </row>
    <row r="1764" spans="4:8" x14ac:dyDescent="0.25">
      <c r="D1764" s="18"/>
      <c r="E1764" s="31"/>
      <c r="F1764" s="31"/>
      <c r="H1764" s="36"/>
    </row>
    <row r="1765" spans="4:8" x14ac:dyDescent="0.25">
      <c r="D1765" s="18"/>
      <c r="E1765" s="31"/>
      <c r="F1765" s="31"/>
      <c r="H1765" s="36"/>
    </row>
    <row r="1766" spans="4:8" x14ac:dyDescent="0.25">
      <c r="D1766" s="18"/>
      <c r="E1766" s="31"/>
      <c r="F1766" s="31"/>
      <c r="H1766" s="36"/>
    </row>
    <row r="1767" spans="4:8" x14ac:dyDescent="0.25">
      <c r="D1767" s="18"/>
      <c r="E1767" s="31"/>
      <c r="F1767" s="31"/>
      <c r="H1767" s="36"/>
    </row>
    <row r="1768" spans="4:8" x14ac:dyDescent="0.25">
      <c r="D1768" s="18"/>
      <c r="E1768" s="31"/>
      <c r="F1768" s="31"/>
      <c r="H1768" s="36"/>
    </row>
    <row r="1769" spans="4:8" x14ac:dyDescent="0.25">
      <c r="D1769" s="18"/>
      <c r="E1769" s="31"/>
      <c r="F1769" s="31"/>
      <c r="H1769" s="36"/>
    </row>
    <row r="1770" spans="4:8" x14ac:dyDescent="0.25">
      <c r="D1770" s="18"/>
      <c r="E1770" s="31"/>
      <c r="F1770" s="31"/>
      <c r="H1770" s="36"/>
    </row>
    <row r="1771" spans="4:8" x14ac:dyDescent="0.25">
      <c r="D1771" s="18"/>
      <c r="E1771" s="31"/>
      <c r="F1771" s="31"/>
      <c r="H1771" s="36"/>
    </row>
    <row r="1772" spans="4:8" x14ac:dyDescent="0.25">
      <c r="D1772" s="18"/>
      <c r="E1772" s="31"/>
      <c r="F1772" s="31"/>
      <c r="H1772" s="36"/>
    </row>
    <row r="1773" spans="4:8" x14ac:dyDescent="0.25">
      <c r="D1773" s="18"/>
      <c r="E1773" s="31"/>
      <c r="F1773" s="31"/>
      <c r="H1773" s="36"/>
    </row>
    <row r="1774" spans="4:8" x14ac:dyDescent="0.25">
      <c r="D1774" s="18"/>
      <c r="E1774" s="31"/>
      <c r="F1774" s="31"/>
      <c r="H1774" s="36"/>
    </row>
    <row r="1775" spans="4:8" x14ac:dyDescent="0.25">
      <c r="D1775" s="18"/>
      <c r="E1775" s="31"/>
      <c r="F1775" s="31"/>
      <c r="H1775" s="36"/>
    </row>
    <row r="1776" spans="4:8" x14ac:dyDescent="0.25">
      <c r="D1776" s="18"/>
      <c r="E1776" s="31"/>
      <c r="F1776" s="31"/>
      <c r="H1776" s="36"/>
    </row>
    <row r="1777" spans="4:8" x14ac:dyDescent="0.25">
      <c r="D1777" s="18"/>
      <c r="E1777" s="31"/>
      <c r="F1777" s="31"/>
      <c r="H1777" s="36"/>
    </row>
    <row r="1778" spans="4:8" x14ac:dyDescent="0.25">
      <c r="D1778" s="18"/>
      <c r="E1778" s="31"/>
      <c r="F1778" s="31"/>
      <c r="H1778" s="36"/>
    </row>
    <row r="1779" spans="4:8" x14ac:dyDescent="0.25">
      <c r="D1779" s="18"/>
      <c r="E1779" s="31"/>
      <c r="F1779" s="31"/>
      <c r="H1779" s="36"/>
    </row>
    <row r="1780" spans="4:8" x14ac:dyDescent="0.25">
      <c r="D1780" s="18"/>
      <c r="E1780" s="31"/>
      <c r="F1780" s="31"/>
      <c r="H1780" s="36"/>
    </row>
    <row r="1781" spans="4:8" x14ac:dyDescent="0.25">
      <c r="D1781" s="18"/>
      <c r="E1781" s="31"/>
      <c r="F1781" s="31"/>
      <c r="H1781" s="36"/>
    </row>
    <row r="1782" spans="4:8" x14ac:dyDescent="0.25">
      <c r="D1782" s="18"/>
      <c r="E1782" s="31"/>
      <c r="F1782" s="31"/>
      <c r="H1782" s="36"/>
    </row>
    <row r="1783" spans="4:8" x14ac:dyDescent="0.25">
      <c r="D1783" s="18"/>
      <c r="E1783" s="31"/>
      <c r="F1783" s="31"/>
      <c r="H1783" s="36"/>
    </row>
    <row r="1784" spans="4:8" x14ac:dyDescent="0.25">
      <c r="D1784" s="18"/>
      <c r="E1784" s="31"/>
      <c r="F1784" s="31"/>
      <c r="H1784" s="36"/>
    </row>
    <row r="1785" spans="4:8" x14ac:dyDescent="0.25">
      <c r="D1785" s="18"/>
      <c r="E1785" s="31"/>
      <c r="F1785" s="31"/>
      <c r="H1785" s="36"/>
    </row>
    <row r="1786" spans="4:8" x14ac:dyDescent="0.25">
      <c r="D1786" s="18"/>
      <c r="E1786" s="31"/>
      <c r="F1786" s="31"/>
      <c r="H1786" s="36"/>
    </row>
    <row r="1787" spans="4:8" x14ac:dyDescent="0.25">
      <c r="D1787" s="18"/>
      <c r="E1787" s="31"/>
      <c r="F1787" s="31"/>
      <c r="H1787" s="36"/>
    </row>
    <row r="1788" spans="4:8" x14ac:dyDescent="0.25">
      <c r="D1788" s="18"/>
      <c r="E1788" s="31"/>
      <c r="F1788" s="31"/>
      <c r="H1788" s="36"/>
    </row>
    <row r="1789" spans="4:8" x14ac:dyDescent="0.25">
      <c r="D1789" s="18"/>
      <c r="E1789" s="31"/>
      <c r="F1789" s="31"/>
      <c r="H1789" s="36"/>
    </row>
    <row r="1790" spans="4:8" x14ac:dyDescent="0.25">
      <c r="D1790" s="18"/>
      <c r="E1790" s="31"/>
      <c r="F1790" s="31"/>
      <c r="H1790" s="36"/>
    </row>
    <row r="1791" spans="4:8" x14ac:dyDescent="0.25">
      <c r="D1791" s="18"/>
      <c r="E1791" s="31"/>
      <c r="F1791" s="31"/>
      <c r="H1791" s="36"/>
    </row>
    <row r="1792" spans="4:8" x14ac:dyDescent="0.25">
      <c r="D1792" s="18"/>
      <c r="E1792" s="31"/>
      <c r="F1792" s="31"/>
      <c r="H1792" s="36"/>
    </row>
    <row r="1793" spans="4:8" x14ac:dyDescent="0.25">
      <c r="D1793" s="18"/>
      <c r="E1793" s="31"/>
      <c r="F1793" s="31"/>
      <c r="H1793" s="36"/>
    </row>
    <row r="1794" spans="4:8" x14ac:dyDescent="0.25">
      <c r="D1794" s="18"/>
      <c r="E1794" s="31"/>
      <c r="F1794" s="31"/>
      <c r="H1794" s="36"/>
    </row>
    <row r="1795" spans="4:8" x14ac:dyDescent="0.25">
      <c r="D1795" s="18"/>
      <c r="E1795" s="31"/>
      <c r="F1795" s="31"/>
      <c r="H1795" s="36"/>
    </row>
    <row r="1796" spans="4:8" x14ac:dyDescent="0.25">
      <c r="D1796" s="18"/>
      <c r="E1796" s="31"/>
      <c r="F1796" s="31"/>
      <c r="H1796" s="36"/>
    </row>
    <row r="1797" spans="4:8" x14ac:dyDescent="0.25">
      <c r="D1797" s="18"/>
      <c r="E1797" s="31"/>
      <c r="F1797" s="31"/>
      <c r="H1797" s="36"/>
    </row>
    <row r="1798" spans="4:8" x14ac:dyDescent="0.25">
      <c r="D1798" s="18"/>
      <c r="E1798" s="31"/>
      <c r="F1798" s="31"/>
      <c r="H1798" s="36"/>
    </row>
    <row r="1799" spans="4:8" x14ac:dyDescent="0.25">
      <c r="D1799" s="18"/>
      <c r="E1799" s="31"/>
      <c r="F1799" s="31"/>
      <c r="H1799" s="36"/>
    </row>
    <row r="1800" spans="4:8" x14ac:dyDescent="0.25">
      <c r="D1800" s="18"/>
      <c r="E1800" s="31"/>
      <c r="F1800" s="31"/>
      <c r="H1800" s="36"/>
    </row>
    <row r="1801" spans="4:8" x14ac:dyDescent="0.25">
      <c r="D1801" s="18"/>
      <c r="E1801" s="31"/>
      <c r="F1801" s="31"/>
      <c r="H1801" s="36"/>
    </row>
    <row r="1802" spans="4:8" x14ac:dyDescent="0.25">
      <c r="D1802" s="18"/>
      <c r="E1802" s="31"/>
      <c r="F1802" s="31"/>
      <c r="H1802" s="36"/>
    </row>
    <row r="1803" spans="4:8" x14ac:dyDescent="0.25">
      <c r="D1803" s="18"/>
      <c r="E1803" s="31"/>
      <c r="F1803" s="31"/>
      <c r="H1803" s="36"/>
    </row>
    <row r="1804" spans="4:8" x14ac:dyDescent="0.25">
      <c r="D1804" s="18"/>
      <c r="E1804" s="31"/>
      <c r="F1804" s="31"/>
      <c r="H1804" s="36"/>
    </row>
    <row r="1805" spans="4:8" x14ac:dyDescent="0.25">
      <c r="D1805" s="18"/>
      <c r="E1805" s="31"/>
      <c r="F1805" s="31"/>
      <c r="H1805" s="36"/>
    </row>
    <row r="1806" spans="4:8" x14ac:dyDescent="0.25">
      <c r="D1806" s="18"/>
      <c r="E1806" s="31"/>
      <c r="F1806" s="31"/>
      <c r="H1806" s="36"/>
    </row>
    <row r="1807" spans="4:8" x14ac:dyDescent="0.25">
      <c r="D1807" s="18"/>
      <c r="E1807" s="31"/>
      <c r="F1807" s="31"/>
      <c r="H1807" s="36"/>
    </row>
    <row r="1808" spans="4:8" x14ac:dyDescent="0.25">
      <c r="D1808" s="18"/>
      <c r="E1808" s="31"/>
      <c r="F1808" s="31"/>
      <c r="H1808" s="36"/>
    </row>
    <row r="1809" spans="4:8" x14ac:dyDescent="0.25">
      <c r="D1809" s="18"/>
      <c r="E1809" s="31"/>
      <c r="F1809" s="31"/>
      <c r="H1809" s="36"/>
    </row>
    <row r="1810" spans="4:8" x14ac:dyDescent="0.25">
      <c r="D1810" s="18"/>
      <c r="E1810" s="31"/>
      <c r="F1810" s="31"/>
      <c r="H1810" s="36"/>
    </row>
    <row r="1811" spans="4:8" x14ac:dyDescent="0.25">
      <c r="D1811" s="18"/>
      <c r="E1811" s="31"/>
      <c r="F1811" s="31"/>
      <c r="H1811" s="36"/>
    </row>
    <row r="1812" spans="4:8" x14ac:dyDescent="0.25">
      <c r="D1812" s="18"/>
      <c r="E1812" s="31"/>
      <c r="F1812" s="31"/>
      <c r="H1812" s="36"/>
    </row>
    <row r="1813" spans="4:8" x14ac:dyDescent="0.25">
      <c r="D1813" s="18"/>
      <c r="E1813" s="31"/>
      <c r="F1813" s="31"/>
      <c r="H1813" s="36"/>
    </row>
    <row r="1814" spans="4:8" x14ac:dyDescent="0.25">
      <c r="D1814" s="18"/>
      <c r="E1814" s="31"/>
      <c r="F1814" s="31"/>
      <c r="H1814" s="36"/>
    </row>
    <row r="1815" spans="4:8" x14ac:dyDescent="0.25">
      <c r="D1815" s="18"/>
      <c r="E1815" s="31"/>
      <c r="F1815" s="31"/>
      <c r="H1815" s="36"/>
    </row>
    <row r="1816" spans="4:8" x14ac:dyDescent="0.25">
      <c r="D1816" s="18"/>
      <c r="E1816" s="31"/>
      <c r="F1816" s="31"/>
      <c r="H1816" s="36"/>
    </row>
    <row r="1817" spans="4:8" x14ac:dyDescent="0.25">
      <c r="D1817" s="18"/>
      <c r="E1817" s="31"/>
      <c r="F1817" s="31"/>
      <c r="H1817" s="36"/>
    </row>
    <row r="1818" spans="4:8" x14ac:dyDescent="0.25">
      <c r="D1818" s="18"/>
      <c r="E1818" s="31"/>
      <c r="F1818" s="31"/>
      <c r="H1818" s="36"/>
    </row>
    <row r="1819" spans="4:8" x14ac:dyDescent="0.25">
      <c r="D1819" s="18"/>
      <c r="E1819" s="31"/>
      <c r="F1819" s="31"/>
      <c r="H1819" s="36"/>
    </row>
    <row r="1820" spans="4:8" x14ac:dyDescent="0.25">
      <c r="D1820" s="18"/>
      <c r="E1820" s="31"/>
      <c r="F1820" s="31"/>
      <c r="H1820" s="36"/>
    </row>
    <row r="1821" spans="4:8" x14ac:dyDescent="0.25">
      <c r="D1821" s="18"/>
      <c r="E1821" s="31"/>
      <c r="F1821" s="31"/>
      <c r="H1821" s="36"/>
    </row>
    <row r="1822" spans="4:8" x14ac:dyDescent="0.25">
      <c r="D1822" s="18"/>
      <c r="E1822" s="31"/>
      <c r="F1822" s="31"/>
      <c r="H1822" s="36"/>
    </row>
    <row r="1823" spans="4:8" x14ac:dyDescent="0.25">
      <c r="D1823" s="18"/>
      <c r="E1823" s="31"/>
      <c r="F1823" s="31"/>
      <c r="H1823" s="36"/>
    </row>
    <row r="1824" spans="4:8" x14ac:dyDescent="0.25">
      <c r="D1824" s="18"/>
      <c r="E1824" s="31"/>
      <c r="F1824" s="31"/>
      <c r="H1824" s="36"/>
    </row>
    <row r="1825" spans="4:8" x14ac:dyDescent="0.25">
      <c r="D1825" s="18"/>
      <c r="E1825" s="31"/>
      <c r="F1825" s="31"/>
      <c r="H1825" s="36"/>
    </row>
    <row r="1826" spans="4:8" x14ac:dyDescent="0.25">
      <c r="D1826" s="18"/>
      <c r="E1826" s="31"/>
      <c r="F1826" s="31"/>
      <c r="H1826" s="36"/>
    </row>
    <row r="1827" spans="4:8" x14ac:dyDescent="0.25">
      <c r="D1827" s="18"/>
      <c r="E1827" s="31"/>
      <c r="F1827" s="31"/>
      <c r="H1827" s="36"/>
    </row>
    <row r="1828" spans="4:8" x14ac:dyDescent="0.25">
      <c r="D1828" s="18"/>
      <c r="E1828" s="31"/>
      <c r="F1828" s="31"/>
      <c r="H1828" s="36"/>
    </row>
    <row r="1829" spans="4:8" x14ac:dyDescent="0.25">
      <c r="D1829" s="18"/>
      <c r="E1829" s="31"/>
      <c r="F1829" s="31"/>
      <c r="H1829" s="36"/>
    </row>
    <row r="1830" spans="4:8" x14ac:dyDescent="0.25">
      <c r="D1830" s="18"/>
      <c r="E1830" s="31"/>
      <c r="F1830" s="31"/>
      <c r="H1830" s="36"/>
    </row>
    <row r="1831" spans="4:8" x14ac:dyDescent="0.25">
      <c r="D1831" s="18"/>
      <c r="E1831" s="31"/>
      <c r="F1831" s="31"/>
      <c r="H1831" s="36"/>
    </row>
    <row r="1832" spans="4:8" x14ac:dyDescent="0.25">
      <c r="D1832" s="18"/>
      <c r="E1832" s="31"/>
      <c r="F1832" s="31"/>
      <c r="H1832" s="36"/>
    </row>
    <row r="1833" spans="4:8" x14ac:dyDescent="0.25">
      <c r="D1833" s="18"/>
      <c r="E1833" s="31"/>
      <c r="F1833" s="31"/>
      <c r="H1833" s="36"/>
    </row>
    <row r="1834" spans="4:8" x14ac:dyDescent="0.25">
      <c r="D1834" s="18"/>
      <c r="E1834" s="31"/>
      <c r="F1834" s="31"/>
      <c r="H1834" s="36"/>
    </row>
    <row r="1835" spans="4:8" x14ac:dyDescent="0.25">
      <c r="D1835" s="18"/>
      <c r="E1835" s="31"/>
      <c r="F1835" s="31"/>
      <c r="H1835" s="36"/>
    </row>
    <row r="1836" spans="4:8" x14ac:dyDescent="0.25">
      <c r="D1836" s="18"/>
      <c r="E1836" s="31"/>
      <c r="F1836" s="31"/>
      <c r="H1836" s="36"/>
    </row>
    <row r="1837" spans="4:8" x14ac:dyDescent="0.25">
      <c r="D1837" s="18"/>
      <c r="E1837" s="31"/>
      <c r="F1837" s="31"/>
      <c r="H1837" s="36"/>
    </row>
    <row r="1838" spans="4:8" x14ac:dyDescent="0.25">
      <c r="D1838" s="18"/>
      <c r="E1838" s="31"/>
      <c r="F1838" s="31"/>
      <c r="H1838" s="36"/>
    </row>
    <row r="1839" spans="4:8" x14ac:dyDescent="0.25">
      <c r="D1839" s="18"/>
      <c r="E1839" s="31"/>
      <c r="F1839" s="31"/>
      <c r="H1839" s="36"/>
    </row>
    <row r="1840" spans="4:8" x14ac:dyDescent="0.25">
      <c r="D1840" s="18"/>
      <c r="E1840" s="31"/>
      <c r="F1840" s="31"/>
      <c r="H1840" s="36"/>
    </row>
    <row r="1841" spans="4:8" x14ac:dyDescent="0.25">
      <c r="D1841" s="18"/>
      <c r="E1841" s="31"/>
      <c r="F1841" s="31"/>
      <c r="H1841" s="36"/>
    </row>
    <row r="1842" spans="4:8" x14ac:dyDescent="0.25">
      <c r="D1842" s="18"/>
      <c r="E1842" s="31"/>
      <c r="F1842" s="31"/>
      <c r="H1842" s="36"/>
    </row>
    <row r="1843" spans="4:8" x14ac:dyDescent="0.25">
      <c r="D1843" s="18"/>
      <c r="E1843" s="31"/>
      <c r="F1843" s="31"/>
      <c r="H1843" s="36"/>
    </row>
    <row r="1844" spans="4:8" x14ac:dyDescent="0.25">
      <c r="D1844" s="18"/>
      <c r="E1844" s="31"/>
      <c r="F1844" s="31"/>
      <c r="H1844" s="36"/>
    </row>
    <row r="1845" spans="4:8" x14ac:dyDescent="0.25">
      <c r="D1845" s="18"/>
      <c r="E1845" s="31"/>
      <c r="F1845" s="31"/>
      <c r="H1845" s="36"/>
    </row>
    <row r="1846" spans="4:8" x14ac:dyDescent="0.25">
      <c r="D1846" s="18"/>
      <c r="E1846" s="31"/>
      <c r="F1846" s="31"/>
      <c r="H1846" s="36"/>
    </row>
    <row r="1847" spans="4:8" x14ac:dyDescent="0.25">
      <c r="D1847" s="18"/>
      <c r="E1847" s="31"/>
      <c r="F1847" s="31"/>
      <c r="H1847" s="36"/>
    </row>
    <row r="1848" spans="4:8" x14ac:dyDescent="0.25">
      <c r="D1848" s="18"/>
      <c r="E1848" s="31"/>
      <c r="F1848" s="31"/>
      <c r="H1848" s="36"/>
    </row>
    <row r="1849" spans="4:8" x14ac:dyDescent="0.25">
      <c r="D1849" s="18"/>
      <c r="E1849" s="31"/>
      <c r="F1849" s="31"/>
      <c r="H1849" s="36"/>
    </row>
    <row r="1850" spans="4:8" x14ac:dyDescent="0.25">
      <c r="D1850" s="18"/>
      <c r="E1850" s="31"/>
      <c r="F1850" s="31"/>
      <c r="H1850" s="36"/>
    </row>
    <row r="1851" spans="4:8" x14ac:dyDescent="0.25">
      <c r="D1851" s="18"/>
      <c r="E1851" s="31"/>
      <c r="F1851" s="31"/>
      <c r="H1851" s="36"/>
    </row>
    <row r="1852" spans="4:8" x14ac:dyDescent="0.25">
      <c r="D1852" s="18"/>
      <c r="E1852" s="31"/>
      <c r="F1852" s="31"/>
      <c r="H1852" s="36"/>
    </row>
    <row r="1853" spans="4:8" x14ac:dyDescent="0.25">
      <c r="D1853" s="18"/>
      <c r="E1853" s="31"/>
      <c r="F1853" s="31"/>
      <c r="H1853" s="36"/>
    </row>
    <row r="1854" spans="4:8" x14ac:dyDescent="0.25">
      <c r="D1854" s="18"/>
      <c r="E1854" s="31"/>
      <c r="F1854" s="31"/>
      <c r="H1854" s="36"/>
    </row>
    <row r="1855" spans="4:8" x14ac:dyDescent="0.25">
      <c r="D1855" s="18"/>
      <c r="E1855" s="31"/>
      <c r="F1855" s="31"/>
      <c r="H1855" s="36"/>
    </row>
    <row r="1856" spans="4:8" x14ac:dyDescent="0.25">
      <c r="D1856" s="18"/>
      <c r="E1856" s="31"/>
      <c r="F1856" s="31"/>
      <c r="H1856" s="36"/>
    </row>
    <row r="1857" spans="4:8" x14ac:dyDescent="0.25">
      <c r="D1857" s="18"/>
      <c r="E1857" s="31"/>
      <c r="F1857" s="31"/>
      <c r="H1857" s="36"/>
    </row>
    <row r="1858" spans="4:8" x14ac:dyDescent="0.25">
      <c r="D1858" s="18"/>
      <c r="E1858" s="31"/>
      <c r="F1858" s="31"/>
      <c r="H1858" s="36"/>
    </row>
    <row r="1859" spans="4:8" x14ac:dyDescent="0.25">
      <c r="D1859" s="18"/>
      <c r="E1859" s="31"/>
      <c r="F1859" s="31"/>
      <c r="H1859" s="36"/>
    </row>
    <row r="1860" spans="4:8" x14ac:dyDescent="0.25">
      <c r="D1860" s="18"/>
      <c r="E1860" s="31"/>
      <c r="F1860" s="31"/>
      <c r="H1860" s="36"/>
    </row>
    <row r="1861" spans="4:8" x14ac:dyDescent="0.25">
      <c r="D1861" s="18"/>
      <c r="E1861" s="31"/>
      <c r="F1861" s="31"/>
      <c r="H1861" s="36"/>
    </row>
    <row r="1862" spans="4:8" x14ac:dyDescent="0.25">
      <c r="D1862" s="18"/>
      <c r="E1862" s="31"/>
      <c r="F1862" s="31"/>
      <c r="H1862" s="36"/>
    </row>
    <row r="1863" spans="4:8" x14ac:dyDescent="0.25">
      <c r="D1863" s="18"/>
      <c r="E1863" s="31"/>
      <c r="F1863" s="31"/>
      <c r="H1863" s="36"/>
    </row>
    <row r="1864" spans="4:8" x14ac:dyDescent="0.25">
      <c r="D1864" s="18"/>
      <c r="E1864" s="31"/>
      <c r="F1864" s="31"/>
      <c r="H1864" s="36"/>
    </row>
    <row r="1865" spans="4:8" x14ac:dyDescent="0.25">
      <c r="D1865" s="18"/>
      <c r="E1865" s="31"/>
      <c r="F1865" s="31"/>
      <c r="H1865" s="36"/>
    </row>
    <row r="1866" spans="4:8" x14ac:dyDescent="0.25">
      <c r="D1866" s="18"/>
      <c r="E1866" s="31"/>
      <c r="F1866" s="31"/>
      <c r="H1866" s="36"/>
    </row>
    <row r="1867" spans="4:8" x14ac:dyDescent="0.25">
      <c r="D1867" s="18"/>
      <c r="E1867" s="31"/>
      <c r="F1867" s="31"/>
      <c r="H1867" s="36"/>
    </row>
    <row r="1868" spans="4:8" x14ac:dyDescent="0.25">
      <c r="D1868" s="18"/>
      <c r="E1868" s="31"/>
      <c r="F1868" s="31"/>
      <c r="H1868" s="36"/>
    </row>
    <row r="1869" spans="4:8" x14ac:dyDescent="0.25">
      <c r="D1869" s="18"/>
      <c r="E1869" s="31"/>
      <c r="F1869" s="31"/>
      <c r="H1869" s="36"/>
    </row>
    <row r="1870" spans="4:8" x14ac:dyDescent="0.25">
      <c r="D1870" s="18"/>
      <c r="E1870" s="31"/>
      <c r="F1870" s="31"/>
      <c r="H1870" s="36"/>
    </row>
    <row r="1871" spans="4:8" x14ac:dyDescent="0.25">
      <c r="D1871" s="18"/>
      <c r="E1871" s="31"/>
      <c r="F1871" s="31"/>
      <c r="H1871" s="36"/>
    </row>
    <row r="1872" spans="4:8" x14ac:dyDescent="0.25">
      <c r="D1872" s="18"/>
      <c r="E1872" s="31"/>
      <c r="F1872" s="31"/>
      <c r="H1872" s="36"/>
    </row>
    <row r="1873" spans="4:8" x14ac:dyDescent="0.25">
      <c r="D1873" s="18"/>
      <c r="E1873" s="31"/>
      <c r="F1873" s="31"/>
      <c r="H1873" s="36"/>
    </row>
    <row r="1874" spans="4:8" x14ac:dyDescent="0.25">
      <c r="D1874" s="18"/>
      <c r="E1874" s="31"/>
      <c r="F1874" s="31"/>
      <c r="H1874" s="36"/>
    </row>
    <row r="1875" spans="4:8" x14ac:dyDescent="0.25">
      <c r="D1875" s="18"/>
      <c r="E1875" s="31"/>
      <c r="F1875" s="31"/>
      <c r="H1875" s="36"/>
    </row>
    <row r="1876" spans="4:8" x14ac:dyDescent="0.25">
      <c r="D1876" s="18"/>
      <c r="E1876" s="31"/>
      <c r="F1876" s="31"/>
      <c r="H1876" s="36"/>
    </row>
    <row r="1877" spans="4:8" x14ac:dyDescent="0.25">
      <c r="D1877" s="18"/>
      <c r="E1877" s="31"/>
      <c r="F1877" s="31"/>
      <c r="H1877" s="36"/>
    </row>
    <row r="1878" spans="4:8" x14ac:dyDescent="0.25">
      <c r="D1878" s="18"/>
      <c r="E1878" s="31"/>
      <c r="F1878" s="31"/>
      <c r="H1878" s="36"/>
    </row>
    <row r="1879" spans="4:8" x14ac:dyDescent="0.25">
      <c r="D1879" s="18"/>
      <c r="E1879" s="31"/>
      <c r="F1879" s="31"/>
      <c r="H1879" s="36"/>
    </row>
    <row r="1880" spans="4:8" x14ac:dyDescent="0.25">
      <c r="D1880" s="18"/>
      <c r="E1880" s="31"/>
      <c r="F1880" s="31"/>
      <c r="H1880" s="36"/>
    </row>
    <row r="1881" spans="4:8" x14ac:dyDescent="0.25">
      <c r="D1881" s="18"/>
      <c r="E1881" s="31"/>
      <c r="F1881" s="31"/>
      <c r="H1881" s="36"/>
    </row>
    <row r="1882" spans="4:8" x14ac:dyDescent="0.25">
      <c r="D1882" s="18"/>
      <c r="E1882" s="31"/>
      <c r="F1882" s="31"/>
      <c r="H1882" s="36"/>
    </row>
    <row r="1883" spans="4:8" x14ac:dyDescent="0.25">
      <c r="D1883" s="18"/>
      <c r="E1883" s="31"/>
      <c r="F1883" s="31"/>
      <c r="H1883" s="36"/>
    </row>
    <row r="1884" spans="4:8" x14ac:dyDescent="0.25">
      <c r="D1884" s="18"/>
      <c r="E1884" s="31"/>
      <c r="F1884" s="31"/>
      <c r="H1884" s="36"/>
    </row>
    <row r="1885" spans="4:8" x14ac:dyDescent="0.25">
      <c r="D1885" s="18"/>
      <c r="E1885" s="31"/>
      <c r="F1885" s="31"/>
      <c r="H1885" s="36"/>
    </row>
    <row r="1886" spans="4:8" x14ac:dyDescent="0.25">
      <c r="D1886" s="18"/>
      <c r="E1886" s="31"/>
      <c r="F1886" s="31"/>
      <c r="H1886" s="36"/>
    </row>
    <row r="1887" spans="4:8" x14ac:dyDescent="0.25">
      <c r="D1887" s="18"/>
      <c r="E1887" s="31"/>
      <c r="F1887" s="31"/>
      <c r="H1887" s="36"/>
    </row>
    <row r="1888" spans="4:8" x14ac:dyDescent="0.25">
      <c r="D1888" s="18"/>
      <c r="E1888" s="31"/>
      <c r="F1888" s="31"/>
      <c r="H1888" s="36"/>
    </row>
    <row r="1889" spans="4:8" x14ac:dyDescent="0.25">
      <c r="D1889" s="18"/>
      <c r="E1889" s="31"/>
      <c r="F1889" s="31"/>
      <c r="H1889" s="36"/>
    </row>
    <row r="1890" spans="4:8" x14ac:dyDescent="0.25">
      <c r="D1890" s="18"/>
      <c r="E1890" s="31"/>
      <c r="F1890" s="31"/>
      <c r="H1890" s="36"/>
    </row>
    <row r="1891" spans="4:8" x14ac:dyDescent="0.25">
      <c r="D1891" s="18"/>
      <c r="E1891" s="31"/>
      <c r="F1891" s="31"/>
      <c r="H1891" s="36"/>
    </row>
    <row r="1892" spans="4:8" x14ac:dyDescent="0.25">
      <c r="D1892" s="18"/>
      <c r="E1892" s="31"/>
      <c r="F1892" s="31"/>
      <c r="H1892" s="36"/>
    </row>
    <row r="1893" spans="4:8" x14ac:dyDescent="0.25">
      <c r="D1893" s="18"/>
      <c r="E1893" s="31"/>
      <c r="F1893" s="31"/>
      <c r="H1893" s="36"/>
    </row>
    <row r="1894" spans="4:8" x14ac:dyDescent="0.25">
      <c r="D1894" s="18"/>
      <c r="E1894" s="31"/>
      <c r="F1894" s="31"/>
      <c r="H1894" s="36"/>
    </row>
    <row r="1895" spans="4:8" x14ac:dyDescent="0.25">
      <c r="D1895" s="18"/>
      <c r="E1895" s="31"/>
      <c r="F1895" s="31"/>
      <c r="H1895" s="36"/>
    </row>
    <row r="1896" spans="4:8" x14ac:dyDescent="0.25">
      <c r="D1896" s="18"/>
      <c r="E1896" s="31"/>
      <c r="F1896" s="31"/>
      <c r="H1896" s="36"/>
    </row>
    <row r="1897" spans="4:8" x14ac:dyDescent="0.25">
      <c r="D1897" s="18"/>
      <c r="E1897" s="31"/>
      <c r="F1897" s="31"/>
      <c r="H1897" s="36"/>
    </row>
    <row r="1898" spans="4:8" x14ac:dyDescent="0.25">
      <c r="D1898" s="18"/>
      <c r="E1898" s="31"/>
      <c r="F1898" s="31"/>
      <c r="H1898" s="36"/>
    </row>
    <row r="1899" spans="4:8" x14ac:dyDescent="0.25">
      <c r="D1899" s="18"/>
      <c r="E1899" s="31"/>
      <c r="F1899" s="31"/>
      <c r="H1899" s="36"/>
    </row>
    <row r="1900" spans="4:8" x14ac:dyDescent="0.25">
      <c r="D1900" s="18"/>
      <c r="E1900" s="31"/>
      <c r="F1900" s="31"/>
      <c r="H1900" s="36"/>
    </row>
    <row r="1901" spans="4:8" x14ac:dyDescent="0.25">
      <c r="D1901" s="18"/>
      <c r="E1901" s="31"/>
      <c r="F1901" s="31"/>
      <c r="H1901" s="36"/>
    </row>
    <row r="1902" spans="4:8" x14ac:dyDescent="0.25">
      <c r="D1902" s="18"/>
      <c r="E1902" s="31"/>
      <c r="F1902" s="31"/>
      <c r="H1902" s="36"/>
    </row>
    <row r="1903" spans="4:8" x14ac:dyDescent="0.25">
      <c r="D1903" s="18"/>
      <c r="E1903" s="31"/>
      <c r="F1903" s="31"/>
      <c r="H1903" s="36"/>
    </row>
    <row r="1904" spans="4:8" x14ac:dyDescent="0.25">
      <c r="D1904" s="18"/>
      <c r="E1904" s="31"/>
      <c r="F1904" s="31"/>
      <c r="H1904" s="36"/>
    </row>
    <row r="1905" spans="4:8" x14ac:dyDescent="0.25">
      <c r="D1905" s="18"/>
      <c r="E1905" s="31"/>
      <c r="F1905" s="31"/>
      <c r="H1905" s="36"/>
    </row>
    <row r="1906" spans="4:8" x14ac:dyDescent="0.25">
      <c r="D1906" s="18"/>
      <c r="E1906" s="31"/>
      <c r="F1906" s="31"/>
      <c r="H1906" s="36"/>
    </row>
    <row r="1907" spans="4:8" x14ac:dyDescent="0.25">
      <c r="D1907" s="18"/>
      <c r="E1907" s="31"/>
      <c r="F1907" s="31"/>
      <c r="H1907" s="36"/>
    </row>
    <row r="1908" spans="4:8" x14ac:dyDescent="0.25">
      <c r="D1908" s="18"/>
      <c r="E1908" s="31"/>
      <c r="F1908" s="31"/>
      <c r="H1908" s="36"/>
    </row>
    <row r="1909" spans="4:8" x14ac:dyDescent="0.25">
      <c r="D1909" s="18"/>
      <c r="E1909" s="31"/>
      <c r="F1909" s="31"/>
      <c r="H1909" s="36"/>
    </row>
    <row r="1910" spans="4:8" x14ac:dyDescent="0.25">
      <c r="D1910" s="18"/>
      <c r="E1910" s="31"/>
      <c r="F1910" s="31"/>
      <c r="H1910" s="36"/>
    </row>
    <row r="1911" spans="4:8" x14ac:dyDescent="0.25">
      <c r="D1911" s="18"/>
      <c r="E1911" s="31"/>
      <c r="F1911" s="31"/>
      <c r="H1911" s="36"/>
    </row>
    <row r="1912" spans="4:8" x14ac:dyDescent="0.25">
      <c r="D1912" s="18"/>
      <c r="E1912" s="31"/>
      <c r="F1912" s="31"/>
      <c r="H1912" s="36"/>
    </row>
    <row r="1913" spans="4:8" x14ac:dyDescent="0.25">
      <c r="D1913" s="18"/>
      <c r="E1913" s="31"/>
      <c r="F1913" s="31"/>
      <c r="H1913" s="36"/>
    </row>
    <row r="1914" spans="4:8" x14ac:dyDescent="0.25">
      <c r="D1914" s="18"/>
      <c r="E1914" s="31"/>
      <c r="F1914" s="31"/>
      <c r="H1914" s="36"/>
    </row>
    <row r="1915" spans="4:8" x14ac:dyDescent="0.25">
      <c r="D1915" s="18"/>
      <c r="E1915" s="31"/>
      <c r="F1915" s="31"/>
      <c r="H1915" s="36"/>
    </row>
    <row r="1916" spans="4:8" x14ac:dyDescent="0.25">
      <c r="D1916" s="18"/>
      <c r="E1916" s="31"/>
      <c r="F1916" s="31"/>
      <c r="H1916" s="36"/>
    </row>
    <row r="1917" spans="4:8" x14ac:dyDescent="0.25">
      <c r="D1917" s="18"/>
      <c r="E1917" s="31"/>
      <c r="F1917" s="31"/>
      <c r="H1917" s="36"/>
    </row>
    <row r="1918" spans="4:8" x14ac:dyDescent="0.25">
      <c r="D1918" s="18"/>
      <c r="E1918" s="31"/>
      <c r="F1918" s="31"/>
      <c r="H1918" s="36"/>
    </row>
    <row r="1919" spans="4:8" x14ac:dyDescent="0.25">
      <c r="D1919" s="18"/>
      <c r="E1919" s="31"/>
      <c r="F1919" s="31"/>
      <c r="H1919" s="36"/>
    </row>
    <row r="1920" spans="4:8" x14ac:dyDescent="0.25">
      <c r="D1920" s="18"/>
      <c r="E1920" s="31"/>
      <c r="F1920" s="31"/>
      <c r="H1920" s="36"/>
    </row>
    <row r="1921" spans="4:8" x14ac:dyDescent="0.25">
      <c r="D1921" s="18"/>
      <c r="E1921" s="31"/>
      <c r="F1921" s="31"/>
      <c r="H1921" s="36"/>
    </row>
    <row r="1922" spans="4:8" x14ac:dyDescent="0.25">
      <c r="D1922" s="18"/>
      <c r="E1922" s="31"/>
      <c r="F1922" s="31"/>
      <c r="H1922" s="36"/>
    </row>
    <row r="1923" spans="4:8" x14ac:dyDescent="0.25">
      <c r="D1923" s="18"/>
      <c r="E1923" s="31"/>
      <c r="F1923" s="31"/>
      <c r="H1923" s="36"/>
    </row>
    <row r="1924" spans="4:8" x14ac:dyDescent="0.25">
      <c r="D1924" s="18"/>
      <c r="E1924" s="31"/>
      <c r="F1924" s="31"/>
      <c r="H1924" s="36"/>
    </row>
    <row r="1925" spans="4:8" x14ac:dyDescent="0.25">
      <c r="D1925" s="18"/>
      <c r="E1925" s="31"/>
      <c r="F1925" s="31"/>
      <c r="H1925" s="36"/>
    </row>
    <row r="1926" spans="4:8" x14ac:dyDescent="0.25">
      <c r="D1926" s="18"/>
      <c r="E1926" s="31"/>
      <c r="F1926" s="31"/>
      <c r="H1926" s="36"/>
    </row>
    <row r="1927" spans="4:8" x14ac:dyDescent="0.25">
      <c r="D1927" s="18"/>
      <c r="E1927" s="31"/>
      <c r="F1927" s="31"/>
      <c r="H1927" s="36"/>
    </row>
    <row r="1928" spans="4:8" x14ac:dyDescent="0.25">
      <c r="D1928" s="18"/>
      <c r="E1928" s="31"/>
      <c r="F1928" s="31"/>
      <c r="H1928" s="36"/>
    </row>
    <row r="1929" spans="4:8" x14ac:dyDescent="0.25">
      <c r="D1929" s="18"/>
      <c r="E1929" s="31"/>
      <c r="F1929" s="31"/>
      <c r="H1929" s="36"/>
    </row>
    <row r="1930" spans="4:8" x14ac:dyDescent="0.25">
      <c r="D1930" s="18"/>
      <c r="E1930" s="31"/>
      <c r="F1930" s="31"/>
      <c r="H1930" s="36"/>
    </row>
    <row r="1931" spans="4:8" x14ac:dyDescent="0.25">
      <c r="D1931" s="18"/>
      <c r="E1931" s="31"/>
      <c r="F1931" s="31"/>
      <c r="H1931" s="36"/>
    </row>
    <row r="1932" spans="4:8" x14ac:dyDescent="0.25">
      <c r="D1932" s="18"/>
      <c r="E1932" s="31"/>
      <c r="F1932" s="31"/>
      <c r="H1932" s="36"/>
    </row>
    <row r="1933" spans="4:8" x14ac:dyDescent="0.25">
      <c r="D1933" s="18"/>
      <c r="E1933" s="31"/>
      <c r="F1933" s="31"/>
      <c r="H1933" s="36"/>
    </row>
    <row r="1934" spans="4:8" x14ac:dyDescent="0.25">
      <c r="D1934" s="18"/>
      <c r="E1934" s="31"/>
      <c r="F1934" s="31"/>
      <c r="H1934" s="36"/>
    </row>
    <row r="1935" spans="4:8" x14ac:dyDescent="0.25">
      <c r="D1935" s="18"/>
      <c r="E1935" s="31"/>
      <c r="F1935" s="31"/>
      <c r="H1935" s="36"/>
    </row>
    <row r="1936" spans="4:8" x14ac:dyDescent="0.25">
      <c r="D1936" s="18"/>
      <c r="E1936" s="31"/>
      <c r="F1936" s="31"/>
      <c r="H1936" s="36"/>
    </row>
    <row r="1937" spans="4:8" x14ac:dyDescent="0.25">
      <c r="D1937" s="18"/>
      <c r="E1937" s="31"/>
      <c r="F1937" s="31"/>
      <c r="H1937" s="36"/>
    </row>
    <row r="1938" spans="4:8" x14ac:dyDescent="0.25">
      <c r="D1938" s="18"/>
      <c r="E1938" s="31"/>
      <c r="F1938" s="31"/>
      <c r="H1938" s="36"/>
    </row>
    <row r="1939" spans="4:8" x14ac:dyDescent="0.25">
      <c r="D1939" s="18"/>
      <c r="E1939" s="31"/>
      <c r="F1939" s="31"/>
      <c r="H1939" s="36"/>
    </row>
    <row r="1940" spans="4:8" x14ac:dyDescent="0.25">
      <c r="D1940" s="18"/>
      <c r="E1940" s="31"/>
      <c r="F1940" s="31"/>
      <c r="H1940" s="36"/>
    </row>
    <row r="1941" spans="4:8" x14ac:dyDescent="0.25">
      <c r="D1941" s="18"/>
      <c r="E1941" s="31"/>
      <c r="F1941" s="31"/>
      <c r="H1941" s="36"/>
    </row>
    <row r="1942" spans="4:8" x14ac:dyDescent="0.25">
      <c r="D1942" s="18"/>
      <c r="E1942" s="31"/>
      <c r="F1942" s="31"/>
      <c r="H1942" s="36"/>
    </row>
    <row r="1943" spans="4:8" x14ac:dyDescent="0.25">
      <c r="D1943" s="18"/>
      <c r="E1943" s="31"/>
      <c r="F1943" s="31"/>
      <c r="H1943" s="36"/>
    </row>
    <row r="1944" spans="4:8" x14ac:dyDescent="0.25">
      <c r="D1944" s="18"/>
      <c r="E1944" s="31"/>
      <c r="F1944" s="31"/>
      <c r="H1944" s="36"/>
    </row>
    <row r="1945" spans="4:8" x14ac:dyDescent="0.25">
      <c r="D1945" s="18"/>
      <c r="E1945" s="31"/>
      <c r="F1945" s="31"/>
      <c r="H1945" s="36"/>
    </row>
    <row r="1946" spans="4:8" x14ac:dyDescent="0.25">
      <c r="D1946" s="18"/>
      <c r="E1946" s="31"/>
      <c r="F1946" s="31"/>
      <c r="H1946" s="36"/>
    </row>
    <row r="1947" spans="4:8" x14ac:dyDescent="0.25">
      <c r="D1947" s="18"/>
      <c r="E1947" s="31"/>
      <c r="F1947" s="31"/>
      <c r="H1947" s="36"/>
    </row>
    <row r="1948" spans="4:8" x14ac:dyDescent="0.25">
      <c r="D1948" s="18"/>
      <c r="E1948" s="31"/>
      <c r="F1948" s="31"/>
      <c r="H1948" s="36"/>
    </row>
    <row r="1949" spans="4:8" x14ac:dyDescent="0.25">
      <c r="D1949" s="18"/>
      <c r="E1949" s="31"/>
      <c r="F1949" s="31"/>
      <c r="H1949" s="36"/>
    </row>
    <row r="1950" spans="4:8" x14ac:dyDescent="0.25">
      <c r="D1950" s="18"/>
      <c r="E1950" s="31"/>
      <c r="F1950" s="31"/>
      <c r="H1950" s="36"/>
    </row>
    <row r="1951" spans="4:8" x14ac:dyDescent="0.25">
      <c r="D1951" s="18"/>
      <c r="E1951" s="31"/>
      <c r="F1951" s="31"/>
      <c r="H1951" s="36"/>
    </row>
    <row r="1952" spans="4:8" x14ac:dyDescent="0.25">
      <c r="D1952" s="18"/>
      <c r="E1952" s="31"/>
      <c r="F1952" s="31"/>
      <c r="H1952" s="36"/>
    </row>
    <row r="1953" spans="4:8" x14ac:dyDescent="0.25">
      <c r="D1953" s="18"/>
      <c r="E1953" s="31"/>
      <c r="F1953" s="31"/>
      <c r="H1953" s="36"/>
    </row>
    <row r="1954" spans="4:8" x14ac:dyDescent="0.25">
      <c r="D1954" s="18"/>
      <c r="E1954" s="31"/>
      <c r="F1954" s="31"/>
      <c r="H1954" s="36"/>
    </row>
    <row r="1955" spans="4:8" x14ac:dyDescent="0.25">
      <c r="D1955" s="18"/>
      <c r="E1955" s="31"/>
      <c r="F1955" s="31"/>
      <c r="H1955" s="36"/>
    </row>
    <row r="1956" spans="4:8" x14ac:dyDescent="0.25">
      <c r="D1956" s="18"/>
      <c r="E1956" s="31"/>
      <c r="F1956" s="31"/>
      <c r="H1956" s="36"/>
    </row>
    <row r="1957" spans="4:8" x14ac:dyDescent="0.25">
      <c r="D1957" s="18"/>
      <c r="E1957" s="31"/>
      <c r="F1957" s="31"/>
      <c r="H1957" s="36"/>
    </row>
    <row r="1958" spans="4:8" x14ac:dyDescent="0.25">
      <c r="D1958" s="18"/>
      <c r="E1958" s="31"/>
      <c r="F1958" s="31"/>
      <c r="H1958" s="36"/>
    </row>
    <row r="1959" spans="4:8" x14ac:dyDescent="0.25">
      <c r="D1959" s="18"/>
      <c r="E1959" s="31"/>
      <c r="F1959" s="31"/>
      <c r="H1959" s="36"/>
    </row>
    <row r="1960" spans="4:8" x14ac:dyDescent="0.25">
      <c r="D1960" s="18"/>
      <c r="E1960" s="31"/>
      <c r="F1960" s="31"/>
      <c r="H1960" s="36"/>
    </row>
    <row r="1961" spans="4:8" x14ac:dyDescent="0.25">
      <c r="D1961" s="18"/>
      <c r="E1961" s="31"/>
      <c r="F1961" s="31"/>
      <c r="H1961" s="36"/>
    </row>
    <row r="1962" spans="4:8" x14ac:dyDescent="0.25">
      <c r="D1962" s="18"/>
      <c r="E1962" s="31"/>
      <c r="F1962" s="31"/>
      <c r="H1962" s="36"/>
    </row>
    <row r="1963" spans="4:8" x14ac:dyDescent="0.25">
      <c r="D1963" s="18"/>
      <c r="E1963" s="31"/>
      <c r="F1963" s="31"/>
      <c r="H1963" s="36"/>
    </row>
    <row r="1964" spans="4:8" x14ac:dyDescent="0.25">
      <c r="D1964" s="18"/>
      <c r="E1964" s="31"/>
      <c r="F1964" s="31"/>
      <c r="H1964" s="36"/>
    </row>
    <row r="1965" spans="4:8" x14ac:dyDescent="0.25">
      <c r="D1965" s="18"/>
      <c r="E1965" s="31"/>
      <c r="F1965" s="31"/>
      <c r="H1965" s="36"/>
    </row>
    <row r="1966" spans="4:8" x14ac:dyDescent="0.25">
      <c r="D1966" s="18"/>
      <c r="E1966" s="31"/>
      <c r="F1966" s="31"/>
      <c r="H1966" s="36"/>
    </row>
    <row r="1967" spans="4:8" x14ac:dyDescent="0.25">
      <c r="D1967" s="18"/>
      <c r="E1967" s="31"/>
      <c r="F1967" s="31"/>
      <c r="H1967" s="36"/>
    </row>
    <row r="1968" spans="4:8" x14ac:dyDescent="0.25">
      <c r="D1968" s="18"/>
      <c r="E1968" s="31"/>
      <c r="F1968" s="31"/>
      <c r="H1968" s="36"/>
    </row>
    <row r="1969" spans="4:8" x14ac:dyDescent="0.25">
      <c r="D1969" s="18"/>
      <c r="E1969" s="31"/>
      <c r="F1969" s="31"/>
      <c r="H1969" s="36"/>
    </row>
    <row r="1970" spans="4:8" x14ac:dyDescent="0.25">
      <c r="D1970" s="18"/>
      <c r="E1970" s="31"/>
      <c r="F1970" s="31"/>
      <c r="H1970" s="36"/>
    </row>
    <row r="1971" spans="4:8" x14ac:dyDescent="0.25">
      <c r="D1971" s="18"/>
      <c r="E1971" s="31"/>
      <c r="F1971" s="31"/>
      <c r="H1971" s="36"/>
    </row>
    <row r="1972" spans="4:8" x14ac:dyDescent="0.25">
      <c r="D1972" s="18"/>
      <c r="E1972" s="31"/>
      <c r="F1972" s="31"/>
      <c r="H1972" s="36"/>
    </row>
    <row r="1973" spans="4:8" x14ac:dyDescent="0.25">
      <c r="D1973" s="18"/>
      <c r="E1973" s="31"/>
      <c r="F1973" s="31"/>
      <c r="H1973" s="36"/>
    </row>
    <row r="1974" spans="4:8" x14ac:dyDescent="0.25">
      <c r="D1974" s="18"/>
      <c r="E1974" s="31"/>
      <c r="F1974" s="31"/>
      <c r="H1974" s="36"/>
    </row>
    <row r="1975" spans="4:8" x14ac:dyDescent="0.25">
      <c r="D1975" s="18"/>
      <c r="E1975" s="31"/>
      <c r="F1975" s="31"/>
      <c r="H1975" s="36"/>
    </row>
    <row r="1976" spans="4:8" x14ac:dyDescent="0.25">
      <c r="D1976" s="18"/>
      <c r="E1976" s="31"/>
      <c r="F1976" s="31"/>
      <c r="H1976" s="36"/>
    </row>
    <row r="1977" spans="4:8" x14ac:dyDescent="0.25">
      <c r="D1977" s="18"/>
      <c r="E1977" s="31"/>
      <c r="F1977" s="31"/>
      <c r="H1977" s="36"/>
    </row>
    <row r="1978" spans="4:8" x14ac:dyDescent="0.25">
      <c r="D1978" s="18"/>
      <c r="E1978" s="31"/>
      <c r="F1978" s="31"/>
      <c r="H1978" s="36"/>
    </row>
    <row r="1979" spans="4:8" x14ac:dyDescent="0.25">
      <c r="D1979" s="18"/>
      <c r="E1979" s="31"/>
      <c r="F1979" s="31"/>
      <c r="H1979" s="36"/>
    </row>
    <row r="1980" spans="4:8" x14ac:dyDescent="0.25">
      <c r="D1980" s="18"/>
      <c r="E1980" s="31"/>
      <c r="F1980" s="31"/>
      <c r="H1980" s="36"/>
    </row>
    <row r="1981" spans="4:8" x14ac:dyDescent="0.25">
      <c r="D1981" s="18"/>
      <c r="E1981" s="31"/>
      <c r="F1981" s="31"/>
      <c r="H1981" s="36"/>
    </row>
    <row r="1982" spans="4:8" x14ac:dyDescent="0.25">
      <c r="D1982" s="18"/>
      <c r="E1982" s="31"/>
      <c r="F1982" s="31"/>
      <c r="H1982" s="36"/>
    </row>
    <row r="1983" spans="4:8" x14ac:dyDescent="0.25">
      <c r="D1983" s="18"/>
      <c r="E1983" s="31"/>
      <c r="F1983" s="31"/>
      <c r="H1983" s="36"/>
    </row>
    <row r="1984" spans="4:8" x14ac:dyDescent="0.25">
      <c r="D1984" s="18"/>
      <c r="E1984" s="31"/>
      <c r="F1984" s="31"/>
      <c r="H1984" s="36"/>
    </row>
    <row r="1985" spans="4:8" x14ac:dyDescent="0.25">
      <c r="D1985" s="18"/>
      <c r="E1985" s="31"/>
      <c r="F1985" s="31"/>
      <c r="H1985" s="36"/>
    </row>
    <row r="1986" spans="4:8" x14ac:dyDescent="0.25">
      <c r="D1986" s="18"/>
      <c r="E1986" s="31"/>
      <c r="F1986" s="31"/>
      <c r="H1986" s="36"/>
    </row>
    <row r="1987" spans="4:8" x14ac:dyDescent="0.25">
      <c r="D1987" s="18"/>
      <c r="E1987" s="31"/>
      <c r="F1987" s="31"/>
      <c r="H1987" s="36"/>
    </row>
    <row r="1988" spans="4:8" x14ac:dyDescent="0.25">
      <c r="D1988" s="18"/>
      <c r="E1988" s="31"/>
      <c r="F1988" s="31"/>
      <c r="H1988" s="36"/>
    </row>
    <row r="1989" spans="4:8" x14ac:dyDescent="0.25">
      <c r="D1989" s="18"/>
      <c r="E1989" s="31"/>
      <c r="F1989" s="31"/>
      <c r="H1989" s="36"/>
    </row>
    <row r="1990" spans="4:8" x14ac:dyDescent="0.25">
      <c r="D1990" s="18"/>
      <c r="E1990" s="31"/>
      <c r="F1990" s="31"/>
      <c r="H1990" s="36"/>
    </row>
    <row r="1991" spans="4:8" x14ac:dyDescent="0.25">
      <c r="D1991" s="18"/>
      <c r="E1991" s="31"/>
      <c r="F1991" s="31"/>
      <c r="H1991" s="36"/>
    </row>
    <row r="1992" spans="4:8" x14ac:dyDescent="0.25">
      <c r="D1992" s="18"/>
      <c r="E1992" s="31"/>
      <c r="F1992" s="31"/>
      <c r="H1992" s="36"/>
    </row>
    <row r="1993" spans="4:8" x14ac:dyDescent="0.25">
      <c r="D1993" s="18"/>
      <c r="E1993" s="31"/>
      <c r="F1993" s="31"/>
      <c r="H1993" s="36"/>
    </row>
    <row r="1994" spans="4:8" x14ac:dyDescent="0.25">
      <c r="D1994" s="18"/>
      <c r="E1994" s="31"/>
      <c r="F1994" s="31"/>
      <c r="H1994" s="36"/>
    </row>
    <row r="1995" spans="4:8" x14ac:dyDescent="0.25">
      <c r="D1995" s="18"/>
      <c r="E1995" s="31"/>
      <c r="F1995" s="31"/>
      <c r="H1995" s="36"/>
    </row>
    <row r="1996" spans="4:8" x14ac:dyDescent="0.25">
      <c r="D1996" s="18"/>
      <c r="E1996" s="31"/>
      <c r="F1996" s="31"/>
      <c r="H1996" s="36"/>
    </row>
    <row r="1997" spans="4:8" x14ac:dyDescent="0.25">
      <c r="D1997" s="18"/>
      <c r="E1997" s="31"/>
      <c r="F1997" s="31"/>
      <c r="H1997" s="36"/>
    </row>
    <row r="1998" spans="4:8" x14ac:dyDescent="0.25">
      <c r="D1998" s="18"/>
      <c r="E1998" s="31"/>
      <c r="F1998" s="31"/>
      <c r="H1998" s="36"/>
    </row>
    <row r="1999" spans="4:8" x14ac:dyDescent="0.25">
      <c r="D1999" s="18"/>
      <c r="E1999" s="31"/>
      <c r="F1999" s="31"/>
      <c r="H1999" s="36"/>
    </row>
    <row r="2000" spans="4:8" x14ac:dyDescent="0.25">
      <c r="D2000" s="18"/>
      <c r="E2000" s="31"/>
      <c r="F2000" s="31"/>
      <c r="H2000" s="36"/>
    </row>
    <row r="2001" spans="4:8" x14ac:dyDescent="0.25">
      <c r="D2001" s="18"/>
      <c r="E2001" s="31"/>
      <c r="F2001" s="31"/>
      <c r="H2001" s="36"/>
    </row>
    <row r="2002" spans="4:8" x14ac:dyDescent="0.25">
      <c r="D2002" s="18"/>
      <c r="E2002" s="31"/>
      <c r="F2002" s="31"/>
      <c r="H2002" s="36"/>
    </row>
    <row r="2003" spans="4:8" x14ac:dyDescent="0.25">
      <c r="D2003" s="18"/>
      <c r="E2003" s="31"/>
      <c r="F2003" s="31"/>
      <c r="H2003" s="36"/>
    </row>
    <row r="2004" spans="4:8" x14ac:dyDescent="0.25">
      <c r="D2004" s="18"/>
      <c r="E2004" s="31"/>
      <c r="F2004" s="31"/>
      <c r="H2004" s="36"/>
    </row>
    <row r="2005" spans="4:8" x14ac:dyDescent="0.25">
      <c r="D2005" s="18"/>
      <c r="E2005" s="31"/>
      <c r="F2005" s="31"/>
      <c r="H2005" s="36"/>
    </row>
    <row r="2006" spans="4:8" x14ac:dyDescent="0.25">
      <c r="D2006" s="18"/>
      <c r="E2006" s="31"/>
      <c r="F2006" s="31"/>
      <c r="H2006" s="36"/>
    </row>
    <row r="2007" spans="4:8" x14ac:dyDescent="0.25">
      <c r="D2007" s="18"/>
      <c r="E2007" s="31"/>
      <c r="F2007" s="31"/>
      <c r="H2007" s="36"/>
    </row>
    <row r="2008" spans="4:8" x14ac:dyDescent="0.25">
      <c r="D2008" s="18"/>
      <c r="E2008" s="31"/>
      <c r="F2008" s="31"/>
      <c r="H2008" s="36"/>
    </row>
    <row r="2009" spans="4:8" x14ac:dyDescent="0.25">
      <c r="D2009" s="18"/>
      <c r="E2009" s="31"/>
      <c r="F2009" s="31"/>
      <c r="H2009" s="36"/>
    </row>
    <row r="2010" spans="4:8" x14ac:dyDescent="0.25">
      <c r="D2010" s="18"/>
      <c r="E2010" s="31"/>
      <c r="F2010" s="31"/>
      <c r="H2010" s="36"/>
    </row>
    <row r="2011" spans="4:8" x14ac:dyDescent="0.25">
      <c r="D2011" s="18"/>
      <c r="E2011" s="31"/>
      <c r="F2011" s="31"/>
      <c r="H2011" s="36"/>
    </row>
    <row r="2012" spans="4:8" x14ac:dyDescent="0.25">
      <c r="D2012" s="18"/>
      <c r="E2012" s="31"/>
      <c r="F2012" s="31"/>
      <c r="H2012" s="36"/>
    </row>
    <row r="2013" spans="4:8" x14ac:dyDescent="0.25">
      <c r="D2013" s="18"/>
      <c r="E2013" s="31"/>
      <c r="F2013" s="31"/>
      <c r="H2013" s="36"/>
    </row>
    <row r="2014" spans="4:8" x14ac:dyDescent="0.25">
      <c r="D2014" s="18"/>
      <c r="E2014" s="31"/>
      <c r="F2014" s="31"/>
      <c r="H2014" s="36"/>
    </row>
    <row r="2015" spans="4:8" x14ac:dyDescent="0.25">
      <c r="D2015" s="18"/>
      <c r="E2015" s="31"/>
      <c r="F2015" s="31"/>
      <c r="H2015" s="36"/>
    </row>
    <row r="2016" spans="4:8" x14ac:dyDescent="0.25">
      <c r="D2016" s="18"/>
      <c r="E2016" s="31"/>
      <c r="F2016" s="31"/>
      <c r="H2016" s="36"/>
    </row>
    <row r="2017" spans="4:8" x14ac:dyDescent="0.25">
      <c r="D2017" s="18"/>
      <c r="E2017" s="31"/>
      <c r="F2017" s="31"/>
      <c r="H2017" s="36"/>
    </row>
    <row r="2018" spans="4:8" x14ac:dyDescent="0.25">
      <c r="D2018" s="18"/>
      <c r="E2018" s="31"/>
      <c r="F2018" s="31"/>
      <c r="H2018" s="36"/>
    </row>
    <row r="2019" spans="4:8" x14ac:dyDescent="0.25">
      <c r="D2019" s="18"/>
      <c r="E2019" s="31"/>
      <c r="F2019" s="31"/>
      <c r="H2019" s="36"/>
    </row>
    <row r="2020" spans="4:8" x14ac:dyDescent="0.25">
      <c r="D2020" s="18"/>
      <c r="E2020" s="31"/>
      <c r="F2020" s="31"/>
      <c r="H2020" s="36"/>
    </row>
    <row r="2021" spans="4:8" x14ac:dyDescent="0.25">
      <c r="D2021" s="18"/>
      <c r="E2021" s="31"/>
      <c r="F2021" s="31"/>
      <c r="H2021" s="36"/>
    </row>
    <row r="2022" spans="4:8" x14ac:dyDescent="0.25">
      <c r="D2022" s="18"/>
      <c r="E2022" s="31"/>
      <c r="F2022" s="31"/>
      <c r="H2022" s="36"/>
    </row>
    <row r="2023" spans="4:8" x14ac:dyDescent="0.25">
      <c r="D2023" s="18"/>
      <c r="E2023" s="31"/>
      <c r="F2023" s="31"/>
      <c r="H2023" s="36"/>
    </row>
    <row r="2024" spans="4:8" x14ac:dyDescent="0.25">
      <c r="D2024" s="18"/>
      <c r="E2024" s="31"/>
      <c r="F2024" s="31"/>
      <c r="H2024" s="36"/>
    </row>
    <row r="2025" spans="4:8" x14ac:dyDescent="0.25">
      <c r="D2025" s="18"/>
      <c r="E2025" s="31"/>
      <c r="F2025" s="31"/>
      <c r="H2025" s="36"/>
    </row>
    <row r="2026" spans="4:8" x14ac:dyDescent="0.25">
      <c r="D2026" s="18"/>
      <c r="E2026" s="31"/>
      <c r="F2026" s="31"/>
      <c r="H2026" s="36"/>
    </row>
    <row r="2027" spans="4:8" x14ac:dyDescent="0.25">
      <c r="D2027" s="18"/>
      <c r="E2027" s="31"/>
      <c r="F2027" s="31"/>
      <c r="H2027" s="36"/>
    </row>
    <row r="2028" spans="4:8" x14ac:dyDescent="0.25">
      <c r="D2028" s="18"/>
      <c r="E2028" s="31"/>
      <c r="F2028" s="31"/>
      <c r="H2028" s="36"/>
    </row>
    <row r="2029" spans="4:8" x14ac:dyDescent="0.25">
      <c r="D2029" s="18"/>
      <c r="E2029" s="31"/>
      <c r="F2029" s="31"/>
      <c r="H2029" s="36"/>
    </row>
    <row r="2030" spans="4:8" x14ac:dyDescent="0.25">
      <c r="D2030" s="18"/>
      <c r="E2030" s="31"/>
      <c r="F2030" s="31"/>
      <c r="H2030" s="36"/>
    </row>
    <row r="2031" spans="4:8" x14ac:dyDescent="0.25">
      <c r="D2031" s="18"/>
      <c r="E2031" s="31"/>
      <c r="F2031" s="31"/>
      <c r="H2031" s="36"/>
    </row>
    <row r="2032" spans="4:8" x14ac:dyDescent="0.25">
      <c r="D2032" s="18"/>
      <c r="E2032" s="31"/>
      <c r="F2032" s="31"/>
      <c r="H2032" s="36"/>
    </row>
    <row r="2033" spans="4:8" x14ac:dyDescent="0.25">
      <c r="D2033" s="18"/>
      <c r="E2033" s="31"/>
      <c r="F2033" s="31"/>
      <c r="H2033" s="36"/>
    </row>
    <row r="2034" spans="4:8" x14ac:dyDescent="0.25">
      <c r="D2034" s="18"/>
      <c r="E2034" s="31"/>
      <c r="F2034" s="31"/>
      <c r="H2034" s="36"/>
    </row>
    <row r="2035" spans="4:8" x14ac:dyDescent="0.25">
      <c r="D2035" s="18"/>
      <c r="E2035" s="31"/>
      <c r="F2035" s="31"/>
      <c r="H2035" s="36"/>
    </row>
    <row r="2036" spans="4:8" x14ac:dyDescent="0.25">
      <c r="D2036" s="18"/>
      <c r="E2036" s="31"/>
      <c r="F2036" s="31"/>
      <c r="H2036" s="36"/>
    </row>
    <row r="2037" spans="4:8" x14ac:dyDescent="0.25">
      <c r="D2037" s="18"/>
      <c r="E2037" s="31"/>
      <c r="F2037" s="31"/>
      <c r="H2037" s="36"/>
    </row>
    <row r="2038" spans="4:8" x14ac:dyDescent="0.25">
      <c r="D2038" s="18"/>
      <c r="E2038" s="31"/>
      <c r="F2038" s="31"/>
      <c r="H2038" s="36"/>
    </row>
    <row r="2039" spans="4:8" x14ac:dyDescent="0.25">
      <c r="D2039" s="18"/>
      <c r="E2039" s="31"/>
      <c r="F2039" s="31"/>
      <c r="H2039" s="36"/>
    </row>
    <row r="2040" spans="4:8" x14ac:dyDescent="0.25">
      <c r="D2040" s="18"/>
      <c r="E2040" s="31"/>
      <c r="F2040" s="31"/>
      <c r="H2040" s="36"/>
    </row>
    <row r="2041" spans="4:8" x14ac:dyDescent="0.25">
      <c r="D2041" s="18"/>
      <c r="E2041" s="31"/>
      <c r="F2041" s="31"/>
      <c r="H2041" s="36"/>
    </row>
    <row r="2042" spans="4:8" x14ac:dyDescent="0.25">
      <c r="D2042" s="18"/>
      <c r="E2042" s="31"/>
      <c r="F2042" s="31"/>
      <c r="H2042" s="36"/>
    </row>
    <row r="2043" spans="4:8" x14ac:dyDescent="0.25">
      <c r="D2043" s="18"/>
      <c r="E2043" s="31"/>
      <c r="F2043" s="31"/>
      <c r="H2043" s="36"/>
    </row>
    <row r="2044" spans="4:8" x14ac:dyDescent="0.25">
      <c r="D2044" s="18"/>
      <c r="E2044" s="31"/>
      <c r="F2044" s="31"/>
      <c r="H2044" s="36"/>
    </row>
    <row r="2045" spans="4:8" x14ac:dyDescent="0.25">
      <c r="D2045" s="18"/>
      <c r="E2045" s="31"/>
      <c r="F2045" s="31"/>
      <c r="H2045" s="36"/>
    </row>
    <row r="2046" spans="4:8" x14ac:dyDescent="0.25">
      <c r="D2046" s="18"/>
      <c r="E2046" s="31"/>
      <c r="F2046" s="31"/>
      <c r="H2046" s="36"/>
    </row>
    <row r="2047" spans="4:8" x14ac:dyDescent="0.25">
      <c r="D2047" s="18"/>
      <c r="E2047" s="31"/>
      <c r="F2047" s="31"/>
      <c r="H2047" s="36"/>
    </row>
    <row r="2048" spans="4:8" x14ac:dyDescent="0.25">
      <c r="D2048" s="18"/>
      <c r="E2048" s="31"/>
      <c r="F2048" s="31"/>
      <c r="H2048" s="36"/>
    </row>
    <row r="2049" spans="4:8" x14ac:dyDescent="0.25">
      <c r="D2049" s="18"/>
      <c r="E2049" s="31"/>
      <c r="F2049" s="31"/>
      <c r="H2049" s="36"/>
    </row>
    <row r="2050" spans="4:8" x14ac:dyDescent="0.25">
      <c r="D2050" s="18"/>
      <c r="E2050" s="31"/>
      <c r="F2050" s="31"/>
      <c r="H2050" s="36"/>
    </row>
    <row r="2051" spans="4:8" x14ac:dyDescent="0.25">
      <c r="D2051" s="18"/>
      <c r="E2051" s="31"/>
      <c r="F2051" s="31"/>
      <c r="H2051" s="36"/>
    </row>
    <row r="2052" spans="4:8" x14ac:dyDescent="0.25">
      <c r="D2052" s="18"/>
      <c r="E2052" s="31"/>
      <c r="F2052" s="31"/>
      <c r="H2052" s="36"/>
    </row>
    <row r="2053" spans="4:8" x14ac:dyDescent="0.25">
      <c r="D2053" s="18"/>
      <c r="E2053" s="31"/>
      <c r="F2053" s="31"/>
      <c r="H2053" s="36"/>
    </row>
    <row r="2054" spans="4:8" x14ac:dyDescent="0.25">
      <c r="D2054" s="18"/>
      <c r="E2054" s="31"/>
      <c r="F2054" s="31"/>
      <c r="H2054" s="36"/>
    </row>
    <row r="2055" spans="4:8" x14ac:dyDescent="0.25">
      <c r="D2055" s="18"/>
      <c r="E2055" s="31"/>
      <c r="F2055" s="31"/>
      <c r="H2055" s="36"/>
    </row>
    <row r="2056" spans="4:8" x14ac:dyDescent="0.25">
      <c r="D2056" s="18"/>
      <c r="E2056" s="31"/>
      <c r="F2056" s="31"/>
      <c r="H2056" s="36"/>
    </row>
    <row r="2057" spans="4:8" x14ac:dyDescent="0.25">
      <c r="D2057" s="18"/>
      <c r="E2057" s="31"/>
      <c r="F2057" s="31"/>
      <c r="H2057" s="36"/>
    </row>
    <row r="2058" spans="4:8" x14ac:dyDescent="0.25">
      <c r="D2058" s="18"/>
      <c r="E2058" s="31"/>
      <c r="F2058" s="31"/>
      <c r="H2058" s="36"/>
    </row>
    <row r="2059" spans="4:8" x14ac:dyDescent="0.25">
      <c r="D2059" s="18"/>
      <c r="E2059" s="31"/>
      <c r="F2059" s="31"/>
      <c r="H2059" s="36"/>
    </row>
    <row r="2060" spans="4:8" x14ac:dyDescent="0.25">
      <c r="D2060" s="18"/>
      <c r="E2060" s="31"/>
      <c r="F2060" s="31"/>
      <c r="H2060" s="36"/>
    </row>
    <row r="2061" spans="4:8" x14ac:dyDescent="0.25">
      <c r="D2061" s="18"/>
      <c r="E2061" s="31"/>
      <c r="F2061" s="31"/>
      <c r="H2061" s="36"/>
    </row>
    <row r="2062" spans="4:8" x14ac:dyDescent="0.25">
      <c r="D2062" s="18"/>
      <c r="E2062" s="31"/>
      <c r="F2062" s="31"/>
      <c r="H2062" s="36"/>
    </row>
    <row r="2063" spans="4:8" x14ac:dyDescent="0.25">
      <c r="D2063" s="18"/>
      <c r="E2063" s="31"/>
      <c r="F2063" s="31"/>
      <c r="H2063" s="36"/>
    </row>
    <row r="2064" spans="4:8" x14ac:dyDescent="0.25">
      <c r="D2064" s="18"/>
      <c r="E2064" s="31"/>
      <c r="F2064" s="31"/>
      <c r="H2064" s="36"/>
    </row>
    <row r="2065" spans="4:8" x14ac:dyDescent="0.25">
      <c r="D2065" s="18"/>
      <c r="E2065" s="31"/>
      <c r="F2065" s="31"/>
      <c r="H2065" s="36"/>
    </row>
    <row r="2066" spans="4:8" x14ac:dyDescent="0.25">
      <c r="D2066" s="18"/>
      <c r="E2066" s="31"/>
      <c r="F2066" s="31"/>
      <c r="H2066" s="36"/>
    </row>
    <row r="2067" spans="4:8" x14ac:dyDescent="0.25">
      <c r="D2067" s="18"/>
      <c r="E2067" s="31"/>
      <c r="F2067" s="31"/>
      <c r="H2067" s="36"/>
    </row>
    <row r="2068" spans="4:8" x14ac:dyDescent="0.25">
      <c r="D2068" s="18"/>
      <c r="E2068" s="31"/>
      <c r="F2068" s="31"/>
      <c r="H2068" s="36"/>
    </row>
    <row r="2069" spans="4:8" x14ac:dyDescent="0.25">
      <c r="D2069" s="18"/>
      <c r="E2069" s="31"/>
      <c r="F2069" s="31"/>
      <c r="H2069" s="36"/>
    </row>
    <row r="2070" spans="4:8" x14ac:dyDescent="0.25">
      <c r="D2070" s="18"/>
      <c r="E2070" s="31"/>
      <c r="F2070" s="31"/>
      <c r="H2070" s="36"/>
    </row>
    <row r="2071" spans="4:8" x14ac:dyDescent="0.25">
      <c r="D2071" s="18"/>
      <c r="E2071" s="31"/>
      <c r="F2071" s="31"/>
      <c r="H2071" s="36"/>
    </row>
    <row r="2072" spans="4:8" x14ac:dyDescent="0.25">
      <c r="D2072" s="18"/>
      <c r="E2072" s="31"/>
      <c r="F2072" s="31"/>
      <c r="H2072" s="36"/>
    </row>
    <row r="2073" spans="4:8" x14ac:dyDescent="0.25">
      <c r="D2073" s="18"/>
      <c r="E2073" s="31"/>
      <c r="F2073" s="31"/>
      <c r="H2073" s="36"/>
    </row>
    <row r="2074" spans="4:8" x14ac:dyDescent="0.25">
      <c r="D2074" s="18"/>
      <c r="E2074" s="31"/>
      <c r="F2074" s="31"/>
      <c r="H2074" s="36"/>
    </row>
    <row r="2075" spans="4:8" x14ac:dyDescent="0.25">
      <c r="D2075" s="18"/>
      <c r="E2075" s="31"/>
      <c r="F2075" s="31"/>
      <c r="H2075" s="36"/>
    </row>
    <row r="2076" spans="4:8" x14ac:dyDescent="0.25">
      <c r="D2076" s="18"/>
      <c r="E2076" s="31"/>
      <c r="F2076" s="31"/>
      <c r="H2076" s="36"/>
    </row>
    <row r="2077" spans="4:8" x14ac:dyDescent="0.25">
      <c r="D2077" s="18"/>
      <c r="E2077" s="31"/>
      <c r="F2077" s="31"/>
      <c r="H2077" s="36"/>
    </row>
    <row r="2078" spans="4:8" x14ac:dyDescent="0.25">
      <c r="D2078" s="18"/>
      <c r="E2078" s="31"/>
      <c r="F2078" s="31"/>
      <c r="H2078" s="36"/>
    </row>
    <row r="2079" spans="4:8" x14ac:dyDescent="0.25">
      <c r="D2079" s="18"/>
      <c r="E2079" s="31"/>
      <c r="F2079" s="31"/>
      <c r="H2079" s="36"/>
    </row>
    <row r="2080" spans="4:8" x14ac:dyDescent="0.25">
      <c r="D2080" s="18"/>
      <c r="E2080" s="31"/>
      <c r="F2080" s="31"/>
      <c r="H2080" s="36"/>
    </row>
    <row r="2081" spans="4:8" x14ac:dyDescent="0.25">
      <c r="D2081" s="18"/>
      <c r="E2081" s="31"/>
      <c r="F2081" s="31"/>
      <c r="H2081" s="36"/>
    </row>
    <row r="2082" spans="4:8" x14ac:dyDescent="0.25">
      <c r="D2082" s="18"/>
      <c r="E2082" s="31"/>
      <c r="F2082" s="31"/>
      <c r="H2082" s="36"/>
    </row>
    <row r="2083" spans="4:8" x14ac:dyDescent="0.25">
      <c r="D2083" s="18"/>
      <c r="E2083" s="31"/>
      <c r="F2083" s="31"/>
      <c r="H2083" s="36"/>
    </row>
    <row r="2084" spans="4:8" x14ac:dyDescent="0.25">
      <c r="D2084" s="18"/>
      <c r="E2084" s="31"/>
      <c r="F2084" s="31"/>
      <c r="H2084" s="36"/>
    </row>
    <row r="2085" spans="4:8" x14ac:dyDescent="0.25">
      <c r="D2085" s="18"/>
      <c r="E2085" s="31"/>
      <c r="F2085" s="31"/>
      <c r="H2085" s="36"/>
    </row>
    <row r="2086" spans="4:8" x14ac:dyDescent="0.25">
      <c r="D2086" s="18"/>
      <c r="E2086" s="31"/>
      <c r="F2086" s="31"/>
      <c r="H2086" s="36"/>
    </row>
    <row r="2087" spans="4:8" x14ac:dyDescent="0.25">
      <c r="D2087" s="18"/>
      <c r="E2087" s="31"/>
      <c r="F2087" s="31"/>
      <c r="H2087" s="36"/>
    </row>
    <row r="2088" spans="4:8" x14ac:dyDescent="0.25">
      <c r="D2088" s="18"/>
      <c r="E2088" s="31"/>
      <c r="F2088" s="31"/>
      <c r="H2088" s="36"/>
    </row>
    <row r="2089" spans="4:8" x14ac:dyDescent="0.25">
      <c r="D2089" s="18"/>
      <c r="E2089" s="31"/>
      <c r="F2089" s="31"/>
      <c r="H2089" s="36"/>
    </row>
    <row r="2090" spans="4:8" x14ac:dyDescent="0.25">
      <c r="D2090" s="18"/>
      <c r="E2090" s="31"/>
      <c r="F2090" s="31"/>
      <c r="H2090" s="36"/>
    </row>
    <row r="2091" spans="4:8" x14ac:dyDescent="0.25">
      <c r="D2091" s="18"/>
      <c r="E2091" s="31"/>
      <c r="F2091" s="31"/>
      <c r="H2091" s="36"/>
    </row>
    <row r="2092" spans="4:8" x14ac:dyDescent="0.25">
      <c r="D2092" s="18"/>
      <c r="E2092" s="31"/>
      <c r="F2092" s="31"/>
      <c r="H2092" s="36"/>
    </row>
    <row r="2093" spans="4:8" x14ac:dyDescent="0.25">
      <c r="D2093" s="18"/>
      <c r="E2093" s="31"/>
      <c r="F2093" s="31"/>
      <c r="H2093" s="36"/>
    </row>
    <row r="2094" spans="4:8" x14ac:dyDescent="0.25">
      <c r="D2094" s="18"/>
      <c r="E2094" s="31"/>
      <c r="F2094" s="31"/>
      <c r="H2094" s="36"/>
    </row>
    <row r="2095" spans="4:8" x14ac:dyDescent="0.25">
      <c r="D2095" s="18"/>
      <c r="E2095" s="31"/>
      <c r="F2095" s="31"/>
      <c r="H2095" s="36"/>
    </row>
    <row r="2096" spans="4:8" x14ac:dyDescent="0.25">
      <c r="D2096" s="18"/>
      <c r="E2096" s="31"/>
      <c r="F2096" s="31"/>
      <c r="H2096" s="36"/>
    </row>
    <row r="2097" spans="4:8" x14ac:dyDescent="0.25">
      <c r="D2097" s="18"/>
      <c r="E2097" s="31"/>
      <c r="F2097" s="31"/>
      <c r="H2097" s="36"/>
    </row>
    <row r="2098" spans="4:8" x14ac:dyDescent="0.25">
      <c r="D2098" s="18"/>
      <c r="E2098" s="31"/>
      <c r="F2098" s="31"/>
      <c r="H2098" s="36"/>
    </row>
    <row r="2099" spans="4:8" x14ac:dyDescent="0.25">
      <c r="D2099" s="18"/>
      <c r="E2099" s="31"/>
      <c r="F2099" s="31"/>
      <c r="H2099" s="36"/>
    </row>
    <row r="2100" spans="4:8" x14ac:dyDescent="0.25">
      <c r="D2100" s="18"/>
      <c r="E2100" s="31"/>
      <c r="F2100" s="31"/>
      <c r="H2100" s="36"/>
    </row>
    <row r="2101" spans="4:8" x14ac:dyDescent="0.25">
      <c r="D2101" s="18"/>
      <c r="E2101" s="31"/>
      <c r="F2101" s="31"/>
      <c r="H2101" s="36"/>
    </row>
    <row r="2102" spans="4:8" x14ac:dyDescent="0.25">
      <c r="D2102" s="18"/>
      <c r="E2102" s="31"/>
      <c r="F2102" s="31"/>
      <c r="H2102" s="36"/>
    </row>
    <row r="2103" spans="4:8" x14ac:dyDescent="0.25">
      <c r="D2103" s="18"/>
      <c r="E2103" s="31"/>
      <c r="F2103" s="31"/>
      <c r="H2103" s="36"/>
    </row>
    <row r="2104" spans="4:8" x14ac:dyDescent="0.25">
      <c r="D2104" s="18"/>
      <c r="E2104" s="31"/>
      <c r="F2104" s="31"/>
      <c r="H2104" s="36"/>
    </row>
    <row r="2105" spans="4:8" x14ac:dyDescent="0.25">
      <c r="D2105" s="18"/>
      <c r="E2105" s="31"/>
      <c r="F2105" s="31"/>
      <c r="H2105" s="36"/>
    </row>
    <row r="2106" spans="4:8" x14ac:dyDescent="0.25">
      <c r="D2106" s="18"/>
      <c r="E2106" s="31"/>
      <c r="F2106" s="31"/>
      <c r="H2106" s="36"/>
    </row>
    <row r="2107" spans="4:8" x14ac:dyDescent="0.25">
      <c r="D2107" s="18"/>
      <c r="E2107" s="31"/>
      <c r="F2107" s="31"/>
      <c r="H2107" s="36"/>
    </row>
    <row r="2108" spans="4:8" x14ac:dyDescent="0.25">
      <c r="D2108" s="18"/>
      <c r="E2108" s="31"/>
      <c r="F2108" s="31"/>
      <c r="H2108" s="36"/>
    </row>
    <row r="2109" spans="4:8" x14ac:dyDescent="0.25">
      <c r="D2109" s="18"/>
      <c r="E2109" s="31"/>
      <c r="F2109" s="31"/>
      <c r="H2109" s="36"/>
    </row>
    <row r="2110" spans="4:8" x14ac:dyDescent="0.25">
      <c r="D2110" s="18"/>
      <c r="E2110" s="31"/>
      <c r="F2110" s="31"/>
      <c r="H2110" s="36"/>
    </row>
    <row r="2111" spans="4:8" x14ac:dyDescent="0.25">
      <c r="D2111" s="18"/>
      <c r="E2111" s="31"/>
      <c r="F2111" s="31"/>
      <c r="H2111" s="36"/>
    </row>
    <row r="2112" spans="4:8" x14ac:dyDescent="0.25">
      <c r="D2112" s="18"/>
      <c r="E2112" s="31"/>
      <c r="F2112" s="31"/>
      <c r="H2112" s="36"/>
    </row>
    <row r="2113" spans="4:8" x14ac:dyDescent="0.25">
      <c r="D2113" s="18"/>
      <c r="E2113" s="31"/>
      <c r="F2113" s="31"/>
      <c r="H2113" s="36"/>
    </row>
    <row r="2114" spans="4:8" x14ac:dyDescent="0.25">
      <c r="D2114" s="18"/>
      <c r="E2114" s="31"/>
      <c r="F2114" s="31"/>
      <c r="H2114" s="36"/>
    </row>
    <row r="2115" spans="4:8" x14ac:dyDescent="0.25">
      <c r="D2115" s="18"/>
      <c r="E2115" s="31"/>
      <c r="F2115" s="31"/>
      <c r="H2115" s="36"/>
    </row>
    <row r="2116" spans="4:8" x14ac:dyDescent="0.25">
      <c r="D2116" s="18"/>
      <c r="E2116" s="31"/>
      <c r="F2116" s="31"/>
      <c r="H2116" s="36"/>
    </row>
    <row r="2117" spans="4:8" x14ac:dyDescent="0.25">
      <c r="D2117" s="18"/>
      <c r="E2117" s="31"/>
      <c r="F2117" s="31"/>
      <c r="H2117" s="36"/>
    </row>
    <row r="2118" spans="4:8" x14ac:dyDescent="0.25">
      <c r="D2118" s="18"/>
      <c r="E2118" s="31"/>
      <c r="F2118" s="31"/>
      <c r="H2118" s="36"/>
    </row>
    <row r="2119" spans="4:8" x14ac:dyDescent="0.25">
      <c r="D2119" s="18"/>
      <c r="E2119" s="31"/>
      <c r="F2119" s="31"/>
      <c r="H2119" s="36"/>
    </row>
    <row r="2120" spans="4:8" x14ac:dyDescent="0.25">
      <c r="D2120" s="18"/>
      <c r="E2120" s="31"/>
      <c r="F2120" s="31"/>
      <c r="H2120" s="36"/>
    </row>
    <row r="2121" spans="4:8" x14ac:dyDescent="0.25">
      <c r="D2121" s="18"/>
      <c r="E2121" s="31"/>
      <c r="F2121" s="31"/>
      <c r="H2121" s="36"/>
    </row>
    <row r="2122" spans="4:8" x14ac:dyDescent="0.25">
      <c r="D2122" s="18"/>
      <c r="E2122" s="31"/>
      <c r="F2122" s="31"/>
      <c r="H2122" s="36"/>
    </row>
    <row r="2123" spans="4:8" x14ac:dyDescent="0.25">
      <c r="D2123" s="18"/>
      <c r="E2123" s="31"/>
      <c r="F2123" s="31"/>
      <c r="H2123" s="36"/>
    </row>
    <row r="2124" spans="4:8" x14ac:dyDescent="0.25">
      <c r="D2124" s="18"/>
      <c r="E2124" s="31"/>
      <c r="F2124" s="31"/>
      <c r="H2124" s="36"/>
    </row>
    <row r="2125" spans="4:8" x14ac:dyDescent="0.25">
      <c r="D2125" s="18"/>
      <c r="E2125" s="31"/>
      <c r="F2125" s="31"/>
      <c r="H2125" s="36"/>
    </row>
    <row r="2126" spans="4:8" x14ac:dyDescent="0.25">
      <c r="D2126" s="18"/>
      <c r="E2126" s="31"/>
      <c r="F2126" s="31"/>
      <c r="H2126" s="36"/>
    </row>
    <row r="2127" spans="4:8" x14ac:dyDescent="0.25">
      <c r="D2127" s="18"/>
      <c r="E2127" s="31"/>
      <c r="F2127" s="31"/>
      <c r="H2127" s="36"/>
    </row>
    <row r="2128" spans="4:8" x14ac:dyDescent="0.25">
      <c r="D2128" s="18"/>
      <c r="E2128" s="31"/>
      <c r="F2128" s="31"/>
      <c r="H2128" s="36"/>
    </row>
    <row r="2129" spans="4:8" x14ac:dyDescent="0.25">
      <c r="D2129" s="18"/>
      <c r="E2129" s="31"/>
      <c r="F2129" s="31"/>
      <c r="H2129" s="36"/>
    </row>
    <row r="2130" spans="4:8" x14ac:dyDescent="0.25">
      <c r="D2130" s="18"/>
      <c r="E2130" s="31"/>
      <c r="F2130" s="31"/>
      <c r="H2130" s="36"/>
    </row>
    <row r="2131" spans="4:8" x14ac:dyDescent="0.25">
      <c r="D2131" s="18"/>
      <c r="E2131" s="31"/>
      <c r="F2131" s="31"/>
      <c r="H2131" s="36"/>
    </row>
    <row r="2132" spans="4:8" x14ac:dyDescent="0.25">
      <c r="D2132" s="18"/>
      <c r="E2132" s="31"/>
      <c r="F2132" s="31"/>
      <c r="H2132" s="36"/>
    </row>
    <row r="2133" spans="4:8" x14ac:dyDescent="0.25">
      <c r="D2133" s="18"/>
      <c r="E2133" s="31"/>
      <c r="F2133" s="31"/>
      <c r="H2133" s="36"/>
    </row>
    <row r="2134" spans="4:8" x14ac:dyDescent="0.25">
      <c r="D2134" s="18"/>
      <c r="E2134" s="31"/>
      <c r="F2134" s="31"/>
      <c r="H2134" s="36"/>
    </row>
    <row r="2135" spans="4:8" x14ac:dyDescent="0.25">
      <c r="D2135" s="18"/>
      <c r="E2135" s="31"/>
      <c r="F2135" s="31"/>
      <c r="H2135" s="36"/>
    </row>
    <row r="2136" spans="4:8" x14ac:dyDescent="0.25">
      <c r="D2136" s="18"/>
      <c r="E2136" s="31"/>
      <c r="F2136" s="31"/>
      <c r="H2136" s="36"/>
    </row>
    <row r="2137" spans="4:8" x14ac:dyDescent="0.25">
      <c r="D2137" s="18"/>
      <c r="E2137" s="31"/>
      <c r="F2137" s="31"/>
      <c r="H2137" s="36"/>
    </row>
    <row r="2138" spans="4:8" x14ac:dyDescent="0.25">
      <c r="D2138" s="18"/>
      <c r="E2138" s="31"/>
      <c r="F2138" s="31"/>
      <c r="H2138" s="36"/>
    </row>
    <row r="2139" spans="4:8" x14ac:dyDescent="0.25">
      <c r="D2139" s="18"/>
      <c r="E2139" s="31"/>
      <c r="F2139" s="31"/>
      <c r="H2139" s="36"/>
    </row>
    <row r="2140" spans="4:8" x14ac:dyDescent="0.25">
      <c r="D2140" s="18"/>
      <c r="E2140" s="31"/>
      <c r="F2140" s="31"/>
      <c r="H2140" s="36"/>
    </row>
    <row r="2141" spans="4:8" x14ac:dyDescent="0.25">
      <c r="D2141" s="18"/>
      <c r="E2141" s="31"/>
      <c r="F2141" s="31"/>
      <c r="H2141" s="36"/>
    </row>
    <row r="2142" spans="4:8" x14ac:dyDescent="0.25">
      <c r="D2142" s="18"/>
      <c r="E2142" s="31"/>
      <c r="F2142" s="31"/>
      <c r="H2142" s="36"/>
    </row>
    <row r="2143" spans="4:8" x14ac:dyDescent="0.25">
      <c r="D2143" s="18"/>
      <c r="E2143" s="31"/>
      <c r="F2143" s="31"/>
      <c r="H2143" s="36"/>
    </row>
    <row r="2144" spans="4:8" x14ac:dyDescent="0.25">
      <c r="D2144" s="18"/>
      <c r="E2144" s="31"/>
      <c r="F2144" s="31"/>
      <c r="H2144" s="36"/>
    </row>
    <row r="2145" spans="4:8" x14ac:dyDescent="0.25">
      <c r="D2145" s="18"/>
      <c r="E2145" s="31"/>
      <c r="F2145" s="31"/>
      <c r="H2145" s="36"/>
    </row>
    <row r="2146" spans="4:8" x14ac:dyDescent="0.25">
      <c r="D2146" s="18"/>
      <c r="E2146" s="31"/>
      <c r="F2146" s="31"/>
      <c r="H2146" s="36"/>
    </row>
    <row r="2147" spans="4:8" x14ac:dyDescent="0.25">
      <c r="D2147" s="18"/>
      <c r="E2147" s="31"/>
      <c r="F2147" s="31"/>
      <c r="H2147" s="36"/>
    </row>
    <row r="2148" spans="4:8" x14ac:dyDescent="0.25">
      <c r="D2148" s="18"/>
      <c r="E2148" s="31"/>
      <c r="F2148" s="31"/>
      <c r="H2148" s="36"/>
    </row>
    <row r="2149" spans="4:8" x14ac:dyDescent="0.25">
      <c r="D2149" s="18"/>
      <c r="E2149" s="31"/>
      <c r="F2149" s="31"/>
      <c r="H2149" s="36"/>
    </row>
    <row r="2150" spans="4:8" x14ac:dyDescent="0.25">
      <c r="D2150" s="18"/>
      <c r="E2150" s="31"/>
      <c r="F2150" s="31"/>
      <c r="H2150" s="36"/>
    </row>
    <row r="2151" spans="4:8" x14ac:dyDescent="0.25">
      <c r="D2151" s="18"/>
      <c r="E2151" s="31"/>
      <c r="F2151" s="31"/>
      <c r="H2151" s="36"/>
    </row>
    <row r="2152" spans="4:8" x14ac:dyDescent="0.25">
      <c r="D2152" s="18"/>
      <c r="E2152" s="31"/>
      <c r="F2152" s="31"/>
      <c r="H2152" s="36"/>
    </row>
    <row r="2153" spans="4:8" x14ac:dyDescent="0.25">
      <c r="D2153" s="18"/>
      <c r="E2153" s="31"/>
      <c r="F2153" s="31"/>
      <c r="H2153" s="36"/>
    </row>
    <row r="2154" spans="4:8" x14ac:dyDescent="0.25">
      <c r="D2154" s="18"/>
      <c r="E2154" s="31"/>
      <c r="F2154" s="31"/>
      <c r="H2154" s="36"/>
    </row>
    <row r="2155" spans="4:8" x14ac:dyDescent="0.25">
      <c r="D2155" s="18"/>
      <c r="E2155" s="31"/>
      <c r="F2155" s="31"/>
      <c r="H2155" s="36"/>
    </row>
    <row r="2156" spans="4:8" x14ac:dyDescent="0.25">
      <c r="D2156" s="18"/>
      <c r="E2156" s="31"/>
      <c r="F2156" s="31"/>
      <c r="H2156" s="36"/>
    </row>
    <row r="2157" spans="4:8" x14ac:dyDescent="0.25">
      <c r="D2157" s="18"/>
      <c r="E2157" s="31"/>
      <c r="F2157" s="31"/>
      <c r="H2157" s="36"/>
    </row>
    <row r="2158" spans="4:8" x14ac:dyDescent="0.25">
      <c r="D2158" s="18"/>
      <c r="E2158" s="31"/>
      <c r="F2158" s="31"/>
      <c r="H2158" s="36"/>
    </row>
    <row r="2159" spans="4:8" x14ac:dyDescent="0.25">
      <c r="D2159" s="18"/>
      <c r="E2159" s="31"/>
      <c r="F2159" s="31"/>
      <c r="H2159" s="36"/>
    </row>
    <row r="2160" spans="4:8" x14ac:dyDescent="0.25">
      <c r="D2160" s="18"/>
      <c r="E2160" s="31"/>
      <c r="F2160" s="31"/>
      <c r="H2160" s="36"/>
    </row>
    <row r="2161" spans="4:8" x14ac:dyDescent="0.25">
      <c r="D2161" s="18"/>
      <c r="E2161" s="31"/>
      <c r="F2161" s="31"/>
      <c r="H2161" s="36"/>
    </row>
    <row r="2162" spans="4:8" x14ac:dyDescent="0.25">
      <c r="D2162" s="18"/>
      <c r="E2162" s="31"/>
      <c r="F2162" s="31"/>
      <c r="H2162" s="36"/>
    </row>
    <row r="2163" spans="4:8" x14ac:dyDescent="0.25">
      <c r="D2163" s="18"/>
      <c r="E2163" s="31"/>
      <c r="F2163" s="31"/>
      <c r="H2163" s="36"/>
    </row>
    <row r="2164" spans="4:8" x14ac:dyDescent="0.25">
      <c r="D2164" s="18"/>
      <c r="E2164" s="31"/>
      <c r="F2164" s="31"/>
      <c r="H2164" s="36"/>
    </row>
    <row r="2165" spans="4:8" x14ac:dyDescent="0.25">
      <c r="D2165" s="18"/>
      <c r="E2165" s="31"/>
      <c r="F2165" s="31"/>
      <c r="H2165" s="36"/>
    </row>
    <row r="2166" spans="4:8" x14ac:dyDescent="0.25">
      <c r="D2166" s="18"/>
      <c r="E2166" s="31"/>
      <c r="F2166" s="31"/>
      <c r="H2166" s="36"/>
    </row>
    <row r="2167" spans="4:8" x14ac:dyDescent="0.25">
      <c r="D2167" s="18"/>
      <c r="E2167" s="31"/>
      <c r="F2167" s="31"/>
      <c r="H2167" s="36"/>
    </row>
    <row r="2168" spans="4:8" x14ac:dyDescent="0.25">
      <c r="D2168" s="18"/>
      <c r="E2168" s="31"/>
      <c r="F2168" s="31"/>
      <c r="H2168" s="36"/>
    </row>
    <row r="2169" spans="4:8" x14ac:dyDescent="0.25">
      <c r="D2169" s="18"/>
      <c r="E2169" s="31"/>
      <c r="F2169" s="31"/>
      <c r="H2169" s="36"/>
    </row>
    <row r="2170" spans="4:8" x14ac:dyDescent="0.25">
      <c r="D2170" s="18"/>
      <c r="E2170" s="31"/>
      <c r="F2170" s="31"/>
      <c r="H2170" s="36"/>
    </row>
    <row r="2171" spans="4:8" x14ac:dyDescent="0.25">
      <c r="D2171" s="18"/>
      <c r="E2171" s="31"/>
      <c r="F2171" s="31"/>
      <c r="H2171" s="36"/>
    </row>
    <row r="2172" spans="4:8" x14ac:dyDescent="0.25">
      <c r="D2172" s="18"/>
      <c r="E2172" s="31"/>
      <c r="F2172" s="31"/>
      <c r="H2172" s="36"/>
    </row>
    <row r="2173" spans="4:8" x14ac:dyDescent="0.25">
      <c r="D2173" s="18"/>
      <c r="E2173" s="31"/>
      <c r="F2173" s="31"/>
      <c r="H2173" s="36"/>
    </row>
    <row r="2174" spans="4:8" x14ac:dyDescent="0.25">
      <c r="D2174" s="18"/>
      <c r="E2174" s="31"/>
      <c r="F2174" s="31"/>
      <c r="H2174" s="36"/>
    </row>
    <row r="2175" spans="4:8" x14ac:dyDescent="0.25">
      <c r="D2175" s="18"/>
      <c r="E2175" s="31"/>
      <c r="F2175" s="31"/>
      <c r="H2175" s="36"/>
    </row>
    <row r="2176" spans="4:8" x14ac:dyDescent="0.25">
      <c r="D2176" s="18"/>
      <c r="E2176" s="31"/>
      <c r="F2176" s="31"/>
      <c r="H2176" s="36"/>
    </row>
    <row r="2177" spans="4:8" x14ac:dyDescent="0.25">
      <c r="D2177" s="18"/>
      <c r="E2177" s="31"/>
      <c r="F2177" s="31"/>
      <c r="H2177" s="36"/>
    </row>
    <row r="2178" spans="4:8" x14ac:dyDescent="0.25">
      <c r="D2178" s="18"/>
      <c r="E2178" s="31"/>
      <c r="F2178" s="31"/>
      <c r="H2178" s="36"/>
    </row>
    <row r="2179" spans="4:8" x14ac:dyDescent="0.25">
      <c r="D2179" s="18"/>
      <c r="E2179" s="31"/>
      <c r="F2179" s="31"/>
      <c r="H2179" s="36"/>
    </row>
    <row r="2180" spans="4:8" x14ac:dyDescent="0.25">
      <c r="D2180" s="18"/>
      <c r="E2180" s="31"/>
      <c r="F2180" s="31"/>
      <c r="H2180" s="36"/>
    </row>
    <row r="2181" spans="4:8" x14ac:dyDescent="0.25">
      <c r="D2181" s="18"/>
      <c r="E2181" s="31"/>
      <c r="F2181" s="31"/>
      <c r="H2181" s="36"/>
    </row>
    <row r="2182" spans="4:8" x14ac:dyDescent="0.25">
      <c r="D2182" s="18"/>
      <c r="E2182" s="31"/>
      <c r="F2182" s="31"/>
      <c r="H2182" s="36"/>
    </row>
    <row r="2183" spans="4:8" x14ac:dyDescent="0.25">
      <c r="D2183" s="18"/>
      <c r="E2183" s="31"/>
      <c r="F2183" s="31"/>
      <c r="H2183" s="36"/>
    </row>
    <row r="2184" spans="4:8" x14ac:dyDescent="0.25">
      <c r="D2184" s="18"/>
      <c r="E2184" s="31"/>
      <c r="F2184" s="31"/>
      <c r="H2184" s="36"/>
    </row>
    <row r="2185" spans="4:8" x14ac:dyDescent="0.25">
      <c r="D2185" s="18"/>
      <c r="E2185" s="31"/>
      <c r="F2185" s="31"/>
      <c r="H2185" s="36"/>
    </row>
    <row r="2186" spans="4:8" x14ac:dyDescent="0.25">
      <c r="D2186" s="18"/>
      <c r="E2186" s="31"/>
      <c r="F2186" s="31"/>
      <c r="H2186" s="36"/>
    </row>
    <row r="2187" spans="4:8" x14ac:dyDescent="0.25">
      <c r="D2187" s="18"/>
      <c r="E2187" s="31"/>
      <c r="F2187" s="31"/>
      <c r="H2187" s="36"/>
    </row>
    <row r="2188" spans="4:8" x14ac:dyDescent="0.25">
      <c r="D2188" s="18"/>
      <c r="E2188" s="31"/>
      <c r="F2188" s="31"/>
      <c r="H2188" s="36"/>
    </row>
    <row r="2189" spans="4:8" x14ac:dyDescent="0.25">
      <c r="D2189" s="18"/>
      <c r="E2189" s="31"/>
      <c r="F2189" s="31"/>
      <c r="H2189" s="36"/>
    </row>
    <row r="2190" spans="4:8" x14ac:dyDescent="0.25">
      <c r="D2190" s="18"/>
      <c r="E2190" s="31"/>
      <c r="F2190" s="31"/>
      <c r="H2190" s="36"/>
    </row>
    <row r="2191" spans="4:8" x14ac:dyDescent="0.25">
      <c r="D2191" s="18"/>
      <c r="E2191" s="31"/>
      <c r="F2191" s="31"/>
      <c r="H2191" s="36"/>
    </row>
    <row r="2192" spans="4:8" x14ac:dyDescent="0.25">
      <c r="D2192" s="18"/>
      <c r="E2192" s="31"/>
      <c r="F2192" s="31"/>
      <c r="H2192" s="36"/>
    </row>
    <row r="2193" spans="4:8" x14ac:dyDescent="0.25">
      <c r="D2193" s="18"/>
      <c r="E2193" s="31"/>
      <c r="F2193" s="31"/>
      <c r="H2193" s="36"/>
    </row>
    <row r="2194" spans="4:8" x14ac:dyDescent="0.25">
      <c r="D2194" s="18"/>
      <c r="E2194" s="31"/>
      <c r="F2194" s="31"/>
      <c r="H2194" s="36"/>
    </row>
    <row r="2195" spans="4:8" x14ac:dyDescent="0.25">
      <c r="D2195" s="18"/>
      <c r="E2195" s="31"/>
      <c r="F2195" s="31"/>
      <c r="H2195" s="36"/>
    </row>
    <row r="2196" spans="4:8" x14ac:dyDescent="0.25">
      <c r="D2196" s="18"/>
      <c r="E2196" s="31"/>
      <c r="F2196" s="31"/>
      <c r="H2196" s="36"/>
    </row>
    <row r="2197" spans="4:8" x14ac:dyDescent="0.25">
      <c r="D2197" s="18"/>
      <c r="E2197" s="31"/>
      <c r="F2197" s="31"/>
      <c r="H2197" s="36"/>
    </row>
    <row r="2198" spans="4:8" x14ac:dyDescent="0.25">
      <c r="D2198" s="18"/>
      <c r="E2198" s="31"/>
      <c r="F2198" s="31"/>
      <c r="H2198" s="36"/>
    </row>
    <row r="2199" spans="4:8" x14ac:dyDescent="0.25">
      <c r="D2199" s="18"/>
      <c r="E2199" s="31"/>
      <c r="F2199" s="31"/>
      <c r="H2199" s="36"/>
    </row>
    <row r="2200" spans="4:8" x14ac:dyDescent="0.25">
      <c r="D2200" s="18"/>
      <c r="E2200" s="31"/>
      <c r="F2200" s="31"/>
      <c r="H2200" s="36"/>
    </row>
    <row r="2201" spans="4:8" x14ac:dyDescent="0.25">
      <c r="D2201" s="18"/>
      <c r="E2201" s="31"/>
      <c r="F2201" s="31"/>
      <c r="H2201" s="36"/>
    </row>
    <row r="2202" spans="4:8" x14ac:dyDescent="0.25">
      <c r="D2202" s="18"/>
      <c r="E2202" s="31"/>
      <c r="F2202" s="31"/>
      <c r="H2202" s="36"/>
    </row>
    <row r="2203" spans="4:8" x14ac:dyDescent="0.25">
      <c r="D2203" s="18"/>
      <c r="E2203" s="31"/>
      <c r="F2203" s="31"/>
      <c r="H2203" s="36"/>
    </row>
    <row r="2204" spans="4:8" x14ac:dyDescent="0.25">
      <c r="D2204" s="18"/>
      <c r="E2204" s="31"/>
      <c r="F2204" s="31"/>
      <c r="H2204" s="36"/>
    </row>
    <row r="2205" spans="4:8" x14ac:dyDescent="0.25">
      <c r="D2205" s="18"/>
      <c r="E2205" s="31"/>
      <c r="F2205" s="31"/>
      <c r="H2205" s="36"/>
    </row>
    <row r="2206" spans="4:8" x14ac:dyDescent="0.25">
      <c r="D2206" s="18"/>
      <c r="E2206" s="31"/>
      <c r="F2206" s="31"/>
      <c r="H2206" s="36"/>
    </row>
    <row r="2207" spans="4:8" x14ac:dyDescent="0.25">
      <c r="D2207" s="18"/>
      <c r="E2207" s="31"/>
      <c r="F2207" s="31"/>
      <c r="H2207" s="36"/>
    </row>
    <row r="2208" spans="4:8" x14ac:dyDescent="0.25">
      <c r="D2208" s="18"/>
      <c r="E2208" s="31"/>
      <c r="F2208" s="31"/>
      <c r="H2208" s="36"/>
    </row>
    <row r="2209" spans="4:8" x14ac:dyDescent="0.25">
      <c r="D2209" s="18"/>
      <c r="E2209" s="31"/>
      <c r="F2209" s="31"/>
      <c r="H2209" s="36"/>
    </row>
    <row r="2210" spans="4:8" x14ac:dyDescent="0.25">
      <c r="D2210" s="18"/>
      <c r="E2210" s="31"/>
      <c r="F2210" s="31"/>
      <c r="H2210" s="36"/>
    </row>
    <row r="2211" spans="4:8" x14ac:dyDescent="0.25">
      <c r="D2211" s="18"/>
      <c r="E2211" s="31"/>
      <c r="F2211" s="31"/>
      <c r="H2211" s="36"/>
    </row>
    <row r="2212" spans="4:8" x14ac:dyDescent="0.25">
      <c r="D2212" s="18"/>
      <c r="E2212" s="31"/>
      <c r="F2212" s="31"/>
      <c r="H2212" s="36"/>
    </row>
    <row r="2213" spans="4:8" x14ac:dyDescent="0.25">
      <c r="D2213" s="18"/>
      <c r="E2213" s="31"/>
      <c r="F2213" s="31"/>
      <c r="H2213" s="36"/>
    </row>
    <row r="2214" spans="4:8" x14ac:dyDescent="0.25">
      <c r="D2214" s="18"/>
      <c r="E2214" s="31"/>
      <c r="F2214" s="31"/>
      <c r="H2214" s="36"/>
    </row>
    <row r="2215" spans="4:8" x14ac:dyDescent="0.25">
      <c r="D2215" s="18"/>
      <c r="E2215" s="31"/>
      <c r="F2215" s="31"/>
      <c r="H2215" s="36"/>
    </row>
    <row r="2216" spans="4:8" x14ac:dyDescent="0.25">
      <c r="D2216" s="18"/>
      <c r="E2216" s="31"/>
      <c r="F2216" s="31"/>
      <c r="H2216" s="36"/>
    </row>
    <row r="2217" spans="4:8" x14ac:dyDescent="0.25">
      <c r="D2217" s="18"/>
      <c r="E2217" s="31"/>
      <c r="F2217" s="31"/>
      <c r="H2217" s="36"/>
    </row>
    <row r="2218" spans="4:8" x14ac:dyDescent="0.25">
      <c r="D2218" s="18"/>
      <c r="E2218" s="31"/>
      <c r="F2218" s="31"/>
      <c r="H2218" s="36"/>
    </row>
    <row r="2219" spans="4:8" x14ac:dyDescent="0.25">
      <c r="D2219" s="18"/>
      <c r="E2219" s="31"/>
      <c r="F2219" s="31"/>
      <c r="H2219" s="36"/>
    </row>
    <row r="2220" spans="4:8" x14ac:dyDescent="0.25">
      <c r="D2220" s="18"/>
      <c r="E2220" s="31"/>
      <c r="F2220" s="31"/>
      <c r="H2220" s="36"/>
    </row>
    <row r="2221" spans="4:8" x14ac:dyDescent="0.25">
      <c r="D2221" s="18"/>
      <c r="E2221" s="31"/>
      <c r="F2221" s="31"/>
      <c r="H2221" s="36"/>
    </row>
    <row r="2222" spans="4:8" x14ac:dyDescent="0.25">
      <c r="D2222" s="18"/>
      <c r="E2222" s="31"/>
      <c r="F2222" s="31"/>
      <c r="H2222" s="36"/>
    </row>
    <row r="2223" spans="4:8" x14ac:dyDescent="0.25">
      <c r="D2223" s="18"/>
      <c r="E2223" s="31"/>
      <c r="F2223" s="31"/>
      <c r="H2223" s="36"/>
    </row>
    <row r="2224" spans="4:8" x14ac:dyDescent="0.25">
      <c r="D2224" s="18"/>
      <c r="E2224" s="31"/>
      <c r="F2224" s="31"/>
      <c r="H2224" s="36"/>
    </row>
    <row r="2225" spans="4:8" x14ac:dyDescent="0.25">
      <c r="D2225" s="18"/>
      <c r="E2225" s="31"/>
      <c r="F2225" s="31"/>
      <c r="H2225" s="36"/>
    </row>
    <row r="2226" spans="4:8" x14ac:dyDescent="0.25">
      <c r="D2226" s="18"/>
      <c r="E2226" s="31"/>
      <c r="F2226" s="31"/>
      <c r="H2226" s="36"/>
    </row>
    <row r="2227" spans="4:8" x14ac:dyDescent="0.25">
      <c r="D2227" s="18"/>
      <c r="E2227" s="31"/>
      <c r="F2227" s="31"/>
      <c r="H2227" s="36"/>
    </row>
    <row r="2228" spans="4:8" x14ac:dyDescent="0.25">
      <c r="D2228" s="18"/>
      <c r="E2228" s="31"/>
      <c r="F2228" s="31"/>
      <c r="H2228" s="36"/>
    </row>
    <row r="2229" spans="4:8" x14ac:dyDescent="0.25">
      <c r="D2229" s="18"/>
      <c r="E2229" s="31"/>
      <c r="F2229" s="31"/>
      <c r="H2229" s="36"/>
    </row>
    <row r="2230" spans="4:8" x14ac:dyDescent="0.25">
      <c r="D2230" s="18"/>
      <c r="E2230" s="31"/>
      <c r="F2230" s="31"/>
      <c r="H2230" s="36"/>
    </row>
    <row r="2231" spans="4:8" x14ac:dyDescent="0.25">
      <c r="D2231" s="18"/>
      <c r="E2231" s="31"/>
      <c r="F2231" s="31"/>
      <c r="H2231" s="36"/>
    </row>
    <row r="2232" spans="4:8" x14ac:dyDescent="0.25">
      <c r="D2232" s="18"/>
      <c r="E2232" s="31"/>
      <c r="F2232" s="31"/>
      <c r="H2232" s="36"/>
    </row>
    <row r="2233" spans="4:8" x14ac:dyDescent="0.25">
      <c r="D2233" s="18"/>
      <c r="E2233" s="31"/>
      <c r="F2233" s="31"/>
      <c r="H2233" s="36"/>
    </row>
    <row r="2234" spans="4:8" x14ac:dyDescent="0.25">
      <c r="D2234" s="18"/>
      <c r="E2234" s="31"/>
      <c r="F2234" s="31"/>
      <c r="H2234" s="36"/>
    </row>
    <row r="2235" spans="4:8" x14ac:dyDescent="0.25">
      <c r="D2235" s="18"/>
      <c r="E2235" s="31"/>
      <c r="F2235" s="31"/>
      <c r="H2235" s="36"/>
    </row>
    <row r="2236" spans="4:8" x14ac:dyDescent="0.25">
      <c r="D2236" s="18"/>
      <c r="E2236" s="31"/>
      <c r="F2236" s="31"/>
      <c r="H2236" s="36"/>
    </row>
    <row r="2237" spans="4:8" x14ac:dyDescent="0.25">
      <c r="D2237" s="18"/>
      <c r="E2237" s="31"/>
      <c r="F2237" s="31"/>
      <c r="H2237" s="36"/>
    </row>
    <row r="2238" spans="4:8" x14ac:dyDescent="0.25">
      <c r="D2238" s="18"/>
      <c r="E2238" s="31"/>
      <c r="F2238" s="31"/>
      <c r="H2238" s="36"/>
    </row>
    <row r="2239" spans="4:8" x14ac:dyDescent="0.25">
      <c r="D2239" s="18"/>
      <c r="E2239" s="31"/>
      <c r="F2239" s="31"/>
      <c r="H2239" s="36"/>
    </row>
    <row r="2240" spans="4:8" x14ac:dyDescent="0.25">
      <c r="D2240" s="18"/>
      <c r="E2240" s="31"/>
      <c r="F2240" s="31"/>
      <c r="H2240" s="36"/>
    </row>
    <row r="2241" spans="4:8" x14ac:dyDescent="0.25">
      <c r="D2241" s="18"/>
      <c r="E2241" s="31"/>
      <c r="F2241" s="31"/>
      <c r="H2241" s="36"/>
    </row>
    <row r="2242" spans="4:8" x14ac:dyDescent="0.25">
      <c r="D2242" s="18"/>
      <c r="E2242" s="31"/>
      <c r="F2242" s="31"/>
      <c r="H2242" s="36"/>
    </row>
    <row r="2243" spans="4:8" x14ac:dyDescent="0.25">
      <c r="D2243" s="18"/>
      <c r="E2243" s="31"/>
      <c r="F2243" s="31"/>
      <c r="H2243" s="36"/>
    </row>
    <row r="2244" spans="4:8" x14ac:dyDescent="0.25">
      <c r="D2244" s="18"/>
      <c r="E2244" s="31"/>
      <c r="F2244" s="31"/>
      <c r="H2244" s="36"/>
    </row>
    <row r="2245" spans="4:8" x14ac:dyDescent="0.25">
      <c r="D2245" s="18"/>
      <c r="E2245" s="31"/>
      <c r="F2245" s="31"/>
      <c r="H2245" s="36"/>
    </row>
    <row r="2246" spans="4:8" x14ac:dyDescent="0.25">
      <c r="D2246" s="18"/>
      <c r="E2246" s="31"/>
      <c r="F2246" s="31"/>
      <c r="H2246" s="36"/>
    </row>
    <row r="2247" spans="4:8" x14ac:dyDescent="0.25">
      <c r="D2247" s="18"/>
      <c r="E2247" s="31"/>
      <c r="F2247" s="31"/>
      <c r="H2247" s="36"/>
    </row>
    <row r="2248" spans="4:8" x14ac:dyDescent="0.25">
      <c r="D2248" s="18"/>
      <c r="E2248" s="31"/>
      <c r="F2248" s="31"/>
      <c r="H2248" s="36"/>
    </row>
    <row r="2249" spans="4:8" x14ac:dyDescent="0.25">
      <c r="D2249" s="18"/>
      <c r="E2249" s="31"/>
      <c r="F2249" s="31"/>
      <c r="H2249" s="36"/>
    </row>
    <row r="2250" spans="4:8" x14ac:dyDescent="0.25">
      <c r="D2250" s="18"/>
      <c r="E2250" s="31"/>
      <c r="F2250" s="31"/>
      <c r="H2250" s="36"/>
    </row>
    <row r="2251" spans="4:8" x14ac:dyDescent="0.25">
      <c r="D2251" s="18"/>
      <c r="E2251" s="31"/>
      <c r="F2251" s="31"/>
      <c r="H2251" s="36"/>
    </row>
    <row r="2252" spans="4:8" x14ac:dyDescent="0.25">
      <c r="D2252" s="18"/>
      <c r="E2252" s="31"/>
      <c r="F2252" s="31"/>
      <c r="H2252" s="36"/>
    </row>
    <row r="2253" spans="4:8" x14ac:dyDescent="0.25">
      <c r="D2253" s="18"/>
      <c r="E2253" s="31"/>
      <c r="F2253" s="31"/>
      <c r="H2253" s="36"/>
    </row>
    <row r="2254" spans="4:8" x14ac:dyDescent="0.25">
      <c r="D2254" s="18"/>
      <c r="E2254" s="31"/>
      <c r="F2254" s="31"/>
      <c r="H2254" s="36"/>
    </row>
    <row r="2255" spans="4:8" x14ac:dyDescent="0.25">
      <c r="D2255" s="18"/>
      <c r="E2255" s="31"/>
      <c r="F2255" s="31"/>
      <c r="H2255" s="36"/>
    </row>
    <row r="2256" spans="4:8" x14ac:dyDescent="0.25">
      <c r="D2256" s="18"/>
      <c r="E2256" s="31"/>
      <c r="F2256" s="31"/>
      <c r="H2256" s="36"/>
    </row>
    <row r="2257" spans="4:8" x14ac:dyDescent="0.25">
      <c r="D2257" s="18"/>
      <c r="E2257" s="31"/>
      <c r="F2257" s="31"/>
      <c r="H2257" s="36"/>
    </row>
    <row r="2258" spans="4:8" x14ac:dyDescent="0.25">
      <c r="D2258" s="18"/>
      <c r="E2258" s="31"/>
      <c r="F2258" s="31"/>
      <c r="H2258" s="36"/>
    </row>
    <row r="2259" spans="4:8" x14ac:dyDescent="0.25">
      <c r="D2259" s="18"/>
      <c r="E2259" s="31"/>
      <c r="F2259" s="31"/>
      <c r="H2259" s="36"/>
    </row>
    <row r="2260" spans="4:8" x14ac:dyDescent="0.25">
      <c r="D2260" s="18"/>
      <c r="E2260" s="31"/>
      <c r="F2260" s="31"/>
      <c r="H2260" s="36"/>
    </row>
    <row r="2261" spans="4:8" x14ac:dyDescent="0.25">
      <c r="D2261" s="18"/>
      <c r="E2261" s="31"/>
      <c r="F2261" s="31"/>
      <c r="H2261" s="36"/>
    </row>
    <row r="2262" spans="4:8" x14ac:dyDescent="0.25">
      <c r="D2262" s="18"/>
      <c r="E2262" s="31"/>
      <c r="F2262" s="31"/>
      <c r="H2262" s="36"/>
    </row>
    <row r="2263" spans="4:8" x14ac:dyDescent="0.25">
      <c r="D2263" s="18"/>
      <c r="E2263" s="31"/>
      <c r="F2263" s="31"/>
      <c r="H2263" s="36"/>
    </row>
    <row r="2264" spans="4:8" x14ac:dyDescent="0.25">
      <c r="D2264" s="18"/>
      <c r="E2264" s="31"/>
      <c r="F2264" s="31"/>
      <c r="H2264" s="36"/>
    </row>
    <row r="2265" spans="4:8" x14ac:dyDescent="0.25">
      <c r="D2265" s="18"/>
      <c r="E2265" s="31"/>
      <c r="F2265" s="31"/>
      <c r="H2265" s="36"/>
    </row>
    <row r="2266" spans="4:8" x14ac:dyDescent="0.25">
      <c r="D2266" s="18"/>
      <c r="E2266" s="31"/>
      <c r="F2266" s="31"/>
      <c r="H2266" s="36"/>
    </row>
    <row r="2267" spans="4:8" x14ac:dyDescent="0.25">
      <c r="D2267" s="18"/>
      <c r="E2267" s="31"/>
      <c r="F2267" s="31"/>
      <c r="H2267" s="36"/>
    </row>
    <row r="2268" spans="4:8" x14ac:dyDescent="0.25">
      <c r="D2268" s="18"/>
      <c r="E2268" s="31"/>
      <c r="F2268" s="31"/>
      <c r="H2268" s="36"/>
    </row>
    <row r="2269" spans="4:8" x14ac:dyDescent="0.25">
      <c r="D2269" s="18"/>
      <c r="E2269" s="31"/>
      <c r="F2269" s="31"/>
      <c r="H2269" s="36"/>
    </row>
    <row r="2270" spans="4:8" x14ac:dyDescent="0.25">
      <c r="D2270" s="18"/>
      <c r="E2270" s="31"/>
      <c r="F2270" s="31"/>
      <c r="H2270" s="36"/>
    </row>
    <row r="2271" spans="4:8" x14ac:dyDescent="0.25">
      <c r="D2271" s="18"/>
      <c r="E2271" s="31"/>
      <c r="F2271" s="31"/>
      <c r="H2271" s="36"/>
    </row>
    <row r="2272" spans="4:8" x14ac:dyDescent="0.25">
      <c r="D2272" s="18"/>
      <c r="E2272" s="31"/>
      <c r="F2272" s="31"/>
      <c r="H2272" s="36"/>
    </row>
    <row r="2273" spans="4:8" x14ac:dyDescent="0.25">
      <c r="D2273" s="18"/>
      <c r="E2273" s="31"/>
      <c r="F2273" s="31"/>
      <c r="H2273" s="36"/>
    </row>
    <row r="2274" spans="4:8" x14ac:dyDescent="0.25">
      <c r="D2274" s="18"/>
      <c r="E2274" s="31"/>
      <c r="F2274" s="31"/>
      <c r="H2274" s="36"/>
    </row>
    <row r="2275" spans="4:8" x14ac:dyDescent="0.25">
      <c r="D2275" s="18"/>
      <c r="E2275" s="31"/>
      <c r="F2275" s="31"/>
      <c r="H2275" s="36"/>
    </row>
    <row r="2276" spans="4:8" x14ac:dyDescent="0.25">
      <c r="D2276" s="18"/>
      <c r="E2276" s="31"/>
      <c r="F2276" s="31"/>
      <c r="H2276" s="36"/>
    </row>
    <row r="2277" spans="4:8" x14ac:dyDescent="0.25">
      <c r="D2277" s="18"/>
      <c r="E2277" s="31"/>
      <c r="F2277" s="31"/>
      <c r="H2277" s="36"/>
    </row>
    <row r="2278" spans="4:8" x14ac:dyDescent="0.25">
      <c r="D2278" s="18"/>
      <c r="E2278" s="31"/>
      <c r="F2278" s="31"/>
      <c r="H2278" s="36"/>
    </row>
    <row r="2279" spans="4:8" x14ac:dyDescent="0.25">
      <c r="D2279" s="18"/>
      <c r="E2279" s="31"/>
      <c r="F2279" s="31"/>
      <c r="H2279" s="36"/>
    </row>
    <row r="2280" spans="4:8" x14ac:dyDescent="0.25">
      <c r="D2280" s="18"/>
      <c r="E2280" s="31"/>
      <c r="F2280" s="31"/>
      <c r="H2280" s="36"/>
    </row>
    <row r="2281" spans="4:8" x14ac:dyDescent="0.25">
      <c r="D2281" s="18"/>
      <c r="E2281" s="31"/>
      <c r="F2281" s="31"/>
      <c r="H2281" s="36"/>
    </row>
    <row r="2282" spans="4:8" x14ac:dyDescent="0.25">
      <c r="D2282" s="18"/>
      <c r="E2282" s="31"/>
      <c r="F2282" s="31"/>
      <c r="H2282" s="36"/>
    </row>
    <row r="2283" spans="4:8" x14ac:dyDescent="0.25">
      <c r="D2283" s="18"/>
      <c r="E2283" s="31"/>
      <c r="F2283" s="31"/>
      <c r="H2283" s="36"/>
    </row>
    <row r="2284" spans="4:8" x14ac:dyDescent="0.25">
      <c r="D2284" s="18"/>
      <c r="E2284" s="31"/>
      <c r="F2284" s="31"/>
      <c r="H2284" s="36"/>
    </row>
    <row r="2285" spans="4:8" x14ac:dyDescent="0.25">
      <c r="D2285" s="18"/>
      <c r="E2285" s="31"/>
      <c r="F2285" s="31"/>
      <c r="H2285" s="36"/>
    </row>
    <row r="2286" spans="4:8" x14ac:dyDescent="0.25">
      <c r="D2286" s="18"/>
      <c r="E2286" s="31"/>
      <c r="F2286" s="31"/>
      <c r="H2286" s="36"/>
    </row>
    <row r="2287" spans="4:8" x14ac:dyDescent="0.25">
      <c r="D2287" s="18"/>
      <c r="E2287" s="31"/>
      <c r="F2287" s="31"/>
      <c r="H2287" s="36"/>
    </row>
    <row r="2288" spans="4:8" x14ac:dyDescent="0.25">
      <c r="D2288" s="18"/>
      <c r="E2288" s="31"/>
      <c r="F2288" s="31"/>
      <c r="H2288" s="36"/>
    </row>
    <row r="2289" spans="4:8" x14ac:dyDescent="0.25">
      <c r="D2289" s="18"/>
      <c r="E2289" s="31"/>
      <c r="F2289" s="31"/>
      <c r="H2289" s="36"/>
    </row>
    <row r="2290" spans="4:8" x14ac:dyDescent="0.25">
      <c r="D2290" s="18"/>
      <c r="E2290" s="31"/>
      <c r="F2290" s="31"/>
      <c r="H2290" s="36"/>
    </row>
    <row r="2291" spans="4:8" x14ac:dyDescent="0.25">
      <c r="D2291" s="18"/>
      <c r="E2291" s="31"/>
      <c r="F2291" s="31"/>
      <c r="H2291" s="36"/>
    </row>
    <row r="2292" spans="4:8" x14ac:dyDescent="0.25">
      <c r="D2292" s="18"/>
      <c r="E2292" s="31"/>
      <c r="F2292" s="31"/>
      <c r="H2292" s="36"/>
    </row>
    <row r="2293" spans="4:8" x14ac:dyDescent="0.25">
      <c r="D2293" s="18"/>
      <c r="E2293" s="31"/>
      <c r="F2293" s="31"/>
      <c r="H2293" s="36"/>
    </row>
    <row r="2294" spans="4:8" x14ac:dyDescent="0.25">
      <c r="D2294" s="18"/>
      <c r="E2294" s="31"/>
      <c r="F2294" s="31"/>
      <c r="H2294" s="36"/>
    </row>
    <row r="2295" spans="4:8" x14ac:dyDescent="0.25">
      <c r="D2295" s="18"/>
      <c r="E2295" s="31"/>
      <c r="F2295" s="31"/>
      <c r="H2295" s="36"/>
    </row>
    <row r="2296" spans="4:8" x14ac:dyDescent="0.25">
      <c r="D2296" s="18"/>
      <c r="E2296" s="31"/>
      <c r="F2296" s="31"/>
      <c r="H2296" s="36"/>
    </row>
    <row r="2297" spans="4:8" x14ac:dyDescent="0.25">
      <c r="D2297" s="18"/>
      <c r="E2297" s="31"/>
      <c r="F2297" s="31"/>
      <c r="H2297" s="36"/>
    </row>
    <row r="2298" spans="4:8" x14ac:dyDescent="0.25">
      <c r="D2298" s="18"/>
      <c r="E2298" s="31"/>
      <c r="F2298" s="31"/>
      <c r="H2298" s="36"/>
    </row>
    <row r="2299" spans="4:8" x14ac:dyDescent="0.25">
      <c r="D2299" s="18"/>
      <c r="E2299" s="31"/>
      <c r="F2299" s="31"/>
      <c r="H2299" s="36"/>
    </row>
    <row r="2300" spans="4:8" x14ac:dyDescent="0.25">
      <c r="D2300" s="18"/>
      <c r="E2300" s="31"/>
      <c r="F2300" s="31"/>
      <c r="H2300" s="36"/>
    </row>
    <row r="2301" spans="4:8" x14ac:dyDescent="0.25">
      <c r="D2301" s="18"/>
      <c r="E2301" s="31"/>
      <c r="F2301" s="31"/>
      <c r="H2301" s="36"/>
    </row>
    <row r="2302" spans="4:8" x14ac:dyDescent="0.25">
      <c r="D2302" s="18"/>
      <c r="E2302" s="31"/>
      <c r="F2302" s="31"/>
      <c r="H2302" s="36"/>
    </row>
    <row r="2303" spans="4:8" x14ac:dyDescent="0.25">
      <c r="D2303" s="18"/>
      <c r="E2303" s="31"/>
      <c r="F2303" s="31"/>
      <c r="H2303" s="36"/>
    </row>
    <row r="2304" spans="4:8" x14ac:dyDescent="0.25">
      <c r="D2304" s="18"/>
      <c r="E2304" s="31"/>
      <c r="F2304" s="31"/>
      <c r="H2304" s="36"/>
    </row>
    <row r="2305" spans="4:8" x14ac:dyDescent="0.25">
      <c r="D2305" s="18"/>
      <c r="E2305" s="31"/>
      <c r="F2305" s="31"/>
      <c r="H2305" s="36"/>
    </row>
    <row r="2306" spans="4:8" x14ac:dyDescent="0.25">
      <c r="D2306" s="18"/>
      <c r="E2306" s="31"/>
      <c r="F2306" s="31"/>
      <c r="H2306" s="36"/>
    </row>
    <row r="2307" spans="4:8" x14ac:dyDescent="0.25">
      <c r="D2307" s="18"/>
      <c r="E2307" s="31"/>
      <c r="F2307" s="31"/>
      <c r="H2307" s="36"/>
    </row>
    <row r="2308" spans="4:8" x14ac:dyDescent="0.25">
      <c r="D2308" s="18"/>
      <c r="E2308" s="31"/>
      <c r="F2308" s="31"/>
      <c r="H2308" s="36"/>
    </row>
    <row r="2309" spans="4:8" x14ac:dyDescent="0.25">
      <c r="D2309" s="18"/>
      <c r="E2309" s="31"/>
      <c r="F2309" s="31"/>
      <c r="H2309" s="36"/>
    </row>
    <row r="2310" spans="4:8" x14ac:dyDescent="0.25">
      <c r="D2310" s="18"/>
      <c r="E2310" s="31"/>
      <c r="F2310" s="31"/>
      <c r="H2310" s="36"/>
    </row>
    <row r="2311" spans="4:8" x14ac:dyDescent="0.25">
      <c r="D2311" s="18"/>
      <c r="E2311" s="31"/>
      <c r="F2311" s="31"/>
      <c r="H2311" s="36"/>
    </row>
    <row r="2312" spans="4:8" x14ac:dyDescent="0.25">
      <c r="D2312" s="18"/>
      <c r="E2312" s="31"/>
      <c r="F2312" s="31"/>
      <c r="H2312" s="36"/>
    </row>
    <row r="2313" spans="4:8" x14ac:dyDescent="0.25">
      <c r="D2313" s="18"/>
      <c r="E2313" s="31"/>
      <c r="F2313" s="31"/>
      <c r="H2313" s="36"/>
    </row>
    <row r="2314" spans="4:8" x14ac:dyDescent="0.25">
      <c r="D2314" s="18"/>
      <c r="E2314" s="31"/>
      <c r="F2314" s="31"/>
      <c r="H2314" s="36"/>
    </row>
    <row r="2315" spans="4:8" x14ac:dyDescent="0.25">
      <c r="D2315" s="18"/>
      <c r="E2315" s="31"/>
      <c r="F2315" s="31"/>
      <c r="H2315" s="36"/>
    </row>
    <row r="2316" spans="4:8" x14ac:dyDescent="0.25">
      <c r="D2316" s="18"/>
      <c r="E2316" s="31"/>
      <c r="F2316" s="31"/>
      <c r="H2316" s="36"/>
    </row>
    <row r="2317" spans="4:8" x14ac:dyDescent="0.25">
      <c r="D2317" s="18"/>
      <c r="E2317" s="31"/>
      <c r="F2317" s="31"/>
      <c r="H2317" s="36"/>
    </row>
    <row r="2318" spans="4:8" x14ac:dyDescent="0.25">
      <c r="D2318" s="18"/>
      <c r="E2318" s="31"/>
      <c r="F2318" s="31"/>
      <c r="H2318" s="36"/>
    </row>
    <row r="2319" spans="4:8" x14ac:dyDescent="0.25">
      <c r="D2319" s="18"/>
      <c r="E2319" s="31"/>
      <c r="F2319" s="31"/>
      <c r="H2319" s="36"/>
    </row>
    <row r="2320" spans="4:8" x14ac:dyDescent="0.25">
      <c r="D2320" s="18"/>
      <c r="E2320" s="31"/>
      <c r="F2320" s="31"/>
      <c r="H2320" s="36"/>
    </row>
    <row r="2321" spans="4:8" x14ac:dyDescent="0.25">
      <c r="D2321" s="18"/>
      <c r="E2321" s="31"/>
      <c r="F2321" s="31"/>
      <c r="H2321" s="36"/>
    </row>
    <row r="2322" spans="4:8" x14ac:dyDescent="0.25">
      <c r="D2322" s="18"/>
      <c r="E2322" s="31"/>
      <c r="F2322" s="31"/>
      <c r="H2322" s="36"/>
    </row>
    <row r="2323" spans="4:8" x14ac:dyDescent="0.25">
      <c r="D2323" s="18"/>
      <c r="E2323" s="31"/>
      <c r="F2323" s="31"/>
      <c r="H2323" s="36"/>
    </row>
    <row r="2324" spans="4:8" x14ac:dyDescent="0.25">
      <c r="D2324" s="18"/>
      <c r="E2324" s="31"/>
      <c r="F2324" s="31"/>
      <c r="H2324" s="36"/>
    </row>
    <row r="2325" spans="4:8" x14ac:dyDescent="0.25">
      <c r="D2325" s="18"/>
      <c r="E2325" s="31"/>
      <c r="F2325" s="31"/>
      <c r="H2325" s="36"/>
    </row>
    <row r="2326" spans="4:8" x14ac:dyDescent="0.25">
      <c r="D2326" s="18"/>
      <c r="E2326" s="31"/>
      <c r="F2326" s="31"/>
      <c r="H2326" s="36"/>
    </row>
    <row r="2327" spans="4:8" x14ac:dyDescent="0.25">
      <c r="D2327" s="18"/>
      <c r="E2327" s="31"/>
      <c r="F2327" s="31"/>
      <c r="H2327" s="36"/>
    </row>
    <row r="2328" spans="4:8" x14ac:dyDescent="0.25">
      <c r="D2328" s="18"/>
      <c r="E2328" s="31"/>
      <c r="F2328" s="31"/>
      <c r="H2328" s="36"/>
    </row>
    <row r="2329" spans="4:8" x14ac:dyDescent="0.25">
      <c r="D2329" s="18"/>
      <c r="E2329" s="31"/>
      <c r="F2329" s="31"/>
      <c r="H2329" s="36"/>
    </row>
    <row r="2330" spans="4:8" x14ac:dyDescent="0.25">
      <c r="D2330" s="18"/>
      <c r="E2330" s="31"/>
      <c r="F2330" s="31"/>
      <c r="H2330" s="36"/>
    </row>
    <row r="2331" spans="4:8" x14ac:dyDescent="0.25">
      <c r="D2331" s="18"/>
      <c r="E2331" s="31"/>
      <c r="F2331" s="31"/>
      <c r="H2331" s="36"/>
    </row>
    <row r="2332" spans="4:8" x14ac:dyDescent="0.25">
      <c r="D2332" s="18"/>
      <c r="E2332" s="31"/>
      <c r="F2332" s="31"/>
      <c r="H2332" s="36"/>
    </row>
    <row r="2333" spans="4:8" x14ac:dyDescent="0.25">
      <c r="D2333" s="18"/>
      <c r="E2333" s="31"/>
      <c r="F2333" s="31"/>
      <c r="H2333" s="36"/>
    </row>
    <row r="2334" spans="4:8" x14ac:dyDescent="0.25">
      <c r="D2334" s="18"/>
      <c r="E2334" s="31"/>
      <c r="F2334" s="31"/>
      <c r="H2334" s="36"/>
    </row>
    <row r="2335" spans="4:8" x14ac:dyDescent="0.25">
      <c r="D2335" s="18"/>
      <c r="E2335" s="31"/>
      <c r="F2335" s="31"/>
      <c r="H2335" s="36"/>
    </row>
    <row r="2336" spans="4:8" x14ac:dyDescent="0.25">
      <c r="D2336" s="18"/>
      <c r="E2336" s="31"/>
      <c r="F2336" s="31"/>
      <c r="H2336" s="36"/>
    </row>
    <row r="2337" spans="4:8" x14ac:dyDescent="0.25">
      <c r="D2337" s="18"/>
      <c r="E2337" s="31"/>
      <c r="F2337" s="31"/>
      <c r="H2337" s="36"/>
    </row>
    <row r="2338" spans="4:8" x14ac:dyDescent="0.25">
      <c r="D2338" s="18"/>
      <c r="E2338" s="31"/>
      <c r="F2338" s="31"/>
      <c r="H2338" s="36"/>
    </row>
    <row r="2339" spans="4:8" x14ac:dyDescent="0.25">
      <c r="D2339" s="18"/>
      <c r="E2339" s="31"/>
      <c r="F2339" s="31"/>
      <c r="H2339" s="36"/>
    </row>
    <row r="2340" spans="4:8" x14ac:dyDescent="0.25">
      <c r="D2340" s="18"/>
      <c r="E2340" s="31"/>
      <c r="F2340" s="31"/>
      <c r="H2340" s="36"/>
    </row>
    <row r="2341" spans="4:8" x14ac:dyDescent="0.25">
      <c r="D2341" s="18"/>
      <c r="E2341" s="31"/>
      <c r="F2341" s="31"/>
      <c r="H2341" s="36"/>
    </row>
    <row r="2342" spans="4:8" x14ac:dyDescent="0.25">
      <c r="D2342" s="18"/>
      <c r="E2342" s="31"/>
      <c r="F2342" s="31"/>
      <c r="H2342" s="36"/>
    </row>
    <row r="2343" spans="4:8" x14ac:dyDescent="0.25">
      <c r="D2343" s="18"/>
      <c r="E2343" s="31"/>
      <c r="F2343" s="31"/>
      <c r="H2343" s="36"/>
    </row>
    <row r="2344" spans="4:8" x14ac:dyDescent="0.25">
      <c r="D2344" s="18"/>
      <c r="E2344" s="31"/>
      <c r="F2344" s="31"/>
      <c r="H2344" s="36"/>
    </row>
    <row r="2345" spans="4:8" x14ac:dyDescent="0.25">
      <c r="D2345" s="18"/>
      <c r="E2345" s="31"/>
      <c r="F2345" s="31"/>
      <c r="H2345" s="36"/>
    </row>
    <row r="2346" spans="4:8" x14ac:dyDescent="0.25">
      <c r="D2346" s="18"/>
      <c r="E2346" s="31"/>
      <c r="F2346" s="31"/>
      <c r="H2346" s="36"/>
    </row>
    <row r="2347" spans="4:8" x14ac:dyDescent="0.25">
      <c r="D2347" s="18"/>
      <c r="E2347" s="31"/>
      <c r="F2347" s="31"/>
      <c r="H2347" s="36"/>
    </row>
    <row r="2348" spans="4:8" x14ac:dyDescent="0.25">
      <c r="D2348" s="18"/>
      <c r="E2348" s="31"/>
      <c r="F2348" s="31"/>
      <c r="H2348" s="36"/>
    </row>
    <row r="2349" spans="4:8" x14ac:dyDescent="0.25">
      <c r="D2349" s="18"/>
      <c r="E2349" s="31"/>
      <c r="F2349" s="31"/>
      <c r="H2349" s="36"/>
    </row>
    <row r="2350" spans="4:8" x14ac:dyDescent="0.25">
      <c r="D2350" s="18"/>
      <c r="E2350" s="31"/>
      <c r="F2350" s="31"/>
      <c r="H2350" s="36"/>
    </row>
    <row r="2351" spans="4:8" x14ac:dyDescent="0.25">
      <c r="D2351" s="18"/>
      <c r="E2351" s="31"/>
      <c r="F2351" s="31"/>
      <c r="H2351" s="36"/>
    </row>
    <row r="2352" spans="4:8" x14ac:dyDescent="0.25">
      <c r="D2352" s="18"/>
      <c r="E2352" s="31"/>
      <c r="F2352" s="31"/>
      <c r="H2352" s="36"/>
    </row>
    <row r="2353" spans="4:8" x14ac:dyDescent="0.25">
      <c r="D2353" s="18"/>
      <c r="E2353" s="31"/>
      <c r="F2353" s="31"/>
      <c r="H2353" s="36"/>
    </row>
    <row r="2354" spans="4:8" x14ac:dyDescent="0.25">
      <c r="D2354" s="18"/>
      <c r="E2354" s="31"/>
      <c r="F2354" s="31"/>
      <c r="H2354" s="36"/>
    </row>
    <row r="2355" spans="4:8" x14ac:dyDescent="0.25">
      <c r="D2355" s="18"/>
      <c r="E2355" s="31"/>
      <c r="F2355" s="31"/>
      <c r="H2355" s="36"/>
    </row>
    <row r="2356" spans="4:8" x14ac:dyDescent="0.25">
      <c r="D2356" s="18"/>
      <c r="E2356" s="31"/>
      <c r="F2356" s="31"/>
      <c r="H2356" s="36"/>
    </row>
    <row r="2357" spans="4:8" x14ac:dyDescent="0.25">
      <c r="D2357" s="18"/>
      <c r="E2357" s="31"/>
      <c r="F2357" s="31"/>
      <c r="H2357" s="36"/>
    </row>
    <row r="2358" spans="4:8" x14ac:dyDescent="0.25">
      <c r="D2358" s="18"/>
      <c r="E2358" s="31"/>
      <c r="F2358" s="31"/>
      <c r="H2358" s="36"/>
    </row>
    <row r="2359" spans="4:8" x14ac:dyDescent="0.25">
      <c r="D2359" s="18"/>
      <c r="E2359" s="31"/>
      <c r="F2359" s="31"/>
      <c r="H2359" s="36"/>
    </row>
    <row r="2360" spans="4:8" x14ac:dyDescent="0.25">
      <c r="D2360" s="18"/>
      <c r="E2360" s="31"/>
      <c r="F2360" s="31"/>
      <c r="H2360" s="36"/>
    </row>
    <row r="2361" spans="4:8" x14ac:dyDescent="0.25">
      <c r="D2361" s="18"/>
      <c r="E2361" s="31"/>
      <c r="F2361" s="31"/>
      <c r="H2361" s="36"/>
    </row>
    <row r="2362" spans="4:8" x14ac:dyDescent="0.25">
      <c r="D2362" s="18"/>
      <c r="E2362" s="31"/>
      <c r="F2362" s="31"/>
      <c r="H2362" s="36"/>
    </row>
    <row r="2363" spans="4:8" x14ac:dyDescent="0.25">
      <c r="D2363" s="18"/>
      <c r="E2363" s="31"/>
      <c r="F2363" s="31"/>
      <c r="H2363" s="36"/>
    </row>
    <row r="2364" spans="4:8" x14ac:dyDescent="0.25">
      <c r="D2364" s="18"/>
      <c r="E2364" s="31"/>
      <c r="F2364" s="31"/>
      <c r="H2364" s="36"/>
    </row>
    <row r="2365" spans="4:8" x14ac:dyDescent="0.25">
      <c r="D2365" s="18"/>
      <c r="E2365" s="31"/>
      <c r="F2365" s="31"/>
      <c r="H2365" s="36"/>
    </row>
    <row r="2366" spans="4:8" x14ac:dyDescent="0.25">
      <c r="D2366" s="18"/>
      <c r="E2366" s="31"/>
      <c r="F2366" s="31"/>
      <c r="H2366" s="36"/>
    </row>
    <row r="2367" spans="4:8" x14ac:dyDescent="0.25">
      <c r="D2367" s="18"/>
      <c r="E2367" s="31"/>
      <c r="F2367" s="31"/>
      <c r="H2367" s="36"/>
    </row>
    <row r="2368" spans="4:8" x14ac:dyDescent="0.25">
      <c r="D2368" s="18"/>
      <c r="E2368" s="31"/>
      <c r="F2368" s="31"/>
      <c r="H2368" s="36"/>
    </row>
    <row r="2369" spans="4:8" x14ac:dyDescent="0.25">
      <c r="D2369" s="18"/>
      <c r="E2369" s="31"/>
      <c r="F2369" s="31"/>
      <c r="H2369" s="36"/>
    </row>
    <row r="2370" spans="4:8" x14ac:dyDescent="0.25">
      <c r="D2370" s="18"/>
      <c r="E2370" s="31"/>
      <c r="F2370" s="31"/>
      <c r="H2370" s="36"/>
    </row>
    <row r="2371" spans="4:8" x14ac:dyDescent="0.25">
      <c r="D2371" s="18"/>
      <c r="E2371" s="31"/>
      <c r="F2371" s="31"/>
      <c r="H2371" s="36"/>
    </row>
    <row r="2372" spans="4:8" x14ac:dyDescent="0.25">
      <c r="D2372" s="18"/>
      <c r="E2372" s="31"/>
      <c r="F2372" s="31"/>
      <c r="H2372" s="36"/>
    </row>
    <row r="2373" spans="4:8" x14ac:dyDescent="0.25">
      <c r="D2373" s="18"/>
      <c r="E2373" s="31"/>
      <c r="F2373" s="31"/>
      <c r="H2373" s="36"/>
    </row>
    <row r="2374" spans="4:8" x14ac:dyDescent="0.25">
      <c r="D2374" s="18"/>
      <c r="E2374" s="31"/>
      <c r="F2374" s="31"/>
      <c r="H2374" s="36"/>
    </row>
    <row r="2375" spans="4:8" x14ac:dyDescent="0.25">
      <c r="D2375" s="18"/>
      <c r="E2375" s="31"/>
      <c r="F2375" s="31"/>
      <c r="H2375" s="36"/>
    </row>
    <row r="2376" spans="4:8" x14ac:dyDescent="0.25">
      <c r="D2376" s="18"/>
      <c r="E2376" s="31"/>
      <c r="F2376" s="31"/>
      <c r="H2376" s="36"/>
    </row>
    <row r="2377" spans="4:8" x14ac:dyDescent="0.25">
      <c r="D2377" s="18"/>
      <c r="E2377" s="31"/>
      <c r="F2377" s="31"/>
      <c r="H2377" s="36"/>
    </row>
    <row r="2378" spans="4:8" x14ac:dyDescent="0.25">
      <c r="D2378" s="18"/>
      <c r="E2378" s="31"/>
      <c r="F2378" s="31"/>
      <c r="H2378" s="36"/>
    </row>
    <row r="2379" spans="4:8" x14ac:dyDescent="0.25">
      <c r="D2379" s="18"/>
      <c r="E2379" s="31"/>
      <c r="F2379" s="31"/>
      <c r="H2379" s="36"/>
    </row>
    <row r="2380" spans="4:8" x14ac:dyDescent="0.25">
      <c r="D2380" s="18"/>
      <c r="E2380" s="31"/>
      <c r="F2380" s="31"/>
      <c r="H2380" s="36"/>
    </row>
    <row r="2381" spans="4:8" x14ac:dyDescent="0.25">
      <c r="D2381" s="18"/>
      <c r="E2381" s="31"/>
      <c r="F2381" s="31"/>
      <c r="H2381" s="36"/>
    </row>
    <row r="2382" spans="4:8" x14ac:dyDescent="0.25">
      <c r="D2382" s="18"/>
      <c r="E2382" s="31"/>
      <c r="F2382" s="31"/>
      <c r="H2382" s="36"/>
    </row>
    <row r="2383" spans="4:8" x14ac:dyDescent="0.25">
      <c r="D2383" s="18"/>
      <c r="E2383" s="31"/>
      <c r="F2383" s="31"/>
      <c r="H2383" s="36"/>
    </row>
    <row r="2384" spans="4:8" x14ac:dyDescent="0.25">
      <c r="D2384" s="18"/>
      <c r="E2384" s="31"/>
      <c r="F2384" s="31"/>
      <c r="H2384" s="36"/>
    </row>
    <row r="2385" spans="4:8" x14ac:dyDescent="0.25">
      <c r="D2385" s="18"/>
      <c r="E2385" s="31"/>
      <c r="F2385" s="31"/>
      <c r="H2385" s="36"/>
    </row>
    <row r="2386" spans="4:8" x14ac:dyDescent="0.25">
      <c r="D2386" s="18"/>
      <c r="E2386" s="31"/>
      <c r="F2386" s="31"/>
      <c r="H2386" s="36"/>
    </row>
    <row r="2387" spans="4:8" x14ac:dyDescent="0.25">
      <c r="D2387" s="18"/>
      <c r="E2387" s="31"/>
      <c r="F2387" s="31"/>
      <c r="H2387" s="36"/>
    </row>
    <row r="2388" spans="4:8" x14ac:dyDescent="0.25">
      <c r="D2388" s="18"/>
      <c r="E2388" s="31"/>
      <c r="F2388" s="31"/>
      <c r="H2388" s="36"/>
    </row>
    <row r="2389" spans="4:8" x14ac:dyDescent="0.25">
      <c r="D2389" s="18"/>
      <c r="E2389" s="31"/>
      <c r="F2389" s="31"/>
      <c r="H2389" s="36"/>
    </row>
    <row r="2390" spans="4:8" x14ac:dyDescent="0.25">
      <c r="D2390" s="18"/>
      <c r="E2390" s="31"/>
      <c r="F2390" s="31"/>
      <c r="H2390" s="36"/>
    </row>
    <row r="2391" spans="4:8" x14ac:dyDescent="0.25">
      <c r="D2391" s="18"/>
      <c r="E2391" s="31"/>
      <c r="F2391" s="31"/>
      <c r="H2391" s="36"/>
    </row>
    <row r="2392" spans="4:8" x14ac:dyDescent="0.25">
      <c r="D2392" s="18"/>
      <c r="E2392" s="31"/>
      <c r="F2392" s="31"/>
      <c r="H2392" s="36"/>
    </row>
    <row r="2393" spans="4:8" x14ac:dyDescent="0.25">
      <c r="D2393" s="18"/>
      <c r="E2393" s="31"/>
      <c r="F2393" s="31"/>
      <c r="H2393" s="36"/>
    </row>
    <row r="2394" spans="4:8" x14ac:dyDescent="0.25">
      <c r="D2394" s="18"/>
      <c r="E2394" s="31"/>
      <c r="F2394" s="31"/>
      <c r="H2394" s="36"/>
    </row>
    <row r="2395" spans="4:8" x14ac:dyDescent="0.25">
      <c r="D2395" s="18"/>
      <c r="E2395" s="31"/>
      <c r="F2395" s="31"/>
      <c r="H2395" s="36"/>
    </row>
    <row r="2396" spans="4:8" x14ac:dyDescent="0.25">
      <c r="D2396" s="18"/>
      <c r="E2396" s="31"/>
      <c r="F2396" s="31"/>
      <c r="H2396" s="36"/>
    </row>
    <row r="2397" spans="4:8" x14ac:dyDescent="0.25">
      <c r="D2397" s="18"/>
      <c r="E2397" s="31"/>
      <c r="F2397" s="31"/>
      <c r="H2397" s="36"/>
    </row>
    <row r="2398" spans="4:8" x14ac:dyDescent="0.25">
      <c r="D2398" s="18"/>
      <c r="E2398" s="31"/>
      <c r="F2398" s="31"/>
      <c r="H2398" s="36"/>
    </row>
    <row r="2399" spans="4:8" x14ac:dyDescent="0.25">
      <c r="D2399" s="18"/>
      <c r="E2399" s="31"/>
      <c r="F2399" s="31"/>
      <c r="H2399" s="36"/>
    </row>
    <row r="2400" spans="4:8" x14ac:dyDescent="0.25">
      <c r="D2400" s="18"/>
      <c r="E2400" s="31"/>
      <c r="F2400" s="31"/>
      <c r="H2400" s="36"/>
    </row>
    <row r="2401" spans="4:8" x14ac:dyDescent="0.25">
      <c r="D2401" s="18"/>
      <c r="E2401" s="31"/>
      <c r="F2401" s="31"/>
      <c r="H2401" s="36"/>
    </row>
    <row r="2402" spans="4:8" x14ac:dyDescent="0.25">
      <c r="D2402" s="18"/>
      <c r="E2402" s="31"/>
      <c r="F2402" s="31"/>
      <c r="H2402" s="36"/>
    </row>
    <row r="2403" spans="4:8" x14ac:dyDescent="0.25">
      <c r="D2403" s="18"/>
      <c r="E2403" s="31"/>
      <c r="F2403" s="31"/>
      <c r="H2403" s="36"/>
    </row>
    <row r="2404" spans="4:8" x14ac:dyDescent="0.25">
      <c r="D2404" s="18"/>
      <c r="E2404" s="31"/>
      <c r="F2404" s="31"/>
      <c r="H2404" s="36"/>
    </row>
    <row r="2405" spans="4:8" x14ac:dyDescent="0.25">
      <c r="D2405" s="18"/>
      <c r="E2405" s="31"/>
      <c r="F2405" s="31"/>
      <c r="H2405" s="36"/>
    </row>
    <row r="2406" spans="4:8" x14ac:dyDescent="0.25">
      <c r="D2406" s="18"/>
      <c r="E2406" s="31"/>
      <c r="F2406" s="31"/>
      <c r="H2406" s="36"/>
    </row>
    <row r="2407" spans="4:8" x14ac:dyDescent="0.25">
      <c r="D2407" s="18"/>
      <c r="E2407" s="31"/>
      <c r="F2407" s="31"/>
      <c r="H2407" s="36"/>
    </row>
    <row r="2408" spans="4:8" x14ac:dyDescent="0.25">
      <c r="D2408" s="18"/>
      <c r="E2408" s="31"/>
      <c r="F2408" s="31"/>
      <c r="H2408" s="36"/>
    </row>
    <row r="2409" spans="4:8" x14ac:dyDescent="0.25">
      <c r="D2409" s="18"/>
      <c r="E2409" s="31"/>
      <c r="F2409" s="31"/>
      <c r="H2409" s="36"/>
    </row>
    <row r="2410" spans="4:8" x14ac:dyDescent="0.25">
      <c r="D2410" s="18"/>
      <c r="E2410" s="31"/>
      <c r="F2410" s="31"/>
      <c r="H2410" s="36"/>
    </row>
    <row r="2411" spans="4:8" x14ac:dyDescent="0.25">
      <c r="D2411" s="18"/>
      <c r="E2411" s="31"/>
      <c r="F2411" s="31"/>
      <c r="H2411" s="36"/>
    </row>
    <row r="2412" spans="4:8" x14ac:dyDescent="0.25">
      <c r="D2412" s="18"/>
      <c r="E2412" s="31"/>
      <c r="F2412" s="31"/>
      <c r="H2412" s="36"/>
    </row>
    <row r="2413" spans="4:8" x14ac:dyDescent="0.25">
      <c r="D2413" s="18"/>
      <c r="E2413" s="31"/>
      <c r="F2413" s="31"/>
      <c r="H2413" s="36"/>
    </row>
    <row r="2414" spans="4:8" x14ac:dyDescent="0.25">
      <c r="D2414" s="18"/>
      <c r="E2414" s="31"/>
      <c r="F2414" s="31"/>
      <c r="H2414" s="36"/>
    </row>
    <row r="2415" spans="4:8" x14ac:dyDescent="0.25">
      <c r="D2415" s="18"/>
      <c r="E2415" s="31"/>
      <c r="F2415" s="31"/>
      <c r="H2415" s="36"/>
    </row>
    <row r="2416" spans="4:8" x14ac:dyDescent="0.25">
      <c r="D2416" s="18"/>
      <c r="E2416" s="31"/>
      <c r="F2416" s="31"/>
      <c r="H2416" s="36"/>
    </row>
    <row r="2417" spans="4:8" x14ac:dyDescent="0.25">
      <c r="D2417" s="18"/>
      <c r="E2417" s="31"/>
      <c r="F2417" s="31"/>
      <c r="H2417" s="36"/>
    </row>
    <row r="2418" spans="4:8" x14ac:dyDescent="0.25">
      <c r="D2418" s="18"/>
      <c r="E2418" s="31"/>
      <c r="F2418" s="31"/>
      <c r="H2418" s="36"/>
    </row>
    <row r="2419" spans="4:8" x14ac:dyDescent="0.25">
      <c r="D2419" s="18"/>
      <c r="E2419" s="31"/>
      <c r="F2419" s="31"/>
      <c r="H2419" s="36"/>
    </row>
    <row r="2420" spans="4:8" x14ac:dyDescent="0.25">
      <c r="D2420" s="18"/>
      <c r="E2420" s="31"/>
      <c r="F2420" s="31"/>
      <c r="H2420" s="36"/>
    </row>
    <row r="2421" spans="4:8" x14ac:dyDescent="0.25">
      <c r="D2421" s="18"/>
      <c r="E2421" s="31"/>
      <c r="F2421" s="31"/>
      <c r="H2421" s="36"/>
    </row>
    <row r="2422" spans="4:8" x14ac:dyDescent="0.25">
      <c r="D2422" s="18"/>
      <c r="E2422" s="31"/>
      <c r="F2422" s="31"/>
      <c r="H2422" s="36"/>
    </row>
    <row r="2423" spans="4:8" x14ac:dyDescent="0.25">
      <c r="D2423" s="18"/>
      <c r="E2423" s="31"/>
      <c r="F2423" s="31"/>
      <c r="H2423" s="36"/>
    </row>
    <row r="2424" spans="4:8" x14ac:dyDescent="0.25">
      <c r="D2424" s="18"/>
      <c r="E2424" s="31"/>
      <c r="F2424" s="31"/>
      <c r="H2424" s="36"/>
    </row>
    <row r="2425" spans="4:8" x14ac:dyDescent="0.25">
      <c r="D2425" s="18"/>
      <c r="E2425" s="31"/>
      <c r="F2425" s="31"/>
      <c r="H2425" s="36"/>
    </row>
    <row r="2426" spans="4:8" x14ac:dyDescent="0.25">
      <c r="D2426" s="18"/>
      <c r="E2426" s="31"/>
      <c r="F2426" s="31"/>
      <c r="H2426" s="36"/>
    </row>
    <row r="2427" spans="4:8" x14ac:dyDescent="0.25">
      <c r="D2427" s="18"/>
      <c r="E2427" s="31"/>
      <c r="F2427" s="31"/>
      <c r="H2427" s="36"/>
    </row>
    <row r="2428" spans="4:8" x14ac:dyDescent="0.25">
      <c r="D2428" s="18"/>
      <c r="E2428" s="31"/>
      <c r="F2428" s="31"/>
      <c r="H2428" s="36"/>
    </row>
    <row r="2429" spans="4:8" x14ac:dyDescent="0.25">
      <c r="D2429" s="18"/>
      <c r="E2429" s="31"/>
      <c r="F2429" s="31"/>
      <c r="H2429" s="36"/>
    </row>
    <row r="2430" spans="4:8" x14ac:dyDescent="0.25">
      <c r="D2430" s="18"/>
      <c r="E2430" s="31"/>
      <c r="F2430" s="31"/>
      <c r="H2430" s="36"/>
    </row>
    <row r="2431" spans="4:8" x14ac:dyDescent="0.25">
      <c r="D2431" s="18"/>
      <c r="E2431" s="31"/>
      <c r="F2431" s="31"/>
      <c r="H2431" s="36"/>
    </row>
    <row r="2432" spans="4:8" x14ac:dyDescent="0.25">
      <c r="D2432" s="18"/>
      <c r="E2432" s="31"/>
      <c r="F2432" s="31"/>
      <c r="H2432" s="36"/>
    </row>
    <row r="2433" spans="4:8" x14ac:dyDescent="0.25">
      <c r="D2433" s="18"/>
      <c r="E2433" s="31"/>
      <c r="F2433" s="31"/>
      <c r="H2433" s="36"/>
    </row>
    <row r="2434" spans="4:8" x14ac:dyDescent="0.25">
      <c r="D2434" s="18"/>
      <c r="E2434" s="31"/>
      <c r="F2434" s="31"/>
      <c r="H2434" s="36"/>
    </row>
    <row r="2435" spans="4:8" x14ac:dyDescent="0.25">
      <c r="D2435" s="18"/>
      <c r="E2435" s="31"/>
      <c r="F2435" s="31"/>
      <c r="H2435" s="36"/>
    </row>
    <row r="2436" spans="4:8" x14ac:dyDescent="0.25">
      <c r="D2436" s="18"/>
      <c r="E2436" s="31"/>
      <c r="F2436" s="31"/>
      <c r="H2436" s="36"/>
    </row>
    <row r="2437" spans="4:8" x14ac:dyDescent="0.25">
      <c r="D2437" s="18"/>
      <c r="E2437" s="31"/>
      <c r="F2437" s="31"/>
      <c r="H2437" s="36"/>
    </row>
    <row r="2438" spans="4:8" x14ac:dyDescent="0.25">
      <c r="D2438" s="18"/>
      <c r="E2438" s="31"/>
      <c r="F2438" s="31"/>
      <c r="H2438" s="36"/>
    </row>
    <row r="2439" spans="4:8" x14ac:dyDescent="0.25">
      <c r="D2439" s="18"/>
      <c r="E2439" s="31"/>
      <c r="F2439" s="31"/>
      <c r="H2439" s="36"/>
    </row>
    <row r="2440" spans="4:8" x14ac:dyDescent="0.25">
      <c r="D2440" s="18"/>
      <c r="E2440" s="31"/>
      <c r="F2440" s="31"/>
      <c r="H2440" s="36"/>
    </row>
    <row r="2441" spans="4:8" x14ac:dyDescent="0.25">
      <c r="D2441" s="18"/>
      <c r="E2441" s="31"/>
      <c r="F2441" s="31"/>
      <c r="H2441" s="36"/>
    </row>
    <row r="2442" spans="4:8" x14ac:dyDescent="0.25">
      <c r="D2442" s="18"/>
      <c r="E2442" s="31"/>
      <c r="F2442" s="31"/>
      <c r="H2442" s="36"/>
    </row>
    <row r="2443" spans="4:8" x14ac:dyDescent="0.25">
      <c r="D2443" s="18"/>
      <c r="E2443" s="31"/>
      <c r="F2443" s="31"/>
      <c r="H2443" s="36"/>
    </row>
    <row r="2444" spans="4:8" x14ac:dyDescent="0.25">
      <c r="D2444" s="18"/>
      <c r="E2444" s="31"/>
      <c r="F2444" s="31"/>
      <c r="H2444" s="36"/>
    </row>
    <row r="2445" spans="4:8" x14ac:dyDescent="0.25">
      <c r="D2445" s="18"/>
      <c r="E2445" s="31"/>
      <c r="F2445" s="31"/>
      <c r="H2445" s="36"/>
    </row>
    <row r="2446" spans="4:8" x14ac:dyDescent="0.25">
      <c r="D2446" s="18"/>
      <c r="E2446" s="31"/>
      <c r="F2446" s="31"/>
      <c r="H2446" s="36"/>
    </row>
    <row r="2447" spans="4:8" x14ac:dyDescent="0.25">
      <c r="D2447" s="18"/>
      <c r="E2447" s="31"/>
      <c r="F2447" s="31"/>
      <c r="H2447" s="36"/>
    </row>
    <row r="2448" spans="4:8" x14ac:dyDescent="0.25">
      <c r="D2448" s="18"/>
      <c r="E2448" s="31"/>
      <c r="F2448" s="31"/>
      <c r="H2448" s="36"/>
    </row>
    <row r="2449" spans="4:8" x14ac:dyDescent="0.25">
      <c r="D2449" s="18"/>
      <c r="E2449" s="31"/>
      <c r="F2449" s="31"/>
      <c r="H2449" s="36"/>
    </row>
    <row r="2450" spans="4:8" x14ac:dyDescent="0.25">
      <c r="D2450" s="18"/>
      <c r="E2450" s="31"/>
      <c r="F2450" s="31"/>
      <c r="H2450" s="36"/>
    </row>
    <row r="2451" spans="4:8" x14ac:dyDescent="0.25">
      <c r="D2451" s="18"/>
      <c r="E2451" s="31"/>
      <c r="F2451" s="31"/>
      <c r="H2451" s="36"/>
    </row>
    <row r="2452" spans="4:8" x14ac:dyDescent="0.25">
      <c r="D2452" s="18"/>
      <c r="E2452" s="31"/>
      <c r="F2452" s="31"/>
      <c r="H2452" s="36"/>
    </row>
    <row r="2453" spans="4:8" x14ac:dyDescent="0.25">
      <c r="D2453" s="18"/>
      <c r="E2453" s="31"/>
      <c r="F2453" s="31"/>
      <c r="H2453" s="36"/>
    </row>
    <row r="2454" spans="4:8" x14ac:dyDescent="0.25">
      <c r="D2454" s="18"/>
      <c r="E2454" s="31"/>
      <c r="F2454" s="31"/>
      <c r="H2454" s="36"/>
    </row>
    <row r="2455" spans="4:8" x14ac:dyDescent="0.25">
      <c r="D2455" s="18"/>
      <c r="E2455" s="31"/>
      <c r="F2455" s="31"/>
      <c r="H2455" s="36"/>
    </row>
    <row r="2456" spans="4:8" x14ac:dyDescent="0.25">
      <c r="D2456" s="18"/>
      <c r="E2456" s="31"/>
      <c r="F2456" s="31"/>
      <c r="H2456" s="36"/>
    </row>
    <row r="2457" spans="4:8" x14ac:dyDescent="0.25">
      <c r="D2457" s="18"/>
      <c r="E2457" s="31"/>
      <c r="F2457" s="31"/>
      <c r="H2457" s="36"/>
    </row>
    <row r="2458" spans="4:8" x14ac:dyDescent="0.25">
      <c r="D2458" s="18"/>
      <c r="E2458" s="31"/>
      <c r="F2458" s="31"/>
      <c r="H2458" s="36"/>
    </row>
    <row r="2459" spans="4:8" x14ac:dyDescent="0.25">
      <c r="D2459" s="18"/>
      <c r="E2459" s="31"/>
      <c r="F2459" s="31"/>
      <c r="H2459" s="36"/>
    </row>
    <row r="2460" spans="4:8" x14ac:dyDescent="0.25">
      <c r="D2460" s="18"/>
      <c r="E2460" s="31"/>
      <c r="F2460" s="31"/>
      <c r="H2460" s="36"/>
    </row>
    <row r="2461" spans="4:8" x14ac:dyDescent="0.25">
      <c r="D2461" s="18"/>
      <c r="E2461" s="31"/>
      <c r="F2461" s="31"/>
      <c r="H2461" s="36"/>
    </row>
    <row r="2462" spans="4:8" x14ac:dyDescent="0.25">
      <c r="D2462" s="18"/>
      <c r="E2462" s="31"/>
      <c r="F2462" s="31"/>
      <c r="H2462" s="36"/>
    </row>
    <row r="2463" spans="4:8" x14ac:dyDescent="0.25">
      <c r="D2463" s="18"/>
      <c r="E2463" s="31"/>
      <c r="F2463" s="31"/>
      <c r="H2463" s="36"/>
    </row>
    <row r="2464" spans="4:8" x14ac:dyDescent="0.25">
      <c r="D2464" s="18"/>
      <c r="E2464" s="31"/>
      <c r="F2464" s="31"/>
      <c r="H2464" s="36"/>
    </row>
    <row r="2465" spans="4:8" x14ac:dyDescent="0.25">
      <c r="D2465" s="18"/>
      <c r="E2465" s="31"/>
      <c r="F2465" s="31"/>
      <c r="H2465" s="36"/>
    </row>
    <row r="2466" spans="4:8" x14ac:dyDescent="0.25">
      <c r="D2466" s="18"/>
      <c r="E2466" s="31"/>
      <c r="F2466" s="31"/>
      <c r="H2466" s="36"/>
    </row>
    <row r="2467" spans="4:8" x14ac:dyDescent="0.25">
      <c r="D2467" s="18"/>
      <c r="E2467" s="31"/>
      <c r="F2467" s="31"/>
      <c r="H2467" s="36"/>
    </row>
    <row r="2468" spans="4:8" x14ac:dyDescent="0.25">
      <c r="D2468" s="18"/>
      <c r="E2468" s="31"/>
      <c r="F2468" s="31"/>
      <c r="H2468" s="36"/>
    </row>
    <row r="2469" spans="4:8" x14ac:dyDescent="0.25">
      <c r="D2469" s="18"/>
      <c r="E2469" s="31"/>
      <c r="F2469" s="31"/>
      <c r="H2469" s="36"/>
    </row>
    <row r="2470" spans="4:8" x14ac:dyDescent="0.25">
      <c r="D2470" s="18"/>
      <c r="E2470" s="31"/>
      <c r="F2470" s="31"/>
      <c r="H2470" s="36"/>
    </row>
    <row r="2471" spans="4:8" x14ac:dyDescent="0.25">
      <c r="D2471" s="18"/>
      <c r="E2471" s="31"/>
      <c r="F2471" s="31"/>
      <c r="H2471" s="36"/>
    </row>
    <row r="2472" spans="4:8" x14ac:dyDescent="0.25">
      <c r="D2472" s="18"/>
      <c r="E2472" s="31"/>
      <c r="F2472" s="31"/>
      <c r="H2472" s="36"/>
    </row>
    <row r="2473" spans="4:8" x14ac:dyDescent="0.25">
      <c r="D2473" s="18"/>
      <c r="E2473" s="31"/>
      <c r="F2473" s="31"/>
      <c r="H2473" s="36"/>
    </row>
    <row r="2474" spans="4:8" x14ac:dyDescent="0.25">
      <c r="D2474" s="18"/>
      <c r="E2474" s="31"/>
      <c r="F2474" s="31"/>
      <c r="H2474" s="36"/>
    </row>
    <row r="2475" spans="4:8" x14ac:dyDescent="0.25">
      <c r="D2475" s="18"/>
      <c r="E2475" s="31"/>
      <c r="F2475" s="31"/>
      <c r="H2475" s="36"/>
    </row>
    <row r="2476" spans="4:8" x14ac:dyDescent="0.25">
      <c r="D2476" s="18"/>
      <c r="E2476" s="31"/>
      <c r="F2476" s="31"/>
      <c r="H2476" s="36"/>
    </row>
    <row r="2477" spans="4:8" x14ac:dyDescent="0.25">
      <c r="D2477" s="18"/>
      <c r="E2477" s="31"/>
      <c r="F2477" s="31"/>
      <c r="H2477" s="36"/>
    </row>
    <row r="2478" spans="4:8" x14ac:dyDescent="0.25">
      <c r="D2478" s="18"/>
      <c r="E2478" s="31"/>
      <c r="F2478" s="31"/>
      <c r="H2478" s="36"/>
    </row>
    <row r="2479" spans="4:8" x14ac:dyDescent="0.25">
      <c r="D2479" s="18"/>
      <c r="E2479" s="31"/>
      <c r="F2479" s="31"/>
      <c r="H2479" s="36"/>
    </row>
    <row r="2480" spans="4:8" x14ac:dyDescent="0.25">
      <c r="D2480" s="18"/>
      <c r="E2480" s="31"/>
      <c r="F2480" s="31"/>
      <c r="H2480" s="36"/>
    </row>
    <row r="2481" spans="4:8" x14ac:dyDescent="0.25">
      <c r="D2481" s="18"/>
      <c r="E2481" s="31"/>
      <c r="F2481" s="31"/>
      <c r="H2481" s="36"/>
    </row>
    <row r="2482" spans="4:8" x14ac:dyDescent="0.25">
      <c r="D2482" s="18"/>
      <c r="E2482" s="31"/>
      <c r="F2482" s="31"/>
      <c r="H2482" s="36"/>
    </row>
    <row r="2483" spans="4:8" x14ac:dyDescent="0.25">
      <c r="D2483" s="18"/>
      <c r="E2483" s="31"/>
      <c r="F2483" s="31"/>
      <c r="H2483" s="36"/>
    </row>
    <row r="2484" spans="4:8" x14ac:dyDescent="0.25">
      <c r="D2484" s="18"/>
      <c r="E2484" s="31"/>
      <c r="F2484" s="31"/>
      <c r="H2484" s="36"/>
    </row>
    <row r="2485" spans="4:8" x14ac:dyDescent="0.25">
      <c r="D2485" s="18"/>
      <c r="E2485" s="31"/>
      <c r="F2485" s="31"/>
      <c r="H2485" s="36"/>
    </row>
    <row r="2486" spans="4:8" x14ac:dyDescent="0.25">
      <c r="D2486" s="18"/>
      <c r="E2486" s="31"/>
      <c r="F2486" s="31"/>
      <c r="H2486" s="36"/>
    </row>
    <row r="2487" spans="4:8" x14ac:dyDescent="0.25">
      <c r="D2487" s="18"/>
      <c r="E2487" s="31"/>
      <c r="F2487" s="31"/>
      <c r="H2487" s="36"/>
    </row>
    <row r="2488" spans="4:8" x14ac:dyDescent="0.25">
      <c r="D2488" s="18"/>
      <c r="E2488" s="31"/>
      <c r="F2488" s="31"/>
      <c r="H2488" s="36"/>
    </row>
    <row r="2489" spans="4:8" x14ac:dyDescent="0.25">
      <c r="D2489" s="18"/>
      <c r="E2489" s="31"/>
      <c r="F2489" s="31"/>
      <c r="H2489" s="36"/>
    </row>
    <row r="2490" spans="4:8" x14ac:dyDescent="0.25">
      <c r="D2490" s="18"/>
      <c r="E2490" s="31"/>
      <c r="F2490" s="31"/>
      <c r="H2490" s="36"/>
    </row>
    <row r="2491" spans="4:8" x14ac:dyDescent="0.25">
      <c r="D2491" s="18"/>
      <c r="E2491" s="31"/>
      <c r="F2491" s="31"/>
      <c r="H2491" s="36"/>
    </row>
    <row r="2492" spans="4:8" x14ac:dyDescent="0.25">
      <c r="D2492" s="18"/>
      <c r="E2492" s="31"/>
      <c r="F2492" s="31"/>
      <c r="H2492" s="36"/>
    </row>
    <row r="2493" spans="4:8" x14ac:dyDescent="0.25">
      <c r="D2493" s="18"/>
      <c r="E2493" s="31"/>
      <c r="F2493" s="31"/>
      <c r="H2493" s="36"/>
    </row>
    <row r="2494" spans="4:8" x14ac:dyDescent="0.25">
      <c r="D2494" s="18"/>
      <c r="E2494" s="31"/>
      <c r="F2494" s="31"/>
      <c r="H2494" s="36"/>
    </row>
    <row r="2495" spans="4:8" x14ac:dyDescent="0.25">
      <c r="D2495" s="18"/>
      <c r="E2495" s="31"/>
      <c r="F2495" s="31"/>
      <c r="H2495" s="36"/>
    </row>
    <row r="2496" spans="4:8" x14ac:dyDescent="0.25">
      <c r="D2496" s="18"/>
      <c r="E2496" s="31"/>
      <c r="F2496" s="31"/>
      <c r="H2496" s="36"/>
    </row>
    <row r="2497" spans="4:8" x14ac:dyDescent="0.25">
      <c r="D2497" s="18"/>
      <c r="E2497" s="31"/>
      <c r="F2497" s="31"/>
      <c r="H2497" s="36"/>
    </row>
    <row r="2498" spans="4:8" x14ac:dyDescent="0.25">
      <c r="D2498" s="18"/>
      <c r="E2498" s="31"/>
      <c r="F2498" s="31"/>
      <c r="H2498" s="36"/>
    </row>
    <row r="2499" spans="4:8" x14ac:dyDescent="0.25">
      <c r="D2499" s="18"/>
      <c r="E2499" s="31"/>
      <c r="F2499" s="31"/>
      <c r="H2499" s="36"/>
    </row>
    <row r="2500" spans="4:8" x14ac:dyDescent="0.25">
      <c r="D2500" s="18"/>
      <c r="E2500" s="31"/>
      <c r="F2500" s="31"/>
      <c r="H2500" s="36"/>
    </row>
    <row r="2501" spans="4:8" x14ac:dyDescent="0.25">
      <c r="D2501" s="18"/>
      <c r="E2501" s="31"/>
      <c r="F2501" s="31"/>
      <c r="H2501" s="36"/>
    </row>
    <row r="2502" spans="4:8" x14ac:dyDescent="0.25">
      <c r="D2502" s="18"/>
      <c r="E2502" s="31"/>
      <c r="F2502" s="31"/>
      <c r="H2502" s="36"/>
    </row>
    <row r="2503" spans="4:8" x14ac:dyDescent="0.25">
      <c r="D2503" s="18"/>
      <c r="E2503" s="31"/>
      <c r="F2503" s="31"/>
      <c r="H2503" s="36"/>
    </row>
    <row r="2504" spans="4:8" x14ac:dyDescent="0.25">
      <c r="D2504" s="18"/>
      <c r="E2504" s="31"/>
      <c r="F2504" s="31"/>
      <c r="H2504" s="36"/>
    </row>
    <row r="2505" spans="4:8" x14ac:dyDescent="0.25">
      <c r="D2505" s="18"/>
      <c r="E2505" s="31"/>
      <c r="F2505" s="31"/>
      <c r="H2505" s="36"/>
    </row>
    <row r="2506" spans="4:8" x14ac:dyDescent="0.25">
      <c r="D2506" s="18"/>
      <c r="E2506" s="31"/>
      <c r="F2506" s="31"/>
      <c r="H2506" s="36"/>
    </row>
    <row r="2507" spans="4:8" x14ac:dyDescent="0.25">
      <c r="D2507" s="18"/>
      <c r="E2507" s="31"/>
      <c r="F2507" s="31"/>
      <c r="H2507" s="36"/>
    </row>
    <row r="2508" spans="4:8" x14ac:dyDescent="0.25">
      <c r="D2508" s="18"/>
      <c r="E2508" s="31"/>
      <c r="F2508" s="31"/>
      <c r="H2508" s="36"/>
    </row>
    <row r="2509" spans="4:8" x14ac:dyDescent="0.25">
      <c r="D2509" s="18"/>
      <c r="E2509" s="31"/>
      <c r="F2509" s="31"/>
      <c r="H2509" s="36"/>
    </row>
    <row r="2510" spans="4:8" x14ac:dyDescent="0.25">
      <c r="D2510" s="18"/>
      <c r="E2510" s="31"/>
      <c r="F2510" s="31"/>
      <c r="H2510" s="36"/>
    </row>
    <row r="2511" spans="4:8" x14ac:dyDescent="0.25">
      <c r="D2511" s="18"/>
      <c r="E2511" s="31"/>
      <c r="F2511" s="31"/>
      <c r="H2511" s="36"/>
    </row>
    <row r="2512" spans="4:8" x14ac:dyDescent="0.25">
      <c r="D2512" s="18"/>
      <c r="E2512" s="31"/>
      <c r="F2512" s="31"/>
      <c r="H2512" s="36"/>
    </row>
    <row r="2513" spans="4:8" x14ac:dyDescent="0.25">
      <c r="D2513" s="18"/>
      <c r="E2513" s="31"/>
      <c r="F2513" s="31"/>
      <c r="H2513" s="36"/>
    </row>
    <row r="2514" spans="4:8" x14ac:dyDescent="0.25">
      <c r="D2514" s="18"/>
      <c r="E2514" s="31"/>
      <c r="F2514" s="31"/>
      <c r="H2514" s="36"/>
    </row>
    <row r="2515" spans="4:8" x14ac:dyDescent="0.25">
      <c r="D2515" s="18"/>
      <c r="E2515" s="31"/>
      <c r="F2515" s="31"/>
      <c r="H2515" s="36"/>
    </row>
    <row r="2516" spans="4:8" x14ac:dyDescent="0.25">
      <c r="D2516" s="18"/>
      <c r="E2516" s="31"/>
      <c r="F2516" s="31"/>
      <c r="H2516" s="36"/>
    </row>
    <row r="2517" spans="4:8" x14ac:dyDescent="0.25">
      <c r="D2517" s="18"/>
      <c r="E2517" s="31"/>
      <c r="F2517" s="31"/>
      <c r="H2517" s="36"/>
    </row>
    <row r="2518" spans="4:8" x14ac:dyDescent="0.25">
      <c r="D2518" s="18"/>
      <c r="E2518" s="31"/>
      <c r="F2518" s="31"/>
      <c r="H2518" s="36"/>
    </row>
    <row r="2519" spans="4:8" x14ac:dyDescent="0.25">
      <c r="D2519" s="18"/>
      <c r="E2519" s="31"/>
      <c r="F2519" s="31"/>
      <c r="H2519" s="36"/>
    </row>
    <row r="2520" spans="4:8" x14ac:dyDescent="0.25">
      <c r="D2520" s="18"/>
      <c r="E2520" s="31"/>
      <c r="F2520" s="31"/>
      <c r="H2520" s="36"/>
    </row>
    <row r="2521" spans="4:8" x14ac:dyDescent="0.25">
      <c r="D2521" s="18"/>
      <c r="E2521" s="31"/>
      <c r="F2521" s="31"/>
      <c r="H2521" s="36"/>
    </row>
    <row r="2522" spans="4:8" x14ac:dyDescent="0.25">
      <c r="D2522" s="18"/>
      <c r="E2522" s="31"/>
      <c r="F2522" s="31"/>
      <c r="H2522" s="36"/>
    </row>
    <row r="2523" spans="4:8" x14ac:dyDescent="0.25">
      <c r="D2523" s="18"/>
      <c r="E2523" s="31"/>
      <c r="F2523" s="31"/>
      <c r="H2523" s="36"/>
    </row>
    <row r="2524" spans="4:8" x14ac:dyDescent="0.25">
      <c r="D2524" s="18"/>
      <c r="E2524" s="31"/>
      <c r="F2524" s="31"/>
      <c r="H2524" s="36"/>
    </row>
    <row r="2525" spans="4:8" x14ac:dyDescent="0.25">
      <c r="D2525" s="18"/>
      <c r="E2525" s="31"/>
      <c r="F2525" s="31"/>
      <c r="H2525" s="36"/>
    </row>
    <row r="2526" spans="4:8" x14ac:dyDescent="0.25">
      <c r="D2526" s="18"/>
      <c r="E2526" s="31"/>
      <c r="F2526" s="31"/>
      <c r="H2526" s="36"/>
    </row>
    <row r="2527" spans="4:8" x14ac:dyDescent="0.25">
      <c r="D2527" s="18"/>
      <c r="E2527" s="31"/>
      <c r="F2527" s="31"/>
      <c r="H2527" s="36"/>
    </row>
    <row r="2528" spans="4:8" x14ac:dyDescent="0.25">
      <c r="D2528" s="18"/>
      <c r="E2528" s="31"/>
      <c r="F2528" s="31"/>
      <c r="H2528" s="36"/>
    </row>
    <row r="2529" spans="4:8" x14ac:dyDescent="0.25">
      <c r="D2529" s="18"/>
      <c r="E2529" s="31"/>
      <c r="F2529" s="31"/>
      <c r="H2529" s="36"/>
    </row>
    <row r="2530" spans="4:8" x14ac:dyDescent="0.25">
      <c r="D2530" s="18"/>
      <c r="E2530" s="31"/>
      <c r="F2530" s="31"/>
      <c r="H2530" s="36"/>
    </row>
    <row r="2531" spans="4:8" x14ac:dyDescent="0.25">
      <c r="D2531" s="18"/>
      <c r="E2531" s="31"/>
      <c r="F2531" s="31"/>
      <c r="H2531" s="36"/>
    </row>
    <row r="2532" spans="4:8" x14ac:dyDescent="0.25">
      <c r="D2532" s="18"/>
      <c r="E2532" s="31"/>
      <c r="F2532" s="31"/>
      <c r="H2532" s="36"/>
    </row>
    <row r="2533" spans="4:8" x14ac:dyDescent="0.25">
      <c r="D2533" s="18"/>
      <c r="E2533" s="31"/>
      <c r="F2533" s="31"/>
      <c r="H2533" s="36"/>
    </row>
    <row r="2534" spans="4:8" x14ac:dyDescent="0.25">
      <c r="D2534" s="18"/>
      <c r="E2534" s="31"/>
      <c r="F2534" s="31"/>
      <c r="H2534" s="36"/>
    </row>
    <row r="2535" spans="4:8" x14ac:dyDescent="0.25">
      <c r="D2535" s="18"/>
      <c r="E2535" s="31"/>
      <c r="F2535" s="31"/>
      <c r="H2535" s="36"/>
    </row>
    <row r="2536" spans="4:8" x14ac:dyDescent="0.25">
      <c r="D2536" s="18"/>
      <c r="E2536" s="31"/>
      <c r="F2536" s="31"/>
      <c r="H2536" s="36"/>
    </row>
    <row r="2537" spans="4:8" x14ac:dyDescent="0.25">
      <c r="D2537" s="18"/>
      <c r="E2537" s="31"/>
      <c r="F2537" s="31"/>
      <c r="H2537" s="36"/>
    </row>
    <row r="2538" spans="4:8" x14ac:dyDescent="0.25">
      <c r="D2538" s="18"/>
      <c r="E2538" s="31"/>
      <c r="F2538" s="31"/>
      <c r="H2538" s="36"/>
    </row>
    <row r="2539" spans="4:8" x14ac:dyDescent="0.25">
      <c r="D2539" s="18"/>
      <c r="E2539" s="31"/>
      <c r="F2539" s="31"/>
      <c r="H2539" s="36"/>
    </row>
    <row r="2540" spans="4:8" x14ac:dyDescent="0.25">
      <c r="D2540" s="18"/>
      <c r="E2540" s="31"/>
      <c r="F2540" s="31"/>
      <c r="H2540" s="36"/>
    </row>
    <row r="2541" spans="4:8" x14ac:dyDescent="0.25">
      <c r="D2541" s="18"/>
      <c r="E2541" s="31"/>
      <c r="F2541" s="31"/>
      <c r="H2541" s="36"/>
    </row>
    <row r="2542" spans="4:8" x14ac:dyDescent="0.25">
      <c r="D2542" s="18"/>
      <c r="E2542" s="31"/>
      <c r="F2542" s="31"/>
      <c r="H2542" s="36"/>
    </row>
    <row r="2543" spans="4:8" x14ac:dyDescent="0.25">
      <c r="D2543" s="18"/>
      <c r="E2543" s="31"/>
      <c r="F2543" s="31"/>
      <c r="H2543" s="36"/>
    </row>
    <row r="2544" spans="4:8" x14ac:dyDescent="0.25">
      <c r="D2544" s="18"/>
      <c r="E2544" s="31"/>
      <c r="F2544" s="31"/>
      <c r="H2544" s="36"/>
    </row>
    <row r="2545" spans="4:8" x14ac:dyDescent="0.25">
      <c r="D2545" s="18"/>
      <c r="E2545" s="31"/>
      <c r="F2545" s="31"/>
      <c r="H2545" s="36"/>
    </row>
    <row r="2546" spans="4:8" x14ac:dyDescent="0.25">
      <c r="D2546" s="18"/>
      <c r="E2546" s="31"/>
      <c r="F2546" s="31"/>
      <c r="H2546" s="36"/>
    </row>
    <row r="2547" spans="4:8" x14ac:dyDescent="0.25">
      <c r="D2547" s="18"/>
      <c r="E2547" s="31"/>
      <c r="F2547" s="31"/>
      <c r="H2547" s="36"/>
    </row>
    <row r="2548" spans="4:8" x14ac:dyDescent="0.25">
      <c r="D2548" s="18"/>
      <c r="E2548" s="31"/>
      <c r="F2548" s="31"/>
      <c r="H2548" s="36"/>
    </row>
    <row r="2549" spans="4:8" x14ac:dyDescent="0.25">
      <c r="D2549" s="18"/>
      <c r="E2549" s="31"/>
      <c r="F2549" s="31"/>
      <c r="H2549" s="36"/>
    </row>
    <row r="2550" spans="4:8" x14ac:dyDescent="0.25">
      <c r="D2550" s="18"/>
      <c r="E2550" s="31"/>
      <c r="F2550" s="31"/>
      <c r="H2550" s="36"/>
    </row>
    <row r="2551" spans="4:8" x14ac:dyDescent="0.25">
      <c r="D2551" s="18"/>
      <c r="E2551" s="31"/>
      <c r="F2551" s="31"/>
      <c r="H2551" s="36"/>
    </row>
    <row r="2552" spans="4:8" x14ac:dyDescent="0.25">
      <c r="D2552" s="18"/>
      <c r="E2552" s="31"/>
      <c r="F2552" s="31"/>
      <c r="H2552" s="36"/>
    </row>
    <row r="2553" spans="4:8" x14ac:dyDescent="0.25">
      <c r="D2553" s="18"/>
      <c r="E2553" s="31"/>
      <c r="F2553" s="31"/>
      <c r="H2553" s="36"/>
    </row>
    <row r="2554" spans="4:8" x14ac:dyDescent="0.25">
      <c r="D2554" s="18"/>
      <c r="E2554" s="31"/>
      <c r="F2554" s="31"/>
      <c r="H2554" s="36"/>
    </row>
    <row r="2555" spans="4:8" x14ac:dyDescent="0.25">
      <c r="D2555" s="18"/>
      <c r="E2555" s="31"/>
      <c r="F2555" s="31"/>
      <c r="H2555" s="36"/>
    </row>
    <row r="2556" spans="4:8" x14ac:dyDescent="0.25">
      <c r="D2556" s="18"/>
      <c r="E2556" s="31"/>
      <c r="F2556" s="31"/>
      <c r="H2556" s="36"/>
    </row>
    <row r="2557" spans="4:8" x14ac:dyDescent="0.25">
      <c r="D2557" s="18"/>
      <c r="E2557" s="31"/>
      <c r="F2557" s="31"/>
      <c r="H2557" s="36"/>
    </row>
    <row r="2558" spans="4:8" x14ac:dyDescent="0.25">
      <c r="D2558" s="18"/>
      <c r="E2558" s="31"/>
      <c r="F2558" s="31"/>
      <c r="H2558" s="36"/>
    </row>
    <row r="2559" spans="4:8" x14ac:dyDescent="0.25">
      <c r="D2559" s="18"/>
      <c r="E2559" s="31"/>
      <c r="F2559" s="31"/>
      <c r="H2559" s="36"/>
    </row>
    <row r="2560" spans="4:8" x14ac:dyDescent="0.25">
      <c r="D2560" s="18"/>
      <c r="E2560" s="31"/>
      <c r="F2560" s="31"/>
      <c r="H2560" s="36"/>
    </row>
    <row r="2561" spans="4:8" x14ac:dyDescent="0.25">
      <c r="D2561" s="18"/>
      <c r="E2561" s="31"/>
      <c r="F2561" s="31"/>
      <c r="H2561" s="36"/>
    </row>
    <row r="2562" spans="4:8" x14ac:dyDescent="0.25">
      <c r="D2562" s="18"/>
      <c r="E2562" s="31"/>
      <c r="F2562" s="31"/>
      <c r="H2562" s="36"/>
    </row>
    <row r="2563" spans="4:8" x14ac:dyDescent="0.25">
      <c r="D2563" s="18"/>
      <c r="E2563" s="31"/>
      <c r="F2563" s="31"/>
      <c r="H2563" s="36"/>
    </row>
    <row r="2564" spans="4:8" x14ac:dyDescent="0.25">
      <c r="D2564" s="18"/>
      <c r="E2564" s="31"/>
      <c r="F2564" s="31"/>
      <c r="H2564" s="36"/>
    </row>
    <row r="2565" spans="4:8" x14ac:dyDescent="0.25">
      <c r="D2565" s="18"/>
      <c r="E2565" s="31"/>
      <c r="F2565" s="31"/>
      <c r="H2565" s="36"/>
    </row>
    <row r="2566" spans="4:8" x14ac:dyDescent="0.25">
      <c r="D2566" s="18"/>
      <c r="E2566" s="31"/>
      <c r="F2566" s="31"/>
      <c r="H2566" s="36"/>
    </row>
    <row r="2567" spans="4:8" x14ac:dyDescent="0.25">
      <c r="D2567" s="18"/>
      <c r="E2567" s="31"/>
      <c r="F2567" s="31"/>
      <c r="H2567" s="36"/>
    </row>
    <row r="2568" spans="4:8" x14ac:dyDescent="0.25">
      <c r="D2568" s="18"/>
      <c r="E2568" s="31"/>
      <c r="F2568" s="31"/>
      <c r="H2568" s="36"/>
    </row>
    <row r="2569" spans="4:8" x14ac:dyDescent="0.25">
      <c r="D2569" s="18"/>
      <c r="E2569" s="31"/>
      <c r="F2569" s="31"/>
      <c r="H2569" s="36"/>
    </row>
    <row r="2570" spans="4:8" x14ac:dyDescent="0.25">
      <c r="D2570" s="18"/>
      <c r="E2570" s="31"/>
      <c r="F2570" s="31"/>
      <c r="H2570" s="36"/>
    </row>
    <row r="2571" spans="4:8" x14ac:dyDescent="0.25">
      <c r="D2571" s="18"/>
      <c r="E2571" s="31"/>
      <c r="F2571" s="31"/>
      <c r="H2571" s="36"/>
    </row>
    <row r="2572" spans="4:8" x14ac:dyDescent="0.25">
      <c r="D2572" s="18"/>
      <c r="E2572" s="31"/>
      <c r="F2572" s="31"/>
      <c r="H2572" s="36"/>
    </row>
    <row r="2573" spans="4:8" x14ac:dyDescent="0.25">
      <c r="D2573" s="18"/>
      <c r="E2573" s="31"/>
      <c r="F2573" s="31"/>
      <c r="H2573" s="36"/>
    </row>
    <row r="2574" spans="4:8" x14ac:dyDescent="0.25">
      <c r="D2574" s="18"/>
      <c r="E2574" s="31"/>
      <c r="F2574" s="31"/>
      <c r="H2574" s="36"/>
    </row>
    <row r="2575" spans="4:8" x14ac:dyDescent="0.25">
      <c r="D2575" s="18"/>
      <c r="E2575" s="31"/>
      <c r="F2575" s="31"/>
      <c r="H2575" s="36"/>
    </row>
    <row r="2576" spans="4:8" x14ac:dyDescent="0.25">
      <c r="D2576" s="18"/>
      <c r="E2576" s="31"/>
      <c r="F2576" s="31"/>
      <c r="H2576" s="36"/>
    </row>
    <row r="2577" spans="4:8" x14ac:dyDescent="0.25">
      <c r="D2577" s="18"/>
      <c r="E2577" s="31"/>
      <c r="F2577" s="31"/>
      <c r="H2577" s="36"/>
    </row>
    <row r="2578" spans="4:8" x14ac:dyDescent="0.25">
      <c r="D2578" s="18"/>
      <c r="E2578" s="31"/>
      <c r="F2578" s="31"/>
      <c r="H2578" s="36"/>
    </row>
    <row r="2579" spans="4:8" x14ac:dyDescent="0.25">
      <c r="D2579" s="18"/>
      <c r="E2579" s="31"/>
      <c r="F2579" s="31"/>
      <c r="H2579" s="36"/>
    </row>
    <row r="2580" spans="4:8" x14ac:dyDescent="0.25">
      <c r="D2580" s="18"/>
      <c r="E2580" s="31"/>
      <c r="F2580" s="31"/>
      <c r="H2580" s="36"/>
    </row>
    <row r="2581" spans="4:8" x14ac:dyDescent="0.25">
      <c r="D2581" s="18"/>
      <c r="E2581" s="31"/>
      <c r="F2581" s="31"/>
      <c r="H2581" s="36"/>
    </row>
    <row r="2582" spans="4:8" x14ac:dyDescent="0.25">
      <c r="D2582" s="18"/>
      <c r="E2582" s="31"/>
      <c r="F2582" s="31"/>
      <c r="H2582" s="36"/>
    </row>
    <row r="2583" spans="4:8" x14ac:dyDescent="0.25">
      <c r="D2583" s="18"/>
      <c r="E2583" s="31"/>
      <c r="F2583" s="31"/>
      <c r="H2583" s="36"/>
    </row>
    <row r="2584" spans="4:8" x14ac:dyDescent="0.25">
      <c r="D2584" s="18"/>
      <c r="E2584" s="31"/>
      <c r="F2584" s="31"/>
      <c r="H2584" s="36"/>
    </row>
    <row r="2585" spans="4:8" x14ac:dyDescent="0.25">
      <c r="D2585" s="18"/>
      <c r="E2585" s="31"/>
      <c r="F2585" s="31"/>
      <c r="H2585" s="36"/>
    </row>
    <row r="2586" spans="4:8" x14ac:dyDescent="0.25">
      <c r="D2586" s="18"/>
      <c r="E2586" s="31"/>
      <c r="F2586" s="31"/>
      <c r="H2586" s="36"/>
    </row>
    <row r="2587" spans="4:8" x14ac:dyDescent="0.25">
      <c r="D2587" s="18"/>
      <c r="E2587" s="31"/>
      <c r="F2587" s="31"/>
      <c r="H2587" s="36"/>
    </row>
    <row r="2588" spans="4:8" x14ac:dyDescent="0.25">
      <c r="D2588" s="18"/>
      <c r="E2588" s="31"/>
      <c r="F2588" s="31"/>
      <c r="H2588" s="36"/>
    </row>
    <row r="2589" spans="4:8" x14ac:dyDescent="0.25">
      <c r="D2589" s="18"/>
      <c r="E2589" s="31"/>
      <c r="F2589" s="31"/>
      <c r="H2589" s="36"/>
    </row>
    <row r="2590" spans="4:8" x14ac:dyDescent="0.25">
      <c r="D2590" s="18"/>
      <c r="E2590" s="31"/>
      <c r="F2590" s="31"/>
      <c r="H2590" s="36"/>
    </row>
    <row r="2591" spans="4:8" x14ac:dyDescent="0.25">
      <c r="D2591" s="18"/>
      <c r="E2591" s="31"/>
      <c r="F2591" s="31"/>
      <c r="H2591" s="36"/>
    </row>
    <row r="2592" spans="4:8" x14ac:dyDescent="0.25">
      <c r="D2592" s="18"/>
      <c r="E2592" s="31"/>
      <c r="F2592" s="31"/>
      <c r="H2592" s="36"/>
    </row>
    <row r="2593" spans="4:8" x14ac:dyDescent="0.25">
      <c r="D2593" s="18"/>
      <c r="E2593" s="31"/>
      <c r="F2593" s="31"/>
      <c r="H2593" s="36"/>
    </row>
    <row r="2594" spans="4:8" x14ac:dyDescent="0.25">
      <c r="D2594" s="18"/>
      <c r="E2594" s="31"/>
      <c r="F2594" s="31"/>
      <c r="H2594" s="36"/>
    </row>
    <row r="2595" spans="4:8" x14ac:dyDescent="0.25">
      <c r="D2595" s="18"/>
      <c r="E2595" s="31"/>
      <c r="F2595" s="31"/>
      <c r="H2595" s="36"/>
    </row>
    <row r="2596" spans="4:8" x14ac:dyDescent="0.25">
      <c r="D2596" s="18"/>
      <c r="E2596" s="31"/>
      <c r="F2596" s="31"/>
      <c r="H2596" s="36"/>
    </row>
    <row r="2597" spans="4:8" x14ac:dyDescent="0.25">
      <c r="D2597" s="18"/>
      <c r="E2597" s="31"/>
      <c r="F2597" s="31"/>
      <c r="H2597" s="36"/>
    </row>
    <row r="2598" spans="4:8" x14ac:dyDescent="0.25">
      <c r="D2598" s="18"/>
      <c r="E2598" s="31"/>
      <c r="F2598" s="31"/>
      <c r="H2598" s="36"/>
    </row>
    <row r="2599" spans="4:8" x14ac:dyDescent="0.25">
      <c r="D2599" s="18"/>
      <c r="E2599" s="31"/>
      <c r="F2599" s="31"/>
      <c r="H2599" s="36"/>
    </row>
    <row r="2600" spans="4:8" x14ac:dyDescent="0.25">
      <c r="D2600" s="18"/>
      <c r="E2600" s="31"/>
      <c r="F2600" s="31"/>
      <c r="H2600" s="36"/>
    </row>
    <row r="2601" spans="4:8" x14ac:dyDescent="0.25">
      <c r="D2601" s="18"/>
      <c r="E2601" s="31"/>
      <c r="F2601" s="31"/>
      <c r="H2601" s="36"/>
    </row>
    <row r="2602" spans="4:8" x14ac:dyDescent="0.25">
      <c r="D2602" s="18"/>
      <c r="E2602" s="31"/>
      <c r="F2602" s="31"/>
      <c r="H2602" s="36"/>
    </row>
    <row r="2603" spans="4:8" x14ac:dyDescent="0.25">
      <c r="D2603" s="18"/>
      <c r="E2603" s="31"/>
      <c r="F2603" s="31"/>
      <c r="H2603" s="36"/>
    </row>
    <row r="2604" spans="4:8" x14ac:dyDescent="0.25">
      <c r="D2604" s="18"/>
      <c r="E2604" s="31"/>
      <c r="F2604" s="31"/>
      <c r="H2604" s="36"/>
    </row>
    <row r="2605" spans="4:8" x14ac:dyDescent="0.25">
      <c r="D2605" s="18"/>
      <c r="E2605" s="31"/>
      <c r="F2605" s="31"/>
      <c r="H2605" s="36"/>
    </row>
    <row r="2606" spans="4:8" x14ac:dyDescent="0.25">
      <c r="D2606" s="18"/>
      <c r="E2606" s="31"/>
      <c r="F2606" s="31"/>
      <c r="H2606" s="36"/>
    </row>
    <row r="2607" spans="4:8" x14ac:dyDescent="0.25">
      <c r="D2607" s="18"/>
      <c r="E2607" s="31"/>
      <c r="F2607" s="31"/>
      <c r="H2607" s="36"/>
    </row>
    <row r="2608" spans="4:8" x14ac:dyDescent="0.25">
      <c r="D2608" s="18"/>
      <c r="E2608" s="31"/>
      <c r="F2608" s="31"/>
      <c r="H2608" s="36"/>
    </row>
    <row r="2609" spans="4:8" x14ac:dyDescent="0.25">
      <c r="D2609" s="18"/>
      <c r="E2609" s="31"/>
      <c r="F2609" s="31"/>
      <c r="H2609" s="36"/>
    </row>
    <row r="2610" spans="4:8" x14ac:dyDescent="0.25">
      <c r="D2610" s="18"/>
      <c r="E2610" s="31"/>
      <c r="F2610" s="31"/>
      <c r="H2610" s="36"/>
    </row>
    <row r="2611" spans="4:8" x14ac:dyDescent="0.25">
      <c r="D2611" s="18"/>
      <c r="E2611" s="31"/>
      <c r="F2611" s="31"/>
      <c r="H2611" s="36"/>
    </row>
    <row r="2612" spans="4:8" x14ac:dyDescent="0.25">
      <c r="D2612" s="18"/>
      <c r="E2612" s="31"/>
      <c r="F2612" s="31"/>
      <c r="H2612" s="36"/>
    </row>
    <row r="2613" spans="4:8" x14ac:dyDescent="0.25">
      <c r="D2613" s="18"/>
      <c r="E2613" s="31"/>
      <c r="F2613" s="31"/>
      <c r="H2613" s="36"/>
    </row>
    <row r="2614" spans="4:8" x14ac:dyDescent="0.25">
      <c r="D2614" s="18"/>
      <c r="E2614" s="31"/>
      <c r="F2614" s="31"/>
      <c r="H2614" s="36"/>
    </row>
    <row r="2615" spans="4:8" x14ac:dyDescent="0.25">
      <c r="D2615" s="18"/>
      <c r="E2615" s="31"/>
      <c r="F2615" s="31"/>
      <c r="H2615" s="36"/>
    </row>
    <row r="2616" spans="4:8" x14ac:dyDescent="0.25">
      <c r="D2616" s="18"/>
      <c r="E2616" s="31"/>
      <c r="F2616" s="31"/>
      <c r="H2616" s="36"/>
    </row>
    <row r="2617" spans="4:8" x14ac:dyDescent="0.25">
      <c r="D2617" s="18"/>
      <c r="E2617" s="31"/>
      <c r="F2617" s="31"/>
      <c r="H2617" s="36"/>
    </row>
    <row r="2618" spans="4:8" x14ac:dyDescent="0.25">
      <c r="D2618" s="18"/>
      <c r="E2618" s="31"/>
      <c r="F2618" s="31"/>
      <c r="H2618" s="36"/>
    </row>
    <row r="2619" spans="4:8" x14ac:dyDescent="0.25">
      <c r="D2619" s="18"/>
      <c r="E2619" s="31"/>
      <c r="F2619" s="31"/>
      <c r="H2619" s="36"/>
    </row>
    <row r="2620" spans="4:8" x14ac:dyDescent="0.25">
      <c r="D2620" s="18"/>
      <c r="E2620" s="31"/>
      <c r="F2620" s="31"/>
      <c r="H2620" s="36"/>
    </row>
    <row r="2621" spans="4:8" x14ac:dyDescent="0.25">
      <c r="D2621" s="18"/>
      <c r="E2621" s="31"/>
      <c r="F2621" s="31"/>
      <c r="H2621" s="36"/>
    </row>
    <row r="2622" spans="4:8" x14ac:dyDescent="0.25">
      <c r="D2622" s="18"/>
      <c r="E2622" s="31"/>
      <c r="F2622" s="31"/>
      <c r="H2622" s="36"/>
    </row>
    <row r="2623" spans="4:8" x14ac:dyDescent="0.25">
      <c r="D2623" s="18"/>
      <c r="E2623" s="31"/>
      <c r="F2623" s="31"/>
      <c r="H2623" s="36"/>
    </row>
    <row r="2624" spans="4:8" x14ac:dyDescent="0.25">
      <c r="D2624" s="18"/>
      <c r="E2624" s="31"/>
      <c r="F2624" s="31"/>
      <c r="H2624" s="36"/>
    </row>
    <row r="2625" spans="4:8" x14ac:dyDescent="0.25">
      <c r="D2625" s="18"/>
      <c r="E2625" s="31"/>
      <c r="F2625" s="31"/>
      <c r="H2625" s="36"/>
    </row>
    <row r="2626" spans="4:8" x14ac:dyDescent="0.25">
      <c r="D2626" s="18"/>
      <c r="E2626" s="31"/>
      <c r="F2626" s="31"/>
      <c r="H2626" s="36"/>
    </row>
    <row r="2627" spans="4:8" x14ac:dyDescent="0.25">
      <c r="D2627" s="18"/>
      <c r="E2627" s="31"/>
      <c r="F2627" s="31"/>
      <c r="H2627" s="36"/>
    </row>
    <row r="2628" spans="4:8" x14ac:dyDescent="0.25">
      <c r="D2628" s="18"/>
      <c r="E2628" s="31"/>
      <c r="F2628" s="31"/>
      <c r="H2628" s="36"/>
    </row>
    <row r="2629" spans="4:8" x14ac:dyDescent="0.25">
      <c r="D2629" s="18"/>
      <c r="E2629" s="31"/>
      <c r="F2629" s="31"/>
      <c r="H2629" s="36"/>
    </row>
    <row r="2630" spans="4:8" x14ac:dyDescent="0.25">
      <c r="D2630" s="18"/>
      <c r="E2630" s="31"/>
      <c r="F2630" s="31"/>
      <c r="H2630" s="36"/>
    </row>
    <row r="2631" spans="4:8" x14ac:dyDescent="0.25">
      <c r="D2631" s="18"/>
      <c r="E2631" s="31"/>
      <c r="F2631" s="31"/>
      <c r="H2631" s="36"/>
    </row>
    <row r="2632" spans="4:8" x14ac:dyDescent="0.25">
      <c r="D2632" s="18"/>
      <c r="E2632" s="31"/>
      <c r="F2632" s="31"/>
      <c r="H2632" s="36"/>
    </row>
    <row r="2633" spans="4:8" x14ac:dyDescent="0.25">
      <c r="D2633" s="18"/>
      <c r="E2633" s="31"/>
      <c r="F2633" s="31"/>
      <c r="H2633" s="36"/>
    </row>
    <row r="2634" spans="4:8" x14ac:dyDescent="0.25">
      <c r="D2634" s="18"/>
      <c r="E2634" s="31"/>
      <c r="F2634" s="31"/>
      <c r="H2634" s="36"/>
    </row>
    <row r="2635" spans="4:8" x14ac:dyDescent="0.25">
      <c r="D2635" s="18"/>
      <c r="E2635" s="31"/>
      <c r="F2635" s="31"/>
      <c r="H2635" s="36"/>
    </row>
    <row r="2636" spans="4:8" x14ac:dyDescent="0.25">
      <c r="D2636" s="18"/>
      <c r="E2636" s="31"/>
      <c r="F2636" s="31"/>
      <c r="H2636" s="36"/>
    </row>
    <row r="2637" spans="4:8" x14ac:dyDescent="0.25">
      <c r="D2637" s="18"/>
      <c r="E2637" s="31"/>
      <c r="F2637" s="31"/>
      <c r="H2637" s="36"/>
    </row>
    <row r="2638" spans="4:8" x14ac:dyDescent="0.25">
      <c r="D2638" s="18"/>
      <c r="E2638" s="31"/>
      <c r="F2638" s="31"/>
      <c r="H2638" s="36"/>
    </row>
    <row r="2639" spans="4:8" x14ac:dyDescent="0.25">
      <c r="D2639" s="18"/>
      <c r="E2639" s="31"/>
      <c r="F2639" s="31"/>
      <c r="H2639" s="36"/>
    </row>
    <row r="2640" spans="4:8" x14ac:dyDescent="0.25">
      <c r="D2640" s="18"/>
      <c r="E2640" s="31"/>
      <c r="F2640" s="31"/>
      <c r="H2640" s="36"/>
    </row>
    <row r="2641" spans="4:8" x14ac:dyDescent="0.25">
      <c r="D2641" s="18"/>
      <c r="E2641" s="31"/>
      <c r="F2641" s="31"/>
      <c r="H2641" s="36"/>
    </row>
    <row r="2642" spans="4:8" x14ac:dyDescent="0.25">
      <c r="D2642" s="18"/>
      <c r="E2642" s="31"/>
      <c r="F2642" s="31"/>
      <c r="H2642" s="36"/>
    </row>
    <row r="2643" spans="4:8" x14ac:dyDescent="0.25">
      <c r="D2643" s="18"/>
      <c r="E2643" s="31"/>
      <c r="F2643" s="31"/>
      <c r="H2643" s="36"/>
    </row>
    <row r="2644" spans="4:8" x14ac:dyDescent="0.25">
      <c r="D2644" s="18"/>
      <c r="E2644" s="31"/>
      <c r="F2644" s="31"/>
      <c r="H2644" s="36"/>
    </row>
    <row r="2645" spans="4:8" x14ac:dyDescent="0.25">
      <c r="D2645" s="18"/>
      <c r="E2645" s="31"/>
      <c r="F2645" s="31"/>
      <c r="H2645" s="36"/>
    </row>
    <row r="2646" spans="4:8" x14ac:dyDescent="0.25">
      <c r="D2646" s="18"/>
      <c r="E2646" s="31"/>
      <c r="F2646" s="31"/>
      <c r="H2646" s="36"/>
    </row>
    <row r="2647" spans="4:8" x14ac:dyDescent="0.25">
      <c r="D2647" s="18"/>
      <c r="E2647" s="31"/>
      <c r="F2647" s="31"/>
      <c r="H2647" s="36"/>
    </row>
    <row r="2648" spans="4:8" x14ac:dyDescent="0.25">
      <c r="D2648" s="18"/>
      <c r="E2648" s="31"/>
      <c r="F2648" s="31"/>
      <c r="H2648" s="36"/>
    </row>
    <row r="2649" spans="4:8" x14ac:dyDescent="0.25">
      <c r="D2649" s="18"/>
      <c r="E2649" s="31"/>
      <c r="F2649" s="31"/>
      <c r="H2649" s="36"/>
    </row>
    <row r="2650" spans="4:8" x14ac:dyDescent="0.25">
      <c r="D2650" s="18"/>
      <c r="E2650" s="31"/>
      <c r="F2650" s="31"/>
      <c r="H2650" s="36"/>
    </row>
    <row r="2651" spans="4:8" x14ac:dyDescent="0.25">
      <c r="D2651" s="18"/>
      <c r="E2651" s="31"/>
      <c r="F2651" s="31"/>
      <c r="H2651" s="36"/>
    </row>
    <row r="2652" spans="4:8" x14ac:dyDescent="0.25">
      <c r="D2652" s="18"/>
      <c r="E2652" s="31"/>
      <c r="F2652" s="31"/>
      <c r="H2652" s="36"/>
    </row>
    <row r="2653" spans="4:8" x14ac:dyDescent="0.25">
      <c r="D2653" s="18"/>
      <c r="E2653" s="31"/>
      <c r="F2653" s="31"/>
      <c r="H2653" s="36"/>
    </row>
    <row r="2654" spans="4:8" x14ac:dyDescent="0.25">
      <c r="D2654" s="18"/>
      <c r="E2654" s="31"/>
      <c r="F2654" s="31"/>
      <c r="H2654" s="36"/>
    </row>
    <row r="2655" spans="4:8" x14ac:dyDescent="0.25">
      <c r="D2655" s="18"/>
      <c r="E2655" s="31"/>
      <c r="F2655" s="31"/>
      <c r="H2655" s="36"/>
    </row>
    <row r="2656" spans="4:8" x14ac:dyDescent="0.25">
      <c r="D2656" s="18"/>
      <c r="E2656" s="31"/>
      <c r="F2656" s="31"/>
      <c r="H2656" s="36"/>
    </row>
    <row r="2657" spans="4:8" x14ac:dyDescent="0.25">
      <c r="D2657" s="18"/>
      <c r="E2657" s="31"/>
      <c r="F2657" s="31"/>
      <c r="H2657" s="36"/>
    </row>
    <row r="2658" spans="4:8" x14ac:dyDescent="0.25">
      <c r="D2658" s="18"/>
      <c r="E2658" s="31"/>
      <c r="F2658" s="31"/>
      <c r="H2658" s="36"/>
    </row>
    <row r="2659" spans="4:8" x14ac:dyDescent="0.25">
      <c r="D2659" s="18"/>
      <c r="E2659" s="31"/>
      <c r="F2659" s="31"/>
      <c r="H2659" s="36"/>
    </row>
    <row r="2660" spans="4:8" x14ac:dyDescent="0.25">
      <c r="D2660" s="18"/>
      <c r="E2660" s="31"/>
      <c r="F2660" s="31"/>
      <c r="H2660" s="36"/>
    </row>
    <row r="2661" spans="4:8" x14ac:dyDescent="0.25">
      <c r="D2661" s="18"/>
      <c r="E2661" s="31"/>
      <c r="F2661" s="31"/>
      <c r="H2661" s="36"/>
    </row>
    <row r="2662" spans="4:8" x14ac:dyDescent="0.25">
      <c r="D2662" s="18"/>
      <c r="E2662" s="31"/>
      <c r="F2662" s="31"/>
      <c r="H2662" s="36"/>
    </row>
    <row r="2663" spans="4:8" x14ac:dyDescent="0.25">
      <c r="D2663" s="18"/>
      <c r="E2663" s="31"/>
      <c r="F2663" s="31"/>
      <c r="H2663" s="36"/>
    </row>
    <row r="2664" spans="4:8" x14ac:dyDescent="0.25">
      <c r="D2664" s="18"/>
      <c r="E2664" s="31"/>
      <c r="F2664" s="31"/>
      <c r="H2664" s="36"/>
    </row>
    <row r="2665" spans="4:8" x14ac:dyDescent="0.25">
      <c r="D2665" s="18"/>
      <c r="E2665" s="31"/>
      <c r="F2665" s="31"/>
      <c r="H2665" s="36"/>
    </row>
    <row r="2666" spans="4:8" x14ac:dyDescent="0.25">
      <c r="D2666" s="18"/>
      <c r="E2666" s="31"/>
      <c r="F2666" s="31"/>
      <c r="H2666" s="36"/>
    </row>
    <row r="2667" spans="4:8" x14ac:dyDescent="0.25">
      <c r="D2667" s="18"/>
      <c r="E2667" s="31"/>
      <c r="F2667" s="31"/>
      <c r="H2667" s="36"/>
    </row>
    <row r="2668" spans="4:8" x14ac:dyDescent="0.25">
      <c r="D2668" s="18"/>
      <c r="E2668" s="31"/>
      <c r="F2668" s="31"/>
      <c r="H2668" s="36"/>
    </row>
    <row r="2669" spans="4:8" x14ac:dyDescent="0.25">
      <c r="D2669" s="18"/>
      <c r="E2669" s="31"/>
      <c r="F2669" s="31"/>
      <c r="H2669" s="36"/>
    </row>
    <row r="2670" spans="4:8" x14ac:dyDescent="0.25">
      <c r="D2670" s="18"/>
      <c r="E2670" s="31"/>
      <c r="F2670" s="31"/>
      <c r="H2670" s="36"/>
    </row>
    <row r="2671" spans="4:8" x14ac:dyDescent="0.25">
      <c r="D2671" s="18"/>
      <c r="E2671" s="31"/>
      <c r="F2671" s="31"/>
      <c r="H2671" s="36"/>
    </row>
    <row r="2672" spans="4:8" x14ac:dyDescent="0.25">
      <c r="D2672" s="18"/>
      <c r="E2672" s="31"/>
      <c r="F2672" s="31"/>
      <c r="H2672" s="36"/>
    </row>
    <row r="2673" spans="4:8" x14ac:dyDescent="0.25">
      <c r="D2673" s="18"/>
      <c r="E2673" s="31"/>
      <c r="F2673" s="31"/>
      <c r="H2673" s="36"/>
    </row>
    <row r="2674" spans="4:8" x14ac:dyDescent="0.25">
      <c r="D2674" s="18"/>
      <c r="E2674" s="31"/>
      <c r="F2674" s="31"/>
      <c r="H2674" s="36"/>
    </row>
    <row r="2675" spans="4:8" x14ac:dyDescent="0.25">
      <c r="D2675" s="18"/>
      <c r="E2675" s="31"/>
      <c r="F2675" s="31"/>
      <c r="H2675" s="36"/>
    </row>
    <row r="2676" spans="4:8" x14ac:dyDescent="0.25">
      <c r="D2676" s="18"/>
      <c r="E2676" s="31"/>
      <c r="F2676" s="31"/>
      <c r="H2676" s="36"/>
    </row>
    <row r="2677" spans="4:8" x14ac:dyDescent="0.25">
      <c r="D2677" s="18"/>
      <c r="E2677" s="31"/>
      <c r="F2677" s="31"/>
      <c r="H2677" s="36"/>
    </row>
    <row r="2678" spans="4:8" x14ac:dyDescent="0.25">
      <c r="D2678" s="18"/>
      <c r="E2678" s="31"/>
      <c r="F2678" s="31"/>
      <c r="H2678" s="36"/>
    </row>
    <row r="2679" spans="4:8" x14ac:dyDescent="0.25">
      <c r="D2679" s="18"/>
      <c r="E2679" s="31"/>
      <c r="F2679" s="31"/>
      <c r="H2679" s="36"/>
    </row>
    <row r="2680" spans="4:8" x14ac:dyDescent="0.25">
      <c r="D2680" s="18"/>
      <c r="E2680" s="31"/>
      <c r="F2680" s="31"/>
      <c r="H2680" s="36"/>
    </row>
    <row r="2681" spans="4:8" x14ac:dyDescent="0.25">
      <c r="D2681" s="18"/>
      <c r="E2681" s="31"/>
      <c r="F2681" s="31"/>
      <c r="H2681" s="36"/>
    </row>
    <row r="2682" spans="4:8" x14ac:dyDescent="0.25">
      <c r="D2682" s="18"/>
      <c r="E2682" s="31"/>
      <c r="F2682" s="31"/>
      <c r="H2682" s="36"/>
    </row>
    <row r="2683" spans="4:8" x14ac:dyDescent="0.25">
      <c r="D2683" s="18"/>
      <c r="E2683" s="31"/>
      <c r="F2683" s="31"/>
      <c r="H2683" s="36"/>
    </row>
    <row r="2684" spans="4:8" x14ac:dyDescent="0.25">
      <c r="D2684" s="18"/>
      <c r="E2684" s="31"/>
      <c r="F2684" s="31"/>
      <c r="H2684" s="36"/>
    </row>
    <row r="2685" spans="4:8" x14ac:dyDescent="0.25">
      <c r="D2685" s="18"/>
      <c r="E2685" s="31"/>
      <c r="F2685" s="31"/>
      <c r="H2685" s="36"/>
    </row>
    <row r="2686" spans="4:8" x14ac:dyDescent="0.25">
      <c r="D2686" s="18"/>
      <c r="E2686" s="31"/>
      <c r="F2686" s="31"/>
      <c r="H2686" s="36"/>
    </row>
    <row r="2687" spans="4:8" x14ac:dyDescent="0.25">
      <c r="D2687" s="18"/>
      <c r="E2687" s="31"/>
      <c r="F2687" s="31"/>
      <c r="H2687" s="36"/>
    </row>
    <row r="2688" spans="4:8" x14ac:dyDescent="0.25">
      <c r="D2688" s="18"/>
      <c r="E2688" s="31"/>
      <c r="F2688" s="31"/>
      <c r="H2688" s="36"/>
    </row>
    <row r="2689" spans="4:8" x14ac:dyDescent="0.25">
      <c r="D2689" s="18"/>
      <c r="E2689" s="31"/>
      <c r="F2689" s="31"/>
      <c r="H2689" s="36"/>
    </row>
    <row r="2690" spans="4:8" x14ac:dyDescent="0.25">
      <c r="D2690" s="18"/>
      <c r="E2690" s="31"/>
      <c r="F2690" s="31"/>
      <c r="H2690" s="36"/>
    </row>
    <row r="2691" spans="4:8" x14ac:dyDescent="0.25">
      <c r="D2691" s="18"/>
      <c r="E2691" s="31"/>
      <c r="F2691" s="31"/>
      <c r="H2691" s="36"/>
    </row>
    <row r="2692" spans="4:8" x14ac:dyDescent="0.25">
      <c r="D2692" s="18"/>
      <c r="E2692" s="31"/>
      <c r="F2692" s="31"/>
      <c r="H2692" s="36"/>
    </row>
    <row r="2693" spans="4:8" x14ac:dyDescent="0.25">
      <c r="D2693" s="18"/>
      <c r="E2693" s="31"/>
      <c r="F2693" s="31"/>
      <c r="H2693" s="36"/>
    </row>
    <row r="2694" spans="4:8" x14ac:dyDescent="0.25">
      <c r="D2694" s="18"/>
      <c r="E2694" s="31"/>
      <c r="F2694" s="31"/>
      <c r="H2694" s="36"/>
    </row>
    <row r="2695" spans="4:8" x14ac:dyDescent="0.25">
      <c r="D2695" s="18"/>
      <c r="E2695" s="31"/>
      <c r="F2695" s="31"/>
      <c r="H2695" s="36"/>
    </row>
    <row r="2696" spans="4:8" x14ac:dyDescent="0.25">
      <c r="D2696" s="18"/>
      <c r="E2696" s="31"/>
      <c r="F2696" s="31"/>
      <c r="H2696" s="36"/>
    </row>
    <row r="2697" spans="4:8" x14ac:dyDescent="0.25">
      <c r="D2697" s="18"/>
      <c r="E2697" s="31"/>
      <c r="F2697" s="31"/>
      <c r="H2697" s="36"/>
    </row>
    <row r="2698" spans="4:8" x14ac:dyDescent="0.25">
      <c r="D2698" s="18"/>
      <c r="E2698" s="31"/>
      <c r="F2698" s="31"/>
      <c r="H2698" s="36"/>
    </row>
    <row r="2699" spans="4:8" x14ac:dyDescent="0.25">
      <c r="D2699" s="18"/>
      <c r="E2699" s="31"/>
      <c r="F2699" s="31"/>
      <c r="H2699" s="36"/>
    </row>
    <row r="2700" spans="4:8" x14ac:dyDescent="0.25">
      <c r="D2700" s="18"/>
      <c r="E2700" s="31"/>
      <c r="F2700" s="31"/>
      <c r="H2700" s="36"/>
    </row>
    <row r="2701" spans="4:8" x14ac:dyDescent="0.25">
      <c r="D2701" s="18"/>
      <c r="E2701" s="31"/>
      <c r="F2701" s="31"/>
      <c r="H2701" s="36"/>
    </row>
    <row r="2702" spans="4:8" x14ac:dyDescent="0.25">
      <c r="D2702" s="18"/>
      <c r="E2702" s="31"/>
      <c r="F2702" s="31"/>
      <c r="H2702" s="36"/>
    </row>
    <row r="2703" spans="4:8" x14ac:dyDescent="0.25">
      <c r="D2703" s="18"/>
      <c r="E2703" s="31"/>
      <c r="F2703" s="31"/>
      <c r="H2703" s="36"/>
    </row>
    <row r="2704" spans="4:8" x14ac:dyDescent="0.25">
      <c r="D2704" s="18"/>
      <c r="E2704" s="31"/>
      <c r="F2704" s="31"/>
      <c r="H2704" s="36"/>
    </row>
    <row r="2705" spans="4:8" x14ac:dyDescent="0.25">
      <c r="D2705" s="18"/>
      <c r="E2705" s="31"/>
      <c r="F2705" s="31"/>
      <c r="H2705" s="36"/>
    </row>
    <row r="2706" spans="4:8" x14ac:dyDescent="0.25">
      <c r="D2706" s="18"/>
      <c r="E2706" s="31"/>
      <c r="F2706" s="31"/>
      <c r="H2706" s="36"/>
    </row>
    <row r="2707" spans="4:8" x14ac:dyDescent="0.25">
      <c r="D2707" s="18"/>
      <c r="E2707" s="31"/>
      <c r="F2707" s="31"/>
      <c r="H2707" s="36"/>
    </row>
    <row r="2708" spans="4:8" x14ac:dyDescent="0.25">
      <c r="D2708" s="18"/>
      <c r="E2708" s="31"/>
      <c r="F2708" s="31"/>
      <c r="H2708" s="36"/>
    </row>
    <row r="2709" spans="4:8" x14ac:dyDescent="0.25">
      <c r="D2709" s="18"/>
      <c r="E2709" s="31"/>
      <c r="F2709" s="31"/>
      <c r="H2709" s="36"/>
    </row>
    <row r="2710" spans="4:8" x14ac:dyDescent="0.25">
      <c r="D2710" s="18"/>
      <c r="E2710" s="31"/>
      <c r="F2710" s="31"/>
      <c r="H2710" s="36"/>
    </row>
    <row r="2711" spans="4:8" x14ac:dyDescent="0.25">
      <c r="D2711" s="18"/>
      <c r="E2711" s="31"/>
      <c r="F2711" s="31"/>
      <c r="H2711" s="36"/>
    </row>
    <row r="2712" spans="4:8" x14ac:dyDescent="0.25">
      <c r="D2712" s="18"/>
      <c r="E2712" s="31"/>
      <c r="F2712" s="31"/>
      <c r="H2712" s="36"/>
    </row>
    <row r="2713" spans="4:8" x14ac:dyDescent="0.25">
      <c r="D2713" s="18"/>
      <c r="E2713" s="31"/>
      <c r="F2713" s="31"/>
      <c r="H2713" s="36"/>
    </row>
    <row r="2714" spans="4:8" x14ac:dyDescent="0.25">
      <c r="D2714" s="18"/>
      <c r="E2714" s="31"/>
      <c r="F2714" s="31"/>
      <c r="H2714" s="36"/>
    </row>
    <row r="2715" spans="4:8" x14ac:dyDescent="0.25">
      <c r="D2715" s="18"/>
      <c r="E2715" s="31"/>
      <c r="F2715" s="31"/>
      <c r="H2715" s="36"/>
    </row>
    <row r="2716" spans="4:8" x14ac:dyDescent="0.25">
      <c r="D2716" s="18"/>
      <c r="E2716" s="31"/>
      <c r="F2716" s="31"/>
      <c r="H2716" s="36"/>
    </row>
    <row r="2717" spans="4:8" x14ac:dyDescent="0.25">
      <c r="D2717" s="18"/>
      <c r="E2717" s="31"/>
      <c r="F2717" s="31"/>
      <c r="H2717" s="36"/>
    </row>
    <row r="2718" spans="4:8" x14ac:dyDescent="0.25">
      <c r="D2718" s="18"/>
      <c r="E2718" s="31"/>
      <c r="F2718" s="31"/>
      <c r="H2718" s="36"/>
    </row>
    <row r="2719" spans="4:8" x14ac:dyDescent="0.25">
      <c r="D2719" s="18"/>
      <c r="E2719" s="31"/>
      <c r="F2719" s="31"/>
      <c r="H2719" s="36"/>
    </row>
    <row r="2720" spans="4:8" x14ac:dyDescent="0.25">
      <c r="D2720" s="18"/>
      <c r="E2720" s="31"/>
      <c r="F2720" s="31"/>
      <c r="H2720" s="36"/>
    </row>
    <row r="2721" spans="4:8" x14ac:dyDescent="0.25">
      <c r="D2721" s="18"/>
      <c r="E2721" s="31"/>
      <c r="F2721" s="31"/>
      <c r="H2721" s="36"/>
    </row>
    <row r="2722" spans="4:8" x14ac:dyDescent="0.25">
      <c r="D2722" s="18"/>
      <c r="E2722" s="31"/>
      <c r="F2722" s="31"/>
      <c r="H2722" s="36"/>
    </row>
    <row r="2723" spans="4:8" x14ac:dyDescent="0.25">
      <c r="D2723" s="18"/>
      <c r="E2723" s="31"/>
      <c r="F2723" s="31"/>
      <c r="H2723" s="36"/>
    </row>
    <row r="2724" spans="4:8" x14ac:dyDescent="0.25">
      <c r="D2724" s="18"/>
      <c r="E2724" s="31"/>
      <c r="F2724" s="31"/>
      <c r="H2724" s="36"/>
    </row>
    <row r="2725" spans="4:8" x14ac:dyDescent="0.25">
      <c r="D2725" s="18"/>
      <c r="E2725" s="31"/>
      <c r="F2725" s="31"/>
      <c r="H2725" s="36"/>
    </row>
    <row r="2726" spans="4:8" x14ac:dyDescent="0.25">
      <c r="D2726" s="18"/>
      <c r="E2726" s="31"/>
      <c r="F2726" s="31"/>
      <c r="H2726" s="36"/>
    </row>
    <row r="2727" spans="4:8" x14ac:dyDescent="0.25">
      <c r="D2727" s="18"/>
      <c r="E2727" s="31"/>
      <c r="F2727" s="31"/>
      <c r="H2727" s="36"/>
    </row>
    <row r="2728" spans="4:8" x14ac:dyDescent="0.25">
      <c r="D2728" s="18"/>
      <c r="E2728" s="31"/>
      <c r="F2728" s="31"/>
      <c r="H2728" s="36"/>
    </row>
    <row r="2729" spans="4:8" x14ac:dyDescent="0.25">
      <c r="D2729" s="18"/>
      <c r="E2729" s="31"/>
      <c r="F2729" s="31"/>
      <c r="H2729" s="36"/>
    </row>
    <row r="2730" spans="4:8" x14ac:dyDescent="0.25">
      <c r="D2730" s="18"/>
      <c r="E2730" s="31"/>
      <c r="F2730" s="31"/>
      <c r="H2730" s="36"/>
    </row>
    <row r="2731" spans="4:8" x14ac:dyDescent="0.25">
      <c r="D2731" s="18"/>
      <c r="E2731" s="31"/>
      <c r="F2731" s="31"/>
      <c r="H2731" s="36"/>
    </row>
    <row r="2732" spans="4:8" x14ac:dyDescent="0.25">
      <c r="D2732" s="18"/>
      <c r="E2732" s="31"/>
      <c r="F2732" s="31"/>
      <c r="H2732" s="36"/>
    </row>
    <row r="2733" spans="4:8" x14ac:dyDescent="0.25">
      <c r="D2733" s="18"/>
      <c r="E2733" s="31"/>
      <c r="F2733" s="31"/>
      <c r="H2733" s="36"/>
    </row>
    <row r="2734" spans="4:8" x14ac:dyDescent="0.25">
      <c r="D2734" s="18"/>
      <c r="E2734" s="31"/>
      <c r="F2734" s="31"/>
      <c r="H2734" s="36"/>
    </row>
    <row r="2735" spans="4:8" x14ac:dyDescent="0.25">
      <c r="D2735" s="18"/>
      <c r="E2735" s="31"/>
      <c r="F2735" s="31"/>
      <c r="H2735" s="36"/>
    </row>
    <row r="2736" spans="4:8" x14ac:dyDescent="0.25">
      <c r="D2736" s="18"/>
      <c r="E2736" s="31"/>
      <c r="F2736" s="31"/>
      <c r="H2736" s="36"/>
    </row>
    <row r="2737" spans="4:8" x14ac:dyDescent="0.25">
      <c r="D2737" s="18"/>
      <c r="E2737" s="31"/>
      <c r="F2737" s="31"/>
      <c r="H2737" s="36"/>
    </row>
    <row r="2738" spans="4:8" x14ac:dyDescent="0.25">
      <c r="D2738" s="18"/>
      <c r="E2738" s="31"/>
      <c r="F2738" s="31"/>
      <c r="H2738" s="36"/>
    </row>
    <row r="2739" spans="4:8" x14ac:dyDescent="0.25">
      <c r="D2739" s="18"/>
      <c r="E2739" s="31"/>
      <c r="F2739" s="31"/>
      <c r="H2739" s="36"/>
    </row>
    <row r="2740" spans="4:8" x14ac:dyDescent="0.25">
      <c r="D2740" s="18"/>
      <c r="E2740" s="31"/>
      <c r="F2740" s="31"/>
      <c r="H2740" s="36"/>
    </row>
    <row r="2741" spans="4:8" x14ac:dyDescent="0.25">
      <c r="D2741" s="18"/>
      <c r="E2741" s="31"/>
      <c r="F2741" s="31"/>
      <c r="H2741" s="36"/>
    </row>
    <row r="2742" spans="4:8" x14ac:dyDescent="0.25">
      <c r="D2742" s="18"/>
      <c r="E2742" s="31"/>
      <c r="F2742" s="31"/>
      <c r="H2742" s="36"/>
    </row>
    <row r="2743" spans="4:8" x14ac:dyDescent="0.25">
      <c r="D2743" s="18"/>
      <c r="E2743" s="31"/>
      <c r="F2743" s="31"/>
      <c r="H2743" s="36"/>
    </row>
    <row r="2744" spans="4:8" x14ac:dyDescent="0.25">
      <c r="D2744" s="18"/>
      <c r="E2744" s="31"/>
      <c r="F2744" s="31"/>
      <c r="H2744" s="36"/>
    </row>
    <row r="2745" spans="4:8" x14ac:dyDescent="0.25">
      <c r="D2745" s="18"/>
      <c r="E2745" s="31"/>
      <c r="F2745" s="31"/>
      <c r="H2745" s="36"/>
    </row>
    <row r="2746" spans="4:8" x14ac:dyDescent="0.25">
      <c r="D2746" s="18"/>
      <c r="E2746" s="31"/>
      <c r="F2746" s="31"/>
      <c r="H2746" s="36"/>
    </row>
    <row r="2747" spans="4:8" x14ac:dyDescent="0.25">
      <c r="D2747" s="18"/>
      <c r="E2747" s="31"/>
      <c r="F2747" s="31"/>
      <c r="H2747" s="36"/>
    </row>
    <row r="2748" spans="4:8" x14ac:dyDescent="0.25">
      <c r="D2748" s="18"/>
      <c r="E2748" s="31"/>
      <c r="F2748" s="31"/>
      <c r="H2748" s="36"/>
    </row>
    <row r="2749" spans="4:8" x14ac:dyDescent="0.25">
      <c r="D2749" s="18"/>
      <c r="E2749" s="31"/>
      <c r="F2749" s="31"/>
      <c r="H2749" s="36"/>
    </row>
    <row r="2750" spans="4:8" x14ac:dyDescent="0.25">
      <c r="D2750" s="18"/>
      <c r="E2750" s="31"/>
      <c r="F2750" s="31"/>
      <c r="H2750" s="36"/>
    </row>
    <row r="2751" spans="4:8" x14ac:dyDescent="0.25">
      <c r="D2751" s="18"/>
      <c r="E2751" s="31"/>
      <c r="F2751" s="31"/>
      <c r="H2751" s="36"/>
    </row>
    <row r="2752" spans="4:8" x14ac:dyDescent="0.25">
      <c r="D2752" s="18"/>
      <c r="E2752" s="31"/>
      <c r="F2752" s="31"/>
      <c r="H2752" s="36"/>
    </row>
    <row r="2753" spans="4:8" x14ac:dyDescent="0.25">
      <c r="D2753" s="18"/>
      <c r="E2753" s="31"/>
      <c r="F2753" s="31"/>
      <c r="H2753" s="36"/>
    </row>
    <row r="2754" spans="4:8" x14ac:dyDescent="0.25">
      <c r="D2754" s="18"/>
      <c r="E2754" s="31"/>
      <c r="F2754" s="31"/>
      <c r="H2754" s="36"/>
    </row>
    <row r="2755" spans="4:8" x14ac:dyDescent="0.25">
      <c r="D2755" s="18"/>
      <c r="E2755" s="31"/>
      <c r="F2755" s="31"/>
      <c r="H2755" s="36"/>
    </row>
    <row r="2756" spans="4:8" x14ac:dyDescent="0.25">
      <c r="D2756" s="18"/>
      <c r="E2756" s="31"/>
      <c r="F2756" s="31"/>
      <c r="H2756" s="36"/>
    </row>
    <row r="2757" spans="4:8" x14ac:dyDescent="0.25">
      <c r="D2757" s="18"/>
      <c r="E2757" s="31"/>
      <c r="F2757" s="31"/>
      <c r="H2757" s="36"/>
    </row>
    <row r="2758" spans="4:8" x14ac:dyDescent="0.25">
      <c r="D2758" s="18"/>
      <c r="E2758" s="31"/>
      <c r="F2758" s="31"/>
      <c r="H2758" s="36"/>
    </row>
    <row r="2759" spans="4:8" x14ac:dyDescent="0.25">
      <c r="D2759" s="18"/>
      <c r="E2759" s="31"/>
      <c r="F2759" s="31"/>
      <c r="H2759" s="36"/>
    </row>
    <row r="2760" spans="4:8" x14ac:dyDescent="0.25">
      <c r="D2760" s="18"/>
      <c r="E2760" s="31"/>
      <c r="F2760" s="31"/>
      <c r="H2760" s="36"/>
    </row>
    <row r="2761" spans="4:8" x14ac:dyDescent="0.25">
      <c r="D2761" s="18"/>
      <c r="E2761" s="31"/>
      <c r="F2761" s="31"/>
      <c r="H2761" s="36"/>
    </row>
    <row r="2762" spans="4:8" x14ac:dyDescent="0.25">
      <c r="D2762" s="18"/>
      <c r="E2762" s="31"/>
      <c r="F2762" s="31"/>
      <c r="H2762" s="36"/>
    </row>
    <row r="2763" spans="4:8" x14ac:dyDescent="0.25">
      <c r="D2763" s="18"/>
      <c r="E2763" s="31"/>
      <c r="F2763" s="31"/>
      <c r="H2763" s="36"/>
    </row>
    <row r="2764" spans="4:8" x14ac:dyDescent="0.25">
      <c r="D2764" s="18"/>
      <c r="E2764" s="31"/>
      <c r="F2764" s="31"/>
      <c r="H2764" s="36"/>
    </row>
    <row r="2765" spans="4:8" x14ac:dyDescent="0.25">
      <c r="D2765" s="18"/>
      <c r="E2765" s="31"/>
      <c r="F2765" s="31"/>
      <c r="H2765" s="36"/>
    </row>
    <row r="2766" spans="4:8" x14ac:dyDescent="0.25">
      <c r="D2766" s="18"/>
      <c r="E2766" s="31"/>
      <c r="F2766" s="31"/>
      <c r="H2766" s="36"/>
    </row>
    <row r="2767" spans="4:8" x14ac:dyDescent="0.25">
      <c r="D2767" s="18"/>
      <c r="E2767" s="31"/>
      <c r="F2767" s="31"/>
      <c r="H2767" s="36"/>
    </row>
    <row r="2768" spans="4:8" x14ac:dyDescent="0.25">
      <c r="D2768" s="18"/>
      <c r="E2768" s="31"/>
      <c r="F2768" s="31"/>
      <c r="H2768" s="36"/>
    </row>
    <row r="2769" spans="4:8" x14ac:dyDescent="0.25">
      <c r="D2769" s="18"/>
      <c r="E2769" s="31"/>
      <c r="F2769" s="31"/>
      <c r="H2769" s="36"/>
    </row>
    <row r="2770" spans="4:8" x14ac:dyDescent="0.25">
      <c r="D2770" s="18"/>
      <c r="E2770" s="31"/>
      <c r="F2770" s="31"/>
      <c r="H2770" s="36"/>
    </row>
    <row r="2771" spans="4:8" x14ac:dyDescent="0.25">
      <c r="D2771" s="18"/>
      <c r="E2771" s="31"/>
      <c r="F2771" s="31"/>
      <c r="H2771" s="36"/>
    </row>
    <row r="2772" spans="4:8" x14ac:dyDescent="0.25">
      <c r="D2772" s="18"/>
      <c r="E2772" s="31"/>
      <c r="F2772" s="31"/>
      <c r="H2772" s="36"/>
    </row>
    <row r="2773" spans="4:8" x14ac:dyDescent="0.25">
      <c r="D2773" s="18"/>
      <c r="E2773" s="31"/>
      <c r="F2773" s="31"/>
      <c r="H2773" s="36"/>
    </row>
    <row r="2774" spans="4:8" x14ac:dyDescent="0.25">
      <c r="D2774" s="18"/>
      <c r="E2774" s="31"/>
      <c r="F2774" s="31"/>
      <c r="H2774" s="36"/>
    </row>
    <row r="2775" spans="4:8" x14ac:dyDescent="0.25">
      <c r="D2775" s="18"/>
      <c r="E2775" s="31"/>
      <c r="F2775" s="31"/>
      <c r="H2775" s="36"/>
    </row>
    <row r="2776" spans="4:8" x14ac:dyDescent="0.25">
      <c r="D2776" s="18"/>
      <c r="E2776" s="31"/>
      <c r="F2776" s="31"/>
      <c r="H2776" s="36"/>
    </row>
    <row r="2777" spans="4:8" x14ac:dyDescent="0.25">
      <c r="D2777" s="18"/>
      <c r="E2777" s="31"/>
      <c r="F2777" s="31"/>
      <c r="H2777" s="36"/>
    </row>
    <row r="2778" spans="4:8" x14ac:dyDescent="0.25">
      <c r="D2778" s="18"/>
      <c r="E2778" s="31"/>
      <c r="F2778" s="31"/>
      <c r="H2778" s="36"/>
    </row>
    <row r="2779" spans="4:8" x14ac:dyDescent="0.25">
      <c r="D2779" s="18"/>
      <c r="E2779" s="31"/>
      <c r="F2779" s="31"/>
      <c r="H2779" s="36"/>
    </row>
    <row r="2780" spans="4:8" x14ac:dyDescent="0.25">
      <c r="D2780" s="18"/>
      <c r="E2780" s="31"/>
      <c r="F2780" s="31"/>
      <c r="H2780" s="36"/>
    </row>
    <row r="2781" spans="4:8" x14ac:dyDescent="0.25">
      <c r="D2781" s="18"/>
      <c r="E2781" s="31"/>
      <c r="F2781" s="31"/>
      <c r="H2781" s="36"/>
    </row>
    <row r="2782" spans="4:8" x14ac:dyDescent="0.25">
      <c r="D2782" s="18"/>
      <c r="E2782" s="31"/>
      <c r="F2782" s="31"/>
      <c r="H2782" s="36"/>
    </row>
    <row r="2783" spans="4:8" x14ac:dyDescent="0.25">
      <c r="D2783" s="18"/>
      <c r="E2783" s="31"/>
      <c r="F2783" s="31"/>
      <c r="H2783" s="36"/>
    </row>
    <row r="2784" spans="4:8" x14ac:dyDescent="0.25">
      <c r="D2784" s="18"/>
      <c r="E2784" s="31"/>
      <c r="F2784" s="31"/>
      <c r="H2784" s="36"/>
    </row>
    <row r="2785" spans="4:8" x14ac:dyDescent="0.25">
      <c r="D2785" s="18"/>
      <c r="E2785" s="31"/>
      <c r="F2785" s="31"/>
      <c r="H2785" s="36"/>
    </row>
    <row r="2786" spans="4:8" x14ac:dyDescent="0.25">
      <c r="D2786" s="18"/>
      <c r="E2786" s="31"/>
      <c r="F2786" s="31"/>
      <c r="H2786" s="36"/>
    </row>
    <row r="2787" spans="4:8" x14ac:dyDescent="0.25">
      <c r="D2787" s="18"/>
      <c r="E2787" s="31"/>
      <c r="F2787" s="31"/>
      <c r="H2787" s="36"/>
    </row>
    <row r="2788" spans="4:8" x14ac:dyDescent="0.25">
      <c r="D2788" s="18"/>
      <c r="E2788" s="31"/>
      <c r="F2788" s="31"/>
      <c r="H2788" s="36"/>
    </row>
    <row r="2789" spans="4:8" x14ac:dyDescent="0.25">
      <c r="D2789" s="18"/>
      <c r="E2789" s="31"/>
      <c r="F2789" s="31"/>
      <c r="H2789" s="36"/>
    </row>
    <row r="2790" spans="4:8" x14ac:dyDescent="0.25">
      <c r="D2790" s="18"/>
      <c r="E2790" s="31"/>
      <c r="F2790" s="31"/>
      <c r="H2790" s="36"/>
    </row>
    <row r="2791" spans="4:8" x14ac:dyDescent="0.25">
      <c r="D2791" s="18"/>
      <c r="E2791" s="31"/>
      <c r="F2791" s="31"/>
      <c r="H2791" s="36"/>
    </row>
    <row r="2792" spans="4:8" x14ac:dyDescent="0.25">
      <c r="D2792" s="18"/>
      <c r="E2792" s="31"/>
      <c r="F2792" s="31"/>
      <c r="H2792" s="36"/>
    </row>
    <row r="2793" spans="4:8" x14ac:dyDescent="0.25">
      <c r="D2793" s="18"/>
      <c r="E2793" s="31"/>
      <c r="F2793" s="31"/>
      <c r="H2793" s="36"/>
    </row>
    <row r="2794" spans="4:8" x14ac:dyDescent="0.25">
      <c r="D2794" s="18"/>
      <c r="E2794" s="31"/>
      <c r="F2794" s="31"/>
      <c r="H2794" s="36"/>
    </row>
    <row r="2795" spans="4:8" x14ac:dyDescent="0.25">
      <c r="D2795" s="18"/>
      <c r="E2795" s="31"/>
      <c r="F2795" s="31"/>
      <c r="H2795" s="36"/>
    </row>
    <row r="2796" spans="4:8" x14ac:dyDescent="0.25">
      <c r="D2796" s="18"/>
      <c r="E2796" s="31"/>
      <c r="F2796" s="31"/>
      <c r="H2796" s="36"/>
    </row>
    <row r="2797" spans="4:8" x14ac:dyDescent="0.25">
      <c r="D2797" s="18"/>
      <c r="E2797" s="31"/>
      <c r="F2797" s="31"/>
      <c r="H2797" s="36"/>
    </row>
    <row r="2798" spans="4:8" x14ac:dyDescent="0.25">
      <c r="D2798" s="18"/>
      <c r="E2798" s="31"/>
      <c r="F2798" s="31"/>
      <c r="H2798" s="36"/>
    </row>
    <row r="2799" spans="4:8" x14ac:dyDescent="0.25">
      <c r="D2799" s="18"/>
      <c r="E2799" s="31"/>
      <c r="F2799" s="31"/>
      <c r="H2799" s="36"/>
    </row>
    <row r="2800" spans="4:8" x14ac:dyDescent="0.25">
      <c r="D2800" s="18"/>
      <c r="E2800" s="31"/>
      <c r="F2800" s="31"/>
      <c r="H2800" s="36"/>
    </row>
    <row r="2801" spans="4:8" x14ac:dyDescent="0.25">
      <c r="D2801" s="18"/>
      <c r="E2801" s="31"/>
      <c r="F2801" s="31"/>
      <c r="H2801" s="36"/>
    </row>
    <row r="2802" spans="4:8" x14ac:dyDescent="0.25">
      <c r="D2802" s="18"/>
      <c r="E2802" s="31"/>
      <c r="F2802" s="31"/>
      <c r="H2802" s="36"/>
    </row>
    <row r="2803" spans="4:8" x14ac:dyDescent="0.25">
      <c r="D2803" s="18"/>
      <c r="E2803" s="31"/>
      <c r="F2803" s="31"/>
      <c r="H2803" s="36"/>
    </row>
    <row r="2804" spans="4:8" x14ac:dyDescent="0.25">
      <c r="D2804" s="18"/>
      <c r="E2804" s="31"/>
      <c r="F2804" s="31"/>
      <c r="H2804" s="36"/>
    </row>
    <row r="2805" spans="4:8" x14ac:dyDescent="0.25">
      <c r="D2805" s="18"/>
      <c r="E2805" s="31"/>
      <c r="F2805" s="31"/>
      <c r="H2805" s="36"/>
    </row>
    <row r="2806" spans="4:8" x14ac:dyDescent="0.25">
      <c r="D2806" s="18"/>
      <c r="E2806" s="31"/>
      <c r="F2806" s="31"/>
      <c r="H2806" s="36"/>
    </row>
    <row r="2807" spans="4:8" x14ac:dyDescent="0.25">
      <c r="D2807" s="18"/>
      <c r="E2807" s="31"/>
      <c r="F2807" s="31"/>
      <c r="H2807" s="36"/>
    </row>
    <row r="2808" spans="4:8" x14ac:dyDescent="0.25">
      <c r="D2808" s="18"/>
      <c r="E2808" s="31"/>
      <c r="F2808" s="31"/>
      <c r="H2808" s="36"/>
    </row>
    <row r="2809" spans="4:8" x14ac:dyDescent="0.25">
      <c r="D2809" s="18"/>
      <c r="E2809" s="31"/>
      <c r="F2809" s="31"/>
      <c r="H2809" s="36"/>
    </row>
    <row r="2810" spans="4:8" x14ac:dyDescent="0.25">
      <c r="D2810" s="18"/>
      <c r="E2810" s="31"/>
      <c r="F2810" s="31"/>
      <c r="H2810" s="36"/>
    </row>
    <row r="2811" spans="4:8" x14ac:dyDescent="0.25">
      <c r="D2811" s="18"/>
      <c r="E2811" s="31"/>
      <c r="F2811" s="31"/>
      <c r="H2811" s="36"/>
    </row>
    <row r="2812" spans="4:8" x14ac:dyDescent="0.25">
      <c r="D2812" s="18"/>
      <c r="E2812" s="31"/>
      <c r="F2812" s="31"/>
      <c r="H2812" s="36"/>
    </row>
    <row r="2813" spans="4:8" x14ac:dyDescent="0.25">
      <c r="D2813" s="18"/>
      <c r="E2813" s="31"/>
      <c r="F2813" s="31"/>
      <c r="H2813" s="36"/>
    </row>
    <row r="2814" spans="4:8" x14ac:dyDescent="0.25">
      <c r="D2814" s="18"/>
      <c r="E2814" s="31"/>
      <c r="F2814" s="31"/>
      <c r="H2814" s="36"/>
    </row>
    <row r="2815" spans="4:8" x14ac:dyDescent="0.25">
      <c r="D2815" s="18"/>
      <c r="E2815" s="31"/>
      <c r="F2815" s="31"/>
      <c r="H2815" s="36"/>
    </row>
    <row r="2816" spans="4:8" x14ac:dyDescent="0.25">
      <c r="D2816" s="18"/>
      <c r="E2816" s="31"/>
      <c r="F2816" s="31"/>
      <c r="H2816" s="36"/>
    </row>
    <row r="2817" spans="4:8" x14ac:dyDescent="0.25">
      <c r="D2817" s="18"/>
      <c r="E2817" s="31"/>
      <c r="F2817" s="31"/>
      <c r="H2817" s="36"/>
    </row>
    <row r="2818" spans="4:8" x14ac:dyDescent="0.25">
      <c r="D2818" s="18"/>
      <c r="E2818" s="31"/>
      <c r="F2818" s="31"/>
      <c r="H2818" s="36"/>
    </row>
    <row r="2819" spans="4:8" x14ac:dyDescent="0.25">
      <c r="D2819" s="18"/>
      <c r="E2819" s="31"/>
      <c r="F2819" s="31"/>
      <c r="H2819" s="36"/>
    </row>
    <row r="2820" spans="4:8" x14ac:dyDescent="0.25">
      <c r="D2820" s="18"/>
      <c r="E2820" s="31"/>
      <c r="F2820" s="31"/>
      <c r="H2820" s="36"/>
    </row>
    <row r="2821" spans="4:8" x14ac:dyDescent="0.25">
      <c r="D2821" s="18"/>
      <c r="E2821" s="31"/>
      <c r="F2821" s="31"/>
      <c r="H2821" s="36"/>
    </row>
    <row r="2822" spans="4:8" x14ac:dyDescent="0.25">
      <c r="D2822" s="18"/>
      <c r="E2822" s="31"/>
      <c r="F2822" s="31"/>
      <c r="H2822" s="36"/>
    </row>
    <row r="2823" spans="4:8" x14ac:dyDescent="0.25">
      <c r="D2823" s="18"/>
      <c r="E2823" s="31"/>
      <c r="F2823" s="31"/>
      <c r="H2823" s="36"/>
    </row>
    <row r="2824" spans="4:8" x14ac:dyDescent="0.25">
      <c r="D2824" s="18"/>
      <c r="E2824" s="31"/>
      <c r="F2824" s="31"/>
      <c r="H2824" s="36"/>
    </row>
    <row r="2825" spans="4:8" x14ac:dyDescent="0.25">
      <c r="D2825" s="18"/>
      <c r="E2825" s="31"/>
      <c r="F2825" s="31"/>
      <c r="H2825" s="36"/>
    </row>
    <row r="2826" spans="4:8" x14ac:dyDescent="0.25">
      <c r="D2826" s="18"/>
      <c r="E2826" s="31"/>
      <c r="F2826" s="31"/>
      <c r="H2826" s="36"/>
    </row>
    <row r="2827" spans="4:8" x14ac:dyDescent="0.25">
      <c r="D2827" s="18"/>
      <c r="E2827" s="31"/>
      <c r="F2827" s="31"/>
      <c r="H2827" s="36"/>
    </row>
    <row r="2828" spans="4:8" x14ac:dyDescent="0.25">
      <c r="D2828" s="18"/>
      <c r="E2828" s="31"/>
      <c r="F2828" s="31"/>
      <c r="H2828" s="36"/>
    </row>
    <row r="2829" spans="4:8" x14ac:dyDescent="0.25">
      <c r="D2829" s="18"/>
      <c r="E2829" s="31"/>
      <c r="F2829" s="31"/>
      <c r="H2829" s="36"/>
    </row>
    <row r="2830" spans="4:8" x14ac:dyDescent="0.25">
      <c r="D2830" s="18"/>
      <c r="E2830" s="31"/>
      <c r="F2830" s="31"/>
      <c r="H2830" s="36"/>
    </row>
    <row r="2831" spans="4:8" x14ac:dyDescent="0.25">
      <c r="D2831" s="18"/>
      <c r="E2831" s="31"/>
      <c r="F2831" s="31"/>
      <c r="H2831" s="36"/>
    </row>
    <row r="2832" spans="4:8" x14ac:dyDescent="0.25">
      <c r="D2832" s="18"/>
      <c r="E2832" s="31"/>
      <c r="F2832" s="31"/>
      <c r="H2832" s="36"/>
    </row>
    <row r="2833" spans="4:8" x14ac:dyDescent="0.25">
      <c r="D2833" s="18"/>
      <c r="E2833" s="31"/>
      <c r="F2833" s="31"/>
      <c r="H2833" s="36"/>
    </row>
    <row r="2834" spans="4:8" x14ac:dyDescent="0.25">
      <c r="D2834" s="18"/>
      <c r="E2834" s="31"/>
      <c r="F2834" s="31"/>
      <c r="H2834" s="36"/>
    </row>
    <row r="2835" spans="4:8" x14ac:dyDescent="0.25">
      <c r="D2835" s="18"/>
      <c r="E2835" s="31"/>
      <c r="F2835" s="31"/>
      <c r="H2835" s="36"/>
    </row>
    <row r="2836" spans="4:8" x14ac:dyDescent="0.25">
      <c r="D2836" s="18"/>
      <c r="E2836" s="31"/>
      <c r="F2836" s="31"/>
      <c r="H2836" s="36"/>
    </row>
    <row r="2837" spans="4:8" x14ac:dyDescent="0.25">
      <c r="D2837" s="18"/>
      <c r="E2837" s="31"/>
      <c r="F2837" s="31"/>
      <c r="H2837" s="36"/>
    </row>
    <row r="2838" spans="4:8" x14ac:dyDescent="0.25">
      <c r="D2838" s="18"/>
      <c r="E2838" s="31"/>
      <c r="F2838" s="31"/>
      <c r="H2838" s="36"/>
    </row>
    <row r="2839" spans="4:8" x14ac:dyDescent="0.25">
      <c r="D2839" s="18"/>
      <c r="E2839" s="31"/>
      <c r="F2839" s="31"/>
      <c r="H2839" s="36"/>
    </row>
    <row r="2840" spans="4:8" x14ac:dyDescent="0.25">
      <c r="D2840" s="18"/>
      <c r="E2840" s="31"/>
      <c r="F2840" s="31"/>
      <c r="H2840" s="36"/>
    </row>
    <row r="2841" spans="4:8" x14ac:dyDescent="0.25">
      <c r="D2841" s="18"/>
      <c r="E2841" s="31"/>
      <c r="F2841" s="31"/>
      <c r="H2841" s="36"/>
    </row>
    <row r="2842" spans="4:8" x14ac:dyDescent="0.25">
      <c r="D2842" s="18"/>
      <c r="E2842" s="31"/>
      <c r="F2842" s="31"/>
      <c r="H2842" s="36"/>
    </row>
    <row r="2843" spans="4:8" x14ac:dyDescent="0.25">
      <c r="D2843" s="18"/>
      <c r="E2843" s="31"/>
      <c r="F2843" s="31"/>
      <c r="H2843" s="36"/>
    </row>
    <row r="2844" spans="4:8" x14ac:dyDescent="0.25">
      <c r="D2844" s="18"/>
      <c r="E2844" s="31"/>
      <c r="F2844" s="31"/>
      <c r="H2844" s="36"/>
    </row>
    <row r="2845" spans="4:8" x14ac:dyDescent="0.25">
      <c r="D2845" s="18"/>
      <c r="E2845" s="31"/>
      <c r="F2845" s="31"/>
      <c r="H2845" s="36"/>
    </row>
    <row r="2846" spans="4:8" x14ac:dyDescent="0.25">
      <c r="D2846" s="18"/>
      <c r="E2846" s="31"/>
      <c r="F2846" s="31"/>
      <c r="H2846" s="36"/>
    </row>
    <row r="2847" spans="4:8" x14ac:dyDescent="0.25">
      <c r="D2847" s="18"/>
      <c r="E2847" s="31"/>
      <c r="F2847" s="31"/>
      <c r="H2847" s="36"/>
    </row>
    <row r="2848" spans="4:8" x14ac:dyDescent="0.25">
      <c r="D2848" s="18"/>
      <c r="E2848" s="31"/>
      <c r="F2848" s="31"/>
      <c r="H2848" s="36"/>
    </row>
    <row r="2849" spans="4:8" x14ac:dyDescent="0.25">
      <c r="D2849" s="18"/>
      <c r="E2849" s="31"/>
      <c r="F2849" s="31"/>
      <c r="H2849" s="36"/>
    </row>
    <row r="2850" spans="4:8" x14ac:dyDescent="0.25">
      <c r="D2850" s="18"/>
      <c r="E2850" s="31"/>
      <c r="F2850" s="31"/>
      <c r="H2850" s="36"/>
    </row>
    <row r="2851" spans="4:8" x14ac:dyDescent="0.25">
      <c r="D2851" s="18"/>
      <c r="E2851" s="31"/>
      <c r="F2851" s="31"/>
      <c r="H2851" s="36"/>
    </row>
    <row r="2852" spans="4:8" x14ac:dyDescent="0.25">
      <c r="D2852" s="18"/>
      <c r="E2852" s="31"/>
      <c r="F2852" s="31"/>
      <c r="H2852" s="36"/>
    </row>
    <row r="2853" spans="4:8" x14ac:dyDescent="0.25">
      <c r="D2853" s="18"/>
      <c r="E2853" s="31"/>
      <c r="F2853" s="31"/>
      <c r="H2853" s="36"/>
    </row>
    <row r="2854" spans="4:8" x14ac:dyDescent="0.25">
      <c r="D2854" s="18"/>
      <c r="E2854" s="31"/>
      <c r="F2854" s="31"/>
      <c r="H2854" s="36"/>
    </row>
    <row r="2855" spans="4:8" x14ac:dyDescent="0.25">
      <c r="D2855" s="18"/>
      <c r="E2855" s="31"/>
      <c r="F2855" s="31"/>
      <c r="H2855" s="36"/>
    </row>
    <row r="2856" spans="4:8" x14ac:dyDescent="0.25">
      <c r="D2856" s="18"/>
      <c r="E2856" s="31"/>
      <c r="F2856" s="31"/>
      <c r="H2856" s="36"/>
    </row>
    <row r="2857" spans="4:8" x14ac:dyDescent="0.25">
      <c r="D2857" s="18"/>
      <c r="E2857" s="31"/>
      <c r="F2857" s="31"/>
      <c r="H2857" s="36"/>
    </row>
    <row r="2858" spans="4:8" x14ac:dyDescent="0.25">
      <c r="D2858" s="18"/>
      <c r="E2858" s="31"/>
      <c r="F2858" s="31"/>
      <c r="H2858" s="36"/>
    </row>
    <row r="2859" spans="4:8" x14ac:dyDescent="0.25">
      <c r="D2859" s="18"/>
      <c r="E2859" s="31"/>
      <c r="F2859" s="31"/>
      <c r="H2859" s="36"/>
    </row>
    <row r="2860" spans="4:8" x14ac:dyDescent="0.25">
      <c r="D2860" s="18"/>
      <c r="E2860" s="31"/>
      <c r="F2860" s="31"/>
      <c r="H2860" s="36"/>
    </row>
    <row r="2861" spans="4:8" x14ac:dyDescent="0.25">
      <c r="D2861" s="18"/>
      <c r="E2861" s="31"/>
      <c r="F2861" s="31"/>
      <c r="H2861" s="36"/>
    </row>
    <row r="2862" spans="4:8" x14ac:dyDescent="0.25">
      <c r="D2862" s="18"/>
      <c r="E2862" s="31"/>
      <c r="F2862" s="31"/>
      <c r="H2862" s="36"/>
    </row>
    <row r="2863" spans="4:8" x14ac:dyDescent="0.25">
      <c r="D2863" s="18"/>
      <c r="E2863" s="31"/>
      <c r="F2863" s="31"/>
      <c r="H2863" s="36"/>
    </row>
    <row r="2864" spans="4:8" x14ac:dyDescent="0.25">
      <c r="D2864" s="18"/>
      <c r="E2864" s="31"/>
      <c r="F2864" s="31"/>
      <c r="H2864" s="36"/>
    </row>
    <row r="2865" spans="4:8" x14ac:dyDescent="0.25">
      <c r="D2865" s="18"/>
      <c r="E2865" s="31"/>
      <c r="F2865" s="31"/>
      <c r="H2865" s="36"/>
    </row>
    <row r="2866" spans="4:8" x14ac:dyDescent="0.25">
      <c r="D2866" s="18"/>
      <c r="E2866" s="31"/>
      <c r="F2866" s="31"/>
      <c r="H2866" s="36"/>
    </row>
    <row r="2867" spans="4:8" x14ac:dyDescent="0.25">
      <c r="D2867" s="18"/>
      <c r="E2867" s="31"/>
      <c r="F2867" s="31"/>
      <c r="H2867" s="36"/>
    </row>
    <row r="2868" spans="4:8" x14ac:dyDescent="0.25">
      <c r="D2868" s="18"/>
      <c r="E2868" s="31"/>
      <c r="F2868" s="31"/>
      <c r="H2868" s="36"/>
    </row>
    <row r="2869" spans="4:8" x14ac:dyDescent="0.25">
      <c r="D2869" s="18"/>
      <c r="E2869" s="31"/>
      <c r="F2869" s="31"/>
      <c r="H2869" s="36"/>
    </row>
    <row r="2870" spans="4:8" x14ac:dyDescent="0.25">
      <c r="D2870" s="18"/>
      <c r="E2870" s="31"/>
      <c r="F2870" s="31"/>
      <c r="H2870" s="36"/>
    </row>
    <row r="2871" spans="4:8" x14ac:dyDescent="0.25">
      <c r="D2871" s="18"/>
      <c r="E2871" s="31"/>
      <c r="F2871" s="31"/>
      <c r="H2871" s="36"/>
    </row>
    <row r="2872" spans="4:8" x14ac:dyDescent="0.25">
      <c r="D2872" s="18"/>
      <c r="E2872" s="31"/>
      <c r="F2872" s="31"/>
      <c r="H2872" s="36"/>
    </row>
    <row r="2873" spans="4:8" x14ac:dyDescent="0.25">
      <c r="D2873" s="18"/>
      <c r="E2873" s="31"/>
      <c r="F2873" s="31"/>
      <c r="H2873" s="36"/>
    </row>
    <row r="2874" spans="4:8" x14ac:dyDescent="0.25">
      <c r="D2874" s="18"/>
      <c r="E2874" s="31"/>
      <c r="F2874" s="31"/>
      <c r="H2874" s="36"/>
    </row>
    <row r="2875" spans="4:8" x14ac:dyDescent="0.25">
      <c r="D2875" s="18"/>
      <c r="E2875" s="31"/>
      <c r="F2875" s="31"/>
      <c r="H2875" s="36"/>
    </row>
    <row r="2876" spans="4:8" x14ac:dyDescent="0.25">
      <c r="D2876" s="18"/>
      <c r="E2876" s="31"/>
      <c r="F2876" s="31"/>
      <c r="H2876" s="36"/>
    </row>
    <row r="2877" spans="4:8" x14ac:dyDescent="0.25">
      <c r="D2877" s="18"/>
      <c r="E2877" s="31"/>
      <c r="F2877" s="31"/>
      <c r="H2877" s="36"/>
    </row>
    <row r="2878" spans="4:8" x14ac:dyDescent="0.25">
      <c r="D2878" s="18"/>
      <c r="E2878" s="31"/>
      <c r="F2878" s="31"/>
      <c r="H2878" s="36"/>
    </row>
    <row r="2879" spans="4:8" x14ac:dyDescent="0.25">
      <c r="D2879" s="18"/>
      <c r="E2879" s="31"/>
      <c r="F2879" s="31"/>
      <c r="H2879" s="36"/>
    </row>
    <row r="2880" spans="4:8" x14ac:dyDescent="0.25">
      <c r="D2880" s="18"/>
      <c r="E2880" s="31"/>
      <c r="F2880" s="31"/>
      <c r="H2880" s="36"/>
    </row>
    <row r="2881" spans="4:8" x14ac:dyDescent="0.25">
      <c r="D2881" s="18"/>
      <c r="E2881" s="31"/>
      <c r="F2881" s="31"/>
      <c r="H2881" s="36"/>
    </row>
    <row r="2882" spans="4:8" x14ac:dyDescent="0.25">
      <c r="D2882" s="18"/>
      <c r="E2882" s="31"/>
      <c r="F2882" s="31"/>
      <c r="H2882" s="36"/>
    </row>
    <row r="2883" spans="4:8" x14ac:dyDescent="0.25">
      <c r="D2883" s="18"/>
      <c r="E2883" s="31"/>
      <c r="F2883" s="31"/>
      <c r="H2883" s="36"/>
    </row>
    <row r="2884" spans="4:8" x14ac:dyDescent="0.25">
      <c r="D2884" s="18"/>
      <c r="E2884" s="31"/>
      <c r="F2884" s="31"/>
      <c r="H2884" s="36"/>
    </row>
    <row r="2885" spans="4:8" x14ac:dyDescent="0.25">
      <c r="D2885" s="18"/>
      <c r="E2885" s="31"/>
      <c r="F2885" s="31"/>
      <c r="H2885" s="36"/>
    </row>
    <row r="2886" spans="4:8" x14ac:dyDescent="0.25">
      <c r="D2886" s="18"/>
      <c r="E2886" s="31"/>
      <c r="F2886" s="31"/>
      <c r="H2886" s="36"/>
    </row>
    <row r="2887" spans="4:8" x14ac:dyDescent="0.25">
      <c r="D2887" s="18"/>
      <c r="E2887" s="31"/>
      <c r="F2887" s="31"/>
      <c r="H2887" s="36"/>
    </row>
    <row r="2888" spans="4:8" x14ac:dyDescent="0.25">
      <c r="D2888" s="18"/>
      <c r="E2888" s="31"/>
      <c r="F2888" s="31"/>
      <c r="H2888" s="36"/>
    </row>
    <row r="2889" spans="4:8" x14ac:dyDescent="0.25">
      <c r="D2889" s="18"/>
      <c r="E2889" s="31"/>
      <c r="F2889" s="31"/>
      <c r="H2889" s="36"/>
    </row>
    <row r="2890" spans="4:8" x14ac:dyDescent="0.25">
      <c r="D2890" s="18"/>
      <c r="E2890" s="31"/>
      <c r="F2890" s="31"/>
      <c r="H2890" s="36"/>
    </row>
    <row r="2891" spans="4:8" x14ac:dyDescent="0.25">
      <c r="D2891" s="18"/>
      <c r="E2891" s="31"/>
      <c r="F2891" s="31"/>
      <c r="H2891" s="36"/>
    </row>
    <row r="2892" spans="4:8" x14ac:dyDescent="0.25">
      <c r="D2892" s="18"/>
      <c r="E2892" s="31"/>
      <c r="F2892" s="31"/>
      <c r="H2892" s="36"/>
    </row>
    <row r="2893" spans="4:8" x14ac:dyDescent="0.25">
      <c r="D2893" s="18"/>
      <c r="E2893" s="31"/>
      <c r="F2893" s="31"/>
      <c r="H2893" s="36"/>
    </row>
    <row r="2894" spans="4:8" x14ac:dyDescent="0.25">
      <c r="D2894" s="18"/>
      <c r="E2894" s="31"/>
      <c r="F2894" s="31"/>
      <c r="H2894" s="36"/>
    </row>
    <row r="2895" spans="4:8" x14ac:dyDescent="0.25">
      <c r="D2895" s="18"/>
      <c r="E2895" s="31"/>
      <c r="F2895" s="31"/>
      <c r="H2895" s="36"/>
    </row>
    <row r="2896" spans="4:8" x14ac:dyDescent="0.25">
      <c r="D2896" s="18"/>
      <c r="E2896" s="31"/>
      <c r="F2896" s="31"/>
      <c r="H2896" s="36"/>
    </row>
    <row r="2897" spans="4:8" x14ac:dyDescent="0.25">
      <c r="D2897" s="18"/>
      <c r="E2897" s="31"/>
      <c r="F2897" s="31"/>
      <c r="H2897" s="36"/>
    </row>
    <row r="2898" spans="4:8" x14ac:dyDescent="0.25">
      <c r="D2898" s="18"/>
      <c r="E2898" s="31"/>
      <c r="F2898" s="31"/>
      <c r="H2898" s="36"/>
    </row>
    <row r="2899" spans="4:8" x14ac:dyDescent="0.25">
      <c r="D2899" s="18"/>
      <c r="E2899" s="31"/>
      <c r="F2899" s="31"/>
      <c r="H2899" s="36"/>
    </row>
    <row r="2900" spans="4:8" x14ac:dyDescent="0.25">
      <c r="D2900" s="18"/>
      <c r="E2900" s="31"/>
      <c r="F2900" s="31"/>
      <c r="H2900" s="36"/>
    </row>
    <row r="2901" spans="4:8" x14ac:dyDescent="0.25">
      <c r="D2901" s="18"/>
      <c r="E2901" s="31"/>
      <c r="F2901" s="31"/>
      <c r="H2901" s="36"/>
    </row>
    <row r="2902" spans="4:8" x14ac:dyDescent="0.25">
      <c r="D2902" s="18"/>
      <c r="E2902" s="31"/>
      <c r="F2902" s="31"/>
      <c r="H2902" s="36"/>
    </row>
    <row r="2903" spans="4:8" x14ac:dyDescent="0.25">
      <c r="D2903" s="18"/>
      <c r="E2903" s="31"/>
      <c r="F2903" s="31"/>
      <c r="H2903" s="36"/>
    </row>
    <row r="2904" spans="4:8" x14ac:dyDescent="0.25">
      <c r="D2904" s="18"/>
      <c r="E2904" s="31"/>
      <c r="F2904" s="31"/>
      <c r="H2904" s="36"/>
    </row>
    <row r="2905" spans="4:8" x14ac:dyDescent="0.25">
      <c r="D2905" s="18"/>
      <c r="E2905" s="31"/>
      <c r="F2905" s="31"/>
      <c r="H2905" s="36"/>
    </row>
    <row r="2906" spans="4:8" x14ac:dyDescent="0.25">
      <c r="D2906" s="18"/>
      <c r="E2906" s="31"/>
      <c r="F2906" s="31"/>
      <c r="H2906" s="36"/>
    </row>
    <row r="2907" spans="4:8" x14ac:dyDescent="0.25">
      <c r="D2907" s="18"/>
      <c r="E2907" s="31"/>
      <c r="F2907" s="31"/>
      <c r="H2907" s="36"/>
    </row>
    <row r="2908" spans="4:8" x14ac:dyDescent="0.25">
      <c r="D2908" s="18"/>
      <c r="E2908" s="31"/>
      <c r="F2908" s="31"/>
      <c r="H2908" s="36"/>
    </row>
    <row r="2909" spans="4:8" x14ac:dyDescent="0.25">
      <c r="D2909" s="18"/>
      <c r="E2909" s="31"/>
      <c r="F2909" s="31"/>
      <c r="H2909" s="36"/>
    </row>
    <row r="2910" spans="4:8" x14ac:dyDescent="0.25">
      <c r="D2910" s="18"/>
      <c r="E2910" s="31"/>
      <c r="F2910" s="31"/>
      <c r="H2910" s="36"/>
    </row>
    <row r="2911" spans="4:8" x14ac:dyDescent="0.25">
      <c r="D2911" s="18"/>
      <c r="E2911" s="31"/>
      <c r="F2911" s="31"/>
      <c r="H2911" s="36"/>
    </row>
    <row r="2912" spans="4:8" x14ac:dyDescent="0.25">
      <c r="D2912" s="18"/>
      <c r="E2912" s="31"/>
      <c r="F2912" s="31"/>
      <c r="H2912" s="36"/>
    </row>
    <row r="2913" spans="4:8" x14ac:dyDescent="0.25">
      <c r="D2913" s="18"/>
      <c r="E2913" s="31"/>
      <c r="F2913" s="31"/>
      <c r="H2913" s="36"/>
    </row>
    <row r="2914" spans="4:8" x14ac:dyDescent="0.25">
      <c r="D2914" s="18"/>
      <c r="E2914" s="31"/>
      <c r="F2914" s="31"/>
      <c r="H2914" s="36"/>
    </row>
    <row r="2915" spans="4:8" x14ac:dyDescent="0.25">
      <c r="D2915" s="18"/>
      <c r="E2915" s="31"/>
      <c r="F2915" s="31"/>
      <c r="H2915" s="36"/>
    </row>
    <row r="2916" spans="4:8" x14ac:dyDescent="0.25">
      <c r="D2916" s="18"/>
      <c r="E2916" s="31"/>
      <c r="F2916" s="31"/>
      <c r="H2916" s="36"/>
    </row>
    <row r="2917" spans="4:8" x14ac:dyDescent="0.25">
      <c r="D2917" s="18"/>
      <c r="E2917" s="31"/>
      <c r="F2917" s="31"/>
      <c r="H2917" s="36"/>
    </row>
    <row r="2918" spans="4:8" x14ac:dyDescent="0.25">
      <c r="D2918" s="18"/>
      <c r="E2918" s="31"/>
      <c r="F2918" s="31"/>
      <c r="H2918" s="36"/>
    </row>
    <row r="2919" spans="4:8" x14ac:dyDescent="0.25">
      <c r="D2919" s="18"/>
      <c r="E2919" s="31"/>
      <c r="F2919" s="31"/>
      <c r="H2919" s="36"/>
    </row>
    <row r="2920" spans="4:8" x14ac:dyDescent="0.25">
      <c r="D2920" s="18"/>
      <c r="E2920" s="31"/>
      <c r="F2920" s="31"/>
      <c r="H2920" s="36"/>
    </row>
    <row r="2921" spans="4:8" x14ac:dyDescent="0.25">
      <c r="D2921" s="18"/>
      <c r="E2921" s="31"/>
      <c r="F2921" s="31"/>
      <c r="H2921" s="36"/>
    </row>
    <row r="2922" spans="4:8" x14ac:dyDescent="0.25">
      <c r="D2922" s="18"/>
      <c r="E2922" s="31"/>
      <c r="F2922" s="31"/>
      <c r="H2922" s="36"/>
    </row>
    <row r="2923" spans="4:8" x14ac:dyDescent="0.25">
      <c r="D2923" s="18"/>
      <c r="E2923" s="31"/>
      <c r="F2923" s="31"/>
      <c r="H2923" s="36"/>
    </row>
    <row r="2924" spans="4:8" x14ac:dyDescent="0.25">
      <c r="D2924" s="18"/>
      <c r="E2924" s="31"/>
      <c r="F2924" s="31"/>
      <c r="H2924" s="36"/>
    </row>
    <row r="2925" spans="4:8" x14ac:dyDescent="0.25">
      <c r="D2925" s="18"/>
      <c r="E2925" s="31"/>
      <c r="F2925" s="31"/>
      <c r="H2925" s="36"/>
    </row>
    <row r="2926" spans="4:8" x14ac:dyDescent="0.25">
      <c r="D2926" s="18"/>
      <c r="E2926" s="31"/>
      <c r="F2926" s="31"/>
      <c r="H2926" s="36"/>
    </row>
    <row r="2927" spans="4:8" x14ac:dyDescent="0.25">
      <c r="D2927" s="18"/>
      <c r="E2927" s="31"/>
      <c r="F2927" s="31"/>
      <c r="H2927" s="36"/>
    </row>
    <row r="2928" spans="4:8" x14ac:dyDescent="0.25">
      <c r="D2928" s="18"/>
      <c r="E2928" s="31"/>
      <c r="F2928" s="31"/>
      <c r="H2928" s="36"/>
    </row>
    <row r="2929" spans="4:8" x14ac:dyDescent="0.25">
      <c r="D2929" s="18"/>
      <c r="E2929" s="31"/>
      <c r="F2929" s="31"/>
      <c r="H2929" s="36"/>
    </row>
    <row r="2930" spans="4:8" x14ac:dyDescent="0.25">
      <c r="D2930" s="18"/>
      <c r="E2930" s="31"/>
      <c r="F2930" s="31"/>
      <c r="H2930" s="36"/>
    </row>
    <row r="2931" spans="4:8" x14ac:dyDescent="0.25">
      <c r="D2931" s="18"/>
      <c r="E2931" s="31"/>
      <c r="F2931" s="31"/>
      <c r="H2931" s="36"/>
    </row>
    <row r="2932" spans="4:8" x14ac:dyDescent="0.25">
      <c r="D2932" s="18"/>
      <c r="E2932" s="31"/>
      <c r="F2932" s="31"/>
      <c r="H2932" s="36"/>
    </row>
    <row r="2933" spans="4:8" x14ac:dyDescent="0.25">
      <c r="D2933" s="18"/>
      <c r="E2933" s="31"/>
      <c r="F2933" s="31"/>
      <c r="H2933" s="36"/>
    </row>
    <row r="2934" spans="4:8" x14ac:dyDescent="0.25">
      <c r="D2934" s="18"/>
      <c r="E2934" s="31"/>
      <c r="F2934" s="31"/>
      <c r="H2934" s="36"/>
    </row>
    <row r="2935" spans="4:8" x14ac:dyDescent="0.25">
      <c r="D2935" s="18"/>
      <c r="E2935" s="31"/>
      <c r="F2935" s="31"/>
      <c r="H2935" s="36"/>
    </row>
    <row r="2936" spans="4:8" x14ac:dyDescent="0.25">
      <c r="D2936" s="18"/>
      <c r="E2936" s="31"/>
      <c r="F2936" s="31"/>
      <c r="H2936" s="36"/>
    </row>
    <row r="2937" spans="4:8" x14ac:dyDescent="0.25">
      <c r="D2937" s="18"/>
      <c r="E2937" s="31"/>
      <c r="F2937" s="31"/>
      <c r="H2937" s="36"/>
    </row>
    <row r="2938" spans="4:8" x14ac:dyDescent="0.25">
      <c r="D2938" s="18"/>
      <c r="E2938" s="31"/>
      <c r="F2938" s="31"/>
      <c r="H2938" s="36"/>
    </row>
    <row r="2939" spans="4:8" x14ac:dyDescent="0.25">
      <c r="D2939" s="18"/>
      <c r="E2939" s="31"/>
      <c r="F2939" s="31"/>
      <c r="H2939" s="36"/>
    </row>
    <row r="2940" spans="4:8" x14ac:dyDescent="0.25">
      <c r="D2940" s="18"/>
      <c r="E2940" s="31"/>
      <c r="F2940" s="31"/>
      <c r="H2940" s="36"/>
    </row>
    <row r="2941" spans="4:8" x14ac:dyDescent="0.25">
      <c r="D2941" s="18"/>
      <c r="E2941" s="31"/>
      <c r="F2941" s="31"/>
      <c r="H2941" s="36"/>
    </row>
    <row r="2942" spans="4:8" x14ac:dyDescent="0.25">
      <c r="D2942" s="18"/>
      <c r="E2942" s="31"/>
      <c r="F2942" s="31"/>
      <c r="H2942" s="36"/>
    </row>
    <row r="2943" spans="4:8" x14ac:dyDescent="0.25">
      <c r="D2943" s="18"/>
      <c r="E2943" s="31"/>
      <c r="F2943" s="31"/>
      <c r="H2943" s="36"/>
    </row>
    <row r="2944" spans="4:8" x14ac:dyDescent="0.25">
      <c r="D2944" s="18"/>
      <c r="E2944" s="31"/>
      <c r="F2944" s="31"/>
      <c r="H2944" s="36"/>
    </row>
    <row r="2945" spans="4:8" x14ac:dyDescent="0.25">
      <c r="D2945" s="18"/>
      <c r="E2945" s="31"/>
      <c r="F2945" s="31"/>
      <c r="H2945" s="36"/>
    </row>
    <row r="2946" spans="4:8" x14ac:dyDescent="0.25">
      <c r="D2946" s="18"/>
      <c r="E2946" s="31"/>
      <c r="F2946" s="31"/>
      <c r="H2946" s="36"/>
    </row>
    <row r="2947" spans="4:8" x14ac:dyDescent="0.25">
      <c r="D2947" s="18"/>
      <c r="E2947" s="31"/>
      <c r="F2947" s="31"/>
      <c r="H2947" s="36"/>
    </row>
    <row r="2948" spans="4:8" x14ac:dyDescent="0.25">
      <c r="D2948" s="18"/>
      <c r="E2948" s="31"/>
      <c r="F2948" s="31"/>
      <c r="H2948" s="36"/>
    </row>
    <row r="2949" spans="4:8" x14ac:dyDescent="0.25">
      <c r="D2949" s="18"/>
      <c r="E2949" s="31"/>
      <c r="F2949" s="31"/>
      <c r="H2949" s="36"/>
    </row>
    <row r="2950" spans="4:8" x14ac:dyDescent="0.25">
      <c r="D2950" s="18"/>
      <c r="E2950" s="31"/>
      <c r="F2950" s="31"/>
      <c r="H2950" s="36"/>
    </row>
    <row r="2951" spans="4:8" x14ac:dyDescent="0.25">
      <c r="D2951" s="18"/>
      <c r="E2951" s="31"/>
      <c r="F2951" s="31"/>
      <c r="H2951" s="36"/>
    </row>
    <row r="2952" spans="4:8" x14ac:dyDescent="0.25">
      <c r="D2952" s="18"/>
      <c r="E2952" s="31"/>
      <c r="F2952" s="31"/>
      <c r="H2952" s="36"/>
    </row>
    <row r="2953" spans="4:8" x14ac:dyDescent="0.25">
      <c r="D2953" s="18"/>
      <c r="E2953" s="31"/>
      <c r="F2953" s="31"/>
      <c r="H2953" s="36"/>
    </row>
    <row r="2954" spans="4:8" x14ac:dyDescent="0.25">
      <c r="D2954" s="18"/>
      <c r="E2954" s="31"/>
      <c r="F2954" s="31"/>
      <c r="H2954" s="36"/>
    </row>
    <row r="2955" spans="4:8" x14ac:dyDescent="0.25">
      <c r="D2955" s="18"/>
      <c r="E2955" s="31"/>
      <c r="F2955" s="31"/>
      <c r="H2955" s="36"/>
    </row>
    <row r="2956" spans="4:8" x14ac:dyDescent="0.25">
      <c r="D2956" s="18"/>
      <c r="E2956" s="31"/>
      <c r="F2956" s="31"/>
      <c r="H2956" s="36"/>
    </row>
    <row r="2957" spans="4:8" x14ac:dyDescent="0.25">
      <c r="D2957" s="18"/>
      <c r="E2957" s="31"/>
      <c r="F2957" s="31"/>
      <c r="H2957" s="36"/>
    </row>
    <row r="2958" spans="4:8" x14ac:dyDescent="0.25">
      <c r="D2958" s="18"/>
      <c r="E2958" s="31"/>
      <c r="F2958" s="31"/>
      <c r="H2958" s="36"/>
    </row>
    <row r="2959" spans="4:8" x14ac:dyDescent="0.25">
      <c r="D2959" s="18"/>
      <c r="E2959" s="31"/>
      <c r="F2959" s="31"/>
      <c r="H2959" s="36"/>
    </row>
    <row r="2960" spans="4:8" x14ac:dyDescent="0.25">
      <c r="D2960" s="18"/>
      <c r="E2960" s="31"/>
      <c r="F2960" s="31"/>
      <c r="H2960" s="36"/>
    </row>
    <row r="2961" spans="4:8" x14ac:dyDescent="0.25">
      <c r="D2961" s="18"/>
      <c r="E2961" s="31"/>
      <c r="F2961" s="31"/>
      <c r="H2961" s="36"/>
    </row>
    <row r="2962" spans="4:8" x14ac:dyDescent="0.25">
      <c r="D2962" s="18"/>
      <c r="E2962" s="31"/>
      <c r="F2962" s="31"/>
      <c r="H2962" s="36"/>
    </row>
    <row r="2963" spans="4:8" x14ac:dyDescent="0.25">
      <c r="D2963" s="18"/>
      <c r="E2963" s="31"/>
      <c r="F2963" s="31"/>
      <c r="H2963" s="36"/>
    </row>
    <row r="2964" spans="4:8" x14ac:dyDescent="0.25">
      <c r="D2964" s="18"/>
      <c r="E2964" s="31"/>
      <c r="F2964" s="31"/>
      <c r="H2964" s="36"/>
    </row>
    <row r="2965" spans="4:8" x14ac:dyDescent="0.25">
      <c r="D2965" s="18"/>
      <c r="E2965" s="31"/>
      <c r="F2965" s="31"/>
      <c r="H2965" s="36"/>
    </row>
    <row r="2966" spans="4:8" x14ac:dyDescent="0.25">
      <c r="D2966" s="18"/>
      <c r="E2966" s="31"/>
      <c r="F2966" s="31"/>
      <c r="H2966" s="36"/>
    </row>
    <row r="2967" spans="4:8" x14ac:dyDescent="0.25">
      <c r="D2967" s="18"/>
      <c r="E2967" s="31"/>
      <c r="F2967" s="31"/>
      <c r="H2967" s="36"/>
    </row>
    <row r="2968" spans="4:8" x14ac:dyDescent="0.25">
      <c r="D2968" s="18"/>
      <c r="E2968" s="31"/>
      <c r="F2968" s="31"/>
      <c r="H2968" s="36"/>
    </row>
    <row r="2969" spans="4:8" x14ac:dyDescent="0.25">
      <c r="D2969" s="18"/>
      <c r="E2969" s="31"/>
      <c r="F2969" s="31"/>
      <c r="H2969" s="36"/>
    </row>
    <row r="2970" spans="4:8" x14ac:dyDescent="0.25">
      <c r="D2970" s="18"/>
      <c r="E2970" s="31"/>
      <c r="F2970" s="31"/>
      <c r="H2970" s="36"/>
    </row>
    <row r="2971" spans="4:8" x14ac:dyDescent="0.25">
      <c r="D2971" s="18"/>
      <c r="E2971" s="31"/>
      <c r="F2971" s="31"/>
      <c r="H2971" s="36"/>
    </row>
    <row r="2972" spans="4:8" x14ac:dyDescent="0.25">
      <c r="D2972" s="18"/>
      <c r="E2972" s="31"/>
      <c r="F2972" s="31"/>
      <c r="H2972" s="36"/>
    </row>
    <row r="2973" spans="4:8" x14ac:dyDescent="0.25">
      <c r="D2973" s="18"/>
      <c r="E2973" s="31"/>
      <c r="F2973" s="31"/>
      <c r="H2973" s="36"/>
    </row>
    <row r="2974" spans="4:8" x14ac:dyDescent="0.25">
      <c r="D2974" s="18"/>
      <c r="E2974" s="31"/>
      <c r="F2974" s="31"/>
      <c r="H2974" s="36"/>
    </row>
    <row r="2975" spans="4:8" x14ac:dyDescent="0.25">
      <c r="D2975" s="18"/>
      <c r="E2975" s="31"/>
      <c r="F2975" s="31"/>
      <c r="H2975" s="36"/>
    </row>
    <row r="2976" spans="4:8" x14ac:dyDescent="0.25">
      <c r="D2976" s="18"/>
      <c r="E2976" s="31"/>
      <c r="F2976" s="31"/>
      <c r="H2976" s="36"/>
    </row>
    <row r="2977" spans="4:8" x14ac:dyDescent="0.25">
      <c r="D2977" s="18"/>
      <c r="E2977" s="31"/>
      <c r="F2977" s="31"/>
      <c r="H2977" s="36"/>
    </row>
    <row r="2978" spans="4:8" x14ac:dyDescent="0.25">
      <c r="D2978" s="18"/>
      <c r="E2978" s="31"/>
      <c r="F2978" s="31"/>
      <c r="H2978" s="36"/>
    </row>
    <row r="2979" spans="4:8" x14ac:dyDescent="0.25">
      <c r="D2979" s="18"/>
      <c r="E2979" s="31"/>
      <c r="F2979" s="31"/>
      <c r="H2979" s="36"/>
    </row>
    <row r="2980" spans="4:8" x14ac:dyDescent="0.25">
      <c r="D2980" s="18"/>
      <c r="E2980" s="31"/>
      <c r="F2980" s="31"/>
      <c r="H2980" s="36"/>
    </row>
    <row r="2981" spans="4:8" x14ac:dyDescent="0.25">
      <c r="D2981" s="18"/>
      <c r="E2981" s="31"/>
      <c r="F2981" s="31"/>
      <c r="H2981" s="36"/>
    </row>
    <row r="2982" spans="4:8" x14ac:dyDescent="0.25">
      <c r="D2982" s="18"/>
      <c r="E2982" s="31"/>
      <c r="F2982" s="31"/>
      <c r="H2982" s="36"/>
    </row>
    <row r="2983" spans="4:8" x14ac:dyDescent="0.25">
      <c r="D2983" s="18"/>
      <c r="E2983" s="31"/>
      <c r="F2983" s="31"/>
      <c r="H2983" s="36"/>
    </row>
    <row r="2984" spans="4:8" x14ac:dyDescent="0.25">
      <c r="D2984" s="18"/>
      <c r="E2984" s="31"/>
      <c r="F2984" s="31"/>
      <c r="H2984" s="36"/>
    </row>
    <row r="2985" spans="4:8" x14ac:dyDescent="0.25">
      <c r="D2985" s="18"/>
      <c r="E2985" s="31"/>
      <c r="F2985" s="31"/>
      <c r="H2985" s="36"/>
    </row>
    <row r="2986" spans="4:8" x14ac:dyDescent="0.25">
      <c r="D2986" s="18"/>
      <c r="E2986" s="31"/>
      <c r="F2986" s="31"/>
      <c r="H2986" s="36"/>
    </row>
    <row r="2987" spans="4:8" x14ac:dyDescent="0.25">
      <c r="D2987" s="18"/>
      <c r="E2987" s="31"/>
      <c r="F2987" s="31"/>
      <c r="H2987" s="36"/>
    </row>
    <row r="2988" spans="4:8" x14ac:dyDescent="0.25">
      <c r="D2988" s="18"/>
      <c r="E2988" s="31"/>
      <c r="F2988" s="31"/>
      <c r="H2988" s="36"/>
    </row>
    <row r="2989" spans="4:8" x14ac:dyDescent="0.25">
      <c r="D2989" s="18"/>
      <c r="E2989" s="31"/>
      <c r="F2989" s="31"/>
      <c r="H2989" s="36"/>
    </row>
    <row r="2990" spans="4:8" x14ac:dyDescent="0.25">
      <c r="D2990" s="18"/>
      <c r="E2990" s="31"/>
      <c r="F2990" s="31"/>
      <c r="H2990" s="36"/>
    </row>
    <row r="2991" spans="4:8" x14ac:dyDescent="0.25">
      <c r="D2991" s="18"/>
      <c r="E2991" s="31"/>
      <c r="F2991" s="31"/>
      <c r="H2991" s="36"/>
    </row>
    <row r="2992" spans="4:8" x14ac:dyDescent="0.25">
      <c r="D2992" s="18"/>
      <c r="E2992" s="31"/>
      <c r="F2992" s="31"/>
      <c r="H2992" s="36"/>
    </row>
    <row r="2993" spans="4:8" x14ac:dyDescent="0.25">
      <c r="D2993" s="18"/>
      <c r="E2993" s="31"/>
      <c r="F2993" s="31"/>
      <c r="H2993" s="36"/>
    </row>
    <row r="2994" spans="4:8" x14ac:dyDescent="0.25">
      <c r="D2994" s="18"/>
      <c r="E2994" s="31"/>
      <c r="F2994" s="31"/>
      <c r="H2994" s="36"/>
    </row>
    <row r="2995" spans="4:8" x14ac:dyDescent="0.25">
      <c r="D2995" s="18"/>
      <c r="E2995" s="31"/>
      <c r="F2995" s="31"/>
      <c r="H2995" s="36"/>
    </row>
    <row r="2996" spans="4:8" x14ac:dyDescent="0.25">
      <c r="D2996" s="18"/>
      <c r="E2996" s="31"/>
      <c r="F2996" s="31"/>
      <c r="H2996" s="36"/>
    </row>
    <row r="2997" spans="4:8" x14ac:dyDescent="0.25">
      <c r="D2997" s="18"/>
      <c r="E2997" s="31"/>
      <c r="F2997" s="31"/>
      <c r="H2997" s="36"/>
    </row>
    <row r="2998" spans="4:8" x14ac:dyDescent="0.25">
      <c r="D2998" s="18"/>
      <c r="E2998" s="31"/>
      <c r="F2998" s="31"/>
      <c r="H2998" s="36"/>
    </row>
    <row r="2999" spans="4:8" x14ac:dyDescent="0.25">
      <c r="D2999" s="18"/>
      <c r="E2999" s="31"/>
      <c r="F2999" s="31"/>
      <c r="H2999" s="36"/>
    </row>
    <row r="3000" spans="4:8" x14ac:dyDescent="0.25">
      <c r="D3000" s="18"/>
      <c r="E3000" s="31"/>
      <c r="F3000" s="31"/>
      <c r="H3000" s="36"/>
    </row>
    <row r="3001" spans="4:8" x14ac:dyDescent="0.25">
      <c r="D3001" s="18"/>
      <c r="E3001" s="31"/>
      <c r="F3001" s="31"/>
      <c r="H3001" s="36"/>
    </row>
    <row r="3002" spans="4:8" x14ac:dyDescent="0.25">
      <c r="D3002" s="18"/>
      <c r="E3002" s="31"/>
      <c r="F3002" s="31"/>
      <c r="H3002" s="36"/>
    </row>
    <row r="3003" spans="4:8" x14ac:dyDescent="0.25">
      <c r="D3003" s="18"/>
      <c r="E3003" s="31"/>
      <c r="F3003" s="31"/>
      <c r="H3003" s="36"/>
    </row>
    <row r="3004" spans="4:8" x14ac:dyDescent="0.25">
      <c r="D3004" s="18"/>
      <c r="E3004" s="31"/>
      <c r="F3004" s="31"/>
      <c r="H3004" s="36"/>
    </row>
    <row r="3005" spans="4:8" x14ac:dyDescent="0.25">
      <c r="D3005" s="18"/>
      <c r="E3005" s="31"/>
      <c r="F3005" s="31"/>
      <c r="H3005" s="36"/>
    </row>
    <row r="3006" spans="4:8" x14ac:dyDescent="0.25">
      <c r="D3006" s="18"/>
      <c r="E3006" s="31"/>
      <c r="F3006" s="31"/>
      <c r="H3006" s="36"/>
    </row>
    <row r="3007" spans="4:8" x14ac:dyDescent="0.25">
      <c r="D3007" s="18"/>
      <c r="E3007" s="31"/>
      <c r="F3007" s="31"/>
      <c r="H3007" s="36"/>
    </row>
    <row r="3008" spans="4:8" x14ac:dyDescent="0.25">
      <c r="D3008" s="18"/>
      <c r="E3008" s="31"/>
      <c r="F3008" s="31"/>
      <c r="H3008" s="36"/>
    </row>
    <row r="3009" spans="4:8" x14ac:dyDescent="0.25">
      <c r="D3009" s="18"/>
      <c r="E3009" s="31"/>
      <c r="F3009" s="31"/>
      <c r="H3009" s="36"/>
    </row>
    <row r="3010" spans="4:8" x14ac:dyDescent="0.25">
      <c r="D3010" s="18"/>
      <c r="E3010" s="31"/>
      <c r="F3010" s="31"/>
      <c r="H3010" s="36"/>
    </row>
    <row r="3011" spans="4:8" x14ac:dyDescent="0.25">
      <c r="D3011" s="18"/>
      <c r="E3011" s="31"/>
      <c r="F3011" s="31"/>
      <c r="H3011" s="36"/>
    </row>
    <row r="3012" spans="4:8" x14ac:dyDescent="0.25">
      <c r="D3012" s="18"/>
      <c r="E3012" s="31"/>
      <c r="F3012" s="31"/>
      <c r="H3012" s="36"/>
    </row>
    <row r="3013" spans="4:8" x14ac:dyDescent="0.25">
      <c r="D3013" s="18"/>
      <c r="E3013" s="31"/>
      <c r="F3013" s="31"/>
      <c r="H3013" s="36"/>
    </row>
    <row r="3014" spans="4:8" x14ac:dyDescent="0.25">
      <c r="D3014" s="18"/>
      <c r="E3014" s="31"/>
      <c r="F3014" s="31"/>
      <c r="H3014" s="36"/>
    </row>
    <row r="3015" spans="4:8" x14ac:dyDescent="0.25">
      <c r="D3015" s="18"/>
      <c r="E3015" s="31"/>
      <c r="F3015" s="31"/>
      <c r="H3015" s="36"/>
    </row>
    <row r="3016" spans="4:8" x14ac:dyDescent="0.25">
      <c r="D3016" s="18"/>
      <c r="E3016" s="31"/>
      <c r="F3016" s="31"/>
      <c r="H3016" s="36"/>
    </row>
    <row r="3017" spans="4:8" x14ac:dyDescent="0.25">
      <c r="D3017" s="18"/>
      <c r="E3017" s="31"/>
      <c r="F3017" s="31"/>
      <c r="H3017" s="36"/>
    </row>
    <row r="3018" spans="4:8" x14ac:dyDescent="0.25">
      <c r="D3018" s="18"/>
      <c r="E3018" s="31"/>
      <c r="F3018" s="31"/>
      <c r="H3018" s="36"/>
    </row>
    <row r="3019" spans="4:8" x14ac:dyDescent="0.25">
      <c r="D3019" s="18"/>
      <c r="E3019" s="31"/>
      <c r="F3019" s="31"/>
      <c r="H3019" s="36"/>
    </row>
    <row r="3020" spans="4:8" x14ac:dyDescent="0.25">
      <c r="D3020" s="18"/>
      <c r="E3020" s="31"/>
      <c r="F3020" s="31"/>
      <c r="H3020" s="36"/>
    </row>
    <row r="3021" spans="4:8" x14ac:dyDescent="0.25">
      <c r="D3021" s="18"/>
      <c r="E3021" s="31"/>
      <c r="F3021" s="31"/>
      <c r="H3021" s="36"/>
    </row>
    <row r="3022" spans="4:8" x14ac:dyDescent="0.25">
      <c r="D3022" s="18"/>
      <c r="E3022" s="31"/>
      <c r="F3022" s="31"/>
      <c r="H3022" s="36"/>
    </row>
    <row r="3023" spans="4:8" x14ac:dyDescent="0.25">
      <c r="D3023" s="18"/>
      <c r="E3023" s="31"/>
      <c r="F3023" s="31"/>
      <c r="H3023" s="36"/>
    </row>
    <row r="3024" spans="4:8" x14ac:dyDescent="0.25">
      <c r="D3024" s="18"/>
      <c r="E3024" s="31"/>
      <c r="F3024" s="31"/>
      <c r="H3024" s="36"/>
    </row>
    <row r="3025" spans="4:8" x14ac:dyDescent="0.25">
      <c r="D3025" s="18"/>
      <c r="E3025" s="31"/>
      <c r="F3025" s="31"/>
      <c r="H3025" s="36"/>
    </row>
    <row r="3026" spans="4:8" x14ac:dyDescent="0.25">
      <c r="D3026" s="18"/>
      <c r="E3026" s="31"/>
      <c r="F3026" s="31"/>
      <c r="H3026" s="36"/>
    </row>
    <row r="3027" spans="4:8" x14ac:dyDescent="0.25">
      <c r="D3027" s="18"/>
      <c r="E3027" s="31"/>
      <c r="F3027" s="31"/>
      <c r="H3027" s="36"/>
    </row>
    <row r="3028" spans="4:8" x14ac:dyDescent="0.25">
      <c r="D3028" s="18"/>
      <c r="E3028" s="31"/>
      <c r="F3028" s="31"/>
      <c r="H3028" s="36"/>
    </row>
    <row r="3029" spans="4:8" x14ac:dyDescent="0.25">
      <c r="D3029" s="18"/>
      <c r="E3029" s="31"/>
      <c r="F3029" s="31"/>
      <c r="H3029" s="36"/>
    </row>
    <row r="3030" spans="4:8" x14ac:dyDescent="0.25">
      <c r="D3030" s="18"/>
      <c r="E3030" s="31"/>
      <c r="F3030" s="31"/>
      <c r="H3030" s="36"/>
    </row>
    <row r="3031" spans="4:8" x14ac:dyDescent="0.25">
      <c r="D3031" s="18"/>
      <c r="E3031" s="31"/>
      <c r="F3031" s="31"/>
      <c r="H3031" s="36"/>
    </row>
    <row r="3032" spans="4:8" x14ac:dyDescent="0.25">
      <c r="D3032" s="18"/>
      <c r="E3032" s="31"/>
      <c r="F3032" s="31"/>
      <c r="H3032" s="36"/>
    </row>
    <row r="3033" spans="4:8" x14ac:dyDescent="0.25">
      <c r="D3033" s="18"/>
      <c r="E3033" s="31"/>
      <c r="F3033" s="31"/>
      <c r="H3033" s="36"/>
    </row>
    <row r="3034" spans="4:8" x14ac:dyDescent="0.25">
      <c r="D3034" s="18"/>
      <c r="E3034" s="31"/>
      <c r="F3034" s="31"/>
      <c r="H3034" s="36"/>
    </row>
    <row r="3035" spans="4:8" x14ac:dyDescent="0.25">
      <c r="D3035" s="18"/>
      <c r="E3035" s="31"/>
      <c r="F3035" s="31"/>
      <c r="H3035" s="36"/>
    </row>
    <row r="3036" spans="4:8" x14ac:dyDescent="0.25">
      <c r="D3036" s="18"/>
      <c r="E3036" s="31"/>
      <c r="F3036" s="31"/>
      <c r="H3036" s="36"/>
    </row>
    <row r="3037" spans="4:8" x14ac:dyDescent="0.25">
      <c r="D3037" s="18"/>
      <c r="E3037" s="31"/>
      <c r="F3037" s="31"/>
      <c r="H3037" s="36"/>
    </row>
    <row r="3038" spans="4:8" x14ac:dyDescent="0.25">
      <c r="D3038" s="18"/>
      <c r="E3038" s="31"/>
      <c r="F3038" s="31"/>
      <c r="H3038" s="36"/>
    </row>
    <row r="3039" spans="4:8" x14ac:dyDescent="0.25">
      <c r="D3039" s="18"/>
      <c r="E3039" s="31"/>
      <c r="F3039" s="31"/>
      <c r="H3039" s="36"/>
    </row>
    <row r="3040" spans="4:8" x14ac:dyDescent="0.25">
      <c r="D3040" s="18"/>
      <c r="E3040" s="31"/>
      <c r="F3040" s="31"/>
      <c r="H3040" s="36"/>
    </row>
    <row r="3041" spans="4:8" x14ac:dyDescent="0.25">
      <c r="D3041" s="18"/>
      <c r="E3041" s="31"/>
      <c r="F3041" s="31"/>
      <c r="H3041" s="36"/>
    </row>
    <row r="3042" spans="4:8" x14ac:dyDescent="0.25">
      <c r="D3042" s="18"/>
      <c r="E3042" s="31"/>
      <c r="F3042" s="31"/>
      <c r="H3042" s="36"/>
    </row>
    <row r="3043" spans="4:8" x14ac:dyDescent="0.25">
      <c r="D3043" s="18"/>
      <c r="E3043" s="31"/>
      <c r="F3043" s="31"/>
      <c r="H3043" s="36"/>
    </row>
    <row r="3044" spans="4:8" x14ac:dyDescent="0.25">
      <c r="D3044" s="18"/>
      <c r="E3044" s="31"/>
      <c r="F3044" s="31"/>
      <c r="H3044" s="36"/>
    </row>
    <row r="3045" spans="4:8" x14ac:dyDescent="0.25">
      <c r="D3045" s="18"/>
      <c r="E3045" s="31"/>
      <c r="F3045" s="31"/>
      <c r="H3045" s="36"/>
    </row>
    <row r="3046" spans="4:8" x14ac:dyDescent="0.25">
      <c r="D3046" s="18"/>
      <c r="E3046" s="31"/>
      <c r="F3046" s="31"/>
      <c r="H3046" s="36"/>
    </row>
    <row r="3047" spans="4:8" x14ac:dyDescent="0.25">
      <c r="D3047" s="18"/>
      <c r="E3047" s="31"/>
      <c r="F3047" s="31"/>
      <c r="H3047" s="36"/>
    </row>
    <row r="3048" spans="4:8" x14ac:dyDescent="0.25">
      <c r="D3048" s="18"/>
      <c r="E3048" s="31"/>
      <c r="F3048" s="31"/>
      <c r="H3048" s="36"/>
    </row>
    <row r="3049" spans="4:8" x14ac:dyDescent="0.25">
      <c r="D3049" s="18"/>
      <c r="E3049" s="31"/>
      <c r="F3049" s="31"/>
      <c r="H3049" s="36"/>
    </row>
    <row r="3050" spans="4:8" x14ac:dyDescent="0.25">
      <c r="D3050" s="18"/>
      <c r="E3050" s="31"/>
      <c r="F3050" s="31"/>
      <c r="H3050" s="36"/>
    </row>
    <row r="3051" spans="4:8" x14ac:dyDescent="0.25">
      <c r="D3051" s="18"/>
      <c r="E3051" s="31"/>
      <c r="F3051" s="31"/>
      <c r="H3051" s="36"/>
    </row>
    <row r="3052" spans="4:8" x14ac:dyDescent="0.25">
      <c r="D3052" s="18"/>
      <c r="E3052" s="31"/>
      <c r="F3052" s="31"/>
      <c r="H3052" s="36"/>
    </row>
    <row r="3053" spans="4:8" x14ac:dyDescent="0.25">
      <c r="D3053" s="18"/>
      <c r="E3053" s="31"/>
      <c r="F3053" s="31"/>
      <c r="H3053" s="36"/>
    </row>
    <row r="3054" spans="4:8" x14ac:dyDescent="0.25">
      <c r="D3054" s="18"/>
      <c r="E3054" s="31"/>
      <c r="F3054" s="31"/>
      <c r="H3054" s="36"/>
    </row>
    <row r="3055" spans="4:8" x14ac:dyDescent="0.25">
      <c r="D3055" s="18"/>
      <c r="E3055" s="31"/>
      <c r="F3055" s="31"/>
      <c r="H3055" s="36"/>
    </row>
    <row r="3056" spans="4:8" x14ac:dyDescent="0.25">
      <c r="D3056" s="18"/>
      <c r="E3056" s="31"/>
      <c r="F3056" s="31"/>
      <c r="H3056" s="36"/>
    </row>
    <row r="3057" spans="4:8" x14ac:dyDescent="0.25">
      <c r="D3057" s="18"/>
      <c r="E3057" s="31"/>
      <c r="F3057" s="31"/>
      <c r="H3057" s="36"/>
    </row>
    <row r="3058" spans="4:8" x14ac:dyDescent="0.25">
      <c r="D3058" s="18"/>
      <c r="E3058" s="31"/>
      <c r="F3058" s="31"/>
      <c r="H3058" s="36"/>
    </row>
    <row r="3059" spans="4:8" x14ac:dyDescent="0.25">
      <c r="D3059" s="18"/>
      <c r="E3059" s="31"/>
      <c r="F3059" s="31"/>
      <c r="H3059" s="36"/>
    </row>
    <row r="3060" spans="4:8" x14ac:dyDescent="0.25">
      <c r="D3060" s="18"/>
      <c r="E3060" s="31"/>
      <c r="F3060" s="31"/>
      <c r="H3060" s="36"/>
    </row>
    <row r="3061" spans="4:8" x14ac:dyDescent="0.25">
      <c r="D3061" s="18"/>
      <c r="E3061" s="31"/>
      <c r="F3061" s="31"/>
      <c r="H3061" s="36"/>
    </row>
    <row r="3062" spans="4:8" x14ac:dyDescent="0.25">
      <c r="D3062" s="18"/>
      <c r="E3062" s="31"/>
      <c r="F3062" s="31"/>
      <c r="H3062" s="36"/>
    </row>
    <row r="3063" spans="4:8" x14ac:dyDescent="0.25">
      <c r="D3063" s="18"/>
      <c r="E3063" s="31"/>
      <c r="F3063" s="31"/>
      <c r="H3063" s="36"/>
    </row>
    <row r="3064" spans="4:8" x14ac:dyDescent="0.25">
      <c r="D3064" s="18"/>
      <c r="E3064" s="31"/>
      <c r="F3064" s="31"/>
      <c r="H3064" s="36"/>
    </row>
    <row r="3065" spans="4:8" x14ac:dyDescent="0.25">
      <c r="D3065" s="18"/>
      <c r="E3065" s="31"/>
      <c r="F3065" s="31"/>
      <c r="H3065" s="36"/>
    </row>
    <row r="3066" spans="4:8" x14ac:dyDescent="0.25">
      <c r="D3066" s="18"/>
      <c r="E3066" s="31"/>
      <c r="F3066" s="31"/>
      <c r="H3066" s="36"/>
    </row>
    <row r="3067" spans="4:8" x14ac:dyDescent="0.25">
      <c r="D3067" s="18"/>
      <c r="E3067" s="31"/>
      <c r="F3067" s="31"/>
      <c r="H3067" s="36"/>
    </row>
    <row r="3068" spans="4:8" x14ac:dyDescent="0.25">
      <c r="D3068" s="18"/>
      <c r="E3068" s="31"/>
      <c r="F3068" s="31"/>
      <c r="H3068" s="36"/>
    </row>
    <row r="3069" spans="4:8" x14ac:dyDescent="0.25">
      <c r="D3069" s="18"/>
      <c r="E3069" s="31"/>
      <c r="F3069" s="31"/>
      <c r="H3069" s="36"/>
    </row>
    <row r="3070" spans="4:8" x14ac:dyDescent="0.25">
      <c r="D3070" s="18"/>
      <c r="E3070" s="31"/>
      <c r="F3070" s="31"/>
      <c r="H3070" s="36"/>
    </row>
    <row r="3071" spans="4:8" x14ac:dyDescent="0.25">
      <c r="D3071" s="18"/>
      <c r="E3071" s="31"/>
      <c r="F3071" s="31"/>
      <c r="H3071" s="36"/>
    </row>
    <row r="3072" spans="4:8" x14ac:dyDescent="0.25">
      <c r="D3072" s="18"/>
      <c r="E3072" s="31"/>
      <c r="F3072" s="31"/>
      <c r="H3072" s="36"/>
    </row>
    <row r="3073" spans="4:8" x14ac:dyDescent="0.25">
      <c r="D3073" s="18"/>
      <c r="E3073" s="31"/>
      <c r="F3073" s="31"/>
      <c r="H3073" s="36"/>
    </row>
    <row r="3074" spans="4:8" x14ac:dyDescent="0.25">
      <c r="D3074" s="18"/>
      <c r="E3074" s="31"/>
      <c r="F3074" s="31"/>
      <c r="H3074" s="36"/>
    </row>
    <row r="3075" spans="4:8" x14ac:dyDescent="0.25">
      <c r="D3075" s="18"/>
      <c r="E3075" s="31"/>
      <c r="F3075" s="31"/>
      <c r="H3075" s="36"/>
    </row>
    <row r="3076" spans="4:8" x14ac:dyDescent="0.25">
      <c r="D3076" s="18"/>
      <c r="E3076" s="31"/>
      <c r="F3076" s="31"/>
      <c r="H3076" s="36"/>
    </row>
    <row r="3077" spans="4:8" x14ac:dyDescent="0.25">
      <c r="D3077" s="18"/>
      <c r="E3077" s="31"/>
      <c r="F3077" s="31"/>
      <c r="H3077" s="36"/>
    </row>
    <row r="3078" spans="4:8" x14ac:dyDescent="0.25">
      <c r="D3078" s="18"/>
      <c r="E3078" s="31"/>
      <c r="F3078" s="31"/>
      <c r="H3078" s="36"/>
    </row>
    <row r="3079" spans="4:8" x14ac:dyDescent="0.25">
      <c r="D3079" s="18"/>
      <c r="E3079" s="31"/>
      <c r="F3079" s="31"/>
      <c r="H3079" s="36"/>
    </row>
    <row r="3080" spans="4:8" x14ac:dyDescent="0.25">
      <c r="D3080" s="18"/>
      <c r="E3080" s="31"/>
      <c r="F3080" s="31"/>
      <c r="H3080" s="36"/>
    </row>
    <row r="3081" spans="4:8" x14ac:dyDescent="0.25">
      <c r="D3081" s="18"/>
      <c r="E3081" s="31"/>
      <c r="F3081" s="31"/>
      <c r="H3081" s="36"/>
    </row>
    <row r="3082" spans="4:8" x14ac:dyDescent="0.25">
      <c r="D3082" s="18"/>
      <c r="E3082" s="31"/>
      <c r="F3082" s="31"/>
      <c r="H3082" s="36"/>
    </row>
    <row r="3083" spans="4:8" x14ac:dyDescent="0.25">
      <c r="D3083" s="18"/>
      <c r="E3083" s="31"/>
      <c r="F3083" s="31"/>
      <c r="H3083" s="36"/>
    </row>
    <row r="3084" spans="4:8" x14ac:dyDescent="0.25">
      <c r="D3084" s="18"/>
      <c r="E3084" s="31"/>
      <c r="F3084" s="31"/>
      <c r="H3084" s="36"/>
    </row>
    <row r="3085" spans="4:8" x14ac:dyDescent="0.25">
      <c r="D3085" s="18"/>
      <c r="E3085" s="31"/>
      <c r="F3085" s="31"/>
      <c r="H3085" s="36"/>
    </row>
    <row r="3086" spans="4:8" x14ac:dyDescent="0.25">
      <c r="D3086" s="18"/>
      <c r="E3086" s="31"/>
      <c r="F3086" s="31"/>
      <c r="H3086" s="36"/>
    </row>
    <row r="3087" spans="4:8" x14ac:dyDescent="0.25">
      <c r="D3087" s="18"/>
      <c r="E3087" s="31"/>
      <c r="F3087" s="31"/>
      <c r="H3087" s="36"/>
    </row>
    <row r="3088" spans="4:8" x14ac:dyDescent="0.25">
      <c r="D3088" s="18"/>
      <c r="E3088" s="31"/>
      <c r="F3088" s="31"/>
      <c r="H3088" s="36"/>
    </row>
    <row r="3089" spans="4:8" x14ac:dyDescent="0.25">
      <c r="D3089" s="18"/>
      <c r="E3089" s="31"/>
      <c r="F3089" s="31"/>
      <c r="H3089" s="36"/>
    </row>
    <row r="3090" spans="4:8" x14ac:dyDescent="0.25">
      <c r="D3090" s="18"/>
      <c r="E3090" s="31"/>
      <c r="F3090" s="31"/>
      <c r="H3090" s="36"/>
    </row>
    <row r="3091" spans="4:8" x14ac:dyDescent="0.25">
      <c r="D3091" s="18"/>
      <c r="E3091" s="31"/>
      <c r="F3091" s="31"/>
      <c r="H3091" s="36"/>
    </row>
    <row r="3092" spans="4:8" x14ac:dyDescent="0.25">
      <c r="D3092" s="18"/>
      <c r="E3092" s="31"/>
      <c r="F3092" s="31"/>
      <c r="H3092" s="36"/>
    </row>
    <row r="3093" spans="4:8" x14ac:dyDescent="0.25">
      <c r="D3093" s="18"/>
      <c r="E3093" s="31"/>
      <c r="F3093" s="31"/>
      <c r="H3093" s="36"/>
    </row>
    <row r="3094" spans="4:8" x14ac:dyDescent="0.25">
      <c r="D3094" s="18"/>
      <c r="E3094" s="31"/>
      <c r="F3094" s="31"/>
      <c r="H3094" s="36"/>
    </row>
    <row r="3095" spans="4:8" x14ac:dyDescent="0.25">
      <c r="D3095" s="18"/>
      <c r="E3095" s="31"/>
      <c r="F3095" s="31"/>
      <c r="H3095" s="36"/>
    </row>
    <row r="3096" spans="4:8" x14ac:dyDescent="0.25">
      <c r="D3096" s="18"/>
      <c r="E3096" s="31"/>
      <c r="F3096" s="31"/>
      <c r="H3096" s="36"/>
    </row>
    <row r="3097" spans="4:8" x14ac:dyDescent="0.25">
      <c r="D3097" s="18"/>
      <c r="E3097" s="31"/>
      <c r="F3097" s="31"/>
      <c r="H3097" s="36"/>
    </row>
    <row r="3098" spans="4:8" x14ac:dyDescent="0.25">
      <c r="D3098" s="18"/>
      <c r="E3098" s="31"/>
      <c r="F3098" s="31"/>
      <c r="H3098" s="36"/>
    </row>
    <row r="3099" spans="4:8" x14ac:dyDescent="0.25">
      <c r="D3099" s="18"/>
      <c r="E3099" s="31"/>
      <c r="F3099" s="31"/>
      <c r="H3099" s="36"/>
    </row>
    <row r="3100" spans="4:8" x14ac:dyDescent="0.25">
      <c r="D3100" s="18"/>
      <c r="E3100" s="31"/>
      <c r="F3100" s="31"/>
      <c r="H3100" s="36"/>
    </row>
    <row r="3101" spans="4:8" x14ac:dyDescent="0.25">
      <c r="D3101" s="18"/>
      <c r="E3101" s="31"/>
      <c r="F3101" s="31"/>
      <c r="H3101" s="36"/>
    </row>
    <row r="3102" spans="4:8" x14ac:dyDescent="0.25">
      <c r="D3102" s="18"/>
      <c r="E3102" s="31"/>
      <c r="F3102" s="31"/>
      <c r="H3102" s="36"/>
    </row>
    <row r="3103" spans="4:8" x14ac:dyDescent="0.25">
      <c r="D3103" s="18"/>
      <c r="E3103" s="31"/>
      <c r="F3103" s="31"/>
      <c r="H3103" s="36"/>
    </row>
    <row r="3104" spans="4:8" x14ac:dyDescent="0.25">
      <c r="D3104" s="18"/>
      <c r="E3104" s="31"/>
      <c r="F3104" s="31"/>
      <c r="H3104" s="36"/>
    </row>
    <row r="3105" spans="4:8" x14ac:dyDescent="0.25">
      <c r="D3105" s="18"/>
      <c r="E3105" s="31"/>
      <c r="F3105" s="31"/>
      <c r="H3105" s="36"/>
    </row>
    <row r="3106" spans="4:8" x14ac:dyDescent="0.25">
      <c r="D3106" s="18"/>
      <c r="E3106" s="31"/>
      <c r="F3106" s="31"/>
      <c r="H3106" s="36"/>
    </row>
    <row r="3107" spans="4:8" x14ac:dyDescent="0.25">
      <c r="D3107" s="18"/>
      <c r="E3107" s="31"/>
      <c r="F3107" s="31"/>
      <c r="H3107" s="36"/>
    </row>
    <row r="3108" spans="4:8" x14ac:dyDescent="0.25">
      <c r="D3108" s="18"/>
      <c r="E3108" s="31"/>
      <c r="F3108" s="31"/>
      <c r="H3108" s="36"/>
    </row>
    <row r="3109" spans="4:8" x14ac:dyDescent="0.25">
      <c r="D3109" s="18"/>
      <c r="E3109" s="31"/>
      <c r="F3109" s="31"/>
      <c r="H3109" s="36"/>
    </row>
    <row r="3110" spans="4:8" x14ac:dyDescent="0.25">
      <c r="D3110" s="18"/>
      <c r="E3110" s="31"/>
      <c r="F3110" s="31"/>
      <c r="H3110" s="36"/>
    </row>
    <row r="3111" spans="4:8" x14ac:dyDescent="0.25">
      <c r="D3111" s="18"/>
      <c r="E3111" s="31"/>
      <c r="F3111" s="31"/>
      <c r="H3111" s="36"/>
    </row>
    <row r="3112" spans="4:8" x14ac:dyDescent="0.25">
      <c r="D3112" s="18"/>
      <c r="E3112" s="31"/>
      <c r="F3112" s="31"/>
      <c r="H3112" s="36"/>
    </row>
    <row r="3113" spans="4:8" x14ac:dyDescent="0.25">
      <c r="D3113" s="18"/>
      <c r="E3113" s="31"/>
      <c r="F3113" s="31"/>
      <c r="H3113" s="36"/>
    </row>
    <row r="3114" spans="4:8" x14ac:dyDescent="0.25">
      <c r="D3114" s="18"/>
      <c r="E3114" s="31"/>
      <c r="F3114" s="31"/>
      <c r="H3114" s="36"/>
    </row>
    <row r="3115" spans="4:8" x14ac:dyDescent="0.25">
      <c r="D3115" s="18"/>
      <c r="E3115" s="31"/>
      <c r="F3115" s="31"/>
      <c r="H3115" s="36"/>
    </row>
    <row r="3116" spans="4:8" x14ac:dyDescent="0.25">
      <c r="D3116" s="18"/>
      <c r="E3116" s="31"/>
      <c r="F3116" s="31"/>
      <c r="H3116" s="36"/>
    </row>
    <row r="3117" spans="4:8" x14ac:dyDescent="0.25">
      <c r="D3117" s="18"/>
      <c r="E3117" s="31"/>
      <c r="F3117" s="31"/>
      <c r="H3117" s="36"/>
    </row>
    <row r="3118" spans="4:8" x14ac:dyDescent="0.25">
      <c r="D3118" s="18"/>
      <c r="E3118" s="31"/>
      <c r="F3118" s="31"/>
      <c r="H3118" s="36"/>
    </row>
    <row r="3119" spans="4:8" x14ac:dyDescent="0.25">
      <c r="D3119" s="18"/>
      <c r="E3119" s="31"/>
      <c r="F3119" s="31"/>
      <c r="H3119" s="36"/>
    </row>
    <row r="3120" spans="4:8" x14ac:dyDescent="0.25">
      <c r="D3120" s="18"/>
      <c r="E3120" s="31"/>
      <c r="F3120" s="31"/>
      <c r="H3120" s="36"/>
    </row>
    <row r="3121" spans="4:8" x14ac:dyDescent="0.25">
      <c r="D3121" s="18"/>
      <c r="E3121" s="31"/>
      <c r="F3121" s="31"/>
      <c r="H3121" s="36"/>
    </row>
    <row r="3122" spans="4:8" x14ac:dyDescent="0.25">
      <c r="D3122" s="18"/>
      <c r="E3122" s="31"/>
      <c r="F3122" s="31"/>
      <c r="H3122" s="36"/>
    </row>
    <row r="3123" spans="4:8" x14ac:dyDescent="0.25">
      <c r="D3123" s="18"/>
      <c r="E3123" s="31"/>
      <c r="F3123" s="31"/>
      <c r="H3123" s="36"/>
    </row>
    <row r="3124" spans="4:8" x14ac:dyDescent="0.25">
      <c r="D3124" s="18"/>
      <c r="E3124" s="31"/>
      <c r="F3124" s="31"/>
      <c r="H3124" s="36"/>
    </row>
    <row r="3125" spans="4:8" x14ac:dyDescent="0.25">
      <c r="D3125" s="18"/>
      <c r="E3125" s="31"/>
      <c r="F3125" s="31"/>
      <c r="H3125" s="36"/>
    </row>
    <row r="3126" spans="4:8" x14ac:dyDescent="0.25">
      <c r="D3126" s="18"/>
      <c r="E3126" s="31"/>
      <c r="F3126" s="31"/>
      <c r="H3126" s="36"/>
    </row>
    <row r="3127" spans="4:8" x14ac:dyDescent="0.25">
      <c r="D3127" s="18"/>
      <c r="E3127" s="31"/>
      <c r="F3127" s="31"/>
      <c r="H3127" s="36"/>
    </row>
    <row r="3128" spans="4:8" x14ac:dyDescent="0.25">
      <c r="D3128" s="18"/>
      <c r="E3128" s="31"/>
      <c r="F3128" s="31"/>
      <c r="H3128" s="36"/>
    </row>
    <row r="3129" spans="4:8" x14ac:dyDescent="0.25">
      <c r="D3129" s="18"/>
      <c r="E3129" s="31"/>
      <c r="F3129" s="31"/>
      <c r="H3129" s="36"/>
    </row>
    <row r="3130" spans="4:8" x14ac:dyDescent="0.25">
      <c r="D3130" s="18"/>
      <c r="E3130" s="31"/>
      <c r="F3130" s="31"/>
      <c r="H3130" s="36"/>
    </row>
    <row r="3131" spans="4:8" x14ac:dyDescent="0.25">
      <c r="D3131" s="18"/>
      <c r="E3131" s="31"/>
      <c r="F3131" s="31"/>
      <c r="H3131" s="36"/>
    </row>
    <row r="3132" spans="4:8" x14ac:dyDescent="0.25">
      <c r="D3132" s="18"/>
      <c r="E3132" s="31"/>
      <c r="F3132" s="31"/>
      <c r="H3132" s="36"/>
    </row>
    <row r="3133" spans="4:8" x14ac:dyDescent="0.25">
      <c r="D3133" s="18"/>
      <c r="E3133" s="31"/>
      <c r="F3133" s="31"/>
      <c r="H3133" s="36"/>
    </row>
    <row r="3134" spans="4:8" x14ac:dyDescent="0.25">
      <c r="D3134" s="18"/>
      <c r="E3134" s="31"/>
      <c r="F3134" s="31"/>
      <c r="H3134" s="36"/>
    </row>
    <row r="3135" spans="4:8" x14ac:dyDescent="0.25">
      <c r="D3135" s="18"/>
      <c r="E3135" s="31"/>
      <c r="F3135" s="31"/>
      <c r="H3135" s="36"/>
    </row>
    <row r="3136" spans="4:8" x14ac:dyDescent="0.25">
      <c r="D3136" s="18"/>
      <c r="E3136" s="31"/>
      <c r="F3136" s="31"/>
      <c r="H3136" s="36"/>
    </row>
    <row r="3137" spans="4:8" x14ac:dyDescent="0.25">
      <c r="D3137" s="18"/>
      <c r="E3137" s="31"/>
      <c r="F3137" s="31"/>
      <c r="H3137" s="36"/>
    </row>
    <row r="3138" spans="4:8" x14ac:dyDescent="0.25">
      <c r="D3138" s="18"/>
      <c r="E3138" s="31"/>
      <c r="F3138" s="31"/>
      <c r="H3138" s="36"/>
    </row>
    <row r="3139" spans="4:8" x14ac:dyDescent="0.25">
      <c r="D3139" s="18"/>
      <c r="E3139" s="31"/>
      <c r="F3139" s="31"/>
      <c r="H3139" s="36"/>
    </row>
    <row r="3140" spans="4:8" x14ac:dyDescent="0.25">
      <c r="D3140" s="18"/>
      <c r="E3140" s="31"/>
      <c r="F3140" s="31"/>
      <c r="H3140" s="36"/>
    </row>
    <row r="3141" spans="4:8" x14ac:dyDescent="0.25">
      <c r="D3141" s="18"/>
      <c r="E3141" s="31"/>
      <c r="F3141" s="31"/>
      <c r="H3141" s="36"/>
    </row>
    <row r="3142" spans="4:8" x14ac:dyDescent="0.25">
      <c r="D3142" s="18"/>
      <c r="E3142" s="31"/>
      <c r="F3142" s="31"/>
      <c r="H3142" s="36"/>
    </row>
    <row r="3143" spans="4:8" x14ac:dyDescent="0.25">
      <c r="D3143" s="18"/>
      <c r="E3143" s="31"/>
      <c r="F3143" s="31"/>
      <c r="H3143" s="36"/>
    </row>
    <row r="3144" spans="4:8" x14ac:dyDescent="0.25">
      <c r="D3144" s="18"/>
      <c r="E3144" s="31"/>
      <c r="F3144" s="31"/>
      <c r="H3144" s="36"/>
    </row>
    <row r="3145" spans="4:8" x14ac:dyDescent="0.25">
      <c r="D3145" s="18"/>
      <c r="E3145" s="31"/>
      <c r="F3145" s="31"/>
      <c r="H3145" s="36"/>
    </row>
    <row r="3146" spans="4:8" x14ac:dyDescent="0.25">
      <c r="D3146" s="18"/>
      <c r="E3146" s="31"/>
      <c r="F3146" s="31"/>
      <c r="H3146" s="36"/>
    </row>
    <row r="3147" spans="4:8" x14ac:dyDescent="0.25">
      <c r="D3147" s="18"/>
      <c r="E3147" s="31"/>
      <c r="F3147" s="31"/>
      <c r="H3147" s="36"/>
    </row>
    <row r="3148" spans="4:8" x14ac:dyDescent="0.25">
      <c r="D3148" s="18"/>
      <c r="E3148" s="31"/>
      <c r="F3148" s="31"/>
      <c r="H3148" s="36"/>
    </row>
    <row r="3149" spans="4:8" x14ac:dyDescent="0.25">
      <c r="D3149" s="18"/>
      <c r="E3149" s="31"/>
      <c r="F3149" s="31"/>
      <c r="H3149" s="36"/>
    </row>
    <row r="3150" spans="4:8" x14ac:dyDescent="0.25">
      <c r="D3150" s="18"/>
      <c r="E3150" s="31"/>
      <c r="F3150" s="31"/>
      <c r="H3150" s="36"/>
    </row>
    <row r="3151" spans="4:8" x14ac:dyDescent="0.25">
      <c r="D3151" s="18"/>
      <c r="E3151" s="31"/>
      <c r="F3151" s="31"/>
      <c r="H3151" s="36"/>
    </row>
    <row r="3152" spans="4:8" x14ac:dyDescent="0.25">
      <c r="D3152" s="18"/>
      <c r="E3152" s="31"/>
      <c r="F3152" s="31"/>
      <c r="H3152" s="36"/>
    </row>
    <row r="3153" spans="4:8" x14ac:dyDescent="0.25">
      <c r="D3153" s="18"/>
      <c r="E3153" s="31"/>
      <c r="F3153" s="31"/>
      <c r="H3153" s="36"/>
    </row>
    <row r="3154" spans="4:8" x14ac:dyDescent="0.25">
      <c r="D3154" s="18"/>
      <c r="E3154" s="31"/>
      <c r="F3154" s="31"/>
      <c r="H3154" s="36"/>
    </row>
    <row r="3155" spans="4:8" x14ac:dyDescent="0.25">
      <c r="D3155" s="18"/>
      <c r="E3155" s="31"/>
      <c r="F3155" s="31"/>
      <c r="H3155" s="36"/>
    </row>
    <row r="3156" spans="4:8" x14ac:dyDescent="0.25">
      <c r="D3156" s="18"/>
      <c r="E3156" s="31"/>
      <c r="F3156" s="31"/>
      <c r="H3156" s="36"/>
    </row>
    <row r="3157" spans="4:8" x14ac:dyDescent="0.25">
      <c r="D3157" s="18"/>
      <c r="E3157" s="31"/>
      <c r="F3157" s="31"/>
      <c r="H3157" s="36"/>
    </row>
    <row r="3158" spans="4:8" x14ac:dyDescent="0.25">
      <c r="D3158" s="18"/>
      <c r="E3158" s="31"/>
      <c r="F3158" s="31"/>
      <c r="H3158" s="36"/>
    </row>
    <row r="3159" spans="4:8" x14ac:dyDescent="0.25">
      <c r="D3159" s="18"/>
      <c r="E3159" s="31"/>
      <c r="F3159" s="31"/>
      <c r="H3159" s="36"/>
    </row>
    <row r="3160" spans="4:8" x14ac:dyDescent="0.25">
      <c r="D3160" s="18"/>
      <c r="E3160" s="31"/>
      <c r="F3160" s="31"/>
      <c r="H3160" s="36"/>
    </row>
    <row r="3161" spans="4:8" x14ac:dyDescent="0.25">
      <c r="D3161" s="18"/>
      <c r="E3161" s="31"/>
      <c r="F3161" s="31"/>
      <c r="H3161" s="36"/>
    </row>
    <row r="3162" spans="4:8" x14ac:dyDescent="0.25">
      <c r="D3162" s="18"/>
      <c r="E3162" s="31"/>
      <c r="F3162" s="31"/>
      <c r="H3162" s="36"/>
    </row>
    <row r="3163" spans="4:8" x14ac:dyDescent="0.25">
      <c r="D3163" s="18"/>
      <c r="E3163" s="31"/>
      <c r="F3163" s="31"/>
      <c r="H3163" s="36"/>
    </row>
    <row r="3164" spans="4:8" x14ac:dyDescent="0.25">
      <c r="D3164" s="18"/>
      <c r="E3164" s="31"/>
      <c r="F3164" s="31"/>
      <c r="H3164" s="36"/>
    </row>
    <row r="3165" spans="4:8" x14ac:dyDescent="0.25">
      <c r="D3165" s="18"/>
      <c r="E3165" s="31"/>
      <c r="F3165" s="31"/>
      <c r="H3165" s="36"/>
    </row>
    <row r="3166" spans="4:8" x14ac:dyDescent="0.25">
      <c r="D3166" s="18"/>
      <c r="E3166" s="31"/>
      <c r="F3166" s="31"/>
      <c r="H3166" s="36"/>
    </row>
    <row r="3167" spans="4:8" x14ac:dyDescent="0.25">
      <c r="D3167" s="18"/>
      <c r="E3167" s="31"/>
      <c r="F3167" s="31"/>
      <c r="H3167" s="36"/>
    </row>
    <row r="3168" spans="4:8" x14ac:dyDescent="0.25">
      <c r="D3168" s="18"/>
      <c r="E3168" s="31"/>
      <c r="F3168" s="31"/>
      <c r="H3168" s="36"/>
    </row>
    <row r="3169" spans="4:8" x14ac:dyDescent="0.25">
      <c r="D3169" s="18"/>
      <c r="E3169" s="31"/>
      <c r="F3169" s="31"/>
      <c r="H3169" s="36"/>
    </row>
    <row r="3170" spans="4:8" x14ac:dyDescent="0.25">
      <c r="D3170" s="18"/>
      <c r="E3170" s="31"/>
      <c r="F3170" s="31"/>
      <c r="H3170" s="36"/>
    </row>
    <row r="3171" spans="4:8" x14ac:dyDescent="0.25">
      <c r="D3171" s="18"/>
      <c r="E3171" s="31"/>
      <c r="F3171" s="31"/>
      <c r="H3171" s="36"/>
    </row>
    <row r="3172" spans="4:8" x14ac:dyDescent="0.25">
      <c r="D3172" s="18"/>
      <c r="E3172" s="31"/>
      <c r="F3172" s="31"/>
      <c r="H3172" s="36"/>
    </row>
    <row r="3173" spans="4:8" x14ac:dyDescent="0.25">
      <c r="D3173" s="18"/>
      <c r="E3173" s="31"/>
      <c r="F3173" s="31"/>
      <c r="H3173" s="36"/>
    </row>
    <row r="3174" spans="4:8" x14ac:dyDescent="0.25">
      <c r="D3174" s="18"/>
      <c r="E3174" s="31"/>
      <c r="F3174" s="31"/>
      <c r="H3174" s="36"/>
    </row>
    <row r="3175" spans="4:8" x14ac:dyDescent="0.25">
      <c r="D3175" s="18"/>
      <c r="E3175" s="31"/>
      <c r="F3175" s="31"/>
      <c r="H3175" s="36"/>
    </row>
    <row r="3176" spans="4:8" x14ac:dyDescent="0.25">
      <c r="D3176" s="18"/>
      <c r="E3176" s="31"/>
      <c r="F3176" s="31"/>
      <c r="H3176" s="36"/>
    </row>
    <row r="3177" spans="4:8" x14ac:dyDescent="0.25">
      <c r="D3177" s="18"/>
      <c r="E3177" s="31"/>
      <c r="F3177" s="31"/>
      <c r="H3177" s="36"/>
    </row>
    <row r="3178" spans="4:8" x14ac:dyDescent="0.25">
      <c r="D3178" s="18"/>
      <c r="E3178" s="31"/>
      <c r="F3178" s="31"/>
      <c r="H3178" s="36"/>
    </row>
    <row r="3179" spans="4:8" x14ac:dyDescent="0.25">
      <c r="D3179" s="18"/>
      <c r="E3179" s="31"/>
      <c r="F3179" s="31"/>
      <c r="H3179" s="36"/>
    </row>
    <row r="3180" spans="4:8" x14ac:dyDescent="0.25">
      <c r="D3180" s="18"/>
      <c r="E3180" s="31"/>
      <c r="F3180" s="31"/>
      <c r="H3180" s="36"/>
    </row>
    <row r="3181" spans="4:8" x14ac:dyDescent="0.25">
      <c r="D3181" s="18"/>
      <c r="E3181" s="31"/>
      <c r="F3181" s="31"/>
      <c r="H3181" s="36"/>
    </row>
    <row r="3182" spans="4:8" x14ac:dyDescent="0.25">
      <c r="D3182" s="18"/>
      <c r="E3182" s="31"/>
      <c r="F3182" s="31"/>
      <c r="H3182" s="36"/>
    </row>
    <row r="3183" spans="4:8" x14ac:dyDescent="0.25">
      <c r="D3183" s="18"/>
      <c r="E3183" s="31"/>
      <c r="F3183" s="31"/>
      <c r="H3183" s="36"/>
    </row>
    <row r="3184" spans="4:8" x14ac:dyDescent="0.25">
      <c r="D3184" s="18"/>
      <c r="E3184" s="31"/>
      <c r="F3184" s="31"/>
      <c r="H3184" s="36"/>
    </row>
    <row r="3185" spans="4:8" x14ac:dyDescent="0.25">
      <c r="D3185" s="18"/>
      <c r="E3185" s="31"/>
      <c r="F3185" s="31"/>
      <c r="H3185" s="36"/>
    </row>
    <row r="3186" spans="4:8" x14ac:dyDescent="0.25">
      <c r="D3186" s="18"/>
      <c r="E3186" s="31"/>
      <c r="F3186" s="31"/>
      <c r="H3186" s="36"/>
    </row>
    <row r="3187" spans="4:8" x14ac:dyDescent="0.25">
      <c r="D3187" s="18"/>
      <c r="E3187" s="31"/>
      <c r="F3187" s="31"/>
      <c r="H3187" s="36"/>
    </row>
    <row r="3188" spans="4:8" x14ac:dyDescent="0.25">
      <c r="D3188" s="18"/>
      <c r="E3188" s="31"/>
      <c r="F3188" s="31"/>
      <c r="H3188" s="36"/>
    </row>
    <row r="3189" spans="4:8" x14ac:dyDescent="0.25">
      <c r="D3189" s="18"/>
      <c r="E3189" s="31"/>
      <c r="F3189" s="31"/>
      <c r="H3189" s="36"/>
    </row>
    <row r="3190" spans="4:8" x14ac:dyDescent="0.25">
      <c r="D3190" s="18"/>
      <c r="E3190" s="31"/>
      <c r="F3190" s="31"/>
      <c r="H3190" s="36"/>
    </row>
    <row r="3191" spans="4:8" x14ac:dyDescent="0.25">
      <c r="D3191" s="18"/>
      <c r="E3191" s="31"/>
      <c r="F3191" s="31"/>
      <c r="H3191" s="36"/>
    </row>
    <row r="3192" spans="4:8" x14ac:dyDescent="0.25">
      <c r="D3192" s="18"/>
      <c r="E3192" s="31"/>
      <c r="F3192" s="31"/>
      <c r="H3192" s="36"/>
    </row>
    <row r="3193" spans="4:8" x14ac:dyDescent="0.25">
      <c r="D3193" s="18"/>
      <c r="E3193" s="31"/>
      <c r="F3193" s="31"/>
      <c r="H3193" s="36"/>
    </row>
    <row r="3194" spans="4:8" x14ac:dyDescent="0.25">
      <c r="D3194" s="18"/>
      <c r="E3194" s="31"/>
      <c r="F3194" s="31"/>
      <c r="H3194" s="36"/>
    </row>
    <row r="3195" spans="4:8" x14ac:dyDescent="0.25">
      <c r="D3195" s="18"/>
      <c r="E3195" s="31"/>
      <c r="F3195" s="31"/>
      <c r="H3195" s="36"/>
    </row>
    <row r="3196" spans="4:8" x14ac:dyDescent="0.25">
      <c r="D3196" s="18"/>
      <c r="E3196" s="31"/>
      <c r="F3196" s="31"/>
      <c r="H3196" s="36"/>
    </row>
    <row r="3197" spans="4:8" x14ac:dyDescent="0.25">
      <c r="D3197" s="18"/>
      <c r="E3197" s="31"/>
      <c r="F3197" s="31"/>
      <c r="H3197" s="36"/>
    </row>
    <row r="3198" spans="4:8" x14ac:dyDescent="0.25">
      <c r="D3198" s="18"/>
      <c r="E3198" s="31"/>
      <c r="F3198" s="31"/>
      <c r="H3198" s="36"/>
    </row>
    <row r="3199" spans="4:8" x14ac:dyDescent="0.25">
      <c r="D3199" s="18"/>
      <c r="E3199" s="31"/>
      <c r="F3199" s="31"/>
      <c r="H3199" s="36"/>
    </row>
    <row r="3200" spans="4:8" x14ac:dyDescent="0.25">
      <c r="D3200" s="18"/>
      <c r="E3200" s="31"/>
      <c r="F3200" s="31"/>
      <c r="H3200" s="36"/>
    </row>
    <row r="3201" spans="4:8" x14ac:dyDescent="0.25">
      <c r="D3201" s="18"/>
      <c r="E3201" s="31"/>
      <c r="F3201" s="31"/>
      <c r="H3201" s="36"/>
    </row>
    <row r="3202" spans="4:8" x14ac:dyDescent="0.25">
      <c r="D3202" s="18"/>
      <c r="E3202" s="31"/>
      <c r="F3202" s="31"/>
      <c r="H3202" s="36"/>
    </row>
    <row r="3203" spans="4:8" x14ac:dyDescent="0.25">
      <c r="D3203" s="18"/>
      <c r="E3203" s="31"/>
      <c r="F3203" s="31"/>
      <c r="H3203" s="36"/>
    </row>
    <row r="3204" spans="4:8" x14ac:dyDescent="0.25">
      <c r="D3204" s="18"/>
      <c r="E3204" s="31"/>
      <c r="F3204" s="31"/>
      <c r="H3204" s="36"/>
    </row>
    <row r="3205" spans="4:8" x14ac:dyDescent="0.25">
      <c r="D3205" s="18"/>
      <c r="E3205" s="31"/>
      <c r="F3205" s="31"/>
      <c r="H3205" s="36"/>
    </row>
    <row r="3206" spans="4:8" x14ac:dyDescent="0.25">
      <c r="D3206" s="18"/>
      <c r="E3206" s="31"/>
      <c r="F3206" s="31"/>
      <c r="H3206" s="36"/>
    </row>
    <row r="3207" spans="4:8" x14ac:dyDescent="0.25">
      <c r="D3207" s="18"/>
      <c r="E3207" s="31"/>
      <c r="F3207" s="31"/>
      <c r="H3207" s="36"/>
    </row>
    <row r="3208" spans="4:8" x14ac:dyDescent="0.25">
      <c r="D3208" s="18"/>
      <c r="E3208" s="31"/>
      <c r="F3208" s="31"/>
      <c r="H3208" s="36"/>
    </row>
    <row r="3209" spans="4:8" x14ac:dyDescent="0.25">
      <c r="D3209" s="18"/>
      <c r="E3209" s="31"/>
      <c r="F3209" s="31"/>
      <c r="H3209" s="36"/>
    </row>
    <row r="3210" spans="4:8" x14ac:dyDescent="0.25">
      <c r="D3210" s="18"/>
      <c r="E3210" s="31"/>
      <c r="F3210" s="31"/>
      <c r="H3210" s="36"/>
    </row>
    <row r="3211" spans="4:8" x14ac:dyDescent="0.25">
      <c r="D3211" s="18"/>
      <c r="E3211" s="31"/>
      <c r="F3211" s="31"/>
      <c r="H3211" s="36"/>
    </row>
    <row r="3212" spans="4:8" x14ac:dyDescent="0.25">
      <c r="D3212" s="18"/>
      <c r="E3212" s="31"/>
      <c r="F3212" s="31"/>
      <c r="H3212" s="36"/>
    </row>
    <row r="3213" spans="4:8" x14ac:dyDescent="0.25">
      <c r="D3213" s="18"/>
      <c r="E3213" s="31"/>
      <c r="F3213" s="31"/>
      <c r="H3213" s="36"/>
    </row>
    <row r="3214" spans="4:8" x14ac:dyDescent="0.25">
      <c r="D3214" s="18"/>
      <c r="E3214" s="31"/>
      <c r="F3214" s="31"/>
      <c r="H3214" s="36"/>
    </row>
    <row r="3215" spans="4:8" x14ac:dyDescent="0.25">
      <c r="D3215" s="18"/>
      <c r="E3215" s="31"/>
      <c r="F3215" s="31"/>
      <c r="H3215" s="36"/>
    </row>
    <row r="3216" spans="4:8" x14ac:dyDescent="0.25">
      <c r="D3216" s="18"/>
      <c r="E3216" s="31"/>
      <c r="F3216" s="31"/>
      <c r="H3216" s="36"/>
    </row>
    <row r="3217" spans="4:8" x14ac:dyDescent="0.25">
      <c r="D3217" s="18"/>
      <c r="E3217" s="31"/>
      <c r="F3217" s="31"/>
      <c r="H3217" s="36"/>
    </row>
    <row r="3218" spans="4:8" x14ac:dyDescent="0.25">
      <c r="D3218" s="18"/>
      <c r="E3218" s="31"/>
      <c r="F3218" s="31"/>
      <c r="H3218" s="36"/>
    </row>
    <row r="3219" spans="4:8" x14ac:dyDescent="0.25">
      <c r="D3219" s="18"/>
      <c r="E3219" s="31"/>
      <c r="F3219" s="31"/>
      <c r="H3219" s="36"/>
    </row>
    <row r="3220" spans="4:8" x14ac:dyDescent="0.25">
      <c r="D3220" s="18"/>
      <c r="E3220" s="31"/>
      <c r="F3220" s="31"/>
      <c r="H3220" s="36"/>
    </row>
    <row r="3221" spans="4:8" x14ac:dyDescent="0.25">
      <c r="D3221" s="18"/>
      <c r="E3221" s="31"/>
      <c r="F3221" s="31"/>
      <c r="H3221" s="36"/>
    </row>
    <row r="3222" spans="4:8" x14ac:dyDescent="0.25">
      <c r="D3222" s="18"/>
      <c r="E3222" s="31"/>
      <c r="F3222" s="31"/>
      <c r="H3222" s="36"/>
    </row>
    <row r="3223" spans="4:8" x14ac:dyDescent="0.25">
      <c r="D3223" s="18"/>
      <c r="E3223" s="31"/>
      <c r="F3223" s="31"/>
      <c r="H3223" s="36"/>
    </row>
    <row r="3224" spans="4:8" x14ac:dyDescent="0.25">
      <c r="D3224" s="18"/>
      <c r="E3224" s="31"/>
      <c r="F3224" s="31"/>
      <c r="H3224" s="36"/>
    </row>
    <row r="3225" spans="4:8" x14ac:dyDescent="0.25">
      <c r="D3225" s="18"/>
      <c r="E3225" s="31"/>
      <c r="F3225" s="31"/>
      <c r="H3225" s="36"/>
    </row>
    <row r="3226" spans="4:8" x14ac:dyDescent="0.25">
      <c r="D3226" s="18"/>
      <c r="E3226" s="31"/>
      <c r="F3226" s="31"/>
      <c r="H3226" s="36"/>
    </row>
    <row r="3227" spans="4:8" x14ac:dyDescent="0.25">
      <c r="D3227" s="18"/>
      <c r="E3227" s="31"/>
      <c r="F3227" s="31"/>
      <c r="H3227" s="36"/>
    </row>
    <row r="3228" spans="4:8" x14ac:dyDescent="0.25">
      <c r="D3228" s="18"/>
      <c r="E3228" s="31"/>
      <c r="F3228" s="31"/>
      <c r="H3228" s="36"/>
    </row>
    <row r="3229" spans="4:8" x14ac:dyDescent="0.25">
      <c r="D3229" s="18"/>
      <c r="E3229" s="31"/>
      <c r="F3229" s="31"/>
      <c r="H3229" s="36"/>
    </row>
    <row r="3230" spans="4:8" x14ac:dyDescent="0.25">
      <c r="D3230" s="18"/>
      <c r="E3230" s="31"/>
      <c r="F3230" s="31"/>
      <c r="H3230" s="36"/>
    </row>
    <row r="3231" spans="4:8" x14ac:dyDescent="0.25">
      <c r="D3231" s="18"/>
      <c r="E3231" s="31"/>
      <c r="F3231" s="31"/>
      <c r="H3231" s="36"/>
    </row>
    <row r="3232" spans="4:8" x14ac:dyDescent="0.25">
      <c r="D3232" s="18"/>
      <c r="E3232" s="31"/>
      <c r="F3232" s="31"/>
      <c r="H3232" s="36"/>
    </row>
    <row r="3233" spans="4:8" x14ac:dyDescent="0.25">
      <c r="D3233" s="18"/>
      <c r="E3233" s="31"/>
      <c r="F3233" s="31"/>
      <c r="H3233" s="36"/>
    </row>
    <row r="3234" spans="4:8" x14ac:dyDescent="0.25">
      <c r="D3234" s="18"/>
      <c r="E3234" s="31"/>
      <c r="F3234" s="31"/>
      <c r="H3234" s="36"/>
    </row>
    <row r="3235" spans="4:8" x14ac:dyDescent="0.25">
      <c r="D3235" s="18"/>
      <c r="E3235" s="31"/>
      <c r="F3235" s="31"/>
      <c r="H3235" s="36"/>
    </row>
    <row r="3236" spans="4:8" x14ac:dyDescent="0.25">
      <c r="D3236" s="18"/>
      <c r="E3236" s="31"/>
      <c r="F3236" s="31"/>
      <c r="H3236" s="36"/>
    </row>
    <row r="3237" spans="4:8" x14ac:dyDescent="0.25">
      <c r="D3237" s="18"/>
      <c r="E3237" s="31"/>
      <c r="F3237" s="31"/>
      <c r="H3237" s="36"/>
    </row>
    <row r="3238" spans="4:8" x14ac:dyDescent="0.25">
      <c r="D3238" s="18"/>
      <c r="E3238" s="31"/>
      <c r="F3238" s="31"/>
      <c r="H3238" s="36"/>
    </row>
    <row r="3239" spans="4:8" x14ac:dyDescent="0.25">
      <c r="D3239" s="18"/>
      <c r="E3239" s="31"/>
      <c r="F3239" s="31"/>
      <c r="H3239" s="36"/>
    </row>
    <row r="3240" spans="4:8" x14ac:dyDescent="0.25">
      <c r="D3240" s="18"/>
      <c r="E3240" s="31"/>
      <c r="F3240" s="31"/>
      <c r="H3240" s="36"/>
    </row>
    <row r="3241" spans="4:8" x14ac:dyDescent="0.25">
      <c r="D3241" s="18"/>
      <c r="E3241" s="31"/>
      <c r="F3241" s="31"/>
      <c r="H3241" s="36"/>
    </row>
    <row r="3242" spans="4:8" x14ac:dyDescent="0.25">
      <c r="D3242" s="18"/>
      <c r="E3242" s="31"/>
      <c r="F3242" s="31"/>
      <c r="H3242" s="36"/>
    </row>
    <row r="3243" spans="4:8" x14ac:dyDescent="0.25">
      <c r="D3243" s="18"/>
      <c r="E3243" s="31"/>
      <c r="F3243" s="31"/>
      <c r="H3243" s="36"/>
    </row>
    <row r="3244" spans="4:8" x14ac:dyDescent="0.25">
      <c r="D3244" s="18"/>
      <c r="E3244" s="31"/>
      <c r="F3244" s="31"/>
      <c r="H3244" s="36"/>
    </row>
    <row r="3245" spans="4:8" x14ac:dyDescent="0.25">
      <c r="D3245" s="18"/>
      <c r="E3245" s="31"/>
      <c r="F3245" s="31"/>
      <c r="H3245" s="36"/>
    </row>
    <row r="3246" spans="4:8" x14ac:dyDescent="0.25">
      <c r="D3246" s="18"/>
      <c r="E3246" s="31"/>
      <c r="F3246" s="31"/>
      <c r="H3246" s="36"/>
    </row>
    <row r="3247" spans="4:8" x14ac:dyDescent="0.25">
      <c r="D3247" s="18"/>
      <c r="E3247" s="31"/>
      <c r="F3247" s="31"/>
      <c r="H3247" s="36"/>
    </row>
    <row r="3248" spans="4:8" x14ac:dyDescent="0.25">
      <c r="D3248" s="18"/>
      <c r="E3248" s="31"/>
      <c r="F3248" s="31"/>
      <c r="H3248" s="36"/>
    </row>
    <row r="3249" spans="4:8" x14ac:dyDescent="0.25">
      <c r="D3249" s="18"/>
      <c r="E3249" s="31"/>
      <c r="F3249" s="31"/>
      <c r="H3249" s="36"/>
    </row>
    <row r="3250" spans="4:8" x14ac:dyDescent="0.25">
      <c r="D3250" s="18"/>
      <c r="E3250" s="31"/>
      <c r="F3250" s="31"/>
      <c r="H3250" s="36"/>
    </row>
    <row r="3251" spans="4:8" x14ac:dyDescent="0.25">
      <c r="D3251" s="18"/>
      <c r="E3251" s="31"/>
      <c r="F3251" s="31"/>
      <c r="H3251" s="36"/>
    </row>
    <row r="3252" spans="4:8" x14ac:dyDescent="0.25">
      <c r="D3252" s="18"/>
      <c r="E3252" s="31"/>
      <c r="F3252" s="31"/>
      <c r="H3252" s="36"/>
    </row>
    <row r="3253" spans="4:8" x14ac:dyDescent="0.25">
      <c r="D3253" s="18"/>
      <c r="E3253" s="31"/>
      <c r="F3253" s="31"/>
      <c r="H3253" s="36"/>
    </row>
    <row r="3254" spans="4:8" x14ac:dyDescent="0.25">
      <c r="D3254" s="18"/>
      <c r="E3254" s="31"/>
      <c r="F3254" s="31"/>
      <c r="H3254" s="36"/>
    </row>
    <row r="3255" spans="4:8" x14ac:dyDescent="0.25">
      <c r="D3255" s="18"/>
      <c r="E3255" s="31"/>
      <c r="F3255" s="31"/>
      <c r="H3255" s="36"/>
    </row>
    <row r="3256" spans="4:8" x14ac:dyDescent="0.25">
      <c r="D3256" s="18"/>
      <c r="E3256" s="31"/>
      <c r="F3256" s="31"/>
      <c r="H3256" s="36"/>
    </row>
    <row r="3257" spans="4:8" x14ac:dyDescent="0.25">
      <c r="D3257" s="18"/>
      <c r="E3257" s="31"/>
      <c r="F3257" s="31"/>
      <c r="H3257" s="36"/>
    </row>
    <row r="3258" spans="4:8" x14ac:dyDescent="0.25">
      <c r="D3258" s="18"/>
      <c r="E3258" s="31"/>
      <c r="F3258" s="31"/>
      <c r="H3258" s="36"/>
    </row>
    <row r="3259" spans="4:8" x14ac:dyDescent="0.25">
      <c r="D3259" s="18"/>
      <c r="E3259" s="31"/>
      <c r="F3259" s="31"/>
      <c r="H3259" s="36"/>
    </row>
    <row r="3260" spans="4:8" x14ac:dyDescent="0.25">
      <c r="D3260" s="18"/>
      <c r="E3260" s="31"/>
      <c r="F3260" s="31"/>
      <c r="H3260" s="36"/>
    </row>
    <row r="3261" spans="4:8" x14ac:dyDescent="0.25">
      <c r="D3261" s="18"/>
      <c r="E3261" s="31"/>
      <c r="F3261" s="31"/>
      <c r="H3261" s="36"/>
    </row>
    <row r="3262" spans="4:8" x14ac:dyDescent="0.25">
      <c r="D3262" s="18"/>
      <c r="E3262" s="31"/>
      <c r="F3262" s="31"/>
      <c r="H3262" s="36"/>
    </row>
    <row r="3263" spans="4:8" x14ac:dyDescent="0.25">
      <c r="D3263" s="18"/>
      <c r="E3263" s="31"/>
      <c r="F3263" s="31"/>
      <c r="H3263" s="36"/>
    </row>
    <row r="3264" spans="4:8" x14ac:dyDescent="0.25">
      <c r="D3264" s="18"/>
      <c r="E3264" s="31"/>
      <c r="F3264" s="31"/>
      <c r="H3264" s="36"/>
    </row>
    <row r="3265" spans="4:8" x14ac:dyDescent="0.25">
      <c r="D3265" s="18"/>
      <c r="E3265" s="31"/>
      <c r="F3265" s="31"/>
      <c r="H3265" s="36"/>
    </row>
    <row r="3266" spans="4:8" x14ac:dyDescent="0.25">
      <c r="D3266" s="18"/>
      <c r="E3266" s="31"/>
      <c r="F3266" s="31"/>
      <c r="H3266" s="36"/>
    </row>
    <row r="3267" spans="4:8" x14ac:dyDescent="0.25">
      <c r="D3267" s="18"/>
      <c r="E3267" s="31"/>
      <c r="F3267" s="31"/>
      <c r="H3267" s="36"/>
    </row>
    <row r="3268" spans="4:8" x14ac:dyDescent="0.25">
      <c r="D3268" s="18"/>
      <c r="E3268" s="31"/>
      <c r="F3268" s="31"/>
      <c r="H3268" s="36"/>
    </row>
    <row r="3269" spans="4:8" x14ac:dyDescent="0.25">
      <c r="D3269" s="18"/>
      <c r="E3269" s="31"/>
      <c r="F3269" s="31"/>
      <c r="H3269" s="36"/>
    </row>
    <row r="3270" spans="4:8" x14ac:dyDescent="0.25">
      <c r="D3270" s="18"/>
      <c r="E3270" s="31"/>
      <c r="F3270" s="31"/>
      <c r="H3270" s="36"/>
    </row>
    <row r="3271" spans="4:8" x14ac:dyDescent="0.25">
      <c r="D3271" s="18"/>
      <c r="E3271" s="31"/>
      <c r="F3271" s="31"/>
      <c r="H3271" s="36"/>
    </row>
    <row r="3272" spans="4:8" x14ac:dyDescent="0.25">
      <c r="D3272" s="18"/>
      <c r="E3272" s="31"/>
      <c r="F3272" s="31"/>
      <c r="H3272" s="36"/>
    </row>
    <row r="3273" spans="4:8" x14ac:dyDescent="0.25">
      <c r="D3273" s="18"/>
      <c r="E3273" s="31"/>
      <c r="F3273" s="31"/>
      <c r="H3273" s="36"/>
    </row>
    <row r="3274" spans="4:8" x14ac:dyDescent="0.25">
      <c r="D3274" s="18"/>
      <c r="E3274" s="31"/>
      <c r="F3274" s="31"/>
      <c r="H3274" s="36"/>
    </row>
    <row r="3275" spans="4:8" x14ac:dyDescent="0.25">
      <c r="D3275" s="18"/>
      <c r="E3275" s="31"/>
      <c r="F3275" s="31"/>
      <c r="H3275" s="36"/>
    </row>
    <row r="3276" spans="4:8" x14ac:dyDescent="0.25">
      <c r="D3276" s="18"/>
      <c r="E3276" s="31"/>
      <c r="F3276" s="31"/>
      <c r="H3276" s="36"/>
    </row>
    <row r="3277" spans="4:8" x14ac:dyDescent="0.25">
      <c r="D3277" s="18"/>
      <c r="E3277" s="31"/>
      <c r="F3277" s="31"/>
      <c r="H3277" s="36"/>
    </row>
    <row r="3278" spans="4:8" x14ac:dyDescent="0.25">
      <c r="D3278" s="18"/>
      <c r="E3278" s="31"/>
      <c r="F3278" s="31"/>
      <c r="H3278" s="36"/>
    </row>
    <row r="3279" spans="4:8" x14ac:dyDescent="0.25">
      <c r="D3279" s="18"/>
      <c r="E3279" s="31"/>
      <c r="F3279" s="31"/>
      <c r="H3279" s="36"/>
    </row>
    <row r="3280" spans="4:8" x14ac:dyDescent="0.25">
      <c r="D3280" s="18"/>
      <c r="E3280" s="31"/>
      <c r="F3280" s="31"/>
      <c r="H3280" s="36"/>
    </row>
    <row r="3281" spans="4:8" x14ac:dyDescent="0.25">
      <c r="D3281" s="18"/>
      <c r="E3281" s="31"/>
      <c r="F3281" s="31"/>
      <c r="H3281" s="36"/>
    </row>
    <row r="3282" spans="4:8" x14ac:dyDescent="0.25">
      <c r="D3282" s="18"/>
      <c r="E3282" s="31"/>
      <c r="F3282" s="31"/>
      <c r="H3282" s="36"/>
    </row>
    <row r="3283" spans="4:8" x14ac:dyDescent="0.25">
      <c r="D3283" s="18"/>
      <c r="E3283" s="31"/>
      <c r="F3283" s="31"/>
      <c r="H3283" s="36"/>
    </row>
    <row r="3284" spans="4:8" x14ac:dyDescent="0.25">
      <c r="D3284" s="18"/>
      <c r="E3284" s="31"/>
      <c r="F3284" s="31"/>
      <c r="H3284" s="36"/>
    </row>
    <row r="3285" spans="4:8" x14ac:dyDescent="0.25">
      <c r="D3285" s="18"/>
      <c r="E3285" s="31"/>
      <c r="F3285" s="31"/>
      <c r="H3285" s="36"/>
    </row>
    <row r="3286" spans="4:8" x14ac:dyDescent="0.25">
      <c r="D3286" s="18"/>
      <c r="E3286" s="31"/>
      <c r="F3286" s="31"/>
      <c r="H3286" s="36"/>
    </row>
    <row r="3287" spans="4:8" x14ac:dyDescent="0.25">
      <c r="D3287" s="18"/>
      <c r="E3287" s="31"/>
      <c r="F3287" s="31"/>
      <c r="H3287" s="36"/>
    </row>
    <row r="3288" spans="4:8" x14ac:dyDescent="0.25">
      <c r="D3288" s="18"/>
      <c r="E3288" s="31"/>
      <c r="F3288" s="31"/>
      <c r="H3288" s="36"/>
    </row>
    <row r="3289" spans="4:8" x14ac:dyDescent="0.25">
      <c r="D3289" s="18"/>
      <c r="E3289" s="31"/>
      <c r="F3289" s="31"/>
      <c r="H3289" s="36"/>
    </row>
    <row r="3290" spans="4:8" x14ac:dyDescent="0.25">
      <c r="D3290" s="18"/>
      <c r="E3290" s="31"/>
      <c r="F3290" s="31"/>
      <c r="H3290" s="36"/>
    </row>
    <row r="3291" spans="4:8" x14ac:dyDescent="0.25">
      <c r="D3291" s="18"/>
      <c r="E3291" s="31"/>
      <c r="F3291" s="31"/>
      <c r="H3291" s="36"/>
    </row>
    <row r="3292" spans="4:8" x14ac:dyDescent="0.25">
      <c r="D3292" s="18"/>
      <c r="E3292" s="31"/>
      <c r="F3292" s="31"/>
      <c r="H3292" s="36"/>
    </row>
    <row r="3293" spans="4:8" x14ac:dyDescent="0.25">
      <c r="D3293" s="18"/>
      <c r="E3293" s="31"/>
      <c r="F3293" s="31"/>
      <c r="H3293" s="36"/>
    </row>
    <row r="3294" spans="4:8" x14ac:dyDescent="0.25">
      <c r="D3294" s="18"/>
      <c r="E3294" s="31"/>
      <c r="F3294" s="31"/>
      <c r="H3294" s="36"/>
    </row>
    <row r="3295" spans="4:8" x14ac:dyDescent="0.25">
      <c r="D3295" s="18"/>
      <c r="E3295" s="31"/>
      <c r="F3295" s="31"/>
      <c r="H3295" s="36"/>
    </row>
    <row r="3296" spans="4:8" x14ac:dyDescent="0.25">
      <c r="D3296" s="18"/>
      <c r="E3296" s="31"/>
      <c r="F3296" s="31"/>
      <c r="H3296" s="36"/>
    </row>
    <row r="3297" spans="4:8" x14ac:dyDescent="0.25">
      <c r="D3297" s="18"/>
      <c r="E3297" s="31"/>
      <c r="F3297" s="31"/>
      <c r="H3297" s="36"/>
    </row>
    <row r="3298" spans="4:8" x14ac:dyDescent="0.25">
      <c r="D3298" s="18"/>
      <c r="E3298" s="31"/>
      <c r="F3298" s="31"/>
      <c r="H3298" s="36"/>
    </row>
    <row r="3299" spans="4:8" x14ac:dyDescent="0.25">
      <c r="D3299" s="18"/>
      <c r="E3299" s="31"/>
      <c r="F3299" s="31"/>
      <c r="H3299" s="36"/>
    </row>
    <row r="3300" spans="4:8" x14ac:dyDescent="0.25">
      <c r="D3300" s="18"/>
      <c r="E3300" s="31"/>
      <c r="F3300" s="31"/>
      <c r="H3300" s="36"/>
    </row>
    <row r="3301" spans="4:8" x14ac:dyDescent="0.25">
      <c r="D3301" s="18"/>
      <c r="E3301" s="31"/>
      <c r="F3301" s="31"/>
      <c r="H3301" s="36"/>
    </row>
    <row r="3302" spans="4:8" x14ac:dyDescent="0.25">
      <c r="D3302" s="18"/>
      <c r="E3302" s="31"/>
      <c r="F3302" s="31"/>
      <c r="H3302" s="36"/>
    </row>
    <row r="3303" spans="4:8" x14ac:dyDescent="0.25">
      <c r="D3303" s="18"/>
      <c r="E3303" s="31"/>
      <c r="F3303" s="31"/>
      <c r="H3303" s="36"/>
    </row>
    <row r="3304" spans="4:8" x14ac:dyDescent="0.25">
      <c r="D3304" s="18"/>
      <c r="E3304" s="31"/>
      <c r="F3304" s="31"/>
      <c r="H3304" s="36"/>
    </row>
    <row r="3305" spans="4:8" x14ac:dyDescent="0.25">
      <c r="D3305" s="18"/>
      <c r="E3305" s="31"/>
      <c r="F3305" s="31"/>
      <c r="H3305" s="36"/>
    </row>
    <row r="3306" spans="4:8" x14ac:dyDescent="0.25">
      <c r="D3306" s="18"/>
      <c r="E3306" s="31"/>
      <c r="F3306" s="31"/>
      <c r="H3306" s="36"/>
    </row>
    <row r="3307" spans="4:8" x14ac:dyDescent="0.25">
      <c r="D3307" s="18"/>
      <c r="E3307" s="31"/>
      <c r="F3307" s="31"/>
      <c r="H3307" s="36"/>
    </row>
    <row r="3308" spans="4:8" x14ac:dyDescent="0.25">
      <c r="D3308" s="18"/>
      <c r="E3308" s="31"/>
      <c r="F3308" s="31"/>
      <c r="H3308" s="36"/>
    </row>
    <row r="3309" spans="4:8" x14ac:dyDescent="0.25">
      <c r="D3309" s="18"/>
      <c r="E3309" s="31"/>
      <c r="F3309" s="31"/>
      <c r="H3309" s="36"/>
    </row>
    <row r="3310" spans="4:8" x14ac:dyDescent="0.25">
      <c r="D3310" s="18"/>
      <c r="E3310" s="31"/>
      <c r="F3310" s="31"/>
      <c r="H3310" s="36"/>
    </row>
    <row r="3311" spans="4:8" x14ac:dyDescent="0.25">
      <c r="D3311" s="18"/>
      <c r="E3311" s="31"/>
      <c r="F3311" s="31"/>
      <c r="H3311" s="36"/>
    </row>
    <row r="3312" spans="4:8" x14ac:dyDescent="0.25">
      <c r="D3312" s="18"/>
      <c r="E3312" s="31"/>
      <c r="F3312" s="31"/>
      <c r="H3312" s="36"/>
    </row>
    <row r="3313" spans="4:8" x14ac:dyDescent="0.25">
      <c r="D3313" s="18"/>
      <c r="E3313" s="31"/>
      <c r="F3313" s="31"/>
      <c r="H3313" s="36"/>
    </row>
    <row r="3314" spans="4:8" x14ac:dyDescent="0.25">
      <c r="D3314" s="18"/>
      <c r="E3314" s="31"/>
      <c r="F3314" s="31"/>
      <c r="H3314" s="36"/>
    </row>
    <row r="3315" spans="4:8" x14ac:dyDescent="0.25">
      <c r="D3315" s="18"/>
      <c r="E3315" s="31"/>
      <c r="F3315" s="31"/>
      <c r="H3315" s="36"/>
    </row>
    <row r="3316" spans="4:8" x14ac:dyDescent="0.25">
      <c r="D3316" s="18"/>
      <c r="E3316" s="31"/>
      <c r="F3316" s="31"/>
      <c r="H3316" s="36"/>
    </row>
    <row r="3317" spans="4:8" x14ac:dyDescent="0.25">
      <c r="D3317" s="18"/>
      <c r="E3317" s="31"/>
      <c r="F3317" s="31"/>
      <c r="H3317" s="36"/>
    </row>
    <row r="3318" spans="4:8" x14ac:dyDescent="0.25">
      <c r="D3318" s="18"/>
      <c r="E3318" s="31"/>
      <c r="F3318" s="31"/>
      <c r="H3318" s="36"/>
    </row>
    <row r="3319" spans="4:8" x14ac:dyDescent="0.25">
      <c r="D3319" s="18"/>
      <c r="E3319" s="31"/>
      <c r="F3319" s="31"/>
      <c r="H3319" s="36"/>
    </row>
    <row r="3320" spans="4:8" x14ac:dyDescent="0.25">
      <c r="D3320" s="18"/>
      <c r="E3320" s="31"/>
      <c r="F3320" s="31"/>
      <c r="H3320" s="36"/>
    </row>
    <row r="3321" spans="4:8" x14ac:dyDescent="0.25">
      <c r="D3321" s="18"/>
      <c r="E3321" s="31"/>
      <c r="F3321" s="31"/>
      <c r="H3321" s="36"/>
    </row>
    <row r="3322" spans="4:8" x14ac:dyDescent="0.25">
      <c r="D3322" s="18"/>
      <c r="E3322" s="31"/>
      <c r="F3322" s="31"/>
      <c r="H3322" s="36"/>
    </row>
    <row r="3323" spans="4:8" x14ac:dyDescent="0.25">
      <c r="D3323" s="18"/>
      <c r="E3323" s="31"/>
      <c r="F3323" s="31"/>
      <c r="H3323" s="36"/>
    </row>
    <row r="3324" spans="4:8" x14ac:dyDescent="0.25">
      <c r="D3324" s="18"/>
      <c r="E3324" s="31"/>
      <c r="F3324" s="31"/>
      <c r="H3324" s="36"/>
    </row>
    <row r="3325" spans="4:8" x14ac:dyDescent="0.25">
      <c r="D3325" s="18"/>
      <c r="E3325" s="31"/>
      <c r="F3325" s="31"/>
      <c r="H3325" s="36"/>
    </row>
    <row r="3326" spans="4:8" x14ac:dyDescent="0.25">
      <c r="D3326" s="18"/>
      <c r="E3326" s="31"/>
      <c r="F3326" s="31"/>
      <c r="H3326" s="36"/>
    </row>
    <row r="3327" spans="4:8" x14ac:dyDescent="0.25">
      <c r="D3327" s="18"/>
      <c r="E3327" s="31"/>
      <c r="F3327" s="31"/>
      <c r="H3327" s="36"/>
    </row>
    <row r="3328" spans="4:8" x14ac:dyDescent="0.25">
      <c r="D3328" s="18"/>
      <c r="E3328" s="31"/>
      <c r="F3328" s="31"/>
      <c r="H3328" s="36"/>
    </row>
    <row r="3329" spans="4:8" x14ac:dyDescent="0.25">
      <c r="D3329" s="18"/>
      <c r="E3329" s="31"/>
      <c r="F3329" s="31"/>
      <c r="H3329" s="36"/>
    </row>
    <row r="3330" spans="4:8" x14ac:dyDescent="0.25">
      <c r="D3330" s="18"/>
      <c r="E3330" s="31"/>
      <c r="F3330" s="31"/>
      <c r="H3330" s="36"/>
    </row>
    <row r="3331" spans="4:8" x14ac:dyDescent="0.25">
      <c r="D3331" s="18"/>
      <c r="E3331" s="31"/>
      <c r="F3331" s="31"/>
      <c r="H3331" s="36"/>
    </row>
    <row r="3332" spans="4:8" x14ac:dyDescent="0.25">
      <c r="D3332" s="18"/>
      <c r="E3332" s="31"/>
      <c r="F3332" s="31"/>
      <c r="H3332" s="36"/>
    </row>
    <row r="3333" spans="4:8" x14ac:dyDescent="0.25">
      <c r="D3333" s="18"/>
      <c r="E3333" s="31"/>
      <c r="F3333" s="31"/>
      <c r="H3333" s="36"/>
    </row>
    <row r="3334" spans="4:8" x14ac:dyDescent="0.25">
      <c r="D3334" s="18"/>
      <c r="E3334" s="31"/>
      <c r="F3334" s="31"/>
      <c r="H3334" s="36"/>
    </row>
    <row r="3335" spans="4:8" x14ac:dyDescent="0.25">
      <c r="D3335" s="18"/>
      <c r="E3335" s="31"/>
      <c r="F3335" s="31"/>
      <c r="H3335" s="36"/>
    </row>
    <row r="3336" spans="4:8" x14ac:dyDescent="0.25">
      <c r="D3336" s="18"/>
      <c r="E3336" s="31"/>
      <c r="F3336" s="31"/>
      <c r="H3336" s="36"/>
    </row>
    <row r="3337" spans="4:8" x14ac:dyDescent="0.25">
      <c r="D3337" s="18"/>
      <c r="E3337" s="31"/>
      <c r="F3337" s="31"/>
      <c r="H3337" s="36"/>
    </row>
    <row r="3338" spans="4:8" x14ac:dyDescent="0.25">
      <c r="D3338" s="18"/>
      <c r="E3338" s="31"/>
      <c r="F3338" s="31"/>
      <c r="H3338" s="36"/>
    </row>
    <row r="3339" spans="4:8" x14ac:dyDescent="0.25">
      <c r="D3339" s="18"/>
      <c r="E3339" s="31"/>
      <c r="F3339" s="31"/>
      <c r="H3339" s="36"/>
    </row>
    <row r="3340" spans="4:8" x14ac:dyDescent="0.25">
      <c r="D3340" s="18"/>
      <c r="E3340" s="31"/>
      <c r="F3340" s="31"/>
      <c r="H3340" s="36"/>
    </row>
    <row r="3341" spans="4:8" x14ac:dyDescent="0.25">
      <c r="D3341" s="18"/>
      <c r="E3341" s="31"/>
      <c r="F3341" s="31"/>
      <c r="H3341" s="36"/>
    </row>
    <row r="3342" spans="4:8" x14ac:dyDescent="0.25">
      <c r="D3342" s="18"/>
      <c r="E3342" s="31"/>
      <c r="F3342" s="31"/>
      <c r="H3342" s="36"/>
    </row>
    <row r="3343" spans="4:8" x14ac:dyDescent="0.25">
      <c r="D3343" s="18"/>
      <c r="E3343" s="31"/>
      <c r="F3343" s="31"/>
      <c r="H3343" s="36"/>
    </row>
    <row r="3344" spans="4:8" x14ac:dyDescent="0.25">
      <c r="D3344" s="18"/>
      <c r="E3344" s="31"/>
      <c r="F3344" s="31"/>
      <c r="H3344" s="36"/>
    </row>
    <row r="3345" spans="4:8" x14ac:dyDescent="0.25">
      <c r="D3345" s="18"/>
      <c r="E3345" s="31"/>
      <c r="F3345" s="31"/>
      <c r="H3345" s="36"/>
    </row>
    <row r="3346" spans="4:8" x14ac:dyDescent="0.25">
      <c r="D3346" s="18"/>
      <c r="E3346" s="31"/>
      <c r="F3346" s="31"/>
      <c r="H3346" s="36"/>
    </row>
    <row r="3347" spans="4:8" x14ac:dyDescent="0.25">
      <c r="D3347" s="18"/>
      <c r="E3347" s="31"/>
      <c r="F3347" s="31"/>
      <c r="H3347" s="36"/>
    </row>
    <row r="3348" spans="4:8" x14ac:dyDescent="0.25">
      <c r="D3348" s="18"/>
      <c r="E3348" s="31"/>
      <c r="F3348" s="31"/>
      <c r="H3348" s="36"/>
    </row>
    <row r="3349" spans="4:8" x14ac:dyDescent="0.25">
      <c r="D3349" s="18"/>
      <c r="E3349" s="31"/>
      <c r="F3349" s="31"/>
      <c r="H3349" s="36"/>
    </row>
    <row r="3350" spans="4:8" x14ac:dyDescent="0.25">
      <c r="D3350" s="18"/>
      <c r="E3350" s="31"/>
      <c r="F3350" s="31"/>
      <c r="H3350" s="36"/>
    </row>
    <row r="3351" spans="4:8" x14ac:dyDescent="0.25">
      <c r="D3351" s="18"/>
      <c r="E3351" s="31"/>
      <c r="F3351" s="31"/>
      <c r="H3351" s="36"/>
    </row>
    <row r="3352" spans="4:8" x14ac:dyDescent="0.25">
      <c r="D3352" s="18"/>
      <c r="E3352" s="31"/>
      <c r="F3352" s="31"/>
      <c r="H3352" s="36"/>
    </row>
    <row r="3353" spans="4:8" x14ac:dyDescent="0.25">
      <c r="D3353" s="18"/>
      <c r="E3353" s="31"/>
      <c r="F3353" s="31"/>
      <c r="H3353" s="36"/>
    </row>
    <row r="3354" spans="4:8" x14ac:dyDescent="0.25">
      <c r="D3354" s="18"/>
      <c r="E3354" s="31"/>
      <c r="F3354" s="31"/>
      <c r="H3354" s="36"/>
    </row>
    <row r="3355" spans="4:8" x14ac:dyDescent="0.25">
      <c r="D3355" s="18"/>
      <c r="E3355" s="31"/>
      <c r="F3355" s="31"/>
      <c r="H3355" s="36"/>
    </row>
    <row r="3356" spans="4:8" x14ac:dyDescent="0.25">
      <c r="D3356" s="18"/>
      <c r="E3356" s="31"/>
      <c r="F3356" s="31"/>
      <c r="H3356" s="36"/>
    </row>
    <row r="3357" spans="4:8" x14ac:dyDescent="0.25">
      <c r="D3357" s="18"/>
      <c r="E3357" s="31"/>
      <c r="F3357" s="31"/>
      <c r="H3357" s="36"/>
    </row>
    <row r="3358" spans="4:8" x14ac:dyDescent="0.25">
      <c r="D3358" s="18"/>
      <c r="E3358" s="31"/>
      <c r="F3358" s="31"/>
      <c r="H3358" s="36"/>
    </row>
    <row r="3359" spans="4:8" x14ac:dyDescent="0.25">
      <c r="D3359" s="18"/>
      <c r="E3359" s="31"/>
      <c r="F3359" s="31"/>
      <c r="H3359" s="36"/>
    </row>
    <row r="3360" spans="4:8" x14ac:dyDescent="0.25">
      <c r="D3360" s="18"/>
      <c r="E3360" s="31"/>
      <c r="F3360" s="31"/>
      <c r="H3360" s="36"/>
    </row>
    <row r="3361" spans="4:8" x14ac:dyDescent="0.25">
      <c r="D3361" s="18"/>
      <c r="E3361" s="31"/>
      <c r="F3361" s="31"/>
      <c r="H3361" s="36"/>
    </row>
    <row r="3362" spans="4:8" x14ac:dyDescent="0.25">
      <c r="D3362" s="18"/>
      <c r="E3362" s="31"/>
      <c r="F3362" s="31"/>
      <c r="H3362" s="36"/>
    </row>
    <row r="3363" spans="4:8" x14ac:dyDescent="0.25">
      <c r="D3363" s="18"/>
      <c r="E3363" s="31"/>
      <c r="F3363" s="31"/>
      <c r="H3363" s="36"/>
    </row>
    <row r="3364" spans="4:8" x14ac:dyDescent="0.25">
      <c r="D3364" s="18"/>
      <c r="E3364" s="31"/>
      <c r="F3364" s="31"/>
      <c r="H3364" s="36"/>
    </row>
    <row r="3365" spans="4:8" x14ac:dyDescent="0.25">
      <c r="D3365" s="18"/>
      <c r="E3365" s="31"/>
      <c r="F3365" s="31"/>
      <c r="H3365" s="36"/>
    </row>
    <row r="3366" spans="4:8" x14ac:dyDescent="0.25">
      <c r="D3366" s="18"/>
      <c r="E3366" s="31"/>
      <c r="F3366" s="31"/>
      <c r="H3366" s="36"/>
    </row>
    <row r="3367" spans="4:8" x14ac:dyDescent="0.25">
      <c r="D3367" s="18"/>
      <c r="E3367" s="31"/>
      <c r="F3367" s="31"/>
      <c r="H3367" s="36"/>
    </row>
    <row r="3368" spans="4:8" x14ac:dyDescent="0.25">
      <c r="D3368" s="18"/>
      <c r="E3368" s="31"/>
      <c r="F3368" s="31"/>
      <c r="H3368" s="36"/>
    </row>
    <row r="3369" spans="4:8" x14ac:dyDescent="0.25">
      <c r="D3369" s="18"/>
      <c r="E3369" s="31"/>
      <c r="F3369" s="31"/>
      <c r="H3369" s="36"/>
    </row>
    <row r="3370" spans="4:8" x14ac:dyDescent="0.25">
      <c r="D3370" s="18"/>
      <c r="E3370" s="31"/>
      <c r="F3370" s="31"/>
      <c r="H3370" s="36"/>
    </row>
    <row r="3371" spans="4:8" x14ac:dyDescent="0.25">
      <c r="D3371" s="18"/>
      <c r="E3371" s="31"/>
      <c r="F3371" s="31"/>
      <c r="H3371" s="36"/>
    </row>
    <row r="3372" spans="4:8" x14ac:dyDescent="0.25">
      <c r="D3372" s="18"/>
      <c r="E3372" s="31"/>
      <c r="F3372" s="31"/>
      <c r="H3372" s="36"/>
    </row>
    <row r="3373" spans="4:8" x14ac:dyDescent="0.25">
      <c r="D3373" s="18"/>
      <c r="E3373" s="31"/>
      <c r="F3373" s="31"/>
      <c r="H3373" s="36"/>
    </row>
    <row r="3374" spans="4:8" x14ac:dyDescent="0.25">
      <c r="D3374" s="18"/>
      <c r="E3374" s="31"/>
      <c r="F3374" s="31"/>
      <c r="H3374" s="36"/>
    </row>
    <row r="3375" spans="4:8" x14ac:dyDescent="0.25">
      <c r="D3375" s="18"/>
      <c r="E3375" s="31"/>
      <c r="F3375" s="31"/>
      <c r="H3375" s="36"/>
    </row>
    <row r="3376" spans="4:8" x14ac:dyDescent="0.25">
      <c r="D3376" s="18"/>
      <c r="E3376" s="31"/>
      <c r="F3376" s="31"/>
      <c r="H3376" s="36"/>
    </row>
    <row r="3377" spans="4:8" x14ac:dyDescent="0.25">
      <c r="D3377" s="18"/>
      <c r="E3377" s="31"/>
      <c r="F3377" s="31"/>
      <c r="H3377" s="36"/>
    </row>
    <row r="3378" spans="4:8" x14ac:dyDescent="0.25">
      <c r="D3378" s="18"/>
      <c r="E3378" s="31"/>
      <c r="F3378" s="31"/>
      <c r="H3378" s="36"/>
    </row>
    <row r="3379" spans="4:8" x14ac:dyDescent="0.25">
      <c r="D3379" s="18"/>
      <c r="E3379" s="31"/>
      <c r="F3379" s="31"/>
      <c r="H3379" s="36"/>
    </row>
    <row r="3380" spans="4:8" x14ac:dyDescent="0.25">
      <c r="D3380" s="18"/>
      <c r="E3380" s="31"/>
      <c r="F3380" s="31"/>
      <c r="H3380" s="36"/>
    </row>
    <row r="3381" spans="4:8" x14ac:dyDescent="0.25">
      <c r="D3381" s="18"/>
      <c r="E3381" s="31"/>
      <c r="F3381" s="31"/>
      <c r="H3381" s="36"/>
    </row>
    <row r="3382" spans="4:8" x14ac:dyDescent="0.25">
      <c r="D3382" s="18"/>
      <c r="E3382" s="31"/>
      <c r="F3382" s="31"/>
      <c r="H3382" s="36"/>
    </row>
    <row r="3383" spans="4:8" x14ac:dyDescent="0.25">
      <c r="D3383" s="18"/>
      <c r="E3383" s="31"/>
      <c r="F3383" s="31"/>
      <c r="H3383" s="36"/>
    </row>
    <row r="3384" spans="4:8" x14ac:dyDescent="0.25">
      <c r="D3384" s="18"/>
      <c r="E3384" s="31"/>
      <c r="F3384" s="31"/>
      <c r="H3384" s="36"/>
    </row>
    <row r="3385" spans="4:8" x14ac:dyDescent="0.25">
      <c r="D3385" s="18"/>
      <c r="E3385" s="31"/>
      <c r="F3385" s="31"/>
      <c r="H3385" s="36"/>
    </row>
    <row r="3386" spans="4:8" x14ac:dyDescent="0.25">
      <c r="D3386" s="18"/>
      <c r="E3386" s="31"/>
      <c r="F3386" s="31"/>
      <c r="H3386" s="36"/>
    </row>
    <row r="3387" spans="4:8" x14ac:dyDescent="0.25">
      <c r="D3387" s="18"/>
      <c r="E3387" s="31"/>
      <c r="F3387" s="31"/>
      <c r="H3387" s="36"/>
    </row>
    <row r="3388" spans="4:8" x14ac:dyDescent="0.25">
      <c r="D3388" s="18"/>
      <c r="E3388" s="31"/>
      <c r="F3388" s="31"/>
      <c r="H3388" s="36"/>
    </row>
    <row r="3389" spans="4:8" x14ac:dyDescent="0.25">
      <c r="D3389" s="18"/>
      <c r="E3389" s="31"/>
      <c r="F3389" s="31"/>
      <c r="H3389" s="36"/>
    </row>
    <row r="3390" spans="4:8" x14ac:dyDescent="0.25">
      <c r="D3390" s="18"/>
      <c r="E3390" s="31"/>
      <c r="F3390" s="31"/>
      <c r="H3390" s="36"/>
    </row>
    <row r="3391" spans="4:8" x14ac:dyDescent="0.25">
      <c r="D3391" s="18"/>
      <c r="E3391" s="31"/>
      <c r="F3391" s="31"/>
      <c r="H3391" s="36"/>
    </row>
    <row r="3392" spans="4:8" x14ac:dyDescent="0.25">
      <c r="D3392" s="18"/>
      <c r="E3392" s="31"/>
      <c r="F3392" s="31"/>
      <c r="H3392" s="36"/>
    </row>
    <row r="3393" spans="4:8" x14ac:dyDescent="0.25">
      <c r="D3393" s="18"/>
      <c r="E3393" s="31"/>
      <c r="F3393" s="31"/>
      <c r="H3393" s="36"/>
    </row>
    <row r="3394" spans="4:8" x14ac:dyDescent="0.25">
      <c r="D3394" s="18"/>
      <c r="E3394" s="31"/>
      <c r="F3394" s="31"/>
      <c r="H3394" s="36"/>
    </row>
    <row r="3395" spans="4:8" x14ac:dyDescent="0.25">
      <c r="D3395" s="18"/>
      <c r="E3395" s="31"/>
      <c r="F3395" s="31"/>
      <c r="H3395" s="36"/>
    </row>
    <row r="3396" spans="4:8" x14ac:dyDescent="0.25">
      <c r="D3396" s="18"/>
      <c r="E3396" s="31"/>
      <c r="F3396" s="31"/>
      <c r="H3396" s="36"/>
    </row>
    <row r="3397" spans="4:8" x14ac:dyDescent="0.25">
      <c r="D3397" s="18"/>
      <c r="E3397" s="31"/>
      <c r="F3397" s="31"/>
      <c r="H3397" s="36"/>
    </row>
    <row r="3398" spans="4:8" x14ac:dyDescent="0.25">
      <c r="D3398" s="18"/>
      <c r="E3398" s="31"/>
      <c r="F3398" s="31"/>
      <c r="H3398" s="36"/>
    </row>
    <row r="3399" spans="4:8" x14ac:dyDescent="0.25">
      <c r="D3399" s="18"/>
      <c r="E3399" s="31"/>
      <c r="F3399" s="31"/>
      <c r="H3399" s="36"/>
    </row>
    <row r="3400" spans="4:8" x14ac:dyDescent="0.25">
      <c r="D3400" s="18"/>
      <c r="E3400" s="31"/>
      <c r="F3400" s="31"/>
      <c r="H3400" s="36"/>
    </row>
    <row r="3401" spans="4:8" x14ac:dyDescent="0.25">
      <c r="D3401" s="18"/>
      <c r="E3401" s="31"/>
      <c r="F3401" s="31"/>
      <c r="H3401" s="36"/>
    </row>
    <row r="3402" spans="4:8" x14ac:dyDescent="0.25">
      <c r="D3402" s="18"/>
      <c r="E3402" s="31"/>
      <c r="F3402" s="31"/>
      <c r="H3402" s="36"/>
    </row>
    <row r="3403" spans="4:8" x14ac:dyDescent="0.25">
      <c r="D3403" s="18"/>
      <c r="E3403" s="31"/>
      <c r="F3403" s="31"/>
      <c r="H3403" s="36"/>
    </row>
    <row r="3404" spans="4:8" x14ac:dyDescent="0.25">
      <c r="D3404" s="18"/>
      <c r="E3404" s="31"/>
      <c r="F3404" s="31"/>
      <c r="H3404" s="36"/>
    </row>
    <row r="3405" spans="4:8" x14ac:dyDescent="0.25">
      <c r="D3405" s="18"/>
      <c r="E3405" s="31"/>
      <c r="F3405" s="31"/>
      <c r="H3405" s="36"/>
    </row>
    <row r="3406" spans="4:8" x14ac:dyDescent="0.25">
      <c r="D3406" s="18"/>
      <c r="E3406" s="31"/>
      <c r="F3406" s="31"/>
      <c r="H3406" s="36"/>
    </row>
    <row r="3407" spans="4:8" x14ac:dyDescent="0.25">
      <c r="D3407" s="18"/>
      <c r="E3407" s="31"/>
      <c r="F3407" s="31"/>
      <c r="H3407" s="36"/>
    </row>
    <row r="3408" spans="4:8" x14ac:dyDescent="0.25">
      <c r="D3408" s="18"/>
      <c r="E3408" s="31"/>
      <c r="F3408" s="31"/>
      <c r="H3408" s="36"/>
    </row>
    <row r="3409" spans="4:8" x14ac:dyDescent="0.25">
      <c r="D3409" s="18"/>
      <c r="E3409" s="31"/>
      <c r="F3409" s="31"/>
      <c r="H3409" s="36"/>
    </row>
    <row r="3410" spans="4:8" x14ac:dyDescent="0.25">
      <c r="D3410" s="18"/>
      <c r="E3410" s="31"/>
      <c r="F3410" s="31"/>
      <c r="H3410" s="36"/>
    </row>
    <row r="3411" spans="4:8" x14ac:dyDescent="0.25">
      <c r="D3411" s="18"/>
      <c r="E3411" s="31"/>
      <c r="F3411" s="31"/>
      <c r="H3411" s="36"/>
    </row>
    <row r="3412" spans="4:8" x14ac:dyDescent="0.25">
      <c r="D3412" s="18"/>
      <c r="E3412" s="31"/>
      <c r="F3412" s="31"/>
      <c r="H3412" s="36"/>
    </row>
    <row r="3413" spans="4:8" x14ac:dyDescent="0.25">
      <c r="D3413" s="18"/>
      <c r="E3413" s="31"/>
      <c r="F3413" s="31"/>
      <c r="H3413" s="36"/>
    </row>
    <row r="3414" spans="4:8" x14ac:dyDescent="0.25">
      <c r="D3414" s="18"/>
      <c r="E3414" s="31"/>
      <c r="F3414" s="31"/>
      <c r="H3414" s="36"/>
    </row>
    <row r="3415" spans="4:8" x14ac:dyDescent="0.25">
      <c r="D3415" s="18"/>
      <c r="E3415" s="31"/>
      <c r="F3415" s="31"/>
      <c r="H3415" s="36"/>
    </row>
    <row r="3416" spans="4:8" x14ac:dyDescent="0.25">
      <c r="D3416" s="18"/>
      <c r="E3416" s="31"/>
      <c r="F3416" s="31"/>
      <c r="H3416" s="36"/>
    </row>
    <row r="3417" spans="4:8" x14ac:dyDescent="0.25">
      <c r="D3417" s="18"/>
      <c r="E3417" s="31"/>
      <c r="F3417" s="31"/>
      <c r="H3417" s="36"/>
    </row>
    <row r="3418" spans="4:8" x14ac:dyDescent="0.25">
      <c r="D3418" s="18"/>
      <c r="E3418" s="31"/>
      <c r="F3418" s="31"/>
      <c r="H3418" s="36"/>
    </row>
    <row r="3419" spans="4:8" x14ac:dyDescent="0.25">
      <c r="D3419" s="18"/>
      <c r="E3419" s="31"/>
      <c r="F3419" s="31"/>
      <c r="H3419" s="36"/>
    </row>
    <row r="3420" spans="4:8" x14ac:dyDescent="0.25">
      <c r="D3420" s="18"/>
      <c r="E3420" s="31"/>
      <c r="F3420" s="31"/>
      <c r="H3420" s="36"/>
    </row>
    <row r="3421" spans="4:8" x14ac:dyDescent="0.25">
      <c r="D3421" s="18"/>
      <c r="E3421" s="31"/>
      <c r="F3421" s="31"/>
      <c r="H3421" s="36"/>
    </row>
    <row r="3422" spans="4:8" x14ac:dyDescent="0.25">
      <c r="D3422" s="18"/>
      <c r="E3422" s="31"/>
      <c r="F3422" s="31"/>
      <c r="H3422" s="36"/>
    </row>
    <row r="3423" spans="4:8" x14ac:dyDescent="0.25">
      <c r="D3423" s="18"/>
      <c r="E3423" s="31"/>
      <c r="F3423" s="31"/>
      <c r="H3423" s="36"/>
    </row>
    <row r="3424" spans="4:8" x14ac:dyDescent="0.25">
      <c r="D3424" s="18"/>
      <c r="E3424" s="31"/>
      <c r="F3424" s="31"/>
      <c r="H3424" s="36"/>
    </row>
    <row r="3425" spans="4:8" x14ac:dyDescent="0.25">
      <c r="D3425" s="18"/>
      <c r="E3425" s="31"/>
      <c r="F3425" s="31"/>
      <c r="H3425" s="36"/>
    </row>
    <row r="3426" spans="4:8" x14ac:dyDescent="0.25">
      <c r="D3426" s="18"/>
      <c r="E3426" s="31"/>
      <c r="F3426" s="31"/>
      <c r="H3426" s="36"/>
    </row>
    <row r="3427" spans="4:8" x14ac:dyDescent="0.25">
      <c r="D3427" s="18"/>
      <c r="E3427" s="31"/>
      <c r="F3427" s="31"/>
      <c r="H3427" s="36"/>
    </row>
    <row r="3428" spans="4:8" x14ac:dyDescent="0.25">
      <c r="D3428" s="18"/>
      <c r="E3428" s="31"/>
      <c r="F3428" s="31"/>
      <c r="H3428" s="36"/>
    </row>
    <row r="3429" spans="4:8" x14ac:dyDescent="0.25">
      <c r="D3429" s="18"/>
      <c r="E3429" s="31"/>
      <c r="F3429" s="31"/>
      <c r="H3429" s="36"/>
    </row>
    <row r="3430" spans="4:8" x14ac:dyDescent="0.25">
      <c r="D3430" s="18"/>
      <c r="E3430" s="31"/>
      <c r="F3430" s="31"/>
      <c r="H3430" s="36"/>
    </row>
    <row r="3431" spans="4:8" x14ac:dyDescent="0.25">
      <c r="D3431" s="18"/>
      <c r="E3431" s="31"/>
      <c r="F3431" s="31"/>
      <c r="H3431" s="36"/>
    </row>
    <row r="3432" spans="4:8" x14ac:dyDescent="0.25">
      <c r="D3432" s="18"/>
      <c r="E3432" s="31"/>
      <c r="F3432" s="31"/>
      <c r="H3432" s="36"/>
    </row>
    <row r="3433" spans="4:8" x14ac:dyDescent="0.25">
      <c r="D3433" s="18"/>
      <c r="E3433" s="31"/>
      <c r="F3433" s="31"/>
      <c r="H3433" s="36"/>
    </row>
    <row r="3434" spans="4:8" x14ac:dyDescent="0.25">
      <c r="D3434" s="18"/>
      <c r="E3434" s="31"/>
      <c r="F3434" s="31"/>
      <c r="H3434" s="36"/>
    </row>
    <row r="3435" spans="4:8" x14ac:dyDescent="0.25">
      <c r="D3435" s="18"/>
      <c r="E3435" s="31"/>
      <c r="F3435" s="31"/>
      <c r="H3435" s="36"/>
    </row>
    <row r="3436" spans="4:8" x14ac:dyDescent="0.25">
      <c r="D3436" s="18"/>
      <c r="E3436" s="31"/>
      <c r="F3436" s="31"/>
      <c r="H3436" s="36"/>
    </row>
    <row r="3437" spans="4:8" x14ac:dyDescent="0.25">
      <c r="D3437" s="18"/>
      <c r="E3437" s="31"/>
      <c r="F3437" s="31"/>
      <c r="H3437" s="36"/>
    </row>
    <row r="3438" spans="4:8" x14ac:dyDescent="0.25">
      <c r="D3438" s="18"/>
      <c r="E3438" s="31"/>
      <c r="F3438" s="31"/>
      <c r="H3438" s="36"/>
    </row>
    <row r="3439" spans="4:8" x14ac:dyDescent="0.25">
      <c r="D3439" s="18"/>
      <c r="E3439" s="31"/>
      <c r="F3439" s="31"/>
      <c r="H3439" s="36"/>
    </row>
    <row r="3440" spans="4:8" x14ac:dyDescent="0.25">
      <c r="D3440" s="18"/>
      <c r="E3440" s="31"/>
      <c r="F3440" s="31"/>
      <c r="H3440" s="36"/>
    </row>
    <row r="3441" spans="4:8" x14ac:dyDescent="0.25">
      <c r="D3441" s="18"/>
      <c r="E3441" s="31"/>
      <c r="F3441" s="31"/>
      <c r="H3441" s="36"/>
    </row>
    <row r="3442" spans="4:8" x14ac:dyDescent="0.25">
      <c r="D3442" s="18"/>
      <c r="E3442" s="31"/>
      <c r="F3442" s="31"/>
      <c r="H3442" s="36"/>
    </row>
    <row r="3443" spans="4:8" x14ac:dyDescent="0.25">
      <c r="D3443" s="18"/>
      <c r="E3443" s="31"/>
      <c r="F3443" s="31"/>
      <c r="H3443" s="36"/>
    </row>
    <row r="3444" spans="4:8" x14ac:dyDescent="0.25">
      <c r="D3444" s="18"/>
      <c r="E3444" s="31"/>
      <c r="F3444" s="31"/>
      <c r="H3444" s="36"/>
    </row>
    <row r="3445" spans="4:8" x14ac:dyDescent="0.25">
      <c r="D3445" s="18"/>
      <c r="E3445" s="31"/>
      <c r="F3445" s="31"/>
      <c r="H3445" s="36"/>
    </row>
    <row r="3446" spans="4:8" x14ac:dyDescent="0.25">
      <c r="D3446" s="18"/>
      <c r="E3446" s="31"/>
      <c r="F3446" s="31"/>
      <c r="H3446" s="36"/>
    </row>
    <row r="3447" spans="4:8" x14ac:dyDescent="0.25">
      <c r="D3447" s="18"/>
      <c r="E3447" s="31"/>
      <c r="F3447" s="31"/>
      <c r="H3447" s="36"/>
    </row>
    <row r="3448" spans="4:8" x14ac:dyDescent="0.25">
      <c r="D3448" s="18"/>
      <c r="E3448" s="31"/>
      <c r="F3448" s="31"/>
      <c r="H3448" s="36"/>
    </row>
    <row r="3449" spans="4:8" x14ac:dyDescent="0.25">
      <c r="D3449" s="18"/>
      <c r="E3449" s="31"/>
      <c r="F3449" s="31"/>
      <c r="H3449" s="36"/>
    </row>
    <row r="3450" spans="4:8" x14ac:dyDescent="0.25">
      <c r="D3450" s="18"/>
      <c r="E3450" s="31"/>
      <c r="F3450" s="31"/>
      <c r="H3450" s="36"/>
    </row>
    <row r="3451" spans="4:8" x14ac:dyDescent="0.25">
      <c r="D3451" s="18"/>
      <c r="E3451" s="31"/>
      <c r="F3451" s="31"/>
      <c r="H3451" s="36"/>
    </row>
    <row r="3452" spans="4:8" x14ac:dyDescent="0.25">
      <c r="D3452" s="18"/>
      <c r="E3452" s="31"/>
      <c r="F3452" s="31"/>
      <c r="H3452" s="36"/>
    </row>
    <row r="3453" spans="4:8" x14ac:dyDescent="0.25">
      <c r="D3453" s="18"/>
      <c r="E3453" s="31"/>
      <c r="F3453" s="31"/>
      <c r="H3453" s="36"/>
    </row>
    <row r="3454" spans="4:8" x14ac:dyDescent="0.25">
      <c r="D3454" s="18"/>
      <c r="E3454" s="31"/>
      <c r="F3454" s="31"/>
      <c r="H3454" s="36"/>
    </row>
    <row r="3455" spans="4:8" x14ac:dyDescent="0.25">
      <c r="D3455" s="18"/>
      <c r="E3455" s="31"/>
      <c r="F3455" s="31"/>
      <c r="H3455" s="36"/>
    </row>
    <row r="3456" spans="4:8" x14ac:dyDescent="0.25">
      <c r="D3456" s="18"/>
      <c r="E3456" s="31"/>
      <c r="F3456" s="31"/>
      <c r="H3456" s="36"/>
    </row>
    <row r="3457" spans="4:8" x14ac:dyDescent="0.25">
      <c r="D3457" s="18"/>
      <c r="E3457" s="31"/>
      <c r="F3457" s="31"/>
      <c r="H3457" s="36"/>
    </row>
    <row r="3458" spans="4:8" x14ac:dyDescent="0.25">
      <c r="D3458" s="18"/>
      <c r="E3458" s="31"/>
      <c r="F3458" s="31"/>
      <c r="H3458" s="36"/>
    </row>
    <row r="3459" spans="4:8" x14ac:dyDescent="0.25">
      <c r="D3459" s="18"/>
      <c r="E3459" s="31"/>
      <c r="F3459" s="31"/>
      <c r="H3459" s="36"/>
    </row>
    <row r="3460" spans="4:8" x14ac:dyDescent="0.25">
      <c r="D3460" s="18"/>
      <c r="E3460" s="31"/>
      <c r="F3460" s="31"/>
      <c r="H3460" s="36"/>
    </row>
    <row r="3461" spans="4:8" x14ac:dyDescent="0.25">
      <c r="D3461" s="18"/>
      <c r="E3461" s="31"/>
      <c r="F3461" s="31"/>
      <c r="H3461" s="36"/>
    </row>
    <row r="3462" spans="4:8" x14ac:dyDescent="0.25">
      <c r="D3462" s="18"/>
      <c r="E3462" s="31"/>
      <c r="F3462" s="31"/>
      <c r="H3462" s="36"/>
    </row>
    <row r="3463" spans="4:8" x14ac:dyDescent="0.25">
      <c r="D3463" s="18"/>
      <c r="E3463" s="31"/>
      <c r="F3463" s="31"/>
      <c r="H3463" s="36"/>
    </row>
    <row r="3464" spans="4:8" x14ac:dyDescent="0.25">
      <c r="D3464" s="18"/>
      <c r="E3464" s="31"/>
      <c r="F3464" s="31"/>
      <c r="H3464" s="36"/>
    </row>
    <row r="3465" spans="4:8" x14ac:dyDescent="0.25">
      <c r="D3465" s="18"/>
      <c r="E3465" s="31"/>
      <c r="F3465" s="31"/>
      <c r="H3465" s="36"/>
    </row>
    <row r="3466" spans="4:8" x14ac:dyDescent="0.25">
      <c r="D3466" s="18"/>
      <c r="E3466" s="31"/>
      <c r="F3466" s="31"/>
      <c r="H3466" s="36"/>
    </row>
    <row r="3467" spans="4:8" x14ac:dyDescent="0.25">
      <c r="D3467" s="18"/>
      <c r="E3467" s="31"/>
      <c r="F3467" s="31"/>
      <c r="H3467" s="36"/>
    </row>
    <row r="3468" spans="4:8" x14ac:dyDescent="0.25">
      <c r="D3468" s="18"/>
      <c r="E3468" s="31"/>
      <c r="F3468" s="31"/>
      <c r="H3468" s="36"/>
    </row>
    <row r="3469" spans="4:8" x14ac:dyDescent="0.25">
      <c r="D3469" s="18"/>
      <c r="E3469" s="31"/>
      <c r="F3469" s="31"/>
      <c r="H3469" s="36"/>
    </row>
    <row r="3470" spans="4:8" x14ac:dyDescent="0.25">
      <c r="D3470" s="18"/>
      <c r="E3470" s="31"/>
      <c r="F3470" s="31"/>
      <c r="H3470" s="36"/>
    </row>
    <row r="3471" spans="4:8" x14ac:dyDescent="0.25">
      <c r="D3471" s="18"/>
      <c r="E3471" s="31"/>
      <c r="F3471" s="31"/>
      <c r="H3471" s="36"/>
    </row>
    <row r="3472" spans="4:8" x14ac:dyDescent="0.25">
      <c r="D3472" s="18"/>
      <c r="E3472" s="31"/>
      <c r="F3472" s="31"/>
      <c r="H3472" s="36"/>
    </row>
    <row r="3473" spans="4:8" x14ac:dyDescent="0.25">
      <c r="D3473" s="18"/>
      <c r="E3473" s="31"/>
      <c r="F3473" s="31"/>
      <c r="H3473" s="36"/>
    </row>
    <row r="3474" spans="4:8" x14ac:dyDescent="0.25">
      <c r="D3474" s="18"/>
      <c r="E3474" s="31"/>
      <c r="F3474" s="31"/>
      <c r="H3474" s="36"/>
    </row>
    <row r="3475" spans="4:8" x14ac:dyDescent="0.25">
      <c r="D3475" s="18"/>
      <c r="E3475" s="31"/>
      <c r="F3475" s="31"/>
      <c r="H3475" s="36"/>
    </row>
    <row r="3476" spans="4:8" x14ac:dyDescent="0.25">
      <c r="D3476" s="18"/>
      <c r="E3476" s="31"/>
      <c r="F3476" s="31"/>
      <c r="H3476" s="36"/>
    </row>
    <row r="3477" spans="4:8" x14ac:dyDescent="0.25">
      <c r="D3477" s="18"/>
      <c r="E3477" s="31"/>
      <c r="F3477" s="31"/>
      <c r="H3477" s="36"/>
    </row>
    <row r="3478" spans="4:8" x14ac:dyDescent="0.25">
      <c r="D3478" s="18"/>
      <c r="E3478" s="31"/>
      <c r="F3478" s="31"/>
      <c r="H3478" s="36"/>
    </row>
    <row r="3479" spans="4:8" x14ac:dyDescent="0.25">
      <c r="D3479" s="18"/>
      <c r="E3479" s="31"/>
      <c r="F3479" s="31"/>
      <c r="H3479" s="36"/>
    </row>
    <row r="3480" spans="4:8" x14ac:dyDescent="0.25">
      <c r="D3480" s="18"/>
      <c r="E3480" s="31"/>
      <c r="F3480" s="31"/>
      <c r="H3480" s="36"/>
    </row>
    <row r="3481" spans="4:8" x14ac:dyDescent="0.25">
      <c r="D3481" s="18"/>
      <c r="E3481" s="31"/>
      <c r="F3481" s="31"/>
      <c r="H3481" s="36"/>
    </row>
    <row r="3482" spans="4:8" x14ac:dyDescent="0.25">
      <c r="D3482" s="18"/>
      <c r="E3482" s="31"/>
      <c r="F3482" s="31"/>
      <c r="H3482" s="36"/>
    </row>
    <row r="3483" spans="4:8" x14ac:dyDescent="0.25">
      <c r="D3483" s="18"/>
      <c r="E3483" s="31"/>
      <c r="F3483" s="31"/>
      <c r="H3483" s="36"/>
    </row>
    <row r="3484" spans="4:8" x14ac:dyDescent="0.25">
      <c r="D3484" s="18"/>
      <c r="E3484" s="31"/>
      <c r="F3484" s="31"/>
      <c r="H3484" s="36"/>
    </row>
    <row r="3485" spans="4:8" x14ac:dyDescent="0.25">
      <c r="D3485" s="18"/>
      <c r="E3485" s="31"/>
      <c r="F3485" s="31"/>
      <c r="H3485" s="36"/>
    </row>
    <row r="3486" spans="4:8" x14ac:dyDescent="0.25">
      <c r="D3486" s="18"/>
      <c r="E3486" s="31"/>
      <c r="F3486" s="31"/>
      <c r="H3486" s="36"/>
    </row>
    <row r="3487" spans="4:8" x14ac:dyDescent="0.25">
      <c r="D3487" s="18"/>
      <c r="E3487" s="31"/>
      <c r="F3487" s="31"/>
      <c r="H3487" s="36"/>
    </row>
    <row r="3488" spans="4:8" x14ac:dyDescent="0.25">
      <c r="D3488" s="18"/>
      <c r="E3488" s="31"/>
      <c r="F3488" s="31"/>
      <c r="H3488" s="36"/>
    </row>
    <row r="3489" spans="4:8" x14ac:dyDescent="0.25">
      <c r="D3489" s="18"/>
      <c r="E3489" s="31"/>
      <c r="F3489" s="31"/>
      <c r="H3489" s="36"/>
    </row>
    <row r="3490" spans="4:8" x14ac:dyDescent="0.25">
      <c r="D3490" s="18"/>
      <c r="E3490" s="31"/>
      <c r="F3490" s="31"/>
      <c r="H3490" s="36"/>
    </row>
    <row r="3491" spans="4:8" x14ac:dyDescent="0.25">
      <c r="D3491" s="18"/>
      <c r="E3491" s="31"/>
      <c r="F3491" s="31"/>
      <c r="H3491" s="36"/>
    </row>
    <row r="3492" spans="4:8" x14ac:dyDescent="0.25">
      <c r="D3492" s="18"/>
      <c r="E3492" s="31"/>
      <c r="F3492" s="31"/>
      <c r="H3492" s="36"/>
    </row>
    <row r="3493" spans="4:8" x14ac:dyDescent="0.25">
      <c r="D3493" s="18"/>
      <c r="E3493" s="31"/>
      <c r="F3493" s="31"/>
      <c r="H3493" s="36"/>
    </row>
    <row r="3494" spans="4:8" x14ac:dyDescent="0.25">
      <c r="D3494" s="18"/>
      <c r="E3494" s="31"/>
      <c r="F3494" s="31"/>
      <c r="H3494" s="36"/>
    </row>
    <row r="3495" spans="4:8" x14ac:dyDescent="0.25">
      <c r="D3495" s="18"/>
      <c r="E3495" s="31"/>
      <c r="F3495" s="31"/>
      <c r="H3495" s="36"/>
    </row>
    <row r="3496" spans="4:8" x14ac:dyDescent="0.25">
      <c r="D3496" s="18"/>
      <c r="E3496" s="31"/>
      <c r="F3496" s="31"/>
      <c r="H3496" s="36"/>
    </row>
    <row r="3497" spans="4:8" x14ac:dyDescent="0.25">
      <c r="D3497" s="18"/>
      <c r="E3497" s="31"/>
      <c r="F3497" s="31"/>
      <c r="H3497" s="36"/>
    </row>
    <row r="3498" spans="4:8" x14ac:dyDescent="0.25">
      <c r="D3498" s="18"/>
      <c r="E3498" s="31"/>
      <c r="F3498" s="31"/>
      <c r="H3498" s="36"/>
    </row>
    <row r="3499" spans="4:8" x14ac:dyDescent="0.25">
      <c r="D3499" s="18"/>
      <c r="E3499" s="31"/>
      <c r="F3499" s="31"/>
      <c r="H3499" s="36"/>
    </row>
    <row r="3500" spans="4:8" x14ac:dyDescent="0.25">
      <c r="D3500" s="18"/>
      <c r="E3500" s="31"/>
      <c r="F3500" s="31"/>
      <c r="H3500" s="36"/>
    </row>
    <row r="3501" spans="4:8" x14ac:dyDescent="0.25">
      <c r="D3501" s="18"/>
      <c r="E3501" s="31"/>
      <c r="F3501" s="31"/>
      <c r="H3501" s="36"/>
    </row>
    <row r="3502" spans="4:8" x14ac:dyDescent="0.25">
      <c r="D3502" s="18"/>
      <c r="E3502" s="31"/>
      <c r="F3502" s="31"/>
      <c r="H3502" s="36"/>
    </row>
    <row r="3503" spans="4:8" x14ac:dyDescent="0.25">
      <c r="D3503" s="18"/>
      <c r="E3503" s="31"/>
      <c r="F3503" s="31"/>
      <c r="H3503" s="36"/>
    </row>
    <row r="3504" spans="4:8" x14ac:dyDescent="0.25">
      <c r="D3504" s="18"/>
      <c r="E3504" s="31"/>
      <c r="F3504" s="31"/>
      <c r="H3504" s="36"/>
    </row>
    <row r="3505" spans="4:8" x14ac:dyDescent="0.25">
      <c r="D3505" s="18"/>
      <c r="E3505" s="31"/>
      <c r="F3505" s="31"/>
      <c r="H3505" s="36"/>
    </row>
    <row r="3506" spans="4:8" x14ac:dyDescent="0.25">
      <c r="D3506" s="18"/>
      <c r="E3506" s="31"/>
      <c r="F3506" s="31"/>
      <c r="H3506" s="36"/>
    </row>
    <row r="3507" spans="4:8" x14ac:dyDescent="0.25">
      <c r="D3507" s="18"/>
      <c r="E3507" s="31"/>
      <c r="F3507" s="31"/>
      <c r="H3507" s="36"/>
    </row>
    <row r="3508" spans="4:8" x14ac:dyDescent="0.25">
      <c r="D3508" s="18"/>
      <c r="E3508" s="31"/>
      <c r="F3508" s="31"/>
      <c r="H3508" s="36"/>
    </row>
    <row r="3509" spans="4:8" x14ac:dyDescent="0.25">
      <c r="D3509" s="18"/>
      <c r="E3509" s="31"/>
      <c r="F3509" s="31"/>
      <c r="H3509" s="36"/>
    </row>
    <row r="3510" spans="4:8" x14ac:dyDescent="0.25">
      <c r="D3510" s="18"/>
      <c r="E3510" s="31"/>
      <c r="F3510" s="31"/>
      <c r="H3510" s="36"/>
    </row>
    <row r="3511" spans="4:8" x14ac:dyDescent="0.25">
      <c r="D3511" s="18"/>
      <c r="E3511" s="31"/>
      <c r="F3511" s="31"/>
      <c r="H3511" s="36"/>
    </row>
    <row r="3512" spans="4:8" x14ac:dyDescent="0.25">
      <c r="D3512" s="18"/>
      <c r="E3512" s="31"/>
      <c r="F3512" s="31"/>
      <c r="H3512" s="36"/>
    </row>
    <row r="3513" spans="4:8" x14ac:dyDescent="0.25">
      <c r="D3513" s="18"/>
      <c r="E3513" s="31"/>
      <c r="F3513" s="31"/>
      <c r="H3513" s="36"/>
    </row>
    <row r="3514" spans="4:8" x14ac:dyDescent="0.25">
      <c r="D3514" s="18"/>
      <c r="E3514" s="31"/>
      <c r="F3514" s="31"/>
      <c r="H3514" s="36"/>
    </row>
    <row r="3515" spans="4:8" x14ac:dyDescent="0.25">
      <c r="D3515" s="18"/>
      <c r="E3515" s="31"/>
      <c r="F3515" s="31"/>
      <c r="H3515" s="36"/>
    </row>
    <row r="3516" spans="4:8" x14ac:dyDescent="0.25">
      <c r="D3516" s="18"/>
      <c r="E3516" s="31"/>
      <c r="F3516" s="31"/>
      <c r="H3516" s="36"/>
    </row>
    <row r="3517" spans="4:8" x14ac:dyDescent="0.25">
      <c r="D3517" s="18"/>
      <c r="E3517" s="31"/>
      <c r="F3517" s="31"/>
      <c r="H3517" s="36"/>
    </row>
    <row r="3518" spans="4:8" x14ac:dyDescent="0.25">
      <c r="D3518" s="18"/>
      <c r="E3518" s="31"/>
      <c r="F3518" s="31"/>
      <c r="H3518" s="36"/>
    </row>
    <row r="3519" spans="4:8" x14ac:dyDescent="0.25">
      <c r="D3519" s="18"/>
      <c r="E3519" s="31"/>
      <c r="F3519" s="31"/>
      <c r="H3519" s="36"/>
    </row>
    <row r="3520" spans="4:8" x14ac:dyDescent="0.25">
      <c r="D3520" s="18"/>
      <c r="E3520" s="31"/>
      <c r="F3520" s="31"/>
      <c r="H3520" s="36"/>
    </row>
    <row r="3521" spans="4:8" x14ac:dyDescent="0.25">
      <c r="D3521" s="18"/>
      <c r="E3521" s="31"/>
      <c r="F3521" s="31"/>
      <c r="H3521" s="36"/>
    </row>
    <row r="3522" spans="4:8" x14ac:dyDescent="0.25">
      <c r="D3522" s="18"/>
      <c r="E3522" s="31"/>
      <c r="F3522" s="31"/>
      <c r="H3522" s="36"/>
    </row>
    <row r="3523" spans="4:8" x14ac:dyDescent="0.25">
      <c r="D3523" s="18"/>
      <c r="E3523" s="31"/>
      <c r="F3523" s="31"/>
      <c r="H3523" s="36"/>
    </row>
    <row r="3524" spans="4:8" x14ac:dyDescent="0.25">
      <c r="D3524" s="18"/>
      <c r="E3524" s="31"/>
      <c r="F3524" s="31"/>
      <c r="H3524" s="36"/>
    </row>
    <row r="3525" spans="4:8" x14ac:dyDescent="0.25">
      <c r="D3525" s="18"/>
      <c r="E3525" s="31"/>
      <c r="F3525" s="31"/>
      <c r="H3525" s="36"/>
    </row>
    <row r="3526" spans="4:8" x14ac:dyDescent="0.25">
      <c r="D3526" s="18"/>
      <c r="E3526" s="31"/>
      <c r="F3526" s="31"/>
      <c r="H3526" s="36"/>
    </row>
    <row r="3527" spans="4:8" x14ac:dyDescent="0.25">
      <c r="D3527" s="18"/>
      <c r="E3527" s="31"/>
      <c r="F3527" s="31"/>
      <c r="H3527" s="36"/>
    </row>
    <row r="3528" spans="4:8" x14ac:dyDescent="0.25">
      <c r="D3528" s="18"/>
      <c r="E3528" s="31"/>
      <c r="F3528" s="31"/>
      <c r="H3528" s="36"/>
    </row>
    <row r="3529" spans="4:8" x14ac:dyDescent="0.25">
      <c r="D3529" s="18"/>
      <c r="E3529" s="31"/>
      <c r="F3529" s="31"/>
      <c r="H3529" s="36"/>
    </row>
    <row r="3530" spans="4:8" x14ac:dyDescent="0.25">
      <c r="D3530" s="18"/>
      <c r="E3530" s="31"/>
      <c r="F3530" s="31"/>
      <c r="H3530" s="36"/>
    </row>
    <row r="3531" spans="4:8" x14ac:dyDescent="0.25">
      <c r="D3531" s="18"/>
      <c r="E3531" s="31"/>
      <c r="F3531" s="31"/>
      <c r="H3531" s="36"/>
    </row>
    <row r="3532" spans="4:8" x14ac:dyDescent="0.25">
      <c r="D3532" s="18"/>
      <c r="E3532" s="31"/>
      <c r="F3532" s="31"/>
      <c r="H3532" s="36"/>
    </row>
    <row r="3533" spans="4:8" x14ac:dyDescent="0.25">
      <c r="D3533" s="18"/>
      <c r="E3533" s="31"/>
      <c r="F3533" s="31"/>
      <c r="H3533" s="36"/>
    </row>
    <row r="3534" spans="4:8" x14ac:dyDescent="0.25">
      <c r="D3534" s="18"/>
      <c r="E3534" s="31"/>
      <c r="F3534" s="31"/>
      <c r="H3534" s="36"/>
    </row>
    <row r="3535" spans="4:8" x14ac:dyDescent="0.25">
      <c r="D3535" s="18"/>
      <c r="E3535" s="31"/>
      <c r="F3535" s="31"/>
      <c r="H3535" s="36"/>
    </row>
    <row r="3536" spans="4:8" x14ac:dyDescent="0.25">
      <c r="D3536" s="18"/>
      <c r="E3536" s="31"/>
      <c r="F3536" s="31"/>
      <c r="H3536" s="36"/>
    </row>
    <row r="3537" spans="4:8" x14ac:dyDescent="0.25">
      <c r="D3537" s="18"/>
      <c r="E3537" s="31"/>
      <c r="F3537" s="31"/>
      <c r="H3537" s="36"/>
    </row>
    <row r="3538" spans="4:8" x14ac:dyDescent="0.25">
      <c r="D3538" s="18"/>
      <c r="E3538" s="31"/>
      <c r="F3538" s="31"/>
      <c r="H3538" s="36"/>
    </row>
    <row r="3539" spans="4:8" x14ac:dyDescent="0.25">
      <c r="D3539" s="18"/>
      <c r="E3539" s="31"/>
      <c r="F3539" s="31"/>
      <c r="H3539" s="36"/>
    </row>
    <row r="3540" spans="4:8" x14ac:dyDescent="0.25">
      <c r="D3540" s="18"/>
      <c r="E3540" s="31"/>
      <c r="F3540" s="31"/>
      <c r="H3540" s="36"/>
    </row>
    <row r="3541" spans="4:8" x14ac:dyDescent="0.25">
      <c r="D3541" s="18"/>
      <c r="E3541" s="31"/>
      <c r="F3541" s="31"/>
      <c r="H3541" s="36"/>
    </row>
    <row r="3542" spans="4:8" x14ac:dyDescent="0.25">
      <c r="D3542" s="18"/>
      <c r="E3542" s="31"/>
      <c r="F3542" s="31"/>
      <c r="H3542" s="36"/>
    </row>
    <row r="3543" spans="4:8" x14ac:dyDescent="0.25">
      <c r="D3543" s="18"/>
      <c r="E3543" s="31"/>
      <c r="F3543" s="31"/>
      <c r="H3543" s="36"/>
    </row>
    <row r="3544" spans="4:8" x14ac:dyDescent="0.25">
      <c r="D3544" s="18"/>
      <c r="E3544" s="31"/>
      <c r="F3544" s="31"/>
      <c r="H3544" s="36"/>
    </row>
    <row r="3545" spans="4:8" x14ac:dyDescent="0.25">
      <c r="D3545" s="18"/>
      <c r="E3545" s="31"/>
      <c r="F3545" s="31"/>
      <c r="H3545" s="36"/>
    </row>
    <row r="3546" spans="4:8" x14ac:dyDescent="0.25">
      <c r="D3546" s="18"/>
      <c r="E3546" s="31"/>
      <c r="F3546" s="31"/>
      <c r="H3546" s="36"/>
    </row>
    <row r="3547" spans="4:8" x14ac:dyDescent="0.25">
      <c r="D3547" s="18"/>
      <c r="E3547" s="31"/>
      <c r="F3547" s="31"/>
      <c r="H3547" s="36"/>
    </row>
    <row r="3548" spans="4:8" x14ac:dyDescent="0.25">
      <c r="D3548" s="18"/>
      <c r="E3548" s="31"/>
      <c r="F3548" s="31"/>
      <c r="H3548" s="36"/>
    </row>
    <row r="3549" spans="4:8" x14ac:dyDescent="0.25">
      <c r="D3549" s="18"/>
      <c r="E3549" s="31"/>
      <c r="F3549" s="31"/>
      <c r="H3549" s="36"/>
    </row>
    <row r="3550" spans="4:8" x14ac:dyDescent="0.25">
      <c r="D3550" s="18"/>
      <c r="E3550" s="31"/>
      <c r="F3550" s="31"/>
      <c r="H3550" s="36"/>
    </row>
    <row r="3551" spans="4:8" x14ac:dyDescent="0.25">
      <c r="D3551" s="18"/>
      <c r="E3551" s="31"/>
      <c r="F3551" s="31"/>
      <c r="H3551" s="36"/>
    </row>
    <row r="3552" spans="4:8" x14ac:dyDescent="0.25">
      <c r="D3552" s="18"/>
      <c r="E3552" s="31"/>
      <c r="F3552" s="31"/>
      <c r="H3552" s="36"/>
    </row>
    <row r="3553" spans="4:8" x14ac:dyDescent="0.25">
      <c r="D3553" s="18"/>
      <c r="E3553" s="31"/>
      <c r="F3553" s="31"/>
      <c r="H3553" s="36"/>
    </row>
    <row r="3554" spans="4:8" x14ac:dyDescent="0.25">
      <c r="D3554" s="18"/>
      <c r="E3554" s="31"/>
      <c r="F3554" s="31"/>
      <c r="H3554" s="36"/>
    </row>
    <row r="3555" spans="4:8" x14ac:dyDescent="0.25">
      <c r="D3555" s="18"/>
      <c r="E3555" s="31"/>
      <c r="F3555" s="31"/>
      <c r="H3555" s="36"/>
    </row>
    <row r="3556" spans="4:8" x14ac:dyDescent="0.25">
      <c r="D3556" s="18"/>
      <c r="E3556" s="31"/>
      <c r="F3556" s="31"/>
      <c r="H3556" s="36"/>
    </row>
    <row r="3557" spans="4:8" x14ac:dyDescent="0.25">
      <c r="D3557" s="18"/>
      <c r="E3557" s="31"/>
      <c r="F3557" s="31"/>
      <c r="H3557" s="36"/>
    </row>
    <row r="3558" spans="4:8" x14ac:dyDescent="0.25">
      <c r="D3558" s="18"/>
      <c r="E3558" s="31"/>
      <c r="F3558" s="31"/>
      <c r="H3558" s="36"/>
    </row>
    <row r="3559" spans="4:8" x14ac:dyDescent="0.25">
      <c r="D3559" s="18"/>
      <c r="E3559" s="31"/>
      <c r="F3559" s="31"/>
      <c r="H3559" s="36"/>
    </row>
    <row r="3560" spans="4:8" x14ac:dyDescent="0.25">
      <c r="D3560" s="18"/>
      <c r="E3560" s="31"/>
      <c r="F3560" s="31"/>
      <c r="H3560" s="36"/>
    </row>
    <row r="3561" spans="4:8" x14ac:dyDescent="0.25">
      <c r="D3561" s="18"/>
      <c r="E3561" s="31"/>
      <c r="F3561" s="31"/>
      <c r="H3561" s="36"/>
    </row>
    <row r="3562" spans="4:8" x14ac:dyDescent="0.25">
      <c r="D3562" s="18"/>
      <c r="E3562" s="31"/>
      <c r="F3562" s="31"/>
      <c r="H3562" s="36"/>
    </row>
    <row r="3563" spans="4:8" x14ac:dyDescent="0.25">
      <c r="D3563" s="18"/>
      <c r="E3563" s="31"/>
      <c r="F3563" s="31"/>
      <c r="H3563" s="36"/>
    </row>
    <row r="3564" spans="4:8" x14ac:dyDescent="0.25">
      <c r="D3564" s="18"/>
      <c r="E3564" s="31"/>
      <c r="F3564" s="31"/>
      <c r="H3564" s="36"/>
    </row>
    <row r="3565" spans="4:8" x14ac:dyDescent="0.25">
      <c r="D3565" s="18"/>
      <c r="E3565" s="31"/>
      <c r="F3565" s="31"/>
      <c r="H3565" s="36"/>
    </row>
    <row r="3566" spans="4:8" x14ac:dyDescent="0.25">
      <c r="D3566" s="18"/>
      <c r="E3566" s="31"/>
      <c r="F3566" s="31"/>
      <c r="H3566" s="36"/>
    </row>
    <row r="3567" spans="4:8" x14ac:dyDescent="0.25">
      <c r="D3567" s="18"/>
      <c r="E3567" s="31"/>
      <c r="F3567" s="31"/>
      <c r="H3567" s="36"/>
    </row>
    <row r="3568" spans="4:8" x14ac:dyDescent="0.25">
      <c r="D3568" s="18"/>
      <c r="E3568" s="31"/>
      <c r="F3568" s="31"/>
      <c r="H3568" s="36"/>
    </row>
    <row r="3569" spans="4:8" x14ac:dyDescent="0.25">
      <c r="D3569" s="18"/>
      <c r="E3569" s="31"/>
      <c r="F3569" s="31"/>
      <c r="H3569" s="36"/>
    </row>
    <row r="3570" spans="4:8" x14ac:dyDescent="0.25">
      <c r="D3570" s="18"/>
      <c r="E3570" s="31"/>
      <c r="F3570" s="31"/>
      <c r="H3570" s="36"/>
    </row>
    <row r="3571" spans="4:8" x14ac:dyDescent="0.25">
      <c r="D3571" s="18"/>
      <c r="E3571" s="31"/>
      <c r="F3571" s="31"/>
      <c r="H3571" s="36"/>
    </row>
    <row r="3572" spans="4:8" x14ac:dyDescent="0.25">
      <c r="D3572" s="18"/>
      <c r="E3572" s="31"/>
      <c r="F3572" s="31"/>
      <c r="H3572" s="36"/>
    </row>
    <row r="3573" spans="4:8" x14ac:dyDescent="0.25">
      <c r="D3573" s="18"/>
      <c r="E3573" s="31"/>
      <c r="F3573" s="31"/>
      <c r="H3573" s="36"/>
    </row>
    <row r="3574" spans="4:8" x14ac:dyDescent="0.25">
      <c r="D3574" s="18"/>
      <c r="E3574" s="31"/>
      <c r="F3574" s="31"/>
      <c r="H3574" s="36"/>
    </row>
    <row r="3575" spans="4:8" x14ac:dyDescent="0.25">
      <c r="D3575" s="18"/>
      <c r="E3575" s="31"/>
      <c r="F3575" s="31"/>
      <c r="H3575" s="36"/>
    </row>
    <row r="3576" spans="4:8" x14ac:dyDescent="0.25">
      <c r="D3576" s="18"/>
      <c r="E3576" s="31"/>
      <c r="F3576" s="31"/>
      <c r="H3576" s="36"/>
    </row>
    <row r="3577" spans="4:8" x14ac:dyDescent="0.25">
      <c r="D3577" s="18"/>
      <c r="E3577" s="31"/>
      <c r="F3577" s="31"/>
      <c r="H3577" s="36"/>
    </row>
    <row r="3578" spans="4:8" x14ac:dyDescent="0.25">
      <c r="D3578" s="18"/>
      <c r="E3578" s="31"/>
      <c r="F3578" s="31"/>
      <c r="H3578" s="36"/>
    </row>
    <row r="3579" spans="4:8" x14ac:dyDescent="0.25">
      <c r="D3579" s="18"/>
      <c r="E3579" s="31"/>
      <c r="F3579" s="31"/>
      <c r="H3579" s="36"/>
    </row>
    <row r="3580" spans="4:8" x14ac:dyDescent="0.25">
      <c r="D3580" s="18"/>
      <c r="E3580" s="31"/>
      <c r="F3580" s="31"/>
      <c r="H3580" s="36"/>
    </row>
    <row r="3581" spans="4:8" x14ac:dyDescent="0.25">
      <c r="D3581" s="18"/>
      <c r="E3581" s="31"/>
      <c r="F3581" s="31"/>
      <c r="H3581" s="36"/>
    </row>
    <row r="3582" spans="4:8" x14ac:dyDescent="0.25">
      <c r="D3582" s="18"/>
      <c r="E3582" s="31"/>
      <c r="F3582" s="31"/>
      <c r="H3582" s="36"/>
    </row>
    <row r="3583" spans="4:8" x14ac:dyDescent="0.25">
      <c r="D3583" s="18"/>
      <c r="E3583" s="31"/>
      <c r="F3583" s="31"/>
      <c r="H3583" s="36"/>
    </row>
    <row r="3584" spans="4:8" x14ac:dyDescent="0.25">
      <c r="D3584" s="18"/>
      <c r="E3584" s="31"/>
      <c r="F3584" s="31"/>
      <c r="H3584" s="36"/>
    </row>
    <row r="3585" spans="4:8" x14ac:dyDescent="0.25">
      <c r="D3585" s="18"/>
      <c r="E3585" s="31"/>
      <c r="F3585" s="31"/>
      <c r="H3585" s="36"/>
    </row>
    <row r="3586" spans="4:8" x14ac:dyDescent="0.25">
      <c r="D3586" s="18"/>
      <c r="E3586" s="31"/>
      <c r="F3586" s="31"/>
      <c r="H3586" s="36"/>
    </row>
    <row r="3587" spans="4:8" x14ac:dyDescent="0.25">
      <c r="D3587" s="18"/>
      <c r="E3587" s="31"/>
      <c r="F3587" s="31"/>
      <c r="H3587" s="36"/>
    </row>
    <row r="3588" spans="4:8" x14ac:dyDescent="0.25">
      <c r="D3588" s="18"/>
      <c r="E3588" s="31"/>
      <c r="F3588" s="31"/>
      <c r="H3588" s="36"/>
    </row>
    <row r="3589" spans="4:8" x14ac:dyDescent="0.25">
      <c r="D3589" s="18"/>
      <c r="E3589" s="31"/>
      <c r="F3589" s="31"/>
      <c r="H3589" s="36"/>
    </row>
    <row r="3590" spans="4:8" x14ac:dyDescent="0.25">
      <c r="D3590" s="18"/>
      <c r="E3590" s="31"/>
      <c r="F3590" s="31"/>
      <c r="H3590" s="36"/>
    </row>
    <row r="3591" spans="4:8" x14ac:dyDescent="0.25">
      <c r="D3591" s="18"/>
      <c r="E3591" s="31"/>
      <c r="F3591" s="31"/>
      <c r="H3591" s="36"/>
    </row>
    <row r="3592" spans="4:8" x14ac:dyDescent="0.25">
      <c r="D3592" s="18"/>
      <c r="E3592" s="31"/>
      <c r="F3592" s="31"/>
      <c r="H3592" s="36"/>
    </row>
    <row r="3593" spans="4:8" x14ac:dyDescent="0.25">
      <c r="D3593" s="18"/>
      <c r="E3593" s="31"/>
      <c r="F3593" s="31"/>
      <c r="H3593" s="36"/>
    </row>
    <row r="3594" spans="4:8" x14ac:dyDescent="0.25">
      <c r="D3594" s="18"/>
      <c r="E3594" s="31"/>
      <c r="F3594" s="31"/>
      <c r="H3594" s="36"/>
    </row>
    <row r="3595" spans="4:8" x14ac:dyDescent="0.25">
      <c r="D3595" s="18"/>
      <c r="E3595" s="31"/>
      <c r="F3595" s="31"/>
      <c r="H3595" s="36"/>
    </row>
    <row r="3596" spans="4:8" x14ac:dyDescent="0.25">
      <c r="D3596" s="18"/>
      <c r="E3596" s="31"/>
      <c r="F3596" s="31"/>
      <c r="H3596" s="36"/>
    </row>
    <row r="3597" spans="4:8" x14ac:dyDescent="0.25">
      <c r="D3597" s="18"/>
      <c r="E3597" s="31"/>
      <c r="F3597" s="31"/>
      <c r="H3597" s="36"/>
    </row>
    <row r="3598" spans="4:8" x14ac:dyDescent="0.25">
      <c r="D3598" s="18"/>
      <c r="E3598" s="31"/>
      <c r="F3598" s="31"/>
      <c r="H3598" s="36"/>
    </row>
    <row r="3599" spans="4:8" x14ac:dyDescent="0.25">
      <c r="D3599" s="18"/>
      <c r="E3599" s="31"/>
      <c r="F3599" s="31"/>
      <c r="H3599" s="36"/>
    </row>
    <row r="3600" spans="4:8" x14ac:dyDescent="0.25">
      <c r="D3600" s="18"/>
      <c r="E3600" s="31"/>
      <c r="F3600" s="31"/>
      <c r="H3600" s="36"/>
    </row>
    <row r="3601" spans="4:8" x14ac:dyDescent="0.25">
      <c r="D3601" s="18"/>
      <c r="E3601" s="31"/>
      <c r="F3601" s="31"/>
      <c r="H3601" s="36"/>
    </row>
    <row r="3602" spans="4:8" x14ac:dyDescent="0.25">
      <c r="D3602" s="18"/>
      <c r="E3602" s="31"/>
      <c r="F3602" s="31"/>
      <c r="H3602" s="36"/>
    </row>
    <row r="3603" spans="4:8" x14ac:dyDescent="0.25">
      <c r="D3603" s="18"/>
      <c r="E3603" s="31"/>
      <c r="F3603" s="31"/>
      <c r="H3603" s="36"/>
    </row>
    <row r="3604" spans="4:8" x14ac:dyDescent="0.25">
      <c r="D3604" s="18"/>
      <c r="E3604" s="31"/>
      <c r="F3604" s="31"/>
      <c r="H3604" s="36"/>
    </row>
    <row r="3605" spans="4:8" x14ac:dyDescent="0.25">
      <c r="D3605" s="18"/>
      <c r="E3605" s="31"/>
      <c r="F3605" s="31"/>
      <c r="H3605" s="36"/>
    </row>
    <row r="3606" spans="4:8" x14ac:dyDescent="0.25">
      <c r="D3606" s="18"/>
      <c r="E3606" s="31"/>
      <c r="F3606" s="31"/>
      <c r="H3606" s="36"/>
    </row>
    <row r="3607" spans="4:8" x14ac:dyDescent="0.25">
      <c r="D3607" s="18"/>
      <c r="E3607" s="31"/>
      <c r="F3607" s="31"/>
      <c r="H3607" s="36"/>
    </row>
    <row r="3608" spans="4:8" x14ac:dyDescent="0.25">
      <c r="D3608" s="18"/>
      <c r="E3608" s="31"/>
      <c r="F3608" s="31"/>
      <c r="H3608" s="36"/>
    </row>
    <row r="3609" spans="4:8" x14ac:dyDescent="0.25">
      <c r="D3609" s="18"/>
      <c r="E3609" s="31"/>
      <c r="F3609" s="31"/>
      <c r="H3609" s="36"/>
    </row>
    <row r="3610" spans="4:8" x14ac:dyDescent="0.25">
      <c r="D3610" s="18"/>
      <c r="E3610" s="31"/>
      <c r="F3610" s="31"/>
      <c r="H3610" s="36"/>
    </row>
    <row r="3611" spans="4:8" x14ac:dyDescent="0.25">
      <c r="D3611" s="18"/>
      <c r="E3611" s="31"/>
      <c r="F3611" s="31"/>
      <c r="H3611" s="36"/>
    </row>
    <row r="3612" spans="4:8" x14ac:dyDescent="0.25">
      <c r="D3612" s="18"/>
      <c r="E3612" s="31"/>
      <c r="F3612" s="31"/>
      <c r="H3612" s="36"/>
    </row>
    <row r="3613" spans="4:8" x14ac:dyDescent="0.25">
      <c r="D3613" s="18"/>
      <c r="E3613" s="31"/>
      <c r="F3613" s="31"/>
      <c r="H3613" s="36"/>
    </row>
    <row r="3614" spans="4:8" x14ac:dyDescent="0.25">
      <c r="D3614" s="18"/>
      <c r="E3614" s="31"/>
      <c r="F3614" s="31"/>
      <c r="H3614" s="36"/>
    </row>
    <row r="3615" spans="4:8" x14ac:dyDescent="0.25">
      <c r="D3615" s="18"/>
      <c r="E3615" s="31"/>
      <c r="F3615" s="31"/>
      <c r="H3615" s="36"/>
    </row>
    <row r="3616" spans="4:8" x14ac:dyDescent="0.25">
      <c r="D3616" s="18"/>
      <c r="E3616" s="31"/>
      <c r="F3616" s="31"/>
      <c r="H3616" s="36"/>
    </row>
    <row r="3617" spans="4:8" x14ac:dyDescent="0.25">
      <c r="D3617" s="18"/>
      <c r="E3617" s="31"/>
      <c r="F3617" s="31"/>
      <c r="H3617" s="36"/>
    </row>
    <row r="3618" spans="4:8" x14ac:dyDescent="0.25">
      <c r="D3618" s="18"/>
      <c r="E3618" s="31"/>
      <c r="F3618" s="31"/>
      <c r="H3618" s="36"/>
    </row>
    <row r="3619" spans="4:8" x14ac:dyDescent="0.25">
      <c r="D3619" s="18"/>
      <c r="E3619" s="31"/>
      <c r="F3619" s="31"/>
      <c r="H3619" s="36"/>
    </row>
    <row r="3620" spans="4:8" x14ac:dyDescent="0.25">
      <c r="D3620" s="18"/>
      <c r="E3620" s="31"/>
      <c r="F3620" s="31"/>
      <c r="H3620" s="36"/>
    </row>
    <row r="3621" spans="4:8" x14ac:dyDescent="0.25">
      <c r="D3621" s="18"/>
      <c r="E3621" s="31"/>
      <c r="F3621" s="31"/>
      <c r="H3621" s="36"/>
    </row>
    <row r="3622" spans="4:8" x14ac:dyDescent="0.25">
      <c r="D3622" s="18"/>
      <c r="E3622" s="31"/>
      <c r="F3622" s="31"/>
      <c r="H3622" s="36"/>
    </row>
    <row r="3623" spans="4:8" x14ac:dyDescent="0.25">
      <c r="D3623" s="18"/>
      <c r="E3623" s="31"/>
      <c r="F3623" s="31"/>
      <c r="H3623" s="36"/>
    </row>
    <row r="3624" spans="4:8" x14ac:dyDescent="0.25">
      <c r="D3624" s="18"/>
      <c r="E3624" s="31"/>
      <c r="F3624" s="31"/>
      <c r="H3624" s="36"/>
    </row>
    <row r="3625" spans="4:8" x14ac:dyDescent="0.25">
      <c r="D3625" s="18"/>
      <c r="E3625" s="31"/>
      <c r="F3625" s="31"/>
      <c r="H3625" s="36"/>
    </row>
    <row r="3626" spans="4:8" x14ac:dyDescent="0.25">
      <c r="D3626" s="18"/>
      <c r="E3626" s="31"/>
      <c r="F3626" s="31"/>
      <c r="H3626" s="36"/>
    </row>
    <row r="3627" spans="4:8" x14ac:dyDescent="0.25">
      <c r="D3627" s="18"/>
      <c r="E3627" s="31"/>
      <c r="F3627" s="31"/>
      <c r="H3627" s="36"/>
    </row>
    <row r="3628" spans="4:8" x14ac:dyDescent="0.25">
      <c r="D3628" s="18"/>
      <c r="E3628" s="31"/>
      <c r="F3628" s="31"/>
      <c r="H3628" s="36"/>
    </row>
    <row r="3629" spans="4:8" x14ac:dyDescent="0.25">
      <c r="D3629" s="18"/>
      <c r="E3629" s="31"/>
      <c r="F3629" s="31"/>
      <c r="H3629" s="36"/>
    </row>
    <row r="3630" spans="4:8" x14ac:dyDescent="0.25">
      <c r="D3630" s="18"/>
      <c r="E3630" s="31"/>
      <c r="F3630" s="31"/>
      <c r="H3630" s="36"/>
    </row>
    <row r="3631" spans="4:8" x14ac:dyDescent="0.25">
      <c r="D3631" s="18"/>
      <c r="E3631" s="31"/>
      <c r="F3631" s="31"/>
      <c r="H3631" s="36"/>
    </row>
    <row r="3632" spans="4:8" x14ac:dyDescent="0.25">
      <c r="D3632" s="18"/>
      <c r="E3632" s="31"/>
      <c r="F3632" s="31"/>
      <c r="H3632" s="36"/>
    </row>
    <row r="3633" spans="4:8" x14ac:dyDescent="0.25">
      <c r="D3633" s="18"/>
      <c r="E3633" s="31"/>
      <c r="F3633" s="31"/>
      <c r="H3633" s="36"/>
    </row>
    <row r="3634" spans="4:8" x14ac:dyDescent="0.25">
      <c r="D3634" s="18"/>
      <c r="E3634" s="31"/>
      <c r="F3634" s="31"/>
      <c r="H3634" s="36"/>
    </row>
    <row r="3635" spans="4:8" x14ac:dyDescent="0.25">
      <c r="D3635" s="18"/>
      <c r="E3635" s="31"/>
      <c r="F3635" s="31"/>
      <c r="H3635" s="36"/>
    </row>
    <row r="3636" spans="4:8" x14ac:dyDescent="0.25">
      <c r="D3636" s="18"/>
      <c r="E3636" s="31"/>
      <c r="F3636" s="31"/>
      <c r="H3636" s="36"/>
    </row>
    <row r="3637" spans="4:8" x14ac:dyDescent="0.25">
      <c r="D3637" s="18"/>
      <c r="E3637" s="31"/>
      <c r="F3637" s="31"/>
      <c r="H3637" s="36"/>
    </row>
    <row r="3638" spans="4:8" x14ac:dyDescent="0.25">
      <c r="D3638" s="18"/>
      <c r="E3638" s="31"/>
      <c r="F3638" s="31"/>
      <c r="H3638" s="36"/>
    </row>
    <row r="3639" spans="4:8" x14ac:dyDescent="0.25">
      <c r="D3639" s="18"/>
      <c r="E3639" s="31"/>
      <c r="F3639" s="31"/>
      <c r="H3639" s="36"/>
    </row>
    <row r="3640" spans="4:8" x14ac:dyDescent="0.25">
      <c r="D3640" s="18"/>
      <c r="E3640" s="31"/>
      <c r="F3640" s="31"/>
      <c r="H3640" s="36"/>
    </row>
    <row r="3641" spans="4:8" x14ac:dyDescent="0.25">
      <c r="D3641" s="18"/>
      <c r="E3641" s="31"/>
      <c r="F3641" s="31"/>
      <c r="H3641" s="36"/>
    </row>
    <row r="3642" spans="4:8" x14ac:dyDescent="0.25">
      <c r="D3642" s="18"/>
      <c r="E3642" s="31"/>
      <c r="F3642" s="31"/>
      <c r="H3642" s="36"/>
    </row>
    <row r="3643" spans="4:8" x14ac:dyDescent="0.25">
      <c r="D3643" s="18"/>
      <c r="E3643" s="31"/>
      <c r="F3643" s="31"/>
      <c r="H3643" s="36"/>
    </row>
    <row r="3644" spans="4:8" x14ac:dyDescent="0.25">
      <c r="D3644" s="18"/>
      <c r="E3644" s="31"/>
      <c r="F3644" s="31"/>
      <c r="H3644" s="36"/>
    </row>
    <row r="3645" spans="4:8" x14ac:dyDescent="0.25">
      <c r="D3645" s="18"/>
      <c r="E3645" s="31"/>
      <c r="F3645" s="31"/>
      <c r="H3645" s="36"/>
    </row>
    <row r="3646" spans="4:8" x14ac:dyDescent="0.25">
      <c r="D3646" s="18"/>
      <c r="E3646" s="31"/>
      <c r="F3646" s="31"/>
      <c r="H3646" s="36"/>
    </row>
    <row r="3647" spans="4:8" x14ac:dyDescent="0.25">
      <c r="D3647" s="18"/>
      <c r="E3647" s="31"/>
      <c r="F3647" s="31"/>
      <c r="H3647" s="36"/>
    </row>
    <row r="3648" spans="4:8" x14ac:dyDescent="0.25">
      <c r="D3648" s="18"/>
      <c r="E3648" s="31"/>
      <c r="F3648" s="31"/>
      <c r="H3648" s="36"/>
    </row>
    <row r="3649" spans="4:8" x14ac:dyDescent="0.25">
      <c r="D3649" s="18"/>
      <c r="E3649" s="31"/>
      <c r="F3649" s="31"/>
      <c r="H3649" s="36"/>
    </row>
    <row r="3650" spans="4:8" x14ac:dyDescent="0.25">
      <c r="D3650" s="18"/>
      <c r="E3650" s="31"/>
      <c r="F3650" s="31"/>
      <c r="H3650" s="36"/>
    </row>
    <row r="3651" spans="4:8" x14ac:dyDescent="0.25">
      <c r="D3651" s="18"/>
      <c r="E3651" s="31"/>
      <c r="F3651" s="31"/>
      <c r="H3651" s="36"/>
    </row>
    <row r="3652" spans="4:8" x14ac:dyDescent="0.25">
      <c r="D3652" s="18"/>
      <c r="E3652" s="31"/>
      <c r="F3652" s="31"/>
      <c r="H3652" s="36"/>
    </row>
    <row r="3653" spans="4:8" x14ac:dyDescent="0.25">
      <c r="D3653" s="18"/>
      <c r="E3653" s="31"/>
      <c r="F3653" s="31"/>
      <c r="H3653" s="36"/>
    </row>
    <row r="3654" spans="4:8" x14ac:dyDescent="0.25">
      <c r="D3654" s="18"/>
      <c r="E3654" s="31"/>
      <c r="F3654" s="31"/>
      <c r="H3654" s="36"/>
    </row>
    <row r="3655" spans="4:8" x14ac:dyDescent="0.25">
      <c r="D3655" s="18"/>
      <c r="E3655" s="31"/>
      <c r="F3655" s="31"/>
      <c r="H3655" s="36"/>
    </row>
    <row r="3656" spans="4:8" x14ac:dyDescent="0.25">
      <c r="D3656" s="18"/>
      <c r="E3656" s="31"/>
      <c r="F3656" s="31"/>
      <c r="H3656" s="36"/>
    </row>
    <row r="3657" spans="4:8" x14ac:dyDescent="0.25">
      <c r="D3657" s="18"/>
      <c r="E3657" s="31"/>
      <c r="F3657" s="31"/>
      <c r="H3657" s="36"/>
    </row>
    <row r="3658" spans="4:8" x14ac:dyDescent="0.25">
      <c r="D3658" s="18"/>
      <c r="E3658" s="31"/>
      <c r="F3658" s="31"/>
      <c r="H3658" s="36"/>
    </row>
    <row r="3659" spans="4:8" x14ac:dyDescent="0.25">
      <c r="D3659" s="18"/>
      <c r="E3659" s="31"/>
      <c r="F3659" s="31"/>
      <c r="H3659" s="36"/>
    </row>
    <row r="3660" spans="4:8" x14ac:dyDescent="0.25">
      <c r="D3660" s="18"/>
      <c r="E3660" s="31"/>
      <c r="F3660" s="31"/>
      <c r="H3660" s="36"/>
    </row>
    <row r="3661" spans="4:8" x14ac:dyDescent="0.25">
      <c r="D3661" s="18"/>
      <c r="E3661" s="31"/>
      <c r="F3661" s="31"/>
      <c r="H3661" s="36"/>
    </row>
    <row r="3662" spans="4:8" x14ac:dyDescent="0.25">
      <c r="D3662" s="18"/>
      <c r="E3662" s="31"/>
      <c r="F3662" s="31"/>
      <c r="H3662" s="36"/>
    </row>
    <row r="3663" spans="4:8" x14ac:dyDescent="0.25">
      <c r="D3663" s="18"/>
      <c r="E3663" s="31"/>
      <c r="F3663" s="31"/>
      <c r="H3663" s="36"/>
    </row>
    <row r="3664" spans="4:8" x14ac:dyDescent="0.25">
      <c r="D3664" s="18"/>
      <c r="E3664" s="31"/>
      <c r="F3664" s="31"/>
      <c r="H3664" s="36"/>
    </row>
    <row r="3665" spans="4:8" x14ac:dyDescent="0.25">
      <c r="D3665" s="18"/>
      <c r="E3665" s="31"/>
      <c r="F3665" s="31"/>
      <c r="H3665" s="36"/>
    </row>
    <row r="3666" spans="4:8" x14ac:dyDescent="0.25">
      <c r="D3666" s="18"/>
      <c r="E3666" s="31"/>
      <c r="F3666" s="31"/>
      <c r="H3666" s="36"/>
    </row>
    <row r="3667" spans="4:8" x14ac:dyDescent="0.25">
      <c r="D3667" s="18"/>
      <c r="E3667" s="31"/>
      <c r="F3667" s="31"/>
      <c r="H3667" s="36"/>
    </row>
    <row r="3668" spans="4:8" x14ac:dyDescent="0.25">
      <c r="D3668" s="18"/>
      <c r="E3668" s="31"/>
      <c r="F3668" s="31"/>
      <c r="H3668" s="36"/>
    </row>
    <row r="3669" spans="4:8" x14ac:dyDescent="0.25">
      <c r="D3669" s="18"/>
      <c r="E3669" s="31"/>
      <c r="F3669" s="31"/>
      <c r="H3669" s="36"/>
    </row>
    <row r="3670" spans="4:8" x14ac:dyDescent="0.25">
      <c r="D3670" s="18"/>
      <c r="E3670" s="31"/>
      <c r="F3670" s="31"/>
      <c r="H3670" s="36"/>
    </row>
    <row r="3671" spans="4:8" x14ac:dyDescent="0.25">
      <c r="D3671" s="18"/>
      <c r="E3671" s="31"/>
      <c r="F3671" s="31"/>
      <c r="H3671" s="36"/>
    </row>
    <row r="3672" spans="4:8" x14ac:dyDescent="0.25">
      <c r="D3672" s="18"/>
      <c r="E3672" s="31"/>
      <c r="F3672" s="31"/>
      <c r="H3672" s="36"/>
    </row>
    <row r="3673" spans="4:8" x14ac:dyDescent="0.25">
      <c r="D3673" s="18"/>
      <c r="E3673" s="31"/>
      <c r="F3673" s="31"/>
      <c r="H3673" s="36"/>
    </row>
    <row r="3674" spans="4:8" x14ac:dyDescent="0.25">
      <c r="D3674" s="18"/>
      <c r="E3674" s="31"/>
      <c r="F3674" s="31"/>
      <c r="H3674" s="36"/>
    </row>
    <row r="3675" spans="4:8" x14ac:dyDescent="0.25">
      <c r="D3675" s="18"/>
      <c r="E3675" s="31"/>
      <c r="F3675" s="31"/>
      <c r="H3675" s="36"/>
    </row>
    <row r="3676" spans="4:8" x14ac:dyDescent="0.25">
      <c r="D3676" s="18"/>
      <c r="E3676" s="31"/>
      <c r="F3676" s="31"/>
      <c r="H3676" s="36"/>
    </row>
    <row r="3677" spans="4:8" x14ac:dyDescent="0.25">
      <c r="D3677" s="18"/>
      <c r="E3677" s="31"/>
      <c r="F3677" s="31"/>
      <c r="H3677" s="36"/>
    </row>
    <row r="3678" spans="4:8" x14ac:dyDescent="0.25">
      <c r="D3678" s="18"/>
      <c r="E3678" s="31"/>
      <c r="F3678" s="31"/>
      <c r="H3678" s="36"/>
    </row>
    <row r="3679" spans="4:8" x14ac:dyDescent="0.25">
      <c r="D3679" s="18"/>
      <c r="E3679" s="31"/>
      <c r="F3679" s="31"/>
      <c r="H3679" s="36"/>
    </row>
    <row r="3680" spans="4:8" x14ac:dyDescent="0.25">
      <c r="D3680" s="18"/>
      <c r="E3680" s="31"/>
      <c r="F3680" s="31"/>
      <c r="H3680" s="36"/>
    </row>
    <row r="3681" spans="4:8" x14ac:dyDescent="0.25">
      <c r="D3681" s="18"/>
      <c r="E3681" s="31"/>
      <c r="F3681" s="31"/>
      <c r="H3681" s="36"/>
    </row>
    <row r="3682" spans="4:8" x14ac:dyDescent="0.25">
      <c r="D3682" s="18"/>
      <c r="E3682" s="31"/>
      <c r="F3682" s="31"/>
      <c r="H3682" s="36"/>
    </row>
    <row r="3683" spans="4:8" x14ac:dyDescent="0.25">
      <c r="D3683" s="18"/>
      <c r="E3683" s="31"/>
      <c r="F3683" s="31"/>
      <c r="H3683" s="36"/>
    </row>
    <row r="3684" spans="4:8" x14ac:dyDescent="0.25">
      <c r="D3684" s="18"/>
      <c r="E3684" s="31"/>
      <c r="F3684" s="31"/>
      <c r="H3684" s="36"/>
    </row>
    <row r="3685" spans="4:8" x14ac:dyDescent="0.25">
      <c r="D3685" s="18"/>
      <c r="E3685" s="31"/>
      <c r="F3685" s="31"/>
      <c r="H3685" s="36"/>
    </row>
    <row r="3686" spans="4:8" x14ac:dyDescent="0.25">
      <c r="D3686" s="18"/>
      <c r="E3686" s="31"/>
      <c r="F3686" s="31"/>
      <c r="H3686" s="36"/>
    </row>
    <row r="3687" spans="4:8" x14ac:dyDescent="0.25">
      <c r="D3687" s="18"/>
      <c r="E3687" s="31"/>
      <c r="F3687" s="31"/>
      <c r="H3687" s="36"/>
    </row>
    <row r="3688" spans="4:8" x14ac:dyDescent="0.25">
      <c r="D3688" s="18"/>
      <c r="E3688" s="31"/>
      <c r="F3688" s="31"/>
      <c r="H3688" s="36"/>
    </row>
    <row r="3689" spans="4:8" x14ac:dyDescent="0.25">
      <c r="D3689" s="18"/>
      <c r="E3689" s="31"/>
      <c r="F3689" s="31"/>
      <c r="H3689" s="36"/>
    </row>
    <row r="3690" spans="4:8" x14ac:dyDescent="0.25">
      <c r="D3690" s="18"/>
      <c r="E3690" s="31"/>
      <c r="F3690" s="31"/>
      <c r="H3690" s="36"/>
    </row>
    <row r="3691" spans="4:8" x14ac:dyDescent="0.25">
      <c r="D3691" s="18"/>
      <c r="E3691" s="31"/>
      <c r="F3691" s="31"/>
      <c r="H3691" s="36"/>
    </row>
    <row r="3692" spans="4:8" x14ac:dyDescent="0.25">
      <c r="D3692" s="18"/>
      <c r="E3692" s="31"/>
      <c r="F3692" s="31"/>
      <c r="H3692" s="36"/>
    </row>
    <row r="3693" spans="4:8" x14ac:dyDescent="0.25">
      <c r="D3693" s="18"/>
      <c r="E3693" s="31"/>
      <c r="F3693" s="31"/>
      <c r="H3693" s="36"/>
    </row>
    <row r="3694" spans="4:8" x14ac:dyDescent="0.25">
      <c r="D3694" s="18"/>
      <c r="E3694" s="31"/>
      <c r="F3694" s="31"/>
      <c r="H3694" s="36"/>
    </row>
    <row r="3695" spans="4:8" x14ac:dyDescent="0.25">
      <c r="D3695" s="18"/>
      <c r="E3695" s="31"/>
      <c r="F3695" s="31"/>
      <c r="H3695" s="36"/>
    </row>
    <row r="3696" spans="4:8" x14ac:dyDescent="0.25">
      <c r="D3696" s="18"/>
      <c r="E3696" s="31"/>
      <c r="F3696" s="31"/>
      <c r="H3696" s="36"/>
    </row>
    <row r="3697" spans="4:8" x14ac:dyDescent="0.25">
      <c r="D3697" s="18"/>
      <c r="E3697" s="31"/>
      <c r="F3697" s="31"/>
      <c r="H3697" s="36"/>
    </row>
    <row r="3698" spans="4:8" x14ac:dyDescent="0.25">
      <c r="D3698" s="18"/>
      <c r="E3698" s="31"/>
      <c r="F3698" s="31"/>
      <c r="H3698" s="36"/>
    </row>
    <row r="3699" spans="4:8" x14ac:dyDescent="0.25">
      <c r="D3699" s="18"/>
      <c r="E3699" s="31"/>
      <c r="F3699" s="31"/>
      <c r="H3699" s="36"/>
    </row>
    <row r="3700" spans="4:8" x14ac:dyDescent="0.25">
      <c r="D3700" s="18"/>
      <c r="E3700" s="31"/>
      <c r="F3700" s="31"/>
      <c r="H3700" s="36"/>
    </row>
    <row r="3701" spans="4:8" x14ac:dyDescent="0.25">
      <c r="D3701" s="18"/>
      <c r="E3701" s="31"/>
      <c r="F3701" s="31"/>
      <c r="H3701" s="36"/>
    </row>
    <row r="3702" spans="4:8" x14ac:dyDescent="0.25">
      <c r="D3702" s="18"/>
      <c r="E3702" s="31"/>
      <c r="F3702" s="31"/>
      <c r="H3702" s="36"/>
    </row>
    <row r="3703" spans="4:8" x14ac:dyDescent="0.25">
      <c r="D3703" s="18"/>
      <c r="E3703" s="31"/>
      <c r="F3703" s="31"/>
      <c r="H3703" s="36"/>
    </row>
    <row r="3704" spans="4:8" x14ac:dyDescent="0.25">
      <c r="D3704" s="18"/>
      <c r="E3704" s="31"/>
      <c r="F3704" s="31"/>
      <c r="H3704" s="36"/>
    </row>
    <row r="3705" spans="4:8" x14ac:dyDescent="0.25">
      <c r="D3705" s="18"/>
      <c r="E3705" s="31"/>
      <c r="F3705" s="31"/>
      <c r="H3705" s="36"/>
    </row>
    <row r="3706" spans="4:8" x14ac:dyDescent="0.25">
      <c r="D3706" s="18"/>
      <c r="E3706" s="31"/>
      <c r="F3706" s="31"/>
      <c r="H3706" s="36"/>
    </row>
    <row r="3707" spans="4:8" x14ac:dyDescent="0.25">
      <c r="D3707" s="18"/>
      <c r="E3707" s="31"/>
      <c r="F3707" s="31"/>
      <c r="H3707" s="36"/>
    </row>
    <row r="3708" spans="4:8" x14ac:dyDescent="0.25">
      <c r="D3708" s="18"/>
      <c r="E3708" s="31"/>
      <c r="F3708" s="31"/>
      <c r="H3708" s="36"/>
    </row>
    <row r="3709" spans="4:8" x14ac:dyDescent="0.25">
      <c r="D3709" s="18"/>
      <c r="E3709" s="31"/>
      <c r="F3709" s="31"/>
      <c r="H3709" s="36"/>
    </row>
    <row r="3710" spans="4:8" x14ac:dyDescent="0.25">
      <c r="D3710" s="18"/>
      <c r="E3710" s="31"/>
      <c r="F3710" s="31"/>
      <c r="H3710" s="36"/>
    </row>
    <row r="3711" spans="4:8" x14ac:dyDescent="0.25">
      <c r="D3711" s="18"/>
      <c r="E3711" s="31"/>
      <c r="F3711" s="31"/>
      <c r="H3711" s="36"/>
    </row>
    <row r="3712" spans="4:8" x14ac:dyDescent="0.25">
      <c r="D3712" s="18"/>
      <c r="E3712" s="31"/>
      <c r="F3712" s="31"/>
      <c r="H3712" s="36"/>
    </row>
    <row r="3713" spans="4:8" x14ac:dyDescent="0.25">
      <c r="D3713" s="18"/>
      <c r="E3713" s="31"/>
      <c r="F3713" s="31"/>
      <c r="H3713" s="36"/>
    </row>
    <row r="3714" spans="4:8" x14ac:dyDescent="0.25">
      <c r="D3714" s="18"/>
      <c r="E3714" s="31"/>
      <c r="F3714" s="31"/>
      <c r="H3714" s="36"/>
    </row>
    <row r="3715" spans="4:8" x14ac:dyDescent="0.25">
      <c r="D3715" s="18"/>
      <c r="E3715" s="31"/>
      <c r="F3715" s="31"/>
      <c r="H3715" s="36"/>
    </row>
    <row r="3716" spans="4:8" x14ac:dyDescent="0.25">
      <c r="D3716" s="18"/>
      <c r="E3716" s="31"/>
      <c r="F3716" s="31"/>
      <c r="H3716" s="36"/>
    </row>
    <row r="3717" spans="4:8" x14ac:dyDescent="0.25">
      <c r="D3717" s="18"/>
      <c r="E3717" s="31"/>
      <c r="F3717" s="31"/>
      <c r="H3717" s="36"/>
    </row>
    <row r="3718" spans="4:8" x14ac:dyDescent="0.25">
      <c r="D3718" s="18"/>
      <c r="E3718" s="31"/>
      <c r="F3718" s="31"/>
      <c r="H3718" s="36"/>
    </row>
    <row r="3719" spans="4:8" x14ac:dyDescent="0.25">
      <c r="D3719" s="18"/>
      <c r="E3719" s="31"/>
      <c r="F3719" s="31"/>
      <c r="H3719" s="36"/>
    </row>
    <row r="3720" spans="4:8" x14ac:dyDescent="0.25">
      <c r="D3720" s="18"/>
      <c r="E3720" s="31"/>
      <c r="F3720" s="31"/>
      <c r="H3720" s="36"/>
    </row>
    <row r="3721" spans="4:8" x14ac:dyDescent="0.25">
      <c r="D3721" s="18"/>
      <c r="E3721" s="31"/>
      <c r="F3721" s="31"/>
      <c r="H3721" s="36"/>
    </row>
    <row r="3722" spans="4:8" x14ac:dyDescent="0.25">
      <c r="D3722" s="18"/>
      <c r="E3722" s="31"/>
      <c r="F3722" s="31"/>
      <c r="H3722" s="36"/>
    </row>
    <row r="3723" spans="4:8" x14ac:dyDescent="0.25">
      <c r="D3723" s="18"/>
      <c r="E3723" s="31"/>
      <c r="F3723" s="31"/>
      <c r="H3723" s="36"/>
    </row>
    <row r="3724" spans="4:8" x14ac:dyDescent="0.25">
      <c r="D3724" s="18"/>
      <c r="E3724" s="31"/>
      <c r="F3724" s="31"/>
      <c r="H3724" s="36"/>
    </row>
    <row r="3725" spans="4:8" x14ac:dyDescent="0.25">
      <c r="D3725" s="18"/>
      <c r="E3725" s="31"/>
      <c r="F3725" s="31"/>
      <c r="H3725" s="36"/>
    </row>
    <row r="3726" spans="4:8" x14ac:dyDescent="0.25">
      <c r="D3726" s="18"/>
      <c r="E3726" s="31"/>
      <c r="F3726" s="31"/>
      <c r="H3726" s="36"/>
    </row>
    <row r="3727" spans="4:8" x14ac:dyDescent="0.25">
      <c r="D3727" s="18"/>
      <c r="E3727" s="31"/>
      <c r="F3727" s="31"/>
      <c r="H3727" s="36"/>
    </row>
    <row r="3728" spans="4:8" x14ac:dyDescent="0.25">
      <c r="D3728" s="18"/>
      <c r="E3728" s="31"/>
      <c r="F3728" s="31"/>
      <c r="H3728" s="36"/>
    </row>
    <row r="3729" spans="4:8" x14ac:dyDescent="0.25">
      <c r="D3729" s="18"/>
      <c r="E3729" s="31"/>
      <c r="F3729" s="31"/>
      <c r="H3729" s="36"/>
    </row>
    <row r="3730" spans="4:8" x14ac:dyDescent="0.25">
      <c r="D3730" s="18"/>
      <c r="E3730" s="31"/>
      <c r="F3730" s="31"/>
      <c r="H3730" s="36"/>
    </row>
    <row r="3731" spans="4:8" x14ac:dyDescent="0.25">
      <c r="D3731" s="18"/>
      <c r="E3731" s="31"/>
      <c r="F3731" s="31"/>
      <c r="H3731" s="36"/>
    </row>
    <row r="3732" spans="4:8" x14ac:dyDescent="0.25">
      <c r="D3732" s="18"/>
      <c r="E3732" s="31"/>
      <c r="F3732" s="31"/>
      <c r="H3732" s="36"/>
    </row>
    <row r="3733" spans="4:8" x14ac:dyDescent="0.25">
      <c r="D3733" s="18"/>
      <c r="E3733" s="31"/>
      <c r="F3733" s="31"/>
      <c r="H3733" s="36"/>
    </row>
    <row r="3734" spans="4:8" x14ac:dyDescent="0.25">
      <c r="D3734" s="18"/>
      <c r="E3734" s="31"/>
      <c r="F3734" s="31"/>
      <c r="H3734" s="36"/>
    </row>
    <row r="3735" spans="4:8" x14ac:dyDescent="0.25">
      <c r="D3735" s="18"/>
      <c r="E3735" s="31"/>
      <c r="F3735" s="31"/>
      <c r="H3735" s="36"/>
    </row>
    <row r="3736" spans="4:8" x14ac:dyDescent="0.25">
      <c r="D3736" s="18"/>
      <c r="E3736" s="31"/>
      <c r="F3736" s="31"/>
      <c r="H3736" s="36"/>
    </row>
    <row r="3737" spans="4:8" x14ac:dyDescent="0.25">
      <c r="D3737" s="18"/>
      <c r="E3737" s="31"/>
      <c r="F3737" s="31"/>
      <c r="H3737" s="36"/>
    </row>
    <row r="3738" spans="4:8" x14ac:dyDescent="0.25">
      <c r="D3738" s="18"/>
      <c r="E3738" s="31"/>
      <c r="F3738" s="31"/>
      <c r="H3738" s="36"/>
    </row>
    <row r="3739" spans="4:8" x14ac:dyDescent="0.25">
      <c r="D3739" s="18"/>
      <c r="E3739" s="31"/>
      <c r="F3739" s="31"/>
      <c r="H3739" s="36"/>
    </row>
    <row r="3740" spans="4:8" x14ac:dyDescent="0.25">
      <c r="D3740" s="18"/>
      <c r="E3740" s="31"/>
      <c r="F3740" s="31"/>
      <c r="H3740" s="36"/>
    </row>
    <row r="3741" spans="4:8" x14ac:dyDescent="0.25">
      <c r="D3741" s="18"/>
      <c r="E3741" s="31"/>
      <c r="F3741" s="31"/>
      <c r="H3741" s="36"/>
    </row>
    <row r="3742" spans="4:8" x14ac:dyDescent="0.25">
      <c r="D3742" s="18"/>
      <c r="E3742" s="31"/>
      <c r="F3742" s="31"/>
      <c r="H3742" s="36"/>
    </row>
    <row r="3743" spans="4:8" x14ac:dyDescent="0.25">
      <c r="D3743" s="18"/>
      <c r="E3743" s="31"/>
      <c r="F3743" s="31"/>
      <c r="H3743" s="36"/>
    </row>
    <row r="3744" spans="4:8" x14ac:dyDescent="0.25">
      <c r="D3744" s="18"/>
      <c r="E3744" s="31"/>
      <c r="F3744" s="31"/>
      <c r="H3744" s="36"/>
    </row>
    <row r="3745" spans="4:8" x14ac:dyDescent="0.25">
      <c r="D3745" s="18"/>
      <c r="E3745" s="31"/>
      <c r="F3745" s="31"/>
      <c r="H3745" s="36"/>
    </row>
    <row r="3746" spans="4:8" x14ac:dyDescent="0.25">
      <c r="D3746" s="18"/>
      <c r="E3746" s="31"/>
      <c r="F3746" s="31"/>
      <c r="H3746" s="36"/>
    </row>
    <row r="3747" spans="4:8" x14ac:dyDescent="0.25">
      <c r="D3747" s="18"/>
      <c r="E3747" s="31"/>
      <c r="F3747" s="31"/>
      <c r="H3747" s="36"/>
    </row>
    <row r="3748" spans="4:8" x14ac:dyDescent="0.25">
      <c r="D3748" s="18"/>
      <c r="E3748" s="31"/>
      <c r="F3748" s="31"/>
      <c r="H3748" s="36"/>
    </row>
    <row r="3749" spans="4:8" x14ac:dyDescent="0.25">
      <c r="D3749" s="18"/>
      <c r="E3749" s="31"/>
      <c r="F3749" s="31"/>
      <c r="H3749" s="36"/>
    </row>
    <row r="3750" spans="4:8" x14ac:dyDescent="0.25">
      <c r="D3750" s="18"/>
      <c r="E3750" s="31"/>
      <c r="F3750" s="31"/>
      <c r="H3750" s="36"/>
    </row>
    <row r="3751" spans="4:8" x14ac:dyDescent="0.25">
      <c r="D3751" s="18"/>
      <c r="E3751" s="31"/>
      <c r="F3751" s="31"/>
      <c r="H3751" s="36"/>
    </row>
    <row r="3752" spans="4:8" x14ac:dyDescent="0.25">
      <c r="D3752" s="18"/>
      <c r="E3752" s="31"/>
      <c r="F3752" s="31"/>
      <c r="H3752" s="36"/>
    </row>
    <row r="3753" spans="4:8" x14ac:dyDescent="0.25">
      <c r="D3753" s="18"/>
      <c r="E3753" s="31"/>
      <c r="F3753" s="31"/>
      <c r="H3753" s="36"/>
    </row>
    <row r="3754" spans="4:8" x14ac:dyDescent="0.25">
      <c r="D3754" s="18"/>
      <c r="E3754" s="31"/>
      <c r="F3754" s="31"/>
      <c r="H3754" s="36"/>
    </row>
    <row r="3755" spans="4:8" x14ac:dyDescent="0.25">
      <c r="D3755" s="18"/>
      <c r="E3755" s="31"/>
      <c r="F3755" s="31"/>
      <c r="H3755" s="36"/>
    </row>
    <row r="3756" spans="4:8" x14ac:dyDescent="0.25">
      <c r="D3756" s="18"/>
      <c r="E3756" s="31"/>
      <c r="F3756" s="31"/>
      <c r="H3756" s="36"/>
    </row>
    <row r="3757" spans="4:8" x14ac:dyDescent="0.25">
      <c r="D3757" s="18"/>
      <c r="E3757" s="31"/>
      <c r="F3757" s="31"/>
      <c r="H3757" s="36"/>
    </row>
    <row r="3758" spans="4:8" x14ac:dyDescent="0.25">
      <c r="D3758" s="18"/>
      <c r="E3758" s="31"/>
      <c r="F3758" s="31"/>
      <c r="H3758" s="36"/>
    </row>
    <row r="3759" spans="4:8" x14ac:dyDescent="0.25">
      <c r="D3759" s="18"/>
      <c r="E3759" s="31"/>
      <c r="F3759" s="31"/>
      <c r="H3759" s="36"/>
    </row>
    <row r="3760" spans="4:8" x14ac:dyDescent="0.25">
      <c r="D3760" s="18"/>
      <c r="E3760" s="31"/>
      <c r="F3760" s="31"/>
      <c r="H3760" s="36"/>
    </row>
    <row r="3761" spans="4:8" x14ac:dyDescent="0.25">
      <c r="D3761" s="18"/>
      <c r="E3761" s="31"/>
      <c r="F3761" s="31"/>
      <c r="H3761" s="36"/>
    </row>
    <row r="3762" spans="4:8" x14ac:dyDescent="0.25">
      <c r="D3762" s="18"/>
      <c r="E3762" s="31"/>
      <c r="F3762" s="31"/>
      <c r="H3762" s="36"/>
    </row>
    <row r="3763" spans="4:8" x14ac:dyDescent="0.25">
      <c r="D3763" s="18"/>
      <c r="E3763" s="31"/>
      <c r="F3763" s="31"/>
      <c r="H3763" s="36"/>
    </row>
    <row r="3764" spans="4:8" x14ac:dyDescent="0.25">
      <c r="D3764" s="18"/>
      <c r="E3764" s="31"/>
      <c r="F3764" s="31"/>
      <c r="H3764" s="36"/>
    </row>
    <row r="3765" spans="4:8" x14ac:dyDescent="0.25">
      <c r="D3765" s="18"/>
      <c r="E3765" s="31"/>
      <c r="F3765" s="31"/>
      <c r="H3765" s="36"/>
    </row>
    <row r="3766" spans="4:8" x14ac:dyDescent="0.25">
      <c r="D3766" s="18"/>
      <c r="E3766" s="31"/>
      <c r="F3766" s="31"/>
      <c r="H3766" s="36"/>
    </row>
    <row r="3767" spans="4:8" x14ac:dyDescent="0.25">
      <c r="D3767" s="18"/>
      <c r="E3767" s="31"/>
      <c r="F3767" s="31"/>
      <c r="H3767" s="36"/>
    </row>
    <row r="3768" spans="4:8" x14ac:dyDescent="0.25">
      <c r="D3768" s="18"/>
      <c r="E3768" s="31"/>
      <c r="F3768" s="31"/>
      <c r="H3768" s="36"/>
    </row>
    <row r="3769" spans="4:8" x14ac:dyDescent="0.25">
      <c r="D3769" s="18"/>
      <c r="E3769" s="31"/>
      <c r="F3769" s="31"/>
      <c r="H3769" s="36"/>
    </row>
    <row r="3770" spans="4:8" x14ac:dyDescent="0.25">
      <c r="D3770" s="18"/>
      <c r="E3770" s="31"/>
      <c r="F3770" s="31"/>
      <c r="H3770" s="36"/>
    </row>
    <row r="3771" spans="4:8" x14ac:dyDescent="0.25">
      <c r="D3771" s="18"/>
      <c r="E3771" s="31"/>
      <c r="F3771" s="31"/>
      <c r="H3771" s="36"/>
    </row>
    <row r="3772" spans="4:8" x14ac:dyDescent="0.25">
      <c r="D3772" s="18"/>
      <c r="E3772" s="31"/>
      <c r="F3772" s="31"/>
      <c r="H3772" s="36"/>
    </row>
    <row r="3773" spans="4:8" x14ac:dyDescent="0.25">
      <c r="D3773" s="18"/>
      <c r="E3773" s="31"/>
      <c r="F3773" s="31"/>
      <c r="H3773" s="36"/>
    </row>
    <row r="3774" spans="4:8" x14ac:dyDescent="0.25">
      <c r="D3774" s="18"/>
      <c r="E3774" s="31"/>
      <c r="F3774" s="31"/>
      <c r="H3774" s="36"/>
    </row>
    <row r="3775" spans="4:8" x14ac:dyDescent="0.25">
      <c r="D3775" s="18"/>
      <c r="E3775" s="31"/>
      <c r="F3775" s="31"/>
      <c r="H3775" s="36"/>
    </row>
    <row r="3776" spans="4:8" x14ac:dyDescent="0.25">
      <c r="D3776" s="18"/>
      <c r="E3776" s="31"/>
      <c r="F3776" s="31"/>
      <c r="H3776" s="36"/>
    </row>
    <row r="3777" spans="4:8" x14ac:dyDescent="0.25">
      <c r="D3777" s="18"/>
      <c r="E3777" s="31"/>
      <c r="F3777" s="31"/>
      <c r="H3777" s="36"/>
    </row>
    <row r="3778" spans="4:8" x14ac:dyDescent="0.25">
      <c r="D3778" s="18"/>
      <c r="E3778" s="31"/>
      <c r="F3778" s="31"/>
      <c r="H3778" s="36"/>
    </row>
    <row r="3779" spans="4:8" x14ac:dyDescent="0.25">
      <c r="D3779" s="18"/>
      <c r="E3779" s="31"/>
      <c r="F3779" s="31"/>
      <c r="H3779" s="36"/>
    </row>
    <row r="3780" spans="4:8" x14ac:dyDescent="0.25">
      <c r="D3780" s="18"/>
      <c r="E3780" s="31"/>
      <c r="F3780" s="31"/>
      <c r="H3780" s="36"/>
    </row>
    <row r="3781" spans="4:8" x14ac:dyDescent="0.25">
      <c r="D3781" s="18"/>
      <c r="E3781" s="31"/>
      <c r="F3781" s="31"/>
      <c r="H3781" s="36"/>
    </row>
    <row r="3782" spans="4:8" x14ac:dyDescent="0.25">
      <c r="D3782" s="18"/>
      <c r="E3782" s="31"/>
      <c r="F3782" s="31"/>
      <c r="H3782" s="36"/>
    </row>
    <row r="3783" spans="4:8" x14ac:dyDescent="0.25">
      <c r="D3783" s="18"/>
      <c r="E3783" s="31"/>
      <c r="F3783" s="31"/>
      <c r="H3783" s="36"/>
    </row>
    <row r="3784" spans="4:8" x14ac:dyDescent="0.25">
      <c r="D3784" s="18"/>
      <c r="E3784" s="31"/>
      <c r="F3784" s="31"/>
      <c r="H3784" s="36"/>
    </row>
    <row r="3785" spans="4:8" x14ac:dyDescent="0.25">
      <c r="D3785" s="18"/>
      <c r="E3785" s="31"/>
      <c r="F3785" s="31"/>
      <c r="H3785" s="36"/>
    </row>
    <row r="3786" spans="4:8" x14ac:dyDescent="0.25">
      <c r="D3786" s="18"/>
      <c r="E3786" s="31"/>
      <c r="F3786" s="31"/>
      <c r="H3786" s="36"/>
    </row>
    <row r="3787" spans="4:8" x14ac:dyDescent="0.25">
      <c r="D3787" s="18"/>
      <c r="E3787" s="31"/>
      <c r="F3787" s="31"/>
      <c r="H3787" s="36"/>
    </row>
    <row r="3788" spans="4:8" x14ac:dyDescent="0.25">
      <c r="D3788" s="18"/>
      <c r="E3788" s="31"/>
      <c r="F3788" s="31"/>
      <c r="H3788" s="36"/>
    </row>
    <row r="3789" spans="4:8" x14ac:dyDescent="0.25">
      <c r="D3789" s="18"/>
      <c r="E3789" s="31"/>
      <c r="F3789" s="31"/>
      <c r="H3789" s="36"/>
    </row>
    <row r="3790" spans="4:8" x14ac:dyDescent="0.25">
      <c r="D3790" s="18"/>
      <c r="E3790" s="31"/>
      <c r="F3790" s="31"/>
      <c r="H3790" s="36"/>
    </row>
    <row r="3791" spans="4:8" x14ac:dyDescent="0.25">
      <c r="D3791" s="18"/>
      <c r="E3791" s="31"/>
      <c r="F3791" s="31"/>
      <c r="H3791" s="36"/>
    </row>
    <row r="3792" spans="4:8" x14ac:dyDescent="0.25">
      <c r="D3792" s="18"/>
      <c r="E3792" s="31"/>
      <c r="F3792" s="31"/>
      <c r="H3792" s="36"/>
    </row>
    <row r="3793" spans="4:8" x14ac:dyDescent="0.25">
      <c r="D3793" s="18"/>
      <c r="E3793" s="31"/>
      <c r="F3793" s="31"/>
      <c r="H3793" s="36"/>
    </row>
    <row r="3794" spans="4:8" x14ac:dyDescent="0.25">
      <c r="D3794" s="18"/>
      <c r="E3794" s="31"/>
      <c r="F3794" s="31"/>
      <c r="H3794" s="36"/>
    </row>
    <row r="3795" spans="4:8" x14ac:dyDescent="0.25">
      <c r="D3795" s="18"/>
      <c r="E3795" s="31"/>
      <c r="F3795" s="31"/>
      <c r="H3795" s="36"/>
    </row>
    <row r="3796" spans="4:8" x14ac:dyDescent="0.25">
      <c r="D3796" s="18"/>
      <c r="E3796" s="31"/>
      <c r="F3796" s="31"/>
      <c r="H3796" s="36"/>
    </row>
    <row r="3797" spans="4:8" x14ac:dyDescent="0.25">
      <c r="D3797" s="18"/>
      <c r="E3797" s="31"/>
      <c r="F3797" s="31"/>
      <c r="H3797" s="36"/>
    </row>
    <row r="3798" spans="4:8" x14ac:dyDescent="0.25">
      <c r="D3798" s="18"/>
      <c r="E3798" s="31"/>
      <c r="F3798" s="31"/>
      <c r="H3798" s="36"/>
    </row>
    <row r="3799" spans="4:8" x14ac:dyDescent="0.25">
      <c r="D3799" s="18"/>
      <c r="E3799" s="31"/>
      <c r="F3799" s="31"/>
      <c r="H3799" s="36"/>
    </row>
    <row r="3800" spans="4:8" x14ac:dyDescent="0.25">
      <c r="D3800" s="18"/>
      <c r="E3800" s="31"/>
      <c r="F3800" s="31"/>
      <c r="H3800" s="36"/>
    </row>
    <row r="3801" spans="4:8" x14ac:dyDescent="0.25">
      <c r="D3801" s="18"/>
      <c r="E3801" s="31"/>
      <c r="F3801" s="31"/>
      <c r="H3801" s="36"/>
    </row>
    <row r="3802" spans="4:8" x14ac:dyDescent="0.25">
      <c r="D3802" s="18"/>
      <c r="E3802" s="31"/>
      <c r="F3802" s="31"/>
      <c r="H3802" s="36"/>
    </row>
    <row r="3803" spans="4:8" x14ac:dyDescent="0.25">
      <c r="D3803" s="18"/>
      <c r="E3803" s="31"/>
      <c r="F3803" s="31"/>
      <c r="H3803" s="36"/>
    </row>
    <row r="3804" spans="4:8" x14ac:dyDescent="0.25">
      <c r="D3804" s="18"/>
      <c r="E3804" s="31"/>
      <c r="F3804" s="31"/>
      <c r="H3804" s="36"/>
    </row>
    <row r="3805" spans="4:8" x14ac:dyDescent="0.25">
      <c r="D3805" s="18"/>
      <c r="E3805" s="31"/>
      <c r="F3805" s="31"/>
      <c r="H3805" s="36"/>
    </row>
    <row r="3806" spans="4:8" x14ac:dyDescent="0.25">
      <c r="D3806" s="18"/>
      <c r="E3806" s="31"/>
      <c r="F3806" s="31"/>
      <c r="H3806" s="36"/>
    </row>
    <row r="3807" spans="4:8" x14ac:dyDescent="0.25">
      <c r="D3807" s="18"/>
      <c r="E3807" s="31"/>
      <c r="F3807" s="31"/>
      <c r="H3807" s="36"/>
    </row>
    <row r="3808" spans="4:8" x14ac:dyDescent="0.25">
      <c r="D3808" s="18"/>
      <c r="E3808" s="31"/>
      <c r="F3808" s="31"/>
      <c r="H3808" s="36"/>
    </row>
    <row r="3809" spans="4:8" x14ac:dyDescent="0.25">
      <c r="D3809" s="18"/>
      <c r="E3809" s="31"/>
      <c r="F3809" s="31"/>
      <c r="H3809" s="36"/>
    </row>
    <row r="3810" spans="4:8" x14ac:dyDescent="0.25">
      <c r="D3810" s="18"/>
      <c r="E3810" s="31"/>
      <c r="F3810" s="31"/>
      <c r="H3810" s="36"/>
    </row>
    <row r="3811" spans="4:8" x14ac:dyDescent="0.25">
      <c r="D3811" s="18"/>
      <c r="E3811" s="31"/>
      <c r="F3811" s="31"/>
      <c r="H3811" s="36"/>
    </row>
    <row r="3812" spans="4:8" x14ac:dyDescent="0.25">
      <c r="D3812" s="18"/>
      <c r="E3812" s="31"/>
      <c r="F3812" s="31"/>
      <c r="H3812" s="36"/>
    </row>
    <row r="3813" spans="4:8" x14ac:dyDescent="0.25">
      <c r="D3813" s="18"/>
      <c r="E3813" s="31"/>
      <c r="F3813" s="31"/>
      <c r="H3813" s="36"/>
    </row>
    <row r="3814" spans="4:8" x14ac:dyDescent="0.25">
      <c r="D3814" s="18"/>
      <c r="E3814" s="31"/>
      <c r="F3814" s="31"/>
      <c r="H3814" s="36"/>
    </row>
    <row r="3815" spans="4:8" x14ac:dyDescent="0.25">
      <c r="D3815" s="18"/>
      <c r="E3815" s="31"/>
      <c r="F3815" s="31"/>
      <c r="H3815" s="36"/>
    </row>
    <row r="3816" spans="4:8" x14ac:dyDescent="0.25">
      <c r="D3816" s="18"/>
      <c r="E3816" s="31"/>
      <c r="F3816" s="31"/>
      <c r="H3816" s="36"/>
    </row>
    <row r="3817" spans="4:8" x14ac:dyDescent="0.25">
      <c r="D3817" s="18"/>
      <c r="E3817" s="31"/>
      <c r="F3817" s="31"/>
      <c r="H3817" s="36"/>
    </row>
    <row r="3818" spans="4:8" x14ac:dyDescent="0.25">
      <c r="D3818" s="18"/>
      <c r="E3818" s="31"/>
      <c r="F3818" s="31"/>
      <c r="H3818" s="36"/>
    </row>
    <row r="3819" spans="4:8" x14ac:dyDescent="0.25">
      <c r="D3819" s="18"/>
      <c r="E3819" s="31"/>
      <c r="F3819" s="31"/>
      <c r="H3819" s="36"/>
    </row>
    <row r="3820" spans="4:8" x14ac:dyDescent="0.25">
      <c r="D3820" s="18"/>
      <c r="E3820" s="31"/>
      <c r="F3820" s="31"/>
      <c r="H3820" s="36"/>
    </row>
    <row r="3821" spans="4:8" x14ac:dyDescent="0.25">
      <c r="D3821" s="18"/>
      <c r="E3821" s="31"/>
      <c r="F3821" s="31"/>
      <c r="H3821" s="36"/>
    </row>
    <row r="3822" spans="4:8" x14ac:dyDescent="0.25">
      <c r="D3822" s="18"/>
      <c r="E3822" s="31"/>
      <c r="F3822" s="31"/>
      <c r="H3822" s="36"/>
    </row>
    <row r="3823" spans="4:8" x14ac:dyDescent="0.25">
      <c r="D3823" s="18"/>
      <c r="E3823" s="31"/>
      <c r="F3823" s="31"/>
      <c r="H3823" s="36"/>
    </row>
    <row r="3824" spans="4:8" x14ac:dyDescent="0.25">
      <c r="D3824" s="18"/>
      <c r="E3824" s="31"/>
      <c r="F3824" s="31"/>
      <c r="H3824" s="36"/>
    </row>
    <row r="3825" spans="4:8" x14ac:dyDescent="0.25">
      <c r="D3825" s="18"/>
      <c r="E3825" s="31"/>
      <c r="F3825" s="31"/>
      <c r="H3825" s="36"/>
    </row>
    <row r="3826" spans="4:8" x14ac:dyDescent="0.25">
      <c r="D3826" s="18"/>
      <c r="E3826" s="31"/>
      <c r="F3826" s="31"/>
      <c r="H3826" s="36"/>
    </row>
    <row r="3827" spans="4:8" x14ac:dyDescent="0.25">
      <c r="D3827" s="18"/>
      <c r="E3827" s="31"/>
      <c r="F3827" s="31"/>
      <c r="H3827" s="36"/>
    </row>
    <row r="3828" spans="4:8" x14ac:dyDescent="0.25">
      <c r="D3828" s="18"/>
      <c r="E3828" s="31"/>
      <c r="F3828" s="31"/>
      <c r="H3828" s="36"/>
    </row>
    <row r="3829" spans="4:8" x14ac:dyDescent="0.25">
      <c r="D3829" s="18"/>
      <c r="E3829" s="31"/>
      <c r="F3829" s="31"/>
      <c r="H3829" s="36"/>
    </row>
    <row r="3830" spans="4:8" x14ac:dyDescent="0.25">
      <c r="D3830" s="18"/>
      <c r="E3830" s="31"/>
      <c r="F3830" s="31"/>
      <c r="H3830" s="36"/>
    </row>
    <row r="3831" spans="4:8" x14ac:dyDescent="0.25">
      <c r="D3831" s="18"/>
      <c r="E3831" s="31"/>
      <c r="F3831" s="31"/>
      <c r="H3831" s="36"/>
    </row>
    <row r="3832" spans="4:8" x14ac:dyDescent="0.25">
      <c r="D3832" s="18"/>
      <c r="E3832" s="31"/>
      <c r="F3832" s="31"/>
      <c r="H3832" s="36"/>
    </row>
    <row r="3833" spans="4:8" x14ac:dyDescent="0.25">
      <c r="D3833" s="18"/>
      <c r="E3833" s="31"/>
      <c r="F3833" s="31"/>
      <c r="H3833" s="36"/>
    </row>
    <row r="3834" spans="4:8" x14ac:dyDescent="0.25">
      <c r="D3834" s="18"/>
      <c r="E3834" s="31"/>
      <c r="F3834" s="31"/>
      <c r="H3834" s="36"/>
    </row>
    <row r="3835" spans="4:8" x14ac:dyDescent="0.25">
      <c r="D3835" s="18"/>
      <c r="E3835" s="31"/>
      <c r="F3835" s="31"/>
      <c r="H3835" s="36"/>
    </row>
    <row r="3836" spans="4:8" x14ac:dyDescent="0.25">
      <c r="D3836" s="18"/>
      <c r="E3836" s="31"/>
      <c r="F3836" s="31"/>
      <c r="H3836" s="36"/>
    </row>
    <row r="3837" spans="4:8" x14ac:dyDescent="0.25">
      <c r="D3837" s="18"/>
      <c r="E3837" s="31"/>
      <c r="F3837" s="31"/>
      <c r="H3837" s="36"/>
    </row>
    <row r="3838" spans="4:8" x14ac:dyDescent="0.25">
      <c r="D3838" s="18"/>
      <c r="E3838" s="31"/>
      <c r="F3838" s="31"/>
      <c r="H3838" s="36"/>
    </row>
    <row r="3839" spans="4:8" x14ac:dyDescent="0.25">
      <c r="D3839" s="18"/>
      <c r="E3839" s="31"/>
      <c r="F3839" s="31"/>
      <c r="H3839" s="36"/>
    </row>
    <row r="3840" spans="4:8" x14ac:dyDescent="0.25">
      <c r="D3840" s="18"/>
      <c r="E3840" s="31"/>
      <c r="F3840" s="31"/>
      <c r="H3840" s="36"/>
    </row>
    <row r="3841" spans="4:8" x14ac:dyDescent="0.25">
      <c r="D3841" s="18"/>
      <c r="E3841" s="31"/>
      <c r="F3841" s="31"/>
      <c r="H3841" s="36"/>
    </row>
    <row r="3842" spans="4:8" x14ac:dyDescent="0.25">
      <c r="D3842" s="18"/>
      <c r="E3842" s="31"/>
      <c r="F3842" s="31"/>
      <c r="H3842" s="36"/>
    </row>
    <row r="3843" spans="4:8" x14ac:dyDescent="0.25">
      <c r="D3843" s="18"/>
      <c r="E3843" s="31"/>
      <c r="F3843" s="31"/>
      <c r="H3843" s="36"/>
    </row>
    <row r="3844" spans="4:8" x14ac:dyDescent="0.25">
      <c r="D3844" s="18"/>
      <c r="E3844" s="31"/>
      <c r="F3844" s="31"/>
      <c r="H3844" s="36"/>
    </row>
    <row r="3845" spans="4:8" x14ac:dyDescent="0.25">
      <c r="D3845" s="18"/>
      <c r="E3845" s="31"/>
      <c r="F3845" s="31"/>
      <c r="H3845" s="36"/>
    </row>
    <row r="3846" spans="4:8" x14ac:dyDescent="0.25">
      <c r="D3846" s="18"/>
      <c r="E3846" s="31"/>
      <c r="F3846" s="31"/>
      <c r="H3846" s="36"/>
    </row>
    <row r="3847" spans="4:8" x14ac:dyDescent="0.25">
      <c r="D3847" s="18"/>
      <c r="E3847" s="31"/>
      <c r="F3847" s="31"/>
      <c r="H3847" s="36"/>
    </row>
    <row r="3848" spans="4:8" x14ac:dyDescent="0.25">
      <c r="D3848" s="18"/>
      <c r="E3848" s="31"/>
      <c r="F3848" s="31"/>
      <c r="H3848" s="36"/>
    </row>
    <row r="3849" spans="4:8" x14ac:dyDescent="0.25">
      <c r="D3849" s="18"/>
      <c r="E3849" s="31"/>
      <c r="F3849" s="31"/>
      <c r="H3849" s="36"/>
    </row>
    <row r="3850" spans="4:8" x14ac:dyDescent="0.25">
      <c r="D3850" s="18"/>
      <c r="E3850" s="31"/>
      <c r="F3850" s="31"/>
      <c r="H3850" s="36"/>
    </row>
    <row r="3851" spans="4:8" x14ac:dyDescent="0.25">
      <c r="D3851" s="18"/>
      <c r="E3851" s="31"/>
      <c r="F3851" s="31"/>
      <c r="H3851" s="36"/>
    </row>
    <row r="3852" spans="4:8" x14ac:dyDescent="0.25">
      <c r="D3852" s="18"/>
      <c r="E3852" s="31"/>
      <c r="F3852" s="31"/>
      <c r="H3852" s="36"/>
    </row>
    <row r="3853" spans="4:8" x14ac:dyDescent="0.25">
      <c r="D3853" s="18"/>
      <c r="E3853" s="31"/>
      <c r="F3853" s="31"/>
      <c r="H3853" s="36"/>
    </row>
    <row r="3854" spans="4:8" x14ac:dyDescent="0.25">
      <c r="D3854" s="18"/>
      <c r="E3854" s="31"/>
      <c r="F3854" s="31"/>
      <c r="H3854" s="36"/>
    </row>
    <row r="3855" spans="4:8" x14ac:dyDescent="0.25">
      <c r="D3855" s="18"/>
      <c r="E3855" s="31"/>
      <c r="F3855" s="31"/>
      <c r="H3855" s="36"/>
    </row>
    <row r="3856" spans="4:8" x14ac:dyDescent="0.25">
      <c r="D3856" s="18"/>
      <c r="E3856" s="31"/>
      <c r="F3856" s="31"/>
      <c r="H3856" s="36"/>
    </row>
    <row r="3857" spans="4:8" x14ac:dyDescent="0.25">
      <c r="D3857" s="18"/>
      <c r="E3857" s="31"/>
      <c r="F3857" s="31"/>
      <c r="H3857" s="36"/>
    </row>
    <row r="3858" spans="4:8" x14ac:dyDescent="0.25">
      <c r="D3858" s="18"/>
      <c r="E3858" s="31"/>
      <c r="F3858" s="31"/>
      <c r="H3858" s="36"/>
    </row>
    <row r="3859" spans="4:8" x14ac:dyDescent="0.25">
      <c r="D3859" s="18"/>
      <c r="E3859" s="31"/>
      <c r="F3859" s="31"/>
      <c r="H3859" s="36"/>
    </row>
    <row r="3860" spans="4:8" x14ac:dyDescent="0.25">
      <c r="D3860" s="18"/>
      <c r="E3860" s="31"/>
      <c r="F3860" s="31"/>
      <c r="H3860" s="36"/>
    </row>
    <row r="3861" spans="4:8" x14ac:dyDescent="0.25">
      <c r="D3861" s="18"/>
      <c r="E3861" s="31"/>
      <c r="F3861" s="31"/>
      <c r="H3861" s="36"/>
    </row>
    <row r="3862" spans="4:8" x14ac:dyDescent="0.25">
      <c r="D3862" s="18"/>
      <c r="E3862" s="31"/>
      <c r="F3862" s="31"/>
      <c r="H3862" s="36"/>
    </row>
    <row r="3863" spans="4:8" x14ac:dyDescent="0.25">
      <c r="D3863" s="18"/>
      <c r="E3863" s="31"/>
      <c r="F3863" s="31"/>
      <c r="H3863" s="36"/>
    </row>
    <row r="3864" spans="4:8" x14ac:dyDescent="0.25">
      <c r="D3864" s="18"/>
      <c r="E3864" s="31"/>
      <c r="F3864" s="31"/>
      <c r="H3864" s="36"/>
    </row>
    <row r="3865" spans="4:8" x14ac:dyDescent="0.25">
      <c r="D3865" s="18"/>
      <c r="E3865" s="31"/>
      <c r="F3865" s="31"/>
      <c r="H3865" s="36"/>
    </row>
    <row r="3866" spans="4:8" x14ac:dyDescent="0.25">
      <c r="D3866" s="18"/>
      <c r="E3866" s="31"/>
      <c r="F3866" s="31"/>
      <c r="H3866" s="36"/>
    </row>
    <row r="3867" spans="4:8" x14ac:dyDescent="0.25">
      <c r="D3867" s="18"/>
      <c r="E3867" s="31"/>
      <c r="F3867" s="31"/>
      <c r="H3867" s="36"/>
    </row>
    <row r="3868" spans="4:8" x14ac:dyDescent="0.25">
      <c r="D3868" s="18"/>
      <c r="E3868" s="31"/>
      <c r="F3868" s="31"/>
      <c r="H3868" s="36"/>
    </row>
    <row r="3869" spans="4:8" x14ac:dyDescent="0.25">
      <c r="D3869" s="18"/>
      <c r="E3869" s="31"/>
      <c r="F3869" s="31"/>
      <c r="H3869" s="36"/>
    </row>
    <row r="3870" spans="4:8" x14ac:dyDescent="0.25">
      <c r="D3870" s="18"/>
      <c r="E3870" s="31"/>
      <c r="F3870" s="31"/>
      <c r="H3870" s="36"/>
    </row>
    <row r="3871" spans="4:8" x14ac:dyDescent="0.25">
      <c r="D3871" s="18"/>
      <c r="E3871" s="31"/>
      <c r="F3871" s="31"/>
      <c r="H3871" s="36"/>
    </row>
    <row r="3872" spans="4:8" x14ac:dyDescent="0.25">
      <c r="D3872" s="18"/>
      <c r="E3872" s="31"/>
      <c r="F3872" s="31"/>
      <c r="H3872" s="36"/>
    </row>
    <row r="3873" spans="4:8" x14ac:dyDescent="0.25">
      <c r="D3873" s="18"/>
      <c r="E3873" s="31"/>
      <c r="F3873" s="31"/>
      <c r="H3873" s="36"/>
    </row>
    <row r="3874" spans="4:8" x14ac:dyDescent="0.25">
      <c r="D3874" s="18"/>
      <c r="E3874" s="31"/>
      <c r="F3874" s="31"/>
      <c r="H3874" s="36"/>
    </row>
    <row r="3875" spans="4:8" x14ac:dyDescent="0.25">
      <c r="D3875" s="18"/>
      <c r="E3875" s="31"/>
      <c r="F3875" s="31"/>
      <c r="H3875" s="36"/>
    </row>
    <row r="3876" spans="4:8" x14ac:dyDescent="0.25">
      <c r="D3876" s="18"/>
      <c r="E3876" s="31"/>
      <c r="F3876" s="31"/>
      <c r="H3876" s="36"/>
    </row>
    <row r="3877" spans="4:8" x14ac:dyDescent="0.25">
      <c r="D3877" s="18"/>
      <c r="E3877" s="31"/>
      <c r="F3877" s="31"/>
      <c r="H3877" s="36"/>
    </row>
    <row r="3878" spans="4:8" x14ac:dyDescent="0.25">
      <c r="D3878" s="18"/>
      <c r="E3878" s="31"/>
      <c r="F3878" s="31"/>
      <c r="H3878" s="36"/>
    </row>
    <row r="3879" spans="4:8" x14ac:dyDescent="0.25">
      <c r="D3879" s="18"/>
      <c r="E3879" s="31"/>
      <c r="F3879" s="31"/>
      <c r="H3879" s="36"/>
    </row>
    <row r="3880" spans="4:8" x14ac:dyDescent="0.25">
      <c r="D3880" s="18"/>
      <c r="E3880" s="31"/>
      <c r="F3880" s="31"/>
      <c r="H3880" s="36"/>
    </row>
    <row r="3881" spans="4:8" x14ac:dyDescent="0.25">
      <c r="D3881" s="18"/>
      <c r="E3881" s="31"/>
      <c r="F3881" s="31"/>
      <c r="H3881" s="36"/>
    </row>
    <row r="3882" spans="4:8" x14ac:dyDescent="0.25">
      <c r="D3882" s="18"/>
      <c r="E3882" s="31"/>
      <c r="F3882" s="31"/>
      <c r="H3882" s="36"/>
    </row>
    <row r="3883" spans="4:8" x14ac:dyDescent="0.25">
      <c r="D3883" s="18"/>
      <c r="E3883" s="31"/>
      <c r="F3883" s="31"/>
      <c r="H3883" s="36"/>
    </row>
    <row r="3884" spans="4:8" x14ac:dyDescent="0.25">
      <c r="D3884" s="18"/>
      <c r="E3884" s="31"/>
      <c r="F3884" s="31"/>
      <c r="H3884" s="36"/>
    </row>
    <row r="3885" spans="4:8" x14ac:dyDescent="0.25">
      <c r="D3885" s="18"/>
      <c r="E3885" s="31"/>
      <c r="F3885" s="31"/>
      <c r="H3885" s="36"/>
    </row>
    <row r="3886" spans="4:8" x14ac:dyDescent="0.25">
      <c r="D3886" s="18"/>
      <c r="E3886" s="31"/>
      <c r="F3886" s="31"/>
      <c r="H3886" s="36"/>
    </row>
    <row r="3887" spans="4:8" x14ac:dyDescent="0.25">
      <c r="D3887" s="18"/>
      <c r="E3887" s="31"/>
      <c r="F3887" s="31"/>
      <c r="H3887" s="36"/>
    </row>
    <row r="3888" spans="4:8" x14ac:dyDescent="0.25">
      <c r="D3888" s="18"/>
      <c r="E3888" s="31"/>
      <c r="F3888" s="31"/>
      <c r="H3888" s="36"/>
    </row>
    <row r="3889" spans="4:8" x14ac:dyDescent="0.25">
      <c r="D3889" s="18"/>
      <c r="E3889" s="31"/>
      <c r="F3889" s="31"/>
      <c r="H3889" s="36"/>
    </row>
    <row r="3890" spans="4:8" x14ac:dyDescent="0.25">
      <c r="D3890" s="18"/>
      <c r="E3890" s="31"/>
      <c r="F3890" s="31"/>
      <c r="H3890" s="36"/>
    </row>
    <row r="3891" spans="4:8" x14ac:dyDescent="0.25">
      <c r="D3891" s="18"/>
      <c r="E3891" s="31"/>
      <c r="F3891" s="31"/>
      <c r="H3891" s="36"/>
    </row>
    <row r="3892" spans="4:8" x14ac:dyDescent="0.25">
      <c r="D3892" s="18"/>
      <c r="E3892" s="31"/>
      <c r="F3892" s="31"/>
      <c r="H3892" s="36"/>
    </row>
    <row r="3893" spans="4:8" x14ac:dyDescent="0.25">
      <c r="D3893" s="18"/>
      <c r="E3893" s="31"/>
      <c r="F3893" s="31"/>
      <c r="H3893" s="36"/>
    </row>
    <row r="3894" spans="4:8" x14ac:dyDescent="0.25">
      <c r="D3894" s="18"/>
      <c r="E3894" s="31"/>
      <c r="F3894" s="31"/>
      <c r="H3894" s="36"/>
    </row>
    <row r="3895" spans="4:8" x14ac:dyDescent="0.25">
      <c r="D3895" s="18"/>
      <c r="E3895" s="31"/>
      <c r="F3895" s="31"/>
      <c r="H3895" s="36"/>
    </row>
    <row r="3896" spans="4:8" x14ac:dyDescent="0.25">
      <c r="D3896" s="18"/>
      <c r="E3896" s="31"/>
      <c r="F3896" s="31"/>
      <c r="H3896" s="36"/>
    </row>
    <row r="3897" spans="4:8" x14ac:dyDescent="0.25">
      <c r="D3897" s="18"/>
      <c r="E3897" s="31"/>
      <c r="F3897" s="31"/>
      <c r="H3897" s="36"/>
    </row>
    <row r="3898" spans="4:8" x14ac:dyDescent="0.25">
      <c r="D3898" s="18"/>
      <c r="E3898" s="31"/>
      <c r="F3898" s="31"/>
      <c r="H3898" s="36"/>
    </row>
    <row r="3899" spans="4:8" x14ac:dyDescent="0.25">
      <c r="D3899" s="18"/>
      <c r="E3899" s="31"/>
      <c r="F3899" s="31"/>
      <c r="H3899" s="36"/>
    </row>
    <row r="3900" spans="4:8" x14ac:dyDescent="0.25">
      <c r="D3900" s="18"/>
      <c r="E3900" s="31"/>
      <c r="F3900" s="31"/>
      <c r="H3900" s="36"/>
    </row>
    <row r="3901" spans="4:8" x14ac:dyDescent="0.25">
      <c r="D3901" s="18"/>
      <c r="E3901" s="31"/>
      <c r="F3901" s="31"/>
      <c r="H3901" s="36"/>
    </row>
    <row r="3902" spans="4:8" x14ac:dyDescent="0.25">
      <c r="D3902" s="18"/>
      <c r="E3902" s="31"/>
      <c r="F3902" s="31"/>
      <c r="H3902" s="36"/>
    </row>
    <row r="3903" spans="4:8" x14ac:dyDescent="0.25">
      <c r="D3903" s="18"/>
      <c r="E3903" s="31"/>
      <c r="F3903" s="31"/>
      <c r="H3903" s="36"/>
    </row>
    <row r="3904" spans="4:8" x14ac:dyDescent="0.25">
      <c r="D3904" s="18"/>
      <c r="E3904" s="31"/>
      <c r="F3904" s="31"/>
      <c r="H3904" s="36"/>
    </row>
    <row r="3905" spans="4:8" x14ac:dyDescent="0.25">
      <c r="D3905" s="18"/>
      <c r="E3905" s="31"/>
      <c r="F3905" s="31"/>
      <c r="H3905" s="36"/>
    </row>
    <row r="3906" spans="4:8" x14ac:dyDescent="0.25">
      <c r="D3906" s="18"/>
      <c r="E3906" s="31"/>
      <c r="F3906" s="31"/>
      <c r="H3906" s="36"/>
    </row>
    <row r="3907" spans="4:8" x14ac:dyDescent="0.25">
      <c r="D3907" s="18"/>
      <c r="E3907" s="31"/>
      <c r="F3907" s="31"/>
      <c r="H3907" s="36"/>
    </row>
    <row r="3908" spans="4:8" x14ac:dyDescent="0.25">
      <c r="D3908" s="18"/>
      <c r="E3908" s="31"/>
      <c r="F3908" s="31"/>
      <c r="H3908" s="36"/>
    </row>
    <row r="3909" spans="4:8" x14ac:dyDescent="0.25">
      <c r="D3909" s="18"/>
      <c r="E3909" s="31"/>
      <c r="F3909" s="31"/>
      <c r="H3909" s="36"/>
    </row>
    <row r="3910" spans="4:8" x14ac:dyDescent="0.25">
      <c r="D3910" s="18"/>
      <c r="E3910" s="31"/>
      <c r="F3910" s="31"/>
      <c r="H3910" s="36"/>
    </row>
    <row r="3911" spans="4:8" x14ac:dyDescent="0.25">
      <c r="D3911" s="18"/>
      <c r="E3911" s="31"/>
      <c r="F3911" s="31"/>
      <c r="H3911" s="36"/>
    </row>
    <row r="3912" spans="4:8" x14ac:dyDescent="0.25">
      <c r="D3912" s="18"/>
      <c r="E3912" s="31"/>
      <c r="F3912" s="31"/>
      <c r="H3912" s="36"/>
    </row>
    <row r="3913" spans="4:8" x14ac:dyDescent="0.25">
      <c r="D3913" s="18"/>
      <c r="E3913" s="31"/>
      <c r="F3913" s="31"/>
      <c r="H3913" s="36"/>
    </row>
    <row r="3914" spans="4:8" x14ac:dyDescent="0.25">
      <c r="D3914" s="18"/>
      <c r="E3914" s="31"/>
      <c r="F3914" s="31"/>
      <c r="H3914" s="36"/>
    </row>
    <row r="3915" spans="4:8" x14ac:dyDescent="0.25">
      <c r="D3915" s="18"/>
      <c r="E3915" s="31"/>
      <c r="F3915" s="31"/>
      <c r="H3915" s="36"/>
    </row>
    <row r="3916" spans="4:8" x14ac:dyDescent="0.25">
      <c r="D3916" s="18"/>
      <c r="E3916" s="31"/>
      <c r="F3916" s="31"/>
      <c r="H3916" s="36"/>
    </row>
    <row r="3917" spans="4:8" x14ac:dyDescent="0.25">
      <c r="D3917" s="18"/>
      <c r="E3917" s="31"/>
      <c r="F3917" s="31"/>
      <c r="H3917" s="36"/>
    </row>
    <row r="3918" spans="4:8" x14ac:dyDescent="0.25">
      <c r="D3918" s="18"/>
      <c r="E3918" s="31"/>
      <c r="F3918" s="31"/>
      <c r="H3918" s="36"/>
    </row>
    <row r="3919" spans="4:8" x14ac:dyDescent="0.25">
      <c r="D3919" s="18"/>
      <c r="E3919" s="31"/>
      <c r="F3919" s="31"/>
      <c r="H3919" s="36"/>
    </row>
    <row r="3920" spans="4:8" x14ac:dyDescent="0.25">
      <c r="D3920" s="18"/>
      <c r="E3920" s="31"/>
      <c r="F3920" s="31"/>
      <c r="H3920" s="36"/>
    </row>
    <row r="3921" spans="4:8" x14ac:dyDescent="0.25">
      <c r="D3921" s="18"/>
      <c r="E3921" s="31"/>
      <c r="F3921" s="31"/>
      <c r="H3921" s="36"/>
    </row>
    <row r="3922" spans="4:8" x14ac:dyDescent="0.25">
      <c r="D3922" s="18"/>
      <c r="E3922" s="31"/>
      <c r="F3922" s="31"/>
      <c r="H3922" s="36"/>
    </row>
    <row r="3923" spans="4:8" x14ac:dyDescent="0.25">
      <c r="D3923" s="18"/>
      <c r="E3923" s="31"/>
      <c r="F3923" s="31"/>
      <c r="H3923" s="36"/>
    </row>
    <row r="3924" spans="4:8" x14ac:dyDescent="0.25">
      <c r="D3924" s="18"/>
      <c r="E3924" s="31"/>
      <c r="F3924" s="31"/>
      <c r="H3924" s="36"/>
    </row>
    <row r="3925" spans="4:8" x14ac:dyDescent="0.25">
      <c r="D3925" s="18"/>
      <c r="E3925" s="31"/>
      <c r="F3925" s="31"/>
      <c r="H3925" s="36"/>
    </row>
    <row r="3926" spans="4:8" x14ac:dyDescent="0.25">
      <c r="D3926" s="18"/>
      <c r="E3926" s="31"/>
      <c r="F3926" s="31"/>
      <c r="H3926" s="36"/>
    </row>
    <row r="3927" spans="4:8" x14ac:dyDescent="0.25">
      <c r="D3927" s="18"/>
      <c r="E3927" s="31"/>
      <c r="F3927" s="31"/>
      <c r="H3927" s="36"/>
    </row>
    <row r="3928" spans="4:8" x14ac:dyDescent="0.25">
      <c r="D3928" s="18"/>
      <c r="E3928" s="31"/>
      <c r="F3928" s="31"/>
      <c r="H3928" s="36"/>
    </row>
    <row r="3929" spans="4:8" x14ac:dyDescent="0.25">
      <c r="D3929" s="18"/>
      <c r="E3929" s="31"/>
      <c r="F3929" s="31"/>
      <c r="H3929" s="36"/>
    </row>
    <row r="3930" spans="4:8" x14ac:dyDescent="0.25">
      <c r="D3930" s="18"/>
      <c r="E3930" s="31"/>
      <c r="F3930" s="31"/>
      <c r="H3930" s="36"/>
    </row>
    <row r="3931" spans="4:8" x14ac:dyDescent="0.25">
      <c r="D3931" s="18"/>
      <c r="E3931" s="31"/>
      <c r="F3931" s="31"/>
      <c r="H3931" s="36"/>
    </row>
    <row r="3932" spans="4:8" x14ac:dyDescent="0.25">
      <c r="D3932" s="18"/>
      <c r="E3932" s="31"/>
      <c r="F3932" s="31"/>
      <c r="H3932" s="36"/>
    </row>
    <row r="3933" spans="4:8" x14ac:dyDescent="0.25">
      <c r="D3933" s="18"/>
      <c r="E3933" s="31"/>
      <c r="F3933" s="31"/>
      <c r="H3933" s="36"/>
    </row>
    <row r="3934" spans="4:8" x14ac:dyDescent="0.25">
      <c r="D3934" s="18"/>
      <c r="E3934" s="31"/>
      <c r="F3934" s="31"/>
      <c r="H3934" s="36"/>
    </row>
    <row r="3935" spans="4:8" x14ac:dyDescent="0.25">
      <c r="D3935" s="18"/>
      <c r="E3935" s="31"/>
      <c r="F3935" s="31"/>
      <c r="H3935" s="36"/>
    </row>
    <row r="3936" spans="4:8" x14ac:dyDescent="0.25">
      <c r="D3936" s="18"/>
      <c r="E3936" s="31"/>
      <c r="F3936" s="31"/>
      <c r="H3936" s="36"/>
    </row>
    <row r="3937" spans="4:8" x14ac:dyDescent="0.25">
      <c r="D3937" s="18"/>
      <c r="E3937" s="31"/>
      <c r="F3937" s="31"/>
      <c r="H3937" s="36"/>
    </row>
    <row r="3938" spans="4:8" x14ac:dyDescent="0.25">
      <c r="D3938" s="18"/>
      <c r="E3938" s="31"/>
      <c r="F3938" s="31"/>
      <c r="H3938" s="36"/>
    </row>
    <row r="3939" spans="4:8" x14ac:dyDescent="0.25">
      <c r="D3939" s="18"/>
      <c r="E3939" s="31"/>
      <c r="F3939" s="31"/>
      <c r="H3939" s="36"/>
    </row>
    <row r="3940" spans="4:8" x14ac:dyDescent="0.25">
      <c r="D3940" s="18"/>
      <c r="E3940" s="31"/>
      <c r="F3940" s="31"/>
      <c r="H3940" s="36"/>
    </row>
    <row r="3941" spans="4:8" x14ac:dyDescent="0.25">
      <c r="D3941" s="18"/>
      <c r="E3941" s="31"/>
      <c r="F3941" s="31"/>
      <c r="H3941" s="36"/>
    </row>
    <row r="3942" spans="4:8" x14ac:dyDescent="0.25">
      <c r="D3942" s="18"/>
      <c r="E3942" s="31"/>
      <c r="F3942" s="31"/>
      <c r="H3942" s="36"/>
    </row>
    <row r="3943" spans="4:8" x14ac:dyDescent="0.25">
      <c r="D3943" s="18"/>
      <c r="E3943" s="31"/>
      <c r="F3943" s="31"/>
      <c r="H3943" s="36"/>
    </row>
    <row r="3944" spans="4:8" x14ac:dyDescent="0.25">
      <c r="D3944" s="18"/>
      <c r="E3944" s="31"/>
      <c r="F3944" s="31"/>
      <c r="H3944" s="36"/>
    </row>
    <row r="3945" spans="4:8" x14ac:dyDescent="0.25">
      <c r="D3945" s="18"/>
      <c r="E3945" s="31"/>
      <c r="F3945" s="31"/>
      <c r="H3945" s="36"/>
    </row>
    <row r="3946" spans="4:8" x14ac:dyDescent="0.25">
      <c r="D3946" s="18"/>
      <c r="E3946" s="31"/>
      <c r="F3946" s="31"/>
      <c r="H3946" s="36"/>
    </row>
    <row r="3947" spans="4:8" x14ac:dyDescent="0.25">
      <c r="D3947" s="18"/>
      <c r="E3947" s="31"/>
      <c r="F3947" s="31"/>
      <c r="H3947" s="36"/>
    </row>
    <row r="3948" spans="4:8" x14ac:dyDescent="0.25">
      <c r="D3948" s="18"/>
      <c r="E3948" s="31"/>
      <c r="F3948" s="31"/>
      <c r="H3948" s="36"/>
    </row>
    <row r="3949" spans="4:8" x14ac:dyDescent="0.25">
      <c r="D3949" s="18"/>
      <c r="E3949" s="31"/>
      <c r="F3949" s="31"/>
      <c r="H3949" s="36"/>
    </row>
    <row r="3950" spans="4:8" x14ac:dyDescent="0.25">
      <c r="D3950" s="18"/>
      <c r="E3950" s="31"/>
      <c r="F3950" s="31"/>
      <c r="H3950" s="36"/>
    </row>
    <row r="3951" spans="4:8" x14ac:dyDescent="0.25">
      <c r="D3951" s="18"/>
      <c r="E3951" s="31"/>
      <c r="F3951" s="31"/>
      <c r="H3951" s="36"/>
    </row>
    <row r="3952" spans="4:8" x14ac:dyDescent="0.25">
      <c r="D3952" s="18"/>
      <c r="E3952" s="31"/>
      <c r="F3952" s="31"/>
      <c r="H3952" s="36"/>
    </row>
    <row r="3953" spans="4:8" x14ac:dyDescent="0.25">
      <c r="D3953" s="18"/>
      <c r="E3953" s="31"/>
      <c r="F3953" s="31"/>
      <c r="H3953" s="36"/>
    </row>
    <row r="3954" spans="4:8" x14ac:dyDescent="0.25">
      <c r="D3954" s="18"/>
      <c r="E3954" s="31"/>
      <c r="F3954" s="31"/>
      <c r="H3954" s="36"/>
    </row>
    <row r="3955" spans="4:8" x14ac:dyDescent="0.25">
      <c r="D3955" s="18"/>
      <c r="E3955" s="31"/>
      <c r="F3955" s="31"/>
      <c r="H3955" s="36"/>
    </row>
    <row r="3956" spans="4:8" x14ac:dyDescent="0.25">
      <c r="D3956" s="18"/>
      <c r="E3956" s="31"/>
      <c r="F3956" s="31"/>
      <c r="H3956" s="36"/>
    </row>
    <row r="3957" spans="4:8" x14ac:dyDescent="0.25">
      <c r="D3957" s="18"/>
      <c r="E3957" s="31"/>
      <c r="F3957" s="31"/>
      <c r="H3957" s="36"/>
    </row>
    <row r="3958" spans="4:8" x14ac:dyDescent="0.25">
      <c r="D3958" s="18"/>
      <c r="E3958" s="31"/>
      <c r="F3958" s="31"/>
      <c r="H3958" s="36"/>
    </row>
    <row r="3959" spans="4:8" x14ac:dyDescent="0.25">
      <c r="D3959" s="18"/>
      <c r="E3959" s="31"/>
      <c r="F3959" s="31"/>
      <c r="H3959" s="36"/>
    </row>
    <row r="3960" spans="4:8" x14ac:dyDescent="0.25">
      <c r="D3960" s="18"/>
      <c r="E3960" s="31"/>
      <c r="F3960" s="31"/>
      <c r="H3960" s="36"/>
    </row>
    <row r="3961" spans="4:8" x14ac:dyDescent="0.25">
      <c r="D3961" s="18"/>
      <c r="E3961" s="31"/>
      <c r="F3961" s="31"/>
      <c r="H3961" s="36"/>
    </row>
    <row r="3962" spans="4:8" x14ac:dyDescent="0.25">
      <c r="D3962" s="18"/>
      <c r="E3962" s="31"/>
      <c r="F3962" s="31"/>
      <c r="H3962" s="36"/>
    </row>
    <row r="3963" spans="4:8" x14ac:dyDescent="0.25">
      <c r="D3963" s="18"/>
      <c r="E3963" s="31"/>
      <c r="F3963" s="31"/>
      <c r="H3963" s="36"/>
    </row>
    <row r="3964" spans="4:8" x14ac:dyDescent="0.25">
      <c r="D3964" s="18"/>
      <c r="E3964" s="31"/>
      <c r="F3964" s="31"/>
      <c r="H3964" s="36"/>
    </row>
    <row r="3965" spans="4:8" x14ac:dyDescent="0.25">
      <c r="D3965" s="18"/>
      <c r="E3965" s="31"/>
      <c r="F3965" s="31"/>
      <c r="H3965" s="36"/>
    </row>
    <row r="3966" spans="4:8" x14ac:dyDescent="0.25">
      <c r="D3966" s="18"/>
      <c r="E3966" s="31"/>
      <c r="F3966" s="31"/>
      <c r="H3966" s="36"/>
    </row>
    <row r="3967" spans="4:8" x14ac:dyDescent="0.25">
      <c r="D3967" s="18"/>
      <c r="E3967" s="31"/>
      <c r="F3967" s="31"/>
      <c r="H3967" s="36"/>
    </row>
    <row r="3968" spans="4:8" x14ac:dyDescent="0.25">
      <c r="D3968" s="18"/>
      <c r="E3968" s="31"/>
      <c r="F3968" s="31"/>
      <c r="H3968" s="36"/>
    </row>
    <row r="3969" spans="4:8" x14ac:dyDescent="0.25">
      <c r="D3969" s="18"/>
      <c r="E3969" s="31"/>
      <c r="F3969" s="31"/>
      <c r="H3969" s="36"/>
    </row>
    <row r="3970" spans="4:8" x14ac:dyDescent="0.25">
      <c r="D3970" s="18"/>
      <c r="E3970" s="31"/>
      <c r="F3970" s="31"/>
      <c r="H3970" s="36"/>
    </row>
    <row r="3971" spans="4:8" x14ac:dyDescent="0.25">
      <c r="D3971" s="18"/>
      <c r="E3971" s="31"/>
      <c r="F3971" s="31"/>
      <c r="H3971" s="36"/>
    </row>
    <row r="3972" spans="4:8" x14ac:dyDescent="0.25">
      <c r="D3972" s="18"/>
      <c r="E3972" s="31"/>
      <c r="F3972" s="31"/>
      <c r="H3972" s="36"/>
    </row>
    <row r="3973" spans="4:8" x14ac:dyDescent="0.25">
      <c r="D3973" s="18"/>
      <c r="E3973" s="31"/>
      <c r="F3973" s="31"/>
      <c r="H3973" s="36"/>
    </row>
    <row r="3974" spans="4:8" x14ac:dyDescent="0.25">
      <c r="D3974" s="18"/>
      <c r="E3974" s="31"/>
      <c r="F3974" s="31"/>
      <c r="H3974" s="36"/>
    </row>
    <row r="3975" spans="4:8" x14ac:dyDescent="0.25">
      <c r="D3975" s="18"/>
      <c r="E3975" s="31"/>
      <c r="F3975" s="31"/>
      <c r="H3975" s="36"/>
    </row>
    <row r="3976" spans="4:8" x14ac:dyDescent="0.25">
      <c r="D3976" s="18"/>
      <c r="E3976" s="31"/>
      <c r="F3976" s="31"/>
      <c r="H3976" s="36"/>
    </row>
    <row r="3977" spans="4:8" x14ac:dyDescent="0.25">
      <c r="D3977" s="18"/>
      <c r="E3977" s="31"/>
      <c r="F3977" s="31"/>
      <c r="H3977" s="36"/>
    </row>
    <row r="3978" spans="4:8" x14ac:dyDescent="0.25">
      <c r="D3978" s="18"/>
      <c r="E3978" s="31"/>
      <c r="F3978" s="31"/>
      <c r="H3978" s="36"/>
    </row>
    <row r="3979" spans="4:8" x14ac:dyDescent="0.25">
      <c r="D3979" s="18"/>
      <c r="E3979" s="31"/>
      <c r="F3979" s="31"/>
      <c r="H3979" s="36"/>
    </row>
    <row r="3980" spans="4:8" x14ac:dyDescent="0.25">
      <c r="D3980" s="18"/>
      <c r="E3980" s="31"/>
      <c r="F3980" s="31"/>
      <c r="H3980" s="36"/>
    </row>
    <row r="3981" spans="4:8" x14ac:dyDescent="0.25">
      <c r="D3981" s="18"/>
      <c r="E3981" s="31"/>
      <c r="F3981" s="31"/>
      <c r="H3981" s="36"/>
    </row>
    <row r="3982" spans="4:8" x14ac:dyDescent="0.25">
      <c r="D3982" s="18"/>
      <c r="E3982" s="31"/>
      <c r="F3982" s="31"/>
      <c r="H3982" s="36"/>
    </row>
    <row r="3983" spans="4:8" x14ac:dyDescent="0.25">
      <c r="D3983" s="18"/>
      <c r="E3983" s="31"/>
      <c r="F3983" s="31"/>
      <c r="H3983" s="36"/>
    </row>
    <row r="3984" spans="4:8" x14ac:dyDescent="0.25">
      <c r="D3984" s="18"/>
      <c r="E3984" s="31"/>
      <c r="F3984" s="31"/>
      <c r="H3984" s="36"/>
    </row>
    <row r="3985" spans="4:8" x14ac:dyDescent="0.25">
      <c r="D3985" s="18"/>
      <c r="E3985" s="31"/>
      <c r="F3985" s="31"/>
      <c r="H3985" s="36"/>
    </row>
    <row r="3986" spans="4:8" x14ac:dyDescent="0.25">
      <c r="D3986" s="18"/>
      <c r="E3986" s="31"/>
      <c r="F3986" s="31"/>
      <c r="H3986" s="36"/>
    </row>
    <row r="3987" spans="4:8" x14ac:dyDescent="0.25">
      <c r="D3987" s="18"/>
      <c r="E3987" s="31"/>
      <c r="F3987" s="31"/>
      <c r="H3987" s="36"/>
    </row>
    <row r="3988" spans="4:8" x14ac:dyDescent="0.25">
      <c r="D3988" s="18"/>
      <c r="E3988" s="31"/>
      <c r="F3988" s="31"/>
      <c r="H3988" s="36"/>
    </row>
    <row r="3989" spans="4:8" x14ac:dyDescent="0.25">
      <c r="D3989" s="18"/>
      <c r="E3989" s="31"/>
      <c r="F3989" s="31"/>
      <c r="H3989" s="36"/>
    </row>
    <row r="3990" spans="4:8" x14ac:dyDescent="0.25">
      <c r="D3990" s="18"/>
      <c r="E3990" s="31"/>
      <c r="F3990" s="31"/>
      <c r="H3990" s="36"/>
    </row>
    <row r="3991" spans="4:8" x14ac:dyDescent="0.25">
      <c r="D3991" s="18"/>
      <c r="E3991" s="31"/>
      <c r="F3991" s="31"/>
      <c r="H3991" s="36"/>
    </row>
    <row r="3992" spans="4:8" x14ac:dyDescent="0.25">
      <c r="D3992" s="18"/>
      <c r="E3992" s="31"/>
      <c r="F3992" s="31"/>
      <c r="H3992" s="36"/>
    </row>
    <row r="3993" spans="4:8" x14ac:dyDescent="0.25">
      <c r="D3993" s="18"/>
      <c r="E3993" s="31"/>
      <c r="F3993" s="31"/>
      <c r="H3993" s="36"/>
    </row>
    <row r="3994" spans="4:8" x14ac:dyDescent="0.25">
      <c r="D3994" s="18"/>
      <c r="E3994" s="31"/>
      <c r="F3994" s="31"/>
      <c r="H3994" s="36"/>
    </row>
    <row r="3995" spans="4:8" x14ac:dyDescent="0.25">
      <c r="D3995" s="18"/>
      <c r="E3995" s="31"/>
      <c r="F3995" s="31"/>
      <c r="H3995" s="36"/>
    </row>
    <row r="3996" spans="4:8" x14ac:dyDescent="0.25">
      <c r="D3996" s="18"/>
      <c r="E3996" s="31"/>
      <c r="F3996" s="31"/>
      <c r="H3996" s="36"/>
    </row>
    <row r="3997" spans="4:8" x14ac:dyDescent="0.25">
      <c r="D3997" s="18"/>
      <c r="E3997" s="31"/>
      <c r="F3997" s="31"/>
      <c r="H3997" s="36"/>
    </row>
    <row r="3998" spans="4:8" x14ac:dyDescent="0.25">
      <c r="D3998" s="18"/>
      <c r="E3998" s="31"/>
      <c r="F3998" s="31"/>
      <c r="H3998" s="36"/>
    </row>
    <row r="3999" spans="4:8" x14ac:dyDescent="0.25">
      <c r="D3999" s="18"/>
      <c r="E3999" s="31"/>
      <c r="F3999" s="31"/>
      <c r="H3999" s="36"/>
    </row>
    <row r="4000" spans="4:8" x14ac:dyDescent="0.25">
      <c r="D4000" s="18"/>
      <c r="E4000" s="31"/>
      <c r="F4000" s="31"/>
      <c r="H4000" s="36"/>
    </row>
    <row r="4001" spans="4:8" x14ac:dyDescent="0.25">
      <c r="D4001" s="18"/>
      <c r="E4001" s="31"/>
      <c r="F4001" s="31"/>
      <c r="H4001" s="36"/>
    </row>
    <row r="4002" spans="4:8" x14ac:dyDescent="0.25">
      <c r="D4002" s="18"/>
      <c r="E4002" s="31"/>
      <c r="F4002" s="31"/>
      <c r="H4002" s="36"/>
    </row>
    <row r="4003" spans="4:8" x14ac:dyDescent="0.25">
      <c r="D4003" s="18"/>
      <c r="E4003" s="31"/>
      <c r="F4003" s="31"/>
      <c r="H4003" s="36"/>
    </row>
    <row r="4004" spans="4:8" x14ac:dyDescent="0.25">
      <c r="D4004" s="18"/>
      <c r="E4004" s="31"/>
      <c r="F4004" s="31"/>
      <c r="H4004" s="36"/>
    </row>
    <row r="4005" spans="4:8" x14ac:dyDescent="0.25">
      <c r="D4005" s="18"/>
      <c r="E4005" s="31"/>
      <c r="F4005" s="31"/>
      <c r="H4005" s="36"/>
    </row>
    <row r="4006" spans="4:8" x14ac:dyDescent="0.25">
      <c r="D4006" s="18"/>
      <c r="E4006" s="31"/>
      <c r="F4006" s="31"/>
      <c r="H4006" s="36"/>
    </row>
    <row r="4007" spans="4:8" x14ac:dyDescent="0.25">
      <c r="D4007" s="18"/>
      <c r="E4007" s="31"/>
      <c r="F4007" s="31"/>
      <c r="H4007" s="36"/>
    </row>
    <row r="4008" spans="4:8" x14ac:dyDescent="0.25">
      <c r="D4008" s="18"/>
      <c r="E4008" s="31"/>
      <c r="F4008" s="31"/>
      <c r="H4008" s="36"/>
    </row>
    <row r="4009" spans="4:8" x14ac:dyDescent="0.25">
      <c r="D4009" s="18"/>
      <c r="E4009" s="31"/>
      <c r="F4009" s="31"/>
      <c r="H4009" s="36"/>
    </row>
    <row r="4010" spans="4:8" x14ac:dyDescent="0.25">
      <c r="D4010" s="18"/>
      <c r="E4010" s="31"/>
      <c r="F4010" s="31"/>
      <c r="H4010" s="36"/>
    </row>
    <row r="4011" spans="4:8" x14ac:dyDescent="0.25">
      <c r="D4011" s="18"/>
      <c r="E4011" s="31"/>
      <c r="F4011" s="31"/>
      <c r="H4011" s="36"/>
    </row>
    <row r="4012" spans="4:8" x14ac:dyDescent="0.25">
      <c r="D4012" s="18"/>
      <c r="E4012" s="31"/>
      <c r="F4012" s="31"/>
      <c r="H4012" s="36"/>
    </row>
    <row r="4013" spans="4:8" x14ac:dyDescent="0.25">
      <c r="D4013" s="18"/>
      <c r="E4013" s="31"/>
      <c r="F4013" s="31"/>
      <c r="H4013" s="36"/>
    </row>
    <row r="4014" spans="4:8" x14ac:dyDescent="0.25">
      <c r="D4014" s="18"/>
      <c r="E4014" s="31"/>
      <c r="F4014" s="31"/>
      <c r="H4014" s="36"/>
    </row>
    <row r="4015" spans="4:8" x14ac:dyDescent="0.25">
      <c r="D4015" s="18"/>
      <c r="E4015" s="31"/>
      <c r="F4015" s="31"/>
      <c r="H4015" s="36"/>
    </row>
    <row r="4016" spans="4:8" x14ac:dyDescent="0.25">
      <c r="D4016" s="18"/>
      <c r="E4016" s="31"/>
      <c r="F4016" s="31"/>
      <c r="H4016" s="36"/>
    </row>
    <row r="4017" spans="4:8" x14ac:dyDescent="0.25">
      <c r="D4017" s="18"/>
      <c r="E4017" s="31"/>
      <c r="F4017" s="31"/>
      <c r="H4017" s="36"/>
    </row>
    <row r="4018" spans="4:8" x14ac:dyDescent="0.25">
      <c r="D4018" s="18"/>
      <c r="E4018" s="31"/>
      <c r="F4018" s="31"/>
      <c r="H4018" s="36"/>
    </row>
    <row r="4019" spans="4:8" x14ac:dyDescent="0.25">
      <c r="D4019" s="18"/>
      <c r="E4019" s="31"/>
      <c r="F4019" s="31"/>
      <c r="H4019" s="36"/>
    </row>
    <row r="4020" spans="4:8" x14ac:dyDescent="0.25">
      <c r="D4020" s="18"/>
      <c r="E4020" s="31"/>
      <c r="F4020" s="31"/>
      <c r="H4020" s="36"/>
    </row>
    <row r="4021" spans="4:8" x14ac:dyDescent="0.25">
      <c r="D4021" s="18"/>
      <c r="E4021" s="31"/>
      <c r="F4021" s="31"/>
      <c r="H4021" s="36"/>
    </row>
    <row r="4022" spans="4:8" x14ac:dyDescent="0.25">
      <c r="D4022" s="18"/>
      <c r="E4022" s="31"/>
      <c r="F4022" s="31"/>
      <c r="H4022" s="36"/>
    </row>
    <row r="4023" spans="4:8" x14ac:dyDescent="0.25">
      <c r="D4023" s="18"/>
      <c r="E4023" s="31"/>
      <c r="F4023" s="31"/>
      <c r="H4023" s="36"/>
    </row>
    <row r="4024" spans="4:8" x14ac:dyDescent="0.25">
      <c r="D4024" s="18"/>
      <c r="E4024" s="31"/>
      <c r="F4024" s="31"/>
      <c r="H4024" s="36"/>
    </row>
    <row r="4025" spans="4:8" x14ac:dyDescent="0.25">
      <c r="D4025" s="18"/>
      <c r="E4025" s="31"/>
      <c r="F4025" s="31"/>
      <c r="H4025" s="36"/>
    </row>
    <row r="4026" spans="4:8" x14ac:dyDescent="0.25">
      <c r="D4026" s="18"/>
      <c r="E4026" s="31"/>
      <c r="F4026" s="31"/>
      <c r="H4026" s="36"/>
    </row>
    <row r="4027" spans="4:8" x14ac:dyDescent="0.25">
      <c r="D4027" s="18"/>
      <c r="E4027" s="31"/>
      <c r="F4027" s="31"/>
      <c r="H4027" s="36"/>
    </row>
    <row r="4028" spans="4:8" x14ac:dyDescent="0.25">
      <c r="D4028" s="18"/>
      <c r="E4028" s="31"/>
      <c r="F4028" s="31"/>
      <c r="H4028" s="36"/>
    </row>
    <row r="4029" spans="4:8" x14ac:dyDescent="0.25">
      <c r="D4029" s="18"/>
      <c r="E4029" s="31"/>
      <c r="F4029" s="31"/>
      <c r="H4029" s="36"/>
    </row>
    <row r="4030" spans="4:8" x14ac:dyDescent="0.25">
      <c r="D4030" s="18"/>
      <c r="E4030" s="31"/>
      <c r="F4030" s="31"/>
      <c r="H4030" s="36"/>
    </row>
    <row r="4031" spans="4:8" x14ac:dyDescent="0.25">
      <c r="D4031" s="18"/>
      <c r="E4031" s="31"/>
      <c r="F4031" s="31"/>
      <c r="H4031" s="36"/>
    </row>
    <row r="4032" spans="4:8" x14ac:dyDescent="0.25">
      <c r="D4032" s="18"/>
      <c r="E4032" s="31"/>
      <c r="F4032" s="31"/>
      <c r="H4032" s="36"/>
    </row>
    <row r="4033" spans="4:8" x14ac:dyDescent="0.25">
      <c r="D4033" s="18"/>
      <c r="E4033" s="31"/>
      <c r="F4033" s="31"/>
      <c r="H4033" s="36"/>
    </row>
    <row r="4034" spans="4:8" x14ac:dyDescent="0.25">
      <c r="D4034" s="18"/>
      <c r="E4034" s="31"/>
      <c r="F4034" s="31"/>
      <c r="H4034" s="36"/>
    </row>
    <row r="4035" spans="4:8" x14ac:dyDescent="0.25">
      <c r="D4035" s="18"/>
      <c r="E4035" s="31"/>
      <c r="F4035" s="31"/>
      <c r="H4035" s="36"/>
    </row>
    <row r="4036" spans="4:8" x14ac:dyDescent="0.25">
      <c r="D4036" s="18"/>
      <c r="E4036" s="31"/>
      <c r="F4036" s="31"/>
      <c r="H4036" s="36"/>
    </row>
    <row r="4037" spans="4:8" x14ac:dyDescent="0.25">
      <c r="D4037" s="18"/>
      <c r="E4037" s="31"/>
      <c r="F4037" s="31"/>
      <c r="H4037" s="36"/>
    </row>
    <row r="4038" spans="4:8" x14ac:dyDescent="0.25">
      <c r="D4038" s="18"/>
      <c r="E4038" s="31"/>
      <c r="F4038" s="31"/>
      <c r="H4038" s="36"/>
    </row>
    <row r="4039" spans="4:8" x14ac:dyDescent="0.25">
      <c r="D4039" s="18"/>
      <c r="E4039" s="31"/>
      <c r="F4039" s="31"/>
      <c r="H4039" s="36"/>
    </row>
    <row r="4040" spans="4:8" x14ac:dyDescent="0.25">
      <c r="D4040" s="18"/>
      <c r="E4040" s="31"/>
      <c r="F4040" s="31"/>
      <c r="H4040" s="36"/>
    </row>
    <row r="4041" spans="4:8" x14ac:dyDescent="0.25">
      <c r="D4041" s="18"/>
      <c r="E4041" s="31"/>
      <c r="F4041" s="31"/>
      <c r="H4041" s="36"/>
    </row>
    <row r="4042" spans="4:8" x14ac:dyDescent="0.25">
      <c r="D4042" s="18"/>
      <c r="E4042" s="31"/>
      <c r="F4042" s="31"/>
      <c r="H4042" s="36"/>
    </row>
    <row r="4043" spans="4:8" x14ac:dyDescent="0.25">
      <c r="D4043" s="18"/>
      <c r="E4043" s="31"/>
      <c r="F4043" s="31"/>
      <c r="H4043" s="36"/>
    </row>
    <row r="4044" spans="4:8" x14ac:dyDescent="0.25">
      <c r="D4044" s="18"/>
      <c r="E4044" s="31"/>
      <c r="F4044" s="31"/>
      <c r="H4044" s="36"/>
    </row>
    <row r="4045" spans="4:8" x14ac:dyDescent="0.25">
      <c r="D4045" s="18"/>
      <c r="E4045" s="31"/>
      <c r="F4045" s="31"/>
      <c r="H4045" s="36"/>
    </row>
    <row r="4046" spans="4:8" x14ac:dyDescent="0.25">
      <c r="D4046" s="18"/>
      <c r="E4046" s="31"/>
      <c r="F4046" s="31"/>
      <c r="H4046" s="36"/>
    </row>
    <row r="4047" spans="4:8" x14ac:dyDescent="0.25">
      <c r="D4047" s="18"/>
      <c r="E4047" s="31"/>
      <c r="F4047" s="31"/>
      <c r="H4047" s="36"/>
    </row>
    <row r="4048" spans="4:8" x14ac:dyDescent="0.25">
      <c r="D4048" s="18"/>
      <c r="E4048" s="31"/>
      <c r="F4048" s="31"/>
      <c r="H4048" s="36"/>
    </row>
    <row r="4049" spans="4:8" x14ac:dyDescent="0.25">
      <c r="D4049" s="18"/>
      <c r="E4049" s="31"/>
      <c r="F4049" s="31"/>
      <c r="H4049" s="36"/>
    </row>
    <row r="4050" spans="4:8" x14ac:dyDescent="0.25">
      <c r="D4050" s="18"/>
      <c r="E4050" s="31"/>
      <c r="F4050" s="31"/>
      <c r="H4050" s="36"/>
    </row>
    <row r="4051" spans="4:8" x14ac:dyDescent="0.25">
      <c r="D4051" s="18"/>
      <c r="E4051" s="31"/>
      <c r="F4051" s="31"/>
      <c r="H4051" s="36"/>
    </row>
    <row r="4052" spans="4:8" x14ac:dyDescent="0.25">
      <c r="D4052" s="18"/>
      <c r="E4052" s="31"/>
      <c r="F4052" s="31"/>
      <c r="H4052" s="36"/>
    </row>
    <row r="4053" spans="4:8" x14ac:dyDescent="0.25">
      <c r="D4053" s="18"/>
      <c r="E4053" s="31"/>
      <c r="F4053" s="31"/>
      <c r="H4053" s="36"/>
    </row>
    <row r="4054" spans="4:8" x14ac:dyDescent="0.25">
      <c r="D4054" s="18"/>
      <c r="E4054" s="31"/>
      <c r="F4054" s="31"/>
      <c r="H4054" s="36"/>
    </row>
    <row r="4055" spans="4:8" x14ac:dyDescent="0.25">
      <c r="D4055" s="18"/>
      <c r="E4055" s="31"/>
      <c r="F4055" s="31"/>
      <c r="H4055" s="36"/>
    </row>
    <row r="4056" spans="4:8" x14ac:dyDescent="0.25">
      <c r="D4056" s="18"/>
      <c r="E4056" s="31"/>
      <c r="F4056" s="31"/>
      <c r="H4056" s="36"/>
    </row>
    <row r="4057" spans="4:8" x14ac:dyDescent="0.25">
      <c r="D4057" s="18"/>
      <c r="E4057" s="31"/>
      <c r="F4057" s="31"/>
      <c r="H4057" s="36"/>
    </row>
    <row r="4058" spans="4:8" x14ac:dyDescent="0.25">
      <c r="D4058" s="18"/>
      <c r="E4058" s="31"/>
      <c r="F4058" s="31"/>
      <c r="H4058" s="36"/>
    </row>
    <row r="4059" spans="4:8" x14ac:dyDescent="0.25">
      <c r="D4059" s="18"/>
      <c r="E4059" s="31"/>
      <c r="F4059" s="31"/>
      <c r="H4059" s="36"/>
    </row>
    <row r="4060" spans="4:8" x14ac:dyDescent="0.25">
      <c r="D4060" s="18"/>
      <c r="E4060" s="31"/>
      <c r="F4060" s="31"/>
      <c r="H4060" s="36"/>
    </row>
    <row r="4061" spans="4:8" x14ac:dyDescent="0.25">
      <c r="D4061" s="18"/>
      <c r="E4061" s="31"/>
      <c r="F4061" s="31"/>
      <c r="H4061" s="36"/>
    </row>
    <row r="4062" spans="4:8" x14ac:dyDescent="0.25">
      <c r="D4062" s="18"/>
      <c r="E4062" s="31"/>
      <c r="F4062" s="31"/>
      <c r="H4062" s="36"/>
    </row>
    <row r="4063" spans="4:8" x14ac:dyDescent="0.25">
      <c r="D4063" s="18"/>
      <c r="E4063" s="31"/>
      <c r="F4063" s="31"/>
      <c r="H4063" s="36"/>
    </row>
    <row r="4064" spans="4:8" x14ac:dyDescent="0.25">
      <c r="D4064" s="18"/>
      <c r="E4064" s="31"/>
      <c r="F4064" s="31"/>
      <c r="H4064" s="36"/>
    </row>
    <row r="4065" spans="4:8" x14ac:dyDescent="0.25">
      <c r="D4065" s="18"/>
      <c r="E4065" s="31"/>
      <c r="F4065" s="31"/>
      <c r="H4065" s="36"/>
    </row>
    <row r="4066" spans="4:8" x14ac:dyDescent="0.25">
      <c r="D4066" s="18"/>
      <c r="E4066" s="31"/>
      <c r="F4066" s="31"/>
      <c r="H4066" s="36"/>
    </row>
    <row r="4067" spans="4:8" x14ac:dyDescent="0.25">
      <c r="D4067" s="18"/>
      <c r="E4067" s="31"/>
      <c r="F4067" s="31"/>
      <c r="H4067" s="36"/>
    </row>
    <row r="4068" spans="4:8" x14ac:dyDescent="0.25">
      <c r="D4068" s="18"/>
      <c r="E4068" s="31"/>
      <c r="F4068" s="31"/>
      <c r="H4068" s="36"/>
    </row>
    <row r="4069" spans="4:8" x14ac:dyDescent="0.25">
      <c r="D4069" s="18"/>
      <c r="E4069" s="31"/>
      <c r="F4069" s="31"/>
      <c r="H4069" s="36"/>
    </row>
    <row r="4070" spans="4:8" x14ac:dyDescent="0.25">
      <c r="D4070" s="18"/>
      <c r="E4070" s="31"/>
      <c r="F4070" s="31"/>
      <c r="H4070" s="36"/>
    </row>
    <row r="4071" spans="4:8" x14ac:dyDescent="0.25">
      <c r="D4071" s="18"/>
      <c r="E4071" s="31"/>
      <c r="F4071" s="31"/>
      <c r="H4071" s="36"/>
    </row>
    <row r="4072" spans="4:8" x14ac:dyDescent="0.25">
      <c r="D4072" s="18"/>
      <c r="E4072" s="31"/>
      <c r="F4072" s="31"/>
      <c r="H4072" s="36"/>
    </row>
    <row r="4073" spans="4:8" x14ac:dyDescent="0.25">
      <c r="D4073" s="18"/>
      <c r="E4073" s="31"/>
      <c r="F4073" s="31"/>
      <c r="H4073" s="36"/>
    </row>
    <row r="4074" spans="4:8" x14ac:dyDescent="0.25">
      <c r="D4074" s="18"/>
      <c r="E4074" s="31"/>
      <c r="F4074" s="31"/>
      <c r="H4074" s="36"/>
    </row>
    <row r="4075" spans="4:8" x14ac:dyDescent="0.25">
      <c r="D4075" s="18"/>
      <c r="E4075" s="31"/>
      <c r="F4075" s="31"/>
      <c r="H4075" s="36"/>
    </row>
    <row r="4076" spans="4:8" x14ac:dyDescent="0.25">
      <c r="D4076" s="18"/>
      <c r="E4076" s="31"/>
      <c r="F4076" s="31"/>
      <c r="H4076" s="36"/>
    </row>
    <row r="4077" spans="4:8" x14ac:dyDescent="0.25">
      <c r="D4077" s="18"/>
      <c r="E4077" s="31"/>
      <c r="F4077" s="31"/>
      <c r="H4077" s="36"/>
    </row>
    <row r="4078" spans="4:8" x14ac:dyDescent="0.25">
      <c r="D4078" s="18"/>
      <c r="E4078" s="31"/>
      <c r="F4078" s="31"/>
      <c r="H4078" s="36"/>
    </row>
    <row r="4079" spans="4:8" x14ac:dyDescent="0.25">
      <c r="D4079" s="18"/>
      <c r="E4079" s="31"/>
      <c r="F4079" s="31"/>
      <c r="H4079" s="36"/>
    </row>
    <row r="4080" spans="4:8" x14ac:dyDescent="0.25">
      <c r="D4080" s="18"/>
      <c r="E4080" s="31"/>
      <c r="F4080" s="31"/>
      <c r="H4080" s="36"/>
    </row>
    <row r="4081" spans="4:8" x14ac:dyDescent="0.25">
      <c r="D4081" s="18"/>
      <c r="E4081" s="31"/>
      <c r="F4081" s="31"/>
      <c r="H4081" s="36"/>
    </row>
    <row r="4082" spans="4:8" x14ac:dyDescent="0.25">
      <c r="D4082" s="18"/>
      <c r="E4082" s="31"/>
      <c r="F4082" s="31"/>
      <c r="H4082" s="36"/>
    </row>
    <row r="4083" spans="4:8" x14ac:dyDescent="0.25">
      <c r="D4083" s="18"/>
      <c r="E4083" s="31"/>
      <c r="F4083" s="31"/>
      <c r="H4083" s="36"/>
    </row>
    <row r="4084" spans="4:8" x14ac:dyDescent="0.25">
      <c r="D4084" s="18"/>
      <c r="E4084" s="31"/>
      <c r="F4084" s="31"/>
      <c r="H4084" s="36"/>
    </row>
    <row r="4085" spans="4:8" x14ac:dyDescent="0.25">
      <c r="D4085" s="18"/>
      <c r="E4085" s="31"/>
      <c r="F4085" s="31"/>
      <c r="H4085" s="36"/>
    </row>
    <row r="4086" spans="4:8" x14ac:dyDescent="0.25">
      <c r="D4086" s="18"/>
      <c r="E4086" s="31"/>
      <c r="F4086" s="31"/>
      <c r="H4086" s="36"/>
    </row>
    <row r="4087" spans="4:8" x14ac:dyDescent="0.25">
      <c r="D4087" s="18"/>
      <c r="E4087" s="31"/>
      <c r="F4087" s="31"/>
      <c r="H4087" s="36"/>
    </row>
    <row r="4088" spans="4:8" x14ac:dyDescent="0.25">
      <c r="D4088" s="18"/>
      <c r="E4088" s="31"/>
      <c r="F4088" s="31"/>
      <c r="H4088" s="36"/>
    </row>
    <row r="4089" spans="4:8" x14ac:dyDescent="0.25">
      <c r="D4089" s="18"/>
      <c r="E4089" s="31"/>
      <c r="F4089" s="31"/>
      <c r="H4089" s="36"/>
    </row>
    <row r="4090" spans="4:8" x14ac:dyDescent="0.25">
      <c r="D4090" s="18"/>
      <c r="E4090" s="31"/>
      <c r="F4090" s="31"/>
      <c r="H4090" s="36"/>
    </row>
    <row r="4091" spans="4:8" x14ac:dyDescent="0.25">
      <c r="D4091" s="18"/>
      <c r="E4091" s="31"/>
      <c r="F4091" s="31"/>
      <c r="H4091" s="36"/>
    </row>
    <row r="4092" spans="4:8" x14ac:dyDescent="0.25">
      <c r="D4092" s="18"/>
      <c r="E4092" s="31"/>
      <c r="F4092" s="31"/>
      <c r="H4092" s="36"/>
    </row>
    <row r="4093" spans="4:8" x14ac:dyDescent="0.25">
      <c r="D4093" s="18"/>
      <c r="E4093" s="31"/>
      <c r="F4093" s="31"/>
      <c r="H4093" s="36"/>
    </row>
    <row r="4094" spans="4:8" x14ac:dyDescent="0.25">
      <c r="D4094" s="18"/>
      <c r="E4094" s="31"/>
      <c r="F4094" s="31"/>
      <c r="H4094" s="36"/>
    </row>
    <row r="4095" spans="4:8" x14ac:dyDescent="0.25">
      <c r="D4095" s="18"/>
      <c r="E4095" s="31"/>
      <c r="F4095" s="31"/>
      <c r="H4095" s="36"/>
    </row>
    <row r="4096" spans="4:8" x14ac:dyDescent="0.25">
      <c r="D4096" s="18"/>
      <c r="E4096" s="31"/>
      <c r="F4096" s="31"/>
      <c r="H4096" s="36"/>
    </row>
    <row r="4097" spans="4:8" x14ac:dyDescent="0.25">
      <c r="D4097" s="18"/>
      <c r="E4097" s="31"/>
      <c r="F4097" s="31"/>
      <c r="H4097" s="36"/>
    </row>
    <row r="4098" spans="4:8" x14ac:dyDescent="0.25">
      <c r="D4098" s="18"/>
      <c r="E4098" s="31"/>
      <c r="F4098" s="31"/>
      <c r="H4098" s="36"/>
    </row>
    <row r="4099" spans="4:8" x14ac:dyDescent="0.25">
      <c r="D4099" s="18"/>
      <c r="E4099" s="31"/>
      <c r="F4099" s="31"/>
      <c r="H4099" s="36"/>
    </row>
    <row r="4100" spans="4:8" x14ac:dyDescent="0.25">
      <c r="D4100" s="18"/>
      <c r="E4100" s="31"/>
      <c r="F4100" s="31"/>
      <c r="H4100" s="36"/>
    </row>
    <row r="4101" spans="4:8" x14ac:dyDescent="0.25">
      <c r="D4101" s="18"/>
      <c r="E4101" s="31"/>
      <c r="F4101" s="31"/>
      <c r="H4101" s="36"/>
    </row>
    <row r="4102" spans="4:8" x14ac:dyDescent="0.25">
      <c r="D4102" s="18"/>
      <c r="E4102" s="31"/>
      <c r="F4102" s="31"/>
      <c r="H4102" s="36"/>
    </row>
    <row r="4103" spans="4:8" x14ac:dyDescent="0.25">
      <c r="D4103" s="18"/>
      <c r="E4103" s="31"/>
      <c r="F4103" s="31"/>
      <c r="H4103" s="36"/>
    </row>
    <row r="4104" spans="4:8" x14ac:dyDescent="0.25">
      <c r="D4104" s="18"/>
      <c r="E4104" s="31"/>
      <c r="F4104" s="31"/>
      <c r="H4104" s="36"/>
    </row>
    <row r="4105" spans="4:8" x14ac:dyDescent="0.25">
      <c r="D4105" s="18"/>
      <c r="E4105" s="31"/>
      <c r="F4105" s="31"/>
      <c r="H4105" s="36"/>
    </row>
    <row r="4106" spans="4:8" x14ac:dyDescent="0.25">
      <c r="D4106" s="18"/>
      <c r="E4106" s="31"/>
      <c r="F4106" s="31"/>
      <c r="H4106" s="36"/>
    </row>
    <row r="4107" spans="4:8" x14ac:dyDescent="0.25">
      <c r="D4107" s="18"/>
      <c r="E4107" s="31"/>
      <c r="F4107" s="31"/>
      <c r="H4107" s="36"/>
    </row>
    <row r="4108" spans="4:8" x14ac:dyDescent="0.25">
      <c r="D4108" s="18"/>
      <c r="E4108" s="31"/>
      <c r="F4108" s="31"/>
      <c r="H4108" s="36"/>
    </row>
    <row r="4109" spans="4:8" x14ac:dyDescent="0.25">
      <c r="D4109" s="18"/>
      <c r="E4109" s="31"/>
      <c r="F4109" s="31"/>
      <c r="H4109" s="36"/>
    </row>
    <row r="4110" spans="4:8" x14ac:dyDescent="0.25">
      <c r="D4110" s="18"/>
      <c r="E4110" s="31"/>
      <c r="F4110" s="31"/>
      <c r="H4110" s="36"/>
    </row>
    <row r="4111" spans="4:8" x14ac:dyDescent="0.25">
      <c r="D4111" s="18"/>
      <c r="E4111" s="31"/>
      <c r="F4111" s="31"/>
      <c r="H4111" s="36"/>
    </row>
    <row r="4112" spans="4:8" x14ac:dyDescent="0.25">
      <c r="D4112" s="18"/>
      <c r="E4112" s="31"/>
      <c r="F4112" s="31"/>
      <c r="H4112" s="36"/>
    </row>
    <row r="4113" spans="4:8" x14ac:dyDescent="0.25">
      <c r="D4113" s="18"/>
      <c r="E4113" s="31"/>
      <c r="F4113" s="31"/>
      <c r="H4113" s="36"/>
    </row>
    <row r="4114" spans="4:8" x14ac:dyDescent="0.25">
      <c r="D4114" s="18"/>
      <c r="E4114" s="31"/>
      <c r="F4114" s="31"/>
      <c r="H4114" s="36"/>
    </row>
    <row r="4115" spans="4:8" x14ac:dyDescent="0.25">
      <c r="D4115" s="18"/>
      <c r="E4115" s="31"/>
      <c r="F4115" s="31"/>
      <c r="H4115" s="36"/>
    </row>
    <row r="4116" spans="4:8" x14ac:dyDescent="0.25">
      <c r="D4116" s="18"/>
      <c r="E4116" s="31"/>
      <c r="F4116" s="31"/>
      <c r="H4116" s="36"/>
    </row>
    <row r="4117" spans="4:8" x14ac:dyDescent="0.25">
      <c r="D4117" s="18"/>
      <c r="E4117" s="31"/>
      <c r="F4117" s="31"/>
      <c r="H4117" s="36"/>
    </row>
    <row r="4118" spans="4:8" x14ac:dyDescent="0.25">
      <c r="D4118" s="18"/>
      <c r="E4118" s="31"/>
      <c r="F4118" s="31"/>
      <c r="H4118" s="36"/>
    </row>
    <row r="4119" spans="4:8" x14ac:dyDescent="0.25">
      <c r="D4119" s="18"/>
      <c r="E4119" s="31"/>
      <c r="F4119" s="31"/>
      <c r="H4119" s="36"/>
    </row>
    <row r="4120" spans="4:8" x14ac:dyDescent="0.25">
      <c r="D4120" s="18"/>
      <c r="E4120" s="31"/>
      <c r="F4120" s="31"/>
      <c r="H4120" s="36"/>
    </row>
    <row r="4121" spans="4:8" x14ac:dyDescent="0.25">
      <c r="D4121" s="18"/>
      <c r="E4121" s="31"/>
      <c r="F4121" s="31"/>
      <c r="H4121" s="36"/>
    </row>
    <row r="4122" spans="4:8" x14ac:dyDescent="0.25">
      <c r="D4122" s="18"/>
      <c r="E4122" s="31"/>
      <c r="F4122" s="31"/>
      <c r="H4122" s="36"/>
    </row>
    <row r="4123" spans="4:8" x14ac:dyDescent="0.25">
      <c r="D4123" s="18"/>
      <c r="E4123" s="31"/>
      <c r="F4123" s="31"/>
      <c r="H4123" s="36"/>
    </row>
    <row r="4124" spans="4:8" x14ac:dyDescent="0.25">
      <c r="D4124" s="18"/>
      <c r="E4124" s="31"/>
      <c r="F4124" s="31"/>
      <c r="H4124" s="36"/>
    </row>
    <row r="4125" spans="4:8" x14ac:dyDescent="0.25">
      <c r="D4125" s="18"/>
      <c r="E4125" s="31"/>
      <c r="F4125" s="31"/>
      <c r="H4125" s="36"/>
    </row>
    <row r="4126" spans="4:8" x14ac:dyDescent="0.25">
      <c r="D4126" s="18"/>
      <c r="E4126" s="31"/>
      <c r="F4126" s="31"/>
      <c r="H4126" s="36"/>
    </row>
    <row r="4127" spans="4:8" x14ac:dyDescent="0.25">
      <c r="D4127" s="18"/>
      <c r="E4127" s="31"/>
      <c r="F4127" s="31"/>
      <c r="H4127" s="36"/>
    </row>
    <row r="4128" spans="4:8" x14ac:dyDescent="0.25">
      <c r="D4128" s="18"/>
      <c r="E4128" s="31"/>
      <c r="F4128" s="31"/>
      <c r="H4128" s="36"/>
    </row>
    <row r="4129" spans="4:8" x14ac:dyDescent="0.25">
      <c r="D4129" s="18"/>
      <c r="E4129" s="31"/>
      <c r="F4129" s="31"/>
      <c r="H4129" s="36"/>
    </row>
    <row r="4130" spans="4:8" x14ac:dyDescent="0.25">
      <c r="D4130" s="18"/>
      <c r="E4130" s="31"/>
      <c r="F4130" s="31"/>
      <c r="H4130" s="36"/>
    </row>
    <row r="4131" spans="4:8" x14ac:dyDescent="0.25">
      <c r="D4131" s="18"/>
      <c r="E4131" s="31"/>
      <c r="F4131" s="31"/>
      <c r="H4131" s="36"/>
    </row>
    <row r="4132" spans="4:8" x14ac:dyDescent="0.25">
      <c r="D4132" s="18"/>
      <c r="E4132" s="31"/>
      <c r="F4132" s="31"/>
      <c r="H4132" s="36"/>
    </row>
    <row r="4133" spans="4:8" x14ac:dyDescent="0.25">
      <c r="D4133" s="18"/>
      <c r="E4133" s="31"/>
      <c r="F4133" s="31"/>
      <c r="H4133" s="36"/>
    </row>
    <row r="4134" spans="4:8" x14ac:dyDescent="0.25">
      <c r="D4134" s="18"/>
      <c r="E4134" s="31"/>
      <c r="F4134" s="31"/>
      <c r="H4134" s="36"/>
    </row>
    <row r="4135" spans="4:8" x14ac:dyDescent="0.25">
      <c r="D4135" s="18"/>
      <c r="E4135" s="31"/>
      <c r="F4135" s="31"/>
      <c r="H4135" s="36"/>
    </row>
    <row r="4136" spans="4:8" x14ac:dyDescent="0.25">
      <c r="D4136" s="18"/>
      <c r="E4136" s="31"/>
      <c r="F4136" s="31"/>
      <c r="H4136" s="36"/>
    </row>
    <row r="4137" spans="4:8" x14ac:dyDescent="0.25">
      <c r="D4137" s="18"/>
      <c r="E4137" s="31"/>
      <c r="F4137" s="31"/>
      <c r="H4137" s="36"/>
    </row>
    <row r="4138" spans="4:8" x14ac:dyDescent="0.25">
      <c r="D4138" s="18"/>
      <c r="E4138" s="31"/>
      <c r="F4138" s="31"/>
      <c r="H4138" s="36"/>
    </row>
    <row r="4139" spans="4:8" x14ac:dyDescent="0.25">
      <c r="D4139" s="18"/>
      <c r="E4139" s="31"/>
      <c r="F4139" s="31"/>
      <c r="H4139" s="36"/>
    </row>
    <row r="4140" spans="4:8" x14ac:dyDescent="0.25">
      <c r="D4140" s="18"/>
      <c r="E4140" s="31"/>
      <c r="F4140" s="31"/>
      <c r="H4140" s="36"/>
    </row>
    <row r="4141" spans="4:8" x14ac:dyDescent="0.25">
      <c r="D4141" s="18"/>
      <c r="E4141" s="31"/>
      <c r="F4141" s="31"/>
      <c r="H4141" s="36"/>
    </row>
    <row r="4142" spans="4:8" x14ac:dyDescent="0.25">
      <c r="D4142" s="18"/>
      <c r="E4142" s="31"/>
      <c r="F4142" s="31"/>
      <c r="H4142" s="36"/>
    </row>
    <row r="4143" spans="4:8" x14ac:dyDescent="0.25">
      <c r="D4143" s="18"/>
      <c r="E4143" s="31"/>
      <c r="F4143" s="31"/>
      <c r="H4143" s="36"/>
    </row>
    <row r="4144" spans="4:8" x14ac:dyDescent="0.25">
      <c r="D4144" s="18"/>
      <c r="E4144" s="31"/>
      <c r="F4144" s="31"/>
      <c r="H4144" s="36"/>
    </row>
    <row r="4145" spans="4:8" x14ac:dyDescent="0.25">
      <c r="D4145" s="18"/>
      <c r="E4145" s="31"/>
      <c r="F4145" s="31"/>
      <c r="H4145" s="36"/>
    </row>
    <row r="4146" spans="4:8" x14ac:dyDescent="0.25">
      <c r="D4146" s="18"/>
      <c r="E4146" s="31"/>
      <c r="F4146" s="31"/>
      <c r="H4146" s="36"/>
    </row>
    <row r="4147" spans="4:8" x14ac:dyDescent="0.25">
      <c r="D4147" s="18"/>
      <c r="E4147" s="31"/>
      <c r="F4147" s="31"/>
      <c r="H4147" s="36"/>
    </row>
    <row r="4148" spans="4:8" x14ac:dyDescent="0.25">
      <c r="D4148" s="18"/>
      <c r="E4148" s="31"/>
      <c r="F4148" s="31"/>
      <c r="H4148" s="36"/>
    </row>
    <row r="4149" spans="4:8" x14ac:dyDescent="0.25">
      <c r="D4149" s="18"/>
      <c r="E4149" s="31"/>
      <c r="F4149" s="31"/>
      <c r="H4149" s="36"/>
    </row>
    <row r="4150" spans="4:8" x14ac:dyDescent="0.25">
      <c r="D4150" s="18"/>
      <c r="E4150" s="31"/>
      <c r="F4150" s="31"/>
      <c r="H4150" s="36"/>
    </row>
    <row r="4151" spans="4:8" x14ac:dyDescent="0.25">
      <c r="D4151" s="18"/>
      <c r="E4151" s="31"/>
      <c r="F4151" s="31"/>
      <c r="H4151" s="36"/>
    </row>
    <row r="4152" spans="4:8" x14ac:dyDescent="0.25">
      <c r="D4152" s="18"/>
      <c r="E4152" s="31"/>
      <c r="F4152" s="31"/>
      <c r="H4152" s="36"/>
    </row>
    <row r="4153" spans="4:8" x14ac:dyDescent="0.25">
      <c r="D4153" s="18"/>
      <c r="E4153" s="31"/>
      <c r="F4153" s="31"/>
      <c r="H4153" s="36"/>
    </row>
    <row r="4154" spans="4:8" x14ac:dyDescent="0.25">
      <c r="D4154" s="18"/>
      <c r="E4154" s="31"/>
      <c r="F4154" s="31"/>
      <c r="H4154" s="36"/>
    </row>
    <row r="4155" spans="4:8" x14ac:dyDescent="0.25">
      <c r="D4155" s="18"/>
      <c r="E4155" s="31"/>
      <c r="F4155" s="31"/>
      <c r="H4155" s="36"/>
    </row>
    <row r="4156" spans="4:8" x14ac:dyDescent="0.25">
      <c r="D4156" s="18"/>
      <c r="E4156" s="31"/>
      <c r="F4156" s="31"/>
      <c r="H4156" s="36"/>
    </row>
    <row r="4157" spans="4:8" x14ac:dyDescent="0.25">
      <c r="D4157" s="18"/>
      <c r="E4157" s="31"/>
      <c r="F4157" s="31"/>
      <c r="H4157" s="36"/>
    </row>
    <row r="4158" spans="4:8" x14ac:dyDescent="0.25">
      <c r="D4158" s="18"/>
      <c r="E4158" s="31"/>
      <c r="F4158" s="31"/>
      <c r="H4158" s="36"/>
    </row>
    <row r="4159" spans="4:8" x14ac:dyDescent="0.25">
      <c r="D4159" s="18"/>
      <c r="E4159" s="31"/>
      <c r="F4159" s="31"/>
      <c r="H4159" s="36"/>
    </row>
    <row r="4160" spans="4:8" x14ac:dyDescent="0.25">
      <c r="D4160" s="18"/>
      <c r="E4160" s="31"/>
      <c r="F4160" s="31"/>
      <c r="H4160" s="36"/>
    </row>
    <row r="4161" spans="4:8" x14ac:dyDescent="0.25">
      <c r="D4161" s="18"/>
      <c r="E4161" s="31"/>
      <c r="F4161" s="31"/>
      <c r="H4161" s="36"/>
    </row>
    <row r="4162" spans="4:8" x14ac:dyDescent="0.25">
      <c r="D4162" s="18"/>
      <c r="E4162" s="31"/>
      <c r="F4162" s="31"/>
      <c r="H4162" s="36"/>
    </row>
    <row r="4163" spans="4:8" x14ac:dyDescent="0.25">
      <c r="D4163" s="18"/>
      <c r="E4163" s="31"/>
      <c r="F4163" s="31"/>
      <c r="H4163" s="36"/>
    </row>
    <row r="4164" spans="4:8" x14ac:dyDescent="0.25">
      <c r="D4164" s="18"/>
      <c r="E4164" s="31"/>
      <c r="F4164" s="31"/>
      <c r="H4164" s="36"/>
    </row>
    <row r="4165" spans="4:8" x14ac:dyDescent="0.25">
      <c r="D4165" s="18"/>
      <c r="E4165" s="31"/>
      <c r="F4165" s="31"/>
      <c r="H4165" s="36"/>
    </row>
    <row r="4166" spans="4:8" x14ac:dyDescent="0.25">
      <c r="D4166" s="18"/>
      <c r="E4166" s="31"/>
      <c r="F4166" s="31"/>
      <c r="H4166" s="36"/>
    </row>
    <row r="4167" spans="4:8" x14ac:dyDescent="0.25">
      <c r="D4167" s="18"/>
      <c r="E4167" s="31"/>
      <c r="F4167" s="31"/>
      <c r="H4167" s="36"/>
    </row>
    <row r="4168" spans="4:8" x14ac:dyDescent="0.25">
      <c r="D4168" s="18"/>
      <c r="E4168" s="31"/>
      <c r="F4168" s="31"/>
      <c r="H4168" s="36"/>
    </row>
    <row r="4169" spans="4:8" x14ac:dyDescent="0.25">
      <c r="D4169" s="18"/>
      <c r="E4169" s="31"/>
      <c r="F4169" s="31"/>
      <c r="H4169" s="36"/>
    </row>
    <row r="4170" spans="4:8" x14ac:dyDescent="0.25">
      <c r="D4170" s="18"/>
      <c r="E4170" s="31"/>
      <c r="F4170" s="31"/>
      <c r="H4170" s="36"/>
    </row>
    <row r="4171" spans="4:8" x14ac:dyDescent="0.25">
      <c r="D4171" s="18"/>
      <c r="E4171" s="31"/>
      <c r="F4171" s="31"/>
      <c r="H4171" s="36"/>
    </row>
    <row r="4172" spans="4:8" x14ac:dyDescent="0.25">
      <c r="D4172" s="18"/>
      <c r="E4172" s="31"/>
      <c r="F4172" s="31"/>
      <c r="H4172" s="36"/>
    </row>
    <row r="4173" spans="4:8" x14ac:dyDescent="0.25">
      <c r="D4173" s="18"/>
      <c r="E4173" s="31"/>
      <c r="F4173" s="31"/>
      <c r="H4173" s="36"/>
    </row>
    <row r="4174" spans="4:8" x14ac:dyDescent="0.25">
      <c r="D4174" s="18"/>
      <c r="E4174" s="31"/>
      <c r="F4174" s="31"/>
      <c r="H4174" s="36"/>
    </row>
    <row r="4175" spans="4:8" x14ac:dyDescent="0.25">
      <c r="D4175" s="18"/>
      <c r="E4175" s="31"/>
      <c r="F4175" s="31"/>
      <c r="H4175" s="36"/>
    </row>
    <row r="4176" spans="4:8" x14ac:dyDescent="0.25">
      <c r="D4176" s="18"/>
      <c r="E4176" s="31"/>
      <c r="F4176" s="31"/>
      <c r="H4176" s="36"/>
    </row>
    <row r="4177" spans="4:8" x14ac:dyDescent="0.25">
      <c r="D4177" s="18"/>
      <c r="E4177" s="31"/>
      <c r="F4177" s="31"/>
      <c r="H4177" s="36"/>
    </row>
    <row r="4178" spans="4:8" x14ac:dyDescent="0.25">
      <c r="D4178" s="18"/>
      <c r="E4178" s="31"/>
      <c r="F4178" s="31"/>
      <c r="H4178" s="36"/>
    </row>
    <row r="4179" spans="4:8" x14ac:dyDescent="0.25">
      <c r="D4179" s="18"/>
      <c r="E4179" s="31"/>
      <c r="F4179" s="31"/>
      <c r="H4179" s="36"/>
    </row>
    <row r="4180" spans="4:8" x14ac:dyDescent="0.25">
      <c r="D4180" s="18"/>
      <c r="E4180" s="31"/>
      <c r="F4180" s="31"/>
      <c r="H4180" s="36"/>
    </row>
    <row r="4181" spans="4:8" x14ac:dyDescent="0.25">
      <c r="D4181" s="18"/>
      <c r="E4181" s="31"/>
      <c r="F4181" s="31"/>
      <c r="H4181" s="36"/>
    </row>
    <row r="4182" spans="4:8" x14ac:dyDescent="0.25">
      <c r="D4182" s="18"/>
      <c r="E4182" s="31"/>
      <c r="F4182" s="31"/>
      <c r="H4182" s="36"/>
    </row>
    <row r="4183" spans="4:8" x14ac:dyDescent="0.25">
      <c r="D4183" s="18"/>
      <c r="E4183" s="31"/>
      <c r="F4183" s="31"/>
      <c r="H4183" s="36"/>
    </row>
    <row r="4184" spans="4:8" x14ac:dyDescent="0.25">
      <c r="D4184" s="18"/>
      <c r="E4184" s="31"/>
      <c r="F4184" s="31"/>
      <c r="H4184" s="36"/>
    </row>
    <row r="4185" spans="4:8" x14ac:dyDescent="0.25">
      <c r="D4185" s="18"/>
      <c r="E4185" s="31"/>
      <c r="F4185" s="31"/>
      <c r="H4185" s="36"/>
    </row>
    <row r="4186" spans="4:8" x14ac:dyDescent="0.25">
      <c r="D4186" s="18"/>
      <c r="E4186" s="31"/>
      <c r="F4186" s="31"/>
      <c r="H4186" s="36"/>
    </row>
    <row r="4187" spans="4:8" x14ac:dyDescent="0.25">
      <c r="D4187" s="18"/>
      <c r="E4187" s="31"/>
      <c r="F4187" s="31"/>
      <c r="H4187" s="36"/>
    </row>
    <row r="4188" spans="4:8" x14ac:dyDescent="0.25">
      <c r="D4188" s="18"/>
      <c r="E4188" s="31"/>
      <c r="F4188" s="31"/>
      <c r="H4188" s="36"/>
    </row>
    <row r="4189" spans="4:8" x14ac:dyDescent="0.25">
      <c r="D4189" s="18"/>
      <c r="E4189" s="31"/>
      <c r="F4189" s="31"/>
      <c r="H4189" s="36"/>
    </row>
    <row r="4190" spans="4:8" x14ac:dyDescent="0.25">
      <c r="D4190" s="18"/>
      <c r="E4190" s="31"/>
      <c r="F4190" s="31"/>
      <c r="H4190" s="36"/>
    </row>
    <row r="4191" spans="4:8" x14ac:dyDescent="0.25">
      <c r="D4191" s="18"/>
      <c r="E4191" s="31"/>
      <c r="F4191" s="31"/>
      <c r="H4191" s="36"/>
    </row>
    <row r="4192" spans="4:8" x14ac:dyDescent="0.25">
      <c r="D4192" s="18"/>
      <c r="E4192" s="31"/>
      <c r="F4192" s="31"/>
      <c r="H4192" s="36"/>
    </row>
    <row r="4193" spans="4:8" x14ac:dyDescent="0.25">
      <c r="D4193" s="18"/>
      <c r="E4193" s="31"/>
      <c r="F4193" s="31"/>
      <c r="H4193" s="36"/>
    </row>
    <row r="4194" spans="4:8" x14ac:dyDescent="0.25">
      <c r="D4194" s="18"/>
      <c r="E4194" s="31"/>
      <c r="F4194" s="31"/>
      <c r="H4194" s="36"/>
    </row>
    <row r="4195" spans="4:8" x14ac:dyDescent="0.25">
      <c r="D4195" s="18"/>
      <c r="E4195" s="31"/>
      <c r="F4195" s="31"/>
      <c r="H4195" s="36"/>
    </row>
    <row r="4196" spans="4:8" x14ac:dyDescent="0.25">
      <c r="D4196" s="18"/>
      <c r="E4196" s="31"/>
      <c r="F4196" s="31"/>
      <c r="H4196" s="36"/>
    </row>
    <row r="4197" spans="4:8" x14ac:dyDescent="0.25">
      <c r="D4197" s="18"/>
      <c r="E4197" s="31"/>
      <c r="F4197" s="31"/>
      <c r="H4197" s="36"/>
    </row>
    <row r="4198" spans="4:8" x14ac:dyDescent="0.25">
      <c r="D4198" s="18"/>
      <c r="E4198" s="31"/>
      <c r="F4198" s="31"/>
      <c r="H4198" s="36"/>
    </row>
    <row r="4199" spans="4:8" x14ac:dyDescent="0.25">
      <c r="D4199" s="18"/>
      <c r="E4199" s="31"/>
      <c r="F4199" s="31"/>
      <c r="H4199" s="36"/>
    </row>
    <row r="4200" spans="4:8" x14ac:dyDescent="0.25">
      <c r="D4200" s="18"/>
      <c r="E4200" s="31"/>
      <c r="F4200" s="31"/>
      <c r="H4200" s="36"/>
    </row>
    <row r="4201" spans="4:8" x14ac:dyDescent="0.25">
      <c r="D4201" s="18"/>
      <c r="E4201" s="31"/>
      <c r="F4201" s="31"/>
      <c r="H4201" s="36"/>
    </row>
    <row r="4202" spans="4:8" x14ac:dyDescent="0.25">
      <c r="D4202" s="18"/>
      <c r="E4202" s="31"/>
      <c r="F4202" s="31"/>
      <c r="H4202" s="36"/>
    </row>
    <row r="4203" spans="4:8" x14ac:dyDescent="0.25">
      <c r="D4203" s="18"/>
      <c r="E4203" s="31"/>
      <c r="F4203" s="31"/>
      <c r="H4203" s="36"/>
    </row>
    <row r="4204" spans="4:8" x14ac:dyDescent="0.25">
      <c r="D4204" s="18"/>
      <c r="E4204" s="31"/>
      <c r="F4204" s="31"/>
      <c r="H4204" s="36"/>
    </row>
    <row r="4205" spans="4:8" x14ac:dyDescent="0.25">
      <c r="D4205" s="18"/>
      <c r="E4205" s="31"/>
      <c r="F4205" s="31"/>
      <c r="H4205" s="36"/>
    </row>
    <row r="4206" spans="4:8" x14ac:dyDescent="0.25">
      <c r="D4206" s="18"/>
      <c r="E4206" s="31"/>
      <c r="F4206" s="31"/>
      <c r="H4206" s="36"/>
    </row>
    <row r="4207" spans="4:8" x14ac:dyDescent="0.25">
      <c r="D4207" s="18"/>
      <c r="E4207" s="31"/>
      <c r="F4207" s="31"/>
      <c r="H4207" s="36"/>
    </row>
    <row r="4208" spans="4:8" x14ac:dyDescent="0.25">
      <c r="D4208" s="18"/>
      <c r="E4208" s="31"/>
      <c r="F4208" s="31"/>
      <c r="H4208" s="36"/>
    </row>
    <row r="4209" spans="4:8" x14ac:dyDescent="0.25">
      <c r="D4209" s="18"/>
      <c r="E4209" s="31"/>
      <c r="F4209" s="31"/>
      <c r="H4209" s="36"/>
    </row>
    <row r="4210" spans="4:8" x14ac:dyDescent="0.25">
      <c r="D4210" s="18"/>
      <c r="E4210" s="31"/>
      <c r="F4210" s="31"/>
      <c r="H4210" s="36"/>
    </row>
    <row r="4211" spans="4:8" x14ac:dyDescent="0.25">
      <c r="D4211" s="18"/>
      <c r="E4211" s="31"/>
      <c r="F4211" s="31"/>
      <c r="H4211" s="36"/>
    </row>
    <row r="4212" spans="4:8" x14ac:dyDescent="0.25">
      <c r="D4212" s="18"/>
      <c r="E4212" s="31"/>
      <c r="F4212" s="31"/>
      <c r="H4212" s="36"/>
    </row>
    <row r="4213" spans="4:8" x14ac:dyDescent="0.25">
      <c r="D4213" s="18"/>
      <c r="E4213" s="31"/>
      <c r="F4213" s="31"/>
      <c r="H4213" s="36"/>
    </row>
    <row r="4214" spans="4:8" x14ac:dyDescent="0.25">
      <c r="D4214" s="18"/>
      <c r="E4214" s="31"/>
      <c r="F4214" s="31"/>
      <c r="H4214" s="36"/>
    </row>
    <row r="4215" spans="4:8" x14ac:dyDescent="0.25">
      <c r="D4215" s="18"/>
      <c r="E4215" s="31"/>
      <c r="F4215" s="31"/>
      <c r="H4215" s="36"/>
    </row>
    <row r="4216" spans="4:8" x14ac:dyDescent="0.25">
      <c r="D4216" s="18"/>
      <c r="E4216" s="31"/>
      <c r="F4216" s="31"/>
      <c r="H4216" s="36"/>
    </row>
    <row r="4217" spans="4:8" x14ac:dyDescent="0.25">
      <c r="D4217" s="18"/>
      <c r="E4217" s="31"/>
      <c r="F4217" s="31"/>
      <c r="H4217" s="36"/>
    </row>
    <row r="4218" spans="4:8" x14ac:dyDescent="0.25">
      <c r="D4218" s="18"/>
      <c r="E4218" s="31"/>
      <c r="F4218" s="31"/>
      <c r="H4218" s="36"/>
    </row>
    <row r="4219" spans="4:8" x14ac:dyDescent="0.25">
      <c r="D4219" s="18"/>
      <c r="E4219" s="31"/>
      <c r="F4219" s="31"/>
      <c r="H4219" s="36"/>
    </row>
    <row r="4220" spans="4:8" x14ac:dyDescent="0.25">
      <c r="D4220" s="18"/>
      <c r="E4220" s="31"/>
      <c r="F4220" s="31"/>
      <c r="H4220" s="36"/>
    </row>
    <row r="4221" spans="4:8" x14ac:dyDescent="0.25">
      <c r="D4221" s="18"/>
      <c r="E4221" s="31"/>
      <c r="F4221" s="31"/>
      <c r="H4221" s="36"/>
    </row>
    <row r="4222" spans="4:8" x14ac:dyDescent="0.25">
      <c r="D4222" s="18"/>
      <c r="E4222" s="31"/>
      <c r="F4222" s="31"/>
      <c r="H4222" s="36"/>
    </row>
    <row r="4223" spans="4:8" x14ac:dyDescent="0.25">
      <c r="D4223" s="18"/>
      <c r="E4223" s="31"/>
      <c r="F4223" s="31"/>
      <c r="H4223" s="36"/>
    </row>
    <row r="4224" spans="4:8" x14ac:dyDescent="0.25">
      <c r="D4224" s="18"/>
      <c r="E4224" s="31"/>
      <c r="F4224" s="31"/>
      <c r="H4224" s="36"/>
    </row>
    <row r="4225" spans="4:8" x14ac:dyDescent="0.25">
      <c r="D4225" s="18"/>
      <c r="E4225" s="31"/>
      <c r="F4225" s="31"/>
      <c r="H4225" s="36"/>
    </row>
    <row r="4226" spans="4:8" x14ac:dyDescent="0.25">
      <c r="D4226" s="18"/>
      <c r="E4226" s="31"/>
      <c r="F4226" s="31"/>
      <c r="H4226" s="36"/>
    </row>
    <row r="4227" spans="4:8" x14ac:dyDescent="0.25">
      <c r="D4227" s="18"/>
      <c r="E4227" s="31"/>
      <c r="F4227" s="31"/>
      <c r="H4227" s="36"/>
    </row>
    <row r="4228" spans="4:8" x14ac:dyDescent="0.25">
      <c r="D4228" s="18"/>
      <c r="E4228" s="31"/>
      <c r="F4228" s="31"/>
      <c r="H4228" s="36"/>
    </row>
    <row r="4229" spans="4:8" x14ac:dyDescent="0.25">
      <c r="D4229" s="18"/>
      <c r="E4229" s="31"/>
      <c r="F4229" s="31"/>
      <c r="H4229" s="36"/>
    </row>
    <row r="4230" spans="4:8" x14ac:dyDescent="0.25">
      <c r="D4230" s="18"/>
      <c r="E4230" s="31"/>
      <c r="F4230" s="31"/>
      <c r="H4230" s="36"/>
    </row>
    <row r="4231" spans="4:8" x14ac:dyDescent="0.25">
      <c r="D4231" s="18"/>
      <c r="E4231" s="31"/>
      <c r="F4231" s="31"/>
      <c r="H4231" s="36"/>
    </row>
    <row r="4232" spans="4:8" x14ac:dyDescent="0.25">
      <c r="D4232" s="18"/>
      <c r="E4232" s="31"/>
      <c r="F4232" s="31"/>
      <c r="H4232" s="36"/>
    </row>
    <row r="4233" spans="4:8" x14ac:dyDescent="0.25">
      <c r="D4233" s="18"/>
      <c r="E4233" s="31"/>
      <c r="F4233" s="31"/>
      <c r="H4233" s="36"/>
    </row>
    <row r="4234" spans="4:8" x14ac:dyDescent="0.25">
      <c r="D4234" s="18"/>
      <c r="E4234" s="31"/>
      <c r="F4234" s="31"/>
      <c r="H4234" s="36"/>
    </row>
    <row r="4235" spans="4:8" x14ac:dyDescent="0.25">
      <c r="D4235" s="18"/>
      <c r="E4235" s="31"/>
      <c r="F4235" s="31"/>
      <c r="H4235" s="36"/>
    </row>
    <row r="4236" spans="4:8" x14ac:dyDescent="0.25">
      <c r="D4236" s="18"/>
      <c r="E4236" s="31"/>
      <c r="F4236" s="31"/>
      <c r="H4236" s="36"/>
    </row>
    <row r="4237" spans="4:8" x14ac:dyDescent="0.25">
      <c r="D4237" s="18"/>
      <c r="E4237" s="31"/>
      <c r="F4237" s="31"/>
      <c r="H4237" s="36"/>
    </row>
    <row r="4238" spans="4:8" x14ac:dyDescent="0.25">
      <c r="D4238" s="18"/>
      <c r="E4238" s="31"/>
      <c r="F4238" s="31"/>
      <c r="H4238" s="36"/>
    </row>
    <row r="4239" spans="4:8" x14ac:dyDescent="0.25">
      <c r="D4239" s="18"/>
      <c r="E4239" s="31"/>
      <c r="F4239" s="31"/>
      <c r="H4239" s="36"/>
    </row>
    <row r="4240" spans="4:8" x14ac:dyDescent="0.25">
      <c r="D4240" s="18"/>
      <c r="E4240" s="31"/>
      <c r="F4240" s="31"/>
      <c r="H4240" s="36"/>
    </row>
    <row r="4241" spans="4:8" x14ac:dyDescent="0.25">
      <c r="D4241" s="18"/>
      <c r="E4241" s="31"/>
      <c r="F4241" s="31"/>
      <c r="H4241" s="36"/>
    </row>
    <row r="4242" spans="4:8" x14ac:dyDescent="0.25">
      <c r="D4242" s="18"/>
      <c r="E4242" s="31"/>
      <c r="F4242" s="31"/>
      <c r="H4242" s="36"/>
    </row>
    <row r="4243" spans="4:8" x14ac:dyDescent="0.25">
      <c r="D4243" s="18"/>
      <c r="E4243" s="31"/>
      <c r="F4243" s="31"/>
      <c r="H4243" s="36"/>
    </row>
    <row r="4244" spans="4:8" x14ac:dyDescent="0.25">
      <c r="D4244" s="18"/>
      <c r="E4244" s="31"/>
      <c r="F4244" s="31"/>
      <c r="H4244" s="36"/>
    </row>
    <row r="4245" spans="4:8" x14ac:dyDescent="0.25">
      <c r="D4245" s="18"/>
      <c r="E4245" s="31"/>
      <c r="F4245" s="31"/>
      <c r="H4245" s="36"/>
    </row>
    <row r="4246" spans="4:8" x14ac:dyDescent="0.25">
      <c r="D4246" s="18"/>
      <c r="E4246" s="31"/>
      <c r="F4246" s="31"/>
      <c r="H4246" s="36"/>
    </row>
    <row r="4247" spans="4:8" x14ac:dyDescent="0.25">
      <c r="D4247" s="18"/>
      <c r="E4247" s="31"/>
      <c r="F4247" s="31"/>
      <c r="H4247" s="36"/>
    </row>
    <row r="4248" spans="4:8" x14ac:dyDescent="0.25">
      <c r="D4248" s="18"/>
      <c r="E4248" s="31"/>
      <c r="F4248" s="31"/>
      <c r="H4248" s="36"/>
    </row>
    <row r="4249" spans="4:8" x14ac:dyDescent="0.25">
      <c r="D4249" s="18"/>
      <c r="E4249" s="31"/>
      <c r="F4249" s="31"/>
      <c r="H4249" s="36"/>
    </row>
    <row r="4250" spans="4:8" x14ac:dyDescent="0.25">
      <c r="D4250" s="18"/>
      <c r="E4250" s="31"/>
      <c r="F4250" s="31"/>
      <c r="H4250" s="36"/>
    </row>
    <row r="4251" spans="4:8" x14ac:dyDescent="0.25">
      <c r="D4251" s="18"/>
      <c r="E4251" s="31"/>
      <c r="F4251" s="31"/>
      <c r="H4251" s="36"/>
    </row>
    <row r="4252" spans="4:8" x14ac:dyDescent="0.25">
      <c r="D4252" s="18"/>
      <c r="E4252" s="31"/>
      <c r="F4252" s="31"/>
      <c r="H4252" s="36"/>
    </row>
    <row r="4253" spans="4:8" x14ac:dyDescent="0.25">
      <c r="D4253" s="18"/>
      <c r="E4253" s="31"/>
      <c r="F4253" s="31"/>
      <c r="H4253" s="36"/>
    </row>
    <row r="4254" spans="4:8" x14ac:dyDescent="0.25">
      <c r="D4254" s="18"/>
      <c r="E4254" s="31"/>
      <c r="F4254" s="31"/>
      <c r="H4254" s="36"/>
    </row>
    <row r="4255" spans="4:8" x14ac:dyDescent="0.25">
      <c r="D4255" s="18"/>
      <c r="E4255" s="31"/>
      <c r="F4255" s="31"/>
      <c r="H4255" s="36"/>
    </row>
    <row r="4256" spans="4:8" x14ac:dyDescent="0.25">
      <c r="D4256" s="18"/>
      <c r="E4256" s="31"/>
      <c r="F4256" s="31"/>
      <c r="H4256" s="36"/>
    </row>
    <row r="4257" spans="4:8" x14ac:dyDescent="0.25">
      <c r="D4257" s="18"/>
      <c r="E4257" s="31"/>
      <c r="F4257" s="31"/>
      <c r="H4257" s="36"/>
    </row>
    <row r="4258" spans="4:8" x14ac:dyDescent="0.25">
      <c r="D4258" s="18"/>
      <c r="E4258" s="31"/>
      <c r="F4258" s="31"/>
      <c r="H4258" s="36"/>
    </row>
    <row r="4259" spans="4:8" x14ac:dyDescent="0.25">
      <c r="D4259" s="18"/>
      <c r="E4259" s="31"/>
      <c r="F4259" s="31"/>
      <c r="H4259" s="36"/>
    </row>
    <row r="4260" spans="4:8" x14ac:dyDescent="0.25">
      <c r="D4260" s="18"/>
      <c r="E4260" s="31"/>
      <c r="F4260" s="31"/>
      <c r="H4260" s="36"/>
    </row>
    <row r="4261" spans="4:8" x14ac:dyDescent="0.25">
      <c r="D4261" s="18"/>
      <c r="E4261" s="31"/>
      <c r="F4261" s="31"/>
      <c r="H4261" s="36"/>
    </row>
    <row r="4262" spans="4:8" x14ac:dyDescent="0.25">
      <c r="D4262" s="18"/>
      <c r="E4262" s="31"/>
      <c r="F4262" s="31"/>
      <c r="H4262" s="36"/>
    </row>
    <row r="4263" spans="4:8" x14ac:dyDescent="0.25">
      <c r="D4263" s="18"/>
      <c r="E4263" s="31"/>
      <c r="F4263" s="31"/>
      <c r="H4263" s="36"/>
    </row>
    <row r="4264" spans="4:8" x14ac:dyDescent="0.25">
      <c r="D4264" s="18"/>
      <c r="E4264" s="31"/>
      <c r="F4264" s="31"/>
      <c r="H4264" s="36"/>
    </row>
    <row r="4265" spans="4:8" x14ac:dyDescent="0.25">
      <c r="D4265" s="18"/>
      <c r="E4265" s="31"/>
      <c r="F4265" s="31"/>
      <c r="H4265" s="36"/>
    </row>
    <row r="4266" spans="4:8" x14ac:dyDescent="0.25">
      <c r="D4266" s="18"/>
      <c r="E4266" s="31"/>
      <c r="F4266" s="31"/>
      <c r="H4266" s="36"/>
    </row>
    <row r="4267" spans="4:8" x14ac:dyDescent="0.25">
      <c r="D4267" s="18"/>
      <c r="E4267" s="31"/>
      <c r="F4267" s="31"/>
      <c r="H4267" s="36"/>
    </row>
    <row r="4268" spans="4:8" x14ac:dyDescent="0.25">
      <c r="D4268" s="18"/>
      <c r="E4268" s="31"/>
      <c r="F4268" s="31"/>
      <c r="H4268" s="36"/>
    </row>
    <row r="4269" spans="4:8" x14ac:dyDescent="0.25">
      <c r="D4269" s="18"/>
      <c r="E4269" s="31"/>
      <c r="F4269" s="31"/>
      <c r="H4269" s="36"/>
    </row>
    <row r="4270" spans="4:8" x14ac:dyDescent="0.25">
      <c r="D4270" s="18"/>
      <c r="E4270" s="31"/>
      <c r="F4270" s="31"/>
      <c r="H4270" s="36"/>
    </row>
    <row r="4271" spans="4:8" x14ac:dyDescent="0.25">
      <c r="D4271" s="18"/>
      <c r="E4271" s="31"/>
      <c r="F4271" s="31"/>
      <c r="H4271" s="36"/>
    </row>
    <row r="4272" spans="4:8" x14ac:dyDescent="0.25">
      <c r="D4272" s="18"/>
      <c r="E4272" s="31"/>
      <c r="F4272" s="31"/>
      <c r="H4272" s="36"/>
    </row>
    <row r="4273" spans="4:8" x14ac:dyDescent="0.25">
      <c r="D4273" s="18"/>
      <c r="E4273" s="31"/>
      <c r="F4273" s="31"/>
      <c r="H4273" s="36"/>
    </row>
    <row r="4274" spans="4:8" x14ac:dyDescent="0.25">
      <c r="D4274" s="18"/>
      <c r="E4274" s="31"/>
      <c r="F4274" s="31"/>
      <c r="H4274" s="36"/>
    </row>
    <row r="4275" spans="4:8" x14ac:dyDescent="0.25">
      <c r="D4275" s="18"/>
      <c r="E4275" s="31"/>
      <c r="F4275" s="31"/>
      <c r="H4275" s="36"/>
    </row>
    <row r="4276" spans="4:8" x14ac:dyDescent="0.25">
      <c r="D4276" s="18"/>
      <c r="E4276" s="31"/>
      <c r="F4276" s="31"/>
      <c r="H4276" s="36"/>
    </row>
    <row r="4277" spans="4:8" x14ac:dyDescent="0.25">
      <c r="D4277" s="18"/>
      <c r="E4277" s="31"/>
      <c r="F4277" s="31"/>
      <c r="H4277" s="36"/>
    </row>
    <row r="4278" spans="4:8" x14ac:dyDescent="0.25">
      <c r="D4278" s="18"/>
      <c r="E4278" s="31"/>
      <c r="F4278" s="31"/>
      <c r="H4278" s="36"/>
    </row>
    <row r="4279" spans="4:8" x14ac:dyDescent="0.25">
      <c r="D4279" s="18"/>
      <c r="E4279" s="31"/>
      <c r="F4279" s="31"/>
      <c r="H4279" s="36"/>
    </row>
    <row r="4280" spans="4:8" x14ac:dyDescent="0.25">
      <c r="D4280" s="18"/>
      <c r="E4280" s="31"/>
      <c r="F4280" s="31"/>
      <c r="H4280" s="36"/>
    </row>
    <row r="4281" spans="4:8" x14ac:dyDescent="0.25">
      <c r="D4281" s="18"/>
      <c r="E4281" s="31"/>
      <c r="F4281" s="31"/>
      <c r="H4281" s="36"/>
    </row>
    <row r="4282" spans="4:8" x14ac:dyDescent="0.25">
      <c r="D4282" s="18"/>
      <c r="E4282" s="31"/>
      <c r="F4282" s="31"/>
      <c r="H4282" s="36"/>
    </row>
    <row r="4283" spans="4:8" x14ac:dyDescent="0.25">
      <c r="D4283" s="18"/>
      <c r="E4283" s="31"/>
      <c r="F4283" s="31"/>
      <c r="H4283" s="36"/>
    </row>
    <row r="4284" spans="4:8" x14ac:dyDescent="0.25">
      <c r="D4284" s="18"/>
      <c r="E4284" s="31"/>
      <c r="F4284" s="31"/>
      <c r="H4284" s="36"/>
    </row>
    <row r="4285" spans="4:8" x14ac:dyDescent="0.25">
      <c r="D4285" s="18"/>
      <c r="E4285" s="31"/>
      <c r="F4285" s="31"/>
      <c r="H4285" s="36"/>
    </row>
    <row r="4286" spans="4:8" x14ac:dyDescent="0.25">
      <c r="D4286" s="18"/>
      <c r="E4286" s="31"/>
      <c r="F4286" s="31"/>
      <c r="H4286" s="36"/>
    </row>
    <row r="4287" spans="4:8" x14ac:dyDescent="0.25">
      <c r="D4287" s="18"/>
      <c r="E4287" s="31"/>
      <c r="F4287" s="31"/>
      <c r="H4287" s="36"/>
    </row>
    <row r="4288" spans="4:8" x14ac:dyDescent="0.25">
      <c r="D4288" s="18"/>
      <c r="E4288" s="31"/>
      <c r="F4288" s="31"/>
      <c r="H4288" s="36"/>
    </row>
    <row r="4289" spans="4:8" x14ac:dyDescent="0.25">
      <c r="D4289" s="18"/>
      <c r="E4289" s="31"/>
      <c r="F4289" s="31"/>
      <c r="H4289" s="36"/>
    </row>
    <row r="4290" spans="4:8" x14ac:dyDescent="0.25">
      <c r="D4290" s="18"/>
      <c r="E4290" s="31"/>
      <c r="F4290" s="31"/>
      <c r="H4290" s="36"/>
    </row>
    <row r="4291" spans="4:8" x14ac:dyDescent="0.25">
      <c r="D4291" s="18"/>
      <c r="E4291" s="31"/>
      <c r="F4291" s="31"/>
      <c r="H4291" s="36"/>
    </row>
    <row r="4292" spans="4:8" x14ac:dyDescent="0.25">
      <c r="D4292" s="18"/>
      <c r="E4292" s="31"/>
      <c r="F4292" s="31"/>
      <c r="H4292" s="36"/>
    </row>
    <row r="4293" spans="4:8" x14ac:dyDescent="0.25">
      <c r="D4293" s="18"/>
      <c r="E4293" s="31"/>
      <c r="F4293" s="31"/>
      <c r="H4293" s="36"/>
    </row>
    <row r="4294" spans="4:8" x14ac:dyDescent="0.25">
      <c r="D4294" s="18"/>
      <c r="E4294" s="31"/>
      <c r="F4294" s="31"/>
      <c r="H4294" s="36"/>
    </row>
    <row r="4295" spans="4:8" x14ac:dyDescent="0.25">
      <c r="D4295" s="18"/>
      <c r="E4295" s="31"/>
      <c r="F4295" s="31"/>
      <c r="H4295" s="36"/>
    </row>
    <row r="4296" spans="4:8" x14ac:dyDescent="0.25">
      <c r="D4296" s="18"/>
      <c r="E4296" s="31"/>
      <c r="F4296" s="31"/>
      <c r="H4296" s="36"/>
    </row>
    <row r="4297" spans="4:8" x14ac:dyDescent="0.25">
      <c r="D4297" s="18"/>
      <c r="E4297" s="31"/>
      <c r="F4297" s="31"/>
      <c r="H4297" s="36"/>
    </row>
    <row r="4298" spans="4:8" x14ac:dyDescent="0.25">
      <c r="D4298" s="18"/>
      <c r="E4298" s="31"/>
      <c r="F4298" s="31"/>
      <c r="H4298" s="36"/>
    </row>
    <row r="4299" spans="4:8" x14ac:dyDescent="0.25">
      <c r="D4299" s="18"/>
      <c r="E4299" s="31"/>
      <c r="F4299" s="31"/>
      <c r="H4299" s="36"/>
    </row>
    <row r="4300" spans="4:8" x14ac:dyDescent="0.25">
      <c r="D4300" s="18"/>
      <c r="E4300" s="31"/>
      <c r="F4300" s="31"/>
      <c r="H4300" s="36"/>
    </row>
    <row r="4301" spans="4:8" x14ac:dyDescent="0.25">
      <c r="D4301" s="18"/>
      <c r="E4301" s="31"/>
      <c r="F4301" s="31"/>
      <c r="H4301" s="36"/>
    </row>
    <row r="4302" spans="4:8" x14ac:dyDescent="0.25">
      <c r="D4302" s="18"/>
      <c r="E4302" s="31"/>
      <c r="F4302" s="31"/>
      <c r="H4302" s="36"/>
    </row>
    <row r="4303" spans="4:8" x14ac:dyDescent="0.25">
      <c r="D4303" s="18"/>
      <c r="E4303" s="31"/>
      <c r="F4303" s="31"/>
      <c r="H4303" s="36"/>
    </row>
    <row r="4304" spans="4:8" x14ac:dyDescent="0.25">
      <c r="D4304" s="18"/>
      <c r="E4304" s="31"/>
      <c r="F4304" s="31"/>
      <c r="H4304" s="36"/>
    </row>
    <row r="4305" spans="4:8" x14ac:dyDescent="0.25">
      <c r="D4305" s="18"/>
      <c r="E4305" s="31"/>
      <c r="F4305" s="31"/>
      <c r="H4305" s="36"/>
    </row>
    <row r="4306" spans="4:8" x14ac:dyDescent="0.25">
      <c r="D4306" s="18"/>
      <c r="E4306" s="31"/>
      <c r="F4306" s="31"/>
      <c r="H4306" s="36"/>
    </row>
    <row r="4307" spans="4:8" x14ac:dyDescent="0.25">
      <c r="D4307" s="18"/>
      <c r="E4307" s="31"/>
      <c r="F4307" s="31"/>
      <c r="H4307" s="36"/>
    </row>
    <row r="4308" spans="4:8" x14ac:dyDescent="0.25">
      <c r="D4308" s="18"/>
      <c r="E4308" s="31"/>
      <c r="F4308" s="31"/>
      <c r="H4308" s="36"/>
    </row>
    <row r="4309" spans="4:8" x14ac:dyDescent="0.25">
      <c r="D4309" s="18"/>
      <c r="E4309" s="31"/>
      <c r="F4309" s="31"/>
      <c r="H4309" s="36"/>
    </row>
    <row r="4310" spans="4:8" x14ac:dyDescent="0.25">
      <c r="D4310" s="18"/>
      <c r="E4310" s="31"/>
      <c r="F4310" s="31"/>
      <c r="H4310" s="36"/>
    </row>
    <row r="4311" spans="4:8" x14ac:dyDescent="0.25">
      <c r="D4311" s="18"/>
      <c r="E4311" s="31"/>
      <c r="F4311" s="31"/>
      <c r="H4311" s="36"/>
    </row>
    <row r="4312" spans="4:8" x14ac:dyDescent="0.25">
      <c r="D4312" s="18"/>
      <c r="E4312" s="31"/>
      <c r="F4312" s="31"/>
      <c r="H4312" s="36"/>
    </row>
    <row r="4313" spans="4:8" x14ac:dyDescent="0.25">
      <c r="D4313" s="18"/>
      <c r="E4313" s="31"/>
      <c r="F4313" s="31"/>
      <c r="H4313" s="36"/>
    </row>
    <row r="4314" spans="4:8" x14ac:dyDescent="0.25">
      <c r="D4314" s="18"/>
      <c r="E4314" s="31"/>
      <c r="F4314" s="31"/>
      <c r="H4314" s="36"/>
    </row>
    <row r="4315" spans="4:8" x14ac:dyDescent="0.25">
      <c r="D4315" s="18"/>
      <c r="E4315" s="31"/>
      <c r="F4315" s="31"/>
      <c r="H4315" s="36"/>
    </row>
    <row r="4316" spans="4:8" x14ac:dyDescent="0.25">
      <c r="D4316" s="18"/>
      <c r="E4316" s="31"/>
      <c r="F4316" s="31"/>
      <c r="H4316" s="36"/>
    </row>
    <row r="4317" spans="4:8" x14ac:dyDescent="0.25">
      <c r="D4317" s="18"/>
      <c r="E4317" s="31"/>
      <c r="F4317" s="31"/>
      <c r="H4317" s="36"/>
    </row>
    <row r="4318" spans="4:8" x14ac:dyDescent="0.25">
      <c r="D4318" s="18"/>
      <c r="E4318" s="31"/>
      <c r="F4318" s="31"/>
      <c r="H4318" s="36"/>
    </row>
    <row r="4319" spans="4:8" x14ac:dyDescent="0.25">
      <c r="D4319" s="18"/>
      <c r="E4319" s="31"/>
      <c r="F4319" s="31"/>
      <c r="H4319" s="36"/>
    </row>
    <row r="4320" spans="4:8" x14ac:dyDescent="0.25">
      <c r="D4320" s="18"/>
      <c r="E4320" s="31"/>
      <c r="F4320" s="31"/>
      <c r="H4320" s="36"/>
    </row>
    <row r="4321" spans="4:8" x14ac:dyDescent="0.25">
      <c r="D4321" s="18"/>
      <c r="E4321" s="31"/>
      <c r="F4321" s="31"/>
      <c r="H4321" s="36"/>
    </row>
    <row r="4322" spans="4:8" x14ac:dyDescent="0.25">
      <c r="D4322" s="18"/>
      <c r="E4322" s="31"/>
      <c r="F4322" s="31"/>
      <c r="H4322" s="36"/>
    </row>
    <row r="4323" spans="4:8" x14ac:dyDescent="0.25">
      <c r="D4323" s="18"/>
      <c r="E4323" s="31"/>
      <c r="F4323" s="31"/>
      <c r="H4323" s="36"/>
    </row>
    <row r="4324" spans="4:8" x14ac:dyDescent="0.25">
      <c r="D4324" s="18"/>
      <c r="E4324" s="31"/>
      <c r="F4324" s="31"/>
      <c r="H4324" s="36"/>
    </row>
    <row r="4325" spans="4:8" x14ac:dyDescent="0.25">
      <c r="D4325" s="18"/>
      <c r="E4325" s="31"/>
      <c r="F4325" s="31"/>
      <c r="H4325" s="36"/>
    </row>
    <row r="4326" spans="4:8" x14ac:dyDescent="0.25">
      <c r="D4326" s="18"/>
      <c r="E4326" s="31"/>
      <c r="F4326" s="31"/>
      <c r="H4326" s="36"/>
    </row>
    <row r="4327" spans="4:8" x14ac:dyDescent="0.25">
      <c r="D4327" s="18"/>
      <c r="E4327" s="31"/>
      <c r="F4327" s="31"/>
      <c r="H4327" s="36"/>
    </row>
    <row r="4328" spans="4:8" x14ac:dyDescent="0.25">
      <c r="D4328" s="18"/>
      <c r="E4328" s="31"/>
      <c r="F4328" s="31"/>
      <c r="H4328" s="36"/>
    </row>
    <row r="4329" spans="4:8" x14ac:dyDescent="0.25">
      <c r="D4329" s="18"/>
      <c r="E4329" s="31"/>
      <c r="F4329" s="31"/>
      <c r="H4329" s="36"/>
    </row>
    <row r="4330" spans="4:8" x14ac:dyDescent="0.25">
      <c r="D4330" s="18"/>
      <c r="E4330" s="31"/>
      <c r="F4330" s="31"/>
      <c r="H4330" s="36"/>
    </row>
    <row r="4331" spans="4:8" x14ac:dyDescent="0.25">
      <c r="D4331" s="18"/>
      <c r="E4331" s="31"/>
      <c r="F4331" s="31"/>
      <c r="H4331" s="36"/>
    </row>
    <row r="4332" spans="4:8" x14ac:dyDescent="0.25">
      <c r="D4332" s="18"/>
      <c r="E4332" s="31"/>
      <c r="F4332" s="31"/>
      <c r="H4332" s="36"/>
    </row>
    <row r="4333" spans="4:8" x14ac:dyDescent="0.25">
      <c r="D4333" s="18"/>
      <c r="E4333" s="31"/>
      <c r="F4333" s="31"/>
      <c r="H4333" s="36"/>
    </row>
    <row r="4334" spans="4:8" x14ac:dyDescent="0.25">
      <c r="D4334" s="18"/>
      <c r="E4334" s="31"/>
      <c r="F4334" s="31"/>
      <c r="H4334" s="36"/>
    </row>
    <row r="4335" spans="4:8" x14ac:dyDescent="0.25">
      <c r="D4335" s="18"/>
      <c r="E4335" s="31"/>
      <c r="F4335" s="31"/>
      <c r="H4335" s="36"/>
    </row>
    <row r="4336" spans="4:8" x14ac:dyDescent="0.25">
      <c r="D4336" s="18"/>
      <c r="E4336" s="31"/>
      <c r="F4336" s="31"/>
      <c r="H4336" s="36"/>
    </row>
    <row r="4337" spans="4:8" x14ac:dyDescent="0.25">
      <c r="D4337" s="18"/>
      <c r="E4337" s="31"/>
      <c r="F4337" s="31"/>
      <c r="H4337" s="36"/>
    </row>
    <row r="4338" spans="4:8" x14ac:dyDescent="0.25">
      <c r="D4338" s="18"/>
      <c r="E4338" s="31"/>
      <c r="F4338" s="31"/>
      <c r="H4338" s="36"/>
    </row>
    <row r="4339" spans="4:8" x14ac:dyDescent="0.25">
      <c r="D4339" s="18"/>
      <c r="E4339" s="31"/>
      <c r="F4339" s="31"/>
      <c r="H4339" s="36"/>
    </row>
    <row r="4340" spans="4:8" x14ac:dyDescent="0.25">
      <c r="D4340" s="18"/>
      <c r="E4340" s="31"/>
      <c r="F4340" s="31"/>
      <c r="H4340" s="36"/>
    </row>
    <row r="4341" spans="4:8" x14ac:dyDescent="0.25">
      <c r="D4341" s="18"/>
      <c r="E4341" s="31"/>
      <c r="F4341" s="31"/>
      <c r="H4341" s="36"/>
    </row>
    <row r="4342" spans="4:8" x14ac:dyDescent="0.25">
      <c r="D4342" s="18"/>
      <c r="E4342" s="31"/>
      <c r="F4342" s="31"/>
      <c r="H4342" s="36"/>
    </row>
    <row r="4343" spans="4:8" x14ac:dyDescent="0.25">
      <c r="D4343" s="18"/>
      <c r="E4343" s="31"/>
      <c r="F4343" s="31"/>
      <c r="H4343" s="36"/>
    </row>
    <row r="4344" spans="4:8" x14ac:dyDescent="0.25">
      <c r="D4344" s="18"/>
      <c r="E4344" s="31"/>
      <c r="F4344" s="31"/>
      <c r="H4344" s="36"/>
    </row>
    <row r="4345" spans="4:8" x14ac:dyDescent="0.25">
      <c r="D4345" s="18"/>
      <c r="E4345" s="31"/>
      <c r="F4345" s="31"/>
      <c r="H4345" s="36"/>
    </row>
    <row r="4346" spans="4:8" x14ac:dyDescent="0.25">
      <c r="D4346" s="18"/>
      <c r="E4346" s="31"/>
      <c r="F4346" s="31"/>
      <c r="H4346" s="36"/>
    </row>
    <row r="4347" spans="4:8" x14ac:dyDescent="0.25">
      <c r="D4347" s="18"/>
      <c r="E4347" s="31"/>
      <c r="F4347" s="31"/>
      <c r="H4347" s="36"/>
    </row>
    <row r="4348" spans="4:8" x14ac:dyDescent="0.25">
      <c r="D4348" s="18"/>
      <c r="E4348" s="31"/>
      <c r="F4348" s="31"/>
      <c r="H4348" s="36"/>
    </row>
    <row r="4349" spans="4:8" x14ac:dyDescent="0.25">
      <c r="D4349" s="18"/>
      <c r="E4349" s="31"/>
      <c r="F4349" s="31"/>
      <c r="H4349" s="36"/>
    </row>
    <row r="4350" spans="4:8" x14ac:dyDescent="0.25">
      <c r="D4350" s="18"/>
      <c r="E4350" s="31"/>
      <c r="F4350" s="31"/>
      <c r="H4350" s="36"/>
    </row>
    <row r="4351" spans="4:8" x14ac:dyDescent="0.25">
      <c r="D4351" s="18"/>
      <c r="E4351" s="31"/>
      <c r="F4351" s="31"/>
      <c r="H4351" s="36"/>
    </row>
    <row r="4352" spans="4:8" x14ac:dyDescent="0.25">
      <c r="D4352" s="18"/>
      <c r="E4352" s="31"/>
      <c r="F4352" s="31"/>
      <c r="H4352" s="36"/>
    </row>
    <row r="4353" spans="4:8" x14ac:dyDescent="0.25">
      <c r="D4353" s="18"/>
      <c r="E4353" s="31"/>
      <c r="F4353" s="31"/>
      <c r="H4353" s="36"/>
    </row>
    <row r="4354" spans="4:8" x14ac:dyDescent="0.25">
      <c r="D4354" s="18"/>
      <c r="E4354" s="31"/>
      <c r="F4354" s="31"/>
      <c r="H4354" s="36"/>
    </row>
    <row r="4355" spans="4:8" x14ac:dyDescent="0.25">
      <c r="D4355" s="18"/>
      <c r="E4355" s="31"/>
      <c r="F4355" s="31"/>
      <c r="H4355" s="36"/>
    </row>
    <row r="4356" spans="4:8" x14ac:dyDescent="0.25">
      <c r="D4356" s="18"/>
      <c r="E4356" s="31"/>
      <c r="F4356" s="31"/>
      <c r="H4356" s="36"/>
    </row>
    <row r="4357" spans="4:8" x14ac:dyDescent="0.25">
      <c r="D4357" s="18"/>
      <c r="E4357" s="31"/>
      <c r="F4357" s="31"/>
      <c r="H4357" s="36"/>
    </row>
    <row r="4358" spans="4:8" x14ac:dyDescent="0.25">
      <c r="D4358" s="18"/>
      <c r="E4358" s="31"/>
      <c r="F4358" s="31"/>
      <c r="H4358" s="36"/>
    </row>
    <row r="4359" spans="4:8" x14ac:dyDescent="0.25">
      <c r="D4359" s="18"/>
      <c r="E4359" s="31"/>
      <c r="F4359" s="31"/>
      <c r="H4359" s="36"/>
    </row>
    <row r="4360" spans="4:8" x14ac:dyDescent="0.25">
      <c r="D4360" s="18"/>
      <c r="E4360" s="31"/>
      <c r="F4360" s="31"/>
      <c r="H4360" s="36"/>
    </row>
    <row r="4361" spans="4:8" x14ac:dyDescent="0.25">
      <c r="D4361" s="18"/>
      <c r="E4361" s="31"/>
      <c r="F4361" s="31"/>
      <c r="H4361" s="36"/>
    </row>
    <row r="4362" spans="4:8" x14ac:dyDescent="0.25">
      <c r="D4362" s="18"/>
      <c r="E4362" s="31"/>
      <c r="F4362" s="31"/>
      <c r="H4362" s="36"/>
    </row>
    <row r="4363" spans="4:8" x14ac:dyDescent="0.25">
      <c r="D4363" s="18"/>
      <c r="E4363" s="31"/>
      <c r="F4363" s="31"/>
      <c r="H4363" s="36"/>
    </row>
    <row r="4364" spans="4:8" x14ac:dyDescent="0.25">
      <c r="D4364" s="18"/>
      <c r="E4364" s="31"/>
      <c r="F4364" s="31"/>
      <c r="H4364" s="36"/>
    </row>
    <row r="4365" spans="4:8" x14ac:dyDescent="0.25">
      <c r="D4365" s="18"/>
      <c r="E4365" s="31"/>
      <c r="F4365" s="31"/>
      <c r="H4365" s="36"/>
    </row>
    <row r="4366" spans="4:8" x14ac:dyDescent="0.25">
      <c r="D4366" s="18"/>
      <c r="E4366" s="31"/>
      <c r="F4366" s="31"/>
      <c r="H4366" s="36"/>
    </row>
    <row r="4367" spans="4:8" x14ac:dyDescent="0.25">
      <c r="D4367" s="18"/>
      <c r="E4367" s="31"/>
      <c r="F4367" s="31"/>
      <c r="H4367" s="36"/>
    </row>
    <row r="4368" spans="4:8" x14ac:dyDescent="0.25">
      <c r="D4368" s="18"/>
      <c r="E4368" s="31"/>
      <c r="F4368" s="31"/>
      <c r="H4368" s="36"/>
    </row>
    <row r="4369" spans="4:8" x14ac:dyDescent="0.25">
      <c r="D4369" s="18"/>
      <c r="E4369" s="31"/>
      <c r="F4369" s="31"/>
      <c r="H4369" s="36"/>
    </row>
    <row r="4370" spans="4:8" x14ac:dyDescent="0.25">
      <c r="D4370" s="18"/>
      <c r="E4370" s="31"/>
      <c r="F4370" s="31"/>
      <c r="H4370" s="36"/>
    </row>
    <row r="4371" spans="4:8" x14ac:dyDescent="0.25">
      <c r="D4371" s="18"/>
      <c r="E4371" s="31"/>
      <c r="F4371" s="31"/>
      <c r="H4371" s="36"/>
    </row>
    <row r="4372" spans="4:8" x14ac:dyDescent="0.25">
      <c r="D4372" s="18"/>
      <c r="E4372" s="31"/>
      <c r="F4372" s="31"/>
      <c r="H4372" s="36"/>
    </row>
    <row r="4373" spans="4:8" x14ac:dyDescent="0.25">
      <c r="D4373" s="18"/>
      <c r="E4373" s="31"/>
      <c r="F4373" s="31"/>
      <c r="H4373" s="36"/>
    </row>
    <row r="4374" spans="4:8" x14ac:dyDescent="0.25">
      <c r="D4374" s="18"/>
      <c r="E4374" s="31"/>
      <c r="F4374" s="31"/>
      <c r="H4374" s="36"/>
    </row>
    <row r="4375" spans="4:8" x14ac:dyDescent="0.25">
      <c r="D4375" s="18"/>
      <c r="E4375" s="31"/>
      <c r="F4375" s="31"/>
      <c r="H4375" s="36"/>
    </row>
    <row r="4376" spans="4:8" x14ac:dyDescent="0.25">
      <c r="D4376" s="18"/>
      <c r="E4376" s="31"/>
      <c r="F4376" s="31"/>
      <c r="H4376" s="36"/>
    </row>
    <row r="4377" spans="4:8" x14ac:dyDescent="0.25">
      <c r="D4377" s="18"/>
      <c r="E4377" s="31"/>
      <c r="F4377" s="31"/>
      <c r="H4377" s="36"/>
    </row>
    <row r="4378" spans="4:8" x14ac:dyDescent="0.25">
      <c r="D4378" s="18"/>
      <c r="E4378" s="31"/>
      <c r="F4378" s="31"/>
      <c r="H4378" s="36"/>
    </row>
    <row r="4379" spans="4:8" x14ac:dyDescent="0.25">
      <c r="D4379" s="18"/>
      <c r="E4379" s="31"/>
      <c r="F4379" s="31"/>
      <c r="H4379" s="36"/>
    </row>
    <row r="4380" spans="4:8" x14ac:dyDescent="0.25">
      <c r="D4380" s="18"/>
      <c r="E4380" s="31"/>
      <c r="F4380" s="31"/>
      <c r="H4380" s="36"/>
    </row>
    <row r="4381" spans="4:8" x14ac:dyDescent="0.25">
      <c r="D4381" s="18"/>
      <c r="E4381" s="31"/>
      <c r="F4381" s="31"/>
      <c r="H4381" s="36"/>
    </row>
    <row r="4382" spans="4:8" x14ac:dyDescent="0.25">
      <c r="D4382" s="18"/>
      <c r="E4382" s="31"/>
      <c r="F4382" s="31"/>
      <c r="H4382" s="36"/>
    </row>
    <row r="4383" spans="4:8" x14ac:dyDescent="0.25">
      <c r="D4383" s="18"/>
      <c r="E4383" s="31"/>
      <c r="F4383" s="31"/>
      <c r="H4383" s="36"/>
    </row>
    <row r="4384" spans="4:8" x14ac:dyDescent="0.25">
      <c r="D4384" s="18"/>
      <c r="E4384" s="31"/>
      <c r="F4384" s="31"/>
      <c r="H4384" s="36"/>
    </row>
    <row r="4385" spans="4:8" x14ac:dyDescent="0.25">
      <c r="D4385" s="18"/>
      <c r="E4385" s="31"/>
      <c r="F4385" s="31"/>
      <c r="H4385" s="36"/>
    </row>
    <row r="4386" spans="4:8" x14ac:dyDescent="0.25">
      <c r="D4386" s="18"/>
      <c r="E4386" s="31"/>
      <c r="F4386" s="31"/>
      <c r="H4386" s="36"/>
    </row>
    <row r="4387" spans="4:8" x14ac:dyDescent="0.25">
      <c r="D4387" s="18"/>
      <c r="E4387" s="31"/>
      <c r="F4387" s="31"/>
      <c r="H4387" s="36"/>
    </row>
    <row r="4388" spans="4:8" x14ac:dyDescent="0.25">
      <c r="D4388" s="18"/>
      <c r="E4388" s="31"/>
      <c r="F4388" s="31"/>
      <c r="H4388" s="36"/>
    </row>
    <row r="4389" spans="4:8" x14ac:dyDescent="0.25">
      <c r="D4389" s="18"/>
      <c r="E4389" s="31"/>
      <c r="F4389" s="31"/>
      <c r="H4389" s="36"/>
    </row>
    <row r="4390" spans="4:8" x14ac:dyDescent="0.25">
      <c r="D4390" s="18"/>
      <c r="E4390" s="31"/>
      <c r="F4390" s="31"/>
      <c r="H4390" s="36"/>
    </row>
    <row r="4391" spans="4:8" x14ac:dyDescent="0.25">
      <c r="D4391" s="18"/>
      <c r="E4391" s="31"/>
      <c r="F4391" s="31"/>
      <c r="H4391" s="36"/>
    </row>
    <row r="4392" spans="4:8" x14ac:dyDescent="0.25">
      <c r="D4392" s="18"/>
      <c r="E4392" s="31"/>
      <c r="F4392" s="31"/>
      <c r="H4392" s="36"/>
    </row>
    <row r="4393" spans="4:8" x14ac:dyDescent="0.25">
      <c r="D4393" s="18"/>
      <c r="E4393" s="31"/>
      <c r="F4393" s="31"/>
      <c r="H4393" s="36"/>
    </row>
    <row r="4394" spans="4:8" x14ac:dyDescent="0.25">
      <c r="D4394" s="18"/>
      <c r="E4394" s="31"/>
      <c r="F4394" s="31"/>
      <c r="H4394" s="36"/>
    </row>
    <row r="4395" spans="4:8" x14ac:dyDescent="0.25">
      <c r="D4395" s="18"/>
      <c r="E4395" s="31"/>
      <c r="F4395" s="31"/>
      <c r="H4395" s="36"/>
    </row>
    <row r="4396" spans="4:8" x14ac:dyDescent="0.25">
      <c r="D4396" s="18"/>
      <c r="E4396" s="31"/>
      <c r="F4396" s="31"/>
      <c r="H4396" s="36"/>
    </row>
    <row r="4397" spans="4:8" x14ac:dyDescent="0.25">
      <c r="D4397" s="18"/>
      <c r="E4397" s="31"/>
      <c r="F4397" s="31"/>
      <c r="H4397" s="36"/>
    </row>
    <row r="4398" spans="4:8" x14ac:dyDescent="0.25">
      <c r="D4398" s="18"/>
      <c r="E4398" s="31"/>
      <c r="F4398" s="31"/>
      <c r="H4398" s="36"/>
    </row>
    <row r="4399" spans="4:8" x14ac:dyDescent="0.25">
      <c r="D4399" s="18"/>
      <c r="E4399" s="31"/>
      <c r="F4399" s="31"/>
      <c r="H4399" s="36"/>
    </row>
    <row r="4400" spans="4:8" x14ac:dyDescent="0.25">
      <c r="D4400" s="18"/>
      <c r="E4400" s="31"/>
      <c r="F4400" s="31"/>
      <c r="H4400" s="36"/>
    </row>
    <row r="4401" spans="4:8" x14ac:dyDescent="0.25">
      <c r="D4401" s="18"/>
      <c r="E4401" s="31"/>
      <c r="F4401" s="31"/>
      <c r="H4401" s="36"/>
    </row>
    <row r="4402" spans="4:8" x14ac:dyDescent="0.25">
      <c r="D4402" s="18"/>
      <c r="E4402" s="31"/>
      <c r="F4402" s="31"/>
      <c r="H4402" s="36"/>
    </row>
    <row r="4403" spans="4:8" x14ac:dyDescent="0.25">
      <c r="D4403" s="18"/>
      <c r="E4403" s="31"/>
      <c r="F4403" s="31"/>
      <c r="H4403" s="36"/>
    </row>
    <row r="4404" spans="4:8" x14ac:dyDescent="0.25">
      <c r="D4404" s="18"/>
      <c r="E4404" s="31"/>
      <c r="F4404" s="31"/>
      <c r="H4404" s="36"/>
    </row>
    <row r="4405" spans="4:8" x14ac:dyDescent="0.25">
      <c r="D4405" s="18"/>
      <c r="E4405" s="31"/>
      <c r="F4405" s="31"/>
      <c r="H4405" s="36"/>
    </row>
    <row r="4406" spans="4:8" x14ac:dyDescent="0.25">
      <c r="D4406" s="18"/>
      <c r="E4406" s="31"/>
      <c r="F4406" s="31"/>
      <c r="H4406" s="36"/>
    </row>
    <row r="4407" spans="4:8" x14ac:dyDescent="0.25">
      <c r="D4407" s="18"/>
      <c r="E4407" s="31"/>
      <c r="F4407" s="31"/>
      <c r="H4407" s="36"/>
    </row>
    <row r="4408" spans="4:8" x14ac:dyDescent="0.25">
      <c r="D4408" s="18"/>
      <c r="E4408" s="31"/>
      <c r="F4408" s="31"/>
      <c r="H4408" s="36"/>
    </row>
    <row r="4409" spans="4:8" x14ac:dyDescent="0.25">
      <c r="D4409" s="18"/>
      <c r="E4409" s="31"/>
      <c r="F4409" s="31"/>
      <c r="H4409" s="36"/>
    </row>
    <row r="4410" spans="4:8" x14ac:dyDescent="0.25">
      <c r="D4410" s="18"/>
      <c r="E4410" s="31"/>
      <c r="F4410" s="31"/>
      <c r="H4410" s="36"/>
    </row>
    <row r="4411" spans="4:8" x14ac:dyDescent="0.25">
      <c r="D4411" s="18"/>
      <c r="E4411" s="31"/>
      <c r="F4411" s="31"/>
      <c r="H4411" s="36"/>
    </row>
    <row r="4412" spans="4:8" x14ac:dyDescent="0.25">
      <c r="D4412" s="18"/>
      <c r="E4412" s="31"/>
      <c r="F4412" s="31"/>
      <c r="H4412" s="36"/>
    </row>
    <row r="4413" spans="4:8" x14ac:dyDescent="0.25">
      <c r="D4413" s="18"/>
      <c r="E4413" s="31"/>
      <c r="F4413" s="31"/>
      <c r="H4413" s="36"/>
    </row>
    <row r="4414" spans="4:8" x14ac:dyDescent="0.25">
      <c r="D4414" s="18"/>
      <c r="E4414" s="31"/>
      <c r="F4414" s="31"/>
      <c r="H4414" s="36"/>
    </row>
    <row r="4415" spans="4:8" x14ac:dyDescent="0.25">
      <c r="D4415" s="18"/>
      <c r="E4415" s="31"/>
      <c r="F4415" s="31"/>
      <c r="H4415" s="36"/>
    </row>
    <row r="4416" spans="4:8" x14ac:dyDescent="0.25">
      <c r="D4416" s="18"/>
      <c r="E4416" s="31"/>
      <c r="F4416" s="31"/>
      <c r="H4416" s="36"/>
    </row>
    <row r="4417" spans="4:8" x14ac:dyDescent="0.25">
      <c r="D4417" s="18"/>
      <c r="E4417" s="31"/>
      <c r="F4417" s="31"/>
      <c r="H4417" s="36"/>
    </row>
    <row r="4418" spans="4:8" x14ac:dyDescent="0.25">
      <c r="D4418" s="18"/>
      <c r="E4418" s="31"/>
      <c r="F4418" s="31"/>
      <c r="H4418" s="36"/>
    </row>
    <row r="4419" spans="4:8" x14ac:dyDescent="0.25">
      <c r="D4419" s="18"/>
      <c r="E4419" s="31"/>
      <c r="F4419" s="31"/>
      <c r="H4419" s="36"/>
    </row>
    <row r="4420" spans="4:8" x14ac:dyDescent="0.25">
      <c r="D4420" s="18"/>
      <c r="E4420" s="31"/>
      <c r="F4420" s="31"/>
      <c r="H4420" s="36"/>
    </row>
    <row r="4421" spans="4:8" x14ac:dyDescent="0.25">
      <c r="D4421" s="18"/>
      <c r="E4421" s="31"/>
      <c r="F4421" s="31"/>
      <c r="H4421" s="36"/>
    </row>
    <row r="4422" spans="4:8" x14ac:dyDescent="0.25">
      <c r="D4422" s="18"/>
      <c r="E4422" s="31"/>
      <c r="F4422" s="31"/>
      <c r="H4422" s="36"/>
    </row>
    <row r="4423" spans="4:8" x14ac:dyDescent="0.25">
      <c r="D4423" s="18"/>
      <c r="E4423" s="31"/>
      <c r="F4423" s="31"/>
      <c r="H4423" s="36"/>
    </row>
    <row r="4424" spans="4:8" x14ac:dyDescent="0.25">
      <c r="D4424" s="18"/>
      <c r="E4424" s="31"/>
      <c r="F4424" s="31"/>
      <c r="H4424" s="36"/>
    </row>
    <row r="4425" spans="4:8" x14ac:dyDescent="0.25">
      <c r="D4425" s="18"/>
      <c r="E4425" s="31"/>
      <c r="F4425" s="31"/>
      <c r="H4425" s="36"/>
    </row>
    <row r="4426" spans="4:8" x14ac:dyDescent="0.25">
      <c r="D4426" s="18"/>
      <c r="E4426" s="31"/>
      <c r="F4426" s="31"/>
      <c r="H4426" s="36"/>
    </row>
    <row r="4427" spans="4:8" x14ac:dyDescent="0.25">
      <c r="D4427" s="18"/>
      <c r="E4427" s="31"/>
      <c r="F4427" s="31"/>
      <c r="H4427" s="36"/>
    </row>
    <row r="4428" spans="4:8" x14ac:dyDescent="0.25">
      <c r="D4428" s="18"/>
      <c r="E4428" s="31"/>
      <c r="F4428" s="31"/>
      <c r="H4428" s="36"/>
    </row>
    <row r="4429" spans="4:8" x14ac:dyDescent="0.25">
      <c r="D4429" s="18"/>
      <c r="E4429" s="31"/>
      <c r="F4429" s="31"/>
      <c r="H4429" s="36"/>
    </row>
    <row r="4430" spans="4:8" x14ac:dyDescent="0.25">
      <c r="D4430" s="18"/>
      <c r="E4430" s="31"/>
      <c r="F4430" s="31"/>
      <c r="H4430" s="36"/>
    </row>
    <row r="4431" spans="4:8" x14ac:dyDescent="0.25">
      <c r="D4431" s="18"/>
      <c r="E4431" s="31"/>
      <c r="F4431" s="31"/>
      <c r="H4431" s="36"/>
    </row>
    <row r="4432" spans="4:8" x14ac:dyDescent="0.25">
      <c r="D4432" s="18"/>
      <c r="E4432" s="31"/>
      <c r="F4432" s="31"/>
      <c r="H4432" s="36"/>
    </row>
    <row r="4433" spans="4:8" x14ac:dyDescent="0.25">
      <c r="D4433" s="18"/>
      <c r="E4433" s="31"/>
      <c r="F4433" s="31"/>
      <c r="H4433" s="36"/>
    </row>
    <row r="4434" spans="4:8" x14ac:dyDescent="0.25">
      <c r="D4434" s="18"/>
      <c r="E4434" s="31"/>
      <c r="F4434" s="31"/>
      <c r="H4434" s="36"/>
    </row>
    <row r="4435" spans="4:8" x14ac:dyDescent="0.25">
      <c r="D4435" s="18"/>
      <c r="E4435" s="31"/>
      <c r="F4435" s="31"/>
      <c r="H4435" s="36"/>
    </row>
    <row r="4436" spans="4:8" x14ac:dyDescent="0.25">
      <c r="D4436" s="18"/>
      <c r="E4436" s="31"/>
      <c r="F4436" s="31"/>
      <c r="H4436" s="36"/>
    </row>
    <row r="4437" spans="4:8" x14ac:dyDescent="0.25">
      <c r="D4437" s="18"/>
      <c r="E4437" s="31"/>
      <c r="F4437" s="31"/>
      <c r="H4437" s="36"/>
    </row>
    <row r="4438" spans="4:8" x14ac:dyDescent="0.25">
      <c r="D4438" s="18"/>
      <c r="E4438" s="31"/>
      <c r="F4438" s="31"/>
      <c r="H4438" s="36"/>
    </row>
    <row r="4439" spans="4:8" x14ac:dyDescent="0.25">
      <c r="D4439" s="18"/>
      <c r="E4439" s="31"/>
      <c r="F4439" s="31"/>
      <c r="H4439" s="36"/>
    </row>
    <row r="4440" spans="4:8" x14ac:dyDescent="0.25">
      <c r="D4440" s="18"/>
      <c r="E4440" s="31"/>
      <c r="F4440" s="31"/>
      <c r="H4440" s="36"/>
    </row>
    <row r="4441" spans="4:8" x14ac:dyDescent="0.25">
      <c r="D4441" s="18"/>
      <c r="E4441" s="31"/>
      <c r="F4441" s="31"/>
      <c r="H4441" s="36"/>
    </row>
    <row r="4442" spans="4:8" x14ac:dyDescent="0.25">
      <c r="D4442" s="18"/>
      <c r="E4442" s="31"/>
      <c r="F4442" s="31"/>
      <c r="H4442" s="36"/>
    </row>
    <row r="4443" spans="4:8" x14ac:dyDescent="0.25">
      <c r="D4443" s="18"/>
      <c r="E4443" s="31"/>
      <c r="F4443" s="31"/>
      <c r="H4443" s="36"/>
    </row>
    <row r="4444" spans="4:8" x14ac:dyDescent="0.25">
      <c r="D4444" s="18"/>
      <c r="E4444" s="31"/>
      <c r="F4444" s="31"/>
      <c r="H4444" s="36"/>
    </row>
    <row r="4445" spans="4:8" x14ac:dyDescent="0.25">
      <c r="D4445" s="18"/>
      <c r="E4445" s="31"/>
      <c r="F4445" s="31"/>
      <c r="H4445" s="36"/>
    </row>
    <row r="4446" spans="4:8" x14ac:dyDescent="0.25">
      <c r="D4446" s="18"/>
      <c r="E4446" s="31"/>
      <c r="F4446" s="31"/>
      <c r="H4446" s="36"/>
    </row>
    <row r="4447" spans="4:8" x14ac:dyDescent="0.25">
      <c r="D4447" s="18"/>
      <c r="E4447" s="31"/>
      <c r="F4447" s="31"/>
      <c r="H4447" s="36"/>
    </row>
    <row r="4448" spans="4:8" x14ac:dyDescent="0.25">
      <c r="D4448" s="18"/>
      <c r="E4448" s="31"/>
      <c r="F4448" s="31"/>
      <c r="H4448" s="36"/>
    </row>
    <row r="4449" spans="4:8" x14ac:dyDescent="0.25">
      <c r="D4449" s="18"/>
      <c r="E4449" s="31"/>
      <c r="F4449" s="31"/>
      <c r="H4449" s="36"/>
    </row>
    <row r="4450" spans="4:8" x14ac:dyDescent="0.25">
      <c r="D4450" s="18"/>
      <c r="E4450" s="31"/>
      <c r="F4450" s="31"/>
      <c r="H4450" s="36"/>
    </row>
    <row r="4451" spans="4:8" x14ac:dyDescent="0.25">
      <c r="D4451" s="18"/>
      <c r="E4451" s="31"/>
      <c r="F4451" s="31"/>
      <c r="H4451" s="36"/>
    </row>
    <row r="4452" spans="4:8" x14ac:dyDescent="0.25">
      <c r="D4452" s="18"/>
      <c r="E4452" s="31"/>
      <c r="F4452" s="31"/>
      <c r="H4452" s="36"/>
    </row>
    <row r="4453" spans="4:8" x14ac:dyDescent="0.25">
      <c r="D4453" s="18"/>
      <c r="E4453" s="31"/>
      <c r="F4453" s="31"/>
      <c r="H4453" s="36"/>
    </row>
    <row r="4454" spans="4:8" x14ac:dyDescent="0.25">
      <c r="D4454" s="18"/>
      <c r="E4454" s="31"/>
      <c r="F4454" s="31"/>
      <c r="H4454" s="36"/>
    </row>
    <row r="4455" spans="4:8" x14ac:dyDescent="0.25">
      <c r="D4455" s="18"/>
      <c r="E4455" s="31"/>
      <c r="F4455" s="31"/>
      <c r="H4455" s="36"/>
    </row>
    <row r="4456" spans="4:8" x14ac:dyDescent="0.25">
      <c r="D4456" s="18"/>
      <c r="E4456" s="31"/>
      <c r="F4456" s="31"/>
      <c r="H4456" s="36"/>
    </row>
    <row r="4457" spans="4:8" x14ac:dyDescent="0.25">
      <c r="D4457" s="18"/>
      <c r="E4457" s="31"/>
      <c r="F4457" s="31"/>
      <c r="H4457" s="36"/>
    </row>
    <row r="4458" spans="4:8" x14ac:dyDescent="0.25">
      <c r="D4458" s="18"/>
      <c r="E4458" s="31"/>
      <c r="F4458" s="31"/>
      <c r="H4458" s="36"/>
    </row>
    <row r="4459" spans="4:8" x14ac:dyDescent="0.25">
      <c r="D4459" s="18"/>
      <c r="E4459" s="31"/>
      <c r="F4459" s="31"/>
      <c r="H4459" s="36"/>
    </row>
    <row r="4460" spans="4:8" x14ac:dyDescent="0.25">
      <c r="D4460" s="18"/>
      <c r="E4460" s="31"/>
      <c r="F4460" s="31"/>
      <c r="H4460" s="36"/>
    </row>
    <row r="4461" spans="4:8" x14ac:dyDescent="0.25">
      <c r="D4461" s="18"/>
      <c r="E4461" s="31"/>
      <c r="F4461" s="31"/>
      <c r="H4461" s="36"/>
    </row>
    <row r="4462" spans="4:8" x14ac:dyDescent="0.25">
      <c r="D4462" s="18"/>
      <c r="E4462" s="31"/>
      <c r="F4462" s="31"/>
      <c r="H4462" s="36"/>
    </row>
    <row r="4463" spans="4:8" x14ac:dyDescent="0.25">
      <c r="D4463" s="18"/>
      <c r="E4463" s="31"/>
      <c r="F4463" s="31"/>
      <c r="H4463" s="36"/>
    </row>
    <row r="4464" spans="4:8" x14ac:dyDescent="0.25">
      <c r="D4464" s="18"/>
      <c r="E4464" s="31"/>
      <c r="F4464" s="31"/>
      <c r="H4464" s="36"/>
    </row>
    <row r="4465" spans="4:8" x14ac:dyDescent="0.25">
      <c r="D4465" s="18"/>
      <c r="E4465" s="31"/>
      <c r="F4465" s="31"/>
      <c r="H4465" s="36"/>
    </row>
    <row r="4466" spans="4:8" x14ac:dyDescent="0.25">
      <c r="D4466" s="18"/>
      <c r="E4466" s="31"/>
      <c r="F4466" s="31"/>
      <c r="H4466" s="36"/>
    </row>
    <row r="4467" spans="4:8" x14ac:dyDescent="0.25">
      <c r="D4467" s="18"/>
      <c r="E4467" s="31"/>
      <c r="F4467" s="31"/>
      <c r="H4467" s="36"/>
    </row>
    <row r="4468" spans="4:8" x14ac:dyDescent="0.25">
      <c r="D4468" s="18"/>
      <c r="E4468" s="31"/>
      <c r="F4468" s="31"/>
      <c r="H4468" s="36"/>
    </row>
    <row r="4469" spans="4:8" x14ac:dyDescent="0.25">
      <c r="D4469" s="18"/>
      <c r="E4469" s="31"/>
      <c r="F4469" s="31"/>
      <c r="H4469" s="36"/>
    </row>
    <row r="4470" spans="4:8" x14ac:dyDescent="0.25">
      <c r="D4470" s="18"/>
      <c r="E4470" s="31"/>
      <c r="F4470" s="31"/>
      <c r="H4470" s="36"/>
    </row>
    <row r="4471" spans="4:8" x14ac:dyDescent="0.25">
      <c r="D4471" s="18"/>
      <c r="E4471" s="31"/>
      <c r="F4471" s="31"/>
      <c r="H4471" s="36"/>
    </row>
    <row r="4472" spans="4:8" x14ac:dyDescent="0.25">
      <c r="D4472" s="18"/>
      <c r="E4472" s="31"/>
      <c r="F4472" s="31"/>
      <c r="H4472" s="36"/>
    </row>
    <row r="4473" spans="4:8" x14ac:dyDescent="0.25">
      <c r="D4473" s="18"/>
      <c r="E4473" s="31"/>
      <c r="F4473" s="31"/>
      <c r="H4473" s="36"/>
    </row>
    <row r="4474" spans="4:8" x14ac:dyDescent="0.25">
      <c r="D4474" s="18"/>
      <c r="E4474" s="31"/>
      <c r="F4474" s="31"/>
      <c r="H4474" s="36"/>
    </row>
    <row r="4475" spans="4:8" x14ac:dyDescent="0.25">
      <c r="D4475" s="18"/>
      <c r="E4475" s="31"/>
      <c r="F4475" s="31"/>
      <c r="H4475" s="36"/>
    </row>
    <row r="4476" spans="4:8" x14ac:dyDescent="0.25">
      <c r="D4476" s="18"/>
      <c r="E4476" s="31"/>
      <c r="F4476" s="31"/>
      <c r="H4476" s="36"/>
    </row>
    <row r="4477" spans="4:8" x14ac:dyDescent="0.25">
      <c r="D4477" s="18"/>
      <c r="E4477" s="31"/>
      <c r="F4477" s="31"/>
      <c r="H4477" s="36"/>
    </row>
    <row r="4478" spans="4:8" x14ac:dyDescent="0.25">
      <c r="D4478" s="18"/>
      <c r="E4478" s="31"/>
      <c r="F4478" s="31"/>
      <c r="H4478" s="36"/>
    </row>
    <row r="4479" spans="4:8" x14ac:dyDescent="0.25">
      <c r="D4479" s="18"/>
      <c r="E4479" s="31"/>
      <c r="F4479" s="31"/>
      <c r="H4479" s="36"/>
    </row>
    <row r="4480" spans="4:8" x14ac:dyDescent="0.25">
      <c r="D4480" s="18"/>
      <c r="E4480" s="31"/>
      <c r="F4480" s="31"/>
      <c r="H4480" s="36"/>
    </row>
    <row r="4481" spans="4:8" x14ac:dyDescent="0.25">
      <c r="D4481" s="18"/>
      <c r="E4481" s="31"/>
      <c r="F4481" s="31"/>
      <c r="H4481" s="36"/>
    </row>
    <row r="4482" spans="4:8" x14ac:dyDescent="0.25">
      <c r="D4482" s="18"/>
      <c r="E4482" s="31"/>
      <c r="F4482" s="31"/>
      <c r="H4482" s="36"/>
    </row>
    <row r="4483" spans="4:8" x14ac:dyDescent="0.25">
      <c r="D4483" s="18"/>
      <c r="E4483" s="31"/>
      <c r="F4483" s="31"/>
      <c r="H4483" s="36"/>
    </row>
    <row r="4484" spans="4:8" x14ac:dyDescent="0.25">
      <c r="D4484" s="18"/>
      <c r="E4484" s="31"/>
      <c r="F4484" s="31"/>
      <c r="H4484" s="36"/>
    </row>
    <row r="4485" spans="4:8" x14ac:dyDescent="0.25">
      <c r="D4485" s="18"/>
      <c r="E4485" s="31"/>
      <c r="F4485" s="31"/>
      <c r="H4485" s="36"/>
    </row>
    <row r="4486" spans="4:8" x14ac:dyDescent="0.25">
      <c r="D4486" s="18"/>
      <c r="E4486" s="31"/>
      <c r="F4486" s="31"/>
      <c r="H4486" s="36"/>
    </row>
    <row r="4487" spans="4:8" x14ac:dyDescent="0.25">
      <c r="D4487" s="18"/>
      <c r="E4487" s="31"/>
      <c r="F4487" s="31"/>
      <c r="H4487" s="36"/>
    </row>
    <row r="4488" spans="4:8" x14ac:dyDescent="0.25">
      <c r="D4488" s="18"/>
      <c r="E4488" s="31"/>
      <c r="F4488" s="31"/>
      <c r="H4488" s="36"/>
    </row>
    <row r="4489" spans="4:8" x14ac:dyDescent="0.25">
      <c r="D4489" s="18"/>
      <c r="E4489" s="31"/>
      <c r="F4489" s="31"/>
      <c r="H4489" s="36"/>
    </row>
    <row r="4490" spans="4:8" x14ac:dyDescent="0.25">
      <c r="D4490" s="18"/>
      <c r="E4490" s="31"/>
      <c r="F4490" s="31"/>
      <c r="H4490" s="36"/>
    </row>
    <row r="4491" spans="4:8" x14ac:dyDescent="0.25">
      <c r="D4491" s="18"/>
      <c r="E4491" s="31"/>
      <c r="F4491" s="31"/>
      <c r="H4491" s="36"/>
    </row>
    <row r="4492" spans="4:8" x14ac:dyDescent="0.25">
      <c r="D4492" s="18"/>
      <c r="E4492" s="31"/>
      <c r="F4492" s="31"/>
      <c r="H4492" s="36"/>
    </row>
    <row r="4493" spans="4:8" x14ac:dyDescent="0.25">
      <c r="D4493" s="18"/>
      <c r="E4493" s="31"/>
      <c r="F4493" s="31"/>
      <c r="H4493" s="36"/>
    </row>
    <row r="4494" spans="4:8" x14ac:dyDescent="0.25">
      <c r="D4494" s="18"/>
      <c r="E4494" s="31"/>
      <c r="F4494" s="31"/>
      <c r="H4494" s="36"/>
    </row>
    <row r="4495" spans="4:8" x14ac:dyDescent="0.25">
      <c r="D4495" s="18"/>
      <c r="E4495" s="31"/>
      <c r="F4495" s="31"/>
      <c r="H4495" s="36"/>
    </row>
    <row r="4496" spans="4:8" x14ac:dyDescent="0.25">
      <c r="D4496" s="18"/>
      <c r="E4496" s="31"/>
      <c r="F4496" s="31"/>
      <c r="H4496" s="36"/>
    </row>
    <row r="4497" spans="4:8" x14ac:dyDescent="0.25">
      <c r="D4497" s="18"/>
      <c r="E4497" s="31"/>
      <c r="F4497" s="31"/>
      <c r="H4497" s="36"/>
    </row>
    <row r="4498" spans="4:8" x14ac:dyDescent="0.25">
      <c r="D4498" s="18"/>
      <c r="E4498" s="31"/>
      <c r="F4498" s="31"/>
      <c r="H4498" s="36"/>
    </row>
    <row r="4499" spans="4:8" x14ac:dyDescent="0.25">
      <c r="D4499" s="18"/>
      <c r="E4499" s="31"/>
      <c r="F4499" s="31"/>
      <c r="H4499" s="36"/>
    </row>
    <row r="4500" spans="4:8" x14ac:dyDescent="0.25">
      <c r="D4500" s="18"/>
      <c r="E4500" s="31"/>
      <c r="F4500" s="31"/>
      <c r="H4500" s="36"/>
    </row>
    <row r="4501" spans="4:8" x14ac:dyDescent="0.25">
      <c r="D4501" s="18"/>
      <c r="E4501" s="31"/>
      <c r="F4501" s="31"/>
      <c r="H4501" s="36"/>
    </row>
    <row r="4502" spans="4:8" x14ac:dyDescent="0.25">
      <c r="D4502" s="18"/>
      <c r="E4502" s="31"/>
      <c r="F4502" s="31"/>
      <c r="H4502" s="36"/>
    </row>
    <row r="4503" spans="4:8" x14ac:dyDescent="0.25">
      <c r="D4503" s="18"/>
      <c r="E4503" s="31"/>
      <c r="F4503" s="31"/>
      <c r="H4503" s="36"/>
    </row>
    <row r="4504" spans="4:8" x14ac:dyDescent="0.25">
      <c r="D4504" s="18"/>
      <c r="E4504" s="31"/>
      <c r="F4504" s="31"/>
      <c r="H4504" s="36"/>
    </row>
    <row r="4505" spans="4:8" x14ac:dyDescent="0.25">
      <c r="D4505" s="18"/>
      <c r="E4505" s="31"/>
      <c r="F4505" s="31"/>
      <c r="H4505" s="36"/>
    </row>
    <row r="4506" spans="4:8" x14ac:dyDescent="0.25">
      <c r="D4506" s="18"/>
      <c r="E4506" s="31"/>
      <c r="F4506" s="31"/>
      <c r="H4506" s="36"/>
    </row>
    <row r="4507" spans="4:8" x14ac:dyDescent="0.25">
      <c r="D4507" s="18"/>
      <c r="E4507" s="31"/>
      <c r="F4507" s="31"/>
      <c r="H4507" s="36"/>
    </row>
    <row r="4508" spans="4:8" x14ac:dyDescent="0.25">
      <c r="D4508" s="18"/>
      <c r="E4508" s="31"/>
      <c r="F4508" s="31"/>
      <c r="H4508" s="36"/>
    </row>
    <row r="4509" spans="4:8" x14ac:dyDescent="0.25">
      <c r="D4509" s="18"/>
      <c r="E4509" s="31"/>
      <c r="F4509" s="31"/>
      <c r="H4509" s="36"/>
    </row>
    <row r="4510" spans="4:8" x14ac:dyDescent="0.25">
      <c r="D4510" s="18"/>
      <c r="E4510" s="31"/>
      <c r="F4510" s="31"/>
      <c r="H4510" s="36"/>
    </row>
    <row r="4511" spans="4:8" x14ac:dyDescent="0.25">
      <c r="D4511" s="18"/>
      <c r="E4511" s="31"/>
      <c r="F4511" s="31"/>
      <c r="H4511" s="36"/>
    </row>
    <row r="4512" spans="4:8" x14ac:dyDescent="0.25">
      <c r="D4512" s="18"/>
      <c r="E4512" s="31"/>
      <c r="F4512" s="31"/>
      <c r="H4512" s="36"/>
    </row>
    <row r="4513" spans="4:8" x14ac:dyDescent="0.25">
      <c r="D4513" s="18"/>
      <c r="E4513" s="31"/>
      <c r="F4513" s="31"/>
      <c r="H4513" s="36"/>
    </row>
    <row r="4514" spans="4:8" x14ac:dyDescent="0.25">
      <c r="D4514" s="18"/>
      <c r="E4514" s="31"/>
      <c r="F4514" s="31"/>
      <c r="H4514" s="36"/>
    </row>
    <row r="4515" spans="4:8" x14ac:dyDescent="0.25">
      <c r="D4515" s="18"/>
      <c r="E4515" s="31"/>
      <c r="F4515" s="31"/>
      <c r="H4515" s="36"/>
    </row>
    <row r="4516" spans="4:8" x14ac:dyDescent="0.25">
      <c r="D4516" s="18"/>
      <c r="E4516" s="31"/>
      <c r="F4516" s="31"/>
      <c r="H4516" s="36"/>
    </row>
    <row r="4517" spans="4:8" x14ac:dyDescent="0.25">
      <c r="D4517" s="18"/>
      <c r="E4517" s="31"/>
      <c r="F4517" s="31"/>
      <c r="H4517" s="36"/>
    </row>
    <row r="4518" spans="4:8" x14ac:dyDescent="0.25">
      <c r="D4518" s="18"/>
      <c r="E4518" s="31"/>
      <c r="F4518" s="31"/>
      <c r="H4518" s="36"/>
    </row>
    <row r="4519" spans="4:8" x14ac:dyDescent="0.25">
      <c r="D4519" s="18"/>
      <c r="E4519" s="31"/>
      <c r="F4519" s="31"/>
      <c r="H4519" s="36"/>
    </row>
    <row r="4520" spans="4:8" x14ac:dyDescent="0.25">
      <c r="D4520" s="18"/>
      <c r="E4520" s="31"/>
      <c r="F4520" s="31"/>
      <c r="H4520" s="36"/>
    </row>
    <row r="4521" spans="4:8" x14ac:dyDescent="0.25">
      <c r="D4521" s="18"/>
      <c r="E4521" s="31"/>
      <c r="F4521" s="31"/>
      <c r="H4521" s="36"/>
    </row>
    <row r="4522" spans="4:8" x14ac:dyDescent="0.25">
      <c r="D4522" s="18"/>
      <c r="E4522" s="31"/>
      <c r="F4522" s="31"/>
      <c r="H4522" s="36"/>
    </row>
    <row r="4523" spans="4:8" x14ac:dyDescent="0.25">
      <c r="D4523" s="18"/>
      <c r="E4523" s="31"/>
      <c r="F4523" s="31"/>
      <c r="H4523" s="36"/>
    </row>
    <row r="4524" spans="4:8" x14ac:dyDescent="0.25">
      <c r="D4524" s="18"/>
      <c r="E4524" s="31"/>
      <c r="F4524" s="31"/>
      <c r="H4524" s="36"/>
    </row>
    <row r="4525" spans="4:8" x14ac:dyDescent="0.25">
      <c r="D4525" s="18"/>
      <c r="E4525" s="31"/>
      <c r="F4525" s="31"/>
      <c r="H4525" s="36"/>
    </row>
    <row r="4526" spans="4:8" x14ac:dyDescent="0.25">
      <c r="D4526" s="18"/>
      <c r="E4526" s="31"/>
      <c r="F4526" s="31"/>
      <c r="H4526" s="36"/>
    </row>
    <row r="4527" spans="4:8" x14ac:dyDescent="0.25">
      <c r="D4527" s="18"/>
      <c r="E4527" s="31"/>
      <c r="F4527" s="31"/>
      <c r="H4527" s="36"/>
    </row>
    <row r="4528" spans="4:8" x14ac:dyDescent="0.25">
      <c r="D4528" s="18"/>
      <c r="E4528" s="31"/>
      <c r="F4528" s="31"/>
      <c r="H4528" s="36"/>
    </row>
    <row r="4529" spans="4:8" x14ac:dyDescent="0.25">
      <c r="D4529" s="18"/>
      <c r="E4529" s="31"/>
      <c r="F4529" s="31"/>
      <c r="H4529" s="36"/>
    </row>
    <row r="4530" spans="4:8" x14ac:dyDescent="0.25">
      <c r="D4530" s="18"/>
      <c r="E4530" s="31"/>
      <c r="F4530" s="31"/>
      <c r="H4530" s="36"/>
    </row>
    <row r="4531" spans="4:8" x14ac:dyDescent="0.25">
      <c r="D4531" s="18"/>
      <c r="E4531" s="31"/>
      <c r="F4531" s="31"/>
      <c r="H4531" s="36"/>
    </row>
    <row r="4532" spans="4:8" x14ac:dyDescent="0.25">
      <c r="D4532" s="18"/>
      <c r="E4532" s="31"/>
      <c r="F4532" s="31"/>
      <c r="H4532" s="36"/>
    </row>
    <row r="4533" spans="4:8" x14ac:dyDescent="0.25">
      <c r="D4533" s="18"/>
      <c r="E4533" s="31"/>
      <c r="F4533" s="31"/>
      <c r="H4533" s="36"/>
    </row>
    <row r="4534" spans="4:8" x14ac:dyDescent="0.25">
      <c r="D4534" s="18"/>
      <c r="E4534" s="31"/>
      <c r="F4534" s="31"/>
      <c r="H4534" s="36"/>
    </row>
    <row r="4535" spans="4:8" x14ac:dyDescent="0.25">
      <c r="D4535" s="18"/>
      <c r="E4535" s="31"/>
      <c r="F4535" s="31"/>
      <c r="H4535" s="36"/>
    </row>
    <row r="4536" spans="4:8" x14ac:dyDescent="0.25">
      <c r="D4536" s="18"/>
      <c r="E4536" s="31"/>
      <c r="F4536" s="31"/>
      <c r="H4536" s="36"/>
    </row>
    <row r="4537" spans="4:8" x14ac:dyDescent="0.25">
      <c r="D4537" s="18"/>
      <c r="E4537" s="31"/>
      <c r="F4537" s="31"/>
      <c r="H4537" s="36"/>
    </row>
    <row r="4538" spans="4:8" x14ac:dyDescent="0.25">
      <c r="D4538" s="18"/>
      <c r="E4538" s="31"/>
      <c r="F4538" s="31"/>
      <c r="H4538" s="36"/>
    </row>
    <row r="4539" spans="4:8" x14ac:dyDescent="0.25">
      <c r="D4539" s="18"/>
      <c r="E4539" s="31"/>
      <c r="F4539" s="31"/>
      <c r="H4539" s="36"/>
    </row>
    <row r="4540" spans="4:8" x14ac:dyDescent="0.25">
      <c r="D4540" s="18"/>
      <c r="E4540" s="31"/>
      <c r="F4540" s="31"/>
      <c r="H4540" s="36"/>
    </row>
    <row r="4541" spans="4:8" x14ac:dyDescent="0.25">
      <c r="D4541" s="18"/>
      <c r="E4541" s="31"/>
      <c r="F4541" s="31"/>
      <c r="H4541" s="36"/>
    </row>
    <row r="4542" spans="4:8" x14ac:dyDescent="0.25">
      <c r="D4542" s="18"/>
      <c r="E4542" s="31"/>
      <c r="F4542" s="31"/>
      <c r="H4542" s="36"/>
    </row>
    <row r="4543" spans="4:8" x14ac:dyDescent="0.25">
      <c r="D4543" s="18"/>
      <c r="E4543" s="31"/>
      <c r="F4543" s="31"/>
      <c r="H4543" s="36"/>
    </row>
    <row r="4544" spans="4:8" x14ac:dyDescent="0.25">
      <c r="D4544" s="18"/>
      <c r="E4544" s="31"/>
      <c r="F4544" s="31"/>
      <c r="H4544" s="36"/>
    </row>
    <row r="4545" spans="4:8" x14ac:dyDescent="0.25">
      <c r="D4545" s="18"/>
      <c r="E4545" s="31"/>
      <c r="F4545" s="31"/>
      <c r="H4545" s="36"/>
    </row>
    <row r="4546" spans="4:8" x14ac:dyDescent="0.25">
      <c r="D4546" s="18"/>
      <c r="E4546" s="31"/>
      <c r="F4546" s="31"/>
      <c r="H4546" s="36"/>
    </row>
    <row r="4547" spans="4:8" x14ac:dyDescent="0.25">
      <c r="D4547" s="18"/>
      <c r="E4547" s="31"/>
      <c r="F4547" s="31"/>
      <c r="H4547" s="36"/>
    </row>
    <row r="4548" spans="4:8" x14ac:dyDescent="0.25">
      <c r="D4548" s="18"/>
      <c r="E4548" s="31"/>
      <c r="F4548" s="31"/>
      <c r="H4548" s="36"/>
    </row>
    <row r="4549" spans="4:8" x14ac:dyDescent="0.25">
      <c r="D4549" s="18"/>
      <c r="E4549" s="31"/>
      <c r="F4549" s="31"/>
      <c r="H4549" s="36"/>
    </row>
    <row r="4550" spans="4:8" x14ac:dyDescent="0.25">
      <c r="D4550" s="18"/>
      <c r="E4550" s="31"/>
      <c r="F4550" s="31"/>
      <c r="H4550" s="36"/>
    </row>
    <row r="4551" spans="4:8" x14ac:dyDescent="0.25">
      <c r="D4551" s="18"/>
      <c r="E4551" s="31"/>
      <c r="F4551" s="31"/>
      <c r="H4551" s="36"/>
    </row>
    <row r="4552" spans="4:8" x14ac:dyDescent="0.25">
      <c r="D4552" s="18"/>
      <c r="E4552" s="31"/>
      <c r="F4552" s="31"/>
      <c r="H4552" s="36"/>
    </row>
    <row r="4553" spans="4:8" x14ac:dyDescent="0.25">
      <c r="D4553" s="18"/>
      <c r="E4553" s="31"/>
      <c r="F4553" s="31"/>
      <c r="H4553" s="36"/>
    </row>
    <row r="4554" spans="4:8" x14ac:dyDescent="0.25">
      <c r="D4554" s="18"/>
      <c r="E4554" s="31"/>
      <c r="F4554" s="31"/>
      <c r="H4554" s="36"/>
    </row>
    <row r="4555" spans="4:8" x14ac:dyDescent="0.25">
      <c r="D4555" s="18"/>
      <c r="E4555" s="31"/>
      <c r="F4555" s="31"/>
      <c r="H4555" s="36"/>
    </row>
    <row r="4556" spans="4:8" x14ac:dyDescent="0.25">
      <c r="D4556" s="18"/>
      <c r="E4556" s="31"/>
      <c r="F4556" s="31"/>
      <c r="H4556" s="36"/>
    </row>
    <row r="4557" spans="4:8" x14ac:dyDescent="0.25">
      <c r="D4557" s="18"/>
      <c r="E4557" s="31"/>
      <c r="F4557" s="31"/>
      <c r="H4557" s="36"/>
    </row>
    <row r="4558" spans="4:8" x14ac:dyDescent="0.25">
      <c r="D4558" s="18"/>
      <c r="E4558" s="31"/>
      <c r="F4558" s="31"/>
      <c r="H4558" s="36"/>
    </row>
    <row r="4559" spans="4:8" x14ac:dyDescent="0.25">
      <c r="D4559" s="18"/>
      <c r="E4559" s="31"/>
      <c r="F4559" s="31"/>
      <c r="H4559" s="36"/>
    </row>
    <row r="4560" spans="4:8" x14ac:dyDescent="0.25">
      <c r="D4560" s="18"/>
      <c r="E4560" s="31"/>
      <c r="F4560" s="31"/>
      <c r="H4560" s="36"/>
    </row>
    <row r="4561" spans="4:8" x14ac:dyDescent="0.25">
      <c r="D4561" s="18"/>
      <c r="E4561" s="31"/>
      <c r="F4561" s="31"/>
      <c r="H4561" s="36"/>
    </row>
    <row r="4562" spans="4:8" x14ac:dyDescent="0.25">
      <c r="D4562" s="18"/>
      <c r="E4562" s="31"/>
      <c r="F4562" s="31"/>
      <c r="H4562" s="36"/>
    </row>
    <row r="4563" spans="4:8" x14ac:dyDescent="0.25">
      <c r="D4563" s="18"/>
      <c r="E4563" s="31"/>
      <c r="F4563" s="31"/>
      <c r="H4563" s="36"/>
    </row>
    <row r="4564" spans="4:8" x14ac:dyDescent="0.25">
      <c r="D4564" s="18"/>
      <c r="E4564" s="31"/>
      <c r="F4564" s="31"/>
      <c r="H4564" s="36"/>
    </row>
    <row r="4565" spans="4:8" x14ac:dyDescent="0.25">
      <c r="D4565" s="18"/>
      <c r="E4565" s="31"/>
      <c r="F4565" s="31"/>
      <c r="H4565" s="36"/>
    </row>
    <row r="4566" spans="4:8" x14ac:dyDescent="0.25">
      <c r="D4566" s="18"/>
      <c r="E4566" s="31"/>
      <c r="F4566" s="31"/>
      <c r="H4566" s="36"/>
    </row>
    <row r="4567" spans="4:8" x14ac:dyDescent="0.25">
      <c r="D4567" s="18"/>
      <c r="E4567" s="31"/>
      <c r="F4567" s="31"/>
      <c r="H4567" s="36"/>
    </row>
    <row r="4568" spans="4:8" x14ac:dyDescent="0.25">
      <c r="D4568" s="18"/>
      <c r="E4568" s="31"/>
      <c r="F4568" s="31"/>
      <c r="H4568" s="36"/>
    </row>
    <row r="4569" spans="4:8" x14ac:dyDescent="0.25">
      <c r="D4569" s="18"/>
      <c r="E4569" s="31"/>
      <c r="F4569" s="31"/>
      <c r="H4569" s="36"/>
    </row>
    <row r="4570" spans="4:8" x14ac:dyDescent="0.25">
      <c r="D4570" s="18"/>
      <c r="E4570" s="31"/>
      <c r="F4570" s="31"/>
      <c r="H4570" s="36"/>
    </row>
    <row r="4571" spans="4:8" x14ac:dyDescent="0.25">
      <c r="D4571" s="18"/>
      <c r="E4571" s="31"/>
      <c r="F4571" s="31"/>
      <c r="H4571" s="36"/>
    </row>
    <row r="4572" spans="4:8" x14ac:dyDescent="0.25">
      <c r="D4572" s="18"/>
      <c r="E4572" s="31"/>
      <c r="F4572" s="31"/>
      <c r="H4572" s="36"/>
    </row>
    <row r="4573" spans="4:8" x14ac:dyDescent="0.25">
      <c r="D4573" s="18"/>
      <c r="E4573" s="31"/>
      <c r="F4573" s="31"/>
      <c r="H4573" s="36"/>
    </row>
    <row r="4574" spans="4:8" x14ac:dyDescent="0.25">
      <c r="D4574" s="18"/>
      <c r="E4574" s="31"/>
      <c r="F4574" s="31"/>
      <c r="H4574" s="36"/>
    </row>
    <row r="4575" spans="4:8" x14ac:dyDescent="0.25">
      <c r="D4575" s="18"/>
      <c r="E4575" s="31"/>
      <c r="F4575" s="31"/>
      <c r="H4575" s="36"/>
    </row>
    <row r="4576" spans="4:8" x14ac:dyDescent="0.25">
      <c r="D4576" s="18"/>
      <c r="E4576" s="31"/>
      <c r="F4576" s="31"/>
      <c r="H4576" s="36"/>
    </row>
    <row r="4577" spans="4:8" x14ac:dyDescent="0.25">
      <c r="D4577" s="18"/>
      <c r="E4577" s="31"/>
      <c r="F4577" s="31"/>
      <c r="H4577" s="36"/>
    </row>
    <row r="4578" spans="4:8" x14ac:dyDescent="0.25">
      <c r="D4578" s="18"/>
      <c r="E4578" s="31"/>
      <c r="F4578" s="31"/>
      <c r="H4578" s="36"/>
    </row>
    <row r="4579" spans="4:8" x14ac:dyDescent="0.25">
      <c r="D4579" s="18"/>
      <c r="E4579" s="31"/>
      <c r="F4579" s="31"/>
      <c r="H4579" s="36"/>
    </row>
    <row r="4580" spans="4:8" x14ac:dyDescent="0.25">
      <c r="D4580" s="18"/>
      <c r="E4580" s="31"/>
      <c r="F4580" s="31"/>
      <c r="H4580" s="36"/>
    </row>
    <row r="4581" spans="4:8" x14ac:dyDescent="0.25">
      <c r="D4581" s="18"/>
      <c r="E4581" s="31"/>
      <c r="F4581" s="31"/>
      <c r="H4581" s="36"/>
    </row>
    <row r="4582" spans="4:8" x14ac:dyDescent="0.25">
      <c r="D4582" s="18"/>
      <c r="E4582" s="31"/>
      <c r="F4582" s="31"/>
      <c r="H4582" s="36"/>
    </row>
    <row r="4583" spans="4:8" x14ac:dyDescent="0.25">
      <c r="D4583" s="18"/>
      <c r="E4583" s="31"/>
      <c r="F4583" s="31"/>
      <c r="H4583" s="36"/>
    </row>
    <row r="4584" spans="4:8" x14ac:dyDescent="0.25">
      <c r="D4584" s="18"/>
      <c r="E4584" s="31"/>
      <c r="F4584" s="31"/>
      <c r="H4584" s="36"/>
    </row>
    <row r="4585" spans="4:8" x14ac:dyDescent="0.25">
      <c r="D4585" s="18"/>
      <c r="E4585" s="31"/>
      <c r="F4585" s="31"/>
      <c r="H4585" s="36"/>
    </row>
    <row r="4586" spans="4:8" x14ac:dyDescent="0.25">
      <c r="D4586" s="18"/>
      <c r="E4586" s="31"/>
      <c r="F4586" s="31"/>
      <c r="H4586" s="36"/>
    </row>
    <row r="4587" spans="4:8" x14ac:dyDescent="0.25">
      <c r="D4587" s="18"/>
      <c r="E4587" s="31"/>
      <c r="F4587" s="31"/>
      <c r="H4587" s="36"/>
    </row>
    <row r="4588" spans="4:8" x14ac:dyDescent="0.25">
      <c r="D4588" s="18"/>
      <c r="E4588" s="31"/>
      <c r="F4588" s="31"/>
      <c r="H4588" s="36"/>
    </row>
    <row r="4589" spans="4:8" x14ac:dyDescent="0.25">
      <c r="D4589" s="18"/>
      <c r="E4589" s="31"/>
      <c r="F4589" s="31"/>
      <c r="H4589" s="36"/>
    </row>
    <row r="4590" spans="4:8" x14ac:dyDescent="0.25">
      <c r="D4590" s="18"/>
      <c r="E4590" s="31"/>
      <c r="F4590" s="31"/>
      <c r="H4590" s="36"/>
    </row>
    <row r="4591" spans="4:8" x14ac:dyDescent="0.25">
      <c r="D4591" s="18"/>
      <c r="E4591" s="31"/>
      <c r="F4591" s="31"/>
      <c r="H4591" s="36"/>
    </row>
    <row r="4592" spans="4:8" x14ac:dyDescent="0.25">
      <c r="D4592" s="18"/>
      <c r="E4592" s="31"/>
      <c r="F4592" s="31"/>
      <c r="H4592" s="36"/>
    </row>
    <row r="4593" spans="4:8" x14ac:dyDescent="0.25">
      <c r="D4593" s="18"/>
      <c r="E4593" s="31"/>
      <c r="F4593" s="31"/>
      <c r="H4593" s="36"/>
    </row>
    <row r="4594" spans="4:8" x14ac:dyDescent="0.25">
      <c r="D4594" s="18"/>
      <c r="E4594" s="31"/>
      <c r="F4594" s="31"/>
      <c r="H4594" s="36"/>
    </row>
    <row r="4595" spans="4:8" x14ac:dyDescent="0.25">
      <c r="D4595" s="18"/>
      <c r="E4595" s="31"/>
      <c r="F4595" s="31"/>
      <c r="H4595" s="36"/>
    </row>
    <row r="4596" spans="4:8" x14ac:dyDescent="0.25">
      <c r="D4596" s="18"/>
      <c r="E4596" s="31"/>
      <c r="F4596" s="31"/>
      <c r="H4596" s="36"/>
    </row>
    <row r="4597" spans="4:8" x14ac:dyDescent="0.25">
      <c r="D4597" s="18"/>
      <c r="E4597" s="31"/>
      <c r="F4597" s="31"/>
      <c r="H4597" s="36"/>
    </row>
    <row r="4598" spans="4:8" x14ac:dyDescent="0.25">
      <c r="D4598" s="18"/>
      <c r="E4598" s="31"/>
      <c r="F4598" s="31"/>
      <c r="H4598" s="36"/>
    </row>
    <row r="4599" spans="4:8" x14ac:dyDescent="0.25">
      <c r="D4599" s="18"/>
      <c r="E4599" s="31"/>
      <c r="F4599" s="31"/>
      <c r="H4599" s="36"/>
    </row>
    <row r="4600" spans="4:8" x14ac:dyDescent="0.25">
      <c r="D4600" s="18"/>
      <c r="E4600" s="31"/>
      <c r="F4600" s="31"/>
      <c r="H4600" s="36"/>
    </row>
    <row r="4601" spans="4:8" x14ac:dyDescent="0.25">
      <c r="D4601" s="18"/>
      <c r="E4601" s="31"/>
      <c r="F4601" s="31"/>
      <c r="H4601" s="36"/>
    </row>
    <row r="4602" spans="4:8" x14ac:dyDescent="0.25">
      <c r="D4602" s="18"/>
      <c r="E4602" s="31"/>
      <c r="F4602" s="31"/>
      <c r="H4602" s="36"/>
    </row>
    <row r="4603" spans="4:8" x14ac:dyDescent="0.25">
      <c r="D4603" s="18"/>
      <c r="E4603" s="31"/>
      <c r="F4603" s="31"/>
      <c r="H4603" s="36"/>
    </row>
    <row r="4604" spans="4:8" x14ac:dyDescent="0.25">
      <c r="D4604" s="18"/>
      <c r="E4604" s="31"/>
      <c r="F4604" s="31"/>
      <c r="H4604" s="36"/>
    </row>
    <row r="4605" spans="4:8" x14ac:dyDescent="0.25">
      <c r="D4605" s="18"/>
      <c r="E4605" s="31"/>
      <c r="F4605" s="31"/>
      <c r="H4605" s="36"/>
    </row>
    <row r="4606" spans="4:8" x14ac:dyDescent="0.25">
      <c r="D4606" s="18"/>
      <c r="E4606" s="31"/>
      <c r="F4606" s="31"/>
      <c r="H4606" s="36"/>
    </row>
    <row r="4607" spans="4:8" x14ac:dyDescent="0.25">
      <c r="D4607" s="18"/>
      <c r="E4607" s="31"/>
      <c r="F4607" s="31"/>
      <c r="H4607" s="36"/>
    </row>
    <row r="4608" spans="4:8" x14ac:dyDescent="0.25">
      <c r="D4608" s="18"/>
      <c r="E4608" s="31"/>
      <c r="F4608" s="31"/>
      <c r="H4608" s="36"/>
    </row>
    <row r="4609" spans="4:8" x14ac:dyDescent="0.25">
      <c r="D4609" s="18"/>
      <c r="E4609" s="31"/>
      <c r="F4609" s="31"/>
      <c r="H4609" s="36"/>
    </row>
    <row r="4610" spans="4:8" x14ac:dyDescent="0.25">
      <c r="D4610" s="18"/>
      <c r="E4610" s="31"/>
      <c r="F4610" s="31"/>
      <c r="H4610" s="36"/>
    </row>
    <row r="4611" spans="4:8" x14ac:dyDescent="0.25">
      <c r="D4611" s="18"/>
      <c r="E4611" s="31"/>
      <c r="F4611" s="31"/>
      <c r="H4611" s="36"/>
    </row>
    <row r="4612" spans="4:8" x14ac:dyDescent="0.25">
      <c r="D4612" s="18"/>
      <c r="E4612" s="31"/>
      <c r="F4612" s="31"/>
      <c r="H4612" s="36"/>
    </row>
    <row r="4613" spans="4:8" x14ac:dyDescent="0.25">
      <c r="D4613" s="18"/>
      <c r="E4613" s="31"/>
      <c r="F4613" s="31"/>
      <c r="H4613" s="36"/>
    </row>
    <row r="4614" spans="4:8" x14ac:dyDescent="0.25">
      <c r="D4614" s="18"/>
      <c r="E4614" s="31"/>
      <c r="F4614" s="31"/>
      <c r="H4614" s="36"/>
    </row>
    <row r="4615" spans="4:8" x14ac:dyDescent="0.25">
      <c r="D4615" s="18"/>
      <c r="E4615" s="31"/>
      <c r="F4615" s="31"/>
      <c r="H4615" s="36"/>
    </row>
    <row r="4616" spans="4:8" x14ac:dyDescent="0.25">
      <c r="D4616" s="18"/>
      <c r="E4616" s="31"/>
      <c r="F4616" s="31"/>
      <c r="H4616" s="36"/>
    </row>
    <row r="4617" spans="4:8" x14ac:dyDescent="0.25">
      <c r="D4617" s="18"/>
      <c r="E4617" s="31"/>
      <c r="F4617" s="31"/>
      <c r="H4617" s="36"/>
    </row>
    <row r="4618" spans="4:8" x14ac:dyDescent="0.25">
      <c r="D4618" s="18"/>
      <c r="E4618" s="31"/>
      <c r="F4618" s="31"/>
      <c r="H4618" s="36"/>
    </row>
    <row r="4619" spans="4:8" x14ac:dyDescent="0.25">
      <c r="D4619" s="18"/>
      <c r="E4619" s="31"/>
      <c r="F4619" s="31"/>
      <c r="H4619" s="36"/>
    </row>
    <row r="4620" spans="4:8" x14ac:dyDescent="0.25">
      <c r="D4620" s="18"/>
      <c r="E4620" s="31"/>
      <c r="F4620" s="31"/>
      <c r="H4620" s="36"/>
    </row>
    <row r="4621" spans="4:8" x14ac:dyDescent="0.25">
      <c r="D4621" s="18"/>
      <c r="E4621" s="31"/>
      <c r="F4621" s="31"/>
      <c r="H4621" s="36"/>
    </row>
    <row r="4622" spans="4:8" x14ac:dyDescent="0.25">
      <c r="D4622" s="18"/>
      <c r="E4622" s="31"/>
      <c r="F4622" s="31"/>
      <c r="H4622" s="36"/>
    </row>
    <row r="4623" spans="4:8" x14ac:dyDescent="0.25">
      <c r="D4623" s="18"/>
      <c r="E4623" s="31"/>
      <c r="F4623" s="31"/>
      <c r="H4623" s="36"/>
    </row>
    <row r="4624" spans="4:8" x14ac:dyDescent="0.25">
      <c r="D4624" s="18"/>
      <c r="E4624" s="31"/>
      <c r="F4624" s="31"/>
      <c r="H4624" s="36"/>
    </row>
    <row r="4625" spans="4:8" x14ac:dyDescent="0.25">
      <c r="D4625" s="18"/>
      <c r="E4625" s="31"/>
      <c r="F4625" s="31"/>
      <c r="H4625" s="36"/>
    </row>
    <row r="4626" spans="4:8" x14ac:dyDescent="0.25">
      <c r="D4626" s="18"/>
      <c r="E4626" s="31"/>
      <c r="F4626" s="31"/>
      <c r="H4626" s="36"/>
    </row>
    <row r="4627" spans="4:8" x14ac:dyDescent="0.25">
      <c r="D4627" s="18"/>
      <c r="E4627" s="31"/>
      <c r="F4627" s="31"/>
      <c r="H4627" s="36"/>
    </row>
    <row r="4628" spans="4:8" x14ac:dyDescent="0.25">
      <c r="D4628" s="18"/>
      <c r="E4628" s="31"/>
      <c r="F4628" s="31"/>
      <c r="H4628" s="36"/>
    </row>
    <row r="4629" spans="4:8" x14ac:dyDescent="0.25">
      <c r="D4629" s="18"/>
      <c r="E4629" s="31"/>
      <c r="F4629" s="31"/>
      <c r="H4629" s="36"/>
    </row>
    <row r="4630" spans="4:8" x14ac:dyDescent="0.25">
      <c r="D4630" s="18"/>
      <c r="E4630" s="31"/>
      <c r="F4630" s="31"/>
      <c r="H4630" s="36"/>
    </row>
    <row r="4631" spans="4:8" x14ac:dyDescent="0.25">
      <c r="D4631" s="18"/>
      <c r="E4631" s="31"/>
      <c r="F4631" s="31"/>
      <c r="H4631" s="36"/>
    </row>
    <row r="4632" spans="4:8" x14ac:dyDescent="0.25">
      <c r="D4632" s="18"/>
      <c r="E4632" s="31"/>
      <c r="F4632" s="31"/>
      <c r="H4632" s="36"/>
    </row>
    <row r="4633" spans="4:8" x14ac:dyDescent="0.25">
      <c r="D4633" s="18"/>
      <c r="E4633" s="31"/>
      <c r="F4633" s="31"/>
      <c r="H4633" s="36"/>
    </row>
    <row r="4634" spans="4:8" x14ac:dyDescent="0.25">
      <c r="D4634" s="18"/>
      <c r="E4634" s="31"/>
      <c r="F4634" s="31"/>
      <c r="H4634" s="36"/>
    </row>
    <row r="4635" spans="4:8" x14ac:dyDescent="0.25">
      <c r="D4635" s="18"/>
      <c r="E4635" s="31"/>
      <c r="F4635" s="31"/>
      <c r="H4635" s="36"/>
    </row>
    <row r="4636" spans="4:8" x14ac:dyDescent="0.25">
      <c r="D4636" s="18"/>
      <c r="E4636" s="31"/>
      <c r="F4636" s="31"/>
      <c r="H4636" s="36"/>
    </row>
    <row r="4637" spans="4:8" x14ac:dyDescent="0.25">
      <c r="D4637" s="18"/>
      <c r="E4637" s="31"/>
      <c r="F4637" s="31"/>
      <c r="H4637" s="36"/>
    </row>
    <row r="4638" spans="4:8" x14ac:dyDescent="0.25">
      <c r="D4638" s="18"/>
      <c r="E4638" s="31"/>
      <c r="F4638" s="31"/>
      <c r="H4638" s="36"/>
    </row>
    <row r="4639" spans="4:8" x14ac:dyDescent="0.25">
      <c r="D4639" s="18"/>
      <c r="E4639" s="31"/>
      <c r="F4639" s="31"/>
      <c r="H4639" s="36"/>
    </row>
    <row r="4640" spans="4:8" x14ac:dyDescent="0.25">
      <c r="D4640" s="18"/>
      <c r="E4640" s="31"/>
      <c r="F4640" s="31"/>
      <c r="H4640" s="36"/>
    </row>
    <row r="4641" spans="4:8" x14ac:dyDescent="0.25">
      <c r="D4641" s="18"/>
      <c r="E4641" s="31"/>
      <c r="F4641" s="31"/>
      <c r="H4641" s="36"/>
    </row>
    <row r="4642" spans="4:8" x14ac:dyDescent="0.25">
      <c r="D4642" s="18"/>
      <c r="E4642" s="31"/>
      <c r="F4642" s="31"/>
      <c r="H4642" s="36"/>
    </row>
    <row r="4643" spans="4:8" x14ac:dyDescent="0.25">
      <c r="D4643" s="18"/>
      <c r="E4643" s="31"/>
      <c r="F4643" s="31"/>
      <c r="H4643" s="36"/>
    </row>
    <row r="4644" spans="4:8" x14ac:dyDescent="0.25">
      <c r="D4644" s="18"/>
      <c r="E4644" s="31"/>
      <c r="F4644" s="31"/>
      <c r="H4644" s="36"/>
    </row>
    <row r="4645" spans="4:8" x14ac:dyDescent="0.25">
      <c r="D4645" s="18"/>
      <c r="E4645" s="31"/>
      <c r="F4645" s="31"/>
      <c r="H4645" s="36"/>
    </row>
    <row r="4646" spans="4:8" x14ac:dyDescent="0.25">
      <c r="D4646" s="18"/>
      <c r="E4646" s="31"/>
      <c r="F4646" s="31"/>
      <c r="H4646" s="36"/>
    </row>
    <row r="4647" spans="4:8" x14ac:dyDescent="0.25">
      <c r="D4647" s="18"/>
      <c r="E4647" s="31"/>
      <c r="F4647" s="31"/>
      <c r="H4647" s="36"/>
    </row>
    <row r="4648" spans="4:8" x14ac:dyDescent="0.25">
      <c r="D4648" s="18"/>
      <c r="E4648" s="31"/>
      <c r="F4648" s="31"/>
      <c r="H4648" s="36"/>
    </row>
    <row r="4649" spans="4:8" x14ac:dyDescent="0.25">
      <c r="D4649" s="18"/>
      <c r="E4649" s="31"/>
      <c r="F4649" s="31"/>
      <c r="H4649" s="36"/>
    </row>
    <row r="4650" spans="4:8" x14ac:dyDescent="0.25">
      <c r="D4650" s="18"/>
      <c r="E4650" s="31"/>
      <c r="F4650" s="31"/>
      <c r="H4650" s="36"/>
    </row>
    <row r="4651" spans="4:8" x14ac:dyDescent="0.25">
      <c r="D4651" s="18"/>
      <c r="E4651" s="31"/>
      <c r="F4651" s="31"/>
      <c r="H4651" s="36"/>
    </row>
    <row r="4652" spans="4:8" x14ac:dyDescent="0.25">
      <c r="D4652" s="18"/>
      <c r="E4652" s="31"/>
      <c r="F4652" s="31"/>
      <c r="H4652" s="36"/>
    </row>
    <row r="4653" spans="4:8" x14ac:dyDescent="0.25">
      <c r="D4653" s="18"/>
      <c r="E4653" s="31"/>
      <c r="F4653" s="31"/>
      <c r="H4653" s="36"/>
    </row>
    <row r="4654" spans="4:8" x14ac:dyDescent="0.25">
      <c r="D4654" s="18"/>
      <c r="E4654" s="31"/>
      <c r="F4654" s="31"/>
      <c r="H4654" s="36"/>
    </row>
    <row r="4655" spans="4:8" x14ac:dyDescent="0.25">
      <c r="D4655" s="18"/>
      <c r="E4655" s="31"/>
      <c r="F4655" s="31"/>
      <c r="H4655" s="36"/>
    </row>
    <row r="4656" spans="4:8" x14ac:dyDescent="0.25">
      <c r="D4656" s="18"/>
      <c r="E4656" s="31"/>
      <c r="F4656" s="31"/>
      <c r="H4656" s="36"/>
    </row>
    <row r="4657" spans="4:8" x14ac:dyDescent="0.25">
      <c r="D4657" s="18"/>
      <c r="E4657" s="31"/>
      <c r="F4657" s="31"/>
      <c r="H4657" s="36"/>
    </row>
    <row r="4658" spans="4:8" x14ac:dyDescent="0.25">
      <c r="D4658" s="18"/>
      <c r="E4658" s="31"/>
      <c r="F4658" s="31"/>
      <c r="H4658" s="36"/>
    </row>
    <row r="4659" spans="4:8" x14ac:dyDescent="0.25">
      <c r="D4659" s="18"/>
      <c r="E4659" s="31"/>
      <c r="F4659" s="31"/>
      <c r="H4659" s="36"/>
    </row>
    <row r="4660" spans="4:8" x14ac:dyDescent="0.25">
      <c r="D4660" s="18"/>
      <c r="E4660" s="31"/>
      <c r="F4660" s="31"/>
      <c r="H4660" s="36"/>
    </row>
    <row r="4661" spans="4:8" x14ac:dyDescent="0.25">
      <c r="D4661" s="18"/>
      <c r="E4661" s="31"/>
      <c r="F4661" s="31"/>
      <c r="H4661" s="36"/>
    </row>
    <row r="4662" spans="4:8" x14ac:dyDescent="0.25">
      <c r="D4662" s="18"/>
      <c r="E4662" s="31"/>
      <c r="F4662" s="31"/>
      <c r="H4662" s="36"/>
    </row>
    <row r="4663" spans="4:8" x14ac:dyDescent="0.25">
      <c r="D4663" s="18"/>
      <c r="E4663" s="31"/>
      <c r="F4663" s="31"/>
      <c r="H4663" s="36"/>
    </row>
    <row r="4664" spans="4:8" x14ac:dyDescent="0.25">
      <c r="D4664" s="18"/>
      <c r="E4664" s="31"/>
      <c r="F4664" s="31"/>
      <c r="H4664" s="36"/>
    </row>
    <row r="4665" spans="4:8" x14ac:dyDescent="0.25">
      <c r="D4665" s="18"/>
      <c r="E4665" s="31"/>
      <c r="F4665" s="31"/>
      <c r="H4665" s="36"/>
    </row>
    <row r="4666" spans="4:8" x14ac:dyDescent="0.25">
      <c r="D4666" s="18"/>
      <c r="E4666" s="31"/>
      <c r="F4666" s="31"/>
      <c r="H4666" s="36"/>
    </row>
    <row r="4667" spans="4:8" x14ac:dyDescent="0.25">
      <c r="D4667" s="18"/>
      <c r="E4667" s="31"/>
      <c r="F4667" s="31"/>
      <c r="H4667" s="36"/>
    </row>
    <row r="4668" spans="4:8" x14ac:dyDescent="0.25">
      <c r="D4668" s="18"/>
      <c r="E4668" s="31"/>
      <c r="F4668" s="31"/>
      <c r="H4668" s="36"/>
    </row>
    <row r="4669" spans="4:8" x14ac:dyDescent="0.25">
      <c r="D4669" s="18"/>
      <c r="E4669" s="31"/>
      <c r="F4669" s="31"/>
      <c r="H4669" s="36"/>
    </row>
    <row r="4670" spans="4:8" x14ac:dyDescent="0.25">
      <c r="D4670" s="18"/>
      <c r="E4670" s="31"/>
      <c r="F4670" s="31"/>
      <c r="H4670" s="36"/>
    </row>
    <row r="4671" spans="4:8" x14ac:dyDescent="0.25">
      <c r="D4671" s="18"/>
      <c r="E4671" s="31"/>
      <c r="F4671" s="31"/>
      <c r="H4671" s="36"/>
    </row>
    <row r="4672" spans="4:8" x14ac:dyDescent="0.25">
      <c r="D4672" s="18"/>
      <c r="E4672" s="31"/>
      <c r="F4672" s="31"/>
      <c r="H4672" s="36"/>
    </row>
    <row r="4673" spans="4:8" x14ac:dyDescent="0.25">
      <c r="D4673" s="18"/>
      <c r="E4673" s="31"/>
      <c r="F4673" s="31"/>
      <c r="H4673" s="36"/>
    </row>
    <row r="4674" spans="4:8" x14ac:dyDescent="0.25">
      <c r="D4674" s="18"/>
      <c r="E4674" s="31"/>
      <c r="F4674" s="31"/>
      <c r="H4674" s="36"/>
    </row>
    <row r="4675" spans="4:8" x14ac:dyDescent="0.25">
      <c r="D4675" s="18"/>
      <c r="E4675" s="31"/>
      <c r="F4675" s="31"/>
      <c r="H4675" s="36"/>
    </row>
    <row r="4676" spans="4:8" x14ac:dyDescent="0.25">
      <c r="D4676" s="18"/>
      <c r="E4676" s="31"/>
      <c r="F4676" s="31"/>
      <c r="H4676" s="36"/>
    </row>
    <row r="4677" spans="4:8" x14ac:dyDescent="0.25">
      <c r="D4677" s="18"/>
      <c r="E4677" s="31"/>
      <c r="F4677" s="31"/>
      <c r="H4677" s="36"/>
    </row>
    <row r="4678" spans="4:8" x14ac:dyDescent="0.25">
      <c r="D4678" s="18"/>
      <c r="E4678" s="31"/>
      <c r="F4678" s="31"/>
      <c r="H4678" s="36"/>
    </row>
    <row r="4679" spans="4:8" x14ac:dyDescent="0.25">
      <c r="D4679" s="18"/>
      <c r="E4679" s="31"/>
      <c r="F4679" s="31"/>
      <c r="H4679" s="36"/>
    </row>
    <row r="4680" spans="4:8" x14ac:dyDescent="0.25">
      <c r="D4680" s="18"/>
      <c r="E4680" s="31"/>
      <c r="F4680" s="31"/>
      <c r="H4680" s="36"/>
    </row>
    <row r="4681" spans="4:8" x14ac:dyDescent="0.25">
      <c r="D4681" s="18"/>
      <c r="E4681" s="31"/>
      <c r="F4681" s="31"/>
      <c r="H4681" s="36"/>
    </row>
    <row r="4682" spans="4:8" x14ac:dyDescent="0.25">
      <c r="D4682" s="18"/>
      <c r="E4682" s="31"/>
      <c r="F4682" s="31"/>
      <c r="H4682" s="36"/>
    </row>
    <row r="4683" spans="4:8" x14ac:dyDescent="0.25">
      <c r="D4683" s="18"/>
      <c r="E4683" s="31"/>
      <c r="F4683" s="31"/>
      <c r="H4683" s="36"/>
    </row>
    <row r="4684" spans="4:8" x14ac:dyDescent="0.25">
      <c r="D4684" s="18"/>
      <c r="E4684" s="31"/>
      <c r="F4684" s="31"/>
      <c r="H4684" s="36"/>
    </row>
    <row r="4685" spans="4:8" x14ac:dyDescent="0.25">
      <c r="D4685" s="18"/>
      <c r="E4685" s="31"/>
      <c r="F4685" s="31"/>
      <c r="H4685" s="36"/>
    </row>
    <row r="4686" spans="4:8" x14ac:dyDescent="0.25">
      <c r="D4686" s="18"/>
      <c r="E4686" s="31"/>
      <c r="F4686" s="31"/>
      <c r="H4686" s="36"/>
    </row>
    <row r="4687" spans="4:8" x14ac:dyDescent="0.25">
      <c r="D4687" s="18"/>
      <c r="E4687" s="31"/>
      <c r="F4687" s="31"/>
      <c r="H4687" s="36"/>
    </row>
    <row r="4688" spans="4:8" x14ac:dyDescent="0.25">
      <c r="D4688" s="18"/>
      <c r="E4688" s="31"/>
      <c r="F4688" s="31"/>
      <c r="H4688" s="36"/>
    </row>
    <row r="4689" spans="4:8" x14ac:dyDescent="0.25">
      <c r="D4689" s="18"/>
      <c r="E4689" s="31"/>
      <c r="F4689" s="31"/>
      <c r="H4689" s="36"/>
    </row>
    <row r="4690" spans="4:8" x14ac:dyDescent="0.25">
      <c r="D4690" s="18"/>
      <c r="E4690" s="31"/>
      <c r="F4690" s="31"/>
      <c r="H4690" s="36"/>
    </row>
    <row r="4691" spans="4:8" x14ac:dyDescent="0.25">
      <c r="D4691" s="18"/>
      <c r="E4691" s="31"/>
      <c r="F4691" s="31"/>
      <c r="H4691" s="36"/>
    </row>
    <row r="4692" spans="4:8" x14ac:dyDescent="0.25">
      <c r="D4692" s="18"/>
      <c r="E4692" s="31"/>
      <c r="F4692" s="31"/>
      <c r="H4692" s="36"/>
    </row>
    <row r="4693" spans="4:8" x14ac:dyDescent="0.25">
      <c r="D4693" s="18"/>
      <c r="E4693" s="31"/>
      <c r="F4693" s="31"/>
      <c r="H4693" s="36"/>
    </row>
    <row r="4694" spans="4:8" x14ac:dyDescent="0.25">
      <c r="D4694" s="18"/>
      <c r="E4694" s="31"/>
      <c r="F4694" s="31"/>
      <c r="H4694" s="36"/>
    </row>
    <row r="4695" spans="4:8" x14ac:dyDescent="0.25">
      <c r="D4695" s="18"/>
      <c r="E4695" s="31"/>
      <c r="F4695" s="31"/>
      <c r="H4695" s="36"/>
    </row>
    <row r="4696" spans="4:8" x14ac:dyDescent="0.25">
      <c r="D4696" s="18"/>
      <c r="E4696" s="31"/>
      <c r="F4696" s="31"/>
      <c r="H4696" s="36"/>
    </row>
    <row r="4697" spans="4:8" x14ac:dyDescent="0.25">
      <c r="D4697" s="18"/>
      <c r="E4697" s="31"/>
      <c r="F4697" s="31"/>
      <c r="H4697" s="36"/>
    </row>
    <row r="4698" spans="4:8" x14ac:dyDescent="0.25">
      <c r="D4698" s="18"/>
      <c r="E4698" s="31"/>
      <c r="F4698" s="31"/>
      <c r="H4698" s="36"/>
    </row>
    <row r="4699" spans="4:8" x14ac:dyDescent="0.25">
      <c r="D4699" s="18"/>
      <c r="E4699" s="31"/>
      <c r="F4699" s="31"/>
      <c r="H4699" s="36"/>
    </row>
    <row r="4700" spans="4:8" x14ac:dyDescent="0.25">
      <c r="D4700" s="18"/>
      <c r="E4700" s="31"/>
      <c r="F4700" s="31"/>
      <c r="H4700" s="36"/>
    </row>
    <row r="4701" spans="4:8" x14ac:dyDescent="0.25">
      <c r="D4701" s="18"/>
      <c r="E4701" s="31"/>
      <c r="F4701" s="31"/>
      <c r="H4701" s="36"/>
    </row>
    <row r="4702" spans="4:8" x14ac:dyDescent="0.25">
      <c r="D4702" s="18"/>
      <c r="E4702" s="31"/>
      <c r="F4702" s="31"/>
      <c r="H4702" s="36"/>
    </row>
    <row r="4703" spans="4:8" x14ac:dyDescent="0.25">
      <c r="D4703" s="18"/>
      <c r="E4703" s="31"/>
      <c r="F4703" s="31"/>
      <c r="H4703" s="36"/>
    </row>
    <row r="4704" spans="4:8" x14ac:dyDescent="0.25">
      <c r="D4704" s="18"/>
      <c r="E4704" s="31"/>
      <c r="F4704" s="31"/>
      <c r="H4704" s="36"/>
    </row>
    <row r="4705" spans="4:8" x14ac:dyDescent="0.25">
      <c r="D4705" s="18"/>
      <c r="E4705" s="31"/>
      <c r="F4705" s="31"/>
      <c r="H4705" s="36"/>
    </row>
    <row r="4706" spans="4:8" x14ac:dyDescent="0.25">
      <c r="D4706" s="18"/>
      <c r="E4706" s="31"/>
      <c r="F4706" s="31"/>
      <c r="H4706" s="36"/>
    </row>
    <row r="4707" spans="4:8" x14ac:dyDescent="0.25">
      <c r="D4707" s="18"/>
      <c r="E4707" s="31"/>
      <c r="F4707" s="31"/>
      <c r="H4707" s="36"/>
    </row>
    <row r="4708" spans="4:8" x14ac:dyDescent="0.25">
      <c r="D4708" s="18"/>
      <c r="E4708" s="31"/>
      <c r="F4708" s="31"/>
      <c r="H4708" s="36"/>
    </row>
    <row r="4709" spans="4:8" x14ac:dyDescent="0.25">
      <c r="D4709" s="18"/>
      <c r="E4709" s="31"/>
      <c r="F4709" s="31"/>
      <c r="H4709" s="36"/>
    </row>
    <row r="4710" spans="4:8" x14ac:dyDescent="0.25">
      <c r="D4710" s="18"/>
      <c r="E4710" s="31"/>
      <c r="F4710" s="31"/>
      <c r="H4710" s="36"/>
    </row>
    <row r="4711" spans="4:8" x14ac:dyDescent="0.25">
      <c r="D4711" s="18"/>
      <c r="E4711" s="31"/>
      <c r="F4711" s="31"/>
      <c r="H4711" s="36"/>
    </row>
    <row r="4712" spans="4:8" x14ac:dyDescent="0.25">
      <c r="D4712" s="18"/>
      <c r="E4712" s="31"/>
      <c r="F4712" s="31"/>
      <c r="H4712" s="36"/>
    </row>
    <row r="4713" spans="4:8" x14ac:dyDescent="0.25">
      <c r="D4713" s="18"/>
      <c r="E4713" s="31"/>
      <c r="F4713" s="31"/>
      <c r="H4713" s="36"/>
    </row>
    <row r="4714" spans="4:8" x14ac:dyDescent="0.25">
      <c r="D4714" s="18"/>
      <c r="E4714" s="31"/>
      <c r="F4714" s="31"/>
      <c r="H4714" s="36"/>
    </row>
    <row r="4715" spans="4:8" x14ac:dyDescent="0.25">
      <c r="D4715" s="18"/>
      <c r="E4715" s="31"/>
      <c r="F4715" s="31"/>
      <c r="H4715" s="36"/>
    </row>
    <row r="4716" spans="4:8" x14ac:dyDescent="0.25">
      <c r="D4716" s="18"/>
      <c r="E4716" s="31"/>
      <c r="F4716" s="31"/>
      <c r="H4716" s="36"/>
    </row>
    <row r="4717" spans="4:8" x14ac:dyDescent="0.25">
      <c r="D4717" s="18"/>
      <c r="E4717" s="31"/>
      <c r="F4717" s="31"/>
      <c r="H4717" s="36"/>
    </row>
    <row r="4718" spans="4:8" x14ac:dyDescent="0.25">
      <c r="D4718" s="18"/>
      <c r="E4718" s="31"/>
      <c r="F4718" s="31"/>
      <c r="H4718" s="36"/>
    </row>
    <row r="4719" spans="4:8" x14ac:dyDescent="0.25">
      <c r="D4719" s="18"/>
      <c r="E4719" s="31"/>
      <c r="F4719" s="31"/>
      <c r="H4719" s="36"/>
    </row>
    <row r="4720" spans="4:8" x14ac:dyDescent="0.25">
      <c r="D4720" s="18"/>
      <c r="E4720" s="31"/>
      <c r="F4720" s="31"/>
      <c r="H4720" s="36"/>
    </row>
    <row r="4721" spans="4:8" x14ac:dyDescent="0.25">
      <c r="D4721" s="18"/>
      <c r="E4721" s="31"/>
      <c r="F4721" s="31"/>
      <c r="H4721" s="36"/>
    </row>
    <row r="4722" spans="4:8" x14ac:dyDescent="0.25">
      <c r="D4722" s="18"/>
      <c r="E4722" s="31"/>
      <c r="F4722" s="31"/>
      <c r="H4722" s="36"/>
    </row>
    <row r="4723" spans="4:8" x14ac:dyDescent="0.25">
      <c r="D4723" s="18"/>
      <c r="E4723" s="31"/>
      <c r="F4723" s="31"/>
      <c r="H4723" s="36"/>
    </row>
    <row r="4724" spans="4:8" x14ac:dyDescent="0.25">
      <c r="D4724" s="18"/>
      <c r="E4724" s="31"/>
      <c r="F4724" s="31"/>
      <c r="H4724" s="36"/>
    </row>
    <row r="4725" spans="4:8" x14ac:dyDescent="0.25">
      <c r="D4725" s="18"/>
      <c r="E4725" s="31"/>
      <c r="F4725" s="31"/>
      <c r="H4725" s="36"/>
    </row>
    <row r="4726" spans="4:8" x14ac:dyDescent="0.25">
      <c r="D4726" s="18"/>
      <c r="E4726" s="31"/>
      <c r="F4726" s="31"/>
      <c r="H4726" s="36"/>
    </row>
    <row r="4727" spans="4:8" x14ac:dyDescent="0.25">
      <c r="D4727" s="18"/>
      <c r="E4727" s="31"/>
      <c r="F4727" s="31"/>
      <c r="H4727" s="36"/>
    </row>
    <row r="4728" spans="4:8" x14ac:dyDescent="0.25">
      <c r="D4728" s="18"/>
      <c r="E4728" s="31"/>
      <c r="F4728" s="31"/>
      <c r="H4728" s="36"/>
    </row>
    <row r="4729" spans="4:8" x14ac:dyDescent="0.25">
      <c r="D4729" s="18"/>
      <c r="E4729" s="31"/>
      <c r="F4729" s="31"/>
      <c r="H4729" s="36"/>
    </row>
    <row r="4730" spans="4:8" x14ac:dyDescent="0.25">
      <c r="D4730" s="18"/>
      <c r="E4730" s="31"/>
      <c r="F4730" s="31"/>
      <c r="H4730" s="36"/>
    </row>
    <row r="4731" spans="4:8" x14ac:dyDescent="0.25">
      <c r="D4731" s="18"/>
      <c r="E4731" s="31"/>
      <c r="F4731" s="31"/>
      <c r="H4731" s="36"/>
    </row>
    <row r="4732" spans="4:8" x14ac:dyDescent="0.25">
      <c r="D4732" s="18"/>
      <c r="E4732" s="31"/>
      <c r="F4732" s="31"/>
      <c r="H4732" s="36"/>
    </row>
    <row r="4733" spans="4:8" x14ac:dyDescent="0.25">
      <c r="D4733" s="18"/>
      <c r="E4733" s="31"/>
      <c r="F4733" s="31"/>
      <c r="H4733" s="36"/>
    </row>
    <row r="4734" spans="4:8" x14ac:dyDescent="0.25">
      <c r="D4734" s="18"/>
      <c r="E4734" s="31"/>
      <c r="F4734" s="31"/>
      <c r="H4734" s="36"/>
    </row>
    <row r="4735" spans="4:8" x14ac:dyDescent="0.25">
      <c r="D4735" s="18"/>
      <c r="E4735" s="31"/>
      <c r="F4735" s="31"/>
      <c r="H4735" s="36"/>
    </row>
    <row r="4736" spans="4:8" x14ac:dyDescent="0.25">
      <c r="D4736" s="18"/>
      <c r="E4736" s="31"/>
      <c r="F4736" s="31"/>
      <c r="H4736" s="36"/>
    </row>
    <row r="4737" spans="4:8" x14ac:dyDescent="0.25">
      <c r="D4737" s="18"/>
      <c r="E4737" s="31"/>
      <c r="F4737" s="31"/>
      <c r="H4737" s="36"/>
    </row>
    <row r="4738" spans="4:8" x14ac:dyDescent="0.25">
      <c r="D4738" s="18"/>
      <c r="E4738" s="31"/>
      <c r="F4738" s="31"/>
      <c r="H4738" s="36"/>
    </row>
    <row r="4739" spans="4:8" x14ac:dyDescent="0.25">
      <c r="D4739" s="18"/>
      <c r="E4739" s="31"/>
      <c r="F4739" s="31"/>
      <c r="H4739" s="36"/>
    </row>
    <row r="4740" spans="4:8" x14ac:dyDescent="0.25">
      <c r="D4740" s="18"/>
      <c r="E4740" s="31"/>
      <c r="F4740" s="31"/>
      <c r="H4740" s="36"/>
    </row>
    <row r="4741" spans="4:8" x14ac:dyDescent="0.25">
      <c r="D4741" s="18"/>
      <c r="E4741" s="31"/>
      <c r="F4741" s="31"/>
      <c r="H4741" s="36"/>
    </row>
    <row r="4742" spans="4:8" x14ac:dyDescent="0.25">
      <c r="D4742" s="18"/>
      <c r="E4742" s="31"/>
      <c r="F4742" s="31"/>
      <c r="H4742" s="36"/>
    </row>
    <row r="4743" spans="4:8" x14ac:dyDescent="0.25">
      <c r="D4743" s="18"/>
      <c r="E4743" s="31"/>
      <c r="F4743" s="31"/>
      <c r="H4743" s="36"/>
    </row>
    <row r="4744" spans="4:8" x14ac:dyDescent="0.25">
      <c r="D4744" s="18"/>
      <c r="E4744" s="31"/>
      <c r="F4744" s="31"/>
      <c r="H4744" s="36"/>
    </row>
    <row r="4745" spans="4:8" x14ac:dyDescent="0.25">
      <c r="D4745" s="18"/>
      <c r="E4745" s="31"/>
      <c r="F4745" s="31"/>
      <c r="H4745" s="36"/>
    </row>
    <row r="4746" spans="4:8" x14ac:dyDescent="0.25">
      <c r="D4746" s="18"/>
      <c r="E4746" s="31"/>
      <c r="F4746" s="31"/>
      <c r="H4746" s="36"/>
    </row>
    <row r="4747" spans="4:8" x14ac:dyDescent="0.25">
      <c r="D4747" s="18"/>
      <c r="E4747" s="31"/>
      <c r="F4747" s="31"/>
      <c r="H4747" s="36"/>
    </row>
    <row r="4748" spans="4:8" x14ac:dyDescent="0.25">
      <c r="D4748" s="18"/>
      <c r="E4748" s="31"/>
      <c r="F4748" s="31"/>
      <c r="H4748" s="36"/>
    </row>
    <row r="4749" spans="4:8" x14ac:dyDescent="0.25">
      <c r="D4749" s="18"/>
      <c r="E4749" s="31"/>
      <c r="F4749" s="31"/>
      <c r="H4749" s="36"/>
    </row>
    <row r="4750" spans="4:8" x14ac:dyDescent="0.25">
      <c r="D4750" s="18"/>
      <c r="E4750" s="31"/>
      <c r="F4750" s="31"/>
      <c r="H4750" s="36"/>
    </row>
    <row r="4751" spans="4:8" x14ac:dyDescent="0.25">
      <c r="D4751" s="18"/>
      <c r="E4751" s="31"/>
      <c r="F4751" s="31"/>
      <c r="H4751" s="36"/>
    </row>
    <row r="4752" spans="4:8" x14ac:dyDescent="0.25">
      <c r="D4752" s="18"/>
      <c r="E4752" s="31"/>
      <c r="F4752" s="31"/>
      <c r="H4752" s="36"/>
    </row>
    <row r="4753" spans="4:8" x14ac:dyDescent="0.25">
      <c r="D4753" s="18"/>
      <c r="E4753" s="31"/>
      <c r="F4753" s="31"/>
      <c r="H4753" s="36"/>
    </row>
    <row r="4754" spans="4:8" x14ac:dyDescent="0.25">
      <c r="D4754" s="18"/>
      <c r="E4754" s="31"/>
      <c r="F4754" s="31"/>
      <c r="H4754" s="36"/>
    </row>
    <row r="4755" spans="4:8" x14ac:dyDescent="0.25">
      <c r="D4755" s="18"/>
      <c r="E4755" s="31"/>
      <c r="F4755" s="31"/>
      <c r="H4755" s="36"/>
    </row>
    <row r="4756" spans="4:8" x14ac:dyDescent="0.25">
      <c r="D4756" s="18"/>
      <c r="E4756" s="31"/>
      <c r="F4756" s="31"/>
      <c r="H4756" s="36"/>
    </row>
    <row r="4757" spans="4:8" x14ac:dyDescent="0.25">
      <c r="D4757" s="18"/>
      <c r="E4757" s="31"/>
      <c r="F4757" s="31"/>
      <c r="H4757" s="36"/>
    </row>
    <row r="4758" spans="4:8" x14ac:dyDescent="0.25">
      <c r="D4758" s="18"/>
      <c r="E4758" s="31"/>
      <c r="F4758" s="31"/>
      <c r="H4758" s="36"/>
    </row>
    <row r="4759" spans="4:8" x14ac:dyDescent="0.25">
      <c r="D4759" s="18"/>
      <c r="E4759" s="31"/>
      <c r="F4759" s="31"/>
      <c r="H4759" s="36"/>
    </row>
    <row r="4760" spans="4:8" x14ac:dyDescent="0.25">
      <c r="D4760" s="18"/>
      <c r="E4760" s="31"/>
      <c r="F4760" s="31"/>
      <c r="H4760" s="36"/>
    </row>
    <row r="4761" spans="4:8" x14ac:dyDescent="0.25">
      <c r="D4761" s="18"/>
      <c r="E4761" s="31"/>
      <c r="F4761" s="31"/>
      <c r="H4761" s="36"/>
    </row>
    <row r="4762" spans="4:8" x14ac:dyDescent="0.25">
      <c r="D4762" s="18"/>
      <c r="E4762" s="31"/>
      <c r="F4762" s="31"/>
      <c r="H4762" s="36"/>
    </row>
    <row r="4763" spans="4:8" x14ac:dyDescent="0.25">
      <c r="D4763" s="18"/>
      <c r="E4763" s="31"/>
      <c r="F4763" s="31"/>
      <c r="H4763" s="36"/>
    </row>
    <row r="4764" spans="4:8" x14ac:dyDescent="0.25">
      <c r="D4764" s="18"/>
      <c r="E4764" s="31"/>
      <c r="F4764" s="31"/>
      <c r="H4764" s="36"/>
    </row>
    <row r="4765" spans="4:8" x14ac:dyDescent="0.25">
      <c r="D4765" s="18"/>
      <c r="E4765" s="31"/>
      <c r="F4765" s="31"/>
      <c r="H4765" s="36"/>
    </row>
    <row r="4766" spans="4:8" x14ac:dyDescent="0.25">
      <c r="D4766" s="18"/>
      <c r="E4766" s="31"/>
      <c r="F4766" s="31"/>
      <c r="H4766" s="36"/>
    </row>
    <row r="4767" spans="4:8" x14ac:dyDescent="0.25">
      <c r="D4767" s="18"/>
      <c r="E4767" s="31"/>
      <c r="F4767" s="31"/>
      <c r="H4767" s="36"/>
    </row>
    <row r="4768" spans="4:8" x14ac:dyDescent="0.25">
      <c r="D4768" s="18"/>
      <c r="E4768" s="31"/>
      <c r="F4768" s="31"/>
      <c r="H4768" s="36"/>
    </row>
    <row r="4769" spans="4:8" x14ac:dyDescent="0.25">
      <c r="D4769" s="18"/>
      <c r="E4769" s="31"/>
      <c r="F4769" s="31"/>
      <c r="H4769" s="36"/>
    </row>
    <row r="4770" spans="4:8" x14ac:dyDescent="0.25">
      <c r="D4770" s="18"/>
      <c r="E4770" s="31"/>
      <c r="F4770" s="31"/>
      <c r="H4770" s="36"/>
    </row>
    <row r="4771" spans="4:8" x14ac:dyDescent="0.25">
      <c r="D4771" s="18"/>
      <c r="E4771" s="31"/>
      <c r="F4771" s="31"/>
      <c r="H4771" s="36"/>
    </row>
    <row r="4772" spans="4:8" x14ac:dyDescent="0.25">
      <c r="D4772" s="18"/>
      <c r="E4772" s="31"/>
      <c r="F4772" s="31"/>
      <c r="H4772" s="36"/>
    </row>
    <row r="4773" spans="4:8" x14ac:dyDescent="0.25">
      <c r="D4773" s="18"/>
      <c r="E4773" s="31"/>
      <c r="F4773" s="31"/>
      <c r="H4773" s="36"/>
    </row>
    <row r="4774" spans="4:8" x14ac:dyDescent="0.25">
      <c r="D4774" s="18"/>
      <c r="E4774" s="31"/>
      <c r="F4774" s="31"/>
      <c r="H4774" s="36"/>
    </row>
    <row r="4775" spans="4:8" x14ac:dyDescent="0.25">
      <c r="D4775" s="18"/>
      <c r="E4775" s="31"/>
      <c r="F4775" s="31"/>
      <c r="H4775" s="36"/>
    </row>
    <row r="4776" spans="4:8" x14ac:dyDescent="0.25">
      <c r="D4776" s="18"/>
      <c r="E4776" s="31"/>
      <c r="F4776" s="31"/>
      <c r="H4776" s="36"/>
    </row>
    <row r="4777" spans="4:8" x14ac:dyDescent="0.25">
      <c r="D4777" s="18"/>
      <c r="E4777" s="31"/>
      <c r="F4777" s="31"/>
      <c r="H4777" s="36"/>
    </row>
    <row r="4778" spans="4:8" x14ac:dyDescent="0.25">
      <c r="D4778" s="18"/>
      <c r="E4778" s="31"/>
      <c r="F4778" s="31"/>
      <c r="H4778" s="36"/>
    </row>
    <row r="4779" spans="4:8" x14ac:dyDescent="0.25">
      <c r="D4779" s="18"/>
      <c r="E4779" s="31"/>
      <c r="F4779" s="31"/>
      <c r="H4779" s="36"/>
    </row>
    <row r="4780" spans="4:8" x14ac:dyDescent="0.25">
      <c r="D4780" s="18"/>
      <c r="E4780" s="31"/>
      <c r="F4780" s="31"/>
      <c r="H4780" s="36"/>
    </row>
    <row r="4781" spans="4:8" x14ac:dyDescent="0.25">
      <c r="D4781" s="18"/>
      <c r="E4781" s="31"/>
      <c r="F4781" s="31"/>
      <c r="H4781" s="36"/>
    </row>
    <row r="4782" spans="4:8" x14ac:dyDescent="0.25">
      <c r="D4782" s="18"/>
      <c r="E4782" s="31"/>
      <c r="F4782" s="31"/>
      <c r="H4782" s="36"/>
    </row>
    <row r="4783" spans="4:8" x14ac:dyDescent="0.25">
      <c r="D4783" s="18"/>
      <c r="E4783" s="31"/>
      <c r="F4783" s="31"/>
      <c r="H4783" s="36"/>
    </row>
    <row r="4784" spans="4:8" x14ac:dyDescent="0.25">
      <c r="D4784" s="18"/>
      <c r="E4784" s="31"/>
      <c r="F4784" s="31"/>
      <c r="H4784" s="36"/>
    </row>
    <row r="4785" spans="4:8" x14ac:dyDescent="0.25">
      <c r="D4785" s="18"/>
      <c r="E4785" s="31"/>
      <c r="F4785" s="31"/>
      <c r="H4785" s="36"/>
    </row>
    <row r="4786" spans="4:8" x14ac:dyDescent="0.25">
      <c r="D4786" s="18"/>
      <c r="E4786" s="31"/>
      <c r="F4786" s="31"/>
      <c r="H4786" s="36"/>
    </row>
    <row r="4787" spans="4:8" x14ac:dyDescent="0.25">
      <c r="D4787" s="18"/>
      <c r="E4787" s="31"/>
      <c r="F4787" s="31"/>
      <c r="H4787" s="36"/>
    </row>
    <row r="4788" spans="4:8" x14ac:dyDescent="0.25">
      <c r="D4788" s="18"/>
      <c r="E4788" s="31"/>
      <c r="F4788" s="31"/>
      <c r="H4788" s="36"/>
    </row>
    <row r="4789" spans="4:8" x14ac:dyDescent="0.25">
      <c r="D4789" s="18"/>
      <c r="E4789" s="31"/>
      <c r="F4789" s="31"/>
      <c r="H4789" s="36"/>
    </row>
    <row r="4790" spans="4:8" x14ac:dyDescent="0.25">
      <c r="D4790" s="18"/>
      <c r="E4790" s="31"/>
      <c r="F4790" s="31"/>
      <c r="H4790" s="36"/>
    </row>
    <row r="4791" spans="4:8" x14ac:dyDescent="0.25">
      <c r="D4791" s="18"/>
      <c r="E4791" s="31"/>
      <c r="F4791" s="31"/>
      <c r="H4791" s="36"/>
    </row>
    <row r="4792" spans="4:8" x14ac:dyDescent="0.25">
      <c r="D4792" s="18"/>
      <c r="E4792" s="31"/>
      <c r="F4792" s="31"/>
      <c r="H4792" s="36"/>
    </row>
    <row r="4793" spans="4:8" x14ac:dyDescent="0.25">
      <c r="D4793" s="18"/>
      <c r="E4793" s="31"/>
      <c r="F4793" s="31"/>
      <c r="H4793" s="36"/>
    </row>
    <row r="4794" spans="4:8" x14ac:dyDescent="0.25">
      <c r="D4794" s="18"/>
      <c r="E4794" s="31"/>
      <c r="F4794" s="31"/>
      <c r="H4794" s="36"/>
    </row>
    <row r="4795" spans="4:8" x14ac:dyDescent="0.25">
      <c r="D4795" s="18"/>
      <c r="E4795" s="31"/>
      <c r="F4795" s="31"/>
      <c r="H4795" s="36"/>
    </row>
    <row r="4796" spans="4:8" x14ac:dyDescent="0.25">
      <c r="D4796" s="18"/>
      <c r="E4796" s="31"/>
      <c r="F4796" s="31"/>
      <c r="H4796" s="36"/>
    </row>
    <row r="4797" spans="4:8" x14ac:dyDescent="0.25">
      <c r="D4797" s="18"/>
      <c r="E4797" s="31"/>
      <c r="F4797" s="31"/>
      <c r="H4797" s="36"/>
    </row>
    <row r="4798" spans="4:8" x14ac:dyDescent="0.25">
      <c r="D4798" s="18"/>
      <c r="E4798" s="31"/>
      <c r="F4798" s="31"/>
      <c r="H4798" s="36"/>
    </row>
    <row r="4799" spans="4:8" x14ac:dyDescent="0.25">
      <c r="D4799" s="18"/>
      <c r="E4799" s="31"/>
      <c r="F4799" s="31"/>
      <c r="H4799" s="36"/>
    </row>
    <row r="4800" spans="4:8" x14ac:dyDescent="0.25">
      <c r="D4800" s="18"/>
      <c r="E4800" s="31"/>
      <c r="F4800" s="31"/>
      <c r="H4800" s="36"/>
    </row>
    <row r="4801" spans="4:8" x14ac:dyDescent="0.25">
      <c r="D4801" s="18"/>
      <c r="E4801" s="31"/>
      <c r="F4801" s="31"/>
      <c r="H4801" s="36"/>
    </row>
    <row r="4802" spans="4:8" x14ac:dyDescent="0.25">
      <c r="D4802" s="18"/>
      <c r="E4802" s="31"/>
      <c r="F4802" s="31"/>
      <c r="H4802" s="36"/>
    </row>
    <row r="4803" spans="4:8" x14ac:dyDescent="0.25">
      <c r="D4803" s="18"/>
      <c r="E4803" s="31"/>
      <c r="F4803" s="31"/>
      <c r="H4803" s="36"/>
    </row>
    <row r="4804" spans="4:8" x14ac:dyDescent="0.25">
      <c r="D4804" s="18"/>
      <c r="E4804" s="31"/>
      <c r="F4804" s="31"/>
      <c r="H4804" s="36"/>
    </row>
    <row r="4805" spans="4:8" x14ac:dyDescent="0.25">
      <c r="D4805" s="18"/>
      <c r="E4805" s="31"/>
      <c r="F4805" s="31"/>
      <c r="H4805" s="36"/>
    </row>
    <row r="4806" spans="4:8" x14ac:dyDescent="0.25">
      <c r="D4806" s="18"/>
      <c r="E4806" s="31"/>
      <c r="F4806" s="31"/>
      <c r="H4806" s="36"/>
    </row>
    <row r="4807" spans="4:8" x14ac:dyDescent="0.25">
      <c r="D4807" s="18"/>
      <c r="E4807" s="31"/>
      <c r="F4807" s="31"/>
      <c r="H4807" s="36"/>
    </row>
    <row r="4808" spans="4:8" x14ac:dyDescent="0.25">
      <c r="D4808" s="18"/>
      <c r="E4808" s="31"/>
      <c r="F4808" s="31"/>
      <c r="H4808" s="36"/>
    </row>
    <row r="4809" spans="4:8" x14ac:dyDescent="0.25">
      <c r="D4809" s="18"/>
      <c r="E4809" s="31"/>
      <c r="F4809" s="31"/>
      <c r="H4809" s="36"/>
    </row>
    <row r="4810" spans="4:8" x14ac:dyDescent="0.25">
      <c r="D4810" s="18"/>
      <c r="E4810" s="31"/>
      <c r="F4810" s="31"/>
      <c r="H4810" s="36"/>
    </row>
    <row r="4811" spans="4:8" x14ac:dyDescent="0.25">
      <c r="D4811" s="18"/>
      <c r="E4811" s="31"/>
      <c r="F4811" s="31"/>
      <c r="H4811" s="36"/>
    </row>
    <row r="4812" spans="4:8" x14ac:dyDescent="0.25">
      <c r="D4812" s="18"/>
      <c r="E4812" s="31"/>
      <c r="F4812" s="31"/>
      <c r="H4812" s="36"/>
    </row>
    <row r="4813" spans="4:8" x14ac:dyDescent="0.25">
      <c r="D4813" s="18"/>
      <c r="E4813" s="31"/>
      <c r="F4813" s="31"/>
      <c r="H4813" s="36"/>
    </row>
    <row r="4814" spans="4:8" x14ac:dyDescent="0.25">
      <c r="D4814" s="18"/>
      <c r="E4814" s="31"/>
      <c r="F4814" s="31"/>
      <c r="H4814" s="36"/>
    </row>
    <row r="4815" spans="4:8" x14ac:dyDescent="0.25">
      <c r="D4815" s="18"/>
      <c r="E4815" s="31"/>
      <c r="F4815" s="31"/>
      <c r="H4815" s="36"/>
    </row>
    <row r="4816" spans="4:8" x14ac:dyDescent="0.25">
      <c r="D4816" s="18"/>
      <c r="E4816" s="31"/>
      <c r="F4816" s="31"/>
      <c r="H4816" s="36"/>
    </row>
    <row r="4817" spans="4:8" x14ac:dyDescent="0.25">
      <c r="D4817" s="18"/>
      <c r="E4817" s="31"/>
      <c r="F4817" s="31"/>
      <c r="H4817" s="36"/>
    </row>
    <row r="4818" spans="4:8" x14ac:dyDescent="0.25">
      <c r="D4818" s="18"/>
      <c r="E4818" s="31"/>
      <c r="F4818" s="31"/>
      <c r="H4818" s="36"/>
    </row>
    <row r="4819" spans="4:8" x14ac:dyDescent="0.25">
      <c r="D4819" s="18"/>
      <c r="E4819" s="31"/>
      <c r="F4819" s="31"/>
      <c r="H4819" s="36"/>
    </row>
    <row r="4820" spans="4:8" x14ac:dyDescent="0.25">
      <c r="D4820" s="18"/>
      <c r="E4820" s="31"/>
      <c r="F4820" s="31"/>
      <c r="H4820" s="36"/>
    </row>
    <row r="4821" spans="4:8" x14ac:dyDescent="0.25">
      <c r="D4821" s="18"/>
      <c r="E4821" s="31"/>
      <c r="F4821" s="31"/>
      <c r="H4821" s="36"/>
    </row>
    <row r="4822" spans="4:8" x14ac:dyDescent="0.25">
      <c r="D4822" s="18"/>
      <c r="E4822" s="31"/>
      <c r="F4822" s="31"/>
      <c r="H4822" s="36"/>
    </row>
    <row r="4823" spans="4:8" x14ac:dyDescent="0.25">
      <c r="D4823" s="18"/>
      <c r="E4823" s="31"/>
      <c r="F4823" s="31"/>
      <c r="H4823" s="36"/>
    </row>
    <row r="4824" spans="4:8" x14ac:dyDescent="0.25">
      <c r="D4824" s="18"/>
      <c r="E4824" s="31"/>
      <c r="F4824" s="31"/>
      <c r="H4824" s="36"/>
    </row>
    <row r="4825" spans="4:8" x14ac:dyDescent="0.25">
      <c r="D4825" s="18"/>
      <c r="E4825" s="31"/>
      <c r="F4825" s="31"/>
      <c r="H4825" s="36"/>
    </row>
    <row r="4826" spans="4:8" x14ac:dyDescent="0.25">
      <c r="D4826" s="18"/>
      <c r="E4826" s="31"/>
      <c r="F4826" s="31"/>
      <c r="H4826" s="36"/>
    </row>
    <row r="4827" spans="4:8" x14ac:dyDescent="0.25">
      <c r="D4827" s="18"/>
      <c r="E4827" s="31"/>
      <c r="F4827" s="31"/>
      <c r="H4827" s="36"/>
    </row>
    <row r="4828" spans="4:8" x14ac:dyDescent="0.25">
      <c r="D4828" s="18"/>
      <c r="E4828" s="31"/>
      <c r="F4828" s="31"/>
      <c r="H4828" s="36"/>
    </row>
    <row r="4829" spans="4:8" x14ac:dyDescent="0.25">
      <c r="D4829" s="18"/>
      <c r="E4829" s="31"/>
      <c r="F4829" s="31"/>
      <c r="H4829" s="36"/>
    </row>
    <row r="4830" spans="4:8" x14ac:dyDescent="0.25">
      <c r="D4830" s="18"/>
      <c r="E4830" s="31"/>
      <c r="F4830" s="31"/>
      <c r="H4830" s="36"/>
    </row>
    <row r="4831" spans="4:8" x14ac:dyDescent="0.25">
      <c r="D4831" s="18"/>
      <c r="E4831" s="31"/>
      <c r="F4831" s="31"/>
      <c r="H4831" s="36"/>
    </row>
    <row r="4832" spans="4:8" x14ac:dyDescent="0.25">
      <c r="D4832" s="18"/>
      <c r="E4832" s="31"/>
      <c r="F4832" s="31"/>
      <c r="H4832" s="36"/>
    </row>
    <row r="4833" spans="4:8" x14ac:dyDescent="0.25">
      <c r="D4833" s="18"/>
      <c r="E4833" s="31"/>
      <c r="F4833" s="31"/>
      <c r="H4833" s="36"/>
    </row>
    <row r="4834" spans="4:8" x14ac:dyDescent="0.25">
      <c r="D4834" s="18"/>
      <c r="E4834" s="31"/>
      <c r="F4834" s="31"/>
      <c r="H4834" s="36"/>
    </row>
    <row r="4835" spans="4:8" x14ac:dyDescent="0.25">
      <c r="D4835" s="18"/>
      <c r="E4835" s="31"/>
      <c r="F4835" s="31"/>
      <c r="H4835" s="36"/>
    </row>
    <row r="4836" spans="4:8" x14ac:dyDescent="0.25">
      <c r="D4836" s="18"/>
      <c r="E4836" s="31"/>
      <c r="F4836" s="31"/>
      <c r="H4836" s="36"/>
    </row>
    <row r="4837" spans="4:8" x14ac:dyDescent="0.25">
      <c r="D4837" s="18"/>
      <c r="E4837" s="31"/>
      <c r="F4837" s="31"/>
      <c r="H4837" s="36"/>
    </row>
    <row r="4838" spans="4:8" x14ac:dyDescent="0.25">
      <c r="D4838" s="18"/>
      <c r="E4838" s="31"/>
      <c r="F4838" s="31"/>
      <c r="H4838" s="36"/>
    </row>
    <row r="4839" spans="4:8" x14ac:dyDescent="0.25">
      <c r="D4839" s="18"/>
      <c r="E4839" s="31"/>
      <c r="F4839" s="31"/>
      <c r="H4839" s="36"/>
    </row>
    <row r="4840" spans="4:8" x14ac:dyDescent="0.25">
      <c r="D4840" s="18"/>
      <c r="E4840" s="31"/>
      <c r="F4840" s="31"/>
      <c r="H4840" s="36"/>
    </row>
    <row r="4841" spans="4:8" x14ac:dyDescent="0.25">
      <c r="D4841" s="18"/>
      <c r="E4841" s="31"/>
      <c r="F4841" s="31"/>
      <c r="H4841" s="36"/>
    </row>
    <row r="4842" spans="4:8" x14ac:dyDescent="0.25">
      <c r="D4842" s="18"/>
      <c r="E4842" s="31"/>
      <c r="F4842" s="31"/>
      <c r="H4842" s="36"/>
    </row>
    <row r="4843" spans="4:8" x14ac:dyDescent="0.25">
      <c r="D4843" s="18"/>
      <c r="E4843" s="31"/>
      <c r="F4843" s="31"/>
      <c r="H4843" s="36"/>
    </row>
    <row r="4844" spans="4:8" x14ac:dyDescent="0.25">
      <c r="D4844" s="18"/>
      <c r="E4844" s="31"/>
      <c r="F4844" s="31"/>
      <c r="H4844" s="36"/>
    </row>
    <row r="4845" spans="4:8" x14ac:dyDescent="0.25">
      <c r="D4845" s="18"/>
      <c r="E4845" s="31"/>
      <c r="F4845" s="31"/>
      <c r="H4845" s="36"/>
    </row>
    <row r="4846" spans="4:8" x14ac:dyDescent="0.25">
      <c r="D4846" s="18"/>
      <c r="E4846" s="31"/>
      <c r="F4846" s="31"/>
      <c r="H4846" s="36"/>
    </row>
    <row r="4847" spans="4:8" x14ac:dyDescent="0.25">
      <c r="D4847" s="18"/>
      <c r="E4847" s="31"/>
      <c r="F4847" s="31"/>
      <c r="H4847" s="36"/>
    </row>
    <row r="4848" spans="4:8" x14ac:dyDescent="0.25">
      <c r="D4848" s="18"/>
      <c r="E4848" s="31"/>
      <c r="F4848" s="31"/>
      <c r="H4848" s="36"/>
    </row>
    <row r="4849" spans="4:8" x14ac:dyDescent="0.25">
      <c r="D4849" s="18"/>
      <c r="E4849" s="31"/>
      <c r="F4849" s="31"/>
      <c r="H4849" s="36"/>
    </row>
    <row r="4850" spans="4:8" x14ac:dyDescent="0.25">
      <c r="D4850" s="18"/>
      <c r="E4850" s="31"/>
      <c r="F4850" s="31"/>
      <c r="H4850" s="36"/>
    </row>
    <row r="4851" spans="4:8" x14ac:dyDescent="0.25">
      <c r="D4851" s="18"/>
      <c r="E4851" s="31"/>
      <c r="F4851" s="31"/>
      <c r="H4851" s="36"/>
    </row>
    <row r="4852" spans="4:8" x14ac:dyDescent="0.25">
      <c r="D4852" s="18"/>
      <c r="E4852" s="31"/>
      <c r="F4852" s="31"/>
      <c r="H4852" s="36"/>
    </row>
    <row r="4853" spans="4:8" x14ac:dyDescent="0.25">
      <c r="D4853" s="18"/>
      <c r="E4853" s="31"/>
      <c r="F4853" s="31"/>
      <c r="H4853" s="36"/>
    </row>
    <row r="4854" spans="4:8" x14ac:dyDescent="0.25">
      <c r="D4854" s="18"/>
      <c r="E4854" s="31"/>
      <c r="F4854" s="31"/>
      <c r="H4854" s="36"/>
    </row>
    <row r="4855" spans="4:8" x14ac:dyDescent="0.25">
      <c r="D4855" s="18"/>
      <c r="E4855" s="31"/>
      <c r="F4855" s="31"/>
      <c r="H4855" s="36"/>
    </row>
    <row r="4856" spans="4:8" x14ac:dyDescent="0.25">
      <c r="D4856" s="18"/>
      <c r="E4856" s="31"/>
      <c r="F4856" s="31"/>
      <c r="H4856" s="36"/>
    </row>
    <row r="4857" spans="4:8" x14ac:dyDescent="0.25">
      <c r="D4857" s="18"/>
      <c r="E4857" s="31"/>
      <c r="F4857" s="31"/>
      <c r="H4857" s="36"/>
    </row>
    <row r="4858" spans="4:8" x14ac:dyDescent="0.25">
      <c r="D4858" s="18"/>
      <c r="E4858" s="31"/>
      <c r="F4858" s="31"/>
      <c r="H4858" s="36"/>
    </row>
    <row r="4859" spans="4:8" x14ac:dyDescent="0.25">
      <c r="D4859" s="18"/>
      <c r="E4859" s="31"/>
      <c r="F4859" s="31"/>
      <c r="H4859" s="36"/>
    </row>
    <row r="4860" spans="4:8" x14ac:dyDescent="0.25">
      <c r="D4860" s="18"/>
      <c r="E4860" s="31"/>
      <c r="F4860" s="31"/>
      <c r="H4860" s="36"/>
    </row>
    <row r="4861" spans="4:8" x14ac:dyDescent="0.25">
      <c r="D4861" s="18"/>
      <c r="E4861" s="31"/>
      <c r="F4861" s="31"/>
      <c r="H4861" s="36"/>
    </row>
    <row r="4862" spans="4:8" x14ac:dyDescent="0.25">
      <c r="D4862" s="18"/>
      <c r="E4862" s="31"/>
      <c r="F4862" s="31"/>
      <c r="H4862" s="36"/>
    </row>
    <row r="4863" spans="4:8" x14ac:dyDescent="0.25">
      <c r="D4863" s="18"/>
      <c r="E4863" s="31"/>
      <c r="F4863" s="31"/>
      <c r="H4863" s="36"/>
    </row>
    <row r="4864" spans="4:8" x14ac:dyDescent="0.25">
      <c r="D4864" s="18"/>
      <c r="E4864" s="31"/>
      <c r="F4864" s="31"/>
      <c r="H4864" s="36"/>
    </row>
    <row r="4865" spans="4:8" x14ac:dyDescent="0.25">
      <c r="D4865" s="18"/>
      <c r="E4865" s="31"/>
      <c r="F4865" s="31"/>
      <c r="H4865" s="36"/>
    </row>
    <row r="4866" spans="4:8" x14ac:dyDescent="0.25">
      <c r="D4866" s="18"/>
      <c r="E4866" s="31"/>
      <c r="F4866" s="31"/>
      <c r="H4866" s="36"/>
    </row>
    <row r="4867" spans="4:8" x14ac:dyDescent="0.25">
      <c r="D4867" s="18"/>
      <c r="E4867" s="31"/>
      <c r="F4867" s="31"/>
      <c r="H4867" s="36"/>
    </row>
    <row r="4868" spans="4:8" x14ac:dyDescent="0.25">
      <c r="D4868" s="18"/>
      <c r="E4868" s="31"/>
      <c r="F4868" s="31"/>
      <c r="H4868" s="36"/>
    </row>
    <row r="4869" spans="4:8" x14ac:dyDescent="0.25">
      <c r="D4869" s="18"/>
      <c r="E4869" s="31"/>
      <c r="F4869" s="31"/>
      <c r="H4869" s="36"/>
    </row>
    <row r="4870" spans="4:8" x14ac:dyDescent="0.25">
      <c r="D4870" s="18"/>
      <c r="E4870" s="31"/>
      <c r="F4870" s="31"/>
      <c r="H4870" s="36"/>
    </row>
    <row r="4871" spans="4:8" x14ac:dyDescent="0.25">
      <c r="D4871" s="18"/>
      <c r="E4871" s="31"/>
      <c r="F4871" s="31"/>
      <c r="H4871" s="36"/>
    </row>
    <row r="4872" spans="4:8" x14ac:dyDescent="0.25">
      <c r="D4872" s="18"/>
      <c r="E4872" s="31"/>
      <c r="F4872" s="31"/>
      <c r="H4872" s="36"/>
    </row>
    <row r="4873" spans="4:8" x14ac:dyDescent="0.25">
      <c r="D4873" s="18"/>
      <c r="E4873" s="31"/>
      <c r="F4873" s="31"/>
      <c r="H4873" s="36"/>
    </row>
    <row r="4874" spans="4:8" x14ac:dyDescent="0.25">
      <c r="D4874" s="18"/>
      <c r="E4874" s="31"/>
      <c r="F4874" s="31"/>
      <c r="H4874" s="36"/>
    </row>
    <row r="4875" spans="4:8" x14ac:dyDescent="0.25">
      <c r="D4875" s="18"/>
      <c r="E4875" s="31"/>
      <c r="F4875" s="31"/>
      <c r="H4875" s="36"/>
    </row>
    <row r="4876" spans="4:8" x14ac:dyDescent="0.25">
      <c r="D4876" s="18"/>
      <c r="E4876" s="31"/>
      <c r="F4876" s="31"/>
      <c r="H4876" s="36"/>
    </row>
    <row r="4877" spans="4:8" x14ac:dyDescent="0.25">
      <c r="D4877" s="18"/>
      <c r="E4877" s="31"/>
      <c r="F4877" s="31"/>
      <c r="H4877" s="36"/>
    </row>
    <row r="4878" spans="4:8" x14ac:dyDescent="0.25">
      <c r="D4878" s="18"/>
      <c r="E4878" s="31"/>
      <c r="F4878" s="31"/>
      <c r="H4878" s="36"/>
    </row>
    <row r="4879" spans="4:8" x14ac:dyDescent="0.25">
      <c r="D4879" s="18"/>
      <c r="E4879" s="31"/>
      <c r="F4879" s="31"/>
      <c r="H4879" s="36"/>
    </row>
    <row r="4880" spans="4:8" x14ac:dyDescent="0.25">
      <c r="D4880" s="18"/>
      <c r="E4880" s="31"/>
      <c r="F4880" s="31"/>
      <c r="H4880" s="36"/>
    </row>
    <row r="4881" spans="4:8" x14ac:dyDescent="0.25">
      <c r="D4881" s="18"/>
      <c r="E4881" s="31"/>
      <c r="F4881" s="31"/>
      <c r="H4881" s="36"/>
    </row>
    <row r="4882" spans="4:8" x14ac:dyDescent="0.25">
      <c r="D4882" s="18"/>
      <c r="E4882" s="31"/>
      <c r="F4882" s="31"/>
      <c r="H4882" s="36"/>
    </row>
    <row r="4883" spans="4:8" x14ac:dyDescent="0.25">
      <c r="D4883" s="18"/>
      <c r="E4883" s="31"/>
      <c r="F4883" s="31"/>
      <c r="H4883" s="36"/>
    </row>
    <row r="4884" spans="4:8" x14ac:dyDescent="0.25">
      <c r="D4884" s="18"/>
      <c r="E4884" s="31"/>
      <c r="F4884" s="31"/>
      <c r="H4884" s="36"/>
    </row>
    <row r="4885" spans="4:8" x14ac:dyDescent="0.25">
      <c r="D4885" s="18"/>
      <c r="E4885" s="31"/>
      <c r="F4885" s="31"/>
      <c r="H4885" s="36"/>
    </row>
    <row r="4886" spans="4:8" x14ac:dyDescent="0.25">
      <c r="D4886" s="18"/>
      <c r="E4886" s="31"/>
      <c r="F4886" s="31"/>
      <c r="H4886" s="36"/>
    </row>
    <row r="4887" spans="4:8" x14ac:dyDescent="0.25">
      <c r="D4887" s="18"/>
      <c r="E4887" s="31"/>
      <c r="F4887" s="31"/>
      <c r="H4887" s="36"/>
    </row>
    <row r="4888" spans="4:8" x14ac:dyDescent="0.25">
      <c r="D4888" s="18"/>
      <c r="E4888" s="31"/>
      <c r="F4888" s="31"/>
      <c r="H4888" s="36"/>
    </row>
    <row r="4889" spans="4:8" x14ac:dyDescent="0.25">
      <c r="D4889" s="18"/>
      <c r="E4889" s="31"/>
      <c r="F4889" s="31"/>
      <c r="H4889" s="36"/>
    </row>
    <row r="4890" spans="4:8" x14ac:dyDescent="0.25">
      <c r="D4890" s="18"/>
      <c r="E4890" s="31"/>
      <c r="F4890" s="31"/>
      <c r="H4890" s="36"/>
    </row>
    <row r="4891" spans="4:8" x14ac:dyDescent="0.25">
      <c r="D4891" s="18"/>
      <c r="E4891" s="31"/>
      <c r="F4891" s="31"/>
      <c r="H4891" s="36"/>
    </row>
    <row r="4892" spans="4:8" x14ac:dyDescent="0.25">
      <c r="D4892" s="18"/>
      <c r="E4892" s="31"/>
      <c r="F4892" s="31"/>
      <c r="H4892" s="36"/>
    </row>
    <row r="4893" spans="4:8" x14ac:dyDescent="0.25">
      <c r="D4893" s="18"/>
      <c r="E4893" s="31"/>
      <c r="F4893" s="31"/>
      <c r="H4893" s="36"/>
    </row>
    <row r="4894" spans="4:8" x14ac:dyDescent="0.25">
      <c r="D4894" s="18"/>
      <c r="E4894" s="31"/>
      <c r="F4894" s="31"/>
      <c r="H4894" s="36"/>
    </row>
    <row r="4895" spans="4:8" x14ac:dyDescent="0.25">
      <c r="D4895" s="18"/>
      <c r="E4895" s="31"/>
      <c r="F4895" s="31"/>
      <c r="H4895" s="36"/>
    </row>
    <row r="4896" spans="4:8" x14ac:dyDescent="0.25">
      <c r="D4896" s="18"/>
      <c r="E4896" s="31"/>
      <c r="F4896" s="31"/>
      <c r="H4896" s="36"/>
    </row>
    <row r="4897" spans="4:8" x14ac:dyDescent="0.25">
      <c r="D4897" s="18"/>
      <c r="E4897" s="31"/>
      <c r="F4897" s="31"/>
      <c r="H4897" s="36"/>
    </row>
    <row r="4898" spans="4:8" x14ac:dyDescent="0.25">
      <c r="D4898" s="18"/>
      <c r="E4898" s="31"/>
      <c r="F4898" s="31"/>
      <c r="H4898" s="36"/>
    </row>
    <row r="4899" spans="4:8" x14ac:dyDescent="0.25">
      <c r="D4899" s="18"/>
      <c r="E4899" s="31"/>
      <c r="F4899" s="31"/>
      <c r="H4899" s="36"/>
    </row>
    <row r="4900" spans="4:8" x14ac:dyDescent="0.25">
      <c r="D4900" s="18"/>
      <c r="E4900" s="31"/>
      <c r="F4900" s="31"/>
      <c r="H4900" s="36"/>
    </row>
    <row r="4901" spans="4:8" x14ac:dyDescent="0.25">
      <c r="D4901" s="18"/>
      <c r="E4901" s="31"/>
      <c r="F4901" s="31"/>
      <c r="H4901" s="36"/>
    </row>
    <row r="4902" spans="4:8" x14ac:dyDescent="0.25">
      <c r="D4902" s="18"/>
      <c r="E4902" s="31"/>
      <c r="F4902" s="31"/>
      <c r="H4902" s="36"/>
    </row>
    <row r="4903" spans="4:8" x14ac:dyDescent="0.25">
      <c r="D4903" s="18"/>
      <c r="E4903" s="31"/>
      <c r="F4903" s="31"/>
      <c r="H4903" s="36"/>
    </row>
    <row r="4904" spans="4:8" x14ac:dyDescent="0.25">
      <c r="D4904" s="18"/>
      <c r="E4904" s="31"/>
      <c r="F4904" s="31"/>
      <c r="H4904" s="36"/>
    </row>
    <row r="4905" spans="4:8" x14ac:dyDescent="0.25">
      <c r="D4905" s="18"/>
      <c r="E4905" s="31"/>
      <c r="F4905" s="31"/>
      <c r="H4905" s="36"/>
    </row>
    <row r="4906" spans="4:8" x14ac:dyDescent="0.25">
      <c r="D4906" s="18"/>
      <c r="E4906" s="31"/>
      <c r="F4906" s="31"/>
      <c r="H4906" s="36"/>
    </row>
    <row r="4907" spans="4:8" x14ac:dyDescent="0.25">
      <c r="D4907" s="18"/>
      <c r="E4907" s="31"/>
      <c r="F4907" s="31"/>
      <c r="H4907" s="36"/>
    </row>
    <row r="4908" spans="4:8" x14ac:dyDescent="0.25">
      <c r="D4908" s="18"/>
      <c r="E4908" s="31"/>
      <c r="F4908" s="31"/>
      <c r="H4908" s="36"/>
    </row>
    <row r="4909" spans="4:8" x14ac:dyDescent="0.25">
      <c r="D4909" s="18"/>
      <c r="E4909" s="31"/>
      <c r="F4909" s="31"/>
      <c r="H4909" s="36"/>
    </row>
    <row r="4910" spans="4:8" x14ac:dyDescent="0.25">
      <c r="D4910" s="18"/>
      <c r="E4910" s="31"/>
      <c r="F4910" s="31"/>
      <c r="H4910" s="36"/>
    </row>
    <row r="4911" spans="4:8" x14ac:dyDescent="0.25">
      <c r="D4911" s="18"/>
      <c r="E4911" s="31"/>
      <c r="F4911" s="31"/>
      <c r="H4911" s="36"/>
    </row>
    <row r="4912" spans="4:8" x14ac:dyDescent="0.25">
      <c r="D4912" s="18"/>
      <c r="E4912" s="31"/>
      <c r="F4912" s="31"/>
      <c r="H4912" s="36"/>
    </row>
    <row r="4913" spans="4:8" x14ac:dyDescent="0.25">
      <c r="D4913" s="18"/>
      <c r="E4913" s="31"/>
      <c r="F4913" s="31"/>
      <c r="H4913" s="36"/>
    </row>
    <row r="4914" spans="4:8" x14ac:dyDescent="0.25">
      <c r="D4914" s="18"/>
      <c r="E4914" s="31"/>
      <c r="F4914" s="31"/>
      <c r="H4914" s="36"/>
    </row>
    <row r="4915" spans="4:8" x14ac:dyDescent="0.25">
      <c r="D4915" s="18"/>
      <c r="E4915" s="31"/>
      <c r="F4915" s="31"/>
      <c r="H4915" s="36"/>
    </row>
    <row r="4916" spans="4:8" x14ac:dyDescent="0.25">
      <c r="D4916" s="18"/>
      <c r="E4916" s="31"/>
      <c r="F4916" s="31"/>
      <c r="H4916" s="36"/>
    </row>
    <row r="4917" spans="4:8" x14ac:dyDescent="0.25">
      <c r="D4917" s="18"/>
      <c r="E4917" s="31"/>
      <c r="F4917" s="31"/>
      <c r="H4917" s="36"/>
    </row>
    <row r="4918" spans="4:8" x14ac:dyDescent="0.25">
      <c r="D4918" s="18"/>
      <c r="E4918" s="31"/>
      <c r="F4918" s="31"/>
      <c r="H4918" s="36"/>
    </row>
    <row r="4919" spans="4:8" x14ac:dyDescent="0.25">
      <c r="D4919" s="18"/>
      <c r="E4919" s="31"/>
      <c r="F4919" s="31"/>
      <c r="H4919" s="36"/>
    </row>
    <row r="4920" spans="4:8" x14ac:dyDescent="0.25">
      <c r="D4920" s="18"/>
      <c r="E4920" s="31"/>
      <c r="F4920" s="31"/>
      <c r="H4920" s="36"/>
    </row>
    <row r="4921" spans="4:8" x14ac:dyDescent="0.25">
      <c r="D4921" s="18"/>
      <c r="E4921" s="31"/>
      <c r="F4921" s="31"/>
      <c r="H4921" s="36"/>
    </row>
    <row r="4922" spans="4:8" x14ac:dyDescent="0.25">
      <c r="D4922" s="18"/>
      <c r="E4922" s="31"/>
      <c r="F4922" s="31"/>
      <c r="H4922" s="36"/>
    </row>
    <row r="4923" spans="4:8" x14ac:dyDescent="0.25">
      <c r="D4923" s="18"/>
      <c r="E4923" s="31"/>
      <c r="F4923" s="31"/>
      <c r="H4923" s="36"/>
    </row>
    <row r="4924" spans="4:8" x14ac:dyDescent="0.25">
      <c r="D4924" s="18"/>
      <c r="E4924" s="31"/>
      <c r="F4924" s="31"/>
      <c r="H4924" s="36"/>
    </row>
    <row r="4925" spans="4:8" x14ac:dyDescent="0.25">
      <c r="D4925" s="18"/>
      <c r="E4925" s="31"/>
      <c r="F4925" s="31"/>
      <c r="H4925" s="36"/>
    </row>
    <row r="4926" spans="4:8" x14ac:dyDescent="0.25">
      <c r="D4926" s="18"/>
      <c r="E4926" s="31"/>
      <c r="F4926" s="31"/>
      <c r="H4926" s="36"/>
    </row>
    <row r="4927" spans="4:8" x14ac:dyDescent="0.25">
      <c r="D4927" s="18"/>
      <c r="E4927" s="31"/>
      <c r="F4927" s="31"/>
      <c r="H4927" s="36"/>
    </row>
    <row r="4928" spans="4:8" x14ac:dyDescent="0.25">
      <c r="D4928" s="18"/>
      <c r="E4928" s="31"/>
      <c r="F4928" s="31"/>
      <c r="H4928" s="36"/>
    </row>
    <row r="4929" spans="4:8" x14ac:dyDescent="0.25">
      <c r="D4929" s="18"/>
      <c r="E4929" s="31"/>
      <c r="F4929" s="31"/>
      <c r="H4929" s="36"/>
    </row>
    <row r="4930" spans="4:8" x14ac:dyDescent="0.25">
      <c r="D4930" s="18"/>
      <c r="E4930" s="31"/>
      <c r="F4930" s="31"/>
      <c r="H4930" s="36"/>
    </row>
    <row r="4931" spans="4:8" x14ac:dyDescent="0.25">
      <c r="D4931" s="18"/>
      <c r="E4931" s="31"/>
      <c r="F4931" s="31"/>
      <c r="H4931" s="36"/>
    </row>
    <row r="4932" spans="4:8" x14ac:dyDescent="0.25">
      <c r="D4932" s="18"/>
      <c r="E4932" s="31"/>
      <c r="F4932" s="31"/>
      <c r="H4932" s="36"/>
    </row>
    <row r="4933" spans="4:8" x14ac:dyDescent="0.25">
      <c r="D4933" s="18"/>
      <c r="E4933" s="31"/>
      <c r="F4933" s="31"/>
      <c r="H4933" s="36"/>
    </row>
    <row r="4934" spans="4:8" x14ac:dyDescent="0.25">
      <c r="D4934" s="18"/>
      <c r="E4934" s="31"/>
      <c r="F4934" s="31"/>
      <c r="H4934" s="36"/>
    </row>
    <row r="4935" spans="4:8" x14ac:dyDescent="0.25">
      <c r="D4935" s="18"/>
      <c r="E4935" s="31"/>
      <c r="F4935" s="31"/>
      <c r="H4935" s="36"/>
    </row>
    <row r="4936" spans="4:8" x14ac:dyDescent="0.25">
      <c r="D4936" s="18"/>
      <c r="E4936" s="31"/>
      <c r="F4936" s="31"/>
      <c r="H4936" s="36"/>
    </row>
    <row r="4937" spans="4:8" x14ac:dyDescent="0.25">
      <c r="D4937" s="18"/>
      <c r="E4937" s="31"/>
      <c r="F4937" s="31"/>
      <c r="H4937" s="36"/>
    </row>
    <row r="4938" spans="4:8" x14ac:dyDescent="0.25">
      <c r="D4938" s="18"/>
      <c r="E4938" s="31"/>
      <c r="F4938" s="31"/>
      <c r="H4938" s="36"/>
    </row>
    <row r="4939" spans="4:8" x14ac:dyDescent="0.25">
      <c r="D4939" s="18"/>
      <c r="E4939" s="31"/>
      <c r="F4939" s="31"/>
      <c r="H4939" s="36"/>
    </row>
    <row r="4940" spans="4:8" x14ac:dyDescent="0.25">
      <c r="D4940" s="18"/>
      <c r="E4940" s="31"/>
      <c r="F4940" s="31"/>
      <c r="H4940" s="36"/>
    </row>
    <row r="4941" spans="4:8" x14ac:dyDescent="0.25">
      <c r="D4941" s="18"/>
      <c r="E4941" s="31"/>
      <c r="F4941" s="31"/>
      <c r="H4941" s="36"/>
    </row>
    <row r="4942" spans="4:8" x14ac:dyDescent="0.25">
      <c r="D4942" s="18"/>
      <c r="E4942" s="31"/>
      <c r="F4942" s="31"/>
      <c r="H4942" s="36"/>
    </row>
    <row r="4943" spans="4:8" x14ac:dyDescent="0.25">
      <c r="D4943" s="18"/>
      <c r="E4943" s="31"/>
      <c r="F4943" s="31"/>
      <c r="H4943" s="36"/>
    </row>
    <row r="4944" spans="4:8" x14ac:dyDescent="0.25">
      <c r="D4944" s="18"/>
      <c r="E4944" s="31"/>
      <c r="F4944" s="31"/>
      <c r="H4944" s="36"/>
    </row>
    <row r="4945" spans="4:8" x14ac:dyDescent="0.25">
      <c r="D4945" s="18"/>
      <c r="E4945" s="31"/>
      <c r="F4945" s="31"/>
      <c r="H4945" s="36"/>
    </row>
    <row r="4946" spans="4:8" x14ac:dyDescent="0.25">
      <c r="D4946" s="18"/>
      <c r="E4946" s="31"/>
      <c r="F4946" s="31"/>
      <c r="H4946" s="36"/>
    </row>
    <row r="4947" spans="4:8" x14ac:dyDescent="0.25">
      <c r="D4947" s="18"/>
      <c r="E4947" s="31"/>
      <c r="F4947" s="31"/>
      <c r="H4947" s="36"/>
    </row>
    <row r="4948" spans="4:8" x14ac:dyDescent="0.25">
      <c r="D4948" s="18"/>
      <c r="E4948" s="31"/>
      <c r="F4948" s="31"/>
      <c r="H4948" s="36"/>
    </row>
    <row r="4949" spans="4:8" x14ac:dyDescent="0.25">
      <c r="D4949" s="18"/>
      <c r="E4949" s="31"/>
      <c r="F4949" s="31"/>
      <c r="H4949" s="36"/>
    </row>
    <row r="4950" spans="4:8" x14ac:dyDescent="0.25">
      <c r="D4950" s="18"/>
      <c r="E4950" s="31"/>
      <c r="F4950" s="31"/>
      <c r="H4950" s="36"/>
    </row>
    <row r="4951" spans="4:8" x14ac:dyDescent="0.25">
      <c r="D4951" s="18"/>
      <c r="E4951" s="31"/>
      <c r="F4951" s="31"/>
      <c r="H4951" s="36"/>
    </row>
    <row r="4952" spans="4:8" x14ac:dyDescent="0.25">
      <c r="D4952" s="18"/>
      <c r="E4952" s="31"/>
      <c r="F4952" s="31"/>
      <c r="H4952" s="36"/>
    </row>
    <row r="4953" spans="4:8" x14ac:dyDescent="0.25">
      <c r="D4953" s="18"/>
      <c r="E4953" s="31"/>
      <c r="F4953" s="31"/>
      <c r="H4953" s="36"/>
    </row>
    <row r="4954" spans="4:8" x14ac:dyDescent="0.25">
      <c r="D4954" s="18"/>
      <c r="E4954" s="31"/>
      <c r="F4954" s="31"/>
      <c r="H4954" s="36"/>
    </row>
    <row r="4955" spans="4:8" x14ac:dyDescent="0.25">
      <c r="D4955" s="18"/>
      <c r="E4955" s="31"/>
      <c r="F4955" s="31"/>
      <c r="H4955" s="36"/>
    </row>
    <row r="4956" spans="4:8" x14ac:dyDescent="0.25">
      <c r="D4956" s="18"/>
      <c r="E4956" s="31"/>
      <c r="F4956" s="31"/>
      <c r="H4956" s="36"/>
    </row>
    <row r="4957" spans="4:8" x14ac:dyDescent="0.25">
      <c r="D4957" s="18"/>
      <c r="E4957" s="31"/>
      <c r="F4957" s="31"/>
      <c r="H4957" s="36"/>
    </row>
    <row r="4958" spans="4:8" x14ac:dyDescent="0.25">
      <c r="D4958" s="18"/>
      <c r="E4958" s="31"/>
      <c r="F4958" s="31"/>
      <c r="H4958" s="36"/>
    </row>
    <row r="4959" spans="4:8" x14ac:dyDescent="0.25">
      <c r="D4959" s="18"/>
      <c r="E4959" s="31"/>
      <c r="F4959" s="31"/>
      <c r="H4959" s="36"/>
    </row>
    <row r="4960" spans="4:8" x14ac:dyDescent="0.25">
      <c r="D4960" s="18"/>
      <c r="E4960" s="31"/>
      <c r="F4960" s="31"/>
      <c r="H4960" s="36"/>
    </row>
    <row r="4961" spans="4:8" x14ac:dyDescent="0.25">
      <c r="D4961" s="18"/>
      <c r="E4961" s="31"/>
      <c r="F4961" s="31"/>
      <c r="H4961" s="36"/>
    </row>
    <row r="4962" spans="4:8" x14ac:dyDescent="0.25">
      <c r="D4962" s="18"/>
      <c r="E4962" s="31"/>
      <c r="F4962" s="31"/>
      <c r="H4962" s="36"/>
    </row>
    <row r="4963" spans="4:8" x14ac:dyDescent="0.25">
      <c r="D4963" s="18"/>
      <c r="E4963" s="31"/>
      <c r="F4963" s="31"/>
      <c r="H4963" s="36"/>
    </row>
    <row r="4964" spans="4:8" x14ac:dyDescent="0.25">
      <c r="D4964" s="18"/>
      <c r="E4964" s="31"/>
      <c r="F4964" s="31"/>
      <c r="H4964" s="36"/>
    </row>
    <row r="4965" spans="4:8" x14ac:dyDescent="0.25">
      <c r="D4965" s="18"/>
      <c r="E4965" s="31"/>
      <c r="F4965" s="31"/>
      <c r="H4965" s="36"/>
    </row>
    <row r="4966" spans="4:8" x14ac:dyDescent="0.25">
      <c r="D4966" s="18"/>
      <c r="E4966" s="31"/>
      <c r="F4966" s="31"/>
      <c r="H4966" s="36"/>
    </row>
    <row r="4967" spans="4:8" x14ac:dyDescent="0.25">
      <c r="D4967" s="18"/>
      <c r="E4967" s="31"/>
      <c r="F4967" s="31"/>
      <c r="H4967" s="36"/>
    </row>
    <row r="4968" spans="4:8" x14ac:dyDescent="0.25">
      <c r="D4968" s="18"/>
      <c r="E4968" s="31"/>
      <c r="F4968" s="31"/>
      <c r="H4968" s="36"/>
    </row>
    <row r="4969" spans="4:8" x14ac:dyDescent="0.25">
      <c r="D4969" s="18"/>
      <c r="E4969" s="31"/>
      <c r="F4969" s="31"/>
      <c r="H4969" s="36"/>
    </row>
    <row r="4970" spans="4:8" x14ac:dyDescent="0.25">
      <c r="D4970" s="18"/>
      <c r="E4970" s="31"/>
      <c r="F4970" s="31"/>
      <c r="H4970" s="36"/>
    </row>
    <row r="4971" spans="4:8" x14ac:dyDescent="0.25">
      <c r="D4971" s="18"/>
      <c r="E4971" s="31"/>
      <c r="F4971" s="31"/>
      <c r="H4971" s="36"/>
    </row>
    <row r="4972" spans="4:8" x14ac:dyDescent="0.25">
      <c r="D4972" s="18"/>
      <c r="E4972" s="31"/>
      <c r="F4972" s="31"/>
      <c r="H4972" s="36"/>
    </row>
    <row r="4973" spans="4:8" x14ac:dyDescent="0.25">
      <c r="D4973" s="18"/>
      <c r="E4973" s="31"/>
      <c r="F4973" s="31"/>
      <c r="H4973" s="36"/>
    </row>
    <row r="4974" spans="4:8" x14ac:dyDescent="0.25">
      <c r="D4974" s="18"/>
      <c r="E4974" s="31"/>
      <c r="F4974" s="31"/>
      <c r="H4974" s="36"/>
    </row>
    <row r="4975" spans="4:8" x14ac:dyDescent="0.25">
      <c r="D4975" s="18"/>
      <c r="E4975" s="31"/>
      <c r="F4975" s="31"/>
      <c r="H4975" s="36"/>
    </row>
    <row r="4976" spans="4:8" x14ac:dyDescent="0.25">
      <c r="D4976" s="18"/>
      <c r="E4976" s="31"/>
      <c r="F4976" s="31"/>
      <c r="H4976" s="36"/>
    </row>
    <row r="4977" spans="4:8" x14ac:dyDescent="0.25">
      <c r="D4977" s="18"/>
      <c r="E4977" s="31"/>
      <c r="F4977" s="31"/>
      <c r="H4977" s="36"/>
    </row>
    <row r="4978" spans="4:8" x14ac:dyDescent="0.25">
      <c r="D4978" s="18"/>
      <c r="E4978" s="31"/>
      <c r="F4978" s="31"/>
      <c r="H4978" s="36"/>
    </row>
    <row r="4979" spans="4:8" x14ac:dyDescent="0.25">
      <c r="D4979" s="18"/>
      <c r="E4979" s="31"/>
      <c r="F4979" s="31"/>
      <c r="H4979" s="36"/>
    </row>
    <row r="4980" spans="4:8" x14ac:dyDescent="0.25">
      <c r="D4980" s="18"/>
      <c r="E4980" s="31"/>
      <c r="F4980" s="31"/>
      <c r="H4980" s="36"/>
    </row>
    <row r="4981" spans="4:8" x14ac:dyDescent="0.25">
      <c r="D4981" s="18"/>
      <c r="E4981" s="31"/>
      <c r="F4981" s="31"/>
      <c r="H4981" s="36"/>
    </row>
    <row r="4982" spans="4:8" x14ac:dyDescent="0.25">
      <c r="D4982" s="18"/>
      <c r="E4982" s="31"/>
      <c r="F4982" s="31"/>
      <c r="H4982" s="36"/>
    </row>
    <row r="4983" spans="4:8" x14ac:dyDescent="0.25">
      <c r="D4983" s="18"/>
      <c r="E4983" s="31"/>
      <c r="F4983" s="31"/>
      <c r="H4983" s="36"/>
    </row>
    <row r="4984" spans="4:8" x14ac:dyDescent="0.25">
      <c r="D4984" s="18"/>
      <c r="E4984" s="31"/>
      <c r="F4984" s="31"/>
      <c r="H4984" s="36"/>
    </row>
    <row r="4985" spans="4:8" x14ac:dyDescent="0.25">
      <c r="D4985" s="18"/>
      <c r="E4985" s="31"/>
      <c r="F4985" s="31"/>
      <c r="H4985" s="36"/>
    </row>
    <row r="4986" spans="4:8" x14ac:dyDescent="0.25">
      <c r="D4986" s="18"/>
      <c r="E4986" s="31"/>
      <c r="F4986" s="31"/>
      <c r="H4986" s="36"/>
    </row>
    <row r="4987" spans="4:8" x14ac:dyDescent="0.25">
      <c r="D4987" s="18"/>
      <c r="E4987" s="31"/>
      <c r="F4987" s="31"/>
      <c r="H4987" s="36"/>
    </row>
    <row r="4988" spans="4:8" x14ac:dyDescent="0.25">
      <c r="D4988" s="18"/>
      <c r="E4988" s="31"/>
      <c r="F4988" s="31"/>
      <c r="H4988" s="36"/>
    </row>
    <row r="4989" spans="4:8" x14ac:dyDescent="0.25">
      <c r="D4989" s="18"/>
      <c r="E4989" s="31"/>
      <c r="F4989" s="31"/>
      <c r="H4989" s="36"/>
    </row>
    <row r="4990" spans="4:8" x14ac:dyDescent="0.25">
      <c r="D4990" s="18"/>
      <c r="E4990" s="31"/>
      <c r="F4990" s="31"/>
      <c r="H4990" s="36"/>
    </row>
    <row r="4991" spans="4:8" x14ac:dyDescent="0.25">
      <c r="D4991" s="18"/>
      <c r="E4991" s="31"/>
      <c r="F4991" s="31"/>
      <c r="H4991" s="36"/>
    </row>
    <row r="4992" spans="4:8" x14ac:dyDescent="0.25">
      <c r="D4992" s="18"/>
      <c r="E4992" s="31"/>
      <c r="F4992" s="31"/>
      <c r="H4992" s="36"/>
    </row>
    <row r="4993" spans="4:8" x14ac:dyDescent="0.25">
      <c r="D4993" s="18"/>
      <c r="E4993" s="31"/>
      <c r="F4993" s="31"/>
      <c r="H4993" s="36"/>
    </row>
    <row r="4994" spans="4:8" x14ac:dyDescent="0.25">
      <c r="D4994" s="18"/>
      <c r="E4994" s="31"/>
      <c r="F4994" s="31"/>
      <c r="H4994" s="36"/>
    </row>
    <row r="4995" spans="4:8" x14ac:dyDescent="0.25">
      <c r="D4995" s="18"/>
      <c r="E4995" s="31"/>
      <c r="F4995" s="31"/>
      <c r="H4995" s="36"/>
    </row>
    <row r="4996" spans="4:8" x14ac:dyDescent="0.25">
      <c r="D4996" s="18"/>
      <c r="E4996" s="31"/>
      <c r="F4996" s="31"/>
      <c r="H4996" s="36"/>
    </row>
    <row r="4997" spans="4:8" x14ac:dyDescent="0.25">
      <c r="D4997" s="18"/>
      <c r="E4997" s="31"/>
      <c r="F4997" s="31"/>
      <c r="H4997" s="36"/>
    </row>
    <row r="4998" spans="4:8" x14ac:dyDescent="0.25">
      <c r="D4998" s="18"/>
      <c r="E4998" s="31"/>
      <c r="F4998" s="31"/>
      <c r="H4998" s="36"/>
    </row>
    <row r="4999" spans="4:8" x14ac:dyDescent="0.25">
      <c r="D4999" s="18"/>
      <c r="E4999" s="31"/>
      <c r="F4999" s="31"/>
      <c r="H4999" s="36"/>
    </row>
    <row r="5000" spans="4:8" x14ac:dyDescent="0.25">
      <c r="D5000" s="18"/>
      <c r="E5000" s="31"/>
      <c r="F5000" s="31"/>
      <c r="H5000" s="36"/>
    </row>
    <row r="5001" spans="4:8" x14ac:dyDescent="0.25">
      <c r="D5001" s="18"/>
      <c r="E5001" s="31"/>
      <c r="F5001" s="31"/>
      <c r="H5001" s="36"/>
    </row>
    <row r="5002" spans="4:8" x14ac:dyDescent="0.25">
      <c r="D5002" s="18"/>
      <c r="E5002" s="31"/>
      <c r="F5002" s="31"/>
      <c r="H5002" s="36"/>
    </row>
    <row r="5003" spans="4:8" x14ac:dyDescent="0.25">
      <c r="D5003" s="18"/>
      <c r="E5003" s="31"/>
      <c r="F5003" s="31"/>
      <c r="H5003" s="36"/>
    </row>
    <row r="5004" spans="4:8" x14ac:dyDescent="0.25">
      <c r="D5004" s="18"/>
      <c r="E5004" s="31"/>
      <c r="F5004" s="31"/>
      <c r="H5004" s="36"/>
    </row>
    <row r="5005" spans="4:8" x14ac:dyDescent="0.25">
      <c r="D5005" s="18"/>
      <c r="E5005" s="31"/>
      <c r="F5005" s="31"/>
      <c r="H5005" s="36"/>
    </row>
    <row r="5006" spans="4:8" x14ac:dyDescent="0.25">
      <c r="D5006" s="18"/>
      <c r="E5006" s="31"/>
      <c r="F5006" s="31"/>
      <c r="H5006" s="36"/>
    </row>
    <row r="5007" spans="4:8" x14ac:dyDescent="0.25">
      <c r="D5007" s="18"/>
      <c r="E5007" s="31"/>
      <c r="F5007" s="31"/>
      <c r="H5007" s="36"/>
    </row>
    <row r="5008" spans="4:8" x14ac:dyDescent="0.25">
      <c r="D5008" s="18"/>
      <c r="E5008" s="31"/>
      <c r="F5008" s="31"/>
      <c r="H5008" s="36"/>
    </row>
    <row r="5009" spans="4:8" x14ac:dyDescent="0.25">
      <c r="D5009" s="18"/>
      <c r="E5009" s="31"/>
      <c r="F5009" s="31"/>
      <c r="H5009" s="36"/>
    </row>
    <row r="5010" spans="4:8" x14ac:dyDescent="0.25">
      <c r="D5010" s="18"/>
      <c r="E5010" s="31"/>
      <c r="F5010" s="31"/>
      <c r="H5010" s="36"/>
    </row>
    <row r="5011" spans="4:8" x14ac:dyDescent="0.25">
      <c r="D5011" s="18"/>
      <c r="E5011" s="31"/>
      <c r="F5011" s="31"/>
      <c r="H5011" s="36"/>
    </row>
    <row r="5012" spans="4:8" x14ac:dyDescent="0.25">
      <c r="D5012" s="18"/>
      <c r="E5012" s="31"/>
      <c r="F5012" s="31"/>
      <c r="H5012" s="36"/>
    </row>
    <row r="5013" spans="4:8" x14ac:dyDescent="0.25">
      <c r="D5013" s="18"/>
      <c r="E5013" s="31"/>
      <c r="F5013" s="31"/>
      <c r="H5013" s="36"/>
    </row>
    <row r="5014" spans="4:8" x14ac:dyDescent="0.25">
      <c r="D5014" s="18"/>
      <c r="E5014" s="31"/>
      <c r="F5014" s="31"/>
      <c r="H5014" s="36"/>
    </row>
    <row r="5015" spans="4:8" x14ac:dyDescent="0.25">
      <c r="D5015" s="18"/>
      <c r="E5015" s="31"/>
      <c r="F5015" s="31"/>
      <c r="H5015" s="36"/>
    </row>
    <row r="5016" spans="4:8" x14ac:dyDescent="0.25">
      <c r="D5016" s="18"/>
      <c r="E5016" s="31"/>
      <c r="F5016" s="31"/>
      <c r="H5016" s="36"/>
    </row>
    <row r="5017" spans="4:8" x14ac:dyDescent="0.25">
      <c r="D5017" s="18"/>
      <c r="E5017" s="31"/>
      <c r="F5017" s="31"/>
      <c r="H5017" s="36"/>
    </row>
    <row r="5018" spans="4:8" x14ac:dyDescent="0.25">
      <c r="D5018" s="18"/>
      <c r="E5018" s="31"/>
      <c r="F5018" s="31"/>
      <c r="H5018" s="36"/>
    </row>
    <row r="5019" spans="4:8" x14ac:dyDescent="0.25">
      <c r="D5019" s="18"/>
      <c r="E5019" s="31"/>
      <c r="F5019" s="31"/>
      <c r="H5019" s="36"/>
    </row>
    <row r="5020" spans="4:8" x14ac:dyDescent="0.25">
      <c r="D5020" s="18"/>
      <c r="E5020" s="31"/>
      <c r="F5020" s="31"/>
      <c r="H5020" s="36"/>
    </row>
    <row r="5021" spans="4:8" x14ac:dyDescent="0.25">
      <c r="D5021" s="18"/>
      <c r="E5021" s="31"/>
      <c r="F5021" s="31"/>
      <c r="H5021" s="36"/>
    </row>
    <row r="5022" spans="4:8" x14ac:dyDescent="0.25">
      <c r="D5022" s="18"/>
      <c r="E5022" s="31"/>
      <c r="F5022" s="31"/>
      <c r="H5022" s="36"/>
    </row>
    <row r="5023" spans="4:8" x14ac:dyDescent="0.25">
      <c r="D5023" s="18"/>
      <c r="E5023" s="31"/>
      <c r="F5023" s="31"/>
      <c r="H5023" s="36"/>
    </row>
    <row r="5024" spans="4:8" x14ac:dyDescent="0.25">
      <c r="D5024" s="18"/>
      <c r="E5024" s="31"/>
      <c r="F5024" s="31"/>
      <c r="H5024" s="36"/>
    </row>
    <row r="5025" spans="4:8" x14ac:dyDescent="0.25">
      <c r="D5025" s="18"/>
      <c r="E5025" s="31"/>
      <c r="F5025" s="31"/>
      <c r="H5025" s="36"/>
    </row>
    <row r="5026" spans="4:8" x14ac:dyDescent="0.25">
      <c r="D5026" s="18"/>
      <c r="E5026" s="31"/>
      <c r="F5026" s="31"/>
      <c r="H5026" s="36"/>
    </row>
    <row r="5027" spans="4:8" x14ac:dyDescent="0.25">
      <c r="D5027" s="18"/>
      <c r="E5027" s="31"/>
      <c r="F5027" s="31"/>
      <c r="H5027" s="36"/>
    </row>
    <row r="5028" spans="4:8" x14ac:dyDescent="0.25">
      <c r="D5028" s="18"/>
      <c r="E5028" s="31"/>
      <c r="F5028" s="31"/>
      <c r="H5028" s="36"/>
    </row>
    <row r="5029" spans="4:8" x14ac:dyDescent="0.25">
      <c r="D5029" s="18"/>
      <c r="E5029" s="31"/>
      <c r="F5029" s="31"/>
      <c r="H5029" s="36"/>
    </row>
    <row r="5030" spans="4:8" x14ac:dyDescent="0.25">
      <c r="D5030" s="18"/>
      <c r="E5030" s="31"/>
      <c r="F5030" s="31"/>
      <c r="H5030" s="36"/>
    </row>
    <row r="5031" spans="4:8" x14ac:dyDescent="0.25">
      <c r="D5031" s="18"/>
      <c r="E5031" s="31"/>
      <c r="F5031" s="31"/>
      <c r="H5031" s="36"/>
    </row>
    <row r="5032" spans="4:8" x14ac:dyDescent="0.25">
      <c r="D5032" s="18"/>
      <c r="E5032" s="31"/>
      <c r="F5032" s="31"/>
      <c r="H5032" s="36"/>
    </row>
    <row r="5033" spans="4:8" x14ac:dyDescent="0.25">
      <c r="D5033" s="18"/>
      <c r="E5033" s="31"/>
      <c r="F5033" s="31"/>
      <c r="H5033" s="36"/>
    </row>
    <row r="5034" spans="4:8" x14ac:dyDescent="0.25">
      <c r="D5034" s="18"/>
      <c r="E5034" s="31"/>
      <c r="F5034" s="31"/>
      <c r="H5034" s="36"/>
    </row>
    <row r="5035" spans="4:8" x14ac:dyDescent="0.25">
      <c r="D5035" s="18"/>
      <c r="E5035" s="31"/>
      <c r="F5035" s="31"/>
      <c r="H5035" s="36"/>
    </row>
    <row r="5036" spans="4:8" x14ac:dyDescent="0.25">
      <c r="D5036" s="18"/>
      <c r="E5036" s="31"/>
      <c r="F5036" s="31"/>
      <c r="H5036" s="36"/>
    </row>
    <row r="5037" spans="4:8" x14ac:dyDescent="0.25">
      <c r="D5037" s="18"/>
      <c r="E5037" s="31"/>
      <c r="F5037" s="31"/>
      <c r="H5037" s="36"/>
    </row>
    <row r="5038" spans="4:8" x14ac:dyDescent="0.25">
      <c r="D5038" s="18"/>
      <c r="E5038" s="31"/>
      <c r="F5038" s="31"/>
      <c r="H5038" s="36"/>
    </row>
    <row r="5039" spans="4:8" x14ac:dyDescent="0.25">
      <c r="D5039" s="18"/>
      <c r="E5039" s="31"/>
      <c r="F5039" s="31"/>
      <c r="H5039" s="36"/>
    </row>
    <row r="5040" spans="4:8" x14ac:dyDescent="0.25">
      <c r="D5040" s="18"/>
      <c r="E5040" s="31"/>
      <c r="F5040" s="31"/>
      <c r="H5040" s="36"/>
    </row>
    <row r="5041" spans="4:8" x14ac:dyDescent="0.25">
      <c r="D5041" s="18"/>
      <c r="E5041" s="31"/>
      <c r="F5041" s="31"/>
      <c r="H5041" s="36"/>
    </row>
    <row r="5042" spans="4:8" x14ac:dyDescent="0.25">
      <c r="D5042" s="18"/>
      <c r="E5042" s="31"/>
      <c r="F5042" s="31"/>
      <c r="H5042" s="36"/>
    </row>
    <row r="5043" spans="4:8" x14ac:dyDescent="0.25">
      <c r="D5043" s="18"/>
      <c r="E5043" s="31"/>
      <c r="F5043" s="31"/>
      <c r="H5043" s="36"/>
    </row>
    <row r="5044" spans="4:8" x14ac:dyDescent="0.25">
      <c r="D5044" s="18"/>
      <c r="E5044" s="31"/>
      <c r="F5044" s="31"/>
      <c r="H5044" s="36"/>
    </row>
    <row r="5045" spans="4:8" x14ac:dyDescent="0.25">
      <c r="D5045" s="18"/>
      <c r="E5045" s="31"/>
      <c r="F5045" s="31"/>
      <c r="H5045" s="36"/>
    </row>
    <row r="5046" spans="4:8" x14ac:dyDescent="0.25">
      <c r="D5046" s="18"/>
      <c r="E5046" s="31"/>
      <c r="F5046" s="31"/>
      <c r="H5046" s="36"/>
    </row>
    <row r="5047" spans="4:8" x14ac:dyDescent="0.25">
      <c r="D5047" s="18"/>
      <c r="E5047" s="31"/>
      <c r="F5047" s="31"/>
      <c r="H5047" s="36"/>
    </row>
    <row r="5048" spans="4:8" x14ac:dyDescent="0.25">
      <c r="D5048" s="18"/>
      <c r="E5048" s="31"/>
      <c r="F5048" s="31"/>
      <c r="H5048" s="36"/>
    </row>
    <row r="5049" spans="4:8" x14ac:dyDescent="0.25">
      <c r="D5049" s="18"/>
      <c r="E5049" s="31"/>
      <c r="F5049" s="31"/>
      <c r="H5049" s="36"/>
    </row>
    <row r="5050" spans="4:8" x14ac:dyDescent="0.25">
      <c r="D5050" s="18"/>
      <c r="E5050" s="31"/>
      <c r="F5050" s="31"/>
      <c r="H5050" s="36"/>
    </row>
    <row r="5051" spans="4:8" x14ac:dyDescent="0.25">
      <c r="D5051" s="18"/>
      <c r="E5051" s="31"/>
      <c r="F5051" s="31"/>
      <c r="H5051" s="36"/>
    </row>
    <row r="5052" spans="4:8" x14ac:dyDescent="0.25">
      <c r="D5052" s="18"/>
      <c r="E5052" s="31"/>
      <c r="F5052" s="31"/>
      <c r="H5052" s="36"/>
    </row>
    <row r="5053" spans="4:8" x14ac:dyDescent="0.25">
      <c r="D5053" s="18"/>
      <c r="E5053" s="31"/>
      <c r="F5053" s="31"/>
      <c r="H5053" s="36"/>
    </row>
    <row r="5054" spans="4:8" x14ac:dyDescent="0.25">
      <c r="D5054" s="18"/>
      <c r="E5054" s="31"/>
      <c r="F5054" s="31"/>
      <c r="H5054" s="36"/>
    </row>
    <row r="5055" spans="4:8" x14ac:dyDescent="0.25">
      <c r="D5055" s="18"/>
      <c r="E5055" s="31"/>
      <c r="F5055" s="31"/>
      <c r="H5055" s="36"/>
    </row>
    <row r="5056" spans="4:8" x14ac:dyDescent="0.25">
      <c r="D5056" s="18"/>
      <c r="E5056" s="31"/>
      <c r="F5056" s="31"/>
      <c r="H5056" s="36"/>
    </row>
    <row r="5057" spans="4:8" x14ac:dyDescent="0.25">
      <c r="D5057" s="18"/>
      <c r="E5057" s="31"/>
      <c r="F5057" s="31"/>
      <c r="H5057" s="36"/>
    </row>
    <row r="5058" spans="4:8" x14ac:dyDescent="0.25">
      <c r="D5058" s="18"/>
      <c r="E5058" s="31"/>
      <c r="F5058" s="31"/>
      <c r="H5058" s="36"/>
    </row>
    <row r="5059" spans="4:8" x14ac:dyDescent="0.25">
      <c r="D5059" s="18"/>
      <c r="E5059" s="31"/>
      <c r="F5059" s="31"/>
      <c r="H5059" s="36"/>
    </row>
    <row r="5060" spans="4:8" x14ac:dyDescent="0.25">
      <c r="D5060" s="18"/>
      <c r="E5060" s="31"/>
      <c r="F5060" s="31"/>
      <c r="H5060" s="36"/>
    </row>
    <row r="5061" spans="4:8" x14ac:dyDescent="0.25">
      <c r="D5061" s="18"/>
      <c r="E5061" s="31"/>
      <c r="F5061" s="31"/>
      <c r="H5061" s="36"/>
    </row>
    <row r="5062" spans="4:8" x14ac:dyDescent="0.25">
      <c r="D5062" s="18"/>
      <c r="E5062" s="31"/>
      <c r="F5062" s="31"/>
      <c r="H5062" s="36"/>
    </row>
    <row r="5063" spans="4:8" x14ac:dyDescent="0.25">
      <c r="D5063" s="18"/>
      <c r="E5063" s="31"/>
      <c r="F5063" s="31"/>
      <c r="H5063" s="36"/>
    </row>
    <row r="5064" spans="4:8" x14ac:dyDescent="0.25">
      <c r="D5064" s="18"/>
      <c r="E5064" s="31"/>
      <c r="F5064" s="31"/>
      <c r="H5064" s="36"/>
    </row>
    <row r="5065" spans="4:8" x14ac:dyDescent="0.25">
      <c r="D5065" s="18"/>
      <c r="E5065" s="31"/>
      <c r="F5065" s="31"/>
      <c r="H5065" s="36"/>
    </row>
    <row r="5066" spans="4:8" x14ac:dyDescent="0.25">
      <c r="D5066" s="18"/>
      <c r="E5066" s="31"/>
      <c r="F5066" s="31"/>
      <c r="H5066" s="36"/>
    </row>
    <row r="5067" spans="4:8" x14ac:dyDescent="0.25">
      <c r="D5067" s="18"/>
      <c r="E5067" s="31"/>
      <c r="F5067" s="31"/>
      <c r="H5067" s="36"/>
    </row>
    <row r="5068" spans="4:8" x14ac:dyDescent="0.25">
      <c r="D5068" s="18"/>
      <c r="E5068" s="31"/>
      <c r="F5068" s="31"/>
      <c r="H5068" s="36"/>
    </row>
    <row r="5069" spans="4:8" x14ac:dyDescent="0.25">
      <c r="D5069" s="18"/>
      <c r="E5069" s="31"/>
      <c r="F5069" s="31"/>
      <c r="H5069" s="36"/>
    </row>
    <row r="5070" spans="4:8" x14ac:dyDescent="0.25">
      <c r="D5070" s="18"/>
      <c r="E5070" s="31"/>
      <c r="F5070" s="31"/>
      <c r="H5070" s="36"/>
    </row>
    <row r="5071" spans="4:8" x14ac:dyDescent="0.25">
      <c r="D5071" s="18"/>
      <c r="E5071" s="31"/>
      <c r="F5071" s="31"/>
      <c r="H5071" s="36"/>
    </row>
    <row r="5072" spans="4:8" x14ac:dyDescent="0.25">
      <c r="D5072" s="18"/>
      <c r="E5072" s="31"/>
      <c r="F5072" s="31"/>
      <c r="H5072" s="36"/>
    </row>
    <row r="5073" spans="4:8" x14ac:dyDescent="0.25">
      <c r="D5073" s="18"/>
      <c r="E5073" s="31"/>
      <c r="F5073" s="31"/>
      <c r="H5073" s="36"/>
    </row>
    <row r="5074" spans="4:8" x14ac:dyDescent="0.25">
      <c r="D5074" s="18"/>
      <c r="E5074" s="31"/>
      <c r="F5074" s="31"/>
      <c r="H5074" s="36"/>
    </row>
    <row r="5075" spans="4:8" x14ac:dyDescent="0.25">
      <c r="D5075" s="18"/>
      <c r="E5075" s="31"/>
      <c r="F5075" s="31"/>
      <c r="H5075" s="36"/>
    </row>
    <row r="5076" spans="4:8" x14ac:dyDescent="0.25">
      <c r="D5076" s="18"/>
      <c r="E5076" s="31"/>
      <c r="F5076" s="31"/>
      <c r="H5076" s="36"/>
    </row>
    <row r="5077" spans="4:8" x14ac:dyDescent="0.25">
      <c r="D5077" s="18"/>
      <c r="E5077" s="31"/>
      <c r="F5077" s="31"/>
      <c r="H5077" s="36"/>
    </row>
    <row r="5078" spans="4:8" x14ac:dyDescent="0.25">
      <c r="D5078" s="18"/>
      <c r="E5078" s="31"/>
      <c r="F5078" s="31"/>
      <c r="H5078" s="36"/>
    </row>
    <row r="5079" spans="4:8" x14ac:dyDescent="0.25">
      <c r="D5079" s="18"/>
      <c r="E5079" s="31"/>
      <c r="F5079" s="31"/>
      <c r="H5079" s="36"/>
    </row>
    <row r="5080" spans="4:8" x14ac:dyDescent="0.25">
      <c r="D5080" s="18"/>
      <c r="E5080" s="31"/>
      <c r="F5080" s="31"/>
      <c r="H5080" s="36"/>
    </row>
    <row r="5081" spans="4:8" x14ac:dyDescent="0.25">
      <c r="D5081" s="18"/>
      <c r="E5081" s="31"/>
      <c r="F5081" s="31"/>
      <c r="H5081" s="36"/>
    </row>
    <row r="5082" spans="4:8" x14ac:dyDescent="0.25">
      <c r="D5082" s="18"/>
      <c r="E5082" s="31"/>
      <c r="F5082" s="31"/>
      <c r="H5082" s="36"/>
    </row>
    <row r="5083" spans="4:8" x14ac:dyDescent="0.25">
      <c r="D5083" s="18"/>
      <c r="E5083" s="31"/>
      <c r="F5083" s="31"/>
      <c r="H5083" s="36"/>
    </row>
    <row r="5084" spans="4:8" x14ac:dyDescent="0.25">
      <c r="D5084" s="18"/>
      <c r="E5084" s="31"/>
      <c r="F5084" s="31"/>
      <c r="H5084" s="36"/>
    </row>
    <row r="5085" spans="4:8" x14ac:dyDescent="0.25">
      <c r="D5085" s="18"/>
      <c r="E5085" s="31"/>
      <c r="F5085" s="31"/>
      <c r="H5085" s="36"/>
    </row>
    <row r="5086" spans="4:8" x14ac:dyDescent="0.25">
      <c r="D5086" s="18"/>
      <c r="E5086" s="31"/>
      <c r="F5086" s="31"/>
      <c r="H5086" s="36"/>
    </row>
    <row r="5087" spans="4:8" x14ac:dyDescent="0.25">
      <c r="D5087" s="18"/>
      <c r="E5087" s="31"/>
      <c r="F5087" s="31"/>
      <c r="H5087" s="36"/>
    </row>
    <row r="5088" spans="4:8" x14ac:dyDescent="0.25">
      <c r="D5088" s="18"/>
      <c r="E5088" s="31"/>
      <c r="F5088" s="31"/>
      <c r="H5088" s="36"/>
    </row>
    <row r="5089" spans="4:8" x14ac:dyDescent="0.25">
      <c r="D5089" s="18"/>
      <c r="E5089" s="31"/>
      <c r="F5089" s="31"/>
      <c r="H5089" s="36"/>
    </row>
    <row r="5090" spans="4:8" x14ac:dyDescent="0.25">
      <c r="D5090" s="18"/>
      <c r="E5090" s="31"/>
      <c r="F5090" s="31"/>
      <c r="H5090" s="36"/>
    </row>
    <row r="5091" spans="4:8" x14ac:dyDescent="0.25">
      <c r="D5091" s="18"/>
      <c r="E5091" s="31"/>
      <c r="F5091" s="31"/>
      <c r="H5091" s="36"/>
    </row>
    <row r="5092" spans="4:8" x14ac:dyDescent="0.25">
      <c r="D5092" s="18"/>
      <c r="E5092" s="31"/>
      <c r="F5092" s="31"/>
      <c r="H5092" s="36"/>
    </row>
    <row r="5093" spans="4:8" x14ac:dyDescent="0.25">
      <c r="D5093" s="18"/>
      <c r="E5093" s="31"/>
      <c r="F5093" s="31"/>
      <c r="H5093" s="36"/>
    </row>
    <row r="5094" spans="4:8" x14ac:dyDescent="0.25">
      <c r="D5094" s="18"/>
      <c r="E5094" s="31"/>
      <c r="F5094" s="31"/>
      <c r="H5094" s="36"/>
    </row>
    <row r="5095" spans="4:8" x14ac:dyDescent="0.25">
      <c r="D5095" s="18"/>
      <c r="E5095" s="31"/>
      <c r="F5095" s="31"/>
      <c r="H5095" s="36"/>
    </row>
    <row r="5096" spans="4:8" x14ac:dyDescent="0.25">
      <c r="D5096" s="18"/>
      <c r="E5096" s="31"/>
      <c r="F5096" s="31"/>
      <c r="H5096" s="36"/>
    </row>
    <row r="5097" spans="4:8" x14ac:dyDescent="0.25">
      <c r="D5097" s="18"/>
      <c r="E5097" s="31"/>
      <c r="F5097" s="31"/>
      <c r="H5097" s="36"/>
    </row>
    <row r="5098" spans="4:8" x14ac:dyDescent="0.25">
      <c r="D5098" s="18"/>
      <c r="E5098" s="31"/>
      <c r="F5098" s="31"/>
      <c r="H5098" s="36"/>
    </row>
    <row r="5099" spans="4:8" x14ac:dyDescent="0.25">
      <c r="D5099" s="18"/>
      <c r="E5099" s="31"/>
      <c r="F5099" s="31"/>
      <c r="H5099" s="36"/>
    </row>
    <row r="5100" spans="4:8" x14ac:dyDescent="0.25">
      <c r="D5100" s="18"/>
      <c r="E5100" s="31"/>
      <c r="F5100" s="31"/>
      <c r="H5100" s="36"/>
    </row>
    <row r="5101" spans="4:8" x14ac:dyDescent="0.25">
      <c r="D5101" s="18"/>
      <c r="E5101" s="31"/>
      <c r="F5101" s="31"/>
      <c r="H5101" s="36"/>
    </row>
    <row r="5102" spans="4:8" x14ac:dyDescent="0.25">
      <c r="D5102" s="18"/>
      <c r="E5102" s="31"/>
      <c r="F5102" s="31"/>
      <c r="H5102" s="36"/>
    </row>
    <row r="5103" spans="4:8" x14ac:dyDescent="0.25">
      <c r="D5103" s="18"/>
      <c r="E5103" s="31"/>
      <c r="F5103" s="31"/>
      <c r="H5103" s="36"/>
    </row>
    <row r="5104" spans="4:8" x14ac:dyDescent="0.25">
      <c r="D5104" s="18"/>
      <c r="E5104" s="31"/>
      <c r="F5104" s="31"/>
      <c r="H5104" s="36"/>
    </row>
    <row r="5105" spans="4:8" x14ac:dyDescent="0.25">
      <c r="D5105" s="18"/>
      <c r="E5105" s="31"/>
      <c r="F5105" s="31"/>
      <c r="H5105" s="36"/>
    </row>
    <row r="5106" spans="4:8" x14ac:dyDescent="0.25">
      <c r="D5106" s="18"/>
      <c r="E5106" s="31"/>
      <c r="F5106" s="31"/>
      <c r="H5106" s="36"/>
    </row>
    <row r="5107" spans="4:8" x14ac:dyDescent="0.25">
      <c r="D5107" s="18"/>
      <c r="E5107" s="31"/>
      <c r="F5107" s="31"/>
      <c r="H5107" s="36"/>
    </row>
    <row r="5108" spans="4:8" x14ac:dyDescent="0.25">
      <c r="D5108" s="18"/>
      <c r="E5108" s="31"/>
      <c r="F5108" s="31"/>
      <c r="H5108" s="36"/>
    </row>
    <row r="5109" spans="4:8" x14ac:dyDescent="0.25">
      <c r="D5109" s="18"/>
      <c r="E5109" s="31"/>
      <c r="F5109" s="31"/>
      <c r="H5109" s="36"/>
    </row>
    <row r="5110" spans="4:8" x14ac:dyDescent="0.25">
      <c r="D5110" s="18"/>
      <c r="E5110" s="31"/>
      <c r="F5110" s="31"/>
      <c r="H5110" s="36"/>
    </row>
    <row r="5111" spans="4:8" x14ac:dyDescent="0.25">
      <c r="D5111" s="18"/>
      <c r="E5111" s="31"/>
      <c r="F5111" s="31"/>
      <c r="H5111" s="36"/>
    </row>
    <row r="5112" spans="4:8" x14ac:dyDescent="0.25">
      <c r="D5112" s="18"/>
      <c r="E5112" s="31"/>
      <c r="F5112" s="31"/>
      <c r="H5112" s="36"/>
    </row>
    <row r="5113" spans="4:8" x14ac:dyDescent="0.25">
      <c r="D5113" s="18"/>
      <c r="E5113" s="31"/>
      <c r="F5113" s="31"/>
      <c r="H5113" s="36"/>
    </row>
    <row r="5114" spans="4:8" x14ac:dyDescent="0.25">
      <c r="D5114" s="18"/>
      <c r="E5114" s="31"/>
      <c r="F5114" s="31"/>
      <c r="H5114" s="36"/>
    </row>
    <row r="5115" spans="4:8" x14ac:dyDescent="0.25">
      <c r="D5115" s="18"/>
      <c r="E5115" s="31"/>
      <c r="F5115" s="31"/>
      <c r="H5115" s="36"/>
    </row>
    <row r="5116" spans="4:8" x14ac:dyDescent="0.25">
      <c r="D5116" s="18"/>
      <c r="E5116" s="31"/>
      <c r="F5116" s="31"/>
      <c r="H5116" s="36"/>
    </row>
    <row r="5117" spans="4:8" x14ac:dyDescent="0.25">
      <c r="D5117" s="18"/>
      <c r="E5117" s="31"/>
      <c r="F5117" s="31"/>
      <c r="H5117" s="36"/>
    </row>
    <row r="5118" spans="4:8" x14ac:dyDescent="0.25">
      <c r="D5118" s="18"/>
      <c r="E5118" s="31"/>
      <c r="F5118" s="31"/>
      <c r="H5118" s="36"/>
    </row>
    <row r="5119" spans="4:8" x14ac:dyDescent="0.25">
      <c r="D5119" s="18"/>
      <c r="E5119" s="31"/>
      <c r="F5119" s="31"/>
      <c r="H5119" s="36"/>
    </row>
    <row r="5120" spans="4:8" x14ac:dyDescent="0.25">
      <c r="D5120" s="18"/>
      <c r="E5120" s="31"/>
      <c r="F5120" s="31"/>
      <c r="H5120" s="36"/>
    </row>
    <row r="5121" spans="4:8" x14ac:dyDescent="0.25">
      <c r="D5121" s="18"/>
      <c r="E5121" s="31"/>
      <c r="F5121" s="31"/>
      <c r="H5121" s="36"/>
    </row>
    <row r="5122" spans="4:8" x14ac:dyDescent="0.25">
      <c r="D5122" s="18"/>
      <c r="E5122" s="31"/>
      <c r="F5122" s="31"/>
      <c r="H5122" s="36"/>
    </row>
    <row r="5123" spans="4:8" x14ac:dyDescent="0.25">
      <c r="D5123" s="18"/>
      <c r="E5123" s="31"/>
      <c r="F5123" s="31"/>
      <c r="H5123" s="36"/>
    </row>
    <row r="5124" spans="4:8" x14ac:dyDescent="0.25">
      <c r="D5124" s="18"/>
      <c r="E5124" s="31"/>
      <c r="F5124" s="31"/>
      <c r="H5124" s="36"/>
    </row>
    <row r="5125" spans="4:8" x14ac:dyDescent="0.25">
      <c r="D5125" s="18"/>
      <c r="E5125" s="31"/>
      <c r="F5125" s="31"/>
      <c r="H5125" s="36"/>
    </row>
    <row r="5126" spans="4:8" x14ac:dyDescent="0.25">
      <c r="D5126" s="18"/>
      <c r="E5126" s="31"/>
      <c r="F5126" s="31"/>
      <c r="H5126" s="36"/>
    </row>
    <row r="5127" spans="4:8" x14ac:dyDescent="0.25">
      <c r="D5127" s="18"/>
      <c r="E5127" s="31"/>
      <c r="F5127" s="31"/>
      <c r="H5127" s="36"/>
    </row>
    <row r="5128" spans="4:8" x14ac:dyDescent="0.25">
      <c r="D5128" s="18"/>
      <c r="E5128" s="31"/>
      <c r="F5128" s="31"/>
      <c r="H5128" s="36"/>
    </row>
    <row r="5129" spans="4:8" x14ac:dyDescent="0.25">
      <c r="D5129" s="18"/>
      <c r="E5129" s="31"/>
      <c r="F5129" s="31"/>
      <c r="H5129" s="36"/>
    </row>
    <row r="5130" spans="4:8" x14ac:dyDescent="0.25">
      <c r="D5130" s="18"/>
      <c r="E5130" s="31"/>
      <c r="F5130" s="31"/>
      <c r="H5130" s="36"/>
    </row>
    <row r="5131" spans="4:8" x14ac:dyDescent="0.25">
      <c r="D5131" s="18"/>
      <c r="E5131" s="31"/>
      <c r="F5131" s="31"/>
      <c r="H5131" s="36"/>
    </row>
    <row r="5132" spans="4:8" x14ac:dyDescent="0.25">
      <c r="D5132" s="18"/>
      <c r="E5132" s="31"/>
      <c r="F5132" s="31"/>
      <c r="H5132" s="36"/>
    </row>
    <row r="5133" spans="4:8" x14ac:dyDescent="0.25">
      <c r="D5133" s="18"/>
      <c r="E5133" s="31"/>
      <c r="F5133" s="31"/>
      <c r="H5133" s="36"/>
    </row>
    <row r="5134" spans="4:8" x14ac:dyDescent="0.25">
      <c r="D5134" s="18"/>
      <c r="E5134" s="31"/>
      <c r="F5134" s="31"/>
      <c r="H5134" s="36"/>
    </row>
    <row r="5135" spans="4:8" x14ac:dyDescent="0.25">
      <c r="D5135" s="18"/>
      <c r="E5135" s="31"/>
      <c r="F5135" s="31"/>
      <c r="H5135" s="36"/>
    </row>
    <row r="5136" spans="4:8" x14ac:dyDescent="0.25">
      <c r="D5136" s="18"/>
      <c r="E5136" s="31"/>
      <c r="F5136" s="31"/>
      <c r="H5136" s="36"/>
    </row>
    <row r="5137" spans="4:8" x14ac:dyDescent="0.25">
      <c r="D5137" s="18"/>
      <c r="E5137" s="31"/>
      <c r="F5137" s="31"/>
      <c r="H5137" s="36"/>
    </row>
    <row r="5138" spans="4:8" x14ac:dyDescent="0.25">
      <c r="D5138" s="18"/>
      <c r="E5138" s="31"/>
      <c r="F5138" s="31"/>
      <c r="H5138" s="36"/>
    </row>
    <row r="5139" spans="4:8" x14ac:dyDescent="0.25">
      <c r="D5139" s="18"/>
      <c r="E5139" s="31"/>
      <c r="F5139" s="31"/>
      <c r="H5139" s="36"/>
    </row>
    <row r="5140" spans="4:8" x14ac:dyDescent="0.25">
      <c r="D5140" s="18"/>
      <c r="E5140" s="31"/>
      <c r="F5140" s="31"/>
      <c r="H5140" s="36"/>
    </row>
    <row r="5141" spans="4:8" x14ac:dyDescent="0.25">
      <c r="D5141" s="18"/>
      <c r="E5141" s="31"/>
      <c r="F5141" s="31"/>
      <c r="H5141" s="36"/>
    </row>
    <row r="5142" spans="4:8" x14ac:dyDescent="0.25">
      <c r="D5142" s="18"/>
      <c r="E5142" s="31"/>
      <c r="F5142" s="31"/>
      <c r="H5142" s="36"/>
    </row>
    <row r="5143" spans="4:8" x14ac:dyDescent="0.25">
      <c r="D5143" s="18"/>
      <c r="E5143" s="31"/>
      <c r="F5143" s="31"/>
      <c r="H5143" s="36"/>
    </row>
    <row r="5144" spans="4:8" x14ac:dyDescent="0.25">
      <c r="D5144" s="18"/>
      <c r="E5144" s="31"/>
      <c r="F5144" s="31"/>
      <c r="H5144" s="36"/>
    </row>
    <row r="5145" spans="4:8" x14ac:dyDescent="0.25">
      <c r="D5145" s="18"/>
      <c r="E5145" s="31"/>
      <c r="F5145" s="31"/>
      <c r="H5145" s="36"/>
    </row>
    <row r="5146" spans="4:8" x14ac:dyDescent="0.25">
      <c r="D5146" s="18"/>
      <c r="E5146" s="31"/>
      <c r="F5146" s="31"/>
      <c r="H5146" s="36"/>
    </row>
    <row r="5147" spans="4:8" x14ac:dyDescent="0.25">
      <c r="D5147" s="18"/>
      <c r="E5147" s="31"/>
      <c r="F5147" s="31"/>
      <c r="H5147" s="36"/>
    </row>
    <row r="5148" spans="4:8" x14ac:dyDescent="0.25">
      <c r="D5148" s="18"/>
      <c r="E5148" s="31"/>
      <c r="F5148" s="31"/>
      <c r="H5148" s="36"/>
    </row>
    <row r="5149" spans="4:8" x14ac:dyDescent="0.25">
      <c r="D5149" s="18"/>
      <c r="E5149" s="31"/>
      <c r="F5149" s="31"/>
      <c r="H5149" s="36"/>
    </row>
    <row r="5150" spans="4:8" x14ac:dyDescent="0.25">
      <c r="D5150" s="18"/>
      <c r="E5150" s="31"/>
      <c r="F5150" s="31"/>
      <c r="H5150" s="36"/>
    </row>
    <row r="5151" spans="4:8" x14ac:dyDescent="0.25">
      <c r="D5151" s="18"/>
      <c r="E5151" s="31"/>
      <c r="F5151" s="31"/>
      <c r="H5151" s="36"/>
    </row>
    <row r="5152" spans="4:8" x14ac:dyDescent="0.25">
      <c r="D5152" s="18"/>
      <c r="E5152" s="31"/>
      <c r="F5152" s="31"/>
      <c r="H5152" s="36"/>
    </row>
    <row r="5153" spans="4:8" x14ac:dyDescent="0.25">
      <c r="D5153" s="18"/>
      <c r="E5153" s="31"/>
      <c r="F5153" s="31"/>
      <c r="H5153" s="36"/>
    </row>
    <row r="5154" spans="4:8" x14ac:dyDescent="0.25">
      <c r="D5154" s="18"/>
      <c r="E5154" s="31"/>
      <c r="F5154" s="31"/>
      <c r="H5154" s="36"/>
    </row>
    <row r="5155" spans="4:8" x14ac:dyDescent="0.25">
      <c r="D5155" s="18"/>
      <c r="E5155" s="31"/>
      <c r="F5155" s="31"/>
      <c r="H5155" s="36"/>
    </row>
    <row r="5156" spans="4:8" x14ac:dyDescent="0.25">
      <c r="D5156" s="18"/>
      <c r="E5156" s="31"/>
      <c r="F5156" s="31"/>
      <c r="H5156" s="36"/>
    </row>
    <row r="5157" spans="4:8" x14ac:dyDescent="0.25">
      <c r="D5157" s="18"/>
      <c r="E5157" s="31"/>
      <c r="F5157" s="31"/>
      <c r="H5157" s="36"/>
    </row>
    <row r="5158" spans="4:8" x14ac:dyDescent="0.25">
      <c r="D5158" s="18"/>
      <c r="E5158" s="31"/>
      <c r="F5158" s="31"/>
      <c r="H5158" s="36"/>
    </row>
    <row r="5159" spans="4:8" x14ac:dyDescent="0.25">
      <c r="D5159" s="18"/>
      <c r="E5159" s="31"/>
      <c r="F5159" s="31"/>
      <c r="H5159" s="36"/>
    </row>
    <row r="5160" spans="4:8" x14ac:dyDescent="0.25">
      <c r="D5160" s="18"/>
      <c r="E5160" s="31"/>
      <c r="F5160" s="31"/>
      <c r="H5160" s="36"/>
    </row>
    <row r="5161" spans="4:8" x14ac:dyDescent="0.25">
      <c r="D5161" s="18"/>
      <c r="E5161" s="31"/>
      <c r="F5161" s="31"/>
      <c r="H5161" s="36"/>
    </row>
    <row r="5162" spans="4:8" x14ac:dyDescent="0.25">
      <c r="D5162" s="18"/>
      <c r="E5162" s="31"/>
      <c r="F5162" s="31"/>
      <c r="H5162" s="36"/>
    </row>
    <row r="5163" spans="4:8" x14ac:dyDescent="0.25">
      <c r="D5163" s="18"/>
      <c r="E5163" s="31"/>
      <c r="F5163" s="31"/>
      <c r="H5163" s="36"/>
    </row>
    <row r="5164" spans="4:8" x14ac:dyDescent="0.25">
      <c r="D5164" s="18"/>
      <c r="E5164" s="31"/>
      <c r="F5164" s="31"/>
      <c r="H5164" s="36"/>
    </row>
    <row r="5165" spans="4:8" x14ac:dyDescent="0.25">
      <c r="D5165" s="18"/>
      <c r="E5165" s="31"/>
      <c r="F5165" s="31"/>
      <c r="H5165" s="36"/>
    </row>
    <row r="5166" spans="4:8" x14ac:dyDescent="0.25">
      <c r="D5166" s="18"/>
      <c r="E5166" s="31"/>
      <c r="F5166" s="31"/>
      <c r="H5166" s="36"/>
    </row>
    <row r="5167" spans="4:8" x14ac:dyDescent="0.25">
      <c r="D5167" s="18"/>
      <c r="E5167" s="31"/>
      <c r="F5167" s="31"/>
      <c r="H5167" s="36"/>
    </row>
    <row r="5168" spans="4:8" x14ac:dyDescent="0.25">
      <c r="D5168" s="18"/>
      <c r="E5168" s="31"/>
      <c r="F5168" s="31"/>
      <c r="H5168" s="36"/>
    </row>
    <row r="5169" spans="4:8" x14ac:dyDescent="0.25">
      <c r="D5169" s="18"/>
      <c r="E5169" s="31"/>
      <c r="F5169" s="31"/>
      <c r="H5169" s="36"/>
    </row>
    <row r="5170" spans="4:8" x14ac:dyDescent="0.25">
      <c r="D5170" s="18"/>
      <c r="E5170" s="31"/>
      <c r="F5170" s="31"/>
      <c r="H5170" s="36"/>
    </row>
    <row r="5171" spans="4:8" x14ac:dyDescent="0.25">
      <c r="D5171" s="18"/>
      <c r="E5171" s="31"/>
      <c r="F5171" s="31"/>
      <c r="H5171" s="36"/>
    </row>
    <row r="5172" spans="4:8" x14ac:dyDescent="0.25">
      <c r="D5172" s="18"/>
      <c r="E5172" s="31"/>
      <c r="F5172" s="31"/>
      <c r="H5172" s="36"/>
    </row>
    <row r="5173" spans="4:8" x14ac:dyDescent="0.25">
      <c r="D5173" s="18"/>
      <c r="E5173" s="31"/>
      <c r="F5173" s="31"/>
      <c r="H5173" s="36"/>
    </row>
    <row r="5174" spans="4:8" x14ac:dyDescent="0.25">
      <c r="D5174" s="18"/>
      <c r="E5174" s="31"/>
      <c r="F5174" s="31"/>
      <c r="H5174" s="36"/>
    </row>
    <row r="5175" spans="4:8" x14ac:dyDescent="0.25">
      <c r="D5175" s="18"/>
      <c r="E5175" s="31"/>
      <c r="F5175" s="31"/>
      <c r="H5175" s="36"/>
    </row>
    <row r="5176" spans="4:8" x14ac:dyDescent="0.25">
      <c r="D5176" s="18"/>
      <c r="E5176" s="31"/>
      <c r="F5176" s="31"/>
      <c r="H5176" s="36"/>
    </row>
    <row r="5177" spans="4:8" x14ac:dyDescent="0.25">
      <c r="D5177" s="18"/>
      <c r="E5177" s="31"/>
      <c r="F5177" s="31"/>
      <c r="H5177" s="36"/>
    </row>
    <row r="5178" spans="4:8" x14ac:dyDescent="0.25">
      <c r="D5178" s="18"/>
      <c r="E5178" s="31"/>
      <c r="F5178" s="31"/>
      <c r="H5178" s="36"/>
    </row>
    <row r="5179" spans="4:8" x14ac:dyDescent="0.25">
      <c r="D5179" s="18"/>
      <c r="E5179" s="31"/>
      <c r="F5179" s="31"/>
      <c r="H5179" s="36"/>
    </row>
    <row r="5180" spans="4:8" x14ac:dyDescent="0.25">
      <c r="D5180" s="18"/>
      <c r="E5180" s="31"/>
      <c r="F5180" s="31"/>
      <c r="H5180" s="36"/>
    </row>
    <row r="5181" spans="4:8" x14ac:dyDescent="0.25">
      <c r="D5181" s="18"/>
      <c r="E5181" s="31"/>
      <c r="F5181" s="31"/>
      <c r="H5181" s="36"/>
    </row>
    <row r="5182" spans="4:8" x14ac:dyDescent="0.25">
      <c r="D5182" s="18"/>
      <c r="E5182" s="31"/>
      <c r="F5182" s="31"/>
      <c r="H5182" s="36"/>
    </row>
    <row r="5183" spans="4:8" x14ac:dyDescent="0.25">
      <c r="D5183" s="18"/>
      <c r="E5183" s="31"/>
      <c r="F5183" s="31"/>
      <c r="H5183" s="36"/>
    </row>
    <row r="5184" spans="4:8" x14ac:dyDescent="0.25">
      <c r="D5184" s="18"/>
      <c r="E5184" s="31"/>
      <c r="F5184" s="31"/>
      <c r="H5184" s="36"/>
    </row>
    <row r="5185" spans="4:8" x14ac:dyDescent="0.25">
      <c r="D5185" s="18"/>
      <c r="E5185" s="31"/>
      <c r="F5185" s="31"/>
      <c r="H5185" s="36"/>
    </row>
    <row r="5186" spans="4:8" x14ac:dyDescent="0.25">
      <c r="D5186" s="18"/>
      <c r="E5186" s="31"/>
      <c r="F5186" s="31"/>
      <c r="H5186" s="36"/>
    </row>
    <row r="5187" spans="4:8" x14ac:dyDescent="0.25">
      <c r="D5187" s="18"/>
      <c r="E5187" s="31"/>
      <c r="F5187" s="31"/>
      <c r="H5187" s="36"/>
    </row>
    <row r="5188" spans="4:8" x14ac:dyDescent="0.25">
      <c r="D5188" s="18"/>
      <c r="E5188" s="31"/>
      <c r="F5188" s="31"/>
      <c r="H5188" s="36"/>
    </row>
    <row r="5189" spans="4:8" x14ac:dyDescent="0.25">
      <c r="D5189" s="18"/>
      <c r="E5189" s="31"/>
      <c r="F5189" s="31"/>
      <c r="H5189" s="36"/>
    </row>
    <row r="5190" spans="4:8" x14ac:dyDescent="0.25">
      <c r="D5190" s="18"/>
      <c r="E5190" s="31"/>
      <c r="F5190" s="31"/>
      <c r="H5190" s="36"/>
    </row>
    <row r="5191" spans="4:8" x14ac:dyDescent="0.25">
      <c r="D5191" s="18"/>
      <c r="E5191" s="31"/>
      <c r="F5191" s="31"/>
      <c r="H5191" s="36"/>
    </row>
    <row r="5192" spans="4:8" x14ac:dyDescent="0.25">
      <c r="D5192" s="18"/>
      <c r="E5192" s="31"/>
      <c r="F5192" s="31"/>
      <c r="H5192" s="36"/>
    </row>
    <row r="5193" spans="4:8" x14ac:dyDescent="0.25">
      <c r="D5193" s="18"/>
      <c r="E5193" s="31"/>
      <c r="F5193" s="31"/>
      <c r="H5193" s="36"/>
    </row>
    <row r="5194" spans="4:8" x14ac:dyDescent="0.25">
      <c r="D5194" s="18"/>
      <c r="E5194" s="31"/>
      <c r="F5194" s="31"/>
      <c r="H5194" s="36"/>
    </row>
    <row r="5195" spans="4:8" x14ac:dyDescent="0.25">
      <c r="D5195" s="18"/>
      <c r="E5195" s="31"/>
      <c r="F5195" s="31"/>
      <c r="H5195" s="36"/>
    </row>
    <row r="5196" spans="4:8" x14ac:dyDescent="0.25">
      <c r="D5196" s="18"/>
      <c r="E5196" s="31"/>
      <c r="F5196" s="31"/>
      <c r="H5196" s="36"/>
    </row>
    <row r="5197" spans="4:8" x14ac:dyDescent="0.25">
      <c r="D5197" s="18"/>
      <c r="E5197" s="31"/>
      <c r="F5197" s="31"/>
      <c r="H5197" s="36"/>
    </row>
    <row r="5198" spans="4:8" x14ac:dyDescent="0.25">
      <c r="D5198" s="18"/>
      <c r="E5198" s="31"/>
      <c r="F5198" s="31"/>
      <c r="H5198" s="36"/>
    </row>
    <row r="5199" spans="4:8" x14ac:dyDescent="0.25">
      <c r="D5199" s="18"/>
      <c r="E5199" s="31"/>
      <c r="F5199" s="31"/>
      <c r="H5199" s="36"/>
    </row>
    <row r="5200" spans="4:8" x14ac:dyDescent="0.25">
      <c r="D5200" s="18"/>
      <c r="E5200" s="31"/>
      <c r="F5200" s="31"/>
      <c r="H5200" s="36"/>
    </row>
    <row r="5201" spans="4:8" x14ac:dyDescent="0.25">
      <c r="D5201" s="18"/>
      <c r="E5201" s="31"/>
      <c r="F5201" s="31"/>
      <c r="H5201" s="36"/>
    </row>
    <row r="5202" spans="4:8" x14ac:dyDescent="0.25">
      <c r="D5202" s="18"/>
      <c r="E5202" s="31"/>
      <c r="F5202" s="31"/>
      <c r="H5202" s="36"/>
    </row>
    <row r="5203" spans="4:8" x14ac:dyDescent="0.25">
      <c r="D5203" s="18"/>
      <c r="E5203" s="31"/>
      <c r="F5203" s="31"/>
      <c r="H5203" s="36"/>
    </row>
    <row r="5204" spans="4:8" x14ac:dyDescent="0.25">
      <c r="D5204" s="18"/>
      <c r="E5204" s="31"/>
      <c r="F5204" s="31"/>
      <c r="H5204" s="36"/>
    </row>
    <row r="5205" spans="4:8" x14ac:dyDescent="0.25">
      <c r="D5205" s="18"/>
      <c r="E5205" s="31"/>
      <c r="F5205" s="31"/>
      <c r="H5205" s="36"/>
    </row>
    <row r="5206" spans="4:8" x14ac:dyDescent="0.25">
      <c r="D5206" s="18"/>
      <c r="E5206" s="31"/>
      <c r="F5206" s="31"/>
      <c r="H5206" s="36"/>
    </row>
    <row r="5207" spans="4:8" x14ac:dyDescent="0.25">
      <c r="D5207" s="18"/>
      <c r="E5207" s="31"/>
      <c r="F5207" s="31"/>
      <c r="H5207" s="36"/>
    </row>
    <row r="5208" spans="4:8" x14ac:dyDescent="0.25">
      <c r="D5208" s="18"/>
      <c r="E5208" s="31"/>
      <c r="F5208" s="31"/>
      <c r="H5208" s="36"/>
    </row>
    <row r="5209" spans="4:8" x14ac:dyDescent="0.25">
      <c r="D5209" s="18"/>
      <c r="E5209" s="31"/>
      <c r="F5209" s="31"/>
      <c r="H5209" s="36"/>
    </row>
    <row r="5210" spans="4:8" x14ac:dyDescent="0.25">
      <c r="D5210" s="18"/>
      <c r="E5210" s="31"/>
      <c r="F5210" s="31"/>
      <c r="H5210" s="36"/>
    </row>
    <row r="5211" spans="4:8" x14ac:dyDescent="0.25">
      <c r="D5211" s="18"/>
      <c r="E5211" s="31"/>
      <c r="F5211" s="31"/>
      <c r="H5211" s="36"/>
    </row>
    <row r="5212" spans="4:8" x14ac:dyDescent="0.25">
      <c r="D5212" s="18"/>
      <c r="E5212" s="31"/>
      <c r="F5212" s="31"/>
      <c r="H5212" s="36"/>
    </row>
    <row r="5213" spans="4:8" x14ac:dyDescent="0.25">
      <c r="D5213" s="18"/>
      <c r="E5213" s="31"/>
      <c r="F5213" s="31"/>
      <c r="H5213" s="36"/>
    </row>
    <row r="5214" spans="4:8" x14ac:dyDescent="0.25">
      <c r="D5214" s="18"/>
      <c r="E5214" s="31"/>
      <c r="F5214" s="31"/>
      <c r="H5214" s="36"/>
    </row>
    <row r="5215" spans="4:8" x14ac:dyDescent="0.25">
      <c r="D5215" s="18"/>
      <c r="E5215" s="31"/>
      <c r="F5215" s="31"/>
      <c r="H5215" s="36"/>
    </row>
    <row r="5216" spans="4:8" x14ac:dyDescent="0.25">
      <c r="D5216" s="18"/>
      <c r="E5216" s="31"/>
      <c r="F5216" s="31"/>
      <c r="H5216" s="36"/>
    </row>
    <row r="5217" spans="4:8" x14ac:dyDescent="0.25">
      <c r="D5217" s="18"/>
      <c r="E5217" s="31"/>
      <c r="F5217" s="31"/>
      <c r="H5217" s="36"/>
    </row>
    <row r="5218" spans="4:8" x14ac:dyDescent="0.25">
      <c r="D5218" s="18"/>
      <c r="E5218" s="31"/>
      <c r="F5218" s="31"/>
      <c r="H5218" s="36"/>
    </row>
    <row r="5219" spans="4:8" x14ac:dyDescent="0.25">
      <c r="D5219" s="18"/>
      <c r="E5219" s="31"/>
      <c r="F5219" s="31"/>
      <c r="H5219" s="36"/>
    </row>
    <row r="5220" spans="4:8" x14ac:dyDescent="0.25">
      <c r="D5220" s="18"/>
      <c r="E5220" s="31"/>
      <c r="F5220" s="31"/>
      <c r="H5220" s="36"/>
    </row>
    <row r="5221" spans="4:8" x14ac:dyDescent="0.25">
      <c r="D5221" s="18"/>
      <c r="E5221" s="31"/>
      <c r="F5221" s="31"/>
      <c r="H5221" s="36"/>
    </row>
    <row r="5222" spans="4:8" x14ac:dyDescent="0.25">
      <c r="D5222" s="18"/>
      <c r="E5222" s="31"/>
      <c r="F5222" s="31"/>
      <c r="H5222" s="36"/>
    </row>
    <row r="5223" spans="4:8" x14ac:dyDescent="0.25">
      <c r="D5223" s="18"/>
      <c r="E5223" s="31"/>
      <c r="F5223" s="31"/>
      <c r="H5223" s="36"/>
    </row>
    <row r="5224" spans="4:8" x14ac:dyDescent="0.25">
      <c r="D5224" s="18"/>
      <c r="E5224" s="31"/>
      <c r="F5224" s="31"/>
      <c r="H5224" s="36"/>
    </row>
    <row r="5225" spans="4:8" x14ac:dyDescent="0.25">
      <c r="D5225" s="18"/>
      <c r="E5225" s="31"/>
      <c r="F5225" s="31"/>
      <c r="H5225" s="36"/>
    </row>
    <row r="5226" spans="4:8" x14ac:dyDescent="0.25">
      <c r="D5226" s="18"/>
      <c r="E5226" s="31"/>
      <c r="F5226" s="31"/>
      <c r="H5226" s="36"/>
    </row>
    <row r="5227" spans="4:8" x14ac:dyDescent="0.25">
      <c r="D5227" s="18"/>
      <c r="E5227" s="31"/>
      <c r="F5227" s="31"/>
      <c r="H5227" s="36"/>
    </row>
    <row r="5228" spans="4:8" x14ac:dyDescent="0.25">
      <c r="D5228" s="18"/>
      <c r="E5228" s="31"/>
      <c r="F5228" s="31"/>
      <c r="H5228" s="36"/>
    </row>
    <row r="5229" spans="4:8" x14ac:dyDescent="0.25">
      <c r="D5229" s="18"/>
      <c r="E5229" s="31"/>
      <c r="F5229" s="31"/>
      <c r="H5229" s="36"/>
    </row>
    <row r="5230" spans="4:8" x14ac:dyDescent="0.25">
      <c r="D5230" s="18"/>
      <c r="E5230" s="31"/>
      <c r="F5230" s="31"/>
      <c r="H5230" s="36"/>
    </row>
    <row r="5231" spans="4:8" x14ac:dyDescent="0.25">
      <c r="D5231" s="18"/>
      <c r="E5231" s="31"/>
      <c r="F5231" s="31"/>
      <c r="H5231" s="36"/>
    </row>
    <row r="5232" spans="4:8" x14ac:dyDescent="0.25">
      <c r="D5232" s="18"/>
      <c r="E5232" s="31"/>
      <c r="F5232" s="31"/>
      <c r="H5232" s="36"/>
    </row>
    <row r="5233" spans="4:8" x14ac:dyDescent="0.25">
      <c r="D5233" s="18"/>
      <c r="E5233" s="31"/>
      <c r="F5233" s="31"/>
      <c r="H5233" s="36"/>
    </row>
    <row r="5234" spans="4:8" x14ac:dyDescent="0.25">
      <c r="D5234" s="18"/>
      <c r="E5234" s="31"/>
      <c r="F5234" s="31"/>
      <c r="H5234" s="36"/>
    </row>
    <row r="5235" spans="4:8" x14ac:dyDescent="0.25">
      <c r="D5235" s="18"/>
      <c r="E5235" s="31"/>
      <c r="F5235" s="31"/>
      <c r="H5235" s="36"/>
    </row>
    <row r="5236" spans="4:8" x14ac:dyDescent="0.25">
      <c r="D5236" s="18"/>
      <c r="E5236" s="31"/>
      <c r="F5236" s="31"/>
      <c r="H5236" s="36"/>
    </row>
    <row r="5237" spans="4:8" x14ac:dyDescent="0.25">
      <c r="D5237" s="18"/>
      <c r="E5237" s="31"/>
      <c r="F5237" s="31"/>
      <c r="H5237" s="36"/>
    </row>
    <row r="5238" spans="4:8" x14ac:dyDescent="0.25">
      <c r="D5238" s="18"/>
      <c r="E5238" s="31"/>
      <c r="F5238" s="31"/>
      <c r="H5238" s="36"/>
    </row>
    <row r="5239" spans="4:8" x14ac:dyDescent="0.25">
      <c r="D5239" s="18"/>
      <c r="E5239" s="31"/>
      <c r="F5239" s="31"/>
      <c r="H5239" s="36"/>
    </row>
    <row r="5240" spans="4:8" x14ac:dyDescent="0.25">
      <c r="D5240" s="18"/>
      <c r="E5240" s="31"/>
      <c r="F5240" s="31"/>
      <c r="H5240" s="36"/>
    </row>
    <row r="5241" spans="4:8" x14ac:dyDescent="0.25">
      <c r="D5241" s="18"/>
      <c r="E5241" s="31"/>
      <c r="F5241" s="31"/>
      <c r="H5241" s="36"/>
    </row>
    <row r="5242" spans="4:8" x14ac:dyDescent="0.25">
      <c r="D5242" s="18"/>
      <c r="E5242" s="31"/>
      <c r="F5242" s="31"/>
      <c r="H5242" s="36"/>
    </row>
    <row r="5243" spans="4:8" x14ac:dyDescent="0.25">
      <c r="D5243" s="18"/>
      <c r="E5243" s="31"/>
      <c r="F5243" s="31"/>
      <c r="H5243" s="36"/>
    </row>
    <row r="5244" spans="4:8" x14ac:dyDescent="0.25">
      <c r="D5244" s="18"/>
      <c r="E5244" s="31"/>
      <c r="F5244" s="31"/>
      <c r="H5244" s="36"/>
    </row>
    <row r="5245" spans="4:8" x14ac:dyDescent="0.25">
      <c r="D5245" s="18"/>
      <c r="E5245" s="31"/>
      <c r="F5245" s="31"/>
      <c r="H5245" s="36"/>
    </row>
    <row r="5246" spans="4:8" x14ac:dyDescent="0.25">
      <c r="D5246" s="18"/>
      <c r="E5246" s="31"/>
      <c r="F5246" s="31"/>
      <c r="H5246" s="36"/>
    </row>
    <row r="5247" spans="4:8" x14ac:dyDescent="0.25">
      <c r="D5247" s="18"/>
      <c r="E5247" s="31"/>
      <c r="F5247" s="31"/>
      <c r="H5247" s="36"/>
    </row>
    <row r="5248" spans="4:8" x14ac:dyDescent="0.25">
      <c r="D5248" s="18"/>
      <c r="E5248" s="31"/>
      <c r="F5248" s="31"/>
      <c r="H5248" s="36"/>
    </row>
    <row r="5249" spans="4:8" x14ac:dyDescent="0.25">
      <c r="D5249" s="18"/>
      <c r="E5249" s="31"/>
      <c r="F5249" s="31"/>
      <c r="H5249" s="36"/>
    </row>
    <row r="5250" spans="4:8" x14ac:dyDescent="0.25">
      <c r="D5250" s="18"/>
      <c r="E5250" s="31"/>
      <c r="F5250" s="31"/>
      <c r="H5250" s="36"/>
    </row>
    <row r="5251" spans="4:8" x14ac:dyDescent="0.25">
      <c r="D5251" s="18"/>
      <c r="E5251" s="31"/>
      <c r="F5251" s="31"/>
      <c r="H5251" s="36"/>
    </row>
    <row r="5252" spans="4:8" x14ac:dyDescent="0.25">
      <c r="D5252" s="18"/>
      <c r="E5252" s="31"/>
      <c r="F5252" s="31"/>
      <c r="H5252" s="36"/>
    </row>
    <row r="5253" spans="4:8" x14ac:dyDescent="0.25">
      <c r="D5253" s="18"/>
      <c r="E5253" s="31"/>
      <c r="F5253" s="31"/>
      <c r="H5253" s="36"/>
    </row>
    <row r="5254" spans="4:8" x14ac:dyDescent="0.25">
      <c r="D5254" s="18"/>
      <c r="E5254" s="31"/>
      <c r="F5254" s="31"/>
      <c r="H5254" s="36"/>
    </row>
    <row r="5255" spans="4:8" x14ac:dyDescent="0.25">
      <c r="D5255" s="18"/>
      <c r="E5255" s="31"/>
      <c r="F5255" s="31"/>
      <c r="H5255" s="36"/>
    </row>
    <row r="5256" spans="4:8" x14ac:dyDescent="0.25">
      <c r="D5256" s="18"/>
      <c r="E5256" s="31"/>
      <c r="F5256" s="31"/>
      <c r="H5256" s="36"/>
    </row>
    <row r="5257" spans="4:8" x14ac:dyDescent="0.25">
      <c r="D5257" s="18"/>
      <c r="E5257" s="31"/>
      <c r="F5257" s="31"/>
      <c r="H5257" s="36"/>
    </row>
    <row r="5258" spans="4:8" x14ac:dyDescent="0.25">
      <c r="D5258" s="18"/>
      <c r="E5258" s="31"/>
      <c r="F5258" s="31"/>
      <c r="H5258" s="36"/>
    </row>
    <row r="5259" spans="4:8" x14ac:dyDescent="0.25">
      <c r="D5259" s="18"/>
      <c r="E5259" s="31"/>
      <c r="F5259" s="31"/>
      <c r="H5259" s="36"/>
    </row>
    <row r="5260" spans="4:8" x14ac:dyDescent="0.25">
      <c r="D5260" s="18"/>
      <c r="E5260" s="31"/>
      <c r="F5260" s="31"/>
      <c r="H5260" s="36"/>
    </row>
    <row r="5261" spans="4:8" x14ac:dyDescent="0.25">
      <c r="D5261" s="18"/>
      <c r="E5261" s="31"/>
      <c r="F5261" s="31"/>
      <c r="H5261" s="36"/>
    </row>
    <row r="5262" spans="4:8" x14ac:dyDescent="0.25">
      <c r="D5262" s="18"/>
      <c r="E5262" s="31"/>
      <c r="F5262" s="31"/>
      <c r="H5262" s="36"/>
    </row>
    <row r="5263" spans="4:8" x14ac:dyDescent="0.25">
      <c r="D5263" s="18"/>
      <c r="E5263" s="31"/>
      <c r="F5263" s="31"/>
      <c r="H5263" s="36"/>
    </row>
    <row r="5264" spans="4:8" x14ac:dyDescent="0.25">
      <c r="D5264" s="18"/>
      <c r="E5264" s="31"/>
      <c r="F5264" s="31"/>
      <c r="H5264" s="36"/>
    </row>
    <row r="5265" spans="4:8" x14ac:dyDescent="0.25">
      <c r="D5265" s="18"/>
      <c r="E5265" s="31"/>
      <c r="F5265" s="31"/>
      <c r="H5265" s="36"/>
    </row>
    <row r="5266" spans="4:8" x14ac:dyDescent="0.25">
      <c r="D5266" s="18"/>
      <c r="E5266" s="31"/>
      <c r="F5266" s="31"/>
      <c r="H5266" s="36"/>
    </row>
    <row r="5267" spans="4:8" x14ac:dyDescent="0.25">
      <c r="D5267" s="18"/>
      <c r="E5267" s="31"/>
      <c r="F5267" s="31"/>
      <c r="H5267" s="36"/>
    </row>
    <row r="5268" spans="4:8" x14ac:dyDescent="0.25">
      <c r="D5268" s="18"/>
      <c r="E5268" s="31"/>
      <c r="F5268" s="31"/>
      <c r="H5268" s="36"/>
    </row>
    <row r="5269" spans="4:8" x14ac:dyDescent="0.25">
      <c r="D5269" s="18"/>
      <c r="E5269" s="31"/>
      <c r="F5269" s="31"/>
      <c r="H5269" s="36"/>
    </row>
    <row r="5270" spans="4:8" x14ac:dyDescent="0.25">
      <c r="D5270" s="18"/>
      <c r="E5270" s="31"/>
      <c r="F5270" s="31"/>
      <c r="H5270" s="36"/>
    </row>
    <row r="5271" spans="4:8" x14ac:dyDescent="0.25">
      <c r="D5271" s="18"/>
      <c r="E5271" s="31"/>
      <c r="F5271" s="31"/>
      <c r="H5271" s="36"/>
    </row>
    <row r="5272" spans="4:8" x14ac:dyDescent="0.25">
      <c r="D5272" s="18"/>
      <c r="E5272" s="31"/>
      <c r="F5272" s="31"/>
      <c r="H5272" s="36"/>
    </row>
    <row r="5273" spans="4:8" x14ac:dyDescent="0.25">
      <c r="D5273" s="18"/>
      <c r="E5273" s="31"/>
      <c r="F5273" s="31"/>
      <c r="H5273" s="36"/>
    </row>
    <row r="5274" spans="4:8" x14ac:dyDescent="0.25">
      <c r="D5274" s="18"/>
      <c r="E5274" s="31"/>
      <c r="F5274" s="31"/>
      <c r="H5274" s="36"/>
    </row>
    <row r="5275" spans="4:8" x14ac:dyDescent="0.25">
      <c r="D5275" s="18"/>
      <c r="E5275" s="31"/>
      <c r="F5275" s="31"/>
      <c r="H5275" s="36"/>
    </row>
    <row r="5276" spans="4:8" x14ac:dyDescent="0.25">
      <c r="D5276" s="18"/>
      <c r="E5276" s="31"/>
      <c r="F5276" s="31"/>
      <c r="H5276" s="36"/>
    </row>
    <row r="5277" spans="4:8" x14ac:dyDescent="0.25">
      <c r="D5277" s="18"/>
      <c r="E5277" s="31"/>
      <c r="F5277" s="31"/>
      <c r="H5277" s="36"/>
    </row>
    <row r="5278" spans="4:8" x14ac:dyDescent="0.25">
      <c r="D5278" s="18"/>
      <c r="E5278" s="31"/>
      <c r="F5278" s="31"/>
      <c r="H5278" s="36"/>
    </row>
    <row r="5279" spans="4:8" x14ac:dyDescent="0.25">
      <c r="D5279" s="18"/>
      <c r="E5279" s="31"/>
      <c r="F5279" s="31"/>
      <c r="H5279" s="36"/>
    </row>
    <row r="5280" spans="4:8" x14ac:dyDescent="0.25">
      <c r="D5280" s="18"/>
      <c r="E5280" s="31"/>
      <c r="F5280" s="31"/>
      <c r="H5280" s="36"/>
    </row>
    <row r="5281" spans="4:8" x14ac:dyDescent="0.25">
      <c r="D5281" s="18"/>
      <c r="E5281" s="31"/>
      <c r="F5281" s="31"/>
      <c r="H5281" s="36"/>
    </row>
    <row r="5282" spans="4:8" x14ac:dyDescent="0.25">
      <c r="D5282" s="18"/>
      <c r="E5282" s="31"/>
      <c r="F5282" s="31"/>
      <c r="H5282" s="36"/>
    </row>
    <row r="5283" spans="4:8" x14ac:dyDescent="0.25">
      <c r="D5283" s="18"/>
      <c r="E5283" s="31"/>
      <c r="F5283" s="31"/>
      <c r="H5283" s="36"/>
    </row>
    <row r="5284" spans="4:8" x14ac:dyDescent="0.25">
      <c r="D5284" s="18"/>
      <c r="E5284" s="31"/>
      <c r="F5284" s="31"/>
      <c r="H5284" s="36"/>
    </row>
    <row r="5285" spans="4:8" x14ac:dyDescent="0.25">
      <c r="D5285" s="18"/>
      <c r="E5285" s="31"/>
      <c r="F5285" s="31"/>
      <c r="H5285" s="36"/>
    </row>
    <row r="5286" spans="4:8" x14ac:dyDescent="0.25">
      <c r="D5286" s="18"/>
      <c r="E5286" s="31"/>
      <c r="F5286" s="31"/>
      <c r="H5286" s="36"/>
    </row>
    <row r="5287" spans="4:8" x14ac:dyDescent="0.25">
      <c r="D5287" s="18"/>
      <c r="E5287" s="31"/>
      <c r="F5287" s="31"/>
      <c r="H5287" s="36"/>
    </row>
    <row r="5288" spans="4:8" x14ac:dyDescent="0.25">
      <c r="D5288" s="18"/>
      <c r="E5288" s="31"/>
      <c r="F5288" s="31"/>
      <c r="H5288" s="36"/>
    </row>
    <row r="5289" spans="4:8" x14ac:dyDescent="0.25">
      <c r="D5289" s="18"/>
      <c r="E5289" s="31"/>
      <c r="F5289" s="31"/>
      <c r="H5289" s="36"/>
    </row>
    <row r="5290" spans="4:8" x14ac:dyDescent="0.25">
      <c r="D5290" s="18"/>
      <c r="E5290" s="31"/>
      <c r="F5290" s="31"/>
      <c r="H5290" s="36"/>
    </row>
    <row r="5291" spans="4:8" x14ac:dyDescent="0.25">
      <c r="D5291" s="18"/>
      <c r="E5291" s="31"/>
      <c r="F5291" s="31"/>
      <c r="H5291" s="36"/>
    </row>
    <row r="5292" spans="4:8" x14ac:dyDescent="0.25">
      <c r="D5292" s="18"/>
      <c r="E5292" s="31"/>
      <c r="F5292" s="31"/>
      <c r="H5292" s="36"/>
    </row>
    <row r="5293" spans="4:8" x14ac:dyDescent="0.25">
      <c r="D5293" s="18"/>
      <c r="E5293" s="31"/>
      <c r="F5293" s="31"/>
      <c r="H5293" s="36"/>
    </row>
    <row r="5294" spans="4:8" x14ac:dyDescent="0.25">
      <c r="D5294" s="18"/>
      <c r="E5294" s="31"/>
      <c r="F5294" s="31"/>
      <c r="H5294" s="36"/>
    </row>
    <row r="5295" spans="4:8" x14ac:dyDescent="0.25">
      <c r="D5295" s="18"/>
      <c r="E5295" s="31"/>
      <c r="F5295" s="31"/>
      <c r="H5295" s="36"/>
    </row>
    <row r="5296" spans="4:8" x14ac:dyDescent="0.25">
      <c r="D5296" s="18"/>
      <c r="E5296" s="31"/>
      <c r="F5296" s="31"/>
      <c r="H5296" s="36"/>
    </row>
    <row r="5297" spans="4:8" x14ac:dyDescent="0.25">
      <c r="D5297" s="18"/>
      <c r="E5297" s="31"/>
      <c r="F5297" s="31"/>
      <c r="H5297" s="36"/>
    </row>
    <row r="5298" spans="4:8" x14ac:dyDescent="0.25">
      <c r="D5298" s="18"/>
      <c r="E5298" s="31"/>
      <c r="F5298" s="31"/>
      <c r="H5298" s="36"/>
    </row>
    <row r="5299" spans="4:8" x14ac:dyDescent="0.25">
      <c r="D5299" s="18"/>
      <c r="E5299" s="31"/>
      <c r="F5299" s="31"/>
      <c r="H5299" s="36"/>
    </row>
    <row r="5300" spans="4:8" x14ac:dyDescent="0.25">
      <c r="D5300" s="18"/>
      <c r="E5300" s="31"/>
      <c r="F5300" s="31"/>
      <c r="H5300" s="36"/>
    </row>
    <row r="5301" spans="4:8" x14ac:dyDescent="0.25">
      <c r="D5301" s="18"/>
      <c r="E5301" s="31"/>
      <c r="F5301" s="31"/>
      <c r="H5301" s="36"/>
    </row>
    <row r="5302" spans="4:8" x14ac:dyDescent="0.25">
      <c r="D5302" s="18"/>
      <c r="E5302" s="31"/>
      <c r="F5302" s="31"/>
      <c r="H5302" s="36"/>
    </row>
    <row r="5303" spans="4:8" x14ac:dyDescent="0.25">
      <c r="D5303" s="18"/>
      <c r="E5303" s="31"/>
      <c r="F5303" s="31"/>
      <c r="H5303" s="36"/>
    </row>
    <row r="5304" spans="4:8" x14ac:dyDescent="0.25">
      <c r="D5304" s="18"/>
      <c r="E5304" s="31"/>
      <c r="F5304" s="31"/>
      <c r="H5304" s="36"/>
    </row>
    <row r="5305" spans="4:8" x14ac:dyDescent="0.25">
      <c r="D5305" s="18"/>
      <c r="E5305" s="31"/>
      <c r="F5305" s="31"/>
      <c r="H5305" s="36"/>
    </row>
    <row r="5306" spans="4:8" x14ac:dyDescent="0.25">
      <c r="D5306" s="18"/>
      <c r="E5306" s="31"/>
      <c r="F5306" s="31"/>
      <c r="H5306" s="36"/>
    </row>
    <row r="5307" spans="4:8" x14ac:dyDescent="0.25">
      <c r="D5307" s="18"/>
      <c r="E5307" s="31"/>
      <c r="F5307" s="31"/>
      <c r="H5307" s="36"/>
    </row>
    <row r="5308" spans="4:8" x14ac:dyDescent="0.25">
      <c r="D5308" s="18"/>
      <c r="E5308" s="31"/>
      <c r="F5308" s="31"/>
      <c r="H5308" s="36"/>
    </row>
    <row r="5309" spans="4:8" x14ac:dyDescent="0.25">
      <c r="D5309" s="18"/>
      <c r="E5309" s="31"/>
      <c r="F5309" s="31"/>
      <c r="H5309" s="36"/>
    </row>
    <row r="5310" spans="4:8" x14ac:dyDescent="0.25">
      <c r="D5310" s="18"/>
      <c r="E5310" s="31"/>
      <c r="F5310" s="31"/>
      <c r="H5310" s="36"/>
    </row>
    <row r="5311" spans="4:8" x14ac:dyDescent="0.25">
      <c r="D5311" s="18"/>
      <c r="E5311" s="31"/>
      <c r="F5311" s="31"/>
      <c r="H5311" s="36"/>
    </row>
    <row r="5312" spans="4:8" x14ac:dyDescent="0.25">
      <c r="D5312" s="18"/>
      <c r="E5312" s="31"/>
      <c r="F5312" s="31"/>
      <c r="H5312" s="36"/>
    </row>
    <row r="5313" spans="4:8" x14ac:dyDescent="0.25">
      <c r="D5313" s="18"/>
      <c r="E5313" s="31"/>
      <c r="F5313" s="31"/>
      <c r="H5313" s="36"/>
    </row>
    <row r="5314" spans="4:8" x14ac:dyDescent="0.25">
      <c r="D5314" s="18"/>
      <c r="E5314" s="31"/>
      <c r="F5314" s="31"/>
      <c r="H5314" s="36"/>
    </row>
    <row r="5315" spans="4:8" x14ac:dyDescent="0.25">
      <c r="D5315" s="18"/>
      <c r="E5315" s="31"/>
      <c r="F5315" s="31"/>
      <c r="H5315" s="36"/>
    </row>
    <row r="5316" spans="4:8" x14ac:dyDescent="0.25">
      <c r="D5316" s="18"/>
      <c r="E5316" s="31"/>
      <c r="F5316" s="31"/>
      <c r="H5316" s="36"/>
    </row>
    <row r="5317" spans="4:8" x14ac:dyDescent="0.25">
      <c r="D5317" s="18"/>
      <c r="E5317" s="31"/>
      <c r="F5317" s="31"/>
      <c r="H5317" s="36"/>
    </row>
    <row r="5318" spans="4:8" x14ac:dyDescent="0.25">
      <c r="D5318" s="18"/>
      <c r="E5318" s="31"/>
      <c r="F5318" s="31"/>
      <c r="H5318" s="36"/>
    </row>
    <row r="5319" spans="4:8" x14ac:dyDescent="0.25">
      <c r="D5319" s="18"/>
      <c r="E5319" s="31"/>
      <c r="F5319" s="31"/>
      <c r="H5319" s="36"/>
    </row>
    <row r="5320" spans="4:8" x14ac:dyDescent="0.25">
      <c r="D5320" s="18"/>
      <c r="E5320" s="31"/>
      <c r="F5320" s="31"/>
      <c r="H5320" s="36"/>
    </row>
    <row r="5321" spans="4:8" x14ac:dyDescent="0.25">
      <c r="D5321" s="18"/>
      <c r="E5321" s="31"/>
      <c r="F5321" s="31"/>
      <c r="H5321" s="36"/>
    </row>
    <row r="5322" spans="4:8" x14ac:dyDescent="0.25">
      <c r="D5322" s="18"/>
      <c r="E5322" s="31"/>
      <c r="F5322" s="31"/>
      <c r="H5322" s="36"/>
    </row>
    <row r="5323" spans="4:8" x14ac:dyDescent="0.25">
      <c r="D5323" s="18"/>
      <c r="E5323" s="31"/>
      <c r="F5323" s="31"/>
      <c r="H5323" s="36"/>
    </row>
    <row r="5324" spans="4:8" x14ac:dyDescent="0.25">
      <c r="D5324" s="18"/>
      <c r="E5324" s="31"/>
      <c r="F5324" s="31"/>
      <c r="H5324" s="36"/>
    </row>
    <row r="5325" spans="4:8" x14ac:dyDescent="0.25">
      <c r="D5325" s="18"/>
      <c r="E5325" s="31"/>
      <c r="F5325" s="31"/>
      <c r="H5325" s="36"/>
    </row>
    <row r="5326" spans="4:8" x14ac:dyDescent="0.25">
      <c r="D5326" s="18"/>
      <c r="E5326" s="31"/>
      <c r="F5326" s="31"/>
      <c r="H5326" s="36"/>
    </row>
    <row r="5327" spans="4:8" x14ac:dyDescent="0.25">
      <c r="D5327" s="18"/>
      <c r="E5327" s="31"/>
      <c r="F5327" s="31"/>
      <c r="H5327" s="36"/>
    </row>
    <row r="5328" spans="4:8" x14ac:dyDescent="0.25">
      <c r="D5328" s="18"/>
      <c r="E5328" s="31"/>
      <c r="F5328" s="31"/>
      <c r="H5328" s="36"/>
    </row>
    <row r="5329" spans="4:8" x14ac:dyDescent="0.25">
      <c r="D5329" s="18"/>
      <c r="E5329" s="31"/>
      <c r="F5329" s="31"/>
      <c r="H5329" s="36"/>
    </row>
    <row r="5330" spans="4:8" x14ac:dyDescent="0.25">
      <c r="D5330" s="18"/>
      <c r="E5330" s="31"/>
      <c r="F5330" s="31"/>
      <c r="H5330" s="36"/>
    </row>
    <row r="5331" spans="4:8" x14ac:dyDescent="0.25">
      <c r="D5331" s="18"/>
      <c r="E5331" s="31"/>
      <c r="F5331" s="31"/>
      <c r="H5331" s="36"/>
    </row>
    <row r="5332" spans="4:8" x14ac:dyDescent="0.25">
      <c r="D5332" s="18"/>
      <c r="E5332" s="31"/>
      <c r="F5332" s="31"/>
      <c r="H5332" s="36"/>
    </row>
    <row r="5333" spans="4:8" x14ac:dyDescent="0.25">
      <c r="D5333" s="18"/>
      <c r="E5333" s="31"/>
      <c r="F5333" s="31"/>
      <c r="H5333" s="36"/>
    </row>
    <row r="5334" spans="4:8" x14ac:dyDescent="0.25">
      <c r="D5334" s="18"/>
      <c r="E5334" s="31"/>
      <c r="F5334" s="31"/>
      <c r="H5334" s="36"/>
    </row>
    <row r="5335" spans="4:8" x14ac:dyDescent="0.25">
      <c r="D5335" s="18"/>
      <c r="E5335" s="31"/>
      <c r="F5335" s="31"/>
      <c r="H5335" s="36"/>
    </row>
    <row r="5336" spans="4:8" x14ac:dyDescent="0.25">
      <c r="D5336" s="18"/>
      <c r="E5336" s="31"/>
      <c r="F5336" s="31"/>
      <c r="H5336" s="36"/>
    </row>
    <row r="5337" spans="4:8" x14ac:dyDescent="0.25">
      <c r="D5337" s="18"/>
      <c r="E5337" s="31"/>
      <c r="F5337" s="31"/>
      <c r="H5337" s="36"/>
    </row>
    <row r="5338" spans="4:8" x14ac:dyDescent="0.25">
      <c r="D5338" s="18"/>
      <c r="E5338" s="31"/>
      <c r="F5338" s="31"/>
      <c r="H5338" s="36"/>
    </row>
    <row r="5339" spans="4:8" x14ac:dyDescent="0.25">
      <c r="D5339" s="18"/>
      <c r="E5339" s="31"/>
      <c r="F5339" s="31"/>
      <c r="H5339" s="36"/>
    </row>
    <row r="5340" spans="4:8" x14ac:dyDescent="0.25">
      <c r="D5340" s="18"/>
      <c r="E5340" s="31"/>
      <c r="F5340" s="31"/>
      <c r="H5340" s="36"/>
    </row>
    <row r="5341" spans="4:8" x14ac:dyDescent="0.25">
      <c r="D5341" s="18"/>
      <c r="E5341" s="31"/>
      <c r="F5341" s="31"/>
      <c r="H5341" s="36"/>
    </row>
    <row r="5342" spans="4:8" x14ac:dyDescent="0.25">
      <c r="D5342" s="18"/>
      <c r="E5342" s="31"/>
      <c r="F5342" s="31"/>
      <c r="H5342" s="36"/>
    </row>
    <row r="5343" spans="4:8" x14ac:dyDescent="0.25">
      <c r="D5343" s="18"/>
      <c r="E5343" s="31"/>
      <c r="F5343" s="31"/>
      <c r="H5343" s="36"/>
    </row>
    <row r="5344" spans="4:8" x14ac:dyDescent="0.25">
      <c r="D5344" s="18"/>
      <c r="E5344" s="31"/>
      <c r="F5344" s="31"/>
      <c r="H5344" s="36"/>
    </row>
    <row r="5345" spans="4:8" x14ac:dyDescent="0.25">
      <c r="D5345" s="18"/>
      <c r="E5345" s="31"/>
      <c r="F5345" s="31"/>
      <c r="H5345" s="36"/>
    </row>
    <row r="5346" spans="4:8" x14ac:dyDescent="0.25">
      <c r="D5346" s="18"/>
      <c r="E5346" s="31"/>
      <c r="F5346" s="31"/>
      <c r="H5346" s="36"/>
    </row>
    <row r="5347" spans="4:8" x14ac:dyDescent="0.25">
      <c r="D5347" s="18"/>
      <c r="E5347" s="31"/>
      <c r="F5347" s="31"/>
      <c r="H5347" s="36"/>
    </row>
    <row r="5348" spans="4:8" x14ac:dyDescent="0.25">
      <c r="D5348" s="18"/>
      <c r="E5348" s="31"/>
      <c r="F5348" s="31"/>
      <c r="H5348" s="36"/>
    </row>
    <row r="5349" spans="4:8" x14ac:dyDescent="0.25">
      <c r="D5349" s="18"/>
      <c r="E5349" s="31"/>
      <c r="F5349" s="31"/>
      <c r="H5349" s="36"/>
    </row>
    <row r="5350" spans="4:8" x14ac:dyDescent="0.25">
      <c r="D5350" s="18"/>
      <c r="E5350" s="31"/>
      <c r="F5350" s="31"/>
      <c r="H5350" s="36"/>
    </row>
    <row r="5351" spans="4:8" x14ac:dyDescent="0.25">
      <c r="D5351" s="18"/>
      <c r="E5351" s="31"/>
      <c r="F5351" s="31"/>
      <c r="H5351" s="36"/>
    </row>
    <row r="5352" spans="4:8" x14ac:dyDescent="0.25">
      <c r="D5352" s="18"/>
      <c r="E5352" s="31"/>
      <c r="F5352" s="31"/>
      <c r="H5352" s="36"/>
    </row>
    <row r="5353" spans="4:8" x14ac:dyDescent="0.25">
      <c r="D5353" s="18"/>
      <c r="E5353" s="31"/>
      <c r="F5353" s="31"/>
      <c r="H5353" s="36"/>
    </row>
    <row r="5354" spans="4:8" x14ac:dyDescent="0.25">
      <c r="D5354" s="18"/>
      <c r="E5354" s="31"/>
      <c r="F5354" s="31"/>
      <c r="H5354" s="36"/>
    </row>
    <row r="5355" spans="4:8" x14ac:dyDescent="0.25">
      <c r="D5355" s="18"/>
      <c r="E5355" s="31"/>
      <c r="F5355" s="31"/>
      <c r="H5355" s="36"/>
    </row>
    <row r="5356" spans="4:8" x14ac:dyDescent="0.25">
      <c r="D5356" s="18"/>
      <c r="E5356" s="31"/>
      <c r="F5356" s="31"/>
      <c r="H5356" s="36"/>
    </row>
    <row r="5357" spans="4:8" x14ac:dyDescent="0.25">
      <c r="D5357" s="18"/>
      <c r="E5357" s="31"/>
      <c r="F5357" s="31"/>
      <c r="H5357" s="36"/>
    </row>
    <row r="5358" spans="4:8" x14ac:dyDescent="0.25">
      <c r="D5358" s="18"/>
      <c r="E5358" s="31"/>
      <c r="F5358" s="31"/>
      <c r="H5358" s="36"/>
    </row>
    <row r="5359" spans="4:8" x14ac:dyDescent="0.25">
      <c r="D5359" s="18"/>
      <c r="E5359" s="31"/>
      <c r="F5359" s="31"/>
      <c r="H5359" s="36"/>
    </row>
    <row r="5360" spans="4:8" x14ac:dyDescent="0.25">
      <c r="D5360" s="18"/>
      <c r="E5360" s="31"/>
      <c r="F5360" s="31"/>
      <c r="H5360" s="36"/>
    </row>
    <row r="5361" spans="4:8" x14ac:dyDescent="0.25">
      <c r="D5361" s="18"/>
      <c r="E5361" s="31"/>
      <c r="F5361" s="31"/>
      <c r="H5361" s="36"/>
    </row>
    <row r="5362" spans="4:8" x14ac:dyDescent="0.25">
      <c r="D5362" s="18"/>
      <c r="E5362" s="31"/>
      <c r="F5362" s="31"/>
      <c r="H5362" s="36"/>
    </row>
    <row r="5363" spans="4:8" x14ac:dyDescent="0.25">
      <c r="D5363" s="18"/>
      <c r="E5363" s="31"/>
      <c r="F5363" s="31"/>
      <c r="H5363" s="36"/>
    </row>
    <row r="5364" spans="4:8" x14ac:dyDescent="0.25">
      <c r="D5364" s="18"/>
      <c r="E5364" s="31"/>
      <c r="F5364" s="31"/>
      <c r="H5364" s="36"/>
    </row>
    <row r="5365" spans="4:8" x14ac:dyDescent="0.25">
      <c r="D5365" s="18"/>
      <c r="E5365" s="31"/>
      <c r="F5365" s="31"/>
      <c r="H5365" s="36"/>
    </row>
    <row r="5366" spans="4:8" x14ac:dyDescent="0.25">
      <c r="D5366" s="18"/>
      <c r="E5366" s="31"/>
      <c r="F5366" s="31"/>
      <c r="H5366" s="36"/>
    </row>
    <row r="5367" spans="4:8" x14ac:dyDescent="0.25">
      <c r="D5367" s="18"/>
      <c r="E5367" s="31"/>
      <c r="F5367" s="31"/>
      <c r="H5367" s="36"/>
    </row>
    <row r="5368" spans="4:8" x14ac:dyDescent="0.25">
      <c r="D5368" s="18"/>
      <c r="E5368" s="31"/>
      <c r="F5368" s="31"/>
      <c r="H5368" s="36"/>
    </row>
    <row r="5369" spans="4:8" x14ac:dyDescent="0.25">
      <c r="D5369" s="18"/>
      <c r="E5369" s="31"/>
      <c r="F5369" s="31"/>
      <c r="H5369" s="36"/>
    </row>
    <row r="5370" spans="4:8" x14ac:dyDescent="0.25">
      <c r="D5370" s="18"/>
      <c r="E5370" s="31"/>
      <c r="F5370" s="31"/>
      <c r="H5370" s="36"/>
    </row>
    <row r="5371" spans="4:8" x14ac:dyDescent="0.25">
      <c r="D5371" s="18"/>
      <c r="E5371" s="31"/>
      <c r="F5371" s="31"/>
      <c r="H5371" s="36"/>
    </row>
    <row r="5372" spans="4:8" x14ac:dyDescent="0.25">
      <c r="D5372" s="18"/>
      <c r="E5372" s="31"/>
      <c r="F5372" s="31"/>
      <c r="H5372" s="36"/>
    </row>
    <row r="5373" spans="4:8" x14ac:dyDescent="0.25">
      <c r="D5373" s="18"/>
      <c r="E5373" s="31"/>
      <c r="F5373" s="31"/>
      <c r="H5373" s="36"/>
    </row>
    <row r="5374" spans="4:8" x14ac:dyDescent="0.25">
      <c r="D5374" s="18"/>
      <c r="E5374" s="31"/>
      <c r="F5374" s="31"/>
      <c r="H5374" s="36"/>
    </row>
    <row r="5375" spans="4:8" x14ac:dyDescent="0.25">
      <c r="D5375" s="18"/>
      <c r="E5375" s="31"/>
      <c r="F5375" s="31"/>
      <c r="H5375" s="36"/>
    </row>
    <row r="5376" spans="4:8" x14ac:dyDescent="0.25">
      <c r="D5376" s="18"/>
      <c r="E5376" s="31"/>
      <c r="F5376" s="31"/>
      <c r="H5376" s="36"/>
    </row>
    <row r="5377" spans="4:8" x14ac:dyDescent="0.25">
      <c r="D5377" s="18"/>
      <c r="E5377" s="31"/>
      <c r="F5377" s="31"/>
      <c r="H5377" s="36"/>
    </row>
    <row r="5378" spans="4:8" x14ac:dyDescent="0.25">
      <c r="D5378" s="18"/>
      <c r="E5378" s="31"/>
      <c r="F5378" s="31"/>
      <c r="H5378" s="36"/>
    </row>
    <row r="5379" spans="4:8" x14ac:dyDescent="0.25">
      <c r="D5379" s="18"/>
      <c r="E5379" s="31"/>
      <c r="F5379" s="31"/>
      <c r="H5379" s="36"/>
    </row>
    <row r="5380" spans="4:8" x14ac:dyDescent="0.25">
      <c r="D5380" s="18"/>
      <c r="E5380" s="31"/>
      <c r="F5380" s="31"/>
      <c r="H5380" s="36"/>
    </row>
    <row r="5381" spans="4:8" x14ac:dyDescent="0.25">
      <c r="D5381" s="18"/>
      <c r="E5381" s="31"/>
      <c r="F5381" s="31"/>
      <c r="H5381" s="36"/>
    </row>
    <row r="5382" spans="4:8" x14ac:dyDescent="0.25">
      <c r="D5382" s="18"/>
      <c r="E5382" s="31"/>
      <c r="F5382" s="31"/>
      <c r="H5382" s="36"/>
    </row>
    <row r="5383" spans="4:8" x14ac:dyDescent="0.25">
      <c r="D5383" s="18"/>
      <c r="E5383" s="31"/>
      <c r="F5383" s="31"/>
      <c r="H5383" s="36"/>
    </row>
    <row r="5384" spans="4:8" x14ac:dyDescent="0.25">
      <c r="D5384" s="18"/>
      <c r="E5384" s="31"/>
      <c r="F5384" s="31"/>
      <c r="H5384" s="36"/>
    </row>
    <row r="5385" spans="4:8" x14ac:dyDescent="0.25">
      <c r="D5385" s="18"/>
      <c r="E5385" s="31"/>
      <c r="F5385" s="31"/>
      <c r="H5385" s="36"/>
    </row>
    <row r="5386" spans="4:8" x14ac:dyDescent="0.25">
      <c r="D5386" s="18"/>
      <c r="E5386" s="31"/>
      <c r="F5386" s="31"/>
      <c r="H5386" s="36"/>
    </row>
    <row r="5387" spans="4:8" x14ac:dyDescent="0.25">
      <c r="D5387" s="18"/>
      <c r="E5387" s="31"/>
      <c r="F5387" s="31"/>
      <c r="H5387" s="36"/>
    </row>
    <row r="5388" spans="4:8" x14ac:dyDescent="0.25">
      <c r="D5388" s="18"/>
      <c r="E5388" s="31"/>
      <c r="F5388" s="31"/>
      <c r="H5388" s="36"/>
    </row>
    <row r="5389" spans="4:8" x14ac:dyDescent="0.25">
      <c r="D5389" s="18"/>
      <c r="E5389" s="31"/>
      <c r="F5389" s="31"/>
      <c r="H5389" s="36"/>
    </row>
    <row r="5390" spans="4:8" x14ac:dyDescent="0.25">
      <c r="D5390" s="18"/>
      <c r="E5390" s="31"/>
      <c r="F5390" s="31"/>
      <c r="H5390" s="36"/>
    </row>
    <row r="5391" spans="4:8" x14ac:dyDescent="0.25">
      <c r="D5391" s="18"/>
      <c r="E5391" s="31"/>
      <c r="F5391" s="31"/>
      <c r="H5391" s="36"/>
    </row>
    <row r="5392" spans="4:8" x14ac:dyDescent="0.25">
      <c r="D5392" s="18"/>
      <c r="E5392" s="31"/>
      <c r="F5392" s="31"/>
      <c r="H5392" s="36"/>
    </row>
    <row r="5393" spans="4:8" x14ac:dyDescent="0.25">
      <c r="D5393" s="18"/>
      <c r="E5393" s="31"/>
      <c r="F5393" s="31"/>
      <c r="H5393" s="36"/>
    </row>
    <row r="5394" spans="4:8" x14ac:dyDescent="0.25">
      <c r="D5394" s="18"/>
      <c r="E5394" s="31"/>
      <c r="F5394" s="31"/>
      <c r="H5394" s="36"/>
    </row>
    <row r="5395" spans="4:8" x14ac:dyDescent="0.25">
      <c r="D5395" s="18"/>
      <c r="E5395" s="31"/>
      <c r="F5395" s="31"/>
      <c r="H5395" s="36"/>
    </row>
    <row r="5396" spans="4:8" x14ac:dyDescent="0.25">
      <c r="D5396" s="18"/>
      <c r="E5396" s="31"/>
      <c r="F5396" s="31"/>
      <c r="H5396" s="36"/>
    </row>
    <row r="5397" spans="4:8" x14ac:dyDescent="0.25">
      <c r="D5397" s="18"/>
      <c r="E5397" s="31"/>
      <c r="F5397" s="31"/>
      <c r="H5397" s="36"/>
    </row>
    <row r="5398" spans="4:8" x14ac:dyDescent="0.25">
      <c r="D5398" s="18"/>
      <c r="E5398" s="31"/>
      <c r="F5398" s="31"/>
      <c r="H5398" s="36"/>
    </row>
    <row r="5399" spans="4:8" x14ac:dyDescent="0.25">
      <c r="D5399" s="18"/>
      <c r="E5399" s="31"/>
      <c r="F5399" s="31"/>
      <c r="H5399" s="36"/>
    </row>
    <row r="5400" spans="4:8" x14ac:dyDescent="0.25">
      <c r="D5400" s="18"/>
      <c r="E5400" s="31"/>
      <c r="F5400" s="31"/>
      <c r="H5400" s="36"/>
    </row>
    <row r="5401" spans="4:8" x14ac:dyDescent="0.25">
      <c r="D5401" s="18"/>
      <c r="E5401" s="31"/>
      <c r="F5401" s="31"/>
      <c r="H5401" s="36"/>
    </row>
    <row r="5402" spans="4:8" x14ac:dyDescent="0.25">
      <c r="D5402" s="18"/>
      <c r="E5402" s="31"/>
      <c r="F5402" s="31"/>
      <c r="H5402" s="36"/>
    </row>
    <row r="5403" spans="4:8" x14ac:dyDescent="0.25">
      <c r="D5403" s="18"/>
      <c r="E5403" s="31"/>
      <c r="F5403" s="31"/>
      <c r="H5403" s="36"/>
    </row>
    <row r="5404" spans="4:8" x14ac:dyDescent="0.25">
      <c r="D5404" s="18"/>
      <c r="E5404" s="31"/>
      <c r="F5404" s="31"/>
      <c r="H5404" s="36"/>
    </row>
    <row r="5405" spans="4:8" x14ac:dyDescent="0.25">
      <c r="D5405" s="18"/>
      <c r="E5405" s="31"/>
      <c r="F5405" s="31"/>
      <c r="H5405" s="36"/>
    </row>
    <row r="5406" spans="4:8" x14ac:dyDescent="0.25">
      <c r="D5406" s="18"/>
      <c r="E5406" s="31"/>
      <c r="F5406" s="31"/>
      <c r="H5406" s="36"/>
    </row>
    <row r="5407" spans="4:8" x14ac:dyDescent="0.25">
      <c r="D5407" s="18"/>
      <c r="E5407" s="31"/>
      <c r="F5407" s="31"/>
      <c r="H5407" s="36"/>
    </row>
    <row r="5408" spans="4:8" x14ac:dyDescent="0.25">
      <c r="D5408" s="18"/>
      <c r="E5408" s="31"/>
      <c r="F5408" s="31"/>
      <c r="H5408" s="36"/>
    </row>
    <row r="5409" spans="4:8" x14ac:dyDescent="0.25">
      <c r="D5409" s="18"/>
      <c r="E5409" s="31"/>
      <c r="F5409" s="31"/>
      <c r="H5409" s="36"/>
    </row>
    <row r="5410" spans="4:8" x14ac:dyDescent="0.25">
      <c r="D5410" s="18"/>
      <c r="E5410" s="31"/>
      <c r="F5410" s="31"/>
      <c r="H5410" s="36"/>
    </row>
    <row r="5411" spans="4:8" x14ac:dyDescent="0.25">
      <c r="D5411" s="18"/>
      <c r="E5411" s="31"/>
      <c r="F5411" s="31"/>
      <c r="H5411" s="36"/>
    </row>
    <row r="5412" spans="4:8" x14ac:dyDescent="0.25">
      <c r="D5412" s="18"/>
      <c r="E5412" s="31"/>
      <c r="F5412" s="31"/>
      <c r="H5412" s="36"/>
    </row>
    <row r="5413" spans="4:8" x14ac:dyDescent="0.25">
      <c r="D5413" s="18"/>
      <c r="E5413" s="31"/>
      <c r="F5413" s="31"/>
      <c r="H5413" s="36"/>
    </row>
    <row r="5414" spans="4:8" x14ac:dyDescent="0.25">
      <c r="D5414" s="18"/>
      <c r="E5414" s="31"/>
      <c r="F5414" s="31"/>
      <c r="H5414" s="36"/>
    </row>
    <row r="5415" spans="4:8" x14ac:dyDescent="0.25">
      <c r="D5415" s="18"/>
      <c r="E5415" s="31"/>
      <c r="F5415" s="31"/>
      <c r="H5415" s="36"/>
    </row>
    <row r="5416" spans="4:8" x14ac:dyDescent="0.25">
      <c r="D5416" s="18"/>
      <c r="E5416" s="31"/>
      <c r="F5416" s="31"/>
      <c r="H5416" s="36"/>
    </row>
    <row r="5417" spans="4:8" x14ac:dyDescent="0.25">
      <c r="D5417" s="18"/>
      <c r="E5417" s="31"/>
      <c r="F5417" s="31"/>
      <c r="H5417" s="36"/>
    </row>
    <row r="5418" spans="4:8" x14ac:dyDescent="0.25">
      <c r="D5418" s="18"/>
      <c r="E5418" s="31"/>
      <c r="F5418" s="31"/>
      <c r="H5418" s="36"/>
    </row>
    <row r="5419" spans="4:8" x14ac:dyDescent="0.25">
      <c r="D5419" s="18"/>
      <c r="E5419" s="31"/>
      <c r="F5419" s="31"/>
      <c r="H5419" s="36"/>
    </row>
    <row r="5420" spans="4:8" x14ac:dyDescent="0.25">
      <c r="D5420" s="18"/>
      <c r="E5420" s="31"/>
      <c r="F5420" s="31"/>
      <c r="H5420" s="36"/>
    </row>
    <row r="5421" spans="4:8" x14ac:dyDescent="0.25">
      <c r="D5421" s="18"/>
      <c r="E5421" s="31"/>
      <c r="F5421" s="31"/>
      <c r="H5421" s="36"/>
    </row>
    <row r="5422" spans="4:8" x14ac:dyDescent="0.25">
      <c r="D5422" s="18"/>
      <c r="E5422" s="31"/>
      <c r="F5422" s="31"/>
      <c r="H5422" s="36"/>
    </row>
    <row r="5423" spans="4:8" x14ac:dyDescent="0.25">
      <c r="D5423" s="18"/>
      <c r="E5423" s="31"/>
      <c r="F5423" s="31"/>
      <c r="H5423" s="36"/>
    </row>
    <row r="5424" spans="4:8" x14ac:dyDescent="0.25">
      <c r="D5424" s="18"/>
      <c r="E5424" s="31"/>
      <c r="F5424" s="31"/>
      <c r="H5424" s="36"/>
    </row>
    <row r="5425" spans="4:8" x14ac:dyDescent="0.25">
      <c r="D5425" s="18"/>
      <c r="E5425" s="31"/>
      <c r="F5425" s="31"/>
      <c r="H5425" s="36"/>
    </row>
    <row r="5426" spans="4:8" x14ac:dyDescent="0.25">
      <c r="D5426" s="18"/>
      <c r="E5426" s="31"/>
      <c r="F5426" s="31"/>
      <c r="H5426" s="36"/>
    </row>
    <row r="5427" spans="4:8" x14ac:dyDescent="0.25">
      <c r="D5427" s="18"/>
      <c r="E5427" s="31"/>
      <c r="F5427" s="31"/>
      <c r="H5427" s="36"/>
    </row>
    <row r="5428" spans="4:8" x14ac:dyDescent="0.25">
      <c r="D5428" s="18"/>
      <c r="E5428" s="31"/>
      <c r="F5428" s="31"/>
      <c r="H5428" s="36"/>
    </row>
    <row r="5429" spans="4:8" x14ac:dyDescent="0.25">
      <c r="D5429" s="18"/>
      <c r="E5429" s="31"/>
      <c r="F5429" s="31"/>
      <c r="H5429" s="36"/>
    </row>
    <row r="5430" spans="4:8" x14ac:dyDescent="0.25">
      <c r="D5430" s="18"/>
      <c r="E5430" s="31"/>
      <c r="F5430" s="31"/>
      <c r="H5430" s="36"/>
    </row>
    <row r="5431" spans="4:8" x14ac:dyDescent="0.25">
      <c r="D5431" s="18"/>
      <c r="E5431" s="31"/>
      <c r="F5431" s="31"/>
      <c r="H5431" s="36"/>
    </row>
    <row r="5432" spans="4:8" x14ac:dyDescent="0.25">
      <c r="D5432" s="18"/>
      <c r="E5432" s="31"/>
      <c r="F5432" s="31"/>
      <c r="H5432" s="36"/>
    </row>
    <row r="5433" spans="4:8" x14ac:dyDescent="0.25">
      <c r="D5433" s="18"/>
      <c r="E5433" s="31"/>
      <c r="F5433" s="31"/>
      <c r="H5433" s="36"/>
    </row>
    <row r="5434" spans="4:8" x14ac:dyDescent="0.25">
      <c r="D5434" s="18"/>
      <c r="E5434" s="31"/>
      <c r="F5434" s="31"/>
      <c r="H5434" s="36"/>
    </row>
    <row r="5435" spans="4:8" x14ac:dyDescent="0.25">
      <c r="D5435" s="18"/>
      <c r="E5435" s="31"/>
      <c r="F5435" s="31"/>
      <c r="H5435" s="36"/>
    </row>
    <row r="5436" spans="4:8" x14ac:dyDescent="0.25">
      <c r="D5436" s="18"/>
      <c r="E5436" s="31"/>
      <c r="F5436" s="31"/>
      <c r="H5436" s="36"/>
    </row>
    <row r="5437" spans="4:8" x14ac:dyDescent="0.25">
      <c r="D5437" s="18"/>
      <c r="E5437" s="31"/>
      <c r="F5437" s="31"/>
      <c r="H5437" s="36"/>
    </row>
    <row r="5438" spans="4:8" x14ac:dyDescent="0.25">
      <c r="D5438" s="18"/>
      <c r="E5438" s="31"/>
      <c r="F5438" s="31"/>
      <c r="H5438" s="36"/>
    </row>
    <row r="5439" spans="4:8" x14ac:dyDescent="0.25">
      <c r="D5439" s="18"/>
      <c r="E5439" s="31"/>
      <c r="F5439" s="31"/>
      <c r="H5439" s="36"/>
    </row>
    <row r="5440" spans="4:8" x14ac:dyDescent="0.25">
      <c r="D5440" s="18"/>
      <c r="E5440" s="31"/>
      <c r="F5440" s="31"/>
      <c r="H5440" s="36"/>
    </row>
    <row r="5441" spans="4:8" x14ac:dyDescent="0.25">
      <c r="D5441" s="18"/>
      <c r="E5441" s="31"/>
      <c r="F5441" s="31"/>
      <c r="H5441" s="36"/>
    </row>
    <row r="5442" spans="4:8" x14ac:dyDescent="0.25">
      <c r="D5442" s="18"/>
      <c r="E5442" s="31"/>
      <c r="F5442" s="31"/>
      <c r="H5442" s="36"/>
    </row>
    <row r="5443" spans="4:8" x14ac:dyDescent="0.25">
      <c r="D5443" s="18"/>
      <c r="E5443" s="31"/>
      <c r="F5443" s="31"/>
      <c r="H5443" s="36"/>
    </row>
    <row r="5444" spans="4:8" x14ac:dyDescent="0.25">
      <c r="D5444" s="18"/>
      <c r="E5444" s="31"/>
      <c r="F5444" s="31"/>
      <c r="H5444" s="36"/>
    </row>
    <row r="5445" spans="4:8" x14ac:dyDescent="0.25">
      <c r="D5445" s="18"/>
      <c r="E5445" s="31"/>
      <c r="F5445" s="31"/>
      <c r="H5445" s="36"/>
    </row>
    <row r="5446" spans="4:8" x14ac:dyDescent="0.25">
      <c r="D5446" s="18"/>
      <c r="E5446" s="31"/>
      <c r="F5446" s="31"/>
      <c r="H5446" s="36"/>
    </row>
    <row r="5447" spans="4:8" x14ac:dyDescent="0.25">
      <c r="D5447" s="18"/>
      <c r="E5447" s="31"/>
      <c r="F5447" s="31"/>
      <c r="H5447" s="36"/>
    </row>
    <row r="5448" spans="4:8" x14ac:dyDescent="0.25">
      <c r="D5448" s="18"/>
      <c r="E5448" s="31"/>
      <c r="F5448" s="31"/>
      <c r="H5448" s="36"/>
    </row>
    <row r="5449" spans="4:8" x14ac:dyDescent="0.25">
      <c r="D5449" s="18"/>
      <c r="E5449" s="31"/>
      <c r="F5449" s="31"/>
      <c r="H5449" s="36"/>
    </row>
    <row r="5450" spans="4:8" x14ac:dyDescent="0.25">
      <c r="D5450" s="18"/>
      <c r="E5450" s="31"/>
      <c r="F5450" s="31"/>
      <c r="H5450" s="36"/>
    </row>
    <row r="5451" spans="4:8" x14ac:dyDescent="0.25">
      <c r="D5451" s="18"/>
      <c r="E5451" s="31"/>
      <c r="F5451" s="31"/>
      <c r="H5451" s="36"/>
    </row>
    <row r="5452" spans="4:8" x14ac:dyDescent="0.25">
      <c r="D5452" s="18"/>
      <c r="E5452" s="31"/>
      <c r="F5452" s="31"/>
      <c r="H5452" s="36"/>
    </row>
    <row r="5453" spans="4:8" x14ac:dyDescent="0.25">
      <c r="D5453" s="18"/>
      <c r="E5453" s="31"/>
      <c r="F5453" s="31"/>
      <c r="H5453" s="36"/>
    </row>
    <row r="5454" spans="4:8" x14ac:dyDescent="0.25">
      <c r="D5454" s="18"/>
      <c r="E5454" s="31"/>
      <c r="F5454" s="31"/>
      <c r="H5454" s="36"/>
    </row>
    <row r="5455" spans="4:8" x14ac:dyDescent="0.25">
      <c r="D5455" s="18"/>
      <c r="E5455" s="31"/>
      <c r="F5455" s="31"/>
      <c r="H5455" s="36"/>
    </row>
    <row r="5456" spans="4:8" x14ac:dyDescent="0.25">
      <c r="D5456" s="18"/>
      <c r="E5456" s="31"/>
      <c r="F5456" s="31"/>
      <c r="H5456" s="36"/>
    </row>
    <row r="5457" spans="4:8" x14ac:dyDescent="0.25">
      <c r="D5457" s="18"/>
      <c r="E5457" s="31"/>
      <c r="F5457" s="31"/>
      <c r="H5457" s="36"/>
    </row>
    <row r="5458" spans="4:8" x14ac:dyDescent="0.25">
      <c r="D5458" s="18"/>
      <c r="E5458" s="31"/>
      <c r="F5458" s="31"/>
      <c r="H5458" s="36"/>
    </row>
    <row r="5459" spans="4:8" x14ac:dyDescent="0.25">
      <c r="D5459" s="18"/>
      <c r="E5459" s="31"/>
      <c r="F5459" s="31"/>
      <c r="H5459" s="36"/>
    </row>
    <row r="5460" spans="4:8" x14ac:dyDescent="0.25">
      <c r="D5460" s="18"/>
      <c r="E5460" s="31"/>
      <c r="F5460" s="31"/>
      <c r="H5460" s="36"/>
    </row>
    <row r="5461" spans="4:8" x14ac:dyDescent="0.25">
      <c r="D5461" s="18"/>
      <c r="E5461" s="31"/>
      <c r="F5461" s="31"/>
      <c r="H5461" s="36"/>
    </row>
    <row r="5462" spans="4:8" x14ac:dyDescent="0.25">
      <c r="D5462" s="18"/>
      <c r="E5462" s="31"/>
      <c r="F5462" s="31"/>
      <c r="H5462" s="36"/>
    </row>
    <row r="5463" spans="4:8" x14ac:dyDescent="0.25">
      <c r="D5463" s="18"/>
      <c r="E5463" s="31"/>
      <c r="F5463" s="31"/>
      <c r="H5463" s="36"/>
    </row>
    <row r="5464" spans="4:8" x14ac:dyDescent="0.25">
      <c r="D5464" s="18"/>
      <c r="E5464" s="31"/>
      <c r="F5464" s="31"/>
      <c r="H5464" s="36"/>
    </row>
    <row r="5465" spans="4:8" x14ac:dyDescent="0.25">
      <c r="D5465" s="18"/>
      <c r="E5465" s="31"/>
      <c r="F5465" s="31"/>
      <c r="H5465" s="36"/>
    </row>
    <row r="5466" spans="4:8" x14ac:dyDescent="0.25">
      <c r="D5466" s="18"/>
      <c r="E5466" s="31"/>
      <c r="F5466" s="31"/>
      <c r="H5466" s="36"/>
    </row>
    <row r="5467" spans="4:8" x14ac:dyDescent="0.25">
      <c r="D5467" s="18"/>
      <c r="E5467" s="31"/>
      <c r="F5467" s="31"/>
      <c r="H5467" s="36"/>
    </row>
    <row r="5468" spans="4:8" x14ac:dyDescent="0.25">
      <c r="D5468" s="18"/>
      <c r="E5468" s="31"/>
      <c r="F5468" s="31"/>
      <c r="H5468" s="36"/>
    </row>
    <row r="5469" spans="4:8" x14ac:dyDescent="0.25">
      <c r="D5469" s="18"/>
      <c r="E5469" s="31"/>
      <c r="F5469" s="31"/>
      <c r="H5469" s="36"/>
    </row>
    <row r="5470" spans="4:8" x14ac:dyDescent="0.25">
      <c r="D5470" s="18"/>
      <c r="E5470" s="31"/>
      <c r="F5470" s="31"/>
      <c r="H5470" s="36"/>
    </row>
    <row r="5471" spans="4:8" x14ac:dyDescent="0.25">
      <c r="D5471" s="18"/>
      <c r="E5471" s="31"/>
      <c r="F5471" s="31"/>
      <c r="H5471" s="36"/>
    </row>
    <row r="5472" spans="4:8" x14ac:dyDescent="0.25">
      <c r="D5472" s="18"/>
      <c r="E5472" s="31"/>
      <c r="F5472" s="31"/>
      <c r="H5472" s="36"/>
    </row>
    <row r="5473" spans="4:8" x14ac:dyDescent="0.25">
      <c r="D5473" s="18"/>
      <c r="E5473" s="31"/>
      <c r="F5473" s="31"/>
      <c r="H5473" s="36"/>
    </row>
    <row r="5474" spans="4:8" x14ac:dyDescent="0.25">
      <c r="D5474" s="18"/>
      <c r="E5474" s="31"/>
      <c r="F5474" s="31"/>
      <c r="H5474" s="36"/>
    </row>
    <row r="5475" spans="4:8" x14ac:dyDescent="0.25">
      <c r="D5475" s="18"/>
      <c r="E5475" s="31"/>
      <c r="F5475" s="31"/>
      <c r="H5475" s="36"/>
    </row>
    <row r="5476" spans="4:8" x14ac:dyDescent="0.25">
      <c r="D5476" s="18"/>
      <c r="E5476" s="31"/>
      <c r="F5476" s="31"/>
      <c r="H5476" s="36"/>
    </row>
    <row r="5477" spans="4:8" x14ac:dyDescent="0.25">
      <c r="D5477" s="18"/>
      <c r="E5477" s="31"/>
      <c r="F5477" s="31"/>
      <c r="H5477" s="36"/>
    </row>
    <row r="5478" spans="4:8" x14ac:dyDescent="0.25">
      <c r="D5478" s="18"/>
      <c r="E5478" s="31"/>
      <c r="F5478" s="31"/>
      <c r="H5478" s="36"/>
    </row>
    <row r="5479" spans="4:8" x14ac:dyDescent="0.25">
      <c r="D5479" s="18"/>
      <c r="E5479" s="31"/>
      <c r="F5479" s="31"/>
      <c r="H5479" s="36"/>
    </row>
    <row r="5480" spans="4:8" x14ac:dyDescent="0.25">
      <c r="D5480" s="18"/>
      <c r="E5480" s="31"/>
      <c r="F5480" s="31"/>
      <c r="H5480" s="36"/>
    </row>
    <row r="5481" spans="4:8" x14ac:dyDescent="0.25">
      <c r="D5481" s="18"/>
      <c r="E5481" s="31"/>
      <c r="F5481" s="31"/>
      <c r="H5481" s="36"/>
    </row>
    <row r="5482" spans="4:8" x14ac:dyDescent="0.25">
      <c r="D5482" s="18"/>
      <c r="E5482" s="31"/>
      <c r="F5482" s="31"/>
      <c r="H5482" s="36"/>
    </row>
    <row r="5483" spans="4:8" x14ac:dyDescent="0.25">
      <c r="D5483" s="18"/>
      <c r="E5483" s="31"/>
      <c r="F5483" s="31"/>
      <c r="H5483" s="36"/>
    </row>
    <row r="5484" spans="4:8" x14ac:dyDescent="0.25">
      <c r="D5484" s="18"/>
      <c r="E5484" s="31"/>
      <c r="F5484" s="31"/>
      <c r="H5484" s="36"/>
    </row>
    <row r="5485" spans="4:8" x14ac:dyDescent="0.25">
      <c r="D5485" s="18"/>
      <c r="E5485" s="31"/>
      <c r="F5485" s="31"/>
      <c r="H5485" s="36"/>
    </row>
    <row r="5486" spans="4:8" x14ac:dyDescent="0.25">
      <c r="D5486" s="18"/>
      <c r="E5486" s="31"/>
      <c r="F5486" s="31"/>
      <c r="H5486" s="36"/>
    </row>
    <row r="5487" spans="4:8" x14ac:dyDescent="0.25">
      <c r="D5487" s="18"/>
      <c r="E5487" s="31"/>
      <c r="F5487" s="31"/>
      <c r="H5487" s="36"/>
    </row>
    <row r="5488" spans="4:8" x14ac:dyDescent="0.25">
      <c r="D5488" s="18"/>
      <c r="E5488" s="31"/>
      <c r="F5488" s="31"/>
      <c r="H5488" s="36"/>
    </row>
    <row r="5489" spans="4:8" x14ac:dyDescent="0.25">
      <c r="D5489" s="18"/>
      <c r="E5489" s="31"/>
      <c r="F5489" s="31"/>
      <c r="H5489" s="36"/>
    </row>
    <row r="5490" spans="4:8" x14ac:dyDescent="0.25">
      <c r="D5490" s="18"/>
      <c r="E5490" s="31"/>
      <c r="F5490" s="31"/>
      <c r="H5490" s="36"/>
    </row>
    <row r="5491" spans="4:8" x14ac:dyDescent="0.25">
      <c r="D5491" s="18"/>
      <c r="E5491" s="31"/>
      <c r="F5491" s="31"/>
      <c r="H5491" s="36"/>
    </row>
    <row r="5492" spans="4:8" x14ac:dyDescent="0.25">
      <c r="D5492" s="18"/>
      <c r="E5492" s="31"/>
      <c r="F5492" s="31"/>
      <c r="H5492" s="36"/>
    </row>
    <row r="5493" spans="4:8" x14ac:dyDescent="0.25">
      <c r="D5493" s="18"/>
      <c r="E5493" s="31"/>
      <c r="F5493" s="31"/>
      <c r="H5493" s="36"/>
    </row>
    <row r="5494" spans="4:8" x14ac:dyDescent="0.25">
      <c r="D5494" s="18"/>
      <c r="E5494" s="31"/>
      <c r="F5494" s="31"/>
      <c r="H5494" s="36"/>
    </row>
    <row r="5495" spans="4:8" x14ac:dyDescent="0.25">
      <c r="D5495" s="18"/>
      <c r="E5495" s="31"/>
      <c r="F5495" s="31"/>
      <c r="H5495" s="36"/>
    </row>
    <row r="5496" spans="4:8" x14ac:dyDescent="0.25">
      <c r="D5496" s="18"/>
      <c r="E5496" s="31"/>
      <c r="F5496" s="31"/>
      <c r="H5496" s="36"/>
    </row>
    <row r="5497" spans="4:8" x14ac:dyDescent="0.25">
      <c r="D5497" s="18"/>
      <c r="E5497" s="31"/>
      <c r="F5497" s="31"/>
      <c r="H5497" s="36"/>
    </row>
    <row r="5498" spans="4:8" x14ac:dyDescent="0.25">
      <c r="D5498" s="18"/>
      <c r="E5498" s="31"/>
      <c r="F5498" s="31"/>
      <c r="H5498" s="36"/>
    </row>
    <row r="5499" spans="4:8" x14ac:dyDescent="0.25">
      <c r="D5499" s="18"/>
      <c r="E5499" s="31"/>
      <c r="F5499" s="31"/>
      <c r="H5499" s="36"/>
    </row>
    <row r="5500" spans="4:8" x14ac:dyDescent="0.25">
      <c r="D5500" s="18"/>
      <c r="E5500" s="31"/>
      <c r="F5500" s="31"/>
      <c r="H5500" s="36"/>
    </row>
    <row r="5501" spans="4:8" x14ac:dyDescent="0.25">
      <c r="D5501" s="18"/>
      <c r="E5501" s="31"/>
      <c r="F5501" s="31"/>
      <c r="H5501" s="36"/>
    </row>
    <row r="5502" spans="4:8" x14ac:dyDescent="0.25">
      <c r="D5502" s="18"/>
      <c r="E5502" s="31"/>
      <c r="F5502" s="31"/>
      <c r="H5502" s="36"/>
    </row>
    <row r="5503" spans="4:8" x14ac:dyDescent="0.25">
      <c r="D5503" s="18"/>
      <c r="E5503" s="31"/>
      <c r="F5503" s="31"/>
      <c r="H5503" s="36"/>
    </row>
    <row r="5504" spans="4:8" x14ac:dyDescent="0.25">
      <c r="D5504" s="18"/>
      <c r="E5504" s="31"/>
      <c r="F5504" s="31"/>
      <c r="H5504" s="36"/>
    </row>
    <row r="5505" spans="4:8" x14ac:dyDescent="0.25">
      <c r="D5505" s="18"/>
      <c r="E5505" s="31"/>
      <c r="F5505" s="31"/>
      <c r="H5505" s="36"/>
    </row>
    <row r="5506" spans="4:8" x14ac:dyDescent="0.25">
      <c r="D5506" s="18"/>
      <c r="E5506" s="31"/>
      <c r="F5506" s="31"/>
      <c r="H5506" s="36"/>
    </row>
    <row r="5507" spans="4:8" x14ac:dyDescent="0.25">
      <c r="D5507" s="18"/>
      <c r="E5507" s="31"/>
      <c r="F5507" s="31"/>
      <c r="H5507" s="36"/>
    </row>
    <row r="5508" spans="4:8" x14ac:dyDescent="0.25">
      <c r="D5508" s="18"/>
      <c r="E5508" s="31"/>
      <c r="F5508" s="31"/>
      <c r="H5508" s="36"/>
    </row>
    <row r="5509" spans="4:8" x14ac:dyDescent="0.25">
      <c r="D5509" s="18"/>
      <c r="E5509" s="31"/>
      <c r="F5509" s="31"/>
      <c r="H5509" s="36"/>
    </row>
    <row r="5510" spans="4:8" x14ac:dyDescent="0.25">
      <c r="D5510" s="18"/>
      <c r="E5510" s="31"/>
      <c r="F5510" s="31"/>
      <c r="H5510" s="36"/>
    </row>
    <row r="5511" spans="4:8" x14ac:dyDescent="0.25">
      <c r="D5511" s="18"/>
      <c r="E5511" s="31"/>
      <c r="F5511" s="31"/>
      <c r="H5511" s="36"/>
    </row>
    <row r="5512" spans="4:8" x14ac:dyDescent="0.25">
      <c r="D5512" s="18"/>
      <c r="E5512" s="31"/>
      <c r="F5512" s="31"/>
      <c r="H5512" s="36"/>
    </row>
    <row r="5513" spans="4:8" x14ac:dyDescent="0.25">
      <c r="D5513" s="18"/>
      <c r="E5513" s="31"/>
      <c r="F5513" s="31"/>
      <c r="H5513" s="36"/>
    </row>
    <row r="5514" spans="4:8" x14ac:dyDescent="0.25">
      <c r="D5514" s="18"/>
      <c r="E5514" s="31"/>
      <c r="F5514" s="31"/>
      <c r="H5514" s="36"/>
    </row>
    <row r="5515" spans="4:8" x14ac:dyDescent="0.25">
      <c r="D5515" s="18"/>
      <c r="E5515" s="31"/>
      <c r="F5515" s="31"/>
      <c r="H5515" s="36"/>
    </row>
    <row r="5516" spans="4:8" x14ac:dyDescent="0.25">
      <c r="D5516" s="18"/>
      <c r="E5516" s="31"/>
      <c r="F5516" s="31"/>
      <c r="H5516" s="36"/>
    </row>
    <row r="5517" spans="4:8" x14ac:dyDescent="0.25">
      <c r="D5517" s="18"/>
      <c r="E5517" s="31"/>
      <c r="F5517" s="31"/>
      <c r="H5517" s="36"/>
    </row>
    <row r="5518" spans="4:8" x14ac:dyDescent="0.25">
      <c r="D5518" s="18"/>
      <c r="E5518" s="31"/>
      <c r="F5518" s="31"/>
      <c r="H5518" s="36"/>
    </row>
    <row r="5519" spans="4:8" x14ac:dyDescent="0.25">
      <c r="D5519" s="18"/>
      <c r="E5519" s="31"/>
      <c r="F5519" s="31"/>
      <c r="H5519" s="36"/>
    </row>
    <row r="5520" spans="4:8" x14ac:dyDescent="0.25">
      <c r="D5520" s="18"/>
      <c r="E5520" s="31"/>
      <c r="F5520" s="31"/>
      <c r="H5520" s="36"/>
    </row>
    <row r="5521" spans="4:8" x14ac:dyDescent="0.25">
      <c r="D5521" s="18"/>
      <c r="E5521" s="31"/>
      <c r="F5521" s="31"/>
      <c r="H5521" s="36"/>
    </row>
    <row r="5522" spans="4:8" x14ac:dyDescent="0.25">
      <c r="D5522" s="18"/>
      <c r="E5522" s="31"/>
      <c r="F5522" s="31"/>
      <c r="H5522" s="36"/>
    </row>
    <row r="5523" spans="4:8" x14ac:dyDescent="0.25">
      <c r="D5523" s="18"/>
      <c r="E5523" s="31"/>
      <c r="F5523" s="31"/>
      <c r="H5523" s="36"/>
    </row>
    <row r="5524" spans="4:8" x14ac:dyDescent="0.25">
      <c r="D5524" s="18"/>
      <c r="E5524" s="31"/>
      <c r="F5524" s="31"/>
      <c r="H5524" s="36"/>
    </row>
    <row r="5525" spans="4:8" x14ac:dyDescent="0.25">
      <c r="D5525" s="18"/>
      <c r="E5525" s="31"/>
      <c r="F5525" s="31"/>
      <c r="H5525" s="36"/>
    </row>
    <row r="5526" spans="4:8" x14ac:dyDescent="0.25">
      <c r="D5526" s="18"/>
      <c r="E5526" s="31"/>
      <c r="F5526" s="31"/>
      <c r="H5526" s="36"/>
    </row>
    <row r="5527" spans="4:8" x14ac:dyDescent="0.25">
      <c r="D5527" s="18"/>
      <c r="E5527" s="31"/>
      <c r="F5527" s="31"/>
      <c r="H5527" s="36"/>
    </row>
    <row r="5528" spans="4:8" x14ac:dyDescent="0.25">
      <c r="D5528" s="18"/>
      <c r="E5528" s="31"/>
      <c r="F5528" s="31"/>
      <c r="H5528" s="36"/>
    </row>
    <row r="5529" spans="4:8" x14ac:dyDescent="0.25">
      <c r="D5529" s="18"/>
      <c r="E5529" s="31"/>
      <c r="F5529" s="31"/>
      <c r="H5529" s="36"/>
    </row>
    <row r="5530" spans="4:8" x14ac:dyDescent="0.25">
      <c r="D5530" s="18"/>
      <c r="E5530" s="31"/>
      <c r="F5530" s="31"/>
      <c r="H5530" s="36"/>
    </row>
    <row r="5531" spans="4:8" x14ac:dyDescent="0.25">
      <c r="D5531" s="18"/>
      <c r="E5531" s="31"/>
      <c r="F5531" s="31"/>
      <c r="H5531" s="36"/>
    </row>
    <row r="5532" spans="4:8" x14ac:dyDescent="0.25">
      <c r="D5532" s="18"/>
      <c r="E5532" s="31"/>
      <c r="F5532" s="31"/>
      <c r="H5532" s="36"/>
    </row>
    <row r="5533" spans="4:8" x14ac:dyDescent="0.25">
      <c r="D5533" s="18"/>
      <c r="E5533" s="31"/>
      <c r="F5533" s="31"/>
      <c r="H5533" s="36"/>
    </row>
    <row r="5534" spans="4:8" x14ac:dyDescent="0.25">
      <c r="D5534" s="18"/>
      <c r="E5534" s="31"/>
      <c r="F5534" s="31"/>
      <c r="H5534" s="36"/>
    </row>
    <row r="5535" spans="4:8" x14ac:dyDescent="0.25">
      <c r="D5535" s="18"/>
      <c r="E5535" s="31"/>
      <c r="F5535" s="31"/>
      <c r="H5535" s="36"/>
    </row>
    <row r="5536" spans="4:8" x14ac:dyDescent="0.25">
      <c r="D5536" s="18"/>
      <c r="E5536" s="31"/>
      <c r="F5536" s="31"/>
      <c r="H5536" s="36"/>
    </row>
    <row r="5537" spans="4:8" x14ac:dyDescent="0.25">
      <c r="D5537" s="18"/>
      <c r="E5537" s="31"/>
      <c r="F5537" s="31"/>
      <c r="H5537" s="36"/>
    </row>
    <row r="5538" spans="4:8" x14ac:dyDescent="0.25">
      <c r="D5538" s="18"/>
      <c r="E5538" s="31"/>
      <c r="F5538" s="31"/>
      <c r="H5538" s="36"/>
    </row>
    <row r="5539" spans="4:8" x14ac:dyDescent="0.25">
      <c r="D5539" s="18"/>
      <c r="E5539" s="31"/>
      <c r="F5539" s="31"/>
      <c r="H5539" s="36"/>
    </row>
    <row r="5540" spans="4:8" x14ac:dyDescent="0.25">
      <c r="D5540" s="18"/>
      <c r="E5540" s="31"/>
      <c r="F5540" s="31"/>
      <c r="H5540" s="36"/>
    </row>
    <row r="5541" spans="4:8" x14ac:dyDescent="0.25">
      <c r="D5541" s="18"/>
      <c r="E5541" s="31"/>
      <c r="F5541" s="31"/>
      <c r="H5541" s="36"/>
    </row>
    <row r="5542" spans="4:8" x14ac:dyDescent="0.25">
      <c r="D5542" s="18"/>
      <c r="E5542" s="31"/>
      <c r="F5542" s="31"/>
      <c r="H5542" s="36"/>
    </row>
    <row r="5543" spans="4:8" x14ac:dyDescent="0.25">
      <c r="D5543" s="18"/>
      <c r="E5543" s="31"/>
      <c r="F5543" s="31"/>
      <c r="H5543" s="36"/>
    </row>
    <row r="5544" spans="4:8" x14ac:dyDescent="0.25">
      <c r="D5544" s="18"/>
      <c r="E5544" s="31"/>
      <c r="F5544" s="31"/>
      <c r="H5544" s="36"/>
    </row>
    <row r="5545" spans="4:8" x14ac:dyDescent="0.25">
      <c r="D5545" s="18"/>
      <c r="E5545" s="31"/>
      <c r="F5545" s="31"/>
      <c r="H5545" s="36"/>
    </row>
    <row r="5546" spans="4:8" x14ac:dyDescent="0.25">
      <c r="D5546" s="18"/>
      <c r="E5546" s="31"/>
      <c r="F5546" s="31"/>
      <c r="H5546" s="36"/>
    </row>
    <row r="5547" spans="4:8" x14ac:dyDescent="0.25">
      <c r="D5547" s="18"/>
      <c r="E5547" s="31"/>
      <c r="F5547" s="31"/>
      <c r="H5547" s="36"/>
    </row>
    <row r="5548" spans="4:8" x14ac:dyDescent="0.25">
      <c r="D5548" s="18"/>
      <c r="E5548" s="31"/>
      <c r="F5548" s="31"/>
      <c r="H5548" s="36"/>
    </row>
    <row r="5549" spans="4:8" x14ac:dyDescent="0.25">
      <c r="D5549" s="18"/>
      <c r="E5549" s="31"/>
      <c r="F5549" s="31"/>
      <c r="H5549" s="36"/>
    </row>
    <row r="5550" spans="4:8" x14ac:dyDescent="0.25">
      <c r="D5550" s="18"/>
      <c r="E5550" s="31"/>
      <c r="F5550" s="31"/>
      <c r="H5550" s="36"/>
    </row>
    <row r="5551" spans="4:8" x14ac:dyDescent="0.25">
      <c r="D5551" s="18"/>
      <c r="E5551" s="31"/>
      <c r="F5551" s="31"/>
      <c r="H5551" s="36"/>
    </row>
    <row r="5552" spans="4:8" x14ac:dyDescent="0.25">
      <c r="D5552" s="18"/>
      <c r="E5552" s="31"/>
      <c r="F5552" s="31"/>
      <c r="H5552" s="36"/>
    </row>
    <row r="5553" spans="4:8" x14ac:dyDescent="0.25">
      <c r="D5553" s="18"/>
      <c r="E5553" s="31"/>
      <c r="F5553" s="31"/>
      <c r="H5553" s="36"/>
    </row>
    <row r="5554" spans="4:8" x14ac:dyDescent="0.25">
      <c r="D5554" s="18"/>
      <c r="E5554" s="31"/>
      <c r="F5554" s="31"/>
      <c r="H5554" s="36"/>
    </row>
    <row r="5555" spans="4:8" x14ac:dyDescent="0.25">
      <c r="D5555" s="18"/>
      <c r="E5555" s="31"/>
      <c r="F5555" s="31"/>
      <c r="H5555" s="36"/>
    </row>
    <row r="5556" spans="4:8" x14ac:dyDescent="0.25">
      <c r="D5556" s="18"/>
      <c r="E5556" s="31"/>
      <c r="F5556" s="31"/>
      <c r="H5556" s="36"/>
    </row>
    <row r="5557" spans="4:8" x14ac:dyDescent="0.25">
      <c r="D5557" s="18"/>
      <c r="E5557" s="31"/>
      <c r="F5557" s="31"/>
      <c r="H5557" s="36"/>
    </row>
    <row r="5558" spans="4:8" x14ac:dyDescent="0.25">
      <c r="D5558" s="18"/>
      <c r="E5558" s="31"/>
      <c r="F5558" s="31"/>
      <c r="H5558" s="36"/>
    </row>
    <row r="5559" spans="4:8" x14ac:dyDescent="0.25">
      <c r="D5559" s="18"/>
      <c r="E5559" s="31"/>
      <c r="F5559" s="31"/>
      <c r="H5559" s="36"/>
    </row>
    <row r="5560" spans="4:8" x14ac:dyDescent="0.25">
      <c r="D5560" s="18"/>
      <c r="E5560" s="31"/>
      <c r="F5560" s="31"/>
      <c r="H5560" s="36"/>
    </row>
    <row r="5561" spans="4:8" x14ac:dyDescent="0.25">
      <c r="D5561" s="18"/>
      <c r="E5561" s="31"/>
      <c r="F5561" s="31"/>
      <c r="H5561" s="36"/>
    </row>
    <row r="5562" spans="4:8" x14ac:dyDescent="0.25">
      <c r="D5562" s="18"/>
      <c r="E5562" s="31"/>
      <c r="F5562" s="31"/>
      <c r="H5562" s="36"/>
    </row>
    <row r="5563" spans="4:8" x14ac:dyDescent="0.25">
      <c r="D5563" s="18"/>
      <c r="E5563" s="31"/>
      <c r="F5563" s="31"/>
      <c r="H5563" s="36"/>
    </row>
    <row r="5564" spans="4:8" x14ac:dyDescent="0.25">
      <c r="D5564" s="18"/>
      <c r="E5564" s="31"/>
      <c r="F5564" s="31"/>
      <c r="H5564" s="36"/>
    </row>
    <row r="5565" spans="4:8" x14ac:dyDescent="0.25">
      <c r="D5565" s="18"/>
      <c r="E5565" s="31"/>
      <c r="F5565" s="31"/>
      <c r="H5565" s="36"/>
    </row>
    <row r="5566" spans="4:8" x14ac:dyDescent="0.25">
      <c r="D5566" s="18"/>
      <c r="E5566" s="31"/>
      <c r="F5566" s="31"/>
      <c r="H5566" s="36"/>
    </row>
    <row r="5567" spans="4:8" x14ac:dyDescent="0.25">
      <c r="D5567" s="18"/>
      <c r="E5567" s="31"/>
      <c r="F5567" s="31"/>
      <c r="H5567" s="36"/>
    </row>
    <row r="5568" spans="4:8" x14ac:dyDescent="0.25">
      <c r="D5568" s="18"/>
      <c r="E5568" s="31"/>
      <c r="F5568" s="31"/>
      <c r="H5568" s="36"/>
    </row>
    <row r="5569" spans="4:8" x14ac:dyDescent="0.25">
      <c r="D5569" s="18"/>
      <c r="E5569" s="31"/>
      <c r="F5569" s="31"/>
      <c r="H5569" s="36"/>
    </row>
    <row r="5570" spans="4:8" x14ac:dyDescent="0.25">
      <c r="D5570" s="18"/>
      <c r="E5570" s="31"/>
      <c r="F5570" s="31"/>
      <c r="H5570" s="36"/>
    </row>
    <row r="5571" spans="4:8" x14ac:dyDescent="0.25">
      <c r="D5571" s="18"/>
      <c r="E5571" s="31"/>
      <c r="F5571" s="31"/>
      <c r="H5571" s="36"/>
    </row>
    <row r="5572" spans="4:8" x14ac:dyDescent="0.25">
      <c r="D5572" s="18"/>
      <c r="E5572" s="31"/>
      <c r="F5572" s="31"/>
      <c r="H5572" s="36"/>
    </row>
    <row r="5573" spans="4:8" x14ac:dyDescent="0.25">
      <c r="D5573" s="18"/>
      <c r="E5573" s="31"/>
      <c r="F5573" s="31"/>
      <c r="H5573" s="36"/>
    </row>
    <row r="5574" spans="4:8" x14ac:dyDescent="0.25">
      <c r="D5574" s="18"/>
      <c r="E5574" s="31"/>
      <c r="F5574" s="31"/>
      <c r="H5574" s="36"/>
    </row>
    <row r="5575" spans="4:8" x14ac:dyDescent="0.25">
      <c r="D5575" s="18"/>
      <c r="E5575" s="31"/>
      <c r="F5575" s="31"/>
      <c r="H5575" s="36"/>
    </row>
    <row r="5576" spans="4:8" x14ac:dyDescent="0.25">
      <c r="D5576" s="18"/>
      <c r="E5576" s="31"/>
      <c r="F5576" s="31"/>
      <c r="H5576" s="36"/>
    </row>
    <row r="5577" spans="4:8" x14ac:dyDescent="0.25">
      <c r="D5577" s="18"/>
      <c r="E5577" s="31"/>
      <c r="F5577" s="31"/>
      <c r="H5577" s="36"/>
    </row>
    <row r="5578" spans="4:8" x14ac:dyDescent="0.25">
      <c r="D5578" s="18"/>
      <c r="E5578" s="31"/>
      <c r="F5578" s="31"/>
      <c r="H5578" s="36"/>
    </row>
    <row r="5579" spans="4:8" x14ac:dyDescent="0.25">
      <c r="D5579" s="18"/>
      <c r="E5579" s="31"/>
      <c r="F5579" s="31"/>
      <c r="H5579" s="36"/>
    </row>
    <row r="5580" spans="4:8" x14ac:dyDescent="0.25">
      <c r="D5580" s="18"/>
      <c r="E5580" s="31"/>
      <c r="F5580" s="31"/>
      <c r="H5580" s="36"/>
    </row>
    <row r="5581" spans="4:8" x14ac:dyDescent="0.25">
      <c r="D5581" s="18"/>
      <c r="E5581" s="31"/>
      <c r="F5581" s="31"/>
      <c r="H5581" s="36"/>
    </row>
    <row r="5582" spans="4:8" x14ac:dyDescent="0.25">
      <c r="D5582" s="18"/>
      <c r="E5582" s="31"/>
      <c r="F5582" s="31"/>
      <c r="H5582" s="36"/>
    </row>
    <row r="5583" spans="4:8" x14ac:dyDescent="0.25">
      <c r="D5583" s="18"/>
      <c r="E5583" s="31"/>
      <c r="F5583" s="31"/>
      <c r="H5583" s="36"/>
    </row>
    <row r="5584" spans="4:8" x14ac:dyDescent="0.25">
      <c r="D5584" s="18"/>
      <c r="E5584" s="31"/>
      <c r="F5584" s="31"/>
      <c r="H5584" s="36"/>
    </row>
    <row r="5585" spans="4:8" x14ac:dyDescent="0.25">
      <c r="D5585" s="18"/>
      <c r="E5585" s="31"/>
      <c r="F5585" s="31"/>
      <c r="H5585" s="36"/>
    </row>
    <row r="5586" spans="4:8" x14ac:dyDescent="0.25">
      <c r="D5586" s="18"/>
      <c r="E5586" s="31"/>
      <c r="F5586" s="31"/>
      <c r="H5586" s="36"/>
    </row>
    <row r="5587" spans="4:8" x14ac:dyDescent="0.25">
      <c r="D5587" s="18"/>
      <c r="E5587" s="31"/>
      <c r="F5587" s="31"/>
      <c r="H5587" s="36"/>
    </row>
    <row r="5588" spans="4:8" x14ac:dyDescent="0.25">
      <c r="D5588" s="18"/>
      <c r="E5588" s="31"/>
      <c r="F5588" s="31"/>
      <c r="H5588" s="36"/>
    </row>
    <row r="5589" spans="4:8" x14ac:dyDescent="0.25">
      <c r="D5589" s="18"/>
      <c r="E5589" s="31"/>
      <c r="F5589" s="31"/>
      <c r="H5589" s="36"/>
    </row>
    <row r="5590" spans="4:8" x14ac:dyDescent="0.25">
      <c r="D5590" s="18"/>
      <c r="E5590" s="31"/>
      <c r="F5590" s="31"/>
      <c r="H5590" s="36"/>
    </row>
    <row r="5591" spans="4:8" x14ac:dyDescent="0.25">
      <c r="D5591" s="18"/>
      <c r="E5591" s="31"/>
      <c r="F5591" s="31"/>
      <c r="H5591" s="36"/>
    </row>
    <row r="5592" spans="4:8" x14ac:dyDescent="0.25">
      <c r="D5592" s="18"/>
      <c r="E5592" s="31"/>
      <c r="F5592" s="31"/>
      <c r="H5592" s="36"/>
    </row>
    <row r="5593" spans="4:8" x14ac:dyDescent="0.25">
      <c r="D5593" s="18"/>
      <c r="E5593" s="31"/>
      <c r="F5593" s="31"/>
      <c r="H5593" s="36"/>
    </row>
    <row r="5594" spans="4:8" x14ac:dyDescent="0.25">
      <c r="D5594" s="18"/>
      <c r="E5594" s="31"/>
      <c r="F5594" s="31"/>
      <c r="H5594" s="36"/>
    </row>
    <row r="5595" spans="4:8" x14ac:dyDescent="0.25">
      <c r="D5595" s="18"/>
      <c r="E5595" s="31"/>
      <c r="F5595" s="31"/>
      <c r="H5595" s="36"/>
    </row>
    <row r="5596" spans="4:8" x14ac:dyDescent="0.25">
      <c r="D5596" s="18"/>
      <c r="E5596" s="31"/>
      <c r="F5596" s="31"/>
      <c r="H5596" s="36"/>
    </row>
    <row r="5597" spans="4:8" x14ac:dyDescent="0.25">
      <c r="D5597" s="18"/>
      <c r="E5597" s="31"/>
      <c r="F5597" s="31"/>
      <c r="H5597" s="36"/>
    </row>
    <row r="5598" spans="4:8" x14ac:dyDescent="0.25">
      <c r="D5598" s="18"/>
      <c r="E5598" s="31"/>
      <c r="F5598" s="31"/>
      <c r="H5598" s="36"/>
    </row>
    <row r="5599" spans="4:8" x14ac:dyDescent="0.25">
      <c r="D5599" s="18"/>
      <c r="E5599" s="31"/>
      <c r="F5599" s="31"/>
      <c r="H5599" s="36"/>
    </row>
    <row r="5600" spans="4:8" x14ac:dyDescent="0.25">
      <c r="D5600" s="18"/>
      <c r="E5600" s="31"/>
      <c r="F5600" s="31"/>
      <c r="H5600" s="36"/>
    </row>
    <row r="5601" spans="4:8" x14ac:dyDescent="0.25">
      <c r="D5601" s="18"/>
      <c r="E5601" s="31"/>
      <c r="F5601" s="31"/>
      <c r="H5601" s="36"/>
    </row>
    <row r="5602" spans="4:8" x14ac:dyDescent="0.25">
      <c r="D5602" s="18"/>
      <c r="E5602" s="31"/>
      <c r="F5602" s="31"/>
      <c r="H5602" s="36"/>
    </row>
    <row r="5603" spans="4:8" x14ac:dyDescent="0.25">
      <c r="D5603" s="18"/>
      <c r="E5603" s="31"/>
      <c r="F5603" s="31"/>
      <c r="H5603" s="36"/>
    </row>
    <row r="5604" spans="4:8" x14ac:dyDescent="0.25">
      <c r="D5604" s="18"/>
      <c r="E5604" s="31"/>
      <c r="F5604" s="31"/>
      <c r="H5604" s="36"/>
    </row>
    <row r="5605" spans="4:8" x14ac:dyDescent="0.25">
      <c r="D5605" s="18"/>
      <c r="E5605" s="31"/>
      <c r="F5605" s="31"/>
      <c r="H5605" s="36"/>
    </row>
    <row r="5606" spans="4:8" x14ac:dyDescent="0.25">
      <c r="D5606" s="18"/>
      <c r="E5606" s="31"/>
      <c r="F5606" s="31"/>
      <c r="H5606" s="36"/>
    </row>
    <row r="5607" spans="4:8" x14ac:dyDescent="0.25">
      <c r="D5607" s="18"/>
      <c r="E5607" s="31"/>
      <c r="F5607" s="31"/>
      <c r="H5607" s="36"/>
    </row>
    <row r="5608" spans="4:8" x14ac:dyDescent="0.25">
      <c r="D5608" s="18"/>
      <c r="E5608" s="31"/>
      <c r="F5608" s="31"/>
      <c r="H5608" s="36"/>
    </row>
    <row r="5609" spans="4:8" x14ac:dyDescent="0.25">
      <c r="D5609" s="18"/>
      <c r="E5609" s="31"/>
      <c r="F5609" s="31"/>
      <c r="H5609" s="36"/>
    </row>
    <row r="5610" spans="4:8" x14ac:dyDescent="0.25">
      <c r="D5610" s="18"/>
      <c r="E5610" s="31"/>
      <c r="F5610" s="31"/>
      <c r="H5610" s="36"/>
    </row>
    <row r="5611" spans="4:8" x14ac:dyDescent="0.25">
      <c r="D5611" s="18"/>
      <c r="E5611" s="31"/>
      <c r="F5611" s="31"/>
      <c r="H5611" s="36"/>
    </row>
    <row r="5612" spans="4:8" x14ac:dyDescent="0.25">
      <c r="D5612" s="18"/>
      <c r="E5612" s="31"/>
      <c r="F5612" s="31"/>
      <c r="H5612" s="36"/>
    </row>
    <row r="5613" spans="4:8" x14ac:dyDescent="0.25">
      <c r="D5613" s="18"/>
      <c r="E5613" s="31"/>
      <c r="F5613" s="31"/>
      <c r="H5613" s="36"/>
    </row>
    <row r="5614" spans="4:8" x14ac:dyDescent="0.25">
      <c r="D5614" s="18"/>
      <c r="E5614" s="31"/>
      <c r="F5614" s="31"/>
      <c r="H5614" s="36"/>
    </row>
    <row r="5615" spans="4:8" x14ac:dyDescent="0.25">
      <c r="D5615" s="18"/>
      <c r="E5615" s="31"/>
      <c r="F5615" s="31"/>
      <c r="H5615" s="36"/>
    </row>
    <row r="5616" spans="4:8" x14ac:dyDescent="0.25">
      <c r="D5616" s="18"/>
      <c r="E5616" s="31"/>
      <c r="F5616" s="31"/>
      <c r="H5616" s="36"/>
    </row>
    <row r="5617" spans="4:8" x14ac:dyDescent="0.25">
      <c r="D5617" s="18"/>
      <c r="E5617" s="31"/>
      <c r="F5617" s="31"/>
      <c r="H5617" s="36"/>
    </row>
    <row r="5618" spans="4:8" x14ac:dyDescent="0.25">
      <c r="D5618" s="18"/>
      <c r="E5618" s="31"/>
      <c r="F5618" s="31"/>
      <c r="H5618" s="36"/>
    </row>
    <row r="5619" spans="4:8" x14ac:dyDescent="0.25">
      <c r="D5619" s="18"/>
      <c r="E5619" s="31"/>
      <c r="F5619" s="31"/>
      <c r="H5619" s="36"/>
    </row>
    <row r="5620" spans="4:8" x14ac:dyDescent="0.25">
      <c r="D5620" s="18"/>
      <c r="E5620" s="31"/>
      <c r="F5620" s="31"/>
      <c r="H5620" s="36"/>
    </row>
    <row r="5621" spans="4:8" x14ac:dyDescent="0.25">
      <c r="D5621" s="18"/>
      <c r="E5621" s="31"/>
      <c r="F5621" s="31"/>
      <c r="H5621" s="36"/>
    </row>
    <row r="5622" spans="4:8" x14ac:dyDescent="0.25">
      <c r="D5622" s="18"/>
      <c r="E5622" s="31"/>
      <c r="F5622" s="31"/>
      <c r="H5622" s="36"/>
    </row>
    <row r="5623" spans="4:8" x14ac:dyDescent="0.25">
      <c r="D5623" s="18"/>
      <c r="E5623" s="31"/>
      <c r="F5623" s="31"/>
      <c r="H5623" s="36"/>
    </row>
    <row r="5624" spans="4:8" x14ac:dyDescent="0.25">
      <c r="D5624" s="18"/>
      <c r="E5624" s="31"/>
      <c r="F5624" s="31"/>
      <c r="H5624" s="36"/>
    </row>
    <row r="5625" spans="4:8" x14ac:dyDescent="0.25">
      <c r="D5625" s="18"/>
      <c r="E5625" s="31"/>
      <c r="F5625" s="31"/>
      <c r="H5625" s="36"/>
    </row>
    <row r="5626" spans="4:8" x14ac:dyDescent="0.25">
      <c r="D5626" s="18"/>
      <c r="E5626" s="31"/>
      <c r="F5626" s="31"/>
      <c r="H5626" s="36"/>
    </row>
    <row r="5627" spans="4:8" x14ac:dyDescent="0.25">
      <c r="D5627" s="18"/>
      <c r="E5627" s="31"/>
      <c r="F5627" s="31"/>
      <c r="H5627" s="36"/>
    </row>
    <row r="5628" spans="4:8" x14ac:dyDescent="0.25">
      <c r="D5628" s="18"/>
      <c r="E5628" s="31"/>
      <c r="F5628" s="31"/>
      <c r="H5628" s="36"/>
    </row>
    <row r="5629" spans="4:8" x14ac:dyDescent="0.25">
      <c r="D5629" s="18"/>
      <c r="E5629" s="31"/>
      <c r="F5629" s="31"/>
      <c r="H5629" s="36"/>
    </row>
    <row r="5630" spans="4:8" x14ac:dyDescent="0.25">
      <c r="D5630" s="18"/>
      <c r="E5630" s="31"/>
      <c r="F5630" s="31"/>
      <c r="H5630" s="36"/>
    </row>
    <row r="5631" spans="4:8" x14ac:dyDescent="0.25">
      <c r="D5631" s="18"/>
      <c r="E5631" s="31"/>
      <c r="F5631" s="31"/>
      <c r="H5631" s="36"/>
    </row>
    <row r="5632" spans="4:8" x14ac:dyDescent="0.25">
      <c r="D5632" s="18"/>
      <c r="E5632" s="31"/>
      <c r="F5632" s="31"/>
      <c r="H5632" s="36"/>
    </row>
    <row r="5633" spans="4:8" x14ac:dyDescent="0.25">
      <c r="D5633" s="18"/>
      <c r="E5633" s="31"/>
      <c r="F5633" s="31"/>
      <c r="H5633" s="36"/>
    </row>
    <row r="5634" spans="4:8" x14ac:dyDescent="0.25">
      <c r="D5634" s="18"/>
      <c r="E5634" s="31"/>
      <c r="F5634" s="31"/>
      <c r="H5634" s="36"/>
    </row>
    <row r="5635" spans="4:8" x14ac:dyDescent="0.25">
      <c r="D5635" s="18"/>
      <c r="E5635" s="31"/>
      <c r="F5635" s="31"/>
      <c r="H5635" s="36"/>
    </row>
    <row r="5636" spans="4:8" x14ac:dyDescent="0.25">
      <c r="D5636" s="18"/>
      <c r="E5636" s="31"/>
      <c r="F5636" s="31"/>
      <c r="H5636" s="36"/>
    </row>
    <row r="5637" spans="4:8" x14ac:dyDescent="0.25">
      <c r="D5637" s="18"/>
      <c r="E5637" s="31"/>
      <c r="F5637" s="31"/>
      <c r="H5637" s="36"/>
    </row>
    <row r="5638" spans="4:8" x14ac:dyDescent="0.25">
      <c r="D5638" s="18"/>
      <c r="E5638" s="31"/>
      <c r="F5638" s="31"/>
      <c r="H5638" s="36"/>
    </row>
    <row r="5639" spans="4:8" x14ac:dyDescent="0.25">
      <c r="D5639" s="18"/>
      <c r="E5639" s="31"/>
      <c r="F5639" s="31"/>
      <c r="H5639" s="36"/>
    </row>
    <row r="5640" spans="4:8" x14ac:dyDescent="0.25">
      <c r="D5640" s="18"/>
      <c r="E5640" s="31"/>
      <c r="F5640" s="31"/>
      <c r="H5640" s="36"/>
    </row>
    <row r="5641" spans="4:8" x14ac:dyDescent="0.25">
      <c r="D5641" s="18"/>
      <c r="E5641" s="31"/>
      <c r="F5641" s="31"/>
      <c r="H5641" s="36"/>
    </row>
    <row r="5642" spans="4:8" x14ac:dyDescent="0.25">
      <c r="D5642" s="18"/>
      <c r="E5642" s="31"/>
      <c r="F5642" s="31"/>
      <c r="H5642" s="36"/>
    </row>
    <row r="5643" spans="4:8" x14ac:dyDescent="0.25">
      <c r="D5643" s="18"/>
      <c r="E5643" s="31"/>
      <c r="F5643" s="31"/>
      <c r="H5643" s="36"/>
    </row>
    <row r="5644" spans="4:8" x14ac:dyDescent="0.25">
      <c r="D5644" s="18"/>
      <c r="E5644" s="31"/>
      <c r="F5644" s="31"/>
      <c r="H5644" s="36"/>
    </row>
    <row r="5645" spans="4:8" x14ac:dyDescent="0.25">
      <c r="D5645" s="18"/>
      <c r="E5645" s="31"/>
      <c r="F5645" s="31"/>
      <c r="H5645" s="36"/>
    </row>
    <row r="5646" spans="4:8" x14ac:dyDescent="0.25">
      <c r="D5646" s="18"/>
      <c r="E5646" s="31"/>
      <c r="F5646" s="31"/>
      <c r="H5646" s="36"/>
    </row>
    <row r="5647" spans="4:8" x14ac:dyDescent="0.25">
      <c r="D5647" s="18"/>
      <c r="E5647" s="31"/>
      <c r="F5647" s="31"/>
      <c r="H5647" s="36"/>
    </row>
    <row r="5648" spans="4:8" x14ac:dyDescent="0.25">
      <c r="D5648" s="18"/>
      <c r="E5648" s="31"/>
      <c r="F5648" s="31"/>
      <c r="H5648" s="36"/>
    </row>
    <row r="5649" spans="4:8" x14ac:dyDescent="0.25">
      <c r="D5649" s="18"/>
      <c r="E5649" s="31"/>
      <c r="F5649" s="31"/>
      <c r="H5649" s="36"/>
    </row>
    <row r="5650" spans="4:8" x14ac:dyDescent="0.25">
      <c r="D5650" s="18"/>
      <c r="E5650" s="31"/>
      <c r="F5650" s="31"/>
      <c r="H5650" s="36"/>
    </row>
    <row r="5651" spans="4:8" x14ac:dyDescent="0.25">
      <c r="D5651" s="18"/>
      <c r="E5651" s="31"/>
      <c r="F5651" s="31"/>
      <c r="H5651" s="36"/>
    </row>
    <row r="5652" spans="4:8" x14ac:dyDescent="0.25">
      <c r="D5652" s="18"/>
      <c r="E5652" s="31"/>
      <c r="F5652" s="31"/>
      <c r="H5652" s="36"/>
    </row>
    <row r="5653" spans="4:8" x14ac:dyDescent="0.25">
      <c r="D5653" s="18"/>
      <c r="E5653" s="31"/>
      <c r="F5653" s="31"/>
      <c r="H5653" s="36"/>
    </row>
    <row r="5654" spans="4:8" x14ac:dyDescent="0.25">
      <c r="D5654" s="18"/>
      <c r="E5654" s="31"/>
      <c r="F5654" s="31"/>
      <c r="H5654" s="36"/>
    </row>
    <row r="5655" spans="4:8" x14ac:dyDescent="0.25">
      <c r="D5655" s="18"/>
      <c r="E5655" s="31"/>
      <c r="F5655" s="31"/>
      <c r="H5655" s="36"/>
    </row>
    <row r="5656" spans="4:8" x14ac:dyDescent="0.25">
      <c r="D5656" s="18"/>
      <c r="E5656" s="31"/>
      <c r="F5656" s="31"/>
      <c r="H5656" s="36"/>
    </row>
    <row r="5657" spans="4:8" x14ac:dyDescent="0.25">
      <c r="D5657" s="18"/>
      <c r="E5657" s="31"/>
      <c r="F5657" s="31"/>
      <c r="H5657" s="36"/>
    </row>
    <row r="5658" spans="4:8" x14ac:dyDescent="0.25">
      <c r="D5658" s="18"/>
      <c r="E5658" s="31"/>
      <c r="F5658" s="31"/>
      <c r="H5658" s="36"/>
    </row>
    <row r="5659" spans="4:8" x14ac:dyDescent="0.25">
      <c r="D5659" s="18"/>
      <c r="E5659" s="31"/>
      <c r="F5659" s="31"/>
      <c r="H5659" s="36"/>
    </row>
    <row r="5660" spans="4:8" x14ac:dyDescent="0.25">
      <c r="D5660" s="18"/>
      <c r="E5660" s="31"/>
      <c r="F5660" s="31"/>
      <c r="H5660" s="36"/>
    </row>
    <row r="5661" spans="4:8" x14ac:dyDescent="0.25">
      <c r="D5661" s="18"/>
      <c r="E5661" s="31"/>
      <c r="F5661" s="31"/>
      <c r="H5661" s="36"/>
    </row>
    <row r="5662" spans="4:8" x14ac:dyDescent="0.25">
      <c r="D5662" s="18"/>
      <c r="E5662" s="31"/>
      <c r="F5662" s="31"/>
      <c r="H5662" s="36"/>
    </row>
    <row r="5663" spans="4:8" x14ac:dyDescent="0.25">
      <c r="D5663" s="18"/>
      <c r="E5663" s="31"/>
      <c r="F5663" s="31"/>
      <c r="H5663" s="36"/>
    </row>
    <row r="5664" spans="4:8" x14ac:dyDescent="0.25">
      <c r="D5664" s="18"/>
      <c r="E5664" s="31"/>
      <c r="F5664" s="31"/>
      <c r="H5664" s="36"/>
    </row>
    <row r="5665" spans="4:8" x14ac:dyDescent="0.25">
      <c r="D5665" s="18"/>
      <c r="E5665" s="31"/>
      <c r="F5665" s="31"/>
      <c r="H5665" s="36"/>
    </row>
    <row r="5666" spans="4:8" x14ac:dyDescent="0.25">
      <c r="D5666" s="18"/>
      <c r="E5666" s="31"/>
      <c r="F5666" s="31"/>
      <c r="H5666" s="36"/>
    </row>
    <row r="5667" spans="4:8" x14ac:dyDescent="0.25">
      <c r="D5667" s="18"/>
      <c r="E5667" s="31"/>
      <c r="F5667" s="31"/>
      <c r="H5667" s="36"/>
    </row>
    <row r="5668" spans="4:8" x14ac:dyDescent="0.25">
      <c r="D5668" s="18"/>
      <c r="E5668" s="31"/>
      <c r="F5668" s="31"/>
      <c r="H5668" s="36"/>
    </row>
    <row r="5669" spans="4:8" x14ac:dyDescent="0.25">
      <c r="D5669" s="18"/>
      <c r="E5669" s="31"/>
      <c r="F5669" s="31"/>
      <c r="H5669" s="36"/>
    </row>
    <row r="5670" spans="4:8" x14ac:dyDescent="0.25">
      <c r="D5670" s="18"/>
      <c r="E5670" s="31"/>
      <c r="F5670" s="31"/>
      <c r="H5670" s="36"/>
    </row>
    <row r="5671" spans="4:8" x14ac:dyDescent="0.25">
      <c r="D5671" s="18"/>
      <c r="E5671" s="31"/>
      <c r="F5671" s="31"/>
      <c r="H5671" s="36"/>
    </row>
    <row r="5672" spans="4:8" x14ac:dyDescent="0.25">
      <c r="D5672" s="18"/>
      <c r="E5672" s="31"/>
      <c r="F5672" s="31"/>
      <c r="H5672" s="36"/>
    </row>
    <row r="5673" spans="4:8" x14ac:dyDescent="0.25">
      <c r="D5673" s="18"/>
      <c r="E5673" s="31"/>
      <c r="F5673" s="31"/>
      <c r="H5673" s="36"/>
    </row>
    <row r="5674" spans="4:8" x14ac:dyDescent="0.25">
      <c r="D5674" s="18"/>
      <c r="E5674" s="31"/>
      <c r="F5674" s="31"/>
      <c r="H5674" s="36"/>
    </row>
    <row r="5675" spans="4:8" x14ac:dyDescent="0.25">
      <c r="D5675" s="18"/>
      <c r="E5675" s="31"/>
      <c r="F5675" s="31"/>
      <c r="H5675" s="36"/>
    </row>
    <row r="5676" spans="4:8" x14ac:dyDescent="0.25">
      <c r="D5676" s="18"/>
      <c r="E5676" s="31"/>
      <c r="F5676" s="31"/>
      <c r="H5676" s="36"/>
    </row>
    <row r="5677" spans="4:8" x14ac:dyDescent="0.25">
      <c r="D5677" s="18"/>
      <c r="E5677" s="31"/>
      <c r="F5677" s="31"/>
      <c r="H5677" s="36"/>
    </row>
    <row r="5678" spans="4:8" x14ac:dyDescent="0.25">
      <c r="D5678" s="18"/>
      <c r="E5678" s="31"/>
      <c r="F5678" s="31"/>
      <c r="H5678" s="36"/>
    </row>
    <row r="5679" spans="4:8" x14ac:dyDescent="0.25">
      <c r="D5679" s="18"/>
      <c r="E5679" s="31"/>
      <c r="F5679" s="31"/>
      <c r="H5679" s="36"/>
    </row>
    <row r="5680" spans="4:8" x14ac:dyDescent="0.25">
      <c r="D5680" s="18"/>
      <c r="E5680" s="31"/>
      <c r="F5680" s="31"/>
      <c r="H5680" s="36"/>
    </row>
    <row r="5681" spans="4:8" x14ac:dyDescent="0.25">
      <c r="D5681" s="18"/>
      <c r="E5681" s="31"/>
      <c r="F5681" s="31"/>
      <c r="H5681" s="36"/>
    </row>
    <row r="5682" spans="4:8" x14ac:dyDescent="0.25">
      <c r="D5682" s="18"/>
      <c r="E5682" s="31"/>
      <c r="F5682" s="31"/>
      <c r="H5682" s="36"/>
    </row>
    <row r="5683" spans="4:8" x14ac:dyDescent="0.25">
      <c r="D5683" s="18"/>
      <c r="E5683" s="31"/>
      <c r="F5683" s="31"/>
      <c r="H5683" s="36"/>
    </row>
    <row r="5684" spans="4:8" x14ac:dyDescent="0.25">
      <c r="D5684" s="18"/>
      <c r="E5684" s="31"/>
      <c r="F5684" s="31"/>
      <c r="H5684" s="36"/>
    </row>
    <row r="5685" spans="4:8" x14ac:dyDescent="0.25">
      <c r="D5685" s="18"/>
      <c r="E5685" s="31"/>
      <c r="F5685" s="31"/>
      <c r="H5685" s="36"/>
    </row>
    <row r="5686" spans="4:8" x14ac:dyDescent="0.25">
      <c r="D5686" s="18"/>
      <c r="E5686" s="31"/>
      <c r="F5686" s="31"/>
      <c r="H5686" s="36"/>
    </row>
    <row r="5687" spans="4:8" x14ac:dyDescent="0.25">
      <c r="D5687" s="18"/>
      <c r="E5687" s="31"/>
      <c r="F5687" s="31"/>
      <c r="H5687" s="36"/>
    </row>
    <row r="5688" spans="4:8" x14ac:dyDescent="0.25">
      <c r="D5688" s="18"/>
      <c r="E5688" s="31"/>
      <c r="F5688" s="31"/>
      <c r="H5688" s="36"/>
    </row>
    <row r="5689" spans="4:8" x14ac:dyDescent="0.25">
      <c r="D5689" s="18"/>
      <c r="E5689" s="31"/>
      <c r="F5689" s="31"/>
      <c r="H5689" s="36"/>
    </row>
    <row r="5690" spans="4:8" x14ac:dyDescent="0.25">
      <c r="D5690" s="18"/>
      <c r="E5690" s="31"/>
      <c r="F5690" s="31"/>
      <c r="H5690" s="36"/>
    </row>
    <row r="5691" spans="4:8" x14ac:dyDescent="0.25">
      <c r="D5691" s="18"/>
      <c r="E5691" s="31"/>
      <c r="F5691" s="31"/>
      <c r="H5691" s="36"/>
    </row>
    <row r="5692" spans="4:8" x14ac:dyDescent="0.25">
      <c r="D5692" s="18"/>
      <c r="E5692" s="31"/>
      <c r="F5692" s="31"/>
      <c r="H5692" s="36"/>
    </row>
    <row r="5693" spans="4:8" x14ac:dyDescent="0.25">
      <c r="D5693" s="18"/>
      <c r="E5693" s="31"/>
      <c r="F5693" s="31"/>
      <c r="H5693" s="36"/>
    </row>
    <row r="5694" spans="4:8" x14ac:dyDescent="0.25">
      <c r="D5694" s="18"/>
      <c r="E5694" s="31"/>
      <c r="F5694" s="31"/>
      <c r="H5694" s="36"/>
    </row>
    <row r="5695" spans="4:8" x14ac:dyDescent="0.25">
      <c r="D5695" s="18"/>
      <c r="E5695" s="31"/>
      <c r="F5695" s="31"/>
      <c r="H5695" s="36"/>
    </row>
    <row r="5696" spans="4:8" x14ac:dyDescent="0.25">
      <c r="D5696" s="18"/>
      <c r="E5696" s="31"/>
      <c r="F5696" s="31"/>
      <c r="H5696" s="36"/>
    </row>
    <row r="5697" spans="4:8" x14ac:dyDescent="0.25">
      <c r="D5697" s="18"/>
      <c r="E5697" s="31"/>
      <c r="F5697" s="31"/>
      <c r="H5697" s="36"/>
    </row>
    <row r="5698" spans="4:8" x14ac:dyDescent="0.25">
      <c r="D5698" s="18"/>
      <c r="E5698" s="31"/>
      <c r="F5698" s="31"/>
      <c r="H5698" s="36"/>
    </row>
    <row r="5699" spans="4:8" x14ac:dyDescent="0.25">
      <c r="D5699" s="18"/>
      <c r="E5699" s="31"/>
      <c r="F5699" s="31"/>
      <c r="H5699" s="36"/>
    </row>
    <row r="5700" spans="4:8" x14ac:dyDescent="0.25">
      <c r="D5700" s="18"/>
      <c r="E5700" s="31"/>
      <c r="F5700" s="31"/>
      <c r="H5700" s="36"/>
    </row>
    <row r="5701" spans="4:8" x14ac:dyDescent="0.25">
      <c r="D5701" s="18"/>
      <c r="E5701" s="31"/>
      <c r="F5701" s="31"/>
      <c r="H5701" s="36"/>
    </row>
    <row r="5702" spans="4:8" x14ac:dyDescent="0.25">
      <c r="D5702" s="18"/>
      <c r="E5702" s="31"/>
      <c r="F5702" s="31"/>
      <c r="H5702" s="36"/>
    </row>
    <row r="5703" spans="4:8" x14ac:dyDescent="0.25">
      <c r="D5703" s="18"/>
      <c r="E5703" s="31"/>
      <c r="F5703" s="31"/>
      <c r="H5703" s="36"/>
    </row>
    <row r="5704" spans="4:8" x14ac:dyDescent="0.25">
      <c r="D5704" s="18"/>
      <c r="E5704" s="31"/>
      <c r="F5704" s="31"/>
      <c r="H5704" s="36"/>
    </row>
    <row r="5705" spans="4:8" x14ac:dyDescent="0.25">
      <c r="D5705" s="18"/>
      <c r="E5705" s="31"/>
      <c r="F5705" s="31"/>
      <c r="H5705" s="36"/>
    </row>
    <row r="5706" spans="4:8" x14ac:dyDescent="0.25">
      <c r="D5706" s="18"/>
      <c r="E5706" s="31"/>
      <c r="F5706" s="31"/>
      <c r="H5706" s="36"/>
    </row>
    <row r="5707" spans="4:8" x14ac:dyDescent="0.25">
      <c r="D5707" s="18"/>
      <c r="E5707" s="31"/>
      <c r="F5707" s="31"/>
      <c r="H5707" s="36"/>
    </row>
    <row r="5708" spans="4:8" x14ac:dyDescent="0.25">
      <c r="D5708" s="18"/>
      <c r="E5708" s="31"/>
      <c r="F5708" s="31"/>
      <c r="H5708" s="36"/>
    </row>
    <row r="5709" spans="4:8" x14ac:dyDescent="0.25">
      <c r="D5709" s="18"/>
      <c r="E5709" s="31"/>
      <c r="F5709" s="31"/>
      <c r="H5709" s="36"/>
    </row>
    <row r="5710" spans="4:8" x14ac:dyDescent="0.25">
      <c r="D5710" s="18"/>
      <c r="E5710" s="31"/>
      <c r="F5710" s="31"/>
      <c r="H5710" s="36"/>
    </row>
    <row r="5711" spans="4:8" x14ac:dyDescent="0.25">
      <c r="D5711" s="18"/>
      <c r="E5711" s="31"/>
      <c r="F5711" s="31"/>
      <c r="H5711" s="36"/>
    </row>
    <row r="5712" spans="4:8" x14ac:dyDescent="0.25">
      <c r="D5712" s="18"/>
      <c r="E5712" s="31"/>
      <c r="F5712" s="31"/>
      <c r="H5712" s="36"/>
    </row>
    <row r="5713" spans="4:8" x14ac:dyDescent="0.25">
      <c r="D5713" s="18"/>
      <c r="E5713" s="31"/>
      <c r="F5713" s="31"/>
      <c r="H5713" s="36"/>
    </row>
    <row r="5714" spans="4:8" x14ac:dyDescent="0.25">
      <c r="D5714" s="18"/>
      <c r="E5714" s="31"/>
      <c r="F5714" s="31"/>
      <c r="H5714" s="36"/>
    </row>
    <row r="5715" spans="4:8" x14ac:dyDescent="0.25">
      <c r="D5715" s="18"/>
      <c r="E5715" s="31"/>
      <c r="F5715" s="31"/>
      <c r="H5715" s="36"/>
    </row>
    <row r="5716" spans="4:8" x14ac:dyDescent="0.25">
      <c r="D5716" s="18"/>
      <c r="E5716" s="31"/>
      <c r="F5716" s="31"/>
      <c r="H5716" s="36"/>
    </row>
    <row r="5717" spans="4:8" x14ac:dyDescent="0.25">
      <c r="D5717" s="18"/>
      <c r="E5717" s="31"/>
      <c r="F5717" s="31"/>
      <c r="H5717" s="36"/>
    </row>
    <row r="5718" spans="4:8" x14ac:dyDescent="0.25">
      <c r="D5718" s="18"/>
      <c r="E5718" s="31"/>
      <c r="F5718" s="31"/>
      <c r="H5718" s="36"/>
    </row>
    <row r="5719" spans="4:8" x14ac:dyDescent="0.25">
      <c r="D5719" s="18"/>
      <c r="E5719" s="31"/>
      <c r="F5719" s="31"/>
      <c r="H5719" s="36"/>
    </row>
    <row r="5720" spans="4:8" x14ac:dyDescent="0.25">
      <c r="D5720" s="18"/>
      <c r="E5720" s="31"/>
      <c r="F5720" s="31"/>
      <c r="H5720" s="36"/>
    </row>
    <row r="5721" spans="4:8" x14ac:dyDescent="0.25">
      <c r="D5721" s="18"/>
      <c r="E5721" s="31"/>
      <c r="F5721" s="31"/>
      <c r="H5721" s="36"/>
    </row>
    <row r="5722" spans="4:8" x14ac:dyDescent="0.25">
      <c r="D5722" s="18"/>
      <c r="E5722" s="31"/>
      <c r="F5722" s="31"/>
      <c r="H5722" s="36"/>
    </row>
    <row r="5723" spans="4:8" x14ac:dyDescent="0.25">
      <c r="D5723" s="18"/>
      <c r="E5723" s="31"/>
      <c r="F5723" s="31"/>
      <c r="H5723" s="36"/>
    </row>
    <row r="5724" spans="4:8" x14ac:dyDescent="0.25">
      <c r="D5724" s="18"/>
      <c r="E5724" s="31"/>
      <c r="F5724" s="31"/>
      <c r="H5724" s="36"/>
    </row>
    <row r="5725" spans="4:8" x14ac:dyDescent="0.25">
      <c r="D5725" s="18"/>
      <c r="E5725" s="31"/>
      <c r="F5725" s="31"/>
      <c r="H5725" s="36"/>
    </row>
    <row r="5726" spans="4:8" x14ac:dyDescent="0.25">
      <c r="D5726" s="18"/>
      <c r="E5726" s="31"/>
      <c r="F5726" s="31"/>
      <c r="H5726" s="36"/>
    </row>
    <row r="5727" spans="4:8" x14ac:dyDescent="0.25">
      <c r="D5727" s="18"/>
      <c r="E5727" s="31"/>
      <c r="F5727" s="31"/>
      <c r="H5727" s="36"/>
    </row>
    <row r="5728" spans="4:8" x14ac:dyDescent="0.25">
      <c r="D5728" s="18"/>
      <c r="E5728" s="31"/>
      <c r="F5728" s="31"/>
      <c r="H5728" s="36"/>
    </row>
    <row r="5729" spans="4:8" x14ac:dyDescent="0.25">
      <c r="D5729" s="18"/>
      <c r="E5729" s="31"/>
      <c r="F5729" s="31"/>
      <c r="H5729" s="36"/>
    </row>
    <row r="5730" spans="4:8" x14ac:dyDescent="0.25">
      <c r="D5730" s="18"/>
      <c r="E5730" s="31"/>
      <c r="F5730" s="31"/>
      <c r="H5730" s="36"/>
    </row>
    <row r="5731" spans="4:8" x14ac:dyDescent="0.25">
      <c r="D5731" s="18"/>
      <c r="E5731" s="31"/>
      <c r="F5731" s="31"/>
      <c r="H5731" s="36"/>
    </row>
    <row r="5732" spans="4:8" x14ac:dyDescent="0.25">
      <c r="D5732" s="18"/>
      <c r="E5732" s="31"/>
      <c r="F5732" s="31"/>
      <c r="H5732" s="36"/>
    </row>
    <row r="5733" spans="4:8" x14ac:dyDescent="0.25">
      <c r="D5733" s="18"/>
      <c r="E5733" s="31"/>
      <c r="F5733" s="31"/>
      <c r="H5733" s="36"/>
    </row>
    <row r="5734" spans="4:8" x14ac:dyDescent="0.25">
      <c r="D5734" s="18"/>
      <c r="E5734" s="31"/>
      <c r="F5734" s="31"/>
      <c r="H5734" s="36"/>
    </row>
    <row r="5735" spans="4:8" x14ac:dyDescent="0.25">
      <c r="D5735" s="18"/>
      <c r="E5735" s="31"/>
      <c r="F5735" s="31"/>
      <c r="H5735" s="36"/>
    </row>
    <row r="5736" spans="4:8" x14ac:dyDescent="0.25">
      <c r="D5736" s="18"/>
      <c r="E5736" s="31"/>
      <c r="F5736" s="31"/>
      <c r="H5736" s="36"/>
    </row>
    <row r="5737" spans="4:8" x14ac:dyDescent="0.25">
      <c r="D5737" s="18"/>
      <c r="E5737" s="31"/>
      <c r="F5737" s="31"/>
      <c r="H5737" s="36"/>
    </row>
    <row r="5738" spans="4:8" x14ac:dyDescent="0.25">
      <c r="D5738" s="18"/>
      <c r="E5738" s="31"/>
      <c r="F5738" s="31"/>
      <c r="H5738" s="36"/>
    </row>
    <row r="5739" spans="4:8" x14ac:dyDescent="0.25">
      <c r="D5739" s="18"/>
      <c r="E5739" s="31"/>
      <c r="F5739" s="31"/>
      <c r="H5739" s="36"/>
    </row>
    <row r="5740" spans="4:8" x14ac:dyDescent="0.25">
      <c r="D5740" s="18"/>
      <c r="E5740" s="31"/>
      <c r="F5740" s="31"/>
      <c r="H5740" s="36"/>
    </row>
    <row r="5741" spans="4:8" x14ac:dyDescent="0.25">
      <c r="D5741" s="18"/>
      <c r="E5741" s="31"/>
      <c r="F5741" s="31"/>
      <c r="H5741" s="36"/>
    </row>
    <row r="5742" spans="4:8" x14ac:dyDescent="0.25">
      <c r="D5742" s="18"/>
      <c r="E5742" s="31"/>
      <c r="F5742" s="31"/>
      <c r="H5742" s="36"/>
    </row>
    <row r="5743" spans="4:8" x14ac:dyDescent="0.25">
      <c r="D5743" s="18"/>
      <c r="E5743" s="31"/>
      <c r="F5743" s="31"/>
      <c r="H5743" s="36"/>
    </row>
    <row r="5744" spans="4:8" x14ac:dyDescent="0.25">
      <c r="D5744" s="18"/>
      <c r="E5744" s="31"/>
      <c r="F5744" s="31"/>
      <c r="H5744" s="36"/>
    </row>
    <row r="5745" spans="4:8" x14ac:dyDescent="0.25">
      <c r="D5745" s="18"/>
      <c r="E5745" s="31"/>
      <c r="F5745" s="31"/>
      <c r="H5745" s="36"/>
    </row>
    <row r="5746" spans="4:8" x14ac:dyDescent="0.25">
      <c r="D5746" s="18"/>
      <c r="E5746" s="31"/>
      <c r="F5746" s="31"/>
      <c r="H5746" s="36"/>
    </row>
    <row r="5747" spans="4:8" x14ac:dyDescent="0.25">
      <c r="D5747" s="18"/>
      <c r="E5747" s="31"/>
      <c r="F5747" s="31"/>
      <c r="H5747" s="36"/>
    </row>
    <row r="5748" spans="4:8" x14ac:dyDescent="0.25">
      <c r="D5748" s="18"/>
      <c r="E5748" s="31"/>
      <c r="F5748" s="31"/>
      <c r="H5748" s="36"/>
    </row>
    <row r="5749" spans="4:8" x14ac:dyDescent="0.25">
      <c r="D5749" s="18"/>
      <c r="E5749" s="31"/>
      <c r="F5749" s="31"/>
      <c r="H5749" s="36"/>
    </row>
    <row r="5750" spans="4:8" x14ac:dyDescent="0.25">
      <c r="D5750" s="18"/>
      <c r="E5750" s="31"/>
      <c r="F5750" s="31"/>
      <c r="H5750" s="36"/>
    </row>
    <row r="5751" spans="4:8" x14ac:dyDescent="0.25">
      <c r="D5751" s="18"/>
      <c r="E5751" s="31"/>
      <c r="F5751" s="31"/>
      <c r="H5751" s="36"/>
    </row>
    <row r="5752" spans="4:8" x14ac:dyDescent="0.25">
      <c r="D5752" s="18"/>
      <c r="E5752" s="31"/>
      <c r="F5752" s="31"/>
      <c r="H5752" s="36"/>
    </row>
    <row r="5753" spans="4:8" x14ac:dyDescent="0.25">
      <c r="D5753" s="18"/>
      <c r="E5753" s="31"/>
      <c r="F5753" s="31"/>
      <c r="H5753" s="36"/>
    </row>
    <row r="5754" spans="4:8" x14ac:dyDescent="0.25">
      <c r="D5754" s="18"/>
      <c r="E5754" s="31"/>
      <c r="F5754" s="31"/>
      <c r="H5754" s="36"/>
    </row>
    <row r="5755" spans="4:8" x14ac:dyDescent="0.25">
      <c r="D5755" s="18"/>
      <c r="E5755" s="31"/>
      <c r="F5755" s="31"/>
      <c r="H5755" s="36"/>
    </row>
    <row r="5756" spans="4:8" x14ac:dyDescent="0.25">
      <c r="D5756" s="18"/>
      <c r="E5756" s="31"/>
      <c r="F5756" s="31"/>
      <c r="H5756" s="36"/>
    </row>
    <row r="5757" spans="4:8" x14ac:dyDescent="0.25">
      <c r="D5757" s="18"/>
      <c r="E5757" s="31"/>
      <c r="F5757" s="31"/>
      <c r="H5757" s="36"/>
    </row>
    <row r="5758" spans="4:8" x14ac:dyDescent="0.25">
      <c r="D5758" s="18"/>
      <c r="E5758" s="31"/>
      <c r="F5758" s="31"/>
      <c r="H5758" s="36"/>
    </row>
    <row r="5759" spans="4:8" x14ac:dyDescent="0.25">
      <c r="D5759" s="18"/>
      <c r="E5759" s="31"/>
      <c r="F5759" s="31"/>
      <c r="H5759" s="36"/>
    </row>
    <row r="5760" spans="4:8" x14ac:dyDescent="0.25">
      <c r="D5760" s="18"/>
      <c r="E5760" s="31"/>
      <c r="F5760" s="31"/>
      <c r="H5760" s="36"/>
    </row>
    <row r="5761" spans="4:8" x14ac:dyDescent="0.25">
      <c r="D5761" s="18"/>
      <c r="E5761" s="31"/>
      <c r="F5761" s="31"/>
      <c r="H5761" s="36"/>
    </row>
    <row r="5762" spans="4:8" x14ac:dyDescent="0.25">
      <c r="D5762" s="18"/>
      <c r="E5762" s="31"/>
      <c r="F5762" s="31"/>
      <c r="H5762" s="36"/>
    </row>
    <row r="5763" spans="4:8" x14ac:dyDescent="0.25">
      <c r="D5763" s="18"/>
      <c r="E5763" s="31"/>
      <c r="F5763" s="31"/>
      <c r="H5763" s="36"/>
    </row>
    <row r="5764" spans="4:8" x14ac:dyDescent="0.25">
      <c r="D5764" s="18"/>
      <c r="E5764" s="31"/>
      <c r="F5764" s="31"/>
      <c r="H5764" s="36"/>
    </row>
    <row r="5765" spans="4:8" x14ac:dyDescent="0.25">
      <c r="D5765" s="18"/>
      <c r="E5765" s="31"/>
      <c r="F5765" s="31"/>
      <c r="H5765" s="36"/>
    </row>
    <row r="5766" spans="4:8" x14ac:dyDescent="0.25">
      <c r="D5766" s="18"/>
      <c r="E5766" s="31"/>
      <c r="F5766" s="31"/>
      <c r="H5766" s="36"/>
    </row>
    <row r="5767" spans="4:8" x14ac:dyDescent="0.25">
      <c r="D5767" s="18"/>
      <c r="E5767" s="31"/>
      <c r="F5767" s="31"/>
      <c r="H5767" s="36"/>
    </row>
    <row r="5768" spans="4:8" x14ac:dyDescent="0.25">
      <c r="D5768" s="18"/>
      <c r="E5768" s="31"/>
      <c r="F5768" s="31"/>
      <c r="H5768" s="36"/>
    </row>
    <row r="5769" spans="4:8" x14ac:dyDescent="0.25">
      <c r="D5769" s="18"/>
      <c r="E5769" s="31"/>
      <c r="F5769" s="31"/>
      <c r="H5769" s="36"/>
    </row>
    <row r="5770" spans="4:8" x14ac:dyDescent="0.25">
      <c r="D5770" s="18"/>
      <c r="E5770" s="31"/>
      <c r="F5770" s="31"/>
      <c r="H5770" s="36"/>
    </row>
    <row r="5771" spans="4:8" x14ac:dyDescent="0.25">
      <c r="D5771" s="18"/>
      <c r="E5771" s="31"/>
      <c r="F5771" s="31"/>
      <c r="H5771" s="36"/>
    </row>
    <row r="5772" spans="4:8" x14ac:dyDescent="0.25">
      <c r="D5772" s="18"/>
      <c r="E5772" s="31"/>
      <c r="F5772" s="31"/>
      <c r="H5772" s="36"/>
    </row>
    <row r="5773" spans="4:8" x14ac:dyDescent="0.25">
      <c r="D5773" s="18"/>
      <c r="E5773" s="31"/>
      <c r="F5773" s="31"/>
      <c r="H5773" s="36"/>
    </row>
    <row r="5774" spans="4:8" x14ac:dyDescent="0.25">
      <c r="D5774" s="18"/>
      <c r="E5774" s="31"/>
      <c r="F5774" s="31"/>
      <c r="H5774" s="36"/>
    </row>
    <row r="5775" spans="4:8" x14ac:dyDescent="0.25">
      <c r="D5775" s="18"/>
      <c r="E5775" s="31"/>
      <c r="F5775" s="31"/>
      <c r="H5775" s="36"/>
    </row>
    <row r="5776" spans="4:8" x14ac:dyDescent="0.25">
      <c r="D5776" s="18"/>
      <c r="E5776" s="31"/>
      <c r="F5776" s="31"/>
      <c r="H5776" s="36"/>
    </row>
    <row r="5777" spans="4:8" x14ac:dyDescent="0.25">
      <c r="D5777" s="18"/>
      <c r="E5777" s="31"/>
      <c r="F5777" s="31"/>
      <c r="H5777" s="36"/>
    </row>
    <row r="5778" spans="4:8" x14ac:dyDescent="0.25">
      <c r="D5778" s="18"/>
      <c r="E5778" s="31"/>
      <c r="F5778" s="31"/>
      <c r="H5778" s="36"/>
    </row>
    <row r="5779" spans="4:8" x14ac:dyDescent="0.25">
      <c r="D5779" s="18"/>
      <c r="E5779" s="31"/>
      <c r="F5779" s="31"/>
      <c r="H5779" s="36"/>
    </row>
    <row r="5780" spans="4:8" x14ac:dyDescent="0.25">
      <c r="D5780" s="18"/>
      <c r="E5780" s="31"/>
      <c r="F5780" s="31"/>
      <c r="H5780" s="36"/>
    </row>
    <row r="5781" spans="4:8" x14ac:dyDescent="0.25">
      <c r="D5781" s="18"/>
      <c r="E5781" s="31"/>
      <c r="F5781" s="31"/>
      <c r="H5781" s="36"/>
    </row>
    <row r="5782" spans="4:8" x14ac:dyDescent="0.25">
      <c r="D5782" s="18"/>
      <c r="E5782" s="31"/>
      <c r="F5782" s="31"/>
      <c r="H5782" s="36"/>
    </row>
    <row r="5783" spans="4:8" x14ac:dyDescent="0.25">
      <c r="D5783" s="18"/>
      <c r="E5783" s="31"/>
      <c r="F5783" s="31"/>
      <c r="H5783" s="36"/>
    </row>
    <row r="5784" spans="4:8" x14ac:dyDescent="0.25">
      <c r="D5784" s="18"/>
      <c r="E5784" s="31"/>
      <c r="F5784" s="31"/>
      <c r="H5784" s="36"/>
    </row>
    <row r="5785" spans="4:8" x14ac:dyDescent="0.25">
      <c r="D5785" s="18"/>
      <c r="E5785" s="31"/>
      <c r="F5785" s="31"/>
      <c r="H5785" s="36"/>
    </row>
    <row r="5786" spans="4:8" x14ac:dyDescent="0.25">
      <c r="D5786" s="18"/>
      <c r="E5786" s="31"/>
      <c r="F5786" s="31"/>
      <c r="H5786" s="36"/>
    </row>
    <row r="5787" spans="4:8" x14ac:dyDescent="0.25">
      <c r="D5787" s="18"/>
      <c r="E5787" s="31"/>
      <c r="F5787" s="31"/>
      <c r="H5787" s="36"/>
    </row>
    <row r="5788" spans="4:8" x14ac:dyDescent="0.25">
      <c r="D5788" s="18"/>
      <c r="E5788" s="31"/>
      <c r="F5788" s="31"/>
      <c r="H5788" s="36"/>
    </row>
    <row r="5794" spans="4:8" x14ac:dyDescent="0.25">
      <c r="D5794" s="18"/>
      <c r="E5794" s="7"/>
      <c r="F5794" s="7"/>
      <c r="G5794" s="7"/>
      <c r="H5794" s="31"/>
    </row>
    <row r="5795" spans="4:8" x14ac:dyDescent="0.25">
      <c r="D5795" s="18"/>
      <c r="E5795" s="7"/>
      <c r="F5795" s="7"/>
      <c r="G5795" s="7"/>
      <c r="H5795" s="31"/>
    </row>
    <row r="5796" spans="4:8" x14ac:dyDescent="0.25">
      <c r="D5796" s="18"/>
      <c r="E5796" s="7"/>
      <c r="F5796" s="7"/>
      <c r="G5796" s="7"/>
      <c r="H5796" s="31"/>
    </row>
    <row r="5797" spans="4:8" x14ac:dyDescent="0.25">
      <c r="D5797" s="18"/>
      <c r="E5797" s="7"/>
      <c r="F5797" s="7"/>
      <c r="G5797" s="7"/>
      <c r="H5797" s="31"/>
    </row>
    <row r="5798" spans="4:8" x14ac:dyDescent="0.25">
      <c r="D5798" s="18"/>
      <c r="E5798" s="7"/>
      <c r="F5798" s="7"/>
      <c r="G5798" s="7"/>
      <c r="H5798" s="31"/>
    </row>
    <row r="5799" spans="4:8" x14ac:dyDescent="0.25">
      <c r="D5799" s="18"/>
      <c r="E5799" s="7"/>
      <c r="F5799" s="7"/>
      <c r="G5799" s="7"/>
      <c r="H5799" s="31"/>
    </row>
    <row r="5800" spans="4:8" x14ac:dyDescent="0.25">
      <c r="D5800" s="18"/>
      <c r="E5800" s="7"/>
      <c r="F5800" s="7"/>
      <c r="G5800" s="7"/>
      <c r="H5800" s="31"/>
    </row>
    <row r="5801" spans="4:8" x14ac:dyDescent="0.25">
      <c r="D5801" s="18"/>
      <c r="E5801" s="7"/>
      <c r="F5801" s="7"/>
      <c r="G5801" s="7"/>
      <c r="H5801" s="31"/>
    </row>
    <row r="5802" spans="4:8" x14ac:dyDescent="0.25">
      <c r="D5802" s="18"/>
      <c r="E5802" s="7"/>
      <c r="F5802" s="7"/>
      <c r="G5802" s="7"/>
      <c r="H5802" s="31"/>
    </row>
    <row r="5803" spans="4:8" x14ac:dyDescent="0.25">
      <c r="D5803" s="18"/>
      <c r="E5803" s="7"/>
      <c r="F5803" s="7"/>
      <c r="G5803" s="7"/>
      <c r="H5803" s="31"/>
    </row>
    <row r="5804" spans="4:8" x14ac:dyDescent="0.25">
      <c r="D5804" s="18"/>
      <c r="E5804" s="7"/>
      <c r="F5804" s="7"/>
      <c r="G5804" s="7"/>
      <c r="H5804" s="31"/>
    </row>
    <row r="5805" spans="4:8" x14ac:dyDescent="0.25">
      <c r="D5805" s="18"/>
      <c r="E5805" s="7"/>
      <c r="F5805" s="7"/>
      <c r="G5805" s="7"/>
      <c r="H5805" s="31"/>
    </row>
    <row r="5806" spans="4:8" x14ac:dyDescent="0.25">
      <c r="D5806" s="18"/>
      <c r="E5806" s="7"/>
      <c r="F5806" s="7"/>
      <c r="G5806" s="7"/>
      <c r="H5806" s="31"/>
    </row>
    <row r="5807" spans="4:8" x14ac:dyDescent="0.25">
      <c r="D5807" s="18"/>
      <c r="E5807" s="7"/>
      <c r="F5807" s="7"/>
      <c r="G5807" s="7"/>
      <c r="H5807" s="31"/>
    </row>
    <row r="5808" spans="4:8" x14ac:dyDescent="0.25">
      <c r="D5808" s="18"/>
      <c r="E5808" s="7"/>
      <c r="F5808" s="7"/>
      <c r="G5808" s="7"/>
      <c r="H5808" s="31"/>
    </row>
    <row r="5809" spans="3:8" x14ac:dyDescent="0.25">
      <c r="D5809" s="18"/>
      <c r="E5809" s="7"/>
      <c r="F5809" s="7"/>
      <c r="G5809" s="7"/>
      <c r="H5809" s="31"/>
    </row>
    <row r="5810" spans="3:8" x14ac:dyDescent="0.25">
      <c r="C5810" s="37"/>
      <c r="D5810" s="18"/>
      <c r="E5810" s="7"/>
      <c r="F5810" s="7"/>
      <c r="G5810" s="7"/>
      <c r="H5810" s="31"/>
    </row>
    <row r="5811" spans="3:8" x14ac:dyDescent="0.25">
      <c r="C5811" s="37"/>
      <c r="D5811" s="18"/>
      <c r="E5811" s="7"/>
      <c r="F5811" s="7"/>
      <c r="G5811" s="7"/>
      <c r="H5811" s="31"/>
    </row>
    <row r="5812" spans="3:8" x14ac:dyDescent="0.25">
      <c r="C5812" s="37"/>
      <c r="D5812" s="18"/>
      <c r="E5812" s="7"/>
      <c r="F5812" s="7"/>
      <c r="G5812" s="7"/>
      <c r="H5812" s="31"/>
    </row>
    <row r="5813" spans="3:8" x14ac:dyDescent="0.25">
      <c r="C5813" s="37"/>
      <c r="D5813" s="18"/>
      <c r="E5813" s="7"/>
      <c r="F5813" s="7"/>
      <c r="G5813" s="7"/>
      <c r="H5813" s="31"/>
    </row>
    <row r="5814" spans="3:8" x14ac:dyDescent="0.25">
      <c r="C5814" s="37"/>
      <c r="D5814" s="18"/>
      <c r="E5814" s="7"/>
      <c r="F5814" s="7"/>
      <c r="G5814" s="7"/>
      <c r="H5814" s="31"/>
    </row>
    <row r="5815" spans="3:8" x14ac:dyDescent="0.25">
      <c r="C5815" s="37"/>
      <c r="D5815" s="18"/>
      <c r="E5815" s="7"/>
      <c r="F5815" s="7"/>
      <c r="G5815" s="7"/>
      <c r="H5815" s="31"/>
    </row>
    <row r="5816" spans="3:8" x14ac:dyDescent="0.25">
      <c r="C5816" s="37"/>
      <c r="D5816" s="18"/>
      <c r="E5816" s="7"/>
      <c r="F5816" s="7"/>
      <c r="G5816" s="7"/>
      <c r="H5816" s="31"/>
    </row>
    <row r="5817" spans="3:8" x14ac:dyDescent="0.25">
      <c r="C5817" s="37"/>
      <c r="D5817" s="18"/>
      <c r="E5817" s="7"/>
      <c r="F5817" s="7"/>
      <c r="G5817" s="7"/>
      <c r="H5817" s="31"/>
    </row>
    <row r="5818" spans="3:8" x14ac:dyDescent="0.25">
      <c r="C5818" s="37"/>
      <c r="D5818" s="18"/>
      <c r="E5818" s="7"/>
      <c r="F5818" s="7"/>
      <c r="G5818" s="7"/>
      <c r="H5818" s="31"/>
    </row>
    <row r="5819" spans="3:8" x14ac:dyDescent="0.25">
      <c r="C5819" s="37"/>
      <c r="D5819" s="18"/>
      <c r="E5819" s="7"/>
      <c r="F5819" s="7"/>
      <c r="G5819" s="7"/>
      <c r="H5819" s="31"/>
    </row>
    <row r="5820" spans="3:8" x14ac:dyDescent="0.25">
      <c r="C5820" s="37"/>
      <c r="D5820" s="18"/>
      <c r="E5820" s="7"/>
      <c r="F5820" s="7"/>
      <c r="G5820" s="7"/>
      <c r="H5820" s="31"/>
    </row>
    <row r="5821" spans="3:8" x14ac:dyDescent="0.25">
      <c r="C5821" s="37"/>
      <c r="D5821" s="18"/>
      <c r="E5821" s="7"/>
      <c r="F5821" s="7"/>
      <c r="G5821" s="7"/>
      <c r="H5821" s="31"/>
    </row>
    <row r="5822" spans="3:8" x14ac:dyDescent="0.25">
      <c r="C5822" s="37"/>
      <c r="D5822" s="18"/>
      <c r="E5822" s="7"/>
      <c r="F5822" s="7"/>
      <c r="G5822" s="7"/>
      <c r="H5822" s="31"/>
    </row>
    <row r="5823" spans="3:8" x14ac:dyDescent="0.25">
      <c r="C5823" s="37"/>
      <c r="D5823" s="18"/>
      <c r="E5823" s="7"/>
      <c r="F5823" s="7"/>
      <c r="G5823" s="7"/>
      <c r="H5823" s="31"/>
    </row>
    <row r="5824" spans="3:8" x14ac:dyDescent="0.25">
      <c r="C5824" s="37"/>
      <c r="D5824" s="18"/>
      <c r="E5824" s="7"/>
      <c r="F5824" s="7"/>
      <c r="G5824" s="7"/>
      <c r="H5824" s="31"/>
    </row>
    <row r="5825" spans="3:8" x14ac:dyDescent="0.25">
      <c r="C5825" s="37"/>
      <c r="D5825" s="18"/>
      <c r="E5825" s="7"/>
      <c r="F5825" s="7"/>
      <c r="G5825" s="7"/>
      <c r="H5825" s="31"/>
    </row>
    <row r="5826" spans="3:8" x14ac:dyDescent="0.25">
      <c r="C5826" s="37"/>
      <c r="D5826" s="18"/>
      <c r="E5826" s="7"/>
      <c r="F5826" s="7"/>
      <c r="G5826" s="7"/>
      <c r="H5826" s="31"/>
    </row>
    <row r="5827" spans="3:8" x14ac:dyDescent="0.25">
      <c r="C5827" s="37"/>
      <c r="D5827" s="18"/>
      <c r="E5827" s="7"/>
      <c r="F5827" s="7"/>
      <c r="G5827" s="7"/>
      <c r="H5827" s="31"/>
    </row>
    <row r="5828" spans="3:8" x14ac:dyDescent="0.25">
      <c r="C5828" s="37"/>
      <c r="D5828" s="18"/>
      <c r="E5828" s="7"/>
      <c r="F5828" s="7"/>
      <c r="G5828" s="7"/>
      <c r="H5828" s="31"/>
    </row>
    <row r="5829" spans="3:8" x14ac:dyDescent="0.25">
      <c r="C5829" s="37"/>
      <c r="D5829" s="18"/>
      <c r="E5829" s="7"/>
      <c r="F5829" s="7"/>
      <c r="G5829" s="7"/>
      <c r="H5829" s="31"/>
    </row>
    <row r="5830" spans="3:8" x14ac:dyDescent="0.25">
      <c r="C5830" s="37"/>
      <c r="D5830" s="18"/>
      <c r="E5830" s="7"/>
      <c r="F5830" s="7"/>
      <c r="G5830" s="7"/>
      <c r="H5830" s="31"/>
    </row>
    <row r="5831" spans="3:8" x14ac:dyDescent="0.25">
      <c r="C5831" s="37"/>
      <c r="D5831" s="18"/>
      <c r="E5831" s="7"/>
      <c r="F5831" s="7"/>
      <c r="G5831" s="7"/>
      <c r="H5831" s="31"/>
    </row>
    <row r="5832" spans="3:8" x14ac:dyDescent="0.25">
      <c r="C5832" s="37"/>
      <c r="D5832" s="18"/>
      <c r="E5832" s="7"/>
      <c r="F5832" s="7"/>
      <c r="G5832" s="7"/>
      <c r="H5832" s="31"/>
    </row>
    <row r="5833" spans="3:8" x14ac:dyDescent="0.25">
      <c r="C5833" s="37"/>
      <c r="D5833" s="18"/>
      <c r="E5833" s="7"/>
      <c r="F5833" s="7"/>
      <c r="G5833" s="7"/>
      <c r="H5833" s="31"/>
    </row>
    <row r="5834" spans="3:8" x14ac:dyDescent="0.25">
      <c r="C5834" s="37"/>
      <c r="D5834" s="18"/>
      <c r="E5834" s="7"/>
      <c r="F5834" s="7"/>
      <c r="G5834" s="7"/>
      <c r="H5834" s="31"/>
    </row>
    <row r="5835" spans="3:8" x14ac:dyDescent="0.25">
      <c r="C5835" s="37"/>
      <c r="D5835" s="18"/>
      <c r="E5835" s="7"/>
      <c r="F5835" s="7"/>
      <c r="G5835" s="7"/>
      <c r="H5835" s="31"/>
    </row>
    <row r="5836" spans="3:8" x14ac:dyDescent="0.25">
      <c r="C5836" s="37"/>
      <c r="D5836" s="18"/>
      <c r="E5836" s="7"/>
      <c r="F5836" s="7"/>
      <c r="G5836" s="7"/>
      <c r="H5836" s="31"/>
    </row>
    <row r="5837" spans="3:8" x14ac:dyDescent="0.25">
      <c r="C5837" s="37"/>
      <c r="D5837" s="18"/>
      <c r="E5837" s="7"/>
      <c r="F5837" s="7"/>
      <c r="G5837" s="7"/>
      <c r="H5837" s="31"/>
    </row>
    <row r="5838" spans="3:8" x14ac:dyDescent="0.25">
      <c r="C5838" s="37"/>
      <c r="D5838" s="18"/>
      <c r="E5838" s="7"/>
      <c r="F5838" s="7"/>
      <c r="G5838" s="7"/>
      <c r="H5838" s="31"/>
    </row>
    <row r="5839" spans="3:8" x14ac:dyDescent="0.25">
      <c r="C5839" s="37"/>
      <c r="D5839" s="18"/>
      <c r="E5839" s="7"/>
      <c r="F5839" s="7"/>
      <c r="G5839" s="7"/>
      <c r="H5839" s="31"/>
    </row>
    <row r="5840" spans="3:8" x14ac:dyDescent="0.25">
      <c r="C5840" s="37"/>
      <c r="D5840" s="18"/>
      <c r="E5840" s="7"/>
      <c r="F5840" s="7"/>
      <c r="G5840" s="7"/>
      <c r="H5840" s="31"/>
    </row>
    <row r="5841" spans="3:8" x14ac:dyDescent="0.25">
      <c r="C5841" s="37"/>
      <c r="D5841" s="18"/>
      <c r="E5841" s="7"/>
      <c r="F5841" s="7"/>
      <c r="G5841" s="7"/>
      <c r="H5841" s="31"/>
    </row>
    <row r="5842" spans="3:8" x14ac:dyDescent="0.25">
      <c r="C5842" s="37"/>
      <c r="D5842" s="18"/>
      <c r="E5842" s="7"/>
      <c r="F5842" s="7"/>
      <c r="G5842" s="7"/>
      <c r="H5842" s="31"/>
    </row>
    <row r="5843" spans="3:8" x14ac:dyDescent="0.25">
      <c r="C5843" s="37"/>
      <c r="D5843" s="18"/>
      <c r="E5843" s="7"/>
      <c r="F5843" s="7"/>
      <c r="G5843" s="7"/>
      <c r="H5843" s="31"/>
    </row>
    <row r="5844" spans="3:8" x14ac:dyDescent="0.25">
      <c r="C5844" s="37"/>
      <c r="D5844" s="18"/>
      <c r="E5844" s="7"/>
      <c r="F5844" s="7"/>
      <c r="G5844" s="7"/>
      <c r="H5844" s="31"/>
    </row>
    <row r="5845" spans="3:8" x14ac:dyDescent="0.25">
      <c r="C5845" s="37"/>
      <c r="D5845" s="18"/>
      <c r="E5845" s="7"/>
      <c r="F5845" s="7"/>
      <c r="G5845" s="7"/>
      <c r="H5845" s="31"/>
    </row>
    <row r="5846" spans="3:8" x14ac:dyDescent="0.25">
      <c r="C5846" s="37"/>
      <c r="D5846" s="18"/>
      <c r="E5846" s="7"/>
      <c r="F5846" s="7"/>
      <c r="G5846" s="7"/>
      <c r="H5846" s="31"/>
    </row>
    <row r="5847" spans="3:8" x14ac:dyDescent="0.25">
      <c r="C5847" s="37"/>
      <c r="D5847" s="18"/>
      <c r="E5847" s="7"/>
      <c r="F5847" s="7"/>
      <c r="G5847" s="7"/>
      <c r="H5847" s="31"/>
    </row>
    <row r="5848" spans="3:8" x14ac:dyDescent="0.25">
      <c r="C5848" s="37"/>
      <c r="D5848" s="18"/>
      <c r="E5848" s="7"/>
      <c r="F5848" s="7"/>
      <c r="G5848" s="7"/>
      <c r="H5848" s="31"/>
    </row>
    <row r="5849" spans="3:8" x14ac:dyDescent="0.25">
      <c r="C5849" s="37"/>
      <c r="D5849" s="18"/>
      <c r="E5849" s="7"/>
      <c r="F5849" s="7"/>
      <c r="G5849" s="7"/>
      <c r="H5849" s="31"/>
    </row>
    <row r="5850" spans="3:8" x14ac:dyDescent="0.25">
      <c r="C5850" s="37"/>
      <c r="D5850" s="18"/>
      <c r="E5850" s="7"/>
      <c r="F5850" s="7"/>
      <c r="G5850" s="7"/>
      <c r="H5850" s="31"/>
    </row>
    <row r="5851" spans="3:8" x14ac:dyDescent="0.25">
      <c r="C5851" s="37"/>
      <c r="D5851" s="18"/>
      <c r="E5851" s="7"/>
      <c r="F5851" s="7"/>
      <c r="G5851" s="7"/>
      <c r="H5851" s="31"/>
    </row>
    <row r="5852" spans="3:8" x14ac:dyDescent="0.25">
      <c r="C5852" s="37"/>
      <c r="D5852" s="18"/>
      <c r="E5852" s="7"/>
      <c r="F5852" s="7"/>
      <c r="G5852" s="7"/>
      <c r="H5852" s="31"/>
    </row>
    <row r="5853" spans="3:8" x14ac:dyDescent="0.25">
      <c r="C5853" s="37"/>
      <c r="D5853" s="18"/>
      <c r="E5853" s="7"/>
      <c r="F5853" s="7"/>
      <c r="G5853" s="7"/>
      <c r="H5853" s="31"/>
    </row>
    <row r="5854" spans="3:8" x14ac:dyDescent="0.25">
      <c r="C5854" s="37"/>
      <c r="D5854" s="18"/>
      <c r="E5854" s="7"/>
      <c r="F5854" s="7"/>
      <c r="G5854" s="7"/>
      <c r="H5854" s="31"/>
    </row>
    <row r="5855" spans="3:8" x14ac:dyDescent="0.25">
      <c r="C5855" s="37"/>
      <c r="D5855" s="18"/>
      <c r="E5855" s="7"/>
      <c r="F5855" s="7"/>
      <c r="G5855" s="7"/>
      <c r="H5855" s="31"/>
    </row>
    <row r="5856" spans="3:8" x14ac:dyDescent="0.25">
      <c r="C5856" s="37"/>
      <c r="D5856" s="18"/>
      <c r="E5856" s="7"/>
      <c r="F5856" s="7"/>
      <c r="G5856" s="7"/>
      <c r="H5856" s="31"/>
    </row>
    <row r="5857" spans="3:8" x14ac:dyDescent="0.25">
      <c r="C5857" s="37"/>
      <c r="D5857" s="18"/>
      <c r="E5857" s="7"/>
      <c r="F5857" s="7"/>
      <c r="G5857" s="7"/>
      <c r="H5857" s="31"/>
    </row>
    <row r="5858" spans="3:8" x14ac:dyDescent="0.25">
      <c r="C5858" s="37"/>
      <c r="D5858" s="18"/>
      <c r="E5858" s="7"/>
      <c r="F5858" s="7"/>
      <c r="G5858" s="7"/>
      <c r="H5858" s="31"/>
    </row>
    <row r="5859" spans="3:8" x14ac:dyDescent="0.25">
      <c r="C5859" s="37"/>
      <c r="D5859" s="18"/>
      <c r="E5859" s="7"/>
      <c r="F5859" s="7"/>
      <c r="G5859" s="7"/>
      <c r="H5859" s="31"/>
    </row>
    <row r="5860" spans="3:8" x14ac:dyDescent="0.25">
      <c r="C5860" s="37"/>
      <c r="D5860" s="18"/>
      <c r="E5860" s="7"/>
      <c r="F5860" s="7"/>
      <c r="G5860" s="7"/>
      <c r="H5860" s="31"/>
    </row>
    <row r="5861" spans="3:8" x14ac:dyDescent="0.25">
      <c r="C5861" s="37"/>
      <c r="D5861" s="18"/>
      <c r="E5861" s="7"/>
      <c r="F5861" s="7"/>
      <c r="G5861" s="7"/>
      <c r="H5861" s="31"/>
    </row>
    <row r="5862" spans="3:8" x14ac:dyDescent="0.25">
      <c r="C5862" s="37"/>
      <c r="D5862" s="18"/>
      <c r="E5862" s="7"/>
      <c r="F5862" s="7"/>
      <c r="G5862" s="7"/>
      <c r="H5862" s="31"/>
    </row>
    <row r="5863" spans="3:8" x14ac:dyDescent="0.25">
      <c r="C5863" s="37"/>
      <c r="D5863" s="18"/>
      <c r="E5863" s="7"/>
      <c r="F5863" s="7"/>
      <c r="G5863" s="7"/>
      <c r="H5863" s="31"/>
    </row>
    <row r="5864" spans="3:8" x14ac:dyDescent="0.25">
      <c r="C5864" s="37"/>
      <c r="D5864" s="18"/>
      <c r="E5864" s="7"/>
      <c r="F5864" s="7"/>
      <c r="G5864" s="7"/>
      <c r="H5864" s="31"/>
    </row>
    <row r="5865" spans="3:8" x14ac:dyDescent="0.25">
      <c r="C5865" s="37"/>
      <c r="D5865" s="18"/>
      <c r="E5865" s="7"/>
      <c r="F5865" s="7"/>
      <c r="G5865" s="7"/>
      <c r="H5865" s="31"/>
    </row>
    <row r="5866" spans="3:8" x14ac:dyDescent="0.25">
      <c r="C5866" s="37"/>
      <c r="D5866" s="18"/>
      <c r="E5866" s="7"/>
      <c r="F5866" s="7"/>
      <c r="G5866" s="7"/>
      <c r="H5866" s="31"/>
    </row>
    <row r="5867" spans="3:8" x14ac:dyDescent="0.25">
      <c r="C5867" s="37"/>
      <c r="D5867" s="18"/>
      <c r="E5867" s="7"/>
      <c r="F5867" s="7"/>
      <c r="G5867" s="7"/>
      <c r="H5867" s="31"/>
    </row>
    <row r="5868" spans="3:8" x14ac:dyDescent="0.25">
      <c r="C5868" s="37"/>
      <c r="D5868" s="18"/>
      <c r="E5868" s="7"/>
      <c r="F5868" s="7"/>
      <c r="G5868" s="7"/>
      <c r="H5868" s="31"/>
    </row>
    <row r="5869" spans="3:8" x14ac:dyDescent="0.25">
      <c r="C5869" s="37"/>
      <c r="D5869" s="18"/>
      <c r="E5869" s="7"/>
      <c r="F5869" s="7"/>
      <c r="G5869" s="7"/>
      <c r="H5869" s="31"/>
    </row>
    <row r="5870" spans="3:8" x14ac:dyDescent="0.25">
      <c r="C5870" s="37"/>
      <c r="D5870" s="18"/>
      <c r="E5870" s="7"/>
      <c r="F5870" s="7"/>
      <c r="G5870" s="7"/>
      <c r="H5870" s="31"/>
    </row>
    <row r="5871" spans="3:8" x14ac:dyDescent="0.25">
      <c r="C5871" s="37"/>
      <c r="D5871" s="18"/>
      <c r="E5871" s="7"/>
      <c r="F5871" s="7"/>
      <c r="G5871" s="7"/>
      <c r="H5871" s="31"/>
    </row>
    <row r="5872" spans="3:8" x14ac:dyDescent="0.25">
      <c r="C5872" s="37"/>
      <c r="D5872" s="18"/>
      <c r="E5872" s="7"/>
      <c r="F5872" s="7"/>
      <c r="G5872" s="7"/>
      <c r="H5872" s="31"/>
    </row>
    <row r="5873" spans="3:8" x14ac:dyDescent="0.25">
      <c r="C5873" s="37"/>
      <c r="D5873" s="18"/>
      <c r="E5873" s="7"/>
      <c r="F5873" s="7"/>
      <c r="G5873" s="7"/>
      <c r="H5873" s="31"/>
    </row>
    <row r="5874" spans="3:8" x14ac:dyDescent="0.25">
      <c r="C5874" s="37"/>
      <c r="D5874" s="18"/>
      <c r="E5874" s="7"/>
      <c r="F5874" s="7"/>
      <c r="G5874" s="7"/>
      <c r="H5874" s="31"/>
    </row>
    <row r="5875" spans="3:8" x14ac:dyDescent="0.25">
      <c r="C5875" s="37"/>
      <c r="D5875" s="18"/>
      <c r="E5875" s="7"/>
      <c r="F5875" s="7"/>
      <c r="G5875" s="7"/>
      <c r="H5875" s="31"/>
    </row>
    <row r="5876" spans="3:8" x14ac:dyDescent="0.25">
      <c r="C5876" s="37"/>
      <c r="D5876" s="18"/>
      <c r="E5876" s="7"/>
      <c r="F5876" s="7"/>
      <c r="G5876" s="7"/>
      <c r="H5876" s="31"/>
    </row>
    <row r="5877" spans="3:8" x14ac:dyDescent="0.25">
      <c r="C5877" s="37"/>
      <c r="D5877" s="18"/>
      <c r="E5877" s="7"/>
      <c r="F5877" s="7"/>
      <c r="G5877" s="7"/>
      <c r="H5877" s="31"/>
    </row>
    <row r="5878" spans="3:8" x14ac:dyDescent="0.25">
      <c r="C5878" s="37"/>
      <c r="D5878" s="18"/>
      <c r="E5878" s="7"/>
      <c r="F5878" s="7"/>
      <c r="G5878" s="7"/>
      <c r="H5878" s="31"/>
    </row>
    <row r="5879" spans="3:8" x14ac:dyDescent="0.25">
      <c r="C5879" s="37"/>
      <c r="D5879" s="18"/>
      <c r="E5879" s="7"/>
      <c r="F5879" s="7"/>
      <c r="G5879" s="7"/>
      <c r="H5879" s="31"/>
    </row>
    <row r="5880" spans="3:8" x14ac:dyDescent="0.25">
      <c r="C5880" s="37"/>
      <c r="D5880" s="18"/>
      <c r="E5880" s="7"/>
      <c r="F5880" s="7"/>
      <c r="G5880" s="7"/>
      <c r="H5880" s="31"/>
    </row>
    <row r="5881" spans="3:8" x14ac:dyDescent="0.25">
      <c r="C5881" s="37"/>
      <c r="D5881" s="18"/>
      <c r="E5881" s="7"/>
      <c r="F5881" s="7"/>
      <c r="G5881" s="7"/>
      <c r="H5881" s="31"/>
    </row>
    <row r="5882" spans="3:8" x14ac:dyDescent="0.25">
      <c r="C5882" s="37"/>
      <c r="D5882" s="18"/>
      <c r="E5882" s="7"/>
      <c r="F5882" s="7"/>
      <c r="G5882" s="7"/>
      <c r="H5882" s="31"/>
    </row>
    <row r="5883" spans="3:8" x14ac:dyDescent="0.25">
      <c r="C5883" s="37"/>
      <c r="D5883" s="18"/>
      <c r="E5883" s="7"/>
      <c r="F5883" s="7"/>
      <c r="G5883" s="7"/>
      <c r="H5883" s="31"/>
    </row>
    <row r="5884" spans="3:8" x14ac:dyDescent="0.25">
      <c r="C5884" s="37"/>
      <c r="D5884" s="18"/>
      <c r="E5884" s="7"/>
      <c r="F5884" s="7"/>
      <c r="G5884" s="7"/>
      <c r="H5884" s="31"/>
    </row>
    <row r="5885" spans="3:8" x14ac:dyDescent="0.25">
      <c r="C5885" s="37"/>
      <c r="D5885" s="18"/>
      <c r="E5885" s="7"/>
      <c r="F5885" s="7"/>
      <c r="G5885" s="7"/>
      <c r="H5885" s="31"/>
    </row>
    <row r="5886" spans="3:8" x14ac:dyDescent="0.25">
      <c r="C5886" s="37"/>
      <c r="D5886" s="18"/>
      <c r="E5886" s="7"/>
      <c r="F5886" s="7"/>
      <c r="G5886" s="7"/>
      <c r="H5886" s="31"/>
    </row>
    <row r="5887" spans="3:8" x14ac:dyDescent="0.25">
      <c r="C5887" s="37"/>
      <c r="D5887" s="18"/>
      <c r="E5887" s="7"/>
      <c r="F5887" s="7"/>
      <c r="G5887" s="7"/>
      <c r="H5887" s="31"/>
    </row>
    <row r="5888" spans="3:8" x14ac:dyDescent="0.25">
      <c r="C5888" s="37"/>
      <c r="D5888" s="18"/>
      <c r="E5888" s="7"/>
      <c r="F5888" s="7"/>
      <c r="G5888" s="7"/>
      <c r="H5888" s="31"/>
    </row>
    <row r="5889" spans="3:8" x14ac:dyDescent="0.25">
      <c r="C5889" s="37"/>
      <c r="D5889" s="18"/>
      <c r="E5889" s="7"/>
      <c r="F5889" s="7"/>
      <c r="G5889" s="7"/>
      <c r="H5889" s="31"/>
    </row>
    <row r="5890" spans="3:8" x14ac:dyDescent="0.25">
      <c r="C5890" s="37"/>
      <c r="D5890" s="18"/>
      <c r="E5890" s="7"/>
      <c r="F5890" s="7"/>
      <c r="G5890" s="7"/>
      <c r="H5890" s="31"/>
    </row>
    <row r="5891" spans="3:8" x14ac:dyDescent="0.25">
      <c r="C5891" s="37"/>
      <c r="D5891" s="18"/>
      <c r="E5891" s="7"/>
      <c r="F5891" s="7"/>
      <c r="G5891" s="7"/>
      <c r="H5891" s="31"/>
    </row>
    <row r="5892" spans="3:8" x14ac:dyDescent="0.25">
      <c r="C5892" s="37"/>
      <c r="D5892" s="18"/>
      <c r="E5892" s="7"/>
      <c r="F5892" s="7"/>
      <c r="G5892" s="7"/>
      <c r="H5892" s="31"/>
    </row>
    <row r="5893" spans="3:8" x14ac:dyDescent="0.25">
      <c r="C5893" s="37"/>
      <c r="D5893" s="18"/>
      <c r="E5893" s="7"/>
      <c r="F5893" s="7"/>
      <c r="G5893" s="7"/>
      <c r="H5893" s="31"/>
    </row>
    <row r="5894" spans="3:8" x14ac:dyDescent="0.25">
      <c r="C5894" s="37"/>
      <c r="D5894" s="18"/>
      <c r="E5894" s="7"/>
      <c r="F5894" s="7"/>
      <c r="G5894" s="7"/>
      <c r="H5894" s="31"/>
    </row>
    <row r="5895" spans="3:8" x14ac:dyDescent="0.25">
      <c r="C5895" s="37"/>
      <c r="D5895" s="18"/>
      <c r="E5895" s="7"/>
      <c r="F5895" s="7"/>
      <c r="G5895" s="7"/>
      <c r="H5895" s="31"/>
    </row>
    <row r="5896" spans="3:8" x14ac:dyDescent="0.25">
      <c r="C5896" s="37"/>
      <c r="D5896" s="18"/>
      <c r="E5896" s="7"/>
      <c r="F5896" s="7"/>
      <c r="G5896" s="7"/>
      <c r="H5896" s="31"/>
    </row>
    <row r="5897" spans="3:8" x14ac:dyDescent="0.25">
      <c r="C5897" s="37"/>
      <c r="D5897" s="18"/>
      <c r="E5897" s="7"/>
      <c r="F5897" s="7"/>
      <c r="G5897" s="7"/>
      <c r="H5897" s="31"/>
    </row>
    <row r="5898" spans="3:8" x14ac:dyDescent="0.25">
      <c r="C5898" s="37"/>
      <c r="D5898" s="18"/>
      <c r="E5898" s="7"/>
      <c r="F5898" s="7"/>
      <c r="G5898" s="7"/>
      <c r="H5898" s="31"/>
    </row>
    <row r="5899" spans="3:8" x14ac:dyDescent="0.25">
      <c r="C5899" s="37"/>
      <c r="D5899" s="18"/>
      <c r="E5899" s="7"/>
      <c r="F5899" s="7"/>
      <c r="G5899" s="7"/>
      <c r="H5899" s="31"/>
    </row>
    <row r="5900" spans="3:8" x14ac:dyDescent="0.25">
      <c r="C5900" s="37"/>
      <c r="D5900" s="18"/>
      <c r="E5900" s="7"/>
      <c r="F5900" s="7"/>
      <c r="G5900" s="7"/>
      <c r="H5900" s="31"/>
    </row>
    <row r="5901" spans="3:8" x14ac:dyDescent="0.25">
      <c r="C5901" s="37"/>
      <c r="D5901" s="18"/>
      <c r="E5901" s="7"/>
      <c r="F5901" s="7"/>
      <c r="G5901" s="7"/>
      <c r="H5901" s="31"/>
    </row>
    <row r="5902" spans="3:8" x14ac:dyDescent="0.25">
      <c r="C5902" s="37"/>
      <c r="D5902" s="18"/>
      <c r="E5902" s="7"/>
      <c r="F5902" s="7"/>
      <c r="G5902" s="7"/>
      <c r="H5902" s="31"/>
    </row>
    <row r="5903" spans="3:8" x14ac:dyDescent="0.25">
      <c r="C5903" s="37"/>
      <c r="D5903" s="18"/>
      <c r="E5903" s="7"/>
      <c r="F5903" s="7"/>
      <c r="G5903" s="7"/>
      <c r="H5903" s="31"/>
    </row>
    <row r="5904" spans="3:8" x14ac:dyDescent="0.25">
      <c r="C5904" s="37"/>
      <c r="D5904" s="18"/>
      <c r="E5904" s="7"/>
      <c r="F5904" s="7"/>
      <c r="G5904" s="7"/>
      <c r="H5904" s="31"/>
    </row>
    <row r="5905" spans="3:8" x14ac:dyDescent="0.25">
      <c r="C5905" s="37"/>
      <c r="D5905" s="18"/>
      <c r="E5905" s="7"/>
      <c r="F5905" s="7"/>
      <c r="G5905" s="7"/>
      <c r="H5905" s="31"/>
    </row>
    <row r="5906" spans="3:8" x14ac:dyDescent="0.25">
      <c r="C5906" s="37"/>
      <c r="D5906" s="18"/>
      <c r="E5906" s="7"/>
      <c r="F5906" s="7"/>
      <c r="G5906" s="7"/>
      <c r="H5906" s="31"/>
    </row>
    <row r="5907" spans="3:8" x14ac:dyDescent="0.25">
      <c r="C5907" s="37"/>
      <c r="D5907" s="18"/>
      <c r="E5907" s="7"/>
      <c r="F5907" s="7"/>
      <c r="G5907" s="7"/>
      <c r="H5907" s="31"/>
    </row>
    <row r="5908" spans="3:8" x14ac:dyDescent="0.25">
      <c r="C5908" s="37"/>
      <c r="D5908" s="18"/>
      <c r="E5908" s="7"/>
      <c r="F5908" s="7"/>
      <c r="G5908" s="7"/>
      <c r="H5908" s="31"/>
    </row>
    <row r="5909" spans="3:8" x14ac:dyDescent="0.25">
      <c r="C5909" s="37"/>
      <c r="D5909" s="18"/>
      <c r="E5909" s="7"/>
      <c r="F5909" s="7"/>
      <c r="G5909" s="7"/>
      <c r="H5909" s="31"/>
    </row>
    <row r="5910" spans="3:8" x14ac:dyDescent="0.25">
      <c r="C5910" s="37"/>
      <c r="D5910" s="18"/>
      <c r="E5910" s="7"/>
      <c r="F5910" s="7"/>
      <c r="G5910" s="7"/>
      <c r="H5910" s="31"/>
    </row>
    <row r="5911" spans="3:8" x14ac:dyDescent="0.25">
      <c r="C5911" s="37"/>
      <c r="D5911" s="18"/>
      <c r="E5911" s="7"/>
      <c r="F5911" s="7"/>
      <c r="G5911" s="7"/>
      <c r="H5911" s="31"/>
    </row>
    <row r="5912" spans="3:8" x14ac:dyDescent="0.25">
      <c r="C5912" s="37"/>
      <c r="D5912" s="18"/>
      <c r="E5912" s="7"/>
      <c r="F5912" s="7"/>
      <c r="G5912" s="7"/>
      <c r="H5912" s="31"/>
    </row>
    <row r="5913" spans="3:8" x14ac:dyDescent="0.25">
      <c r="C5913" s="37"/>
      <c r="D5913" s="18"/>
      <c r="E5913" s="7"/>
      <c r="F5913" s="7"/>
      <c r="G5913" s="7"/>
      <c r="H5913" s="31"/>
    </row>
    <row r="5914" spans="3:8" x14ac:dyDescent="0.25">
      <c r="C5914" s="37"/>
      <c r="D5914" s="18"/>
      <c r="E5914" s="7"/>
      <c r="F5914" s="7"/>
      <c r="G5914" s="7"/>
      <c r="H5914" s="31"/>
    </row>
    <row r="5915" spans="3:8" x14ac:dyDescent="0.25">
      <c r="C5915" s="37"/>
      <c r="D5915" s="18"/>
      <c r="E5915" s="7"/>
      <c r="F5915" s="7"/>
      <c r="G5915" s="7"/>
      <c r="H5915" s="31"/>
    </row>
    <row r="5916" spans="3:8" x14ac:dyDescent="0.25">
      <c r="C5916" s="37"/>
      <c r="D5916" s="18"/>
      <c r="E5916" s="7"/>
      <c r="F5916" s="7"/>
      <c r="G5916" s="7"/>
      <c r="H5916" s="31"/>
    </row>
    <row r="5917" spans="3:8" x14ac:dyDescent="0.25">
      <c r="C5917" s="37"/>
      <c r="D5917" s="18"/>
      <c r="E5917" s="7"/>
      <c r="F5917" s="7"/>
      <c r="G5917" s="7"/>
      <c r="H5917" s="31"/>
    </row>
    <row r="5918" spans="3:8" x14ac:dyDescent="0.25">
      <c r="C5918" s="37"/>
      <c r="D5918" s="18"/>
      <c r="E5918" s="7"/>
      <c r="F5918" s="7"/>
      <c r="G5918" s="7"/>
      <c r="H5918" s="31"/>
    </row>
    <row r="5919" spans="3:8" x14ac:dyDescent="0.25">
      <c r="C5919" s="37"/>
      <c r="D5919" s="18"/>
      <c r="E5919" s="7"/>
      <c r="F5919" s="7"/>
      <c r="G5919" s="7"/>
      <c r="H5919" s="31"/>
    </row>
    <row r="5920" spans="3:8" x14ac:dyDescent="0.25">
      <c r="C5920" s="37"/>
      <c r="D5920" s="18"/>
      <c r="E5920" s="7"/>
      <c r="F5920" s="7"/>
      <c r="G5920" s="7"/>
      <c r="H5920" s="31"/>
    </row>
    <row r="5921" spans="3:8" x14ac:dyDescent="0.25">
      <c r="C5921" s="37"/>
      <c r="D5921" s="18"/>
      <c r="E5921" s="7"/>
      <c r="F5921" s="7"/>
      <c r="G5921" s="7"/>
      <c r="H5921" s="31"/>
    </row>
    <row r="5922" spans="3:8" x14ac:dyDescent="0.25">
      <c r="C5922" s="37"/>
      <c r="D5922" s="18"/>
      <c r="E5922" s="7"/>
      <c r="F5922" s="7"/>
      <c r="G5922" s="7"/>
      <c r="H5922" s="31"/>
    </row>
    <row r="5923" spans="3:8" x14ac:dyDescent="0.25">
      <c r="C5923" s="37"/>
      <c r="D5923" s="18"/>
      <c r="E5923" s="7"/>
      <c r="F5923" s="7"/>
      <c r="G5923" s="7"/>
      <c r="H5923" s="31"/>
    </row>
    <row r="5924" spans="3:8" x14ac:dyDescent="0.25">
      <c r="C5924" s="37"/>
      <c r="D5924" s="18"/>
      <c r="E5924" s="7"/>
      <c r="F5924" s="7"/>
      <c r="G5924" s="7"/>
      <c r="H5924" s="31"/>
    </row>
    <row r="5925" spans="3:8" x14ac:dyDescent="0.25">
      <c r="C5925" s="37"/>
      <c r="D5925" s="18"/>
      <c r="E5925" s="7"/>
      <c r="F5925" s="7"/>
      <c r="G5925" s="7"/>
      <c r="H5925" s="31"/>
    </row>
    <row r="5926" spans="3:8" x14ac:dyDescent="0.25">
      <c r="C5926" s="37"/>
      <c r="D5926" s="18"/>
      <c r="E5926" s="7"/>
      <c r="F5926" s="7"/>
      <c r="G5926" s="7"/>
      <c r="H5926" s="31"/>
    </row>
    <row r="5927" spans="3:8" x14ac:dyDescent="0.25">
      <c r="C5927" s="37"/>
      <c r="D5927" s="18"/>
      <c r="E5927" s="7"/>
      <c r="F5927" s="7"/>
      <c r="G5927" s="7"/>
      <c r="H5927" s="31"/>
    </row>
    <row r="5928" spans="3:8" x14ac:dyDescent="0.25">
      <c r="C5928" s="37"/>
      <c r="D5928" s="18"/>
      <c r="E5928" s="7"/>
      <c r="F5928" s="7"/>
      <c r="G5928" s="7"/>
      <c r="H5928" s="31"/>
    </row>
    <row r="5929" spans="3:8" x14ac:dyDescent="0.25">
      <c r="C5929" s="37"/>
      <c r="D5929" s="18"/>
      <c r="E5929" s="7"/>
      <c r="F5929" s="7"/>
      <c r="G5929" s="7"/>
      <c r="H5929" s="31"/>
    </row>
    <row r="5930" spans="3:8" x14ac:dyDescent="0.25">
      <c r="C5930" s="37"/>
      <c r="D5930" s="18"/>
      <c r="E5930" s="7"/>
      <c r="F5930" s="7"/>
      <c r="G5930" s="7"/>
      <c r="H5930" s="31"/>
    </row>
    <row r="5931" spans="3:8" x14ac:dyDescent="0.25">
      <c r="C5931" s="37"/>
      <c r="D5931" s="18"/>
      <c r="E5931" s="7"/>
      <c r="F5931" s="7"/>
      <c r="G5931" s="7"/>
      <c r="H5931" s="31"/>
    </row>
    <row r="5932" spans="3:8" x14ac:dyDescent="0.25">
      <c r="C5932" s="37"/>
      <c r="D5932" s="18"/>
      <c r="E5932" s="7"/>
      <c r="F5932" s="7"/>
      <c r="G5932" s="7"/>
      <c r="H5932" s="31"/>
    </row>
    <row r="5933" spans="3:8" x14ac:dyDescent="0.25">
      <c r="C5933" s="37"/>
      <c r="D5933" s="18"/>
      <c r="E5933" s="7"/>
      <c r="F5933" s="7"/>
      <c r="G5933" s="7"/>
      <c r="H5933" s="31"/>
    </row>
    <row r="5934" spans="3:8" x14ac:dyDescent="0.25">
      <c r="C5934" s="37"/>
      <c r="D5934" s="18"/>
      <c r="E5934" s="7"/>
      <c r="F5934" s="7"/>
      <c r="G5934" s="7"/>
      <c r="H5934" s="31"/>
    </row>
    <row r="5935" spans="3:8" x14ac:dyDescent="0.25">
      <c r="C5935" s="37"/>
      <c r="D5935" s="18"/>
      <c r="E5935" s="7"/>
      <c r="F5935" s="7"/>
      <c r="G5935" s="7"/>
      <c r="H5935" s="31"/>
    </row>
    <row r="5936" spans="3:8" x14ac:dyDescent="0.25">
      <c r="C5936" s="37"/>
      <c r="D5936" s="18"/>
      <c r="E5936" s="7"/>
      <c r="F5936" s="7"/>
      <c r="G5936" s="7"/>
      <c r="H5936" s="31"/>
    </row>
    <row r="5937" spans="3:8" x14ac:dyDescent="0.25">
      <c r="C5937" s="37"/>
      <c r="D5937" s="18"/>
      <c r="E5937" s="7"/>
      <c r="F5937" s="7"/>
      <c r="G5937" s="7"/>
      <c r="H5937" s="31"/>
    </row>
    <row r="5938" spans="3:8" x14ac:dyDescent="0.25">
      <c r="C5938" s="37"/>
      <c r="D5938" s="18"/>
      <c r="E5938" s="7"/>
      <c r="F5938" s="7"/>
      <c r="G5938" s="7"/>
      <c r="H5938" s="31"/>
    </row>
    <row r="5939" spans="3:8" x14ac:dyDescent="0.25">
      <c r="C5939" s="37"/>
      <c r="D5939" s="18"/>
      <c r="E5939" s="7"/>
      <c r="F5939" s="7"/>
      <c r="G5939" s="7"/>
      <c r="H5939" s="31"/>
    </row>
    <row r="5940" spans="3:8" x14ac:dyDescent="0.25">
      <c r="C5940" s="37"/>
      <c r="D5940" s="18"/>
      <c r="E5940" s="7"/>
      <c r="F5940" s="7"/>
      <c r="G5940" s="7"/>
      <c r="H5940" s="31"/>
    </row>
    <row r="5941" spans="3:8" x14ac:dyDescent="0.25">
      <c r="C5941" s="37"/>
      <c r="D5941" s="18"/>
      <c r="E5941" s="7"/>
      <c r="F5941" s="7"/>
      <c r="G5941" s="7"/>
      <c r="H5941" s="31"/>
    </row>
    <row r="5942" spans="3:8" x14ac:dyDescent="0.25">
      <c r="C5942" s="37"/>
      <c r="D5942" s="18"/>
      <c r="E5942" s="7"/>
      <c r="F5942" s="7"/>
      <c r="G5942" s="7"/>
      <c r="H5942" s="31"/>
    </row>
    <row r="5943" spans="3:8" x14ac:dyDescent="0.25">
      <c r="C5943" s="37"/>
      <c r="D5943" s="18"/>
      <c r="E5943" s="7"/>
      <c r="F5943" s="7"/>
      <c r="G5943" s="7"/>
      <c r="H5943" s="31"/>
    </row>
    <row r="5944" spans="3:8" x14ac:dyDescent="0.25">
      <c r="C5944" s="37"/>
      <c r="D5944" s="18"/>
      <c r="E5944" s="7"/>
      <c r="F5944" s="7"/>
      <c r="G5944" s="7"/>
      <c r="H5944" s="31"/>
    </row>
    <row r="5945" spans="3:8" x14ac:dyDescent="0.25">
      <c r="C5945" s="37"/>
      <c r="D5945" s="18"/>
      <c r="E5945" s="7"/>
      <c r="F5945" s="7"/>
      <c r="G5945" s="7"/>
      <c r="H5945" s="31"/>
    </row>
    <row r="5946" spans="3:8" x14ac:dyDescent="0.25">
      <c r="C5946" s="37"/>
      <c r="D5946" s="18"/>
      <c r="E5946" s="7"/>
      <c r="F5946" s="7"/>
      <c r="G5946" s="7"/>
      <c r="H5946" s="31"/>
    </row>
    <row r="5947" spans="3:8" x14ac:dyDescent="0.25">
      <c r="C5947" s="37"/>
      <c r="D5947" s="18"/>
      <c r="E5947" s="7"/>
      <c r="F5947" s="7"/>
      <c r="G5947" s="7"/>
      <c r="H5947" s="31"/>
    </row>
    <row r="5948" spans="3:8" x14ac:dyDescent="0.25">
      <c r="C5948" s="37"/>
      <c r="D5948" s="18"/>
      <c r="E5948" s="7"/>
      <c r="F5948" s="7"/>
      <c r="G5948" s="7"/>
      <c r="H5948" s="31"/>
    </row>
    <row r="5949" spans="3:8" x14ac:dyDescent="0.25">
      <c r="C5949" s="37"/>
      <c r="D5949" s="18"/>
      <c r="E5949" s="7"/>
      <c r="F5949" s="7"/>
      <c r="G5949" s="7"/>
      <c r="H5949" s="31"/>
    </row>
    <row r="5950" spans="3:8" x14ac:dyDescent="0.25">
      <c r="C5950" s="37"/>
      <c r="D5950" s="18"/>
      <c r="E5950" s="7"/>
      <c r="F5950" s="7"/>
      <c r="G5950" s="7"/>
      <c r="H5950" s="31"/>
    </row>
    <row r="5951" spans="3:8" x14ac:dyDescent="0.25">
      <c r="C5951" s="37"/>
      <c r="D5951" s="18"/>
      <c r="E5951" s="7"/>
      <c r="F5951" s="7"/>
      <c r="G5951" s="7"/>
      <c r="H5951" s="31"/>
    </row>
    <row r="5952" spans="3:8" x14ac:dyDescent="0.25">
      <c r="C5952" s="37"/>
      <c r="D5952" s="18"/>
      <c r="E5952" s="7"/>
      <c r="F5952" s="7"/>
      <c r="G5952" s="7"/>
      <c r="H5952" s="31"/>
    </row>
    <row r="5953" spans="3:8" x14ac:dyDescent="0.25">
      <c r="C5953" s="37"/>
      <c r="D5953" s="18"/>
      <c r="E5953" s="7"/>
      <c r="F5953" s="7"/>
      <c r="G5953" s="7"/>
      <c r="H5953" s="31"/>
    </row>
    <row r="5954" spans="3:8" x14ac:dyDescent="0.25">
      <c r="C5954" s="37"/>
      <c r="D5954" s="18"/>
      <c r="E5954" s="7"/>
      <c r="F5954" s="7"/>
      <c r="G5954" s="7"/>
      <c r="H5954" s="31"/>
    </row>
    <row r="5955" spans="3:8" x14ac:dyDescent="0.25">
      <c r="C5955" s="37"/>
      <c r="D5955" s="18"/>
      <c r="E5955" s="7"/>
      <c r="F5955" s="7"/>
      <c r="G5955" s="7"/>
      <c r="H5955" s="31"/>
    </row>
    <row r="5956" spans="3:8" x14ac:dyDescent="0.25">
      <c r="C5956" s="37"/>
      <c r="D5956" s="18"/>
      <c r="E5956" s="7"/>
      <c r="F5956" s="7"/>
      <c r="G5956" s="7"/>
      <c r="H5956" s="31"/>
    </row>
    <row r="5957" spans="3:8" x14ac:dyDescent="0.25">
      <c r="C5957" s="37"/>
      <c r="D5957" s="18"/>
      <c r="E5957" s="7"/>
      <c r="F5957" s="7"/>
      <c r="G5957" s="7"/>
      <c r="H5957" s="31"/>
    </row>
    <row r="5958" spans="3:8" x14ac:dyDescent="0.25">
      <c r="C5958" s="37"/>
      <c r="D5958" s="18"/>
      <c r="E5958" s="7"/>
      <c r="F5958" s="7"/>
      <c r="G5958" s="7"/>
      <c r="H5958" s="31"/>
    </row>
    <row r="5959" spans="3:8" x14ac:dyDescent="0.25">
      <c r="C5959" s="37"/>
      <c r="D5959" s="18"/>
      <c r="E5959" s="7"/>
      <c r="F5959" s="7"/>
      <c r="G5959" s="7"/>
      <c r="H5959" s="31"/>
    </row>
    <row r="5960" spans="3:8" x14ac:dyDescent="0.25">
      <c r="C5960" s="37"/>
      <c r="D5960" s="18"/>
      <c r="E5960" s="7"/>
      <c r="F5960" s="7"/>
      <c r="G5960" s="7"/>
      <c r="H5960" s="31"/>
    </row>
    <row r="5961" spans="3:8" x14ac:dyDescent="0.25">
      <c r="C5961" s="37"/>
      <c r="D5961" s="18"/>
      <c r="E5961" s="7"/>
      <c r="F5961" s="7"/>
      <c r="G5961" s="7"/>
      <c r="H5961" s="31"/>
    </row>
    <row r="5962" spans="3:8" x14ac:dyDescent="0.25">
      <c r="C5962" s="37"/>
      <c r="D5962" s="18"/>
      <c r="E5962" s="7"/>
      <c r="F5962" s="7"/>
      <c r="G5962" s="7"/>
      <c r="H5962" s="31"/>
    </row>
    <row r="5963" spans="3:8" x14ac:dyDescent="0.25">
      <c r="C5963" s="37"/>
      <c r="D5963" s="18"/>
      <c r="E5963" s="7"/>
      <c r="F5963" s="7"/>
      <c r="G5963" s="7"/>
      <c r="H5963" s="31"/>
    </row>
    <row r="5964" spans="3:8" x14ac:dyDescent="0.25">
      <c r="C5964" s="37"/>
      <c r="D5964" s="18"/>
      <c r="E5964" s="7"/>
      <c r="F5964" s="7"/>
      <c r="G5964" s="7"/>
      <c r="H5964" s="31"/>
    </row>
    <row r="5965" spans="3:8" x14ac:dyDescent="0.25">
      <c r="C5965" s="37"/>
      <c r="D5965" s="18"/>
      <c r="E5965" s="7"/>
      <c r="F5965" s="7"/>
      <c r="G5965" s="7"/>
      <c r="H5965" s="31"/>
    </row>
    <row r="5966" spans="3:8" x14ac:dyDescent="0.25">
      <c r="C5966" s="37"/>
      <c r="D5966" s="18"/>
      <c r="E5966" s="7"/>
      <c r="F5966" s="7"/>
      <c r="G5966" s="7"/>
      <c r="H5966" s="31"/>
    </row>
    <row r="5967" spans="3:8" x14ac:dyDescent="0.25">
      <c r="C5967" s="37"/>
      <c r="D5967" s="18"/>
      <c r="E5967" s="7"/>
      <c r="F5967" s="7"/>
      <c r="G5967" s="7"/>
      <c r="H5967" s="31"/>
    </row>
    <row r="5968" spans="3:8" x14ac:dyDescent="0.25">
      <c r="C5968" s="37"/>
      <c r="D5968" s="18"/>
      <c r="E5968" s="7"/>
      <c r="F5968" s="7"/>
      <c r="G5968" s="7"/>
      <c r="H5968" s="31"/>
    </row>
    <row r="5969" spans="3:8" x14ac:dyDescent="0.25">
      <c r="C5969" s="37"/>
      <c r="D5969" s="18"/>
      <c r="E5969" s="7"/>
      <c r="F5969" s="7"/>
      <c r="G5969" s="7"/>
      <c r="H5969" s="31"/>
    </row>
    <row r="5970" spans="3:8" x14ac:dyDescent="0.25">
      <c r="C5970" s="37"/>
      <c r="D5970" s="18"/>
      <c r="E5970" s="7"/>
      <c r="F5970" s="7"/>
      <c r="G5970" s="7"/>
      <c r="H5970" s="31"/>
    </row>
    <row r="5971" spans="3:8" x14ac:dyDescent="0.25">
      <c r="C5971" s="37"/>
      <c r="D5971" s="18"/>
      <c r="E5971" s="7"/>
      <c r="F5971" s="7"/>
      <c r="G5971" s="7"/>
      <c r="H5971" s="31"/>
    </row>
    <row r="5972" spans="3:8" x14ac:dyDescent="0.25">
      <c r="C5972" s="37"/>
      <c r="D5972" s="18"/>
      <c r="E5972" s="7"/>
      <c r="F5972" s="7"/>
      <c r="G5972" s="7"/>
      <c r="H5972" s="31"/>
    </row>
    <row r="5973" spans="3:8" x14ac:dyDescent="0.25">
      <c r="C5973" s="37"/>
      <c r="D5973" s="18"/>
      <c r="E5973" s="7"/>
      <c r="F5973" s="7"/>
      <c r="G5973" s="7"/>
      <c r="H5973" s="31"/>
    </row>
    <row r="5974" spans="3:8" x14ac:dyDescent="0.25">
      <c r="C5974" s="37"/>
      <c r="D5974" s="18"/>
      <c r="E5974" s="7"/>
      <c r="F5974" s="7"/>
      <c r="G5974" s="7"/>
      <c r="H5974" s="31"/>
    </row>
    <row r="5975" spans="3:8" x14ac:dyDescent="0.25">
      <c r="C5975" s="37"/>
      <c r="D5975" s="18"/>
      <c r="E5975" s="7"/>
      <c r="F5975" s="7"/>
      <c r="G5975" s="7"/>
      <c r="H5975" s="31"/>
    </row>
    <row r="5976" spans="3:8" x14ac:dyDescent="0.25">
      <c r="C5976" s="37"/>
      <c r="D5976" s="18"/>
      <c r="E5976" s="7"/>
      <c r="F5976" s="7"/>
      <c r="G5976" s="7"/>
      <c r="H5976" s="31"/>
    </row>
    <row r="5977" spans="3:8" x14ac:dyDescent="0.25">
      <c r="C5977" s="37"/>
      <c r="D5977" s="18"/>
      <c r="E5977" s="7"/>
      <c r="F5977" s="7"/>
      <c r="G5977" s="7"/>
      <c r="H5977" s="31"/>
    </row>
    <row r="5978" spans="3:8" x14ac:dyDescent="0.25">
      <c r="C5978" s="37"/>
      <c r="D5978" s="18"/>
      <c r="E5978" s="7"/>
      <c r="F5978" s="7"/>
      <c r="G5978" s="7"/>
      <c r="H5978" s="31"/>
    </row>
    <row r="5979" spans="3:8" x14ac:dyDescent="0.25">
      <c r="C5979" s="37"/>
      <c r="D5979" s="18"/>
      <c r="E5979" s="7"/>
      <c r="F5979" s="7"/>
      <c r="G5979" s="7"/>
      <c r="H5979" s="31"/>
    </row>
    <row r="5980" spans="3:8" x14ac:dyDescent="0.25">
      <c r="C5980" s="37"/>
      <c r="D5980" s="18"/>
      <c r="E5980" s="7"/>
      <c r="F5980" s="7"/>
      <c r="G5980" s="7"/>
      <c r="H5980" s="31"/>
    </row>
    <row r="5981" spans="3:8" x14ac:dyDescent="0.25">
      <c r="C5981" s="37"/>
      <c r="D5981" s="18"/>
      <c r="E5981" s="7"/>
      <c r="F5981" s="7"/>
      <c r="G5981" s="7"/>
      <c r="H5981" s="31"/>
    </row>
    <row r="5982" spans="3:8" x14ac:dyDescent="0.25">
      <c r="C5982" s="37"/>
      <c r="D5982" s="18"/>
      <c r="E5982" s="7"/>
      <c r="F5982" s="7"/>
      <c r="G5982" s="7"/>
      <c r="H5982" s="31"/>
    </row>
    <row r="5983" spans="3:8" x14ac:dyDescent="0.25">
      <c r="C5983" s="37"/>
      <c r="D5983" s="18"/>
      <c r="E5983" s="7"/>
      <c r="F5983" s="7"/>
      <c r="G5983" s="7"/>
      <c r="H5983" s="31"/>
    </row>
    <row r="5984" spans="3:8" x14ac:dyDescent="0.25">
      <c r="C5984" s="37"/>
      <c r="D5984" s="18"/>
      <c r="E5984" s="7"/>
      <c r="F5984" s="7"/>
      <c r="G5984" s="7"/>
      <c r="H5984" s="31"/>
    </row>
    <row r="5985" spans="3:8" x14ac:dyDescent="0.25">
      <c r="C5985" s="37"/>
      <c r="D5985" s="18"/>
      <c r="E5985" s="7"/>
      <c r="F5985" s="7"/>
      <c r="G5985" s="7"/>
      <c r="H5985" s="31"/>
    </row>
    <row r="5986" spans="3:8" x14ac:dyDescent="0.25">
      <c r="C5986" s="37"/>
      <c r="D5986" s="18"/>
      <c r="E5986" s="7"/>
      <c r="F5986" s="7"/>
      <c r="G5986" s="7"/>
      <c r="H5986" s="31"/>
    </row>
    <row r="5987" spans="3:8" x14ac:dyDescent="0.25">
      <c r="C5987" s="37"/>
      <c r="D5987" s="18"/>
      <c r="E5987" s="7"/>
      <c r="F5987" s="7"/>
      <c r="G5987" s="7"/>
      <c r="H5987" s="31"/>
    </row>
    <row r="5988" spans="3:8" x14ac:dyDescent="0.25">
      <c r="C5988" s="37"/>
      <c r="D5988" s="18"/>
      <c r="E5988" s="7"/>
      <c r="F5988" s="7"/>
      <c r="G5988" s="7"/>
      <c r="H5988" s="31"/>
    </row>
    <row r="5989" spans="3:8" x14ac:dyDescent="0.25">
      <c r="C5989" s="37"/>
      <c r="D5989" s="18"/>
      <c r="E5989" s="7"/>
      <c r="F5989" s="7"/>
      <c r="G5989" s="7"/>
      <c r="H5989" s="31"/>
    </row>
    <row r="5990" spans="3:8" x14ac:dyDescent="0.25">
      <c r="C5990" s="37"/>
      <c r="D5990" s="18"/>
      <c r="E5990" s="7"/>
      <c r="F5990" s="7"/>
      <c r="G5990" s="7"/>
      <c r="H5990" s="31"/>
    </row>
    <row r="5991" spans="3:8" x14ac:dyDescent="0.25">
      <c r="C5991" s="37"/>
      <c r="D5991" s="18"/>
      <c r="E5991" s="7"/>
      <c r="F5991" s="7"/>
      <c r="G5991" s="7"/>
      <c r="H5991" s="31"/>
    </row>
    <row r="5992" spans="3:8" x14ac:dyDescent="0.25">
      <c r="C5992" s="37"/>
      <c r="D5992" s="18"/>
      <c r="E5992" s="7"/>
      <c r="F5992" s="7"/>
      <c r="G5992" s="7"/>
      <c r="H5992" s="31"/>
    </row>
    <row r="5993" spans="3:8" x14ac:dyDescent="0.25">
      <c r="C5993" s="37"/>
      <c r="D5993" s="18"/>
      <c r="E5993" s="7"/>
      <c r="F5993" s="7"/>
      <c r="G5993" s="7"/>
      <c r="H5993" s="31"/>
    </row>
    <row r="5994" spans="3:8" x14ac:dyDescent="0.25">
      <c r="C5994" s="37"/>
      <c r="D5994" s="18"/>
      <c r="E5994" s="7"/>
      <c r="F5994" s="7"/>
      <c r="G5994" s="7"/>
      <c r="H5994" s="31"/>
    </row>
    <row r="5995" spans="3:8" x14ac:dyDescent="0.25">
      <c r="C5995" s="37"/>
      <c r="D5995" s="18"/>
      <c r="E5995" s="7"/>
      <c r="F5995" s="7"/>
      <c r="G5995" s="7"/>
      <c r="H5995" s="31"/>
    </row>
    <row r="5996" spans="3:8" x14ac:dyDescent="0.25">
      <c r="C5996" s="37"/>
      <c r="D5996" s="18"/>
      <c r="E5996" s="7"/>
      <c r="F5996" s="7"/>
      <c r="G5996" s="7"/>
      <c r="H5996" s="31"/>
    </row>
    <row r="5997" spans="3:8" x14ac:dyDescent="0.25">
      <c r="C5997" s="37"/>
      <c r="D5997" s="18"/>
      <c r="E5997" s="7"/>
      <c r="F5997" s="7"/>
      <c r="G5997" s="7"/>
      <c r="H5997" s="31"/>
    </row>
    <row r="5998" spans="3:8" x14ac:dyDescent="0.25">
      <c r="C5998" s="37"/>
      <c r="D5998" s="18"/>
      <c r="E5998" s="7"/>
      <c r="F5998" s="7"/>
      <c r="G5998" s="7"/>
      <c r="H5998" s="31"/>
    </row>
    <row r="5999" spans="3:8" x14ac:dyDescent="0.25">
      <c r="C5999" s="37"/>
      <c r="D5999" s="18"/>
      <c r="E5999" s="7"/>
      <c r="F5999" s="7"/>
      <c r="G5999" s="7"/>
      <c r="H5999" s="31"/>
    </row>
    <row r="6000" spans="3:8" x14ac:dyDescent="0.25">
      <c r="C6000" s="37"/>
      <c r="D6000" s="18"/>
      <c r="E6000" s="7"/>
      <c r="F6000" s="7"/>
      <c r="G6000" s="7"/>
      <c r="H6000" s="31"/>
    </row>
    <row r="6001" spans="3:8" x14ac:dyDescent="0.25">
      <c r="C6001" s="37"/>
      <c r="D6001" s="18"/>
      <c r="E6001" s="7"/>
      <c r="F6001" s="7"/>
      <c r="G6001" s="7"/>
      <c r="H6001" s="31"/>
    </row>
    <row r="6002" spans="3:8" x14ac:dyDescent="0.25">
      <c r="C6002" s="37"/>
      <c r="D6002" s="18"/>
      <c r="E6002" s="7"/>
      <c r="F6002" s="7"/>
      <c r="G6002" s="7"/>
      <c r="H6002" s="31"/>
    </row>
    <row r="6003" spans="3:8" x14ac:dyDescent="0.25">
      <c r="C6003" s="37"/>
      <c r="D6003" s="18"/>
      <c r="E6003" s="7"/>
      <c r="F6003" s="7"/>
      <c r="G6003" s="7"/>
      <c r="H6003" s="31"/>
    </row>
    <row r="6004" spans="3:8" x14ac:dyDescent="0.25">
      <c r="C6004" s="37"/>
      <c r="D6004" s="18"/>
      <c r="E6004" s="7"/>
      <c r="F6004" s="7"/>
      <c r="G6004" s="7"/>
      <c r="H6004" s="31"/>
    </row>
    <row r="6005" spans="3:8" x14ac:dyDescent="0.25">
      <c r="C6005" s="37"/>
      <c r="D6005" s="18"/>
      <c r="E6005" s="7"/>
      <c r="F6005" s="7"/>
      <c r="G6005" s="7"/>
      <c r="H6005" s="31"/>
    </row>
    <row r="6006" spans="3:8" x14ac:dyDescent="0.25">
      <c r="C6006" s="37"/>
      <c r="D6006" s="18"/>
      <c r="E6006" s="7"/>
      <c r="F6006" s="7"/>
      <c r="G6006" s="7"/>
      <c r="H6006" s="31"/>
    </row>
    <row r="6007" spans="3:8" x14ac:dyDescent="0.25">
      <c r="C6007" s="37"/>
      <c r="D6007" s="18"/>
      <c r="E6007" s="7"/>
      <c r="F6007" s="7"/>
      <c r="G6007" s="7"/>
      <c r="H6007" s="31"/>
    </row>
    <row r="6008" spans="3:8" x14ac:dyDescent="0.25">
      <c r="C6008" s="37"/>
      <c r="D6008" s="18"/>
      <c r="E6008" s="7"/>
      <c r="F6008" s="7"/>
      <c r="G6008" s="7"/>
      <c r="H6008" s="31"/>
    </row>
    <row r="6009" spans="3:8" x14ac:dyDescent="0.25">
      <c r="C6009" s="37"/>
      <c r="D6009" s="18"/>
      <c r="E6009" s="7"/>
      <c r="F6009" s="7"/>
      <c r="G6009" s="7"/>
      <c r="H6009" s="31"/>
    </row>
    <row r="6010" spans="3:8" x14ac:dyDescent="0.25">
      <c r="C6010" s="37"/>
      <c r="D6010" s="18"/>
      <c r="E6010" s="7"/>
      <c r="F6010" s="7"/>
      <c r="G6010" s="7"/>
      <c r="H6010" s="31"/>
    </row>
    <row r="6011" spans="3:8" x14ac:dyDescent="0.25">
      <c r="C6011" s="37"/>
      <c r="D6011" s="18"/>
      <c r="E6011" s="7"/>
      <c r="F6011" s="7"/>
      <c r="G6011" s="7"/>
      <c r="H6011" s="31"/>
    </row>
    <row r="6012" spans="3:8" x14ac:dyDescent="0.25">
      <c r="C6012" s="37"/>
      <c r="D6012" s="18"/>
      <c r="E6012" s="7"/>
      <c r="F6012" s="7"/>
      <c r="G6012" s="7"/>
      <c r="H6012" s="31"/>
    </row>
    <row r="6013" spans="3:8" x14ac:dyDescent="0.25">
      <c r="C6013" s="37"/>
      <c r="D6013" s="18"/>
      <c r="E6013" s="7"/>
      <c r="F6013" s="7"/>
      <c r="G6013" s="7"/>
      <c r="H6013" s="31"/>
    </row>
    <row r="6014" spans="3:8" x14ac:dyDescent="0.25">
      <c r="C6014" s="37"/>
      <c r="D6014" s="18"/>
      <c r="E6014" s="7"/>
      <c r="F6014" s="7"/>
      <c r="G6014" s="7"/>
      <c r="H6014" s="31"/>
    </row>
    <row r="6015" spans="3:8" x14ac:dyDescent="0.25">
      <c r="C6015" s="37"/>
      <c r="D6015" s="18"/>
      <c r="E6015" s="7"/>
      <c r="F6015" s="7"/>
      <c r="G6015" s="7"/>
      <c r="H6015" s="31"/>
    </row>
    <row r="6016" spans="3:8" x14ac:dyDescent="0.25">
      <c r="C6016" s="37"/>
      <c r="D6016" s="18"/>
      <c r="E6016" s="7"/>
      <c r="F6016" s="7"/>
      <c r="G6016" s="7"/>
      <c r="H6016" s="31"/>
    </row>
    <row r="6017" spans="3:8" x14ac:dyDescent="0.25">
      <c r="C6017" s="37"/>
      <c r="D6017" s="18"/>
      <c r="E6017" s="7"/>
      <c r="F6017" s="7"/>
      <c r="G6017" s="7"/>
      <c r="H6017" s="31"/>
    </row>
    <row r="6018" spans="3:8" x14ac:dyDescent="0.25">
      <c r="C6018" s="37"/>
      <c r="D6018" s="18"/>
      <c r="E6018" s="7"/>
      <c r="F6018" s="7"/>
      <c r="G6018" s="7"/>
      <c r="H6018" s="31"/>
    </row>
    <row r="6019" spans="3:8" x14ac:dyDescent="0.25">
      <c r="C6019" s="37"/>
      <c r="D6019" s="18"/>
      <c r="E6019" s="7"/>
      <c r="F6019" s="7"/>
      <c r="G6019" s="7"/>
      <c r="H6019" s="31"/>
    </row>
    <row r="6020" spans="3:8" x14ac:dyDescent="0.25">
      <c r="C6020" s="37"/>
      <c r="D6020" s="18"/>
      <c r="E6020" s="7"/>
      <c r="F6020" s="7"/>
      <c r="G6020" s="7"/>
      <c r="H6020" s="31"/>
    </row>
    <row r="6021" spans="3:8" x14ac:dyDescent="0.25">
      <c r="C6021" s="37"/>
      <c r="D6021" s="18"/>
      <c r="E6021" s="7"/>
      <c r="F6021" s="7"/>
      <c r="G6021" s="7"/>
      <c r="H6021" s="31"/>
    </row>
    <row r="6022" spans="3:8" x14ac:dyDescent="0.25">
      <c r="C6022" s="37"/>
      <c r="D6022" s="18"/>
      <c r="E6022" s="7"/>
      <c r="F6022" s="7"/>
      <c r="G6022" s="7"/>
      <c r="H6022" s="31"/>
    </row>
    <row r="6023" spans="3:8" x14ac:dyDescent="0.25">
      <c r="C6023" s="37"/>
      <c r="D6023" s="18"/>
      <c r="E6023" s="7"/>
      <c r="F6023" s="7"/>
      <c r="G6023" s="7"/>
      <c r="H6023" s="31"/>
    </row>
    <row r="6024" spans="3:8" x14ac:dyDescent="0.25">
      <c r="C6024" s="37"/>
      <c r="D6024" s="18"/>
      <c r="E6024" s="7"/>
      <c r="F6024" s="7"/>
      <c r="G6024" s="7"/>
      <c r="H6024" s="31"/>
    </row>
    <row r="6025" spans="3:8" x14ac:dyDescent="0.25">
      <c r="C6025" s="37"/>
      <c r="D6025" s="18"/>
      <c r="E6025" s="7"/>
      <c r="F6025" s="7"/>
      <c r="G6025" s="7"/>
      <c r="H6025" s="31"/>
    </row>
    <row r="6026" spans="3:8" x14ac:dyDescent="0.25">
      <c r="C6026" s="37"/>
      <c r="D6026" s="18"/>
      <c r="E6026" s="7"/>
      <c r="F6026" s="7"/>
      <c r="G6026" s="7"/>
      <c r="H6026" s="31"/>
    </row>
    <row r="6027" spans="3:8" x14ac:dyDescent="0.25">
      <c r="C6027" s="37"/>
      <c r="D6027" s="18"/>
      <c r="E6027" s="7"/>
      <c r="F6027" s="7"/>
      <c r="G6027" s="7"/>
      <c r="H6027" s="31"/>
    </row>
    <row r="6028" spans="3:8" x14ac:dyDescent="0.25">
      <c r="C6028" s="37"/>
      <c r="D6028" s="18"/>
      <c r="E6028" s="7"/>
      <c r="F6028" s="7"/>
      <c r="G6028" s="7"/>
      <c r="H6028" s="31"/>
    </row>
    <row r="6029" spans="3:8" x14ac:dyDescent="0.25">
      <c r="C6029" s="37"/>
      <c r="D6029" s="18"/>
      <c r="E6029" s="7"/>
      <c r="F6029" s="7"/>
      <c r="G6029" s="7"/>
      <c r="H6029" s="31"/>
    </row>
    <row r="6030" spans="3:8" x14ac:dyDescent="0.25">
      <c r="C6030" s="37"/>
      <c r="D6030" s="18"/>
      <c r="E6030" s="7"/>
      <c r="F6030" s="7"/>
      <c r="G6030" s="7"/>
      <c r="H6030" s="31"/>
    </row>
    <row r="6031" spans="3:8" x14ac:dyDescent="0.25">
      <c r="C6031" s="37"/>
      <c r="D6031" s="18"/>
      <c r="E6031" s="7"/>
      <c r="F6031" s="7"/>
      <c r="G6031" s="7"/>
      <c r="H6031" s="31"/>
    </row>
    <row r="6032" spans="3:8" x14ac:dyDescent="0.25">
      <c r="C6032" s="37"/>
      <c r="D6032" s="18"/>
      <c r="E6032" s="7"/>
      <c r="F6032" s="7"/>
      <c r="G6032" s="7"/>
      <c r="H6032" s="31"/>
    </row>
    <row r="6033" spans="3:8" x14ac:dyDescent="0.25">
      <c r="C6033" s="37"/>
      <c r="D6033" s="18"/>
      <c r="E6033" s="7"/>
      <c r="F6033" s="7"/>
      <c r="G6033" s="7"/>
      <c r="H6033" s="31"/>
    </row>
    <row r="6034" spans="3:8" x14ac:dyDescent="0.25">
      <c r="C6034" s="37"/>
      <c r="D6034" s="18"/>
      <c r="E6034" s="7"/>
      <c r="F6034" s="7"/>
      <c r="G6034" s="7"/>
      <c r="H6034" s="31"/>
    </row>
    <row r="6035" spans="3:8" x14ac:dyDescent="0.25">
      <c r="C6035" s="37"/>
      <c r="D6035" s="18"/>
      <c r="E6035" s="7"/>
      <c r="F6035" s="7"/>
      <c r="G6035" s="7"/>
      <c r="H6035" s="31"/>
    </row>
    <row r="6036" spans="3:8" x14ac:dyDescent="0.25">
      <c r="C6036" s="37"/>
      <c r="D6036" s="18"/>
      <c r="E6036" s="7"/>
      <c r="F6036" s="7"/>
      <c r="G6036" s="7"/>
      <c r="H6036" s="31"/>
    </row>
    <row r="6037" spans="3:8" x14ac:dyDescent="0.25">
      <c r="C6037" s="37"/>
      <c r="D6037" s="18"/>
      <c r="E6037" s="7"/>
      <c r="F6037" s="7"/>
      <c r="G6037" s="7"/>
      <c r="H6037" s="31"/>
    </row>
    <row r="6038" spans="3:8" x14ac:dyDescent="0.25">
      <c r="C6038" s="37"/>
      <c r="D6038" s="18"/>
      <c r="E6038" s="7"/>
      <c r="F6038" s="7"/>
      <c r="G6038" s="7"/>
      <c r="H6038" s="31"/>
    </row>
    <row r="6039" spans="3:8" x14ac:dyDescent="0.25">
      <c r="C6039" s="37"/>
      <c r="D6039" s="18"/>
      <c r="E6039" s="7"/>
      <c r="F6039" s="7"/>
      <c r="G6039" s="7"/>
      <c r="H6039" s="31"/>
    </row>
    <row r="6040" spans="3:8" x14ac:dyDescent="0.25">
      <c r="C6040" s="37"/>
      <c r="D6040" s="18"/>
      <c r="E6040" s="7"/>
      <c r="F6040" s="7"/>
      <c r="G6040" s="7"/>
      <c r="H6040" s="31"/>
    </row>
    <row r="6041" spans="3:8" x14ac:dyDescent="0.25">
      <c r="C6041" s="37"/>
      <c r="D6041" s="18"/>
      <c r="E6041" s="7"/>
      <c r="F6041" s="7"/>
      <c r="G6041" s="7"/>
      <c r="H6041" s="31"/>
    </row>
    <row r="6042" spans="3:8" x14ac:dyDescent="0.25">
      <c r="C6042" s="37"/>
      <c r="D6042" s="18"/>
      <c r="E6042" s="7"/>
      <c r="F6042" s="7"/>
      <c r="G6042" s="7"/>
      <c r="H6042" s="31"/>
    </row>
    <row r="6043" spans="3:8" x14ac:dyDescent="0.25">
      <c r="C6043" s="37"/>
      <c r="D6043" s="18"/>
      <c r="E6043" s="7"/>
      <c r="F6043" s="7"/>
      <c r="G6043" s="7"/>
      <c r="H6043" s="31"/>
    </row>
    <row r="6044" spans="3:8" x14ac:dyDescent="0.25">
      <c r="C6044" s="37"/>
      <c r="D6044" s="18"/>
      <c r="E6044" s="7"/>
      <c r="F6044" s="7"/>
      <c r="G6044" s="7"/>
      <c r="H6044" s="31"/>
    </row>
    <row r="6045" spans="3:8" x14ac:dyDescent="0.25">
      <c r="C6045" s="37"/>
      <c r="D6045" s="18"/>
      <c r="E6045" s="7"/>
      <c r="F6045" s="7"/>
      <c r="G6045" s="7"/>
      <c r="H6045" s="31"/>
    </row>
    <row r="6046" spans="3:8" x14ac:dyDescent="0.25">
      <c r="C6046" s="37"/>
      <c r="D6046" s="18"/>
      <c r="E6046" s="7"/>
      <c r="F6046" s="7"/>
      <c r="G6046" s="7"/>
      <c r="H6046" s="31"/>
    </row>
    <row r="6047" spans="3:8" x14ac:dyDescent="0.25">
      <c r="C6047" s="37"/>
      <c r="D6047" s="18"/>
      <c r="E6047" s="7"/>
      <c r="F6047" s="7"/>
      <c r="G6047" s="7"/>
      <c r="H6047" s="31"/>
    </row>
    <row r="6048" spans="3:8" x14ac:dyDescent="0.25">
      <c r="C6048" s="37"/>
      <c r="D6048" s="18"/>
      <c r="E6048" s="7"/>
      <c r="F6048" s="7"/>
      <c r="G6048" s="7"/>
      <c r="H6048" s="31"/>
    </row>
    <row r="6049" spans="3:8" x14ac:dyDescent="0.25">
      <c r="C6049" s="37"/>
      <c r="D6049" s="18"/>
      <c r="E6049" s="7"/>
      <c r="F6049" s="7"/>
      <c r="G6049" s="7"/>
      <c r="H6049" s="31"/>
    </row>
    <row r="6050" spans="3:8" x14ac:dyDescent="0.25">
      <c r="C6050" s="37"/>
      <c r="D6050" s="18"/>
      <c r="E6050" s="7"/>
      <c r="F6050" s="7"/>
      <c r="G6050" s="7"/>
      <c r="H6050" s="31"/>
    </row>
    <row r="6051" spans="3:8" x14ac:dyDescent="0.25">
      <c r="C6051" s="37"/>
      <c r="D6051" s="18"/>
      <c r="E6051" s="7"/>
      <c r="F6051" s="7"/>
      <c r="G6051" s="7"/>
      <c r="H6051" s="31"/>
    </row>
    <row r="6052" spans="3:8" x14ac:dyDescent="0.25">
      <c r="C6052" s="37"/>
      <c r="D6052" s="18"/>
      <c r="E6052" s="7"/>
      <c r="F6052" s="7"/>
      <c r="G6052" s="7"/>
      <c r="H6052" s="31"/>
    </row>
    <row r="6053" spans="3:8" x14ac:dyDescent="0.25">
      <c r="C6053" s="37"/>
      <c r="D6053" s="18"/>
      <c r="E6053" s="7"/>
      <c r="F6053" s="7"/>
      <c r="G6053" s="7"/>
      <c r="H6053" s="31"/>
    </row>
    <row r="6054" spans="3:8" x14ac:dyDescent="0.25">
      <c r="C6054" s="37"/>
      <c r="D6054" s="18"/>
      <c r="E6054" s="7"/>
      <c r="F6054" s="7"/>
      <c r="G6054" s="7"/>
      <c r="H6054" s="31"/>
    </row>
    <row r="6055" spans="3:8" x14ac:dyDescent="0.25">
      <c r="C6055" s="37"/>
      <c r="D6055" s="18"/>
      <c r="E6055" s="7"/>
      <c r="F6055" s="7"/>
      <c r="G6055" s="7"/>
      <c r="H6055" s="31"/>
    </row>
    <row r="6056" spans="3:8" x14ac:dyDescent="0.25">
      <c r="C6056" s="37"/>
      <c r="D6056" s="18"/>
      <c r="E6056" s="7"/>
      <c r="F6056" s="7"/>
      <c r="G6056" s="7"/>
      <c r="H6056" s="31"/>
    </row>
    <row r="6057" spans="3:8" x14ac:dyDescent="0.25">
      <c r="C6057" s="37"/>
      <c r="D6057" s="18"/>
      <c r="E6057" s="7"/>
      <c r="F6057" s="7"/>
      <c r="G6057" s="7"/>
      <c r="H6057" s="31"/>
    </row>
    <row r="6058" spans="3:8" x14ac:dyDescent="0.25">
      <c r="C6058" s="37"/>
      <c r="D6058" s="18"/>
      <c r="E6058" s="7"/>
      <c r="F6058" s="7"/>
      <c r="G6058" s="7"/>
      <c r="H6058" s="31"/>
    </row>
    <row r="6059" spans="3:8" x14ac:dyDescent="0.25">
      <c r="C6059" s="37"/>
      <c r="D6059" s="18"/>
      <c r="E6059" s="7"/>
      <c r="F6059" s="7"/>
      <c r="G6059" s="7"/>
      <c r="H6059" s="31"/>
    </row>
    <row r="6060" spans="3:8" x14ac:dyDescent="0.25">
      <c r="C6060" s="37"/>
      <c r="D6060" s="18"/>
      <c r="E6060" s="7"/>
      <c r="F6060" s="7"/>
      <c r="G6060" s="7"/>
      <c r="H6060" s="31"/>
    </row>
    <row r="6061" spans="3:8" x14ac:dyDescent="0.25">
      <c r="C6061" s="37"/>
      <c r="D6061" s="18"/>
      <c r="E6061" s="7"/>
      <c r="F6061" s="7"/>
      <c r="G6061" s="7"/>
      <c r="H6061" s="31"/>
    </row>
    <row r="6062" spans="3:8" x14ac:dyDescent="0.25">
      <c r="C6062" s="37"/>
      <c r="D6062" s="18"/>
      <c r="E6062" s="7"/>
      <c r="F6062" s="7"/>
      <c r="G6062" s="7"/>
      <c r="H6062" s="31"/>
    </row>
    <row r="6063" spans="3:8" x14ac:dyDescent="0.25">
      <c r="C6063" s="37"/>
      <c r="D6063" s="18"/>
      <c r="E6063" s="7"/>
      <c r="F6063" s="7"/>
      <c r="G6063" s="7"/>
      <c r="H6063" s="31"/>
    </row>
    <row r="6064" spans="3:8" x14ac:dyDescent="0.25">
      <c r="C6064" s="37"/>
      <c r="D6064" s="18"/>
      <c r="E6064" s="7"/>
      <c r="F6064" s="7"/>
      <c r="G6064" s="7"/>
      <c r="H6064" s="31"/>
    </row>
    <row r="6065" spans="3:8" x14ac:dyDescent="0.25">
      <c r="C6065" s="37"/>
      <c r="D6065" s="18"/>
      <c r="E6065" s="7"/>
      <c r="F6065" s="7"/>
      <c r="G6065" s="7"/>
      <c r="H6065" s="31"/>
    </row>
    <row r="6066" spans="3:8" x14ac:dyDescent="0.25">
      <c r="C6066" s="37"/>
      <c r="D6066" s="18"/>
      <c r="E6066" s="7"/>
      <c r="F6066" s="7"/>
      <c r="G6066" s="7"/>
      <c r="H6066" s="31"/>
    </row>
    <row r="6067" spans="3:8" x14ac:dyDescent="0.25">
      <c r="C6067" s="37"/>
      <c r="D6067" s="18"/>
      <c r="E6067" s="7"/>
      <c r="F6067" s="7"/>
      <c r="G6067" s="7"/>
      <c r="H6067" s="31"/>
    </row>
    <row r="6068" spans="3:8" x14ac:dyDescent="0.25">
      <c r="C6068" s="37"/>
      <c r="D6068" s="18"/>
      <c r="E6068" s="7"/>
      <c r="F6068" s="7"/>
      <c r="G6068" s="7"/>
      <c r="H6068" s="31"/>
    </row>
    <row r="6069" spans="3:8" x14ac:dyDescent="0.25">
      <c r="C6069" s="37"/>
      <c r="D6069" s="18"/>
      <c r="E6069" s="7"/>
      <c r="F6069" s="7"/>
      <c r="G6069" s="7"/>
      <c r="H6069" s="31"/>
    </row>
    <row r="6070" spans="3:8" x14ac:dyDescent="0.25">
      <c r="C6070" s="37"/>
      <c r="D6070" s="18"/>
      <c r="E6070" s="7"/>
      <c r="F6070" s="7"/>
      <c r="G6070" s="7"/>
      <c r="H6070" s="31"/>
    </row>
    <row r="6071" spans="3:8" x14ac:dyDescent="0.25">
      <c r="C6071" s="37"/>
      <c r="D6071" s="18"/>
      <c r="E6071" s="7"/>
      <c r="F6071" s="7"/>
      <c r="G6071" s="7"/>
      <c r="H6071" s="31"/>
    </row>
    <row r="6072" spans="3:8" x14ac:dyDescent="0.25">
      <c r="C6072" s="37"/>
      <c r="D6072" s="18"/>
      <c r="E6072" s="7"/>
      <c r="F6072" s="7"/>
      <c r="G6072" s="7"/>
      <c r="H6072" s="31"/>
    </row>
    <row r="6073" spans="3:8" x14ac:dyDescent="0.25">
      <c r="C6073" s="37"/>
      <c r="D6073" s="18"/>
      <c r="E6073" s="7"/>
      <c r="F6073" s="7"/>
      <c r="G6073" s="7"/>
      <c r="H6073" s="31"/>
    </row>
    <row r="6074" spans="3:8" x14ac:dyDescent="0.25">
      <c r="C6074" s="37"/>
      <c r="D6074" s="18"/>
      <c r="E6074" s="7"/>
      <c r="F6074" s="7"/>
      <c r="G6074" s="7"/>
      <c r="H6074" s="31"/>
    </row>
    <row r="6075" spans="3:8" x14ac:dyDescent="0.25">
      <c r="C6075" s="37"/>
      <c r="D6075" s="18"/>
      <c r="E6075" s="7"/>
      <c r="F6075" s="7"/>
      <c r="G6075" s="7"/>
      <c r="H6075" s="31"/>
    </row>
    <row r="6076" spans="3:8" x14ac:dyDescent="0.25">
      <c r="C6076" s="37"/>
      <c r="D6076" s="18"/>
      <c r="E6076" s="7"/>
      <c r="F6076" s="7"/>
      <c r="G6076" s="7"/>
      <c r="H6076" s="31"/>
    </row>
    <row r="6077" spans="3:8" x14ac:dyDescent="0.25">
      <c r="C6077" s="37"/>
      <c r="D6077" s="18"/>
      <c r="E6077" s="7"/>
      <c r="F6077" s="7"/>
      <c r="G6077" s="7"/>
      <c r="H6077" s="31"/>
    </row>
    <row r="6078" spans="3:8" x14ac:dyDescent="0.25">
      <c r="C6078" s="37"/>
      <c r="D6078" s="18"/>
      <c r="E6078" s="7"/>
      <c r="F6078" s="7"/>
      <c r="G6078" s="7"/>
      <c r="H6078" s="31"/>
    </row>
    <row r="6079" spans="3:8" x14ac:dyDescent="0.25">
      <c r="C6079" s="37"/>
      <c r="D6079" s="18"/>
      <c r="E6079" s="7"/>
      <c r="F6079" s="7"/>
      <c r="G6079" s="7"/>
      <c r="H6079" s="31"/>
    </row>
    <row r="6080" spans="3:8" x14ac:dyDescent="0.25">
      <c r="C6080" s="37"/>
      <c r="D6080" s="18"/>
      <c r="E6080" s="7"/>
      <c r="F6080" s="7"/>
      <c r="G6080" s="7"/>
      <c r="H6080" s="31"/>
    </row>
    <row r="6081" spans="3:8" x14ac:dyDescent="0.25">
      <c r="C6081" s="37"/>
      <c r="D6081" s="18"/>
      <c r="E6081" s="7"/>
      <c r="F6081" s="7"/>
      <c r="G6081" s="7"/>
      <c r="H6081" s="31"/>
    </row>
    <row r="6082" spans="3:8" x14ac:dyDescent="0.25">
      <c r="C6082" s="37"/>
      <c r="D6082" s="18"/>
      <c r="E6082" s="7"/>
      <c r="F6082" s="7"/>
      <c r="G6082" s="7"/>
      <c r="H6082" s="31"/>
    </row>
    <row r="6083" spans="3:8" x14ac:dyDescent="0.25">
      <c r="C6083" s="37"/>
      <c r="D6083" s="18"/>
      <c r="E6083" s="7"/>
      <c r="F6083" s="7"/>
      <c r="G6083" s="7"/>
      <c r="H6083" s="31"/>
    </row>
    <row r="6084" spans="3:8" x14ac:dyDescent="0.25">
      <c r="C6084" s="37"/>
      <c r="D6084" s="18"/>
      <c r="E6084" s="7"/>
      <c r="F6084" s="7"/>
      <c r="G6084" s="7"/>
      <c r="H6084" s="31"/>
    </row>
    <row r="6085" spans="3:8" x14ac:dyDescent="0.25">
      <c r="C6085" s="37"/>
      <c r="D6085" s="18"/>
      <c r="E6085" s="7"/>
      <c r="F6085" s="7"/>
      <c r="G6085" s="7"/>
      <c r="H6085" s="31"/>
    </row>
    <row r="6086" spans="3:8" x14ac:dyDescent="0.25">
      <c r="C6086" s="37"/>
      <c r="D6086" s="18"/>
      <c r="E6086" s="7"/>
      <c r="F6086" s="7"/>
      <c r="G6086" s="7"/>
      <c r="H6086" s="31"/>
    </row>
    <row r="6087" spans="3:8" x14ac:dyDescent="0.25">
      <c r="C6087" s="37"/>
      <c r="D6087" s="18"/>
      <c r="E6087" s="7"/>
      <c r="F6087" s="7"/>
      <c r="G6087" s="7"/>
      <c r="H6087" s="31"/>
    </row>
    <row r="6088" spans="3:8" x14ac:dyDescent="0.25">
      <c r="C6088" s="37"/>
      <c r="D6088" s="18"/>
      <c r="E6088" s="7"/>
      <c r="F6088" s="7"/>
      <c r="G6088" s="7"/>
      <c r="H6088" s="31"/>
    </row>
    <row r="6089" spans="3:8" x14ac:dyDescent="0.25">
      <c r="C6089" s="37"/>
      <c r="D6089" s="18"/>
      <c r="E6089" s="7"/>
      <c r="F6089" s="7"/>
      <c r="G6089" s="7"/>
      <c r="H6089" s="31"/>
    </row>
    <row r="6090" spans="3:8" x14ac:dyDescent="0.25">
      <c r="C6090" s="37"/>
      <c r="D6090" s="18"/>
      <c r="E6090" s="7"/>
      <c r="F6090" s="7"/>
      <c r="G6090" s="7"/>
      <c r="H6090" s="31"/>
    </row>
    <row r="6091" spans="3:8" x14ac:dyDescent="0.25">
      <c r="C6091" s="37"/>
      <c r="D6091" s="18"/>
      <c r="E6091" s="7"/>
      <c r="F6091" s="7"/>
      <c r="G6091" s="7"/>
      <c r="H6091" s="31"/>
    </row>
    <row r="6092" spans="3:8" x14ac:dyDescent="0.25">
      <c r="C6092" s="37"/>
      <c r="D6092" s="18"/>
      <c r="E6092" s="7"/>
      <c r="F6092" s="7"/>
      <c r="G6092" s="7"/>
      <c r="H6092" s="31"/>
    </row>
    <row r="6093" spans="3:8" x14ac:dyDescent="0.25">
      <c r="C6093" s="37"/>
      <c r="D6093" s="18"/>
      <c r="E6093" s="7"/>
      <c r="F6093" s="7"/>
      <c r="G6093" s="7"/>
      <c r="H6093" s="31"/>
    </row>
    <row r="6094" spans="3:8" x14ac:dyDescent="0.25">
      <c r="C6094" s="37"/>
      <c r="D6094" s="18"/>
      <c r="E6094" s="7"/>
      <c r="F6094" s="7"/>
      <c r="G6094" s="7"/>
      <c r="H6094" s="31"/>
    </row>
    <row r="6095" spans="3:8" x14ac:dyDescent="0.25">
      <c r="C6095" s="37"/>
      <c r="D6095" s="18"/>
      <c r="E6095" s="7"/>
      <c r="F6095" s="7"/>
      <c r="G6095" s="7"/>
      <c r="H6095" s="31"/>
    </row>
    <row r="6096" spans="3:8" x14ac:dyDescent="0.25">
      <c r="C6096" s="37"/>
      <c r="D6096" s="18"/>
      <c r="E6096" s="7"/>
      <c r="F6096" s="7"/>
      <c r="G6096" s="7"/>
      <c r="H6096" s="31"/>
    </row>
    <row r="6097" spans="3:8" x14ac:dyDescent="0.25">
      <c r="C6097" s="37"/>
      <c r="D6097" s="18"/>
      <c r="E6097" s="7"/>
      <c r="F6097" s="7"/>
      <c r="G6097" s="7"/>
      <c r="H6097" s="31"/>
    </row>
    <row r="6098" spans="3:8" x14ac:dyDescent="0.25">
      <c r="C6098" s="37"/>
      <c r="D6098" s="18"/>
      <c r="E6098" s="7"/>
      <c r="F6098" s="7"/>
      <c r="G6098" s="7"/>
      <c r="H6098" s="31"/>
    </row>
    <row r="6099" spans="3:8" x14ac:dyDescent="0.25">
      <c r="C6099" s="37"/>
      <c r="D6099" s="18"/>
      <c r="E6099" s="7"/>
      <c r="F6099" s="7"/>
      <c r="G6099" s="7"/>
      <c r="H6099" s="31"/>
    </row>
    <row r="6100" spans="3:8" x14ac:dyDescent="0.25">
      <c r="C6100" s="37"/>
      <c r="D6100" s="18"/>
      <c r="E6100" s="7"/>
      <c r="F6100" s="7"/>
      <c r="G6100" s="7"/>
      <c r="H6100" s="31"/>
    </row>
    <row r="6101" spans="3:8" x14ac:dyDescent="0.25">
      <c r="C6101" s="37"/>
      <c r="D6101" s="18"/>
      <c r="E6101" s="7"/>
      <c r="F6101" s="7"/>
      <c r="G6101" s="7"/>
      <c r="H6101" s="31"/>
    </row>
    <row r="6102" spans="3:8" x14ac:dyDescent="0.25">
      <c r="C6102" s="37"/>
      <c r="D6102" s="18"/>
      <c r="E6102" s="7"/>
      <c r="F6102" s="7"/>
      <c r="G6102" s="7"/>
      <c r="H6102" s="31"/>
    </row>
    <row r="6103" spans="3:8" x14ac:dyDescent="0.25">
      <c r="C6103" s="37"/>
      <c r="D6103" s="18"/>
      <c r="E6103" s="7"/>
      <c r="F6103" s="7"/>
      <c r="G6103" s="7"/>
      <c r="H6103" s="31"/>
    </row>
    <row r="6104" spans="3:8" x14ac:dyDescent="0.25">
      <c r="C6104" s="37"/>
      <c r="D6104" s="18"/>
      <c r="E6104" s="7"/>
      <c r="F6104" s="7"/>
      <c r="G6104" s="7"/>
      <c r="H6104" s="31"/>
    </row>
    <row r="6105" spans="3:8" x14ac:dyDescent="0.25">
      <c r="C6105" s="37"/>
      <c r="D6105" s="18"/>
      <c r="E6105" s="7"/>
      <c r="F6105" s="7"/>
      <c r="G6105" s="7"/>
      <c r="H6105" s="31"/>
    </row>
    <row r="6106" spans="3:8" x14ac:dyDescent="0.25">
      <c r="C6106" s="37"/>
      <c r="D6106" s="18"/>
      <c r="E6106" s="7"/>
      <c r="F6106" s="7"/>
      <c r="G6106" s="7"/>
      <c r="H6106" s="31"/>
    </row>
    <row r="6107" spans="3:8" x14ac:dyDescent="0.25">
      <c r="C6107" s="37"/>
      <c r="D6107" s="18"/>
      <c r="E6107" s="7"/>
      <c r="F6107" s="7"/>
      <c r="G6107" s="7"/>
      <c r="H6107" s="31"/>
    </row>
    <row r="6108" spans="3:8" x14ac:dyDescent="0.25">
      <c r="C6108" s="37"/>
      <c r="D6108" s="18"/>
      <c r="E6108" s="7"/>
      <c r="F6108" s="7"/>
      <c r="G6108" s="7"/>
      <c r="H6108" s="31"/>
    </row>
    <row r="6109" spans="3:8" x14ac:dyDescent="0.25">
      <c r="C6109" s="37"/>
      <c r="D6109" s="18"/>
      <c r="E6109" s="7"/>
      <c r="F6109" s="7"/>
      <c r="G6109" s="7"/>
      <c r="H6109" s="31"/>
    </row>
    <row r="6110" spans="3:8" x14ac:dyDescent="0.25">
      <c r="C6110" s="37"/>
      <c r="D6110" s="18"/>
      <c r="E6110" s="7"/>
      <c r="F6110" s="7"/>
      <c r="G6110" s="7"/>
      <c r="H6110" s="31"/>
    </row>
    <row r="6111" spans="3:8" x14ac:dyDescent="0.25">
      <c r="C6111" s="37"/>
      <c r="D6111" s="18"/>
      <c r="E6111" s="7"/>
      <c r="F6111" s="7"/>
      <c r="G6111" s="7"/>
      <c r="H6111" s="31"/>
    </row>
    <row r="6112" spans="3:8" x14ac:dyDescent="0.25">
      <c r="C6112" s="37"/>
      <c r="D6112" s="18"/>
      <c r="E6112" s="7"/>
      <c r="F6112" s="7"/>
      <c r="G6112" s="7"/>
      <c r="H6112" s="31"/>
    </row>
    <row r="6113" spans="3:8" x14ac:dyDescent="0.25">
      <c r="C6113" s="37"/>
      <c r="D6113" s="18"/>
      <c r="E6113" s="7"/>
      <c r="F6113" s="7"/>
      <c r="G6113" s="7"/>
      <c r="H6113" s="31"/>
    </row>
    <row r="6114" spans="3:8" x14ac:dyDescent="0.25">
      <c r="C6114" s="37"/>
      <c r="D6114" s="18"/>
      <c r="E6114" s="7"/>
      <c r="F6114" s="7"/>
      <c r="G6114" s="7"/>
      <c r="H6114" s="31"/>
    </row>
    <row r="6115" spans="3:8" x14ac:dyDescent="0.25">
      <c r="C6115" s="37"/>
      <c r="D6115" s="18"/>
      <c r="E6115" s="7"/>
      <c r="F6115" s="7"/>
      <c r="G6115" s="7"/>
      <c r="H6115" s="31"/>
    </row>
    <row r="6116" spans="3:8" x14ac:dyDescent="0.25">
      <c r="C6116" s="37"/>
      <c r="D6116" s="18"/>
      <c r="E6116" s="7"/>
      <c r="F6116" s="7"/>
      <c r="G6116" s="7"/>
      <c r="H6116" s="31"/>
    </row>
    <row r="6117" spans="3:8" x14ac:dyDescent="0.25">
      <c r="C6117" s="37"/>
      <c r="D6117" s="18"/>
      <c r="E6117" s="7"/>
      <c r="F6117" s="7"/>
      <c r="G6117" s="7"/>
      <c r="H6117" s="31"/>
    </row>
    <row r="6118" spans="3:8" x14ac:dyDescent="0.25">
      <c r="C6118" s="37"/>
      <c r="D6118" s="18"/>
      <c r="E6118" s="7"/>
      <c r="F6118" s="7"/>
      <c r="G6118" s="7"/>
      <c r="H6118" s="31"/>
    </row>
    <row r="6119" spans="3:8" x14ac:dyDescent="0.25">
      <c r="C6119" s="37"/>
      <c r="D6119" s="18"/>
      <c r="E6119" s="7"/>
      <c r="F6119" s="7"/>
      <c r="G6119" s="7"/>
      <c r="H6119" s="31"/>
    </row>
    <row r="6120" spans="3:8" x14ac:dyDescent="0.25">
      <c r="C6120" s="37"/>
      <c r="D6120" s="18"/>
      <c r="E6120" s="7"/>
      <c r="F6120" s="7"/>
      <c r="G6120" s="7"/>
      <c r="H6120" s="31"/>
    </row>
    <row r="6121" spans="3:8" x14ac:dyDescent="0.25">
      <c r="C6121" s="37"/>
      <c r="D6121" s="18"/>
      <c r="E6121" s="7"/>
      <c r="F6121" s="7"/>
      <c r="G6121" s="7"/>
      <c r="H6121" s="31"/>
    </row>
    <row r="6122" spans="3:8" x14ac:dyDescent="0.25">
      <c r="C6122" s="37"/>
      <c r="D6122" s="18"/>
      <c r="E6122" s="7"/>
      <c r="F6122" s="7"/>
      <c r="G6122" s="7"/>
      <c r="H6122" s="31"/>
    </row>
    <row r="6123" spans="3:8" x14ac:dyDescent="0.25">
      <c r="C6123" s="37"/>
      <c r="D6123" s="18"/>
      <c r="E6123" s="7"/>
      <c r="F6123" s="7"/>
      <c r="G6123" s="7"/>
      <c r="H6123" s="31"/>
    </row>
    <row r="6124" spans="3:8" x14ac:dyDescent="0.25">
      <c r="C6124" s="37"/>
      <c r="D6124" s="18"/>
      <c r="E6124" s="7"/>
      <c r="F6124" s="7"/>
      <c r="G6124" s="7"/>
      <c r="H6124" s="31"/>
    </row>
    <row r="6125" spans="3:8" x14ac:dyDescent="0.25">
      <c r="C6125" s="37"/>
      <c r="D6125" s="18"/>
      <c r="E6125" s="7"/>
      <c r="F6125" s="7"/>
      <c r="G6125" s="7"/>
      <c r="H6125" s="31"/>
    </row>
    <row r="6126" spans="3:8" x14ac:dyDescent="0.25">
      <c r="C6126" s="37"/>
      <c r="D6126" s="18"/>
      <c r="E6126" s="7"/>
      <c r="F6126" s="7"/>
      <c r="G6126" s="7"/>
      <c r="H6126" s="31"/>
    </row>
    <row r="6127" spans="3:8" x14ac:dyDescent="0.25">
      <c r="C6127" s="37"/>
      <c r="D6127" s="18"/>
      <c r="E6127" s="7"/>
      <c r="F6127" s="7"/>
      <c r="G6127" s="7"/>
      <c r="H6127" s="31"/>
    </row>
    <row r="6128" spans="3:8" x14ac:dyDescent="0.25">
      <c r="C6128" s="37"/>
      <c r="D6128" s="18"/>
      <c r="E6128" s="7"/>
      <c r="F6128" s="7"/>
      <c r="G6128" s="7"/>
      <c r="H6128" s="31"/>
    </row>
    <row r="6129" spans="3:8" x14ac:dyDescent="0.25">
      <c r="C6129" s="37"/>
      <c r="D6129" s="18"/>
      <c r="E6129" s="7"/>
      <c r="F6129" s="7"/>
      <c r="G6129" s="7"/>
      <c r="H6129" s="31"/>
    </row>
    <row r="6130" spans="3:8" x14ac:dyDescent="0.25">
      <c r="C6130" s="37"/>
      <c r="D6130" s="18"/>
      <c r="E6130" s="7"/>
      <c r="F6130" s="7"/>
      <c r="G6130" s="7"/>
      <c r="H6130" s="31"/>
    </row>
    <row r="6131" spans="3:8" x14ac:dyDescent="0.25">
      <c r="C6131" s="37"/>
      <c r="D6131" s="18"/>
      <c r="E6131" s="7"/>
      <c r="F6131" s="7"/>
      <c r="G6131" s="7"/>
      <c r="H6131" s="31"/>
    </row>
    <row r="6132" spans="3:8" x14ac:dyDescent="0.25">
      <c r="C6132" s="37"/>
      <c r="D6132" s="18"/>
      <c r="E6132" s="7"/>
      <c r="F6132" s="7"/>
      <c r="G6132" s="7"/>
      <c r="H6132" s="31"/>
    </row>
    <row r="6133" spans="3:8" x14ac:dyDescent="0.25">
      <c r="C6133" s="37"/>
      <c r="D6133" s="18"/>
      <c r="E6133" s="7"/>
      <c r="F6133" s="7"/>
      <c r="G6133" s="7"/>
      <c r="H6133" s="31"/>
    </row>
    <row r="6134" spans="3:8" x14ac:dyDescent="0.25">
      <c r="C6134" s="37"/>
      <c r="D6134" s="18"/>
      <c r="E6134" s="7"/>
      <c r="F6134" s="7"/>
      <c r="G6134" s="7"/>
      <c r="H6134" s="31"/>
    </row>
    <row r="6135" spans="3:8" x14ac:dyDescent="0.25">
      <c r="C6135" s="37"/>
      <c r="D6135" s="18"/>
      <c r="E6135" s="7"/>
      <c r="F6135" s="7"/>
      <c r="G6135" s="7"/>
      <c r="H6135" s="31"/>
    </row>
    <row r="6136" spans="3:8" x14ac:dyDescent="0.25">
      <c r="C6136" s="37"/>
      <c r="D6136" s="18"/>
      <c r="E6136" s="7"/>
      <c r="F6136" s="7"/>
      <c r="G6136" s="7"/>
      <c r="H6136" s="31"/>
    </row>
    <row r="6137" spans="3:8" x14ac:dyDescent="0.25">
      <c r="C6137" s="37"/>
      <c r="D6137" s="18"/>
      <c r="E6137" s="7"/>
      <c r="F6137" s="7"/>
      <c r="G6137" s="7"/>
      <c r="H6137" s="31"/>
    </row>
    <row r="6138" spans="3:8" x14ac:dyDescent="0.25">
      <c r="C6138" s="37"/>
      <c r="D6138" s="18"/>
      <c r="E6138" s="7"/>
      <c r="F6138" s="7"/>
      <c r="G6138" s="7"/>
      <c r="H6138" s="31"/>
    </row>
    <row r="6139" spans="3:8" x14ac:dyDescent="0.25">
      <c r="C6139" s="37"/>
      <c r="D6139" s="18"/>
      <c r="E6139" s="7"/>
      <c r="F6139" s="7"/>
      <c r="G6139" s="7"/>
      <c r="H6139" s="31"/>
    </row>
    <row r="6140" spans="3:8" x14ac:dyDescent="0.25">
      <c r="C6140" s="37"/>
      <c r="D6140" s="18"/>
      <c r="E6140" s="7"/>
      <c r="F6140" s="7"/>
      <c r="G6140" s="7"/>
      <c r="H6140" s="31"/>
    </row>
    <row r="6141" spans="3:8" x14ac:dyDescent="0.25">
      <c r="C6141" s="37"/>
      <c r="D6141" s="18"/>
      <c r="E6141" s="7"/>
      <c r="F6141" s="7"/>
      <c r="G6141" s="7"/>
      <c r="H6141" s="31"/>
    </row>
    <row r="6142" spans="3:8" x14ac:dyDescent="0.25">
      <c r="C6142" s="37"/>
      <c r="D6142" s="18"/>
      <c r="E6142" s="7"/>
      <c r="F6142" s="7"/>
      <c r="G6142" s="7"/>
      <c r="H6142" s="31"/>
    </row>
    <row r="6143" spans="3:8" x14ac:dyDescent="0.25">
      <c r="C6143" s="37"/>
      <c r="D6143" s="18"/>
      <c r="E6143" s="7"/>
      <c r="F6143" s="7"/>
      <c r="G6143" s="7"/>
      <c r="H6143" s="31"/>
    </row>
    <row r="6144" spans="3:8" x14ac:dyDescent="0.25">
      <c r="C6144" s="37"/>
      <c r="D6144" s="18"/>
      <c r="E6144" s="7"/>
      <c r="F6144" s="7"/>
      <c r="G6144" s="7"/>
      <c r="H6144" s="31"/>
    </row>
    <row r="6145" spans="3:8" x14ac:dyDescent="0.25">
      <c r="C6145" s="37"/>
      <c r="D6145" s="18"/>
      <c r="E6145" s="7"/>
      <c r="F6145" s="7"/>
      <c r="G6145" s="7"/>
      <c r="H6145" s="31"/>
    </row>
    <row r="6146" spans="3:8" x14ac:dyDescent="0.25">
      <c r="C6146" s="37"/>
      <c r="D6146" s="18"/>
      <c r="E6146" s="7"/>
      <c r="F6146" s="7"/>
      <c r="G6146" s="7"/>
      <c r="H6146" s="31"/>
    </row>
    <row r="6147" spans="3:8" x14ac:dyDescent="0.25">
      <c r="C6147" s="37"/>
      <c r="D6147" s="18"/>
      <c r="E6147" s="7"/>
      <c r="F6147" s="7"/>
      <c r="G6147" s="7"/>
      <c r="H6147" s="31"/>
    </row>
    <row r="6148" spans="3:8" x14ac:dyDescent="0.25">
      <c r="C6148" s="37"/>
      <c r="D6148" s="18"/>
      <c r="E6148" s="7"/>
      <c r="F6148" s="7"/>
      <c r="G6148" s="7"/>
      <c r="H6148" s="31"/>
    </row>
    <row r="6149" spans="3:8" x14ac:dyDescent="0.25">
      <c r="C6149" s="37"/>
      <c r="D6149" s="18"/>
      <c r="E6149" s="7"/>
      <c r="F6149" s="7"/>
      <c r="G6149" s="7"/>
      <c r="H6149" s="31"/>
    </row>
    <row r="6150" spans="3:8" x14ac:dyDescent="0.25">
      <c r="C6150" s="37"/>
      <c r="D6150" s="18"/>
      <c r="E6150" s="7"/>
      <c r="F6150" s="7"/>
      <c r="G6150" s="7"/>
      <c r="H6150" s="31"/>
    </row>
    <row r="6151" spans="3:8" x14ac:dyDescent="0.25">
      <c r="C6151" s="37"/>
      <c r="D6151" s="18"/>
      <c r="E6151" s="7"/>
      <c r="F6151" s="7"/>
      <c r="G6151" s="7"/>
      <c r="H6151" s="31"/>
    </row>
    <row r="6152" spans="3:8" x14ac:dyDescent="0.25">
      <c r="C6152" s="37"/>
      <c r="D6152" s="18"/>
      <c r="E6152" s="7"/>
      <c r="F6152" s="7"/>
      <c r="G6152" s="7"/>
      <c r="H6152" s="31"/>
    </row>
    <row r="6153" spans="3:8" x14ac:dyDescent="0.25">
      <c r="C6153" s="37"/>
      <c r="D6153" s="18"/>
      <c r="E6153" s="7"/>
      <c r="F6153" s="7"/>
      <c r="G6153" s="7"/>
      <c r="H6153" s="31"/>
    </row>
    <row r="6154" spans="3:8" x14ac:dyDescent="0.25">
      <c r="C6154" s="37"/>
      <c r="D6154" s="18"/>
      <c r="E6154" s="7"/>
      <c r="F6154" s="7"/>
      <c r="G6154" s="7"/>
      <c r="H6154" s="31"/>
    </row>
    <row r="6155" spans="3:8" x14ac:dyDescent="0.25">
      <c r="C6155" s="37"/>
      <c r="D6155" s="18"/>
      <c r="E6155" s="7"/>
      <c r="F6155" s="7"/>
      <c r="G6155" s="7"/>
      <c r="H6155" s="31"/>
    </row>
    <row r="6156" spans="3:8" x14ac:dyDescent="0.25">
      <c r="C6156" s="37"/>
      <c r="D6156" s="18"/>
      <c r="E6156" s="7"/>
      <c r="F6156" s="7"/>
      <c r="G6156" s="7"/>
      <c r="H6156" s="31"/>
    </row>
    <row r="6157" spans="3:8" x14ac:dyDescent="0.25">
      <c r="C6157" s="37"/>
      <c r="D6157" s="18"/>
      <c r="E6157" s="7"/>
      <c r="F6157" s="7"/>
      <c r="G6157" s="7"/>
      <c r="H6157" s="31"/>
    </row>
    <row r="6158" spans="3:8" x14ac:dyDescent="0.25">
      <c r="C6158" s="37"/>
      <c r="D6158" s="18"/>
      <c r="E6158" s="7"/>
      <c r="F6158" s="7"/>
      <c r="G6158" s="7"/>
      <c r="H6158" s="31"/>
    </row>
    <row r="6159" spans="3:8" x14ac:dyDescent="0.25">
      <c r="C6159" s="37"/>
      <c r="D6159" s="18"/>
      <c r="E6159" s="7"/>
      <c r="F6159" s="7"/>
      <c r="G6159" s="7"/>
      <c r="H6159" s="31"/>
    </row>
    <row r="6160" spans="3:8" x14ac:dyDescent="0.25">
      <c r="C6160" s="37"/>
      <c r="D6160" s="18"/>
      <c r="E6160" s="7"/>
      <c r="F6160" s="7"/>
      <c r="G6160" s="7"/>
      <c r="H6160" s="31"/>
    </row>
    <row r="6161" spans="3:8" x14ac:dyDescent="0.25">
      <c r="C6161" s="37"/>
      <c r="D6161" s="18"/>
      <c r="E6161" s="7"/>
      <c r="F6161" s="7"/>
      <c r="G6161" s="7"/>
      <c r="H6161" s="31"/>
    </row>
    <row r="6162" spans="3:8" x14ac:dyDescent="0.25">
      <c r="C6162" s="37"/>
      <c r="D6162" s="18"/>
      <c r="E6162" s="7"/>
      <c r="F6162" s="7"/>
      <c r="G6162" s="7"/>
      <c r="H6162" s="31"/>
    </row>
    <row r="6163" spans="3:8" x14ac:dyDescent="0.25">
      <c r="C6163" s="37"/>
      <c r="D6163" s="18"/>
      <c r="E6163" s="7"/>
      <c r="F6163" s="7"/>
      <c r="G6163" s="7"/>
      <c r="H6163" s="31"/>
    </row>
    <row r="6164" spans="3:8" x14ac:dyDescent="0.25">
      <c r="C6164" s="37"/>
      <c r="D6164" s="18"/>
      <c r="E6164" s="7"/>
      <c r="F6164" s="7"/>
      <c r="G6164" s="7"/>
      <c r="H6164" s="31"/>
    </row>
    <row r="6165" spans="3:8" x14ac:dyDescent="0.25">
      <c r="C6165" s="37"/>
      <c r="D6165" s="18"/>
      <c r="E6165" s="7"/>
      <c r="F6165" s="7"/>
      <c r="G6165" s="7"/>
      <c r="H6165" s="31"/>
    </row>
    <row r="6166" spans="3:8" x14ac:dyDescent="0.25">
      <c r="C6166" s="37"/>
      <c r="D6166" s="18"/>
      <c r="E6166" s="7"/>
      <c r="F6166" s="7"/>
      <c r="G6166" s="7"/>
      <c r="H6166" s="31"/>
    </row>
    <row r="6167" spans="3:8" x14ac:dyDescent="0.25">
      <c r="C6167" s="37"/>
      <c r="D6167" s="18"/>
      <c r="E6167" s="7"/>
      <c r="F6167" s="7"/>
      <c r="G6167" s="7"/>
      <c r="H6167" s="31"/>
    </row>
    <row r="6168" spans="3:8" x14ac:dyDescent="0.25">
      <c r="C6168" s="37"/>
      <c r="D6168" s="18"/>
      <c r="E6168" s="7"/>
      <c r="F6168" s="7"/>
      <c r="G6168" s="7"/>
      <c r="H6168" s="31"/>
    </row>
    <row r="6169" spans="3:8" x14ac:dyDescent="0.25">
      <c r="C6169" s="37"/>
      <c r="D6169" s="18"/>
      <c r="E6169" s="7"/>
      <c r="F6169" s="7"/>
      <c r="G6169" s="7"/>
      <c r="H6169" s="31"/>
    </row>
    <row r="6170" spans="3:8" x14ac:dyDescent="0.25">
      <c r="C6170" s="37"/>
      <c r="D6170" s="18"/>
      <c r="E6170" s="7"/>
      <c r="F6170" s="7"/>
      <c r="G6170" s="7"/>
      <c r="H6170" s="31"/>
    </row>
    <row r="6171" spans="3:8" x14ac:dyDescent="0.25">
      <c r="C6171" s="37"/>
      <c r="D6171" s="18"/>
      <c r="E6171" s="7"/>
      <c r="F6171" s="7"/>
      <c r="G6171" s="7"/>
      <c r="H6171" s="31"/>
    </row>
    <row r="6172" spans="3:8" x14ac:dyDescent="0.25">
      <c r="C6172" s="37"/>
      <c r="D6172" s="18"/>
      <c r="E6172" s="7"/>
      <c r="F6172" s="7"/>
      <c r="G6172" s="7"/>
      <c r="H6172" s="31"/>
    </row>
    <row r="6173" spans="3:8" x14ac:dyDescent="0.25">
      <c r="C6173" s="37"/>
      <c r="D6173" s="18"/>
      <c r="E6173" s="7"/>
      <c r="F6173" s="7"/>
      <c r="G6173" s="7"/>
      <c r="H6173" s="31"/>
    </row>
    <row r="6174" spans="3:8" x14ac:dyDescent="0.25">
      <c r="C6174" s="37"/>
      <c r="D6174" s="18"/>
      <c r="E6174" s="7"/>
      <c r="F6174" s="7"/>
      <c r="G6174" s="7"/>
      <c r="H6174" s="31"/>
    </row>
    <row r="6175" spans="3:8" x14ac:dyDescent="0.25">
      <c r="C6175" s="37"/>
      <c r="D6175" s="18"/>
      <c r="E6175" s="7"/>
      <c r="F6175" s="7"/>
      <c r="G6175" s="7"/>
      <c r="H6175" s="31"/>
    </row>
    <row r="6176" spans="3:8" x14ac:dyDescent="0.25">
      <c r="C6176" s="37"/>
      <c r="D6176" s="18"/>
      <c r="E6176" s="7"/>
      <c r="F6176" s="7"/>
      <c r="G6176" s="7"/>
      <c r="H6176" s="31"/>
    </row>
    <row r="6177" spans="3:8" x14ac:dyDescent="0.25">
      <c r="C6177" s="37"/>
      <c r="D6177" s="18"/>
      <c r="E6177" s="7"/>
      <c r="F6177" s="7"/>
      <c r="G6177" s="7"/>
      <c r="H6177" s="31"/>
    </row>
    <row r="6178" spans="3:8" x14ac:dyDescent="0.25">
      <c r="C6178" s="37"/>
      <c r="D6178" s="18"/>
      <c r="E6178" s="7"/>
      <c r="F6178" s="7"/>
      <c r="G6178" s="7"/>
      <c r="H6178" s="31"/>
    </row>
    <row r="6179" spans="3:8" x14ac:dyDescent="0.25">
      <c r="C6179" s="37"/>
      <c r="D6179" s="18"/>
      <c r="E6179" s="7"/>
      <c r="F6179" s="7"/>
      <c r="G6179" s="7"/>
      <c r="H6179" s="31"/>
    </row>
    <row r="6180" spans="3:8" x14ac:dyDescent="0.25">
      <c r="C6180" s="37"/>
      <c r="D6180" s="18"/>
      <c r="E6180" s="7"/>
      <c r="F6180" s="7"/>
      <c r="G6180" s="7"/>
      <c r="H6180" s="31"/>
    </row>
    <row r="6181" spans="3:8" x14ac:dyDescent="0.25">
      <c r="C6181" s="37"/>
      <c r="D6181" s="18"/>
      <c r="E6181" s="7"/>
      <c r="F6181" s="7"/>
      <c r="G6181" s="7"/>
      <c r="H6181" s="31"/>
    </row>
    <row r="6182" spans="3:8" x14ac:dyDescent="0.25">
      <c r="C6182" s="37"/>
      <c r="D6182" s="18"/>
      <c r="E6182" s="7"/>
      <c r="F6182" s="7"/>
      <c r="G6182" s="7"/>
      <c r="H6182" s="31"/>
    </row>
    <row r="6183" spans="3:8" x14ac:dyDescent="0.25">
      <c r="C6183" s="37"/>
      <c r="D6183" s="18"/>
      <c r="E6183" s="7"/>
      <c r="F6183" s="7"/>
      <c r="G6183" s="7"/>
      <c r="H6183" s="31"/>
    </row>
    <row r="6184" spans="3:8" x14ac:dyDescent="0.25">
      <c r="C6184" s="37"/>
      <c r="D6184" s="18"/>
      <c r="E6184" s="7"/>
      <c r="F6184" s="7"/>
      <c r="G6184" s="7"/>
      <c r="H6184" s="31"/>
    </row>
    <row r="6185" spans="3:8" x14ac:dyDescent="0.25">
      <c r="C6185" s="37"/>
      <c r="D6185" s="18"/>
      <c r="E6185" s="7"/>
      <c r="F6185" s="7"/>
      <c r="G6185" s="7"/>
      <c r="H6185" s="31"/>
    </row>
    <row r="6186" spans="3:8" x14ac:dyDescent="0.25">
      <c r="C6186" s="37"/>
      <c r="D6186" s="18"/>
      <c r="E6186" s="7"/>
      <c r="F6186" s="7"/>
      <c r="G6186" s="7"/>
      <c r="H6186" s="31"/>
    </row>
    <row r="6187" spans="3:8" x14ac:dyDescent="0.25">
      <c r="C6187" s="37"/>
      <c r="D6187" s="18"/>
      <c r="E6187" s="7"/>
      <c r="F6187" s="7"/>
      <c r="G6187" s="7"/>
      <c r="H6187" s="31"/>
    </row>
    <row r="6188" spans="3:8" x14ac:dyDescent="0.25">
      <c r="C6188" s="37"/>
      <c r="D6188" s="18"/>
      <c r="E6188" s="7"/>
      <c r="F6188" s="7"/>
      <c r="G6188" s="7"/>
      <c r="H6188" s="31"/>
    </row>
    <row r="6189" spans="3:8" x14ac:dyDescent="0.25">
      <c r="C6189" s="37"/>
      <c r="D6189" s="18"/>
      <c r="E6189" s="7"/>
      <c r="F6189" s="7"/>
      <c r="G6189" s="7"/>
      <c r="H6189" s="31"/>
    </row>
    <row r="6190" spans="3:8" x14ac:dyDescent="0.25">
      <c r="C6190" s="37"/>
      <c r="D6190" s="18"/>
      <c r="E6190" s="7"/>
      <c r="F6190" s="7"/>
      <c r="G6190" s="7"/>
      <c r="H6190" s="31"/>
    </row>
    <row r="6191" spans="3:8" x14ac:dyDescent="0.25">
      <c r="C6191" s="37"/>
      <c r="D6191" s="18"/>
      <c r="E6191" s="7"/>
      <c r="F6191" s="7"/>
      <c r="G6191" s="7"/>
      <c r="H6191" s="31"/>
    </row>
    <row r="6192" spans="3:8" x14ac:dyDescent="0.25">
      <c r="C6192" s="37"/>
      <c r="D6192" s="18"/>
      <c r="E6192" s="7"/>
      <c r="F6192" s="7"/>
      <c r="G6192" s="7"/>
      <c r="H6192" s="31"/>
    </row>
    <row r="6193" spans="3:8" x14ac:dyDescent="0.25">
      <c r="C6193" s="37"/>
      <c r="D6193" s="18"/>
      <c r="E6193" s="7"/>
      <c r="F6193" s="7"/>
      <c r="G6193" s="7"/>
      <c r="H6193" s="31"/>
    </row>
    <row r="6194" spans="3:8" x14ac:dyDescent="0.25">
      <c r="C6194" s="37"/>
      <c r="D6194" s="18"/>
      <c r="E6194" s="7"/>
      <c r="F6194" s="7"/>
      <c r="G6194" s="7"/>
      <c r="H6194" s="31"/>
    </row>
    <row r="6195" spans="3:8" x14ac:dyDescent="0.25">
      <c r="C6195" s="37"/>
      <c r="D6195" s="18"/>
      <c r="E6195" s="7"/>
      <c r="F6195" s="7"/>
      <c r="G6195" s="7"/>
      <c r="H6195" s="31"/>
    </row>
    <row r="6196" spans="3:8" x14ac:dyDescent="0.25">
      <c r="C6196" s="37"/>
      <c r="D6196" s="18"/>
      <c r="E6196" s="7"/>
      <c r="F6196" s="7"/>
      <c r="G6196" s="7"/>
      <c r="H6196" s="31"/>
    </row>
    <row r="6197" spans="3:8" x14ac:dyDescent="0.25">
      <c r="C6197" s="37"/>
      <c r="D6197" s="18"/>
      <c r="E6197" s="7"/>
      <c r="F6197" s="7"/>
      <c r="G6197" s="7"/>
      <c r="H6197" s="31"/>
    </row>
    <row r="6198" spans="3:8" x14ac:dyDescent="0.25">
      <c r="C6198" s="37"/>
      <c r="D6198" s="18"/>
      <c r="E6198" s="7"/>
      <c r="F6198" s="7"/>
      <c r="G6198" s="7"/>
      <c r="H6198" s="31"/>
    </row>
    <row r="6199" spans="3:8" x14ac:dyDescent="0.25">
      <c r="C6199" s="37"/>
      <c r="D6199" s="18"/>
      <c r="E6199" s="7"/>
      <c r="F6199" s="7"/>
      <c r="G6199" s="7"/>
      <c r="H6199" s="31"/>
    </row>
    <row r="6200" spans="3:8" x14ac:dyDescent="0.25">
      <c r="C6200" s="37"/>
      <c r="D6200" s="18"/>
      <c r="E6200" s="7"/>
      <c r="F6200" s="7"/>
      <c r="G6200" s="7"/>
      <c r="H6200" s="31"/>
    </row>
    <row r="6201" spans="3:8" x14ac:dyDescent="0.25">
      <c r="C6201" s="37"/>
      <c r="D6201" s="18"/>
      <c r="E6201" s="7"/>
      <c r="F6201" s="7"/>
      <c r="G6201" s="7"/>
      <c r="H6201" s="31"/>
    </row>
    <row r="6202" spans="3:8" x14ac:dyDescent="0.25">
      <c r="C6202" s="37"/>
      <c r="D6202" s="18"/>
      <c r="E6202" s="7"/>
      <c r="F6202" s="7"/>
      <c r="G6202" s="7"/>
      <c r="H6202" s="31"/>
    </row>
    <row r="6203" spans="3:8" x14ac:dyDescent="0.25">
      <c r="C6203" s="37"/>
      <c r="D6203" s="18"/>
      <c r="E6203" s="7"/>
      <c r="F6203" s="7"/>
      <c r="G6203" s="7"/>
      <c r="H6203" s="31"/>
    </row>
    <row r="6204" spans="3:8" x14ac:dyDescent="0.25">
      <c r="C6204" s="37"/>
      <c r="D6204" s="18"/>
      <c r="E6204" s="7"/>
      <c r="F6204" s="7"/>
      <c r="G6204" s="7"/>
      <c r="H6204" s="31"/>
    </row>
    <row r="6205" spans="3:8" x14ac:dyDescent="0.25">
      <c r="C6205" s="37"/>
      <c r="D6205" s="18"/>
      <c r="E6205" s="7"/>
      <c r="F6205" s="7"/>
      <c r="G6205" s="7"/>
      <c r="H6205" s="31"/>
    </row>
    <row r="6206" spans="3:8" x14ac:dyDescent="0.25">
      <c r="C6206" s="37"/>
      <c r="D6206" s="18"/>
      <c r="E6206" s="7"/>
      <c r="F6206" s="7"/>
      <c r="G6206" s="7"/>
      <c r="H6206" s="31"/>
    </row>
    <row r="6207" spans="3:8" x14ac:dyDescent="0.25">
      <c r="C6207" s="37"/>
      <c r="D6207" s="18"/>
      <c r="E6207" s="7"/>
      <c r="F6207" s="7"/>
      <c r="G6207" s="7"/>
      <c r="H6207" s="31"/>
    </row>
    <row r="6208" spans="3:8" x14ac:dyDescent="0.25">
      <c r="C6208" s="37"/>
      <c r="D6208" s="18"/>
      <c r="E6208" s="7"/>
      <c r="F6208" s="7"/>
      <c r="G6208" s="7"/>
      <c r="H6208" s="31"/>
    </row>
    <row r="6209" spans="3:8" x14ac:dyDescent="0.25">
      <c r="C6209" s="37"/>
      <c r="D6209" s="18"/>
      <c r="E6209" s="7"/>
      <c r="F6209" s="7"/>
      <c r="G6209" s="7"/>
      <c r="H6209" s="31"/>
    </row>
    <row r="6210" spans="3:8" x14ac:dyDescent="0.25">
      <c r="C6210" s="37"/>
      <c r="D6210" s="18"/>
      <c r="E6210" s="7"/>
      <c r="F6210" s="7"/>
      <c r="G6210" s="7"/>
      <c r="H6210" s="31"/>
    </row>
    <row r="6211" spans="3:8" x14ac:dyDescent="0.25">
      <c r="C6211" s="37"/>
      <c r="D6211" s="18"/>
      <c r="E6211" s="7"/>
      <c r="F6211" s="7"/>
      <c r="G6211" s="7"/>
      <c r="H6211" s="31"/>
    </row>
    <row r="6212" spans="3:8" x14ac:dyDescent="0.25">
      <c r="C6212" s="37"/>
      <c r="D6212" s="18"/>
      <c r="E6212" s="7"/>
      <c r="F6212" s="7"/>
      <c r="G6212" s="7"/>
      <c r="H6212" s="31"/>
    </row>
    <row r="6213" spans="3:8" x14ac:dyDescent="0.25">
      <c r="C6213" s="37"/>
      <c r="D6213" s="18"/>
      <c r="E6213" s="7"/>
      <c r="F6213" s="7"/>
      <c r="G6213" s="7"/>
      <c r="H6213" s="31"/>
    </row>
    <row r="6214" spans="3:8" x14ac:dyDescent="0.25">
      <c r="C6214" s="37"/>
      <c r="D6214" s="18"/>
      <c r="E6214" s="7"/>
      <c r="F6214" s="7"/>
      <c r="G6214" s="7"/>
      <c r="H6214" s="31"/>
    </row>
    <row r="6215" spans="3:8" x14ac:dyDescent="0.25">
      <c r="C6215" s="37"/>
      <c r="D6215" s="18"/>
      <c r="E6215" s="7"/>
      <c r="F6215" s="7"/>
      <c r="G6215" s="7"/>
      <c r="H6215" s="31"/>
    </row>
    <row r="6216" spans="3:8" x14ac:dyDescent="0.25">
      <c r="C6216" s="37"/>
      <c r="D6216" s="18"/>
      <c r="E6216" s="7"/>
      <c r="F6216" s="7"/>
      <c r="G6216" s="7"/>
      <c r="H6216" s="31"/>
    </row>
    <row r="6217" spans="3:8" x14ac:dyDescent="0.25">
      <c r="C6217" s="37"/>
      <c r="D6217" s="18"/>
      <c r="E6217" s="7"/>
      <c r="F6217" s="7"/>
      <c r="G6217" s="7"/>
      <c r="H6217" s="31"/>
    </row>
    <row r="6218" spans="3:8" x14ac:dyDescent="0.25">
      <c r="C6218" s="37"/>
      <c r="D6218" s="18"/>
      <c r="E6218" s="7"/>
      <c r="F6218" s="7"/>
      <c r="G6218" s="7"/>
      <c r="H6218" s="31"/>
    </row>
    <row r="6219" spans="3:8" x14ac:dyDescent="0.25">
      <c r="C6219" s="37"/>
      <c r="D6219" s="18"/>
      <c r="E6219" s="7"/>
      <c r="F6219" s="7"/>
      <c r="G6219" s="7"/>
      <c r="H6219" s="31"/>
    </row>
    <row r="6220" spans="3:8" x14ac:dyDescent="0.25">
      <c r="C6220" s="37"/>
      <c r="D6220" s="18"/>
      <c r="E6220" s="7"/>
      <c r="F6220" s="7"/>
      <c r="G6220" s="7"/>
      <c r="H6220" s="31"/>
    </row>
    <row r="6221" spans="3:8" x14ac:dyDescent="0.25">
      <c r="C6221" s="37"/>
      <c r="D6221" s="18"/>
      <c r="E6221" s="7"/>
      <c r="F6221" s="7"/>
      <c r="G6221" s="7"/>
      <c r="H6221" s="31"/>
    </row>
    <row r="6222" spans="3:8" x14ac:dyDescent="0.25">
      <c r="C6222" s="37"/>
      <c r="D6222" s="18"/>
      <c r="E6222" s="7"/>
      <c r="F6222" s="7"/>
      <c r="G6222" s="7"/>
      <c r="H6222" s="31"/>
    </row>
    <row r="6223" spans="3:8" x14ac:dyDescent="0.25">
      <c r="C6223" s="37"/>
      <c r="D6223" s="18"/>
      <c r="E6223" s="7"/>
      <c r="F6223" s="7"/>
      <c r="G6223" s="7"/>
      <c r="H6223" s="31"/>
    </row>
    <row r="6224" spans="3:8" x14ac:dyDescent="0.25">
      <c r="C6224" s="37"/>
      <c r="D6224" s="18"/>
      <c r="E6224" s="7"/>
      <c r="F6224" s="7"/>
      <c r="G6224" s="7"/>
      <c r="H6224" s="31"/>
    </row>
    <row r="6225" spans="3:8" x14ac:dyDescent="0.25">
      <c r="C6225" s="37"/>
      <c r="D6225" s="18"/>
      <c r="E6225" s="7"/>
      <c r="F6225" s="7"/>
      <c r="G6225" s="7"/>
      <c r="H6225" s="31"/>
    </row>
    <row r="6226" spans="3:8" x14ac:dyDescent="0.25">
      <c r="C6226" s="37"/>
      <c r="D6226" s="18"/>
      <c r="E6226" s="7"/>
      <c r="F6226" s="7"/>
      <c r="G6226" s="7"/>
      <c r="H6226" s="31"/>
    </row>
    <row r="6227" spans="3:8" x14ac:dyDescent="0.25">
      <c r="C6227" s="37"/>
      <c r="D6227" s="18"/>
      <c r="E6227" s="7"/>
      <c r="F6227" s="7"/>
      <c r="G6227" s="7"/>
      <c r="H6227" s="31"/>
    </row>
    <row r="6228" spans="3:8" x14ac:dyDescent="0.25">
      <c r="C6228" s="37"/>
      <c r="D6228" s="18"/>
      <c r="E6228" s="7"/>
      <c r="F6228" s="7"/>
      <c r="G6228" s="7"/>
      <c r="H6228" s="31"/>
    </row>
    <row r="6229" spans="3:8" x14ac:dyDescent="0.25">
      <c r="C6229" s="37"/>
      <c r="D6229" s="18"/>
      <c r="E6229" s="7"/>
      <c r="F6229" s="7"/>
      <c r="G6229" s="7"/>
      <c r="H6229" s="31"/>
    </row>
    <row r="6230" spans="3:8" x14ac:dyDescent="0.25">
      <c r="C6230" s="37"/>
      <c r="D6230" s="18"/>
      <c r="E6230" s="7"/>
      <c r="F6230" s="7"/>
      <c r="G6230" s="7"/>
      <c r="H6230" s="31"/>
    </row>
    <row r="6231" spans="3:8" x14ac:dyDescent="0.25">
      <c r="C6231" s="37"/>
      <c r="D6231" s="18"/>
      <c r="E6231" s="7"/>
      <c r="F6231" s="7"/>
      <c r="G6231" s="7"/>
      <c r="H6231" s="31"/>
    </row>
    <row r="6232" spans="3:8" x14ac:dyDescent="0.25">
      <c r="C6232" s="37"/>
      <c r="D6232" s="18"/>
      <c r="E6232" s="7"/>
      <c r="F6232" s="7"/>
      <c r="G6232" s="7"/>
      <c r="H6232" s="31"/>
    </row>
    <row r="6233" spans="3:8" x14ac:dyDescent="0.25">
      <c r="C6233" s="37"/>
      <c r="D6233" s="18"/>
      <c r="E6233" s="7"/>
      <c r="F6233" s="7"/>
      <c r="G6233" s="7"/>
      <c r="H6233" s="31"/>
    </row>
    <row r="6234" spans="3:8" x14ac:dyDescent="0.25">
      <c r="C6234" s="37"/>
      <c r="D6234" s="18"/>
      <c r="E6234" s="7"/>
      <c r="F6234" s="7"/>
      <c r="G6234" s="7"/>
      <c r="H6234" s="31"/>
    </row>
    <row r="6235" spans="3:8" x14ac:dyDescent="0.25">
      <c r="C6235" s="37"/>
      <c r="D6235" s="18"/>
      <c r="E6235" s="7"/>
      <c r="F6235" s="7"/>
      <c r="G6235" s="7"/>
      <c r="H6235" s="31"/>
    </row>
    <row r="6236" spans="3:8" x14ac:dyDescent="0.25">
      <c r="C6236" s="37"/>
      <c r="D6236" s="18"/>
      <c r="E6236" s="7"/>
      <c r="F6236" s="7"/>
      <c r="G6236" s="7"/>
      <c r="H6236" s="31"/>
    </row>
    <row r="6237" spans="3:8" x14ac:dyDescent="0.25">
      <c r="C6237" s="37"/>
      <c r="D6237" s="18"/>
      <c r="E6237" s="7"/>
      <c r="F6237" s="7"/>
      <c r="G6237" s="7"/>
      <c r="H6237" s="31"/>
    </row>
    <row r="6238" spans="3:8" x14ac:dyDescent="0.25">
      <c r="C6238" s="37"/>
      <c r="D6238" s="18"/>
      <c r="E6238" s="7"/>
      <c r="F6238" s="7"/>
      <c r="G6238" s="7"/>
      <c r="H6238" s="31"/>
    </row>
    <row r="6239" spans="3:8" x14ac:dyDescent="0.25">
      <c r="C6239" s="37"/>
      <c r="D6239" s="18"/>
      <c r="E6239" s="7"/>
      <c r="F6239" s="7"/>
      <c r="G6239" s="7"/>
      <c r="H6239" s="31"/>
    </row>
    <row r="6240" spans="3:8" x14ac:dyDescent="0.25">
      <c r="C6240" s="37"/>
      <c r="D6240" s="18"/>
      <c r="E6240" s="7"/>
      <c r="F6240" s="7"/>
      <c r="G6240" s="7"/>
      <c r="H6240" s="31"/>
    </row>
    <row r="6241" spans="3:8" x14ac:dyDescent="0.25">
      <c r="C6241" s="37"/>
      <c r="D6241" s="18"/>
      <c r="E6241" s="7"/>
      <c r="F6241" s="7"/>
      <c r="G6241" s="7"/>
      <c r="H6241" s="31"/>
    </row>
    <row r="6242" spans="3:8" x14ac:dyDescent="0.25">
      <c r="C6242" s="37"/>
      <c r="D6242" s="18"/>
      <c r="E6242" s="7"/>
      <c r="F6242" s="7"/>
      <c r="G6242" s="7"/>
      <c r="H6242" s="31"/>
    </row>
    <row r="6243" spans="3:8" x14ac:dyDescent="0.25">
      <c r="C6243" s="37"/>
      <c r="D6243" s="18"/>
      <c r="E6243" s="7"/>
      <c r="F6243" s="7"/>
      <c r="G6243" s="7"/>
      <c r="H6243" s="31"/>
    </row>
    <row r="6244" spans="3:8" x14ac:dyDescent="0.25">
      <c r="C6244" s="37"/>
      <c r="D6244" s="18"/>
      <c r="E6244" s="7"/>
      <c r="F6244" s="7"/>
      <c r="G6244" s="7"/>
      <c r="H6244" s="31"/>
    </row>
    <row r="6245" spans="3:8" x14ac:dyDescent="0.25">
      <c r="C6245" s="37"/>
      <c r="D6245" s="18"/>
      <c r="E6245" s="7"/>
      <c r="F6245" s="7"/>
      <c r="G6245" s="7"/>
      <c r="H6245" s="31"/>
    </row>
    <row r="6246" spans="3:8" x14ac:dyDescent="0.25">
      <c r="C6246" s="37"/>
      <c r="D6246" s="18"/>
      <c r="E6246" s="7"/>
      <c r="F6246" s="7"/>
      <c r="G6246" s="7"/>
      <c r="H6246" s="31"/>
    </row>
    <row r="6247" spans="3:8" x14ac:dyDescent="0.25">
      <c r="C6247" s="37"/>
      <c r="D6247" s="18"/>
      <c r="E6247" s="7"/>
      <c r="F6247" s="7"/>
      <c r="G6247" s="7"/>
      <c r="H6247" s="31"/>
    </row>
    <row r="6248" spans="3:8" x14ac:dyDescent="0.25">
      <c r="C6248" s="37"/>
      <c r="D6248" s="18"/>
      <c r="E6248" s="7"/>
      <c r="F6248" s="7"/>
      <c r="G6248" s="7"/>
      <c r="H6248" s="31"/>
    </row>
    <row r="6249" spans="3:8" x14ac:dyDescent="0.25">
      <c r="C6249" s="37"/>
      <c r="D6249" s="18"/>
      <c r="E6249" s="7"/>
      <c r="F6249" s="7"/>
      <c r="G6249" s="7"/>
      <c r="H6249" s="31"/>
    </row>
    <row r="6250" spans="3:8" x14ac:dyDescent="0.25">
      <c r="C6250" s="37"/>
      <c r="D6250" s="18"/>
      <c r="E6250" s="7"/>
      <c r="F6250" s="7"/>
      <c r="G6250" s="7"/>
      <c r="H6250" s="31"/>
    </row>
    <row r="6251" spans="3:8" x14ac:dyDescent="0.25">
      <c r="C6251" s="37"/>
      <c r="D6251" s="18"/>
      <c r="E6251" s="7"/>
      <c r="F6251" s="7"/>
      <c r="G6251" s="7"/>
      <c r="H6251" s="31"/>
    </row>
    <row r="6252" spans="3:8" x14ac:dyDescent="0.25">
      <c r="C6252" s="37"/>
      <c r="D6252" s="18"/>
      <c r="E6252" s="7"/>
      <c r="F6252" s="7"/>
      <c r="G6252" s="7"/>
      <c r="H6252" s="31"/>
    </row>
    <row r="6253" spans="3:8" x14ac:dyDescent="0.25">
      <c r="C6253" s="37"/>
      <c r="D6253" s="18"/>
      <c r="E6253" s="7"/>
      <c r="F6253" s="7"/>
      <c r="G6253" s="7"/>
      <c r="H6253" s="31"/>
    </row>
    <row r="6254" spans="3:8" x14ac:dyDescent="0.25">
      <c r="C6254" s="37"/>
      <c r="D6254" s="18"/>
      <c r="E6254" s="7"/>
      <c r="F6254" s="7"/>
      <c r="G6254" s="7"/>
      <c r="H6254" s="31"/>
    </row>
    <row r="6255" spans="3:8" x14ac:dyDescent="0.25">
      <c r="C6255" s="37"/>
      <c r="D6255" s="18"/>
      <c r="E6255" s="7"/>
      <c r="F6255" s="7"/>
      <c r="G6255" s="7"/>
      <c r="H6255" s="31"/>
    </row>
    <row r="6256" spans="3:8" x14ac:dyDescent="0.25">
      <c r="C6256" s="37"/>
      <c r="D6256" s="18"/>
      <c r="E6256" s="7"/>
      <c r="F6256" s="7"/>
      <c r="G6256" s="7"/>
      <c r="H6256" s="31"/>
    </row>
    <row r="6257" spans="3:8" x14ac:dyDescent="0.25">
      <c r="C6257" s="37"/>
      <c r="D6257" s="18"/>
      <c r="E6257" s="7"/>
      <c r="F6257" s="7"/>
      <c r="G6257" s="7"/>
      <c r="H6257" s="31"/>
    </row>
    <row r="6258" spans="3:8" x14ac:dyDescent="0.25">
      <c r="C6258" s="37"/>
      <c r="D6258" s="18"/>
      <c r="E6258" s="7"/>
      <c r="F6258" s="7"/>
      <c r="G6258" s="7"/>
      <c r="H6258" s="31"/>
    </row>
    <row r="6259" spans="3:8" x14ac:dyDescent="0.25">
      <c r="C6259" s="37"/>
      <c r="D6259" s="18"/>
      <c r="E6259" s="7"/>
      <c r="F6259" s="7"/>
      <c r="G6259" s="7"/>
      <c r="H6259" s="31"/>
    </row>
    <row r="6260" spans="3:8" x14ac:dyDescent="0.25">
      <c r="C6260" s="37"/>
      <c r="D6260" s="18"/>
      <c r="E6260" s="7"/>
      <c r="F6260" s="7"/>
      <c r="G6260" s="7"/>
      <c r="H6260" s="31"/>
    </row>
    <row r="6261" spans="3:8" x14ac:dyDescent="0.25">
      <c r="C6261" s="37"/>
      <c r="D6261" s="18"/>
      <c r="E6261" s="7"/>
      <c r="F6261" s="7"/>
      <c r="G6261" s="7"/>
      <c r="H6261" s="31"/>
    </row>
    <row r="6262" spans="3:8" x14ac:dyDescent="0.25">
      <c r="C6262" s="37"/>
      <c r="D6262" s="18"/>
      <c r="E6262" s="7"/>
      <c r="F6262" s="7"/>
      <c r="G6262" s="7"/>
      <c r="H6262" s="31"/>
    </row>
    <row r="6263" spans="3:8" x14ac:dyDescent="0.25">
      <c r="C6263" s="37"/>
      <c r="D6263" s="18"/>
      <c r="E6263" s="7"/>
      <c r="F6263" s="7"/>
      <c r="G6263" s="7"/>
      <c r="H6263" s="31"/>
    </row>
    <row r="6264" spans="3:8" x14ac:dyDescent="0.25">
      <c r="C6264" s="37"/>
      <c r="D6264" s="18"/>
      <c r="E6264" s="7"/>
      <c r="F6264" s="7"/>
      <c r="G6264" s="7"/>
      <c r="H6264" s="31"/>
    </row>
    <row r="6265" spans="3:8" x14ac:dyDescent="0.25">
      <c r="C6265" s="37"/>
      <c r="D6265" s="18"/>
      <c r="E6265" s="7"/>
      <c r="F6265" s="7"/>
      <c r="G6265" s="7"/>
      <c r="H6265" s="31"/>
    </row>
    <row r="6266" spans="3:8" x14ac:dyDescent="0.25">
      <c r="C6266" s="37"/>
      <c r="D6266" s="18"/>
      <c r="E6266" s="7"/>
      <c r="F6266" s="7"/>
      <c r="G6266" s="7"/>
      <c r="H6266" s="31"/>
    </row>
    <row r="6267" spans="3:8" x14ac:dyDescent="0.25">
      <c r="C6267" s="37"/>
      <c r="D6267" s="18"/>
      <c r="E6267" s="7"/>
      <c r="F6267" s="7"/>
      <c r="G6267" s="7"/>
      <c r="H6267" s="31"/>
    </row>
    <row r="6268" spans="3:8" x14ac:dyDescent="0.25">
      <c r="C6268" s="37"/>
      <c r="D6268" s="18"/>
      <c r="E6268" s="7"/>
      <c r="F6268" s="7"/>
      <c r="G6268" s="7"/>
      <c r="H6268" s="31"/>
    </row>
    <row r="6269" spans="3:8" x14ac:dyDescent="0.25">
      <c r="C6269" s="37"/>
      <c r="D6269" s="18"/>
      <c r="E6269" s="7"/>
      <c r="F6269" s="7"/>
      <c r="G6269" s="7"/>
      <c r="H6269" s="31"/>
    </row>
  </sheetData>
  <customSheetViews>
    <customSheetView guid="{9539ECA7-22C4-41C9-A8C4-6E5376FFFC58}">
      <selection activeCell="A188" sqref="A188:F193"/>
      <pageMargins left="0.7" right="0.7" top="0.75" bottom="0.75" header="0.3" footer="0.3"/>
      <pageSetup paperSize="9" orientation="portrait" r:id="rId1"/>
    </customSheetView>
  </customSheetViews>
  <mergeCells count="1">
    <mergeCell ref="A1:B1"/>
  </mergeCell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6174"/>
  <sheetViews>
    <sheetView topLeftCell="A226" zoomScale="66" workbookViewId="0">
      <selection activeCell="D19" sqref="D19"/>
    </sheetView>
  </sheetViews>
  <sheetFormatPr defaultColWidth="8.81640625" defaultRowHeight="12.5" x14ac:dyDescent="0.25"/>
  <cols>
    <col min="1" max="1" width="5.54296875" style="51" customWidth="1"/>
    <col min="2" max="2" width="9.7265625" style="91" customWidth="1"/>
    <col min="3" max="3" width="11.1796875" style="99" customWidth="1"/>
    <col min="4" max="4" width="44.7265625" style="23" customWidth="1"/>
    <col min="5" max="5" width="8.7265625" style="5" bestFit="1" customWidth="1"/>
    <col min="6" max="6" width="11.453125" style="41" customWidth="1"/>
    <col min="7" max="7" width="10.1796875" style="36" customWidth="1"/>
    <col min="8" max="8" width="12" style="27" customWidth="1"/>
    <col min="9" max="9" width="14.1796875" style="7" bestFit="1" customWidth="1"/>
    <col min="10" max="16384" width="8.81640625" style="7"/>
  </cols>
  <sheetData>
    <row r="1" spans="1:8" ht="13" x14ac:dyDescent="0.25">
      <c r="A1" s="897"/>
      <c r="B1" s="898"/>
      <c r="C1" s="100" t="s">
        <v>0</v>
      </c>
      <c r="D1" s="107" t="s">
        <v>10</v>
      </c>
      <c r="E1" s="11" t="s">
        <v>2</v>
      </c>
      <c r="F1" s="42" t="s">
        <v>1</v>
      </c>
      <c r="G1" s="28" t="s">
        <v>3</v>
      </c>
      <c r="H1" s="25" t="s">
        <v>4</v>
      </c>
    </row>
    <row r="2" spans="1:8" ht="13" x14ac:dyDescent="0.25">
      <c r="C2" s="101"/>
      <c r="D2" s="108"/>
      <c r="E2" s="35"/>
      <c r="F2" s="43"/>
      <c r="G2" s="29"/>
      <c r="H2" s="26"/>
    </row>
    <row r="3" spans="1:8" ht="13" x14ac:dyDescent="0.25">
      <c r="C3" s="97"/>
      <c r="D3" s="19"/>
      <c r="E3" s="17"/>
      <c r="F3" s="40"/>
      <c r="G3" s="30"/>
    </row>
    <row r="4" spans="1:8" ht="13" x14ac:dyDescent="0.3">
      <c r="C4" s="97"/>
      <c r="D4" s="109" t="s">
        <v>43</v>
      </c>
      <c r="E4" s="17"/>
      <c r="F4" s="40"/>
      <c r="G4" s="30"/>
    </row>
    <row r="5" spans="1:8" ht="13" x14ac:dyDescent="0.25">
      <c r="C5" s="97"/>
      <c r="D5" s="19"/>
      <c r="E5" s="17"/>
      <c r="F5" s="40"/>
      <c r="G5" s="30"/>
    </row>
    <row r="6" spans="1:8" ht="13" x14ac:dyDescent="0.3">
      <c r="C6" s="97"/>
      <c r="D6" s="110" t="s">
        <v>24</v>
      </c>
      <c r="E6" s="17"/>
      <c r="F6" s="40"/>
      <c r="G6" s="30"/>
    </row>
    <row r="7" spans="1:8" ht="13" x14ac:dyDescent="0.3">
      <c r="C7" s="97"/>
      <c r="D7" s="110" t="s">
        <v>13</v>
      </c>
      <c r="E7" s="17"/>
      <c r="F7" s="40"/>
      <c r="G7" s="30"/>
    </row>
    <row r="8" spans="1:8" ht="13" x14ac:dyDescent="0.3">
      <c r="C8" s="97"/>
      <c r="D8" s="110" t="s">
        <v>14</v>
      </c>
      <c r="E8" s="17"/>
      <c r="F8" s="40"/>
      <c r="G8" s="30"/>
    </row>
    <row r="9" spans="1:8" ht="13" x14ac:dyDescent="0.3">
      <c r="C9" s="97"/>
      <c r="D9" s="110" t="s">
        <v>30</v>
      </c>
      <c r="E9" s="17"/>
      <c r="F9" s="40"/>
      <c r="G9" s="30"/>
    </row>
    <row r="10" spans="1:8" ht="13" x14ac:dyDescent="0.3">
      <c r="A10" s="37"/>
      <c r="C10" s="97"/>
      <c r="D10" s="110" t="s">
        <v>37</v>
      </c>
      <c r="E10" s="17"/>
      <c r="F10" s="40"/>
      <c r="G10" s="30"/>
      <c r="H10" s="31"/>
    </row>
    <row r="11" spans="1:8" ht="13" x14ac:dyDescent="0.3">
      <c r="A11" s="37"/>
      <c r="C11" s="97"/>
      <c r="D11" s="110" t="s">
        <v>16</v>
      </c>
      <c r="E11" s="17"/>
      <c r="F11" s="40"/>
      <c r="G11" s="30"/>
      <c r="H11" s="31"/>
    </row>
    <row r="12" spans="1:8" ht="13" x14ac:dyDescent="0.3">
      <c r="A12" s="37"/>
      <c r="C12" s="97"/>
      <c r="D12" s="110" t="s">
        <v>17</v>
      </c>
      <c r="E12" s="17"/>
      <c r="F12" s="40"/>
      <c r="G12" s="30"/>
      <c r="H12" s="31"/>
    </row>
    <row r="13" spans="1:8" ht="13" x14ac:dyDescent="0.3">
      <c r="A13" s="37"/>
      <c r="C13" s="97"/>
      <c r="D13" s="110" t="s">
        <v>15</v>
      </c>
      <c r="E13" s="17"/>
      <c r="F13" s="40"/>
      <c r="G13" s="30"/>
      <c r="H13" s="31"/>
    </row>
    <row r="14" spans="1:8" x14ac:dyDescent="0.25">
      <c r="A14" s="37"/>
      <c r="C14" s="97"/>
      <c r="D14" s="9"/>
      <c r="E14" s="17"/>
      <c r="F14" s="40"/>
      <c r="G14" s="30"/>
      <c r="H14" s="31"/>
    </row>
    <row r="15" spans="1:8" x14ac:dyDescent="0.25">
      <c r="A15" s="37"/>
      <c r="C15" s="97"/>
      <c r="D15" s="9"/>
      <c r="E15" s="17"/>
      <c r="F15" s="40"/>
      <c r="G15" s="30"/>
      <c r="H15" s="31"/>
    </row>
    <row r="16" spans="1:8" ht="13" x14ac:dyDescent="0.25">
      <c r="A16" s="37"/>
      <c r="C16" s="97"/>
      <c r="D16" s="20" t="s">
        <v>80</v>
      </c>
      <c r="E16" s="17"/>
      <c r="F16" s="40"/>
      <c r="G16" s="30"/>
      <c r="H16" s="31"/>
    </row>
    <row r="17" spans="1:8" x14ac:dyDescent="0.25">
      <c r="A17" s="37"/>
      <c r="C17" s="97"/>
      <c r="D17" s="9"/>
      <c r="E17" s="17"/>
      <c r="F17" s="40"/>
      <c r="G17" s="30"/>
      <c r="H17" s="31"/>
    </row>
    <row r="18" spans="1:8" x14ac:dyDescent="0.25">
      <c r="A18" s="37"/>
      <c r="C18" s="97"/>
      <c r="D18" s="111" t="s">
        <v>53</v>
      </c>
      <c r="E18" s="17"/>
      <c r="F18" s="40"/>
      <c r="G18" s="30"/>
      <c r="H18" s="31"/>
    </row>
    <row r="19" spans="1:8" x14ac:dyDescent="0.25">
      <c r="A19" s="37"/>
      <c r="C19" s="97"/>
      <c r="D19" s="586" t="s">
        <v>44</v>
      </c>
      <c r="E19" s="17"/>
      <c r="F19" s="40"/>
      <c r="G19" s="30"/>
      <c r="H19" s="31"/>
    </row>
    <row r="20" spans="1:8" x14ac:dyDescent="0.25">
      <c r="C20" s="97"/>
      <c r="D20" s="111" t="s">
        <v>45</v>
      </c>
      <c r="E20" s="17"/>
      <c r="F20" s="40"/>
      <c r="G20" s="30"/>
      <c r="H20" s="31"/>
    </row>
    <row r="21" spans="1:8" x14ac:dyDescent="0.25">
      <c r="C21" s="97"/>
      <c r="D21" s="111" t="s">
        <v>46</v>
      </c>
      <c r="E21" s="17"/>
      <c r="F21" s="40"/>
      <c r="G21" s="30"/>
      <c r="H21" s="31"/>
    </row>
    <row r="22" spans="1:8" x14ac:dyDescent="0.25">
      <c r="C22" s="97"/>
      <c r="D22" s="112" t="s">
        <v>47</v>
      </c>
      <c r="E22" s="17"/>
      <c r="F22" s="40"/>
      <c r="G22" s="30"/>
      <c r="H22" s="31"/>
    </row>
    <row r="23" spans="1:8" x14ac:dyDescent="0.25">
      <c r="C23" s="97"/>
      <c r="D23" s="113" t="s">
        <v>23</v>
      </c>
      <c r="E23" s="17"/>
      <c r="F23" s="40"/>
      <c r="G23" s="30"/>
      <c r="H23" s="31"/>
    </row>
    <row r="24" spans="1:8" x14ac:dyDescent="0.25">
      <c r="C24" s="97"/>
      <c r="D24" s="113"/>
      <c r="E24" s="17"/>
      <c r="F24" s="40"/>
      <c r="G24" s="30"/>
      <c r="H24" s="31"/>
    </row>
    <row r="25" spans="1:8" x14ac:dyDescent="0.25">
      <c r="C25" s="97"/>
      <c r="D25" s="114"/>
      <c r="E25" s="17"/>
      <c r="F25" s="40"/>
      <c r="G25" s="30"/>
      <c r="H25" s="31"/>
    </row>
    <row r="26" spans="1:8" ht="15.75" customHeight="1" x14ac:dyDescent="0.25">
      <c r="C26" s="97"/>
      <c r="D26" s="115" t="s">
        <v>49</v>
      </c>
      <c r="E26" s="17"/>
      <c r="F26" s="40"/>
      <c r="G26" s="30"/>
      <c r="H26" s="31"/>
    </row>
    <row r="27" spans="1:8" x14ac:dyDescent="0.25">
      <c r="C27" s="97"/>
      <c r="D27" s="9"/>
      <c r="E27" s="17"/>
      <c r="F27" s="40"/>
      <c r="G27" s="30"/>
      <c r="H27" s="31"/>
    </row>
    <row r="28" spans="1:8" x14ac:dyDescent="0.25">
      <c r="B28" s="92">
        <f>(517.33-30)+20.661</f>
        <v>507.99100000000004</v>
      </c>
      <c r="C28" s="96"/>
      <c r="D28" s="111" t="s">
        <v>113</v>
      </c>
      <c r="E28" s="210">
        <f>C30</f>
        <v>1015.9820000000001</v>
      </c>
      <c r="F28" s="40" t="s">
        <v>5</v>
      </c>
      <c r="G28" s="30"/>
      <c r="H28" s="31"/>
    </row>
    <row r="29" spans="1:8" x14ac:dyDescent="0.25">
      <c r="B29" s="92">
        <v>2</v>
      </c>
      <c r="C29" s="96"/>
      <c r="D29" s="113"/>
      <c r="E29" s="17"/>
      <c r="F29" s="40"/>
      <c r="G29" s="30"/>
      <c r="H29" s="31"/>
    </row>
    <row r="30" spans="1:8" x14ac:dyDescent="0.25">
      <c r="B30" s="93">
        <v>1</v>
      </c>
      <c r="C30" s="61">
        <f>B28*B29*B30</f>
        <v>1015.9820000000001</v>
      </c>
      <c r="D30" s="113"/>
      <c r="E30" s="17"/>
      <c r="F30" s="40"/>
      <c r="G30" s="30"/>
      <c r="H30" s="31"/>
    </row>
    <row r="31" spans="1:8" x14ac:dyDescent="0.25">
      <c r="B31" s="92"/>
      <c r="C31" s="96"/>
      <c r="D31" s="113"/>
      <c r="E31" s="17"/>
      <c r="F31" s="40"/>
      <c r="G31" s="30"/>
      <c r="H31" s="31"/>
    </row>
    <row r="32" spans="1:8" x14ac:dyDescent="0.25">
      <c r="B32" s="92"/>
      <c r="C32" s="96"/>
      <c r="D32" s="116"/>
      <c r="E32" s="17"/>
      <c r="F32" s="40"/>
      <c r="G32" s="30"/>
      <c r="H32" s="31"/>
    </row>
    <row r="33" spans="1:8" x14ac:dyDescent="0.25">
      <c r="B33" s="92"/>
      <c r="C33" s="96"/>
      <c r="D33" s="117"/>
      <c r="E33" s="17"/>
      <c r="F33" s="40"/>
      <c r="G33" s="30"/>
      <c r="H33" s="31"/>
    </row>
    <row r="34" spans="1:8" x14ac:dyDescent="0.25">
      <c r="B34" s="92">
        <f>B28</f>
        <v>507.99100000000004</v>
      </c>
      <c r="C34" s="96"/>
      <c r="D34" s="111" t="s">
        <v>46</v>
      </c>
      <c r="E34" s="209">
        <f>C35</f>
        <v>1015.9820000000001</v>
      </c>
      <c r="F34" s="40" t="s">
        <v>5</v>
      </c>
      <c r="G34" s="30"/>
      <c r="H34" s="31"/>
    </row>
    <row r="35" spans="1:8" x14ac:dyDescent="0.25">
      <c r="B35" s="93">
        <v>2</v>
      </c>
      <c r="C35" s="61">
        <f>B34*B35</f>
        <v>1015.9820000000001</v>
      </c>
      <c r="D35" s="117"/>
      <c r="E35" s="17"/>
      <c r="F35" s="40"/>
      <c r="G35" s="30"/>
      <c r="H35" s="31"/>
    </row>
    <row r="36" spans="1:8" x14ac:dyDescent="0.25">
      <c r="B36" s="92"/>
      <c r="C36" s="96"/>
      <c r="D36" s="117"/>
      <c r="E36" s="17"/>
      <c r="F36" s="40"/>
      <c r="G36" s="30"/>
      <c r="H36" s="31"/>
    </row>
    <row r="37" spans="1:8" x14ac:dyDescent="0.25">
      <c r="B37" s="92"/>
      <c r="C37" s="96"/>
      <c r="D37" s="117"/>
      <c r="E37" s="17"/>
      <c r="F37" s="40"/>
      <c r="G37" s="30"/>
      <c r="H37" s="31"/>
    </row>
    <row r="38" spans="1:8" x14ac:dyDescent="0.25">
      <c r="B38" s="92">
        <f>B28</f>
        <v>507.99100000000004</v>
      </c>
      <c r="C38" s="96"/>
      <c r="D38" s="112" t="s">
        <v>47</v>
      </c>
      <c r="E38" s="17">
        <f>C39</f>
        <v>1015.9820000000001</v>
      </c>
      <c r="F38" s="40" t="s">
        <v>5</v>
      </c>
      <c r="G38" s="30"/>
      <c r="H38" s="31"/>
    </row>
    <row r="39" spans="1:8" x14ac:dyDescent="0.25">
      <c r="B39" s="93">
        <v>2</v>
      </c>
      <c r="C39" s="61">
        <f>B38*B39</f>
        <v>1015.9820000000001</v>
      </c>
      <c r="D39" s="117"/>
      <c r="E39" s="17"/>
      <c r="F39" s="40"/>
      <c r="G39" s="30"/>
      <c r="H39" s="31"/>
    </row>
    <row r="40" spans="1:8" x14ac:dyDescent="0.25">
      <c r="B40" s="92"/>
      <c r="C40" s="96"/>
      <c r="D40" s="117"/>
      <c r="E40" s="17"/>
      <c r="F40" s="40"/>
      <c r="G40" s="30"/>
      <c r="H40" s="31"/>
    </row>
    <row r="41" spans="1:8" x14ac:dyDescent="0.25">
      <c r="D41" s="9"/>
      <c r="E41" s="17"/>
      <c r="F41" s="40"/>
      <c r="G41" s="30"/>
      <c r="H41" s="31"/>
    </row>
    <row r="42" spans="1:8" x14ac:dyDescent="0.25">
      <c r="A42" s="55"/>
      <c r="D42" s="9"/>
      <c r="E42" s="17"/>
      <c r="F42" s="40"/>
      <c r="G42" s="30"/>
      <c r="H42" s="31"/>
    </row>
    <row r="43" spans="1:8" x14ac:dyDescent="0.25">
      <c r="A43" s="55"/>
      <c r="D43" s="9"/>
      <c r="E43" s="17"/>
      <c r="F43" s="40"/>
      <c r="G43" s="30"/>
      <c r="H43" s="31"/>
    </row>
    <row r="44" spans="1:8" ht="15.75" customHeight="1" x14ac:dyDescent="0.25">
      <c r="C44" s="97"/>
      <c r="D44" s="115" t="s">
        <v>48</v>
      </c>
      <c r="E44" s="17"/>
      <c r="F44" s="40"/>
      <c r="G44" s="30"/>
      <c r="H44" s="31"/>
    </row>
    <row r="45" spans="1:8" x14ac:dyDescent="0.25">
      <c r="C45" s="97"/>
      <c r="D45" s="9"/>
      <c r="E45" s="17"/>
      <c r="F45" s="40"/>
      <c r="G45" s="30"/>
      <c r="H45" s="31"/>
    </row>
    <row r="46" spans="1:8" x14ac:dyDescent="0.25">
      <c r="B46" s="92">
        <v>790.11</v>
      </c>
      <c r="C46" s="96"/>
      <c r="D46" s="111" t="s">
        <v>113</v>
      </c>
      <c r="E46" s="210">
        <f>C48</f>
        <v>2370.33</v>
      </c>
      <c r="F46" s="40" t="s">
        <v>5</v>
      </c>
      <c r="G46" s="30"/>
      <c r="H46" s="31"/>
    </row>
    <row r="47" spans="1:8" x14ac:dyDescent="0.25">
      <c r="B47" s="92">
        <v>3</v>
      </c>
      <c r="C47" s="96"/>
      <c r="D47" s="113"/>
      <c r="E47" s="17"/>
      <c r="F47" s="40"/>
      <c r="G47" s="30"/>
      <c r="H47" s="31"/>
    </row>
    <row r="48" spans="1:8" x14ac:dyDescent="0.25">
      <c r="B48" s="93">
        <v>1</v>
      </c>
      <c r="C48" s="61">
        <f>B46*B47*B48</f>
        <v>2370.33</v>
      </c>
      <c r="D48" s="113"/>
      <c r="E48" s="17"/>
      <c r="F48" s="40"/>
      <c r="G48" s="30"/>
      <c r="H48" s="31"/>
    </row>
    <row r="49" spans="1:8" x14ac:dyDescent="0.25">
      <c r="B49" s="92"/>
      <c r="C49" s="96"/>
      <c r="D49" s="113"/>
      <c r="E49" s="17"/>
      <c r="F49" s="40"/>
      <c r="G49" s="30"/>
      <c r="H49" s="31"/>
    </row>
    <row r="50" spans="1:8" x14ac:dyDescent="0.25">
      <c r="B50" s="92"/>
      <c r="C50" s="96"/>
      <c r="D50" s="116"/>
      <c r="E50" s="17"/>
      <c r="F50" s="40"/>
      <c r="G50" s="30"/>
      <c r="H50" s="31"/>
    </row>
    <row r="51" spans="1:8" x14ac:dyDescent="0.25">
      <c r="B51" s="92"/>
      <c r="C51" s="96"/>
      <c r="D51" s="117"/>
      <c r="E51" s="17"/>
      <c r="F51" s="40"/>
      <c r="G51" s="30"/>
      <c r="H51" s="31"/>
    </row>
    <row r="52" spans="1:8" x14ac:dyDescent="0.25">
      <c r="B52" s="92">
        <f>B46</f>
        <v>790.11</v>
      </c>
      <c r="C52" s="96"/>
      <c r="D52" s="111" t="s">
        <v>46</v>
      </c>
      <c r="E52" s="209">
        <f>C53</f>
        <v>2370.33</v>
      </c>
      <c r="F52" s="40" t="s">
        <v>5</v>
      </c>
      <c r="G52" s="30"/>
      <c r="H52" s="31"/>
    </row>
    <row r="53" spans="1:8" x14ac:dyDescent="0.25">
      <c r="B53" s="93">
        <v>3</v>
      </c>
      <c r="C53" s="61">
        <f>B52*B53</f>
        <v>2370.33</v>
      </c>
      <c r="D53" s="117"/>
      <c r="E53" s="17"/>
      <c r="F53" s="40"/>
      <c r="G53" s="30"/>
      <c r="H53" s="31"/>
    </row>
    <row r="54" spans="1:8" x14ac:dyDescent="0.25">
      <c r="B54" s="92"/>
      <c r="C54" s="96"/>
      <c r="D54" s="117"/>
      <c r="E54" s="17"/>
      <c r="F54" s="40"/>
      <c r="G54" s="30"/>
      <c r="H54" s="31"/>
    </row>
    <row r="55" spans="1:8" x14ac:dyDescent="0.25">
      <c r="B55" s="92"/>
      <c r="C55" s="96"/>
      <c r="D55" s="117"/>
      <c r="E55" s="17"/>
      <c r="F55" s="40"/>
      <c r="G55" s="30"/>
      <c r="H55" s="31"/>
    </row>
    <row r="56" spans="1:8" x14ac:dyDescent="0.25">
      <c r="B56" s="92">
        <f>B46</f>
        <v>790.11</v>
      </c>
      <c r="C56" s="96"/>
      <c r="D56" s="112" t="s">
        <v>47</v>
      </c>
      <c r="E56" s="17">
        <f>C57</f>
        <v>2370.33</v>
      </c>
      <c r="F56" s="40" t="s">
        <v>5</v>
      </c>
      <c r="G56" s="30"/>
      <c r="H56" s="31"/>
    </row>
    <row r="57" spans="1:8" x14ac:dyDescent="0.25">
      <c r="B57" s="93">
        <v>3</v>
      </c>
      <c r="C57" s="61">
        <f>B56*B57</f>
        <v>2370.33</v>
      </c>
      <c r="D57" s="117"/>
      <c r="E57" s="17"/>
      <c r="F57" s="40"/>
      <c r="G57" s="30"/>
      <c r="H57" s="31"/>
    </row>
    <row r="58" spans="1:8" x14ac:dyDescent="0.25">
      <c r="A58" s="37"/>
      <c r="C58" s="97"/>
      <c r="D58" s="33"/>
      <c r="E58" s="18"/>
      <c r="F58" s="31"/>
      <c r="H58" s="36"/>
    </row>
    <row r="59" spans="1:8" x14ac:dyDescent="0.25">
      <c r="A59" s="37"/>
      <c r="C59" s="97"/>
      <c r="D59" s="33"/>
      <c r="E59" s="18"/>
      <c r="F59" s="31"/>
      <c r="H59" s="36"/>
    </row>
    <row r="60" spans="1:8" x14ac:dyDescent="0.25">
      <c r="A60" s="37"/>
      <c r="C60" s="97"/>
      <c r="D60" s="33"/>
      <c r="E60" s="18"/>
      <c r="F60" s="31"/>
      <c r="H60" s="36"/>
    </row>
    <row r="61" spans="1:8" x14ac:dyDescent="0.25">
      <c r="A61" s="37"/>
      <c r="C61" s="97"/>
      <c r="D61" s="33"/>
      <c r="E61" s="18"/>
      <c r="F61" s="31"/>
      <c r="H61" s="36"/>
    </row>
    <row r="62" spans="1:8" ht="15.75" customHeight="1" x14ac:dyDescent="0.25">
      <c r="C62" s="97"/>
      <c r="D62" s="115" t="s">
        <v>50</v>
      </c>
      <c r="E62" s="17"/>
      <c r="F62" s="40"/>
      <c r="G62" s="30"/>
      <c r="H62" s="31"/>
    </row>
    <row r="63" spans="1:8" x14ac:dyDescent="0.25">
      <c r="C63" s="97"/>
      <c r="D63" s="9"/>
      <c r="E63" s="17"/>
      <c r="F63" s="40"/>
      <c r="G63" s="30"/>
      <c r="H63" s="31"/>
    </row>
    <row r="64" spans="1:8" x14ac:dyDescent="0.25">
      <c r="B64" s="92">
        <v>59.43</v>
      </c>
      <c r="C64" s="96"/>
      <c r="D64" s="111" t="s">
        <v>113</v>
      </c>
      <c r="E64" s="210">
        <f>C66</f>
        <v>95.088000000000008</v>
      </c>
      <c r="F64" s="40" t="s">
        <v>5</v>
      </c>
      <c r="G64" s="30"/>
      <c r="H64" s="31"/>
    </row>
    <row r="65" spans="1:8" x14ac:dyDescent="0.25">
      <c r="B65" s="92">
        <v>1.6</v>
      </c>
      <c r="C65" s="96"/>
      <c r="D65" s="113"/>
      <c r="E65" s="17"/>
      <c r="F65" s="40"/>
      <c r="G65" s="30"/>
      <c r="H65" s="31"/>
    </row>
    <row r="66" spans="1:8" x14ac:dyDescent="0.25">
      <c r="B66" s="93">
        <v>1</v>
      </c>
      <c r="C66" s="61">
        <f>B64*B65*B66</f>
        <v>95.088000000000008</v>
      </c>
      <c r="D66" s="113"/>
      <c r="E66" s="17"/>
      <c r="F66" s="40"/>
      <c r="G66" s="30"/>
      <c r="H66" s="31"/>
    </row>
    <row r="67" spans="1:8" x14ac:dyDescent="0.25">
      <c r="B67" s="92"/>
      <c r="C67" s="96"/>
      <c r="D67" s="113"/>
      <c r="E67" s="17"/>
      <c r="F67" s="40"/>
      <c r="G67" s="30"/>
      <c r="H67" s="31"/>
    </row>
    <row r="68" spans="1:8" x14ac:dyDescent="0.25">
      <c r="B68" s="92"/>
      <c r="C68" s="96"/>
      <c r="D68" s="116"/>
      <c r="E68" s="17"/>
      <c r="F68" s="40"/>
      <c r="G68" s="30"/>
      <c r="H68" s="31"/>
    </row>
    <row r="69" spans="1:8" x14ac:dyDescent="0.25">
      <c r="B69" s="92"/>
      <c r="C69" s="96"/>
      <c r="D69" s="117"/>
      <c r="E69" s="17"/>
      <c r="F69" s="40"/>
      <c r="G69" s="30"/>
      <c r="H69" s="31"/>
    </row>
    <row r="70" spans="1:8" x14ac:dyDescent="0.25">
      <c r="B70" s="92">
        <f>B64</f>
        <v>59.43</v>
      </c>
      <c r="C70" s="96"/>
      <c r="D70" s="111" t="s">
        <v>46</v>
      </c>
      <c r="E70" s="209">
        <f>C71</f>
        <v>95.088000000000008</v>
      </c>
      <c r="F70" s="40" t="s">
        <v>5</v>
      </c>
      <c r="G70" s="30"/>
      <c r="H70" s="31"/>
    </row>
    <row r="71" spans="1:8" x14ac:dyDescent="0.25">
      <c r="B71" s="93">
        <v>1.6</v>
      </c>
      <c r="C71" s="61">
        <f>B70*B71</f>
        <v>95.088000000000008</v>
      </c>
      <c r="D71" s="117"/>
      <c r="E71" s="17"/>
      <c r="F71" s="40"/>
      <c r="G71" s="30"/>
      <c r="H71" s="31"/>
    </row>
    <row r="72" spans="1:8" x14ac:dyDescent="0.25">
      <c r="B72" s="92"/>
      <c r="C72" s="96"/>
      <c r="D72" s="117"/>
      <c r="E72" s="17"/>
      <c r="F72" s="40"/>
      <c r="G72" s="30"/>
      <c r="H72" s="31"/>
    </row>
    <row r="73" spans="1:8" x14ac:dyDescent="0.25">
      <c r="B73" s="92"/>
      <c r="C73" s="96"/>
      <c r="D73" s="117"/>
      <c r="E73" s="17"/>
      <c r="F73" s="40"/>
      <c r="G73" s="30"/>
      <c r="H73" s="31"/>
    </row>
    <row r="74" spans="1:8" x14ac:dyDescent="0.25">
      <c r="B74" s="92">
        <f>B64</f>
        <v>59.43</v>
      </c>
      <c r="C74" s="96"/>
      <c r="D74" s="112" t="s">
        <v>47</v>
      </c>
      <c r="E74" s="17">
        <f>C75</f>
        <v>95.088000000000008</v>
      </c>
      <c r="F74" s="40" t="s">
        <v>5</v>
      </c>
      <c r="G74" s="30"/>
      <c r="H74" s="31"/>
    </row>
    <row r="75" spans="1:8" x14ac:dyDescent="0.25">
      <c r="B75" s="93">
        <v>1.6</v>
      </c>
      <c r="C75" s="61">
        <f>B74*B75</f>
        <v>95.088000000000008</v>
      </c>
      <c r="D75" s="117"/>
      <c r="E75" s="17"/>
      <c r="F75" s="40"/>
      <c r="G75" s="30"/>
      <c r="H75" s="31"/>
    </row>
    <row r="76" spans="1:8" x14ac:dyDescent="0.25">
      <c r="B76" s="92"/>
      <c r="C76" s="96"/>
      <c r="D76" s="117"/>
      <c r="E76" s="17"/>
      <c r="F76" s="40"/>
      <c r="G76" s="30"/>
      <c r="H76" s="31"/>
    </row>
    <row r="77" spans="1:8" x14ac:dyDescent="0.25">
      <c r="A77" s="37"/>
      <c r="C77" s="97"/>
      <c r="D77" s="33"/>
      <c r="E77" s="18"/>
      <c r="F77" s="31"/>
      <c r="H77" s="36"/>
    </row>
    <row r="78" spans="1:8" x14ac:dyDescent="0.25">
      <c r="A78" s="37"/>
      <c r="C78" s="97"/>
      <c r="D78" s="33"/>
      <c r="E78" s="18"/>
      <c r="F78" s="31"/>
      <c r="H78" s="36"/>
    </row>
    <row r="79" spans="1:8" x14ac:dyDescent="0.25">
      <c r="A79" s="37"/>
      <c r="C79" s="97"/>
      <c r="D79" s="33"/>
      <c r="E79" s="18"/>
      <c r="F79" s="31"/>
      <c r="H79" s="36"/>
    </row>
    <row r="80" spans="1:8" x14ac:dyDescent="0.25">
      <c r="A80" s="37"/>
      <c r="C80" s="97"/>
      <c r="D80" s="33"/>
      <c r="E80" s="18"/>
      <c r="F80" s="31"/>
      <c r="H80" s="36"/>
    </row>
    <row r="81" spans="1:8" x14ac:dyDescent="0.25">
      <c r="C81" s="97"/>
      <c r="D81" s="115" t="s">
        <v>40</v>
      </c>
      <c r="E81" s="17"/>
      <c r="F81" s="40"/>
      <c r="G81" s="30"/>
    </row>
    <row r="82" spans="1:8" x14ac:dyDescent="0.25">
      <c r="C82" s="97"/>
      <c r="D82" s="9"/>
      <c r="E82" s="17"/>
      <c r="F82" s="40"/>
      <c r="G82" s="30"/>
    </row>
    <row r="83" spans="1:8" x14ac:dyDescent="0.25">
      <c r="A83" s="51">
        <v>2</v>
      </c>
      <c r="B83" s="85">
        <v>88</v>
      </c>
      <c r="C83" s="97">
        <f>A83*B83</f>
        <v>176</v>
      </c>
      <c r="D83" s="9" t="s">
        <v>41</v>
      </c>
      <c r="E83" s="17">
        <f>C83</f>
        <v>176</v>
      </c>
      <c r="F83" s="17" t="s">
        <v>7</v>
      </c>
      <c r="G83" s="30"/>
    </row>
    <row r="84" spans="1:8" x14ac:dyDescent="0.25">
      <c r="A84" s="37"/>
      <c r="C84" s="97"/>
      <c r="D84" s="33"/>
      <c r="E84" s="18"/>
      <c r="F84" s="31"/>
      <c r="H84" s="36"/>
    </row>
    <row r="85" spans="1:8" x14ac:dyDescent="0.25">
      <c r="A85" s="37"/>
      <c r="C85" s="97"/>
      <c r="D85" s="33"/>
      <c r="E85" s="18"/>
      <c r="F85" s="31"/>
      <c r="H85" s="36"/>
    </row>
    <row r="86" spans="1:8" x14ac:dyDescent="0.25">
      <c r="A86" s="37"/>
      <c r="C86" s="97"/>
      <c r="D86" s="33"/>
      <c r="E86" s="18"/>
      <c r="F86" s="31"/>
      <c r="H86" s="36"/>
    </row>
    <row r="87" spans="1:8" x14ac:dyDescent="0.25">
      <c r="A87" s="37"/>
      <c r="C87" s="97"/>
      <c r="D87" s="33"/>
      <c r="E87" s="18"/>
      <c r="F87" s="31"/>
      <c r="H87" s="36"/>
    </row>
    <row r="88" spans="1:8" ht="13" x14ac:dyDescent="0.3">
      <c r="A88" s="37"/>
      <c r="C88" s="97"/>
      <c r="D88" s="110" t="s">
        <v>27</v>
      </c>
      <c r="E88" s="18"/>
      <c r="F88" s="31"/>
      <c r="H88" s="36"/>
    </row>
    <row r="89" spans="1:8" ht="13" x14ac:dyDescent="0.3">
      <c r="A89" s="37"/>
      <c r="C89" s="97"/>
      <c r="D89" s="110" t="s">
        <v>13</v>
      </c>
      <c r="E89" s="18"/>
      <c r="F89" s="31"/>
      <c r="H89" s="36"/>
    </row>
    <row r="90" spans="1:8" ht="13" x14ac:dyDescent="0.3">
      <c r="A90" s="37"/>
      <c r="C90" s="97"/>
      <c r="D90" s="110" t="s">
        <v>14</v>
      </c>
      <c r="E90" s="18"/>
      <c r="F90" s="31"/>
      <c r="H90" s="36"/>
    </row>
    <row r="91" spans="1:8" ht="13" x14ac:dyDescent="0.3">
      <c r="A91" s="37"/>
      <c r="C91" s="97"/>
      <c r="D91" s="110" t="s">
        <v>30</v>
      </c>
      <c r="E91" s="18"/>
      <c r="F91" s="31"/>
      <c r="H91" s="36"/>
    </row>
    <row r="92" spans="1:8" ht="13" x14ac:dyDescent="0.3">
      <c r="A92" s="37"/>
      <c r="C92" s="97"/>
      <c r="D92" s="110" t="s">
        <v>37</v>
      </c>
      <c r="E92" s="18"/>
      <c r="F92" s="31"/>
      <c r="H92" s="36"/>
    </row>
    <row r="93" spans="1:8" ht="13" x14ac:dyDescent="0.3">
      <c r="A93" s="37"/>
      <c r="C93" s="97"/>
      <c r="D93" s="110" t="s">
        <v>16</v>
      </c>
      <c r="E93" s="18"/>
      <c r="F93" s="31"/>
      <c r="H93" s="36"/>
    </row>
    <row r="94" spans="1:8" ht="13" x14ac:dyDescent="0.3">
      <c r="A94" s="37"/>
      <c r="C94" s="97"/>
      <c r="D94" s="110" t="s">
        <v>17</v>
      </c>
      <c r="E94" s="18"/>
      <c r="F94" s="31"/>
      <c r="H94" s="36"/>
    </row>
    <row r="95" spans="1:8" ht="13" x14ac:dyDescent="0.3">
      <c r="A95" s="37"/>
      <c r="C95" s="97"/>
      <c r="D95" s="110" t="s">
        <v>15</v>
      </c>
      <c r="E95" s="18"/>
      <c r="F95" s="31"/>
      <c r="H95" s="36"/>
    </row>
    <row r="96" spans="1:8" x14ac:dyDescent="0.25">
      <c r="A96" s="37"/>
      <c r="C96" s="97"/>
      <c r="D96" s="33"/>
      <c r="E96" s="18"/>
      <c r="F96" s="31"/>
      <c r="H96" s="36"/>
    </row>
    <row r="97" spans="1:8" x14ac:dyDescent="0.25">
      <c r="A97" s="37"/>
      <c r="C97" s="97"/>
      <c r="D97" s="33"/>
      <c r="E97" s="18"/>
      <c r="F97" s="31"/>
      <c r="H97" s="36"/>
    </row>
    <row r="98" spans="1:8" x14ac:dyDescent="0.25">
      <c r="A98" s="37"/>
      <c r="C98" s="97"/>
      <c r="D98" s="33"/>
      <c r="E98" s="18"/>
      <c r="F98" s="31"/>
      <c r="H98" s="36"/>
    </row>
    <row r="99" spans="1:8" ht="15.75" customHeight="1" x14ac:dyDescent="0.25">
      <c r="C99" s="97"/>
      <c r="D99" s="115" t="s">
        <v>61</v>
      </c>
      <c r="E99" s="17"/>
      <c r="F99" s="40"/>
      <c r="G99" s="30"/>
      <c r="H99" s="31"/>
    </row>
    <row r="100" spans="1:8" ht="15.75" customHeight="1" x14ac:dyDescent="0.25">
      <c r="C100" s="97"/>
      <c r="D100" s="9" t="s">
        <v>59</v>
      </c>
      <c r="E100" s="17"/>
      <c r="F100" s="40"/>
      <c r="G100" s="30"/>
      <c r="H100" s="31"/>
    </row>
    <row r="101" spans="1:8" ht="15.75" customHeight="1" x14ac:dyDescent="0.25">
      <c r="C101" s="97"/>
      <c r="D101" s="115"/>
      <c r="E101" s="17"/>
      <c r="F101" s="40"/>
      <c r="G101" s="30"/>
      <c r="H101" s="31"/>
    </row>
    <row r="102" spans="1:8" x14ac:dyDescent="0.25">
      <c r="C102" s="97"/>
      <c r="D102" s="9"/>
      <c r="E102" s="17"/>
      <c r="F102" s="40"/>
      <c r="G102" s="30"/>
      <c r="H102" s="31"/>
    </row>
    <row r="103" spans="1:8" x14ac:dyDescent="0.25">
      <c r="B103" s="92">
        <f>485.06-38.21</f>
        <v>446.85</v>
      </c>
      <c r="C103" s="96"/>
      <c r="D103" s="111" t="s">
        <v>113</v>
      </c>
      <c r="E103" s="210">
        <f>C105</f>
        <v>893.7</v>
      </c>
      <c r="F103" s="40" t="s">
        <v>5</v>
      </c>
      <c r="G103" s="30"/>
      <c r="H103" s="31"/>
    </row>
    <row r="104" spans="1:8" x14ac:dyDescent="0.25">
      <c r="B104" s="92">
        <v>2</v>
      </c>
      <c r="C104" s="96"/>
      <c r="D104" s="113"/>
      <c r="E104" s="17"/>
      <c r="F104" s="40"/>
      <c r="G104" s="30"/>
      <c r="H104" s="31"/>
    </row>
    <row r="105" spans="1:8" x14ac:dyDescent="0.25">
      <c r="B105" s="93">
        <v>1</v>
      </c>
      <c r="C105" s="61">
        <f>B103*B104*B105</f>
        <v>893.7</v>
      </c>
      <c r="D105" s="113"/>
      <c r="E105" s="17"/>
      <c r="F105" s="40"/>
      <c r="G105" s="30"/>
      <c r="H105" s="31"/>
    </row>
    <row r="106" spans="1:8" x14ac:dyDescent="0.25">
      <c r="B106" s="92"/>
      <c r="C106" s="96"/>
      <c r="D106" s="113"/>
      <c r="E106" s="17"/>
      <c r="F106" s="40"/>
      <c r="G106" s="30"/>
      <c r="H106" s="31"/>
    </row>
    <row r="107" spans="1:8" x14ac:dyDescent="0.25">
      <c r="B107" s="92"/>
      <c r="C107" s="96"/>
      <c r="D107" s="116"/>
      <c r="E107" s="17"/>
      <c r="F107" s="40"/>
      <c r="G107" s="30"/>
      <c r="H107" s="31"/>
    </row>
    <row r="108" spans="1:8" x14ac:dyDescent="0.25">
      <c r="B108" s="92"/>
      <c r="C108" s="96"/>
      <c r="D108" s="117"/>
      <c r="E108" s="17"/>
      <c r="F108" s="40"/>
      <c r="G108" s="30"/>
      <c r="H108" s="31"/>
    </row>
    <row r="109" spans="1:8" x14ac:dyDescent="0.25">
      <c r="B109" s="92">
        <f>B103</f>
        <v>446.85</v>
      </c>
      <c r="C109" s="96"/>
      <c r="D109" s="111" t="s">
        <v>46</v>
      </c>
      <c r="E109" s="209">
        <f>C110</f>
        <v>893.7</v>
      </c>
      <c r="F109" s="40" t="s">
        <v>5</v>
      </c>
      <c r="G109" s="30"/>
      <c r="H109" s="31"/>
    </row>
    <row r="110" spans="1:8" x14ac:dyDescent="0.25">
      <c r="B110" s="93">
        <v>2</v>
      </c>
      <c r="C110" s="61">
        <f>B109*B110</f>
        <v>893.7</v>
      </c>
      <c r="D110" s="117"/>
      <c r="E110" s="17"/>
      <c r="F110" s="40"/>
      <c r="G110" s="30"/>
      <c r="H110" s="31"/>
    </row>
    <row r="111" spans="1:8" x14ac:dyDescent="0.25">
      <c r="B111" s="92"/>
      <c r="C111" s="96"/>
      <c r="D111" s="117"/>
      <c r="E111" s="17"/>
      <c r="F111" s="40"/>
      <c r="G111" s="30"/>
      <c r="H111" s="31"/>
    </row>
    <row r="112" spans="1:8" x14ac:dyDescent="0.25">
      <c r="B112" s="92"/>
      <c r="C112" s="96"/>
      <c r="D112" s="117"/>
      <c r="E112" s="17"/>
      <c r="F112" s="40"/>
      <c r="G112" s="30"/>
      <c r="H112" s="31"/>
    </row>
    <row r="113" spans="1:8" x14ac:dyDescent="0.25">
      <c r="B113" s="92">
        <f>B103</f>
        <v>446.85</v>
      </c>
      <c r="C113" s="96"/>
      <c r="D113" s="112" t="s">
        <v>47</v>
      </c>
      <c r="E113" s="17">
        <f>C114</f>
        <v>893.7</v>
      </c>
      <c r="F113" s="40" t="s">
        <v>5</v>
      </c>
      <c r="G113" s="30"/>
      <c r="H113" s="31"/>
    </row>
    <row r="114" spans="1:8" x14ac:dyDescent="0.25">
      <c r="B114" s="93">
        <v>2</v>
      </c>
      <c r="C114" s="61">
        <f>B113*B114</f>
        <v>893.7</v>
      </c>
      <c r="D114" s="117"/>
      <c r="E114" s="17"/>
      <c r="F114" s="40"/>
      <c r="G114" s="30"/>
      <c r="H114" s="31"/>
    </row>
    <row r="115" spans="1:8" x14ac:dyDescent="0.25">
      <c r="B115" s="92"/>
      <c r="C115" s="96"/>
      <c r="D115" s="117"/>
      <c r="E115" s="17"/>
      <c r="F115" s="40"/>
      <c r="G115" s="30"/>
      <c r="H115" s="31"/>
    </row>
    <row r="116" spans="1:8" x14ac:dyDescent="0.25">
      <c r="D116" s="9"/>
      <c r="E116" s="17"/>
      <c r="F116" s="40"/>
      <c r="G116" s="30"/>
      <c r="H116" s="31"/>
    </row>
    <row r="117" spans="1:8" x14ac:dyDescent="0.25">
      <c r="A117" s="55"/>
      <c r="D117" s="9"/>
      <c r="E117" s="17"/>
      <c r="F117" s="40"/>
      <c r="G117" s="30"/>
      <c r="H117" s="31"/>
    </row>
    <row r="118" spans="1:8" ht="25" x14ac:dyDescent="0.25">
      <c r="A118" s="55"/>
      <c r="D118" s="115" t="s">
        <v>60</v>
      </c>
      <c r="E118" s="17"/>
      <c r="F118" s="40"/>
      <c r="G118" s="30"/>
      <c r="H118" s="31"/>
    </row>
    <row r="119" spans="1:8" x14ac:dyDescent="0.25">
      <c r="A119" s="55"/>
      <c r="D119" s="9"/>
      <c r="E119" s="17"/>
      <c r="F119" s="40"/>
      <c r="G119" s="30"/>
      <c r="H119" s="31"/>
    </row>
    <row r="120" spans="1:8" ht="15.75" customHeight="1" x14ac:dyDescent="0.25">
      <c r="C120" s="97"/>
      <c r="D120" s="9" t="s">
        <v>59</v>
      </c>
      <c r="E120" s="17"/>
      <c r="F120" s="40"/>
      <c r="G120" s="30"/>
      <c r="H120" s="31"/>
    </row>
    <row r="121" spans="1:8" ht="15.75" customHeight="1" x14ac:dyDescent="0.25">
      <c r="C121" s="97"/>
      <c r="D121" s="115"/>
      <c r="E121" s="17"/>
      <c r="F121" s="40"/>
      <c r="G121" s="30"/>
      <c r="H121" s="31"/>
    </row>
    <row r="122" spans="1:8" x14ac:dyDescent="0.25">
      <c r="C122" s="97"/>
      <c r="D122" s="9"/>
      <c r="E122" s="17"/>
      <c r="F122" s="40"/>
      <c r="G122" s="30"/>
      <c r="H122" s="31"/>
    </row>
    <row r="123" spans="1:8" x14ac:dyDescent="0.25">
      <c r="B123" s="92">
        <v>4.28</v>
      </c>
      <c r="C123" s="96"/>
      <c r="D123" s="111" t="s">
        <v>113</v>
      </c>
      <c r="E123" s="210">
        <f>C144</f>
        <v>333.59219999999999</v>
      </c>
      <c r="F123" s="40" t="s">
        <v>5</v>
      </c>
      <c r="G123" s="30"/>
      <c r="H123" s="31"/>
    </row>
    <row r="124" spans="1:8" x14ac:dyDescent="0.25">
      <c r="B124" s="92">
        <v>0.97</v>
      </c>
      <c r="C124" s="96"/>
      <c r="D124" s="113"/>
      <c r="E124" s="17"/>
      <c r="F124" s="40"/>
      <c r="G124" s="30"/>
      <c r="H124" s="31"/>
    </row>
    <row r="125" spans="1:8" x14ac:dyDescent="0.25">
      <c r="B125" s="93">
        <v>1</v>
      </c>
      <c r="C125" s="61">
        <f>B123*B124*B125</f>
        <v>4.1516000000000002</v>
      </c>
      <c r="D125" s="113"/>
      <c r="E125" s="17"/>
      <c r="F125" s="40"/>
      <c r="G125" s="30"/>
      <c r="H125" s="31"/>
    </row>
    <row r="126" spans="1:8" x14ac:dyDescent="0.25">
      <c r="B126" s="92">
        <v>45.76</v>
      </c>
      <c r="C126" s="96"/>
      <c r="D126" s="113"/>
      <c r="E126" s="17"/>
      <c r="F126" s="40"/>
      <c r="G126" s="30"/>
      <c r="H126" s="31"/>
    </row>
    <row r="127" spans="1:8" x14ac:dyDescent="0.25">
      <c r="B127" s="92">
        <v>4.71</v>
      </c>
      <c r="C127" s="96"/>
      <c r="D127" s="113"/>
      <c r="E127" s="17"/>
      <c r="F127" s="40"/>
      <c r="G127" s="30"/>
      <c r="H127" s="31"/>
    </row>
    <row r="128" spans="1:8" x14ac:dyDescent="0.25">
      <c r="B128" s="93">
        <v>1</v>
      </c>
      <c r="C128" s="61">
        <f>B126*B127*B128</f>
        <v>215.52959999999999</v>
      </c>
      <c r="D128" s="113"/>
      <c r="E128" s="17"/>
      <c r="F128" s="40"/>
      <c r="G128" s="30"/>
      <c r="H128" s="31"/>
    </row>
    <row r="129" spans="2:8" x14ac:dyDescent="0.25">
      <c r="B129" s="92">
        <v>4.95</v>
      </c>
      <c r="C129" s="96"/>
      <c r="D129" s="113"/>
      <c r="E129" s="17"/>
      <c r="F129" s="40"/>
      <c r="G129" s="30"/>
      <c r="H129" s="31"/>
    </row>
    <row r="130" spans="2:8" x14ac:dyDescent="0.25">
      <c r="B130" s="92">
        <v>2.3199999999999998</v>
      </c>
      <c r="C130" s="96"/>
      <c r="D130" s="113"/>
      <c r="E130" s="17"/>
      <c r="F130" s="40"/>
      <c r="G130" s="30"/>
      <c r="H130" s="31"/>
    </row>
    <row r="131" spans="2:8" x14ac:dyDescent="0.25">
      <c r="B131" s="93">
        <v>1</v>
      </c>
      <c r="C131" s="61">
        <f>B129*B130*B131</f>
        <v>11.484</v>
      </c>
      <c r="D131" s="113"/>
      <c r="E131" s="17"/>
      <c r="F131" s="40"/>
      <c r="G131" s="30"/>
      <c r="H131" s="31"/>
    </row>
    <row r="132" spans="2:8" x14ac:dyDescent="0.25">
      <c r="B132" s="92">
        <v>4.96</v>
      </c>
      <c r="C132" s="96"/>
      <c r="D132" s="113"/>
      <c r="E132" s="17"/>
      <c r="F132" s="40"/>
      <c r="G132" s="30"/>
      <c r="H132" s="31"/>
    </row>
    <row r="133" spans="2:8" x14ac:dyDescent="0.25">
      <c r="B133" s="92">
        <v>1.28</v>
      </c>
      <c r="C133" s="96"/>
      <c r="D133" s="113"/>
      <c r="E133" s="17"/>
      <c r="F133" s="40"/>
      <c r="G133" s="30"/>
      <c r="H133" s="31"/>
    </row>
    <row r="134" spans="2:8" x14ac:dyDescent="0.25">
      <c r="B134" s="93">
        <v>1</v>
      </c>
      <c r="C134" s="61">
        <f>B132*B133*B134</f>
        <v>6.3487999999999998</v>
      </c>
      <c r="D134" s="113"/>
      <c r="E134" s="17"/>
      <c r="F134" s="40"/>
      <c r="G134" s="30"/>
      <c r="H134" s="31"/>
    </row>
    <row r="135" spans="2:8" x14ac:dyDescent="0.25">
      <c r="B135" s="92">
        <v>5.03</v>
      </c>
      <c r="C135" s="96"/>
      <c r="D135" s="113"/>
      <c r="E135" s="17"/>
      <c r="F135" s="40"/>
      <c r="G135" s="30"/>
      <c r="H135" s="31"/>
    </row>
    <row r="136" spans="2:8" x14ac:dyDescent="0.25">
      <c r="B136" s="92">
        <v>1.32</v>
      </c>
      <c r="C136" s="96"/>
      <c r="D136" s="113"/>
      <c r="E136" s="17"/>
      <c r="F136" s="40"/>
      <c r="G136" s="30"/>
      <c r="H136" s="31"/>
    </row>
    <row r="137" spans="2:8" x14ac:dyDescent="0.25">
      <c r="B137" s="93">
        <v>1</v>
      </c>
      <c r="C137" s="61">
        <f>B135*B136*B137</f>
        <v>6.6396000000000006</v>
      </c>
      <c r="D137" s="113"/>
      <c r="E137" s="17"/>
      <c r="F137" s="40"/>
      <c r="G137" s="30"/>
      <c r="H137" s="31"/>
    </row>
    <row r="138" spans="2:8" x14ac:dyDescent="0.25">
      <c r="B138" s="92">
        <v>6.62</v>
      </c>
      <c r="C138" s="96"/>
      <c r="D138" s="113"/>
      <c r="E138" s="17"/>
      <c r="F138" s="40"/>
      <c r="G138" s="30"/>
      <c r="H138" s="31"/>
    </row>
    <row r="139" spans="2:8" x14ac:dyDescent="0.25">
      <c r="B139" s="92">
        <v>2.0299999999999998</v>
      </c>
      <c r="C139" s="96"/>
      <c r="D139" s="113"/>
      <c r="E139" s="17"/>
      <c r="F139" s="40"/>
      <c r="G139" s="30"/>
      <c r="H139" s="31"/>
    </row>
    <row r="140" spans="2:8" x14ac:dyDescent="0.25">
      <c r="B140" s="93">
        <v>1</v>
      </c>
      <c r="C140" s="61">
        <f>B138*B139*B140</f>
        <v>13.438599999999999</v>
      </c>
      <c r="D140" s="113"/>
      <c r="E140" s="17"/>
      <c r="F140" s="40"/>
      <c r="G140" s="30"/>
      <c r="H140" s="31"/>
    </row>
    <row r="141" spans="2:8" x14ac:dyDescent="0.25">
      <c r="B141" s="92">
        <v>76</v>
      </c>
      <c r="C141" s="96"/>
      <c r="D141" s="113"/>
      <c r="E141" s="17"/>
      <c r="F141" s="40"/>
      <c r="G141" s="30"/>
      <c r="H141" s="31"/>
    </row>
    <row r="142" spans="2:8" x14ac:dyDescent="0.25">
      <c r="B142" s="92">
        <v>1</v>
      </c>
      <c r="C142" s="96"/>
      <c r="D142" s="113"/>
      <c r="E142" s="17"/>
      <c r="F142" s="40"/>
      <c r="G142" s="30"/>
      <c r="H142" s="31"/>
    </row>
    <row r="143" spans="2:8" x14ac:dyDescent="0.25">
      <c r="B143" s="93">
        <v>1</v>
      </c>
      <c r="C143" s="61">
        <f>B141*B142*B143</f>
        <v>76</v>
      </c>
      <c r="D143" s="113"/>
      <c r="E143" s="17"/>
      <c r="F143" s="40"/>
      <c r="G143" s="30"/>
      <c r="H143" s="31"/>
    </row>
    <row r="144" spans="2:8" x14ac:dyDescent="0.25">
      <c r="B144" s="92"/>
      <c r="C144" s="96">
        <f>SUM(C125:C143)</f>
        <v>333.59219999999999</v>
      </c>
      <c r="D144" s="113"/>
      <c r="E144" s="17"/>
      <c r="F144" s="40"/>
      <c r="G144" s="30"/>
      <c r="H144" s="31"/>
    </row>
    <row r="145" spans="2:8" x14ac:dyDescent="0.25">
      <c r="B145" s="92"/>
      <c r="C145" s="96"/>
      <c r="D145" s="113"/>
      <c r="E145" s="17"/>
      <c r="F145" s="40"/>
      <c r="G145" s="30"/>
      <c r="H145" s="31"/>
    </row>
    <row r="146" spans="2:8" x14ac:dyDescent="0.25">
      <c r="B146" s="92"/>
      <c r="C146" s="96"/>
      <c r="D146" s="116"/>
      <c r="E146" s="17"/>
      <c r="F146" s="40"/>
      <c r="G146" s="30"/>
      <c r="H146" s="31"/>
    </row>
    <row r="147" spans="2:8" x14ac:dyDescent="0.25">
      <c r="B147" s="92"/>
      <c r="C147" s="96"/>
      <c r="D147" s="117"/>
      <c r="E147" s="17"/>
      <c r="F147" s="40"/>
      <c r="G147" s="30"/>
      <c r="H147" s="31"/>
    </row>
    <row r="148" spans="2:8" x14ac:dyDescent="0.25">
      <c r="B148" s="92">
        <f>B104</f>
        <v>2</v>
      </c>
      <c r="C148" s="96"/>
      <c r="D148" s="111" t="s">
        <v>46</v>
      </c>
      <c r="E148" s="209">
        <f>C162</f>
        <v>331.38060000000002</v>
      </c>
      <c r="F148" s="40" t="s">
        <v>5</v>
      </c>
      <c r="G148" s="30"/>
      <c r="H148" s="31"/>
    </row>
    <row r="149" spans="2:8" x14ac:dyDescent="0.25">
      <c r="B149" s="93">
        <v>0.97</v>
      </c>
      <c r="C149" s="96">
        <f>B148*B149</f>
        <v>1.94</v>
      </c>
      <c r="D149" s="117"/>
      <c r="E149" s="17"/>
      <c r="F149" s="40"/>
      <c r="G149" s="30"/>
      <c r="H149" s="31"/>
    </row>
    <row r="150" spans="2:8" x14ac:dyDescent="0.25">
      <c r="B150" s="92">
        <v>45.76</v>
      </c>
      <c r="C150" s="96"/>
      <c r="D150" s="117"/>
      <c r="E150" s="17"/>
      <c r="F150" s="40"/>
      <c r="G150" s="30"/>
      <c r="H150" s="31"/>
    </row>
    <row r="151" spans="2:8" x14ac:dyDescent="0.25">
      <c r="B151" s="93">
        <v>4.71</v>
      </c>
      <c r="C151" s="96">
        <f>B150*B151</f>
        <v>215.52959999999999</v>
      </c>
      <c r="D151" s="117"/>
      <c r="E151" s="17"/>
      <c r="F151" s="40"/>
      <c r="G151" s="30"/>
      <c r="H151" s="31"/>
    </row>
    <row r="152" spans="2:8" x14ac:dyDescent="0.25">
      <c r="B152" s="92">
        <v>4.95</v>
      </c>
      <c r="C152" s="96"/>
      <c r="D152" s="117"/>
      <c r="E152" s="17"/>
      <c r="F152" s="40"/>
      <c r="G152" s="30"/>
      <c r="H152" s="31"/>
    </row>
    <row r="153" spans="2:8" x14ac:dyDescent="0.25">
      <c r="B153" s="93">
        <v>2.3199999999999998</v>
      </c>
      <c r="C153" s="96">
        <f>B152*B153</f>
        <v>11.484</v>
      </c>
      <c r="D153" s="117"/>
      <c r="E153" s="17"/>
      <c r="F153" s="40"/>
      <c r="G153" s="30"/>
      <c r="H153" s="31"/>
    </row>
    <row r="154" spans="2:8" x14ac:dyDescent="0.25">
      <c r="B154" s="92">
        <v>4.96</v>
      </c>
      <c r="C154" s="96"/>
      <c r="D154" s="117"/>
      <c r="E154" s="17"/>
      <c r="F154" s="40"/>
      <c r="G154" s="30"/>
      <c r="H154" s="31"/>
    </row>
    <row r="155" spans="2:8" x14ac:dyDescent="0.25">
      <c r="B155" s="93">
        <v>1.28</v>
      </c>
      <c r="C155" s="96">
        <f>B154*B155</f>
        <v>6.3487999999999998</v>
      </c>
      <c r="D155" s="117"/>
      <c r="E155" s="17"/>
      <c r="F155" s="40"/>
      <c r="G155" s="30"/>
      <c r="H155" s="31"/>
    </row>
    <row r="156" spans="2:8" x14ac:dyDescent="0.25">
      <c r="B156" s="92">
        <v>5.03</v>
      </c>
      <c r="C156" s="96"/>
      <c r="D156" s="117"/>
      <c r="E156" s="17"/>
      <c r="F156" s="40"/>
      <c r="G156" s="30"/>
      <c r="H156" s="31"/>
    </row>
    <row r="157" spans="2:8" x14ac:dyDescent="0.25">
      <c r="B157" s="93">
        <v>1.32</v>
      </c>
      <c r="C157" s="96">
        <f>B156*B157</f>
        <v>6.6396000000000006</v>
      </c>
      <c r="D157" s="117"/>
      <c r="E157" s="17"/>
      <c r="F157" s="40"/>
      <c r="G157" s="30"/>
      <c r="H157" s="31"/>
    </row>
    <row r="158" spans="2:8" x14ac:dyDescent="0.25">
      <c r="B158" s="92">
        <v>6.62</v>
      </c>
      <c r="C158" s="96"/>
      <c r="D158" s="117"/>
      <c r="E158" s="17"/>
      <c r="F158" s="40"/>
      <c r="G158" s="30"/>
      <c r="H158" s="31"/>
    </row>
    <row r="159" spans="2:8" x14ac:dyDescent="0.25">
      <c r="B159" s="93">
        <v>2.0299999999999998</v>
      </c>
      <c r="C159" s="96">
        <f>B158*B159</f>
        <v>13.438599999999999</v>
      </c>
      <c r="D159" s="117"/>
      <c r="E159" s="17"/>
      <c r="F159" s="40"/>
      <c r="G159" s="30"/>
      <c r="H159" s="31"/>
    </row>
    <row r="160" spans="2:8" x14ac:dyDescent="0.25">
      <c r="B160" s="92">
        <v>76</v>
      </c>
      <c r="C160" s="96"/>
      <c r="D160" s="117"/>
      <c r="E160" s="17"/>
      <c r="F160" s="40"/>
      <c r="G160" s="30"/>
      <c r="H160" s="31"/>
    </row>
    <row r="161" spans="1:8" x14ac:dyDescent="0.25">
      <c r="B161" s="93">
        <v>1</v>
      </c>
      <c r="C161" s="61">
        <f>B160*B161</f>
        <v>76</v>
      </c>
      <c r="D161" s="117"/>
      <c r="E161" s="17"/>
      <c r="F161" s="40"/>
      <c r="G161" s="30"/>
      <c r="H161" s="31"/>
    </row>
    <row r="162" spans="1:8" x14ac:dyDescent="0.25">
      <c r="B162" s="92"/>
      <c r="C162" s="96">
        <f>SUM(C149:C161)</f>
        <v>331.38060000000002</v>
      </c>
      <c r="D162" s="117"/>
      <c r="E162" s="17"/>
      <c r="F162" s="40"/>
      <c r="G162" s="30"/>
      <c r="H162" s="31"/>
    </row>
    <row r="163" spans="1:8" x14ac:dyDescent="0.25">
      <c r="B163" s="92"/>
      <c r="C163" s="96"/>
      <c r="D163" s="117"/>
      <c r="E163" s="17"/>
      <c r="F163" s="40"/>
      <c r="G163" s="30"/>
      <c r="H163" s="31"/>
    </row>
    <row r="164" spans="1:8" x14ac:dyDescent="0.25">
      <c r="B164" s="92"/>
      <c r="C164" s="96"/>
      <c r="D164" s="117"/>
      <c r="E164" s="17"/>
      <c r="F164" s="40"/>
      <c r="G164" s="30"/>
      <c r="H164" s="31"/>
    </row>
    <row r="165" spans="1:8" x14ac:dyDescent="0.25">
      <c r="B165" s="92"/>
      <c r="C165" s="96"/>
      <c r="D165" s="117"/>
      <c r="E165" s="17"/>
      <c r="F165" s="40"/>
      <c r="G165" s="30"/>
      <c r="H165" s="31"/>
    </row>
    <row r="166" spans="1:8" x14ac:dyDescent="0.25">
      <c r="B166" s="92"/>
      <c r="C166" s="96"/>
      <c r="D166" s="117"/>
      <c r="E166" s="17"/>
      <c r="F166" s="40"/>
      <c r="G166" s="30"/>
      <c r="H166" s="31"/>
    </row>
    <row r="167" spans="1:8" x14ac:dyDescent="0.25">
      <c r="B167" s="92"/>
      <c r="C167" s="96"/>
      <c r="D167" s="117"/>
      <c r="E167" s="17"/>
      <c r="F167" s="40"/>
      <c r="G167" s="30"/>
      <c r="H167" s="31"/>
    </row>
    <row r="168" spans="1:8" x14ac:dyDescent="0.25">
      <c r="B168" s="92"/>
      <c r="C168" s="96"/>
      <c r="D168" s="117"/>
      <c r="E168" s="17"/>
      <c r="F168" s="40"/>
      <c r="G168" s="30"/>
      <c r="H168" s="31"/>
    </row>
    <row r="169" spans="1:8" x14ac:dyDescent="0.25">
      <c r="B169" s="92"/>
      <c r="C169" s="96"/>
      <c r="D169" s="117"/>
      <c r="E169" s="17"/>
      <c r="F169" s="40"/>
      <c r="G169" s="30"/>
      <c r="H169" s="31"/>
    </row>
    <row r="170" spans="1:8" x14ac:dyDescent="0.25">
      <c r="B170" s="92"/>
      <c r="C170" s="96"/>
      <c r="D170" s="117"/>
      <c r="E170" s="17"/>
      <c r="F170" s="40"/>
      <c r="G170" s="30"/>
      <c r="H170" s="31"/>
    </row>
    <row r="171" spans="1:8" x14ac:dyDescent="0.25">
      <c r="B171" s="92"/>
      <c r="C171" s="96"/>
      <c r="D171" s="117"/>
      <c r="E171" s="17"/>
      <c r="F171" s="40"/>
      <c r="G171" s="30"/>
      <c r="H171" s="31"/>
    </row>
    <row r="172" spans="1:8" x14ac:dyDescent="0.25">
      <c r="B172" s="92">
        <f>B123</f>
        <v>4.28</v>
      </c>
      <c r="C172" s="96"/>
      <c r="D172" s="112" t="s">
        <v>47</v>
      </c>
      <c r="E172" s="14">
        <f>C186</f>
        <v>333.59219999999999</v>
      </c>
      <c r="F172" s="40" t="s">
        <v>5</v>
      </c>
      <c r="G172" s="30"/>
      <c r="H172" s="31"/>
    </row>
    <row r="173" spans="1:8" x14ac:dyDescent="0.25">
      <c r="B173" s="93">
        <v>0.97</v>
      </c>
      <c r="C173" s="96">
        <f>B172*B173</f>
        <v>4.1516000000000002</v>
      </c>
      <c r="D173" s="117"/>
      <c r="E173" s="17"/>
      <c r="F173" s="40"/>
      <c r="G173" s="30"/>
      <c r="H173" s="31"/>
    </row>
    <row r="174" spans="1:8" x14ac:dyDescent="0.25">
      <c r="A174" s="55"/>
      <c r="B174" s="92">
        <v>45.76</v>
      </c>
      <c r="C174" s="96"/>
      <c r="D174" s="9"/>
      <c r="E174" s="17"/>
      <c r="F174" s="40"/>
      <c r="G174" s="30"/>
      <c r="H174" s="31"/>
    </row>
    <row r="175" spans="1:8" x14ac:dyDescent="0.25">
      <c r="A175" s="55"/>
      <c r="B175" s="93">
        <v>4.71</v>
      </c>
      <c r="C175" s="96">
        <f>B174*B175</f>
        <v>215.52959999999999</v>
      </c>
      <c r="D175" s="9"/>
      <c r="E175" s="17"/>
      <c r="F175" s="40"/>
      <c r="G175" s="30"/>
      <c r="H175" s="31"/>
    </row>
    <row r="176" spans="1:8" x14ac:dyDescent="0.25">
      <c r="A176" s="55"/>
      <c r="B176" s="92">
        <v>4.95</v>
      </c>
      <c r="C176" s="96"/>
      <c r="D176" s="9"/>
      <c r="E176" s="17"/>
      <c r="F176" s="40"/>
      <c r="G176" s="30"/>
      <c r="H176" s="31"/>
    </row>
    <row r="177" spans="1:8" x14ac:dyDescent="0.25">
      <c r="A177" s="55"/>
      <c r="B177" s="93">
        <v>2.3199999999999998</v>
      </c>
      <c r="C177" s="96">
        <f>B176*B177</f>
        <v>11.484</v>
      </c>
      <c r="D177" s="9"/>
      <c r="E177" s="17"/>
      <c r="F177" s="40"/>
      <c r="G177" s="30"/>
      <c r="H177" s="31"/>
    </row>
    <row r="178" spans="1:8" x14ac:dyDescent="0.25">
      <c r="A178" s="55"/>
      <c r="B178" s="92">
        <v>4.96</v>
      </c>
      <c r="C178" s="96"/>
      <c r="D178" s="9"/>
      <c r="E178" s="17"/>
      <c r="F178" s="40"/>
      <c r="G178" s="30"/>
      <c r="H178" s="31"/>
    </row>
    <row r="179" spans="1:8" x14ac:dyDescent="0.25">
      <c r="A179" s="55"/>
      <c r="B179" s="93">
        <v>1.28</v>
      </c>
      <c r="C179" s="96">
        <f>B178*B179</f>
        <v>6.3487999999999998</v>
      </c>
      <c r="D179" s="9"/>
      <c r="E179" s="17"/>
      <c r="F179" s="40"/>
      <c r="G179" s="30"/>
      <c r="H179" s="31"/>
    </row>
    <row r="180" spans="1:8" x14ac:dyDescent="0.25">
      <c r="A180" s="55"/>
      <c r="B180" s="92">
        <v>5.03</v>
      </c>
      <c r="C180" s="96"/>
      <c r="D180" s="9"/>
      <c r="E180" s="17"/>
      <c r="F180" s="40"/>
      <c r="G180" s="30"/>
      <c r="H180" s="31"/>
    </row>
    <row r="181" spans="1:8" x14ac:dyDescent="0.25">
      <c r="A181" s="55"/>
      <c r="B181" s="93">
        <v>1.32</v>
      </c>
      <c r="C181" s="96">
        <f>B180*B181</f>
        <v>6.6396000000000006</v>
      </c>
      <c r="D181" s="9"/>
      <c r="E181" s="17"/>
      <c r="F181" s="40"/>
      <c r="G181" s="30"/>
      <c r="H181" s="31"/>
    </row>
    <row r="182" spans="1:8" x14ac:dyDescent="0.25">
      <c r="A182" s="55"/>
      <c r="B182" s="92">
        <v>6.62</v>
      </c>
      <c r="C182" s="96"/>
      <c r="D182" s="9"/>
      <c r="E182" s="17"/>
      <c r="F182" s="40"/>
      <c r="G182" s="30"/>
      <c r="H182" s="31"/>
    </row>
    <row r="183" spans="1:8" x14ac:dyDescent="0.25">
      <c r="A183" s="55"/>
      <c r="B183" s="93">
        <v>2.0299999999999998</v>
      </c>
      <c r="C183" s="96">
        <f>B182*B183</f>
        <v>13.438599999999999</v>
      </c>
      <c r="D183" s="9"/>
      <c r="E183" s="17"/>
      <c r="F183" s="40"/>
      <c r="G183" s="30"/>
      <c r="H183" s="31"/>
    </row>
    <row r="184" spans="1:8" x14ac:dyDescent="0.25">
      <c r="A184" s="55"/>
      <c r="B184" s="92">
        <v>76</v>
      </c>
      <c r="C184" s="96"/>
      <c r="D184" s="9"/>
      <c r="E184" s="17"/>
      <c r="F184" s="40"/>
      <c r="G184" s="30"/>
      <c r="H184" s="31"/>
    </row>
    <row r="185" spans="1:8" x14ac:dyDescent="0.25">
      <c r="A185" s="55"/>
      <c r="B185" s="93">
        <v>1</v>
      </c>
      <c r="C185" s="61">
        <f>B184*B185</f>
        <v>76</v>
      </c>
      <c r="D185" s="9"/>
      <c r="E185" s="17"/>
      <c r="F185" s="40"/>
      <c r="G185" s="30"/>
      <c r="H185" s="31"/>
    </row>
    <row r="186" spans="1:8" x14ac:dyDescent="0.25">
      <c r="A186" s="55"/>
      <c r="C186" s="96">
        <f>SUM(C173:C185)</f>
        <v>333.59219999999999</v>
      </c>
      <c r="D186" s="9"/>
      <c r="E186" s="17"/>
      <c r="F186" s="40"/>
      <c r="G186" s="30"/>
      <c r="H186" s="31"/>
    </row>
    <row r="187" spans="1:8" x14ac:dyDescent="0.25">
      <c r="A187" s="55"/>
      <c r="D187" s="9"/>
      <c r="E187" s="17"/>
      <c r="F187" s="40"/>
      <c r="G187" s="30"/>
      <c r="H187" s="31"/>
    </row>
    <row r="188" spans="1:8" x14ac:dyDescent="0.25">
      <c r="A188" s="55"/>
      <c r="D188" s="9"/>
      <c r="E188" s="17"/>
      <c r="F188" s="40"/>
      <c r="G188" s="30"/>
      <c r="H188" s="31"/>
    </row>
    <row r="189" spans="1:8" x14ac:dyDescent="0.25">
      <c r="A189" s="55"/>
      <c r="D189" s="9"/>
      <c r="E189" s="17"/>
      <c r="F189" s="40"/>
      <c r="G189" s="30"/>
      <c r="H189" s="31"/>
    </row>
    <row r="190" spans="1:8" x14ac:dyDescent="0.25">
      <c r="A190" s="55"/>
      <c r="D190" s="9"/>
      <c r="E190" s="17"/>
      <c r="F190" s="40"/>
      <c r="G190" s="30"/>
      <c r="H190" s="31"/>
    </row>
    <row r="191" spans="1:8" ht="35.25" customHeight="1" x14ac:dyDescent="0.25">
      <c r="C191" s="97"/>
      <c r="D191" s="115" t="s">
        <v>62</v>
      </c>
      <c r="E191" s="17"/>
      <c r="F191" s="40"/>
      <c r="G191" s="30"/>
      <c r="H191" s="31"/>
    </row>
    <row r="192" spans="1:8" x14ac:dyDescent="0.25">
      <c r="C192" s="97"/>
      <c r="D192" s="9"/>
      <c r="E192" s="17"/>
      <c r="F192" s="40"/>
      <c r="G192" s="30"/>
      <c r="H192" s="31"/>
    </row>
    <row r="193" spans="2:8" x14ac:dyDescent="0.25">
      <c r="B193" s="92">
        <v>430</v>
      </c>
      <c r="C193" s="96"/>
      <c r="D193" s="111" t="s">
        <v>113</v>
      </c>
      <c r="E193" s="211">
        <f>C199</f>
        <v>1766</v>
      </c>
      <c r="F193" s="40" t="s">
        <v>6</v>
      </c>
      <c r="G193" s="30"/>
      <c r="H193" s="31"/>
    </row>
    <row r="194" spans="2:8" x14ac:dyDescent="0.25">
      <c r="B194" s="92">
        <v>3</v>
      </c>
      <c r="C194" s="96"/>
      <c r="D194" s="113"/>
      <c r="E194" s="17"/>
      <c r="F194" s="40"/>
      <c r="G194" s="30"/>
      <c r="H194" s="31"/>
    </row>
    <row r="195" spans="2:8" x14ac:dyDescent="0.25">
      <c r="B195" s="93">
        <v>1</v>
      </c>
      <c r="C195" s="61">
        <f>B193*B194*B195</f>
        <v>1290</v>
      </c>
      <c r="D195" s="113"/>
      <c r="E195" s="17"/>
      <c r="F195" s="40"/>
      <c r="G195" s="30"/>
      <c r="H195" s="31"/>
    </row>
    <row r="196" spans="2:8" x14ac:dyDescent="0.25">
      <c r="B196" s="92">
        <v>476</v>
      </c>
      <c r="C196" s="96"/>
      <c r="D196" s="113"/>
      <c r="E196" s="17"/>
      <c r="F196" s="40"/>
      <c r="G196" s="30"/>
      <c r="H196" s="31"/>
    </row>
    <row r="197" spans="2:8" x14ac:dyDescent="0.25">
      <c r="B197" s="92">
        <v>1</v>
      </c>
      <c r="C197" s="96"/>
      <c r="D197" s="116"/>
      <c r="E197" s="17"/>
      <c r="F197" s="40"/>
      <c r="G197" s="30"/>
      <c r="H197" s="31"/>
    </row>
    <row r="198" spans="2:8" x14ac:dyDescent="0.25">
      <c r="B198" s="93">
        <v>1</v>
      </c>
      <c r="C198" s="61">
        <f>B196*B197*B198</f>
        <v>476</v>
      </c>
      <c r="D198" s="117"/>
      <c r="E198" s="17"/>
      <c r="F198" s="40"/>
      <c r="G198" s="30"/>
      <c r="H198" s="31"/>
    </row>
    <row r="199" spans="2:8" x14ac:dyDescent="0.25">
      <c r="B199" s="92"/>
      <c r="C199" s="658">
        <v>1766</v>
      </c>
      <c r="D199" s="117"/>
      <c r="E199" s="17"/>
      <c r="F199" s="40"/>
      <c r="G199" s="30"/>
      <c r="H199" s="31"/>
    </row>
    <row r="200" spans="2:8" x14ac:dyDescent="0.25">
      <c r="B200" s="92"/>
      <c r="C200" s="96"/>
      <c r="D200" s="117"/>
      <c r="E200" s="17"/>
      <c r="F200" s="40"/>
      <c r="G200" s="30"/>
      <c r="H200" s="31"/>
    </row>
    <row r="201" spans="2:8" x14ac:dyDescent="0.25">
      <c r="B201" s="92"/>
      <c r="C201" s="96"/>
      <c r="D201" s="117"/>
      <c r="E201" s="17"/>
      <c r="F201" s="40"/>
      <c r="G201" s="30"/>
      <c r="H201" s="31"/>
    </row>
    <row r="202" spans="2:8" x14ac:dyDescent="0.25">
      <c r="B202" s="92"/>
      <c r="C202" s="96"/>
      <c r="D202" s="117"/>
      <c r="E202" s="17"/>
      <c r="F202" s="40"/>
      <c r="G202" s="30"/>
      <c r="H202" s="31"/>
    </row>
    <row r="203" spans="2:8" x14ac:dyDescent="0.25">
      <c r="B203" s="92">
        <f>B193</f>
        <v>430</v>
      </c>
      <c r="C203" s="96"/>
      <c r="D203" s="111" t="s">
        <v>46</v>
      </c>
      <c r="E203" s="211">
        <f>E193</f>
        <v>1766</v>
      </c>
      <c r="F203" s="40" t="s">
        <v>5</v>
      </c>
      <c r="G203" s="30"/>
      <c r="H203" s="31"/>
    </row>
    <row r="204" spans="2:8" x14ac:dyDescent="0.25">
      <c r="B204" s="93">
        <v>3</v>
      </c>
      <c r="C204" s="61">
        <f>B203*B204</f>
        <v>1290</v>
      </c>
      <c r="D204" s="117"/>
      <c r="E204" s="17"/>
      <c r="F204" s="40"/>
      <c r="G204" s="30"/>
      <c r="H204" s="31"/>
    </row>
    <row r="205" spans="2:8" x14ac:dyDescent="0.25">
      <c r="B205" s="92">
        <v>476</v>
      </c>
      <c r="C205" s="96"/>
      <c r="D205" s="117"/>
      <c r="E205" s="17"/>
      <c r="F205" s="40"/>
      <c r="G205" s="30"/>
      <c r="H205" s="31"/>
    </row>
    <row r="206" spans="2:8" x14ac:dyDescent="0.25">
      <c r="B206" s="93">
        <v>1</v>
      </c>
      <c r="C206" s="61">
        <f>B205*B206</f>
        <v>476</v>
      </c>
      <c r="D206" s="117"/>
      <c r="E206" s="17"/>
      <c r="F206" s="40"/>
      <c r="G206" s="30"/>
      <c r="H206" s="31"/>
    </row>
    <row r="207" spans="2:8" x14ac:dyDescent="0.25">
      <c r="B207" s="92"/>
      <c r="C207" s="97">
        <f>SUM(C204:C206)</f>
        <v>1766</v>
      </c>
      <c r="D207" s="117"/>
      <c r="E207" s="17"/>
      <c r="F207" s="40"/>
      <c r="G207" s="30"/>
      <c r="H207" s="31"/>
    </row>
    <row r="208" spans="2:8" x14ac:dyDescent="0.25">
      <c r="B208" s="92"/>
      <c r="C208" s="96"/>
      <c r="D208" s="117"/>
      <c r="E208" s="17"/>
      <c r="F208" s="40"/>
      <c r="G208" s="30"/>
      <c r="H208" s="31"/>
    </row>
    <row r="209" spans="1:8" x14ac:dyDescent="0.25">
      <c r="B209" s="92"/>
      <c r="C209" s="96"/>
      <c r="D209" s="117"/>
      <c r="E209" s="17"/>
      <c r="F209" s="40"/>
      <c r="G209" s="30"/>
      <c r="H209" s="31"/>
    </row>
    <row r="210" spans="1:8" x14ac:dyDescent="0.25">
      <c r="B210" s="92"/>
      <c r="C210" s="96"/>
      <c r="D210" s="117"/>
      <c r="E210" s="17"/>
      <c r="F210" s="40"/>
      <c r="G210" s="30"/>
      <c r="H210" s="31"/>
    </row>
    <row r="211" spans="1:8" x14ac:dyDescent="0.25">
      <c r="B211" s="92">
        <f>B193</f>
        <v>430</v>
      </c>
      <c r="C211" s="96"/>
      <c r="D211" s="112" t="s">
        <v>47</v>
      </c>
      <c r="E211" s="211">
        <f>E203</f>
        <v>1766</v>
      </c>
      <c r="F211" s="40" t="s">
        <v>5</v>
      </c>
      <c r="G211" s="30"/>
      <c r="H211" s="31"/>
    </row>
    <row r="212" spans="1:8" x14ac:dyDescent="0.25">
      <c r="B212" s="93">
        <v>3</v>
      </c>
      <c r="C212" s="61">
        <f>B211*B212</f>
        <v>1290</v>
      </c>
      <c r="D212" s="117"/>
      <c r="E212" s="17"/>
      <c r="F212" s="40"/>
      <c r="G212" s="30"/>
      <c r="H212" s="31"/>
    </row>
    <row r="213" spans="1:8" x14ac:dyDescent="0.25">
      <c r="A213" s="37"/>
      <c r="B213" s="92">
        <v>476</v>
      </c>
      <c r="C213" s="96"/>
      <c r="D213" s="33"/>
      <c r="E213" s="18"/>
      <c r="F213" s="31"/>
      <c r="H213" s="36"/>
    </row>
    <row r="214" spans="1:8" x14ac:dyDescent="0.25">
      <c r="A214" s="37"/>
      <c r="B214" s="93">
        <v>1</v>
      </c>
      <c r="C214" s="61">
        <f>B213*B214</f>
        <v>476</v>
      </c>
      <c r="D214" s="33"/>
      <c r="E214" s="18"/>
      <c r="F214" s="31"/>
      <c r="H214" s="36"/>
    </row>
    <row r="215" spans="1:8" x14ac:dyDescent="0.25">
      <c r="A215" s="37"/>
      <c r="C215" s="97">
        <f>SUM(C212:C214)</f>
        <v>1766</v>
      </c>
      <c r="D215" s="33"/>
      <c r="E215" s="18"/>
      <c r="F215" s="31"/>
      <c r="H215" s="36"/>
    </row>
    <row r="216" spans="1:8" x14ac:dyDescent="0.25">
      <c r="A216" s="37"/>
      <c r="C216" s="97"/>
      <c r="D216" s="33"/>
      <c r="E216" s="18"/>
      <c r="F216" s="31"/>
      <c r="H216" s="36"/>
    </row>
    <row r="217" spans="1:8" x14ac:dyDescent="0.25">
      <c r="A217" s="37"/>
      <c r="C217" s="97"/>
      <c r="D217" s="33"/>
      <c r="E217" s="18"/>
      <c r="F217" s="31"/>
      <c r="G217" s="30"/>
      <c r="H217" s="31"/>
    </row>
    <row r="218" spans="1:8" ht="13" x14ac:dyDescent="0.25">
      <c r="A218" s="37"/>
      <c r="C218" s="97"/>
      <c r="D218" s="20" t="s">
        <v>81</v>
      </c>
      <c r="E218" s="18"/>
      <c r="F218" s="31"/>
      <c r="G218" s="30"/>
      <c r="H218" s="31"/>
    </row>
    <row r="219" spans="1:8" x14ac:dyDescent="0.25">
      <c r="A219" s="37"/>
      <c r="C219" s="97"/>
      <c r="D219" s="33"/>
      <c r="E219" s="18"/>
      <c r="F219" s="31"/>
      <c r="G219" s="30"/>
      <c r="H219" s="31"/>
    </row>
    <row r="220" spans="1:8" x14ac:dyDescent="0.25">
      <c r="A220" s="37"/>
      <c r="C220" s="97"/>
      <c r="D220" s="33" t="s">
        <v>163</v>
      </c>
      <c r="E220" s="18"/>
      <c r="F220" s="31"/>
      <c r="G220" s="30"/>
      <c r="H220" s="31"/>
    </row>
    <row r="221" spans="1:8" x14ac:dyDescent="0.25">
      <c r="C221" s="97"/>
      <c r="D221" s="9"/>
      <c r="E221" s="17"/>
      <c r="F221" s="40"/>
      <c r="G221" s="30"/>
    </row>
    <row r="222" spans="1:8" ht="25" x14ac:dyDescent="0.25">
      <c r="A222" s="51">
        <v>2</v>
      </c>
      <c r="B222" s="85">
        <v>56.66</v>
      </c>
      <c r="C222" s="97">
        <f>A222*B222</f>
        <v>113.32</v>
      </c>
      <c r="D222" s="9" t="s">
        <v>165</v>
      </c>
      <c r="E222" s="17">
        <f>C224</f>
        <v>133.32</v>
      </c>
      <c r="F222" s="17" t="s">
        <v>7</v>
      </c>
      <c r="G222" s="30"/>
    </row>
    <row r="223" spans="1:8" x14ac:dyDescent="0.25">
      <c r="A223" s="51">
        <v>4</v>
      </c>
      <c r="B223" s="85">
        <v>5</v>
      </c>
      <c r="C223" s="102">
        <f>A223*B223</f>
        <v>20</v>
      </c>
      <c r="D223" s="33"/>
      <c r="E223" s="18"/>
      <c r="F223" s="31"/>
      <c r="G223" s="30"/>
      <c r="H223" s="31"/>
    </row>
    <row r="224" spans="1:8" x14ac:dyDescent="0.25">
      <c r="A224" s="37"/>
      <c r="C224" s="97">
        <f>SUM(C222:C223)</f>
        <v>133.32</v>
      </c>
      <c r="D224" s="33"/>
      <c r="E224" s="18"/>
      <c r="F224" s="31"/>
      <c r="G224" s="30"/>
      <c r="H224" s="31"/>
    </row>
    <row r="225" spans="1:8" x14ac:dyDescent="0.25">
      <c r="A225" s="37"/>
      <c r="C225" s="97"/>
      <c r="D225" s="33"/>
      <c r="E225" s="18"/>
      <c r="F225" s="31"/>
      <c r="G225" s="30"/>
      <c r="H225" s="31"/>
    </row>
    <row r="226" spans="1:8" x14ac:dyDescent="0.25">
      <c r="A226" s="37"/>
      <c r="C226" s="97"/>
      <c r="D226" s="33"/>
      <c r="E226" s="18"/>
      <c r="F226" s="31"/>
      <c r="G226" s="30"/>
      <c r="H226" s="31"/>
    </row>
    <row r="227" spans="1:8" x14ac:dyDescent="0.25">
      <c r="A227" s="37"/>
      <c r="C227" s="97"/>
      <c r="D227" s="33"/>
      <c r="E227" s="18"/>
      <c r="F227" s="31"/>
      <c r="G227" s="30"/>
      <c r="H227" s="31"/>
    </row>
    <row r="228" spans="1:8" x14ac:dyDescent="0.25">
      <c r="A228" s="37"/>
      <c r="C228" s="97"/>
      <c r="D228" s="33"/>
      <c r="E228" s="18"/>
      <c r="F228" s="31"/>
      <c r="G228" s="30"/>
      <c r="H228" s="31"/>
    </row>
    <row r="229" spans="1:8" ht="25" x14ac:dyDescent="0.25">
      <c r="A229" s="51">
        <v>2</v>
      </c>
      <c r="B229" s="85">
        <v>15.5</v>
      </c>
      <c r="C229" s="97">
        <f>A229*B229</f>
        <v>31</v>
      </c>
      <c r="D229" s="9" t="s">
        <v>66</v>
      </c>
      <c r="E229" s="17">
        <f>C231</f>
        <v>55.6</v>
      </c>
      <c r="F229" s="17" t="s">
        <v>7</v>
      </c>
      <c r="G229" s="30"/>
      <c r="H229" s="31"/>
    </row>
    <row r="230" spans="1:8" x14ac:dyDescent="0.25">
      <c r="A230" s="51">
        <v>2</v>
      </c>
      <c r="B230" s="85">
        <v>12.3</v>
      </c>
      <c r="C230" s="97">
        <f>A230*B230</f>
        <v>24.6</v>
      </c>
      <c r="D230" s="33"/>
      <c r="E230" s="18"/>
      <c r="F230" s="31"/>
      <c r="H230" s="36"/>
    </row>
    <row r="231" spans="1:8" x14ac:dyDescent="0.25">
      <c r="A231" s="37"/>
      <c r="C231" s="103">
        <f>SUM(C229:C230)</f>
        <v>55.6</v>
      </c>
      <c r="D231" s="33"/>
      <c r="E231" s="18"/>
      <c r="F231" s="31"/>
      <c r="H231" s="36"/>
    </row>
    <row r="232" spans="1:8" x14ac:dyDescent="0.25">
      <c r="A232" s="37"/>
      <c r="C232" s="97"/>
      <c r="D232" s="33"/>
      <c r="E232" s="18"/>
      <c r="F232" s="31"/>
      <c r="H232" s="36"/>
    </row>
    <row r="233" spans="1:8" x14ac:dyDescent="0.25">
      <c r="A233" s="37"/>
      <c r="C233" s="97"/>
      <c r="D233" s="33"/>
      <c r="E233" s="18"/>
      <c r="F233" s="31"/>
      <c r="H233" s="36"/>
    </row>
    <row r="234" spans="1:8" ht="25" x14ac:dyDescent="0.25">
      <c r="A234" s="51">
        <v>1</v>
      </c>
      <c r="B234" s="85">
        <v>405</v>
      </c>
      <c r="C234" s="97">
        <f>A234*B234</f>
        <v>405</v>
      </c>
      <c r="D234" s="9" t="s">
        <v>164</v>
      </c>
      <c r="E234" s="17">
        <f>C234</f>
        <v>405</v>
      </c>
      <c r="F234" s="17" t="s">
        <v>7</v>
      </c>
      <c r="G234" s="30"/>
      <c r="H234" s="31"/>
    </row>
    <row r="235" spans="1:8" x14ac:dyDescent="0.25">
      <c r="A235" s="37"/>
      <c r="C235" s="97"/>
      <c r="D235" s="33"/>
      <c r="E235" s="18"/>
      <c r="F235" s="31"/>
      <c r="H235" s="36"/>
    </row>
    <row r="236" spans="1:8" x14ac:dyDescent="0.25">
      <c r="A236" s="37"/>
      <c r="C236" s="97"/>
      <c r="D236" s="33"/>
      <c r="E236" s="18"/>
      <c r="F236" s="31"/>
      <c r="H236" s="36"/>
    </row>
    <row r="237" spans="1:8" x14ac:dyDescent="0.25">
      <c r="A237" s="37"/>
      <c r="C237" s="97"/>
      <c r="D237" s="649" t="s">
        <v>67</v>
      </c>
      <c r="E237" s="18"/>
      <c r="F237" s="31"/>
      <c r="G237" s="30"/>
    </row>
    <row r="238" spans="1:8" x14ac:dyDescent="0.25">
      <c r="A238" s="37"/>
      <c r="C238" s="97"/>
      <c r="D238" s="118" t="s">
        <v>68</v>
      </c>
      <c r="E238" s="18"/>
      <c r="F238" s="31"/>
      <c r="G238" s="30"/>
    </row>
    <row r="239" spans="1:8" x14ac:dyDescent="0.25">
      <c r="A239" s="37"/>
      <c r="C239" s="97"/>
      <c r="D239" s="118"/>
      <c r="E239" s="18"/>
      <c r="F239" s="31"/>
      <c r="G239" s="30"/>
    </row>
    <row r="240" spans="1:8" ht="25" x14ac:dyDescent="0.25">
      <c r="A240" s="654">
        <v>3</v>
      </c>
      <c r="B240" s="85">
        <f>3.14*42.3</f>
        <v>132.822</v>
      </c>
      <c r="C240" s="97">
        <f>A240*B240</f>
        <v>398.46600000000001</v>
      </c>
      <c r="D240" s="650" t="s">
        <v>65</v>
      </c>
      <c r="E240" s="17">
        <f>C240</f>
        <v>398.46600000000001</v>
      </c>
      <c r="F240" s="17" t="s">
        <v>7</v>
      </c>
      <c r="G240" s="30"/>
    </row>
    <row r="241" spans="1:9" x14ac:dyDescent="0.25">
      <c r="A241" s="37"/>
      <c r="D241" s="651"/>
      <c r="E241" s="18"/>
      <c r="F241" s="31"/>
      <c r="H241" s="36"/>
    </row>
    <row r="242" spans="1:9" x14ac:dyDescent="0.25">
      <c r="A242" s="37"/>
      <c r="D242" s="651"/>
      <c r="E242" s="18"/>
      <c r="F242" s="31"/>
      <c r="H242" s="36"/>
    </row>
    <row r="243" spans="1:9" x14ac:dyDescent="0.25">
      <c r="A243" s="37"/>
      <c r="D243" s="649" t="s">
        <v>69</v>
      </c>
      <c r="E243" s="18"/>
      <c r="F243" s="31"/>
      <c r="H243" s="36"/>
    </row>
    <row r="244" spans="1:9" x14ac:dyDescent="0.25">
      <c r="A244" s="37"/>
      <c r="D244" s="651"/>
      <c r="E244" s="18"/>
      <c r="F244" s="31"/>
      <c r="H244" s="36"/>
    </row>
    <row r="245" spans="1:9" ht="25" x14ac:dyDescent="0.25">
      <c r="A245" s="37"/>
      <c r="D245" s="650" t="s">
        <v>65</v>
      </c>
      <c r="E245" s="17">
        <f>C250</f>
        <v>1549.8700000000001</v>
      </c>
      <c r="F245" s="17" t="s">
        <v>7</v>
      </c>
      <c r="H245" s="36"/>
    </row>
    <row r="246" spans="1:9" x14ac:dyDescent="0.25">
      <c r="A246" s="37"/>
      <c r="B246" s="75">
        <f>149.8+83.1+93.4</f>
        <v>326.3</v>
      </c>
      <c r="D246" s="651" t="s">
        <v>79</v>
      </c>
      <c r="E246" s="18"/>
      <c r="F246" s="31"/>
      <c r="H246" s="36"/>
    </row>
    <row r="247" spans="1:9" x14ac:dyDescent="0.25">
      <c r="A247" s="37"/>
      <c r="B247" s="653"/>
      <c r="D247" s="651" t="s">
        <v>70</v>
      </c>
      <c r="E247" s="18"/>
      <c r="F247" s="31"/>
      <c r="H247" s="36"/>
      <c r="I247" s="7">
        <v>466</v>
      </c>
    </row>
    <row r="248" spans="1:9" x14ac:dyDescent="0.25">
      <c r="A248" s="37"/>
      <c r="B248" s="94">
        <f>164.58+116.59+101.15</f>
        <v>382.32000000000005</v>
      </c>
      <c r="D248" s="651" t="s">
        <v>71</v>
      </c>
      <c r="E248" s="18"/>
      <c r="F248" s="31"/>
      <c r="H248" s="36"/>
    </row>
    <row r="249" spans="1:9" ht="25" x14ac:dyDescent="0.25">
      <c r="A249" s="37"/>
      <c r="B249" s="94">
        <f>47.7+198.5+147.4+3.6+224.01+220.04</f>
        <v>841.25</v>
      </c>
      <c r="C249" s="104"/>
      <c r="D249" s="652" t="s">
        <v>85</v>
      </c>
      <c r="E249" s="18"/>
      <c r="F249" s="31"/>
      <c r="H249" s="36"/>
    </row>
    <row r="250" spans="1:9" x14ac:dyDescent="0.25">
      <c r="A250" s="37"/>
      <c r="C250" s="99">
        <f>SUM(B246:B249)</f>
        <v>1549.8700000000001</v>
      </c>
      <c r="D250" s="33"/>
      <c r="E250" s="18"/>
      <c r="F250" s="31"/>
      <c r="H250" s="36"/>
    </row>
    <row r="251" spans="1:9" x14ac:dyDescent="0.25">
      <c r="A251" s="37"/>
      <c r="D251" s="33"/>
      <c r="E251" s="18"/>
      <c r="F251" s="31"/>
      <c r="H251" s="36"/>
    </row>
    <row r="252" spans="1:9" x14ac:dyDescent="0.25">
      <c r="A252" s="37"/>
      <c r="D252" s="33"/>
      <c r="E252" s="18"/>
      <c r="F252" s="31"/>
      <c r="H252" s="36"/>
    </row>
    <row r="253" spans="1:9" x14ac:dyDescent="0.25">
      <c r="A253" s="37"/>
      <c r="D253" s="118" t="s">
        <v>73</v>
      </c>
      <c r="E253" s="18"/>
      <c r="F253" s="31"/>
      <c r="H253" s="36"/>
    </row>
    <row r="254" spans="1:9" x14ac:dyDescent="0.25">
      <c r="A254" s="37"/>
      <c r="D254" s="33"/>
      <c r="E254" s="18"/>
      <c r="F254" s="31"/>
      <c r="H254" s="36"/>
    </row>
    <row r="255" spans="1:9" ht="25" x14ac:dyDescent="0.25">
      <c r="A255" s="37"/>
      <c r="B255" s="95"/>
      <c r="D255" s="9" t="s">
        <v>65</v>
      </c>
      <c r="E255" s="17">
        <f>C265</f>
        <v>2268.54</v>
      </c>
      <c r="F255" s="17" t="s">
        <v>7</v>
      </c>
      <c r="H255" s="36"/>
    </row>
    <row r="256" spans="1:9" x14ac:dyDescent="0.25">
      <c r="A256" s="37">
        <v>2</v>
      </c>
      <c r="B256" s="75">
        <f>517.33-20</f>
        <v>497.33000000000004</v>
      </c>
      <c r="C256" s="99">
        <f>A256*B256</f>
        <v>994.66000000000008</v>
      </c>
      <c r="D256" s="33" t="s">
        <v>74</v>
      </c>
      <c r="E256" s="18"/>
      <c r="F256" s="31"/>
      <c r="H256" s="36"/>
    </row>
    <row r="257" spans="1:8" x14ac:dyDescent="0.25">
      <c r="A257" s="37"/>
      <c r="B257" s="94">
        <f>46.13+57.85</f>
        <v>103.98</v>
      </c>
      <c r="C257" s="99">
        <f>B257</f>
        <v>103.98</v>
      </c>
      <c r="D257" s="33" t="str">
        <f>D256</f>
        <v>Parkers Lane</v>
      </c>
      <c r="E257" s="18"/>
      <c r="F257" s="31"/>
      <c r="H257" s="36"/>
    </row>
    <row r="258" spans="1:8" x14ac:dyDescent="0.25">
      <c r="A258" s="37"/>
      <c r="B258" s="95">
        <f>6.64+14.62</f>
        <v>21.259999999999998</v>
      </c>
      <c r="C258" s="99">
        <f>B258</f>
        <v>21.259999999999998</v>
      </c>
      <c r="D258" s="33" t="str">
        <f>D257</f>
        <v>Parkers Lane</v>
      </c>
      <c r="E258" s="18"/>
      <c r="F258" s="31"/>
      <c r="H258" s="36"/>
    </row>
    <row r="259" spans="1:8" x14ac:dyDescent="0.25">
      <c r="A259" s="37">
        <v>2</v>
      </c>
      <c r="B259" s="106">
        <v>417.75</v>
      </c>
      <c r="C259" s="99">
        <f>A259*B259</f>
        <v>835.5</v>
      </c>
      <c r="D259" s="33" t="s">
        <v>83</v>
      </c>
      <c r="E259" s="18"/>
      <c r="F259" s="31"/>
      <c r="H259" s="36"/>
    </row>
    <row r="260" spans="1:8" x14ac:dyDescent="0.25">
      <c r="A260" s="37"/>
      <c r="B260" s="105">
        <v>8.73</v>
      </c>
      <c r="C260" s="99">
        <f>B260</f>
        <v>8.73</v>
      </c>
      <c r="D260" s="33" t="str">
        <f>D259</f>
        <v>Hall Lane</v>
      </c>
      <c r="E260" s="18"/>
      <c r="F260" s="31"/>
      <c r="H260" s="36"/>
    </row>
    <row r="261" spans="1:8" x14ac:dyDescent="0.25">
      <c r="A261" s="37"/>
      <c r="B261" s="105">
        <f>146.1+142.1+18.6+38.9</f>
        <v>345.7</v>
      </c>
      <c r="C261" s="99">
        <f t="shared" ref="C261:C262" si="0">B261</f>
        <v>345.7</v>
      </c>
      <c r="D261" s="33" t="s">
        <v>86</v>
      </c>
      <c r="E261" s="18"/>
      <c r="F261" s="31"/>
      <c r="H261" s="36"/>
    </row>
    <row r="262" spans="1:8" x14ac:dyDescent="0.25">
      <c r="A262" s="37"/>
      <c r="B262" s="94"/>
      <c r="C262" s="104">
        <f t="shared" si="0"/>
        <v>0</v>
      </c>
      <c r="D262" s="33" t="s">
        <v>87</v>
      </c>
      <c r="E262" s="18"/>
      <c r="F262" s="31"/>
      <c r="H262" s="36"/>
    </row>
    <row r="263" spans="1:8" x14ac:dyDescent="0.25">
      <c r="A263" s="37"/>
      <c r="D263" s="33"/>
      <c r="E263" s="18"/>
      <c r="F263" s="31"/>
      <c r="H263" s="36"/>
    </row>
    <row r="264" spans="1:8" x14ac:dyDescent="0.25">
      <c r="A264" s="37" t="s">
        <v>9</v>
      </c>
      <c r="B264" s="91">
        <f>-(12.71+28.58)</f>
        <v>-41.29</v>
      </c>
      <c r="C264" s="99">
        <f>B264</f>
        <v>-41.29</v>
      </c>
      <c r="D264" s="33" t="s">
        <v>74</v>
      </c>
      <c r="E264" s="18"/>
      <c r="F264" s="31"/>
      <c r="H264" s="36"/>
    </row>
    <row r="265" spans="1:8" x14ac:dyDescent="0.25">
      <c r="A265" s="37"/>
      <c r="C265" s="119">
        <f>SUM(C256:C264)</f>
        <v>2268.54</v>
      </c>
      <c r="D265" s="33"/>
      <c r="E265" s="18"/>
      <c r="F265" s="31"/>
      <c r="H265" s="36"/>
    </row>
    <row r="266" spans="1:8" x14ac:dyDescent="0.25">
      <c r="A266" s="37"/>
      <c r="D266" s="33"/>
      <c r="E266" s="18"/>
      <c r="F266" s="31"/>
      <c r="H266" s="36"/>
    </row>
    <row r="267" spans="1:8" x14ac:dyDescent="0.25">
      <c r="A267" s="37"/>
      <c r="D267" s="33"/>
      <c r="E267" s="18"/>
      <c r="F267" s="31"/>
      <c r="H267" s="36"/>
    </row>
    <row r="268" spans="1:8" ht="25" x14ac:dyDescent="0.25">
      <c r="A268" s="37"/>
      <c r="D268" s="9" t="s">
        <v>66</v>
      </c>
      <c r="E268" s="18"/>
      <c r="F268" s="31"/>
      <c r="H268" s="36"/>
    </row>
    <row r="269" spans="1:8" x14ac:dyDescent="0.25">
      <c r="A269" s="37"/>
      <c r="D269" s="33"/>
      <c r="E269" s="18"/>
      <c r="F269" s="31"/>
      <c r="H269" s="36"/>
    </row>
    <row r="270" spans="1:8" x14ac:dyDescent="0.25">
      <c r="A270" s="37"/>
      <c r="B270" s="75">
        <f>11.73+9.34</f>
        <v>21.07</v>
      </c>
      <c r="D270" s="33" t="s">
        <v>74</v>
      </c>
      <c r="E270" s="17">
        <f>C271</f>
        <v>28.57</v>
      </c>
      <c r="F270" s="17" t="s">
        <v>7</v>
      </c>
      <c r="H270" s="36"/>
    </row>
    <row r="271" spans="1:8" x14ac:dyDescent="0.25">
      <c r="A271" s="37"/>
      <c r="B271" s="94">
        <v>7.5</v>
      </c>
      <c r="C271" s="99">
        <f>SUM(B270:B271)</f>
        <v>28.57</v>
      </c>
      <c r="D271" s="33" t="s">
        <v>86</v>
      </c>
      <c r="E271" s="18"/>
      <c r="F271" s="31"/>
      <c r="H271" s="36"/>
    </row>
    <row r="272" spans="1:8" x14ac:dyDescent="0.25">
      <c r="A272" s="37"/>
      <c r="D272" s="33"/>
      <c r="E272" s="18"/>
      <c r="F272" s="31"/>
      <c r="H272" s="36"/>
    </row>
    <row r="273" spans="1:9" x14ac:dyDescent="0.25">
      <c r="A273" s="37"/>
      <c r="D273" s="33"/>
      <c r="E273" s="18"/>
      <c r="F273" s="31"/>
      <c r="H273" s="36"/>
    </row>
    <row r="274" spans="1:9" x14ac:dyDescent="0.25">
      <c r="A274" s="37"/>
      <c r="D274" s="118" t="s">
        <v>76</v>
      </c>
      <c r="E274" s="18"/>
      <c r="F274" s="31"/>
      <c r="H274" s="36"/>
    </row>
    <row r="275" spans="1:9" x14ac:dyDescent="0.25">
      <c r="A275" s="37"/>
      <c r="D275" s="33"/>
      <c r="E275" s="18"/>
      <c r="F275" s="31"/>
      <c r="H275" s="36"/>
    </row>
    <row r="276" spans="1:9" x14ac:dyDescent="0.25">
      <c r="A276" s="37"/>
      <c r="D276" s="33" t="s">
        <v>75</v>
      </c>
      <c r="E276" s="17">
        <f>C286</f>
        <v>2388.7599999999998</v>
      </c>
      <c r="F276" s="17" t="s">
        <v>7</v>
      </c>
      <c r="H276" s="36"/>
    </row>
    <row r="277" spans="1:9" x14ac:dyDescent="0.25">
      <c r="A277" s="37">
        <v>2</v>
      </c>
      <c r="B277" s="75">
        <f>517.33-20</f>
        <v>497.33000000000004</v>
      </c>
      <c r="C277" s="99">
        <f>A277*B277</f>
        <v>994.66000000000008</v>
      </c>
      <c r="D277" s="33" t="s">
        <v>74</v>
      </c>
      <c r="E277" s="18"/>
      <c r="F277" s="31"/>
      <c r="H277" s="36"/>
    </row>
    <row r="278" spans="1:9" x14ac:dyDescent="0.25">
      <c r="A278" s="37"/>
      <c r="B278" s="94">
        <f>46.13+57.85</f>
        <v>103.98</v>
      </c>
      <c r="C278" s="99">
        <f>B278</f>
        <v>103.98</v>
      </c>
      <c r="D278" s="33" t="str">
        <f>D277</f>
        <v>Parkers Lane</v>
      </c>
      <c r="E278" s="18"/>
      <c r="F278" s="31"/>
      <c r="H278" s="36"/>
    </row>
    <row r="279" spans="1:9" x14ac:dyDescent="0.25">
      <c r="A279" s="37"/>
      <c r="B279" s="94">
        <f>6.64+14.62</f>
        <v>21.259999999999998</v>
      </c>
      <c r="C279" s="99">
        <f>B279</f>
        <v>21.259999999999998</v>
      </c>
      <c r="D279" s="33" t="str">
        <f>D278</f>
        <v>Parkers Lane</v>
      </c>
      <c r="E279" s="18"/>
      <c r="F279" s="31"/>
      <c r="H279" s="36"/>
    </row>
    <row r="280" spans="1:9" x14ac:dyDescent="0.25">
      <c r="A280" s="37"/>
      <c r="B280" s="94">
        <f>51.96+62.26</f>
        <v>114.22</v>
      </c>
      <c r="C280" s="99">
        <f>B280</f>
        <v>114.22</v>
      </c>
      <c r="D280" s="33" t="str">
        <f>D279</f>
        <v>Parkers Lane</v>
      </c>
      <c r="E280" s="18"/>
      <c r="F280" s="31"/>
      <c r="H280" s="36"/>
    </row>
    <row r="281" spans="1:9" x14ac:dyDescent="0.25">
      <c r="A281" s="656">
        <v>2</v>
      </c>
      <c r="B281" s="106">
        <v>417.75</v>
      </c>
      <c r="C281" s="99">
        <f>A281*B281</f>
        <v>835.5</v>
      </c>
      <c r="D281" s="651" t="s">
        <v>70</v>
      </c>
      <c r="E281" s="18"/>
      <c r="F281" s="31"/>
      <c r="H281" s="36"/>
      <c r="I281" s="7">
        <v>2</v>
      </c>
    </row>
    <row r="282" spans="1:9" x14ac:dyDescent="0.25">
      <c r="A282" s="37"/>
      <c r="B282" s="105">
        <v>8.73</v>
      </c>
      <c r="C282" s="99">
        <f>B282</f>
        <v>8.73</v>
      </c>
      <c r="D282" s="33"/>
      <c r="E282" s="18"/>
      <c r="F282" s="31"/>
      <c r="H282" s="36"/>
    </row>
    <row r="283" spans="1:9" x14ac:dyDescent="0.25">
      <c r="A283" s="37"/>
      <c r="B283" s="105">
        <v>6</v>
      </c>
      <c r="C283" s="99">
        <f>B283</f>
        <v>6</v>
      </c>
      <c r="D283" s="33"/>
      <c r="E283" s="18"/>
      <c r="F283" s="31"/>
      <c r="H283" s="36"/>
    </row>
    <row r="284" spans="1:9" x14ac:dyDescent="0.25">
      <c r="A284" s="37"/>
      <c r="B284" s="105">
        <f>146.1+142.1+18.6+38.9</f>
        <v>345.7</v>
      </c>
      <c r="C284" s="99">
        <f t="shared" ref="C284" si="1">B284</f>
        <v>345.7</v>
      </c>
      <c r="D284" s="33" t="s">
        <v>86</v>
      </c>
      <c r="E284" s="18"/>
      <c r="F284" s="31"/>
      <c r="H284" s="36"/>
    </row>
    <row r="285" spans="1:9" x14ac:dyDescent="0.25">
      <c r="A285" s="37" t="s">
        <v>9</v>
      </c>
      <c r="B285" s="91">
        <f>-(12.71+28.58)</f>
        <v>-41.29</v>
      </c>
      <c r="C285" s="99">
        <f>B285</f>
        <v>-41.29</v>
      </c>
      <c r="D285" s="33" t="s">
        <v>74</v>
      </c>
      <c r="E285" s="18"/>
      <c r="F285" s="31"/>
      <c r="H285" s="36"/>
    </row>
    <row r="286" spans="1:9" x14ac:dyDescent="0.25">
      <c r="A286" s="37"/>
      <c r="C286" s="119">
        <f>SUM(C277:C285)</f>
        <v>2388.7599999999998</v>
      </c>
      <c r="D286" s="33"/>
      <c r="E286" s="18"/>
      <c r="F286" s="31"/>
      <c r="H286" s="36"/>
    </row>
    <row r="287" spans="1:9" x14ac:dyDescent="0.25">
      <c r="A287" s="37"/>
      <c r="D287" s="33"/>
      <c r="E287" s="18"/>
      <c r="F287" s="31"/>
      <c r="H287" s="36"/>
    </row>
    <row r="288" spans="1:9" x14ac:dyDescent="0.25">
      <c r="A288" s="37"/>
      <c r="D288" s="33"/>
      <c r="E288" s="18"/>
      <c r="F288" s="31"/>
      <c r="H288" s="36"/>
    </row>
    <row r="289" spans="1:9" x14ac:dyDescent="0.25">
      <c r="A289" s="37"/>
      <c r="D289" s="33"/>
      <c r="E289" s="18"/>
      <c r="F289" s="31"/>
      <c r="H289" s="36"/>
    </row>
    <row r="290" spans="1:9" x14ac:dyDescent="0.25">
      <c r="A290" s="37"/>
      <c r="D290" s="118" t="s">
        <v>77</v>
      </c>
      <c r="E290" s="18"/>
      <c r="F290" s="31"/>
      <c r="H290" s="36"/>
    </row>
    <row r="291" spans="1:9" x14ac:dyDescent="0.25">
      <c r="A291" s="37"/>
      <c r="D291" s="33" t="s">
        <v>75</v>
      </c>
      <c r="E291" s="17">
        <f>C296</f>
        <v>1548.23</v>
      </c>
      <c r="F291" s="17" t="s">
        <v>7</v>
      </c>
      <c r="H291" s="36"/>
    </row>
    <row r="292" spans="1:9" s="8" customFormat="1" x14ac:dyDescent="0.25">
      <c r="A292" s="122"/>
      <c r="B292" s="75">
        <f>57.86+102.04+57.38</f>
        <v>217.28</v>
      </c>
      <c r="C292" s="95"/>
      <c r="D292" s="123" t="s">
        <v>74</v>
      </c>
      <c r="E292" s="18"/>
      <c r="F292" s="31"/>
      <c r="G292" s="126"/>
      <c r="H292" s="126"/>
    </row>
    <row r="293" spans="1:9" s="8" customFormat="1" x14ac:dyDescent="0.25">
      <c r="A293" s="122"/>
      <c r="B293" s="655">
        <v>227</v>
      </c>
      <c r="C293" s="95"/>
      <c r="D293" s="651" t="s">
        <v>70</v>
      </c>
      <c r="E293" s="124"/>
      <c r="F293" s="125"/>
      <c r="G293" s="126"/>
      <c r="H293" s="126"/>
      <c r="I293" s="8">
        <v>227</v>
      </c>
    </row>
    <row r="294" spans="1:9" s="8" customFormat="1" x14ac:dyDescent="0.25">
      <c r="A294" s="122"/>
      <c r="B294" s="94">
        <v>258.7</v>
      </c>
      <c r="C294" s="95"/>
      <c r="D294" s="123" t="s">
        <v>71</v>
      </c>
      <c r="E294" s="124"/>
      <c r="F294" s="125"/>
      <c r="G294" s="126"/>
      <c r="H294" s="126"/>
    </row>
    <row r="295" spans="1:9" s="8" customFormat="1" ht="25" x14ac:dyDescent="0.25">
      <c r="A295" s="122"/>
      <c r="B295" s="94">
        <f>47.7+198.5+147.4+3.6+224.01+220.04+4</f>
        <v>845.25</v>
      </c>
      <c r="C295" s="75"/>
      <c r="D295" s="23" t="s">
        <v>85</v>
      </c>
      <c r="E295" s="124"/>
      <c r="F295" s="125"/>
      <c r="G295" s="126"/>
      <c r="H295" s="126"/>
    </row>
    <row r="296" spans="1:9" x14ac:dyDescent="0.25">
      <c r="A296" s="37"/>
      <c r="C296" s="99">
        <f>SUM(B292:B295)</f>
        <v>1548.23</v>
      </c>
      <c r="D296" s="33"/>
      <c r="E296" s="18"/>
      <c r="F296" s="31"/>
      <c r="H296" s="36"/>
    </row>
    <row r="297" spans="1:9" x14ac:dyDescent="0.25">
      <c r="A297" s="37"/>
      <c r="D297" s="33"/>
      <c r="E297" s="18"/>
      <c r="F297" s="31"/>
      <c r="H297" s="36"/>
    </row>
    <row r="298" spans="1:9" x14ac:dyDescent="0.25">
      <c r="A298" s="37"/>
      <c r="D298" s="33"/>
      <c r="E298" s="18"/>
      <c r="F298" s="31"/>
      <c r="H298" s="36"/>
    </row>
    <row r="299" spans="1:9" x14ac:dyDescent="0.25">
      <c r="A299" s="37"/>
      <c r="D299" s="33"/>
      <c r="E299" s="18"/>
      <c r="F299" s="31"/>
      <c r="H299" s="36"/>
    </row>
    <row r="300" spans="1:9" x14ac:dyDescent="0.25">
      <c r="A300" s="37"/>
      <c r="D300" s="118" t="s">
        <v>78</v>
      </c>
      <c r="E300" s="18"/>
      <c r="F300" s="31"/>
      <c r="H300" s="36"/>
    </row>
    <row r="301" spans="1:9" x14ac:dyDescent="0.25">
      <c r="A301" s="37"/>
      <c r="D301" s="33"/>
      <c r="E301" s="18"/>
      <c r="F301" s="31"/>
      <c r="H301" s="36"/>
    </row>
    <row r="302" spans="1:9" ht="25" x14ac:dyDescent="0.25">
      <c r="A302" s="37"/>
      <c r="D302" s="9" t="s">
        <v>65</v>
      </c>
      <c r="E302" s="17">
        <f>C310</f>
        <v>631.65280000000007</v>
      </c>
      <c r="F302" s="17" t="s">
        <v>7</v>
      </c>
      <c r="H302" s="36"/>
    </row>
    <row r="303" spans="1:9" x14ac:dyDescent="0.25">
      <c r="A303" s="37"/>
      <c r="D303" s="9"/>
      <c r="E303" s="18"/>
      <c r="F303" s="31"/>
      <c r="H303" s="36"/>
    </row>
    <row r="304" spans="1:9" x14ac:dyDescent="0.25">
      <c r="A304" s="37">
        <v>2</v>
      </c>
      <c r="B304" s="75">
        <v>39.35</v>
      </c>
      <c r="C304" s="99">
        <f>A304*B304</f>
        <v>78.7</v>
      </c>
      <c r="D304" s="33" t="s">
        <v>79</v>
      </c>
      <c r="E304" s="18"/>
      <c r="F304" s="31"/>
      <c r="H304" s="36"/>
    </row>
    <row r="305" spans="1:9" x14ac:dyDescent="0.25">
      <c r="A305" s="37">
        <v>1</v>
      </c>
      <c r="B305" s="75">
        <v>28.372800000000002</v>
      </c>
      <c r="C305" s="99">
        <f>A305*B305</f>
        <v>28.372800000000002</v>
      </c>
      <c r="D305" s="33" t="s">
        <v>79</v>
      </c>
      <c r="E305" s="18"/>
      <c r="F305" s="31"/>
      <c r="H305" s="36"/>
    </row>
    <row r="306" spans="1:9" x14ac:dyDescent="0.25">
      <c r="A306" s="37"/>
      <c r="B306" s="657">
        <v>240</v>
      </c>
      <c r="C306" s="99">
        <f>B306</f>
        <v>240</v>
      </c>
      <c r="D306" s="33" t="s">
        <v>70</v>
      </c>
      <c r="E306" s="18"/>
      <c r="F306" s="31"/>
      <c r="H306" s="36"/>
      <c r="I306" s="7">
        <v>137</v>
      </c>
    </row>
    <row r="307" spans="1:9" x14ac:dyDescent="0.25">
      <c r="A307" s="37"/>
      <c r="B307" s="94">
        <f>39+39.21+29.25</f>
        <v>107.46000000000001</v>
      </c>
      <c r="C307" s="99">
        <f t="shared" ref="C307:C309" si="2">B307</f>
        <v>107.46000000000001</v>
      </c>
      <c r="D307" s="33" t="s">
        <v>71</v>
      </c>
      <c r="E307" s="18"/>
      <c r="F307" s="31"/>
      <c r="H307" s="36"/>
    </row>
    <row r="308" spans="1:9" x14ac:dyDescent="0.25">
      <c r="A308" s="37"/>
      <c r="B308" s="94">
        <v>39.67</v>
      </c>
      <c r="C308" s="99">
        <f>B308</f>
        <v>39.67</v>
      </c>
      <c r="D308" s="33" t="s">
        <v>84</v>
      </c>
      <c r="E308" s="18"/>
      <c r="F308" s="31"/>
      <c r="H308" s="36"/>
    </row>
    <row r="309" spans="1:9" x14ac:dyDescent="0.25">
      <c r="A309" s="37"/>
      <c r="B309" s="94">
        <f>36.51+36.98+40.73+23.23</f>
        <v>137.44999999999999</v>
      </c>
      <c r="C309" s="104">
        <f t="shared" si="2"/>
        <v>137.44999999999999</v>
      </c>
      <c r="D309" s="33" t="s">
        <v>72</v>
      </c>
      <c r="E309" s="18"/>
      <c r="F309" s="31"/>
      <c r="H309" s="36"/>
    </row>
    <row r="310" spans="1:9" x14ac:dyDescent="0.25">
      <c r="A310" s="37"/>
      <c r="C310" s="99">
        <f>SUM(C304:C309)</f>
        <v>631.65280000000007</v>
      </c>
      <c r="D310" s="33"/>
      <c r="E310" s="18"/>
      <c r="F310" s="31"/>
      <c r="H310" s="36"/>
    </row>
    <row r="311" spans="1:9" x14ac:dyDescent="0.25">
      <c r="A311" s="37"/>
      <c r="D311" s="33"/>
      <c r="E311" s="18"/>
      <c r="F311" s="31"/>
      <c r="H311" s="36"/>
    </row>
    <row r="312" spans="1:9" ht="13" x14ac:dyDescent="0.25">
      <c r="A312" s="37"/>
      <c r="D312" s="163" t="s">
        <v>148</v>
      </c>
      <c r="E312" s="18"/>
      <c r="F312" s="31"/>
      <c r="H312" s="36"/>
    </row>
    <row r="313" spans="1:9" x14ac:dyDescent="0.25">
      <c r="A313" s="37"/>
      <c r="D313" s="33"/>
      <c r="E313" s="18"/>
      <c r="F313" s="31"/>
      <c r="H313" s="36"/>
    </row>
    <row r="314" spans="1:9" x14ac:dyDescent="0.25">
      <c r="A314" s="37">
        <v>4</v>
      </c>
      <c r="B314" s="75">
        <f>2*0.92</f>
        <v>1.84</v>
      </c>
      <c r="C314" s="99">
        <f>A314*B314</f>
        <v>7.36</v>
      </c>
      <c r="D314" s="84" t="s">
        <v>12</v>
      </c>
      <c r="E314" s="17">
        <f>C327</f>
        <v>169.28</v>
      </c>
      <c r="F314" s="17" t="s">
        <v>7</v>
      </c>
      <c r="H314" s="36"/>
    </row>
    <row r="315" spans="1:9" x14ac:dyDescent="0.25">
      <c r="A315" s="37"/>
      <c r="D315" s="84" t="s">
        <v>13</v>
      </c>
      <c r="E315" s="18"/>
      <c r="F315" s="31"/>
      <c r="H315" s="36"/>
    </row>
    <row r="316" spans="1:9" x14ac:dyDescent="0.25">
      <c r="A316" s="37"/>
      <c r="D316" s="84" t="s">
        <v>14</v>
      </c>
      <c r="E316" s="18"/>
      <c r="F316" s="31"/>
      <c r="H316" s="36"/>
    </row>
    <row r="317" spans="1:9" x14ac:dyDescent="0.25">
      <c r="A317" s="37"/>
      <c r="D317" s="84" t="s">
        <v>15</v>
      </c>
      <c r="E317" s="18"/>
      <c r="F317" s="31"/>
      <c r="H317" s="36"/>
    </row>
    <row r="318" spans="1:9" x14ac:dyDescent="0.25">
      <c r="A318" s="37">
        <v>24</v>
      </c>
      <c r="B318" s="75">
        <f>2*0.92</f>
        <v>1.84</v>
      </c>
      <c r="C318" s="99">
        <f>A318*B318</f>
        <v>44.160000000000004</v>
      </c>
      <c r="D318" s="84" t="s">
        <v>31</v>
      </c>
      <c r="E318" s="18"/>
      <c r="F318" s="31"/>
      <c r="H318" s="36"/>
    </row>
    <row r="319" spans="1:9" x14ac:dyDescent="0.25">
      <c r="A319" s="37"/>
      <c r="D319" s="84" t="s">
        <v>13</v>
      </c>
      <c r="E319" s="18"/>
      <c r="F319" s="31"/>
      <c r="H319" s="36"/>
    </row>
    <row r="320" spans="1:9" x14ac:dyDescent="0.25">
      <c r="A320" s="37"/>
      <c r="D320" s="84" t="s">
        <v>14</v>
      </c>
      <c r="E320" s="18"/>
      <c r="F320" s="31"/>
      <c r="H320" s="36"/>
    </row>
    <row r="321" spans="1:8" x14ac:dyDescent="0.25">
      <c r="A321" s="37"/>
      <c r="D321" s="84" t="s">
        <v>30</v>
      </c>
      <c r="E321" s="18"/>
      <c r="F321" s="31"/>
      <c r="H321" s="36"/>
    </row>
    <row r="322" spans="1:8" x14ac:dyDescent="0.25">
      <c r="A322" s="37">
        <v>32</v>
      </c>
      <c r="B322" s="75">
        <f>2*0.92</f>
        <v>1.84</v>
      </c>
      <c r="C322" s="99">
        <f>A322*B322</f>
        <v>58.88</v>
      </c>
      <c r="D322" s="84" t="s">
        <v>100</v>
      </c>
      <c r="E322" s="18"/>
      <c r="F322" s="31"/>
      <c r="H322" s="36"/>
    </row>
    <row r="323" spans="1:8" x14ac:dyDescent="0.25">
      <c r="A323" s="37"/>
      <c r="D323" s="84" t="s">
        <v>13</v>
      </c>
      <c r="E323" s="18"/>
      <c r="F323" s="31"/>
      <c r="H323" s="36"/>
    </row>
    <row r="324" spans="1:8" x14ac:dyDescent="0.25">
      <c r="A324" s="37"/>
      <c r="D324" s="84" t="s">
        <v>14</v>
      </c>
      <c r="E324" s="18"/>
      <c r="F324" s="31"/>
      <c r="H324" s="36"/>
    </row>
    <row r="325" spans="1:8" x14ac:dyDescent="0.25">
      <c r="A325" s="37"/>
      <c r="D325" s="84" t="s">
        <v>29</v>
      </c>
      <c r="E325" s="18"/>
      <c r="F325" s="31"/>
      <c r="H325" s="36"/>
    </row>
    <row r="326" spans="1:8" x14ac:dyDescent="0.25">
      <c r="A326" s="37">
        <v>32</v>
      </c>
      <c r="B326" s="75">
        <f>2*0.92</f>
        <v>1.84</v>
      </c>
      <c r="C326" s="104">
        <f>A326*B326</f>
        <v>58.88</v>
      </c>
      <c r="D326" s="84" t="s">
        <v>32</v>
      </c>
      <c r="E326" s="18"/>
      <c r="F326" s="31"/>
      <c r="H326" s="36"/>
    </row>
    <row r="327" spans="1:8" x14ac:dyDescent="0.25">
      <c r="A327" s="37"/>
      <c r="C327" s="99">
        <f>SUM(C314:C326)</f>
        <v>169.28</v>
      </c>
      <c r="D327" s="84" t="s">
        <v>13</v>
      </c>
      <c r="E327" s="18"/>
      <c r="F327" s="31"/>
      <c r="H327" s="36"/>
    </row>
    <row r="328" spans="1:8" x14ac:dyDescent="0.25">
      <c r="A328" s="37"/>
      <c r="D328" s="84" t="s">
        <v>14</v>
      </c>
      <c r="E328" s="18"/>
      <c r="F328" s="31"/>
      <c r="H328" s="36"/>
    </row>
    <row r="329" spans="1:8" x14ac:dyDescent="0.25">
      <c r="A329" s="37"/>
      <c r="D329" s="84" t="s">
        <v>28</v>
      </c>
      <c r="E329" s="18"/>
      <c r="F329" s="31"/>
      <c r="H329" s="36"/>
    </row>
    <row r="330" spans="1:8" x14ac:dyDescent="0.25">
      <c r="A330" s="37"/>
      <c r="D330" s="84"/>
      <c r="E330" s="18"/>
      <c r="F330" s="31"/>
      <c r="H330" s="36"/>
    </row>
    <row r="331" spans="1:8" x14ac:dyDescent="0.25">
      <c r="A331" s="37"/>
      <c r="D331" s="84"/>
      <c r="E331" s="18"/>
      <c r="F331" s="31"/>
      <c r="H331" s="36"/>
    </row>
    <row r="332" spans="1:8" x14ac:dyDescent="0.25">
      <c r="A332" s="37"/>
      <c r="D332" s="84"/>
      <c r="E332" s="18"/>
      <c r="F332" s="31"/>
      <c r="H332" s="36"/>
    </row>
    <row r="333" spans="1:8" x14ac:dyDescent="0.25">
      <c r="A333" s="37"/>
      <c r="D333" s="84"/>
      <c r="E333" s="18"/>
      <c r="F333" s="31"/>
      <c r="H333" s="36"/>
    </row>
    <row r="334" spans="1:8" s="162" customFormat="1" ht="13" x14ac:dyDescent="0.25">
      <c r="A334" s="155"/>
      <c r="B334" s="156"/>
      <c r="C334" s="157"/>
      <c r="D334" s="158" t="s">
        <v>150</v>
      </c>
      <c r="E334" s="159"/>
      <c r="F334" s="160"/>
      <c r="G334" s="161"/>
      <c r="H334" s="161"/>
    </row>
    <row r="335" spans="1:8" x14ac:dyDescent="0.25">
      <c r="A335" s="37"/>
      <c r="D335" s="33"/>
      <c r="E335" s="18"/>
      <c r="F335" s="31"/>
      <c r="H335" s="36"/>
    </row>
    <row r="336" spans="1:8" x14ac:dyDescent="0.25">
      <c r="A336" s="37">
        <v>4</v>
      </c>
      <c r="B336" s="75">
        <f>2*0.92</f>
        <v>1.84</v>
      </c>
      <c r="C336" s="99">
        <f>A336*B336</f>
        <v>7.36</v>
      </c>
      <c r="D336" s="84" t="s">
        <v>12</v>
      </c>
      <c r="E336" s="17">
        <f>C349</f>
        <v>169.28</v>
      </c>
      <c r="F336" s="17" t="s">
        <v>7</v>
      </c>
      <c r="H336" s="36"/>
    </row>
    <row r="337" spans="1:8" x14ac:dyDescent="0.25">
      <c r="A337" s="37"/>
      <c r="D337" s="84" t="s">
        <v>13</v>
      </c>
      <c r="E337" s="18"/>
      <c r="F337" s="31"/>
      <c r="H337" s="36"/>
    </row>
    <row r="338" spans="1:8" x14ac:dyDescent="0.25">
      <c r="A338" s="37"/>
      <c r="D338" s="84" t="s">
        <v>14</v>
      </c>
      <c r="E338" s="18"/>
      <c r="F338" s="31"/>
      <c r="H338" s="36"/>
    </row>
    <row r="339" spans="1:8" x14ac:dyDescent="0.25">
      <c r="A339" s="37"/>
      <c r="D339" s="84" t="s">
        <v>15</v>
      </c>
      <c r="E339" s="18"/>
      <c r="F339" s="31"/>
      <c r="H339" s="36"/>
    </row>
    <row r="340" spans="1:8" x14ac:dyDescent="0.25">
      <c r="A340" s="37">
        <v>24</v>
      </c>
      <c r="B340" s="75">
        <f>2*0.92</f>
        <v>1.84</v>
      </c>
      <c r="C340" s="99">
        <f>A340*B340</f>
        <v>44.160000000000004</v>
      </c>
      <c r="D340" s="84" t="s">
        <v>31</v>
      </c>
      <c r="E340" s="18"/>
      <c r="F340" s="31"/>
      <c r="H340" s="36"/>
    </row>
    <row r="341" spans="1:8" x14ac:dyDescent="0.25">
      <c r="A341" s="37"/>
      <c r="D341" s="84" t="s">
        <v>13</v>
      </c>
      <c r="E341" s="18"/>
      <c r="F341" s="31"/>
      <c r="H341" s="36"/>
    </row>
    <row r="342" spans="1:8" x14ac:dyDescent="0.25">
      <c r="A342" s="37"/>
      <c r="D342" s="84" t="s">
        <v>14</v>
      </c>
      <c r="E342" s="18"/>
      <c r="F342" s="31"/>
      <c r="H342" s="36"/>
    </row>
    <row r="343" spans="1:8" x14ac:dyDescent="0.25">
      <c r="A343" s="37"/>
      <c r="D343" s="84" t="s">
        <v>30</v>
      </c>
      <c r="E343" s="18"/>
      <c r="F343" s="31"/>
      <c r="H343" s="36"/>
    </row>
    <row r="344" spans="1:8" x14ac:dyDescent="0.25">
      <c r="A344" s="37">
        <v>32</v>
      </c>
      <c r="B344" s="75">
        <f>2*0.92</f>
        <v>1.84</v>
      </c>
      <c r="C344" s="99">
        <f>A344*B344</f>
        <v>58.88</v>
      </c>
      <c r="D344" s="84" t="s">
        <v>100</v>
      </c>
      <c r="E344" s="18"/>
      <c r="F344" s="31"/>
      <c r="H344" s="36"/>
    </row>
    <row r="345" spans="1:8" x14ac:dyDescent="0.25">
      <c r="A345" s="37"/>
      <c r="D345" s="84" t="s">
        <v>13</v>
      </c>
      <c r="E345" s="18"/>
      <c r="F345" s="31"/>
      <c r="H345" s="36"/>
    </row>
    <row r="346" spans="1:8" x14ac:dyDescent="0.25">
      <c r="A346" s="37"/>
      <c r="D346" s="84" t="s">
        <v>14</v>
      </c>
      <c r="E346" s="18"/>
      <c r="F346" s="31"/>
      <c r="H346" s="36"/>
    </row>
    <row r="347" spans="1:8" x14ac:dyDescent="0.25">
      <c r="A347" s="37"/>
      <c r="D347" s="84" t="s">
        <v>29</v>
      </c>
      <c r="E347" s="18"/>
      <c r="F347" s="31"/>
      <c r="H347" s="36"/>
    </row>
    <row r="348" spans="1:8" x14ac:dyDescent="0.25">
      <c r="A348" s="37">
        <v>32</v>
      </c>
      <c r="B348" s="75">
        <f>2*0.92</f>
        <v>1.84</v>
      </c>
      <c r="C348" s="104">
        <f>A348*B348</f>
        <v>58.88</v>
      </c>
      <c r="D348" s="84" t="s">
        <v>32</v>
      </c>
      <c r="E348" s="18"/>
      <c r="F348" s="31"/>
      <c r="H348" s="36"/>
    </row>
    <row r="349" spans="1:8" x14ac:dyDescent="0.25">
      <c r="A349" s="37"/>
      <c r="C349" s="99">
        <f>SUM(C336:C348)</f>
        <v>169.28</v>
      </c>
      <c r="D349" s="84" t="s">
        <v>13</v>
      </c>
      <c r="E349" s="18"/>
      <c r="F349" s="31"/>
      <c r="H349" s="36"/>
    </row>
    <row r="350" spans="1:8" x14ac:dyDescent="0.25">
      <c r="A350" s="37"/>
      <c r="D350" s="84" t="s">
        <v>14</v>
      </c>
      <c r="E350" s="18"/>
      <c r="F350" s="31"/>
      <c r="H350" s="36"/>
    </row>
    <row r="351" spans="1:8" x14ac:dyDescent="0.25">
      <c r="A351" s="37"/>
      <c r="D351" s="84" t="s">
        <v>28</v>
      </c>
      <c r="E351" s="18"/>
      <c r="F351" s="31"/>
      <c r="H351" s="36"/>
    </row>
    <row r="352" spans="1:8" x14ac:dyDescent="0.25">
      <c r="A352" s="37"/>
      <c r="D352" s="33"/>
      <c r="E352" s="18"/>
      <c r="F352" s="31"/>
      <c r="H352" s="36"/>
    </row>
    <row r="353" spans="1:8" x14ac:dyDescent="0.25">
      <c r="A353" s="37"/>
      <c r="D353" s="33"/>
      <c r="E353" s="18"/>
      <c r="F353" s="31"/>
      <c r="H353" s="36"/>
    </row>
    <row r="354" spans="1:8" x14ac:dyDescent="0.25">
      <c r="A354" s="37"/>
      <c r="D354" s="33"/>
      <c r="E354" s="18"/>
      <c r="F354" s="31"/>
      <c r="H354" s="36"/>
    </row>
    <row r="355" spans="1:8" ht="13" x14ac:dyDescent="0.25">
      <c r="A355" s="37"/>
      <c r="D355" s="163" t="s">
        <v>149</v>
      </c>
      <c r="E355" s="18"/>
      <c r="F355" s="31"/>
      <c r="H355" s="36"/>
    </row>
    <row r="356" spans="1:8" x14ac:dyDescent="0.25">
      <c r="A356" s="37"/>
      <c r="D356" s="33"/>
      <c r="E356" s="18"/>
      <c r="F356" s="31"/>
      <c r="H356" s="36"/>
    </row>
    <row r="357" spans="1:8" x14ac:dyDescent="0.25">
      <c r="A357" s="37">
        <f>12+12+18+4</f>
        <v>46</v>
      </c>
      <c r="B357" s="91">
        <v>1.8</v>
      </c>
      <c r="D357" s="33" t="s">
        <v>151</v>
      </c>
      <c r="E357" s="17">
        <f>C358</f>
        <v>74.52</v>
      </c>
      <c r="F357" s="17" t="s">
        <v>5</v>
      </c>
      <c r="H357" s="36"/>
    </row>
    <row r="358" spans="1:8" s="171" customFormat="1" ht="15.75" customHeight="1" x14ac:dyDescent="0.25">
      <c r="A358" s="164"/>
      <c r="B358" s="165">
        <v>0.9</v>
      </c>
      <c r="C358" s="166">
        <f>A357*B357*B358</f>
        <v>74.52</v>
      </c>
      <c r="D358" s="167"/>
      <c r="E358" s="168"/>
      <c r="F358" s="169"/>
      <c r="G358" s="170"/>
      <c r="H358" s="170"/>
    </row>
    <row r="359" spans="1:8" x14ac:dyDescent="0.25">
      <c r="A359" s="37"/>
      <c r="D359" s="33"/>
      <c r="E359" s="18"/>
      <c r="F359" s="31"/>
      <c r="H359" s="36"/>
    </row>
    <row r="360" spans="1:8" x14ac:dyDescent="0.25">
      <c r="A360" s="37"/>
      <c r="D360" s="33"/>
      <c r="E360" s="18"/>
      <c r="F360" s="31"/>
      <c r="H360" s="36"/>
    </row>
    <row r="361" spans="1:8" x14ac:dyDescent="0.25">
      <c r="A361" s="37"/>
      <c r="D361" s="33"/>
      <c r="E361" s="18"/>
      <c r="F361" s="31"/>
      <c r="H361" s="36"/>
    </row>
    <row r="362" spans="1:8" x14ac:dyDescent="0.25">
      <c r="A362" s="37"/>
      <c r="D362" s="33"/>
      <c r="E362" s="18"/>
      <c r="F362" s="31"/>
      <c r="H362" s="36"/>
    </row>
    <row r="363" spans="1:8" x14ac:dyDescent="0.25">
      <c r="A363" s="37"/>
      <c r="D363" s="33"/>
      <c r="E363" s="18"/>
      <c r="F363" s="31"/>
      <c r="H363" s="36"/>
    </row>
    <row r="364" spans="1:8" x14ac:dyDescent="0.25">
      <c r="A364" s="37"/>
      <c r="D364" s="33"/>
      <c r="E364" s="18"/>
      <c r="F364" s="31"/>
      <c r="H364" s="36"/>
    </row>
    <row r="365" spans="1:8" x14ac:dyDescent="0.25">
      <c r="A365" s="37"/>
      <c r="D365" s="33"/>
      <c r="E365" s="18"/>
      <c r="F365" s="31"/>
      <c r="H365" s="36"/>
    </row>
    <row r="366" spans="1:8" x14ac:dyDescent="0.25">
      <c r="A366" s="37"/>
      <c r="D366" s="33"/>
      <c r="E366" s="18"/>
      <c r="F366" s="31"/>
      <c r="H366" s="36"/>
    </row>
    <row r="367" spans="1:8" x14ac:dyDescent="0.25">
      <c r="A367" s="37"/>
      <c r="D367" s="33"/>
      <c r="E367" s="18"/>
      <c r="F367" s="31"/>
      <c r="H367" s="36"/>
    </row>
    <row r="368" spans="1:8" x14ac:dyDescent="0.25">
      <c r="A368" s="37"/>
      <c r="D368" s="33"/>
      <c r="E368" s="18"/>
      <c r="F368" s="31"/>
      <c r="H368" s="36"/>
    </row>
    <row r="369" spans="1:8" x14ac:dyDescent="0.25">
      <c r="A369" s="37"/>
      <c r="D369" s="33"/>
      <c r="E369" s="18"/>
      <c r="F369" s="31"/>
      <c r="H369" s="36"/>
    </row>
    <row r="370" spans="1:8" x14ac:dyDescent="0.25">
      <c r="A370" s="37"/>
      <c r="D370" s="33"/>
      <c r="E370" s="18"/>
      <c r="F370" s="31"/>
      <c r="H370" s="36"/>
    </row>
    <row r="371" spans="1:8" x14ac:dyDescent="0.25">
      <c r="A371" s="37"/>
      <c r="D371" s="33"/>
      <c r="E371" s="18"/>
      <c r="F371" s="31"/>
      <c r="H371" s="36"/>
    </row>
    <row r="372" spans="1:8" x14ac:dyDescent="0.25">
      <c r="A372" s="37"/>
      <c r="D372" s="33"/>
      <c r="E372" s="18"/>
      <c r="F372" s="31"/>
      <c r="H372" s="36"/>
    </row>
    <row r="373" spans="1:8" x14ac:dyDescent="0.25">
      <c r="A373" s="37"/>
      <c r="D373" s="33"/>
      <c r="E373" s="18"/>
      <c r="F373" s="31"/>
      <c r="H373" s="36"/>
    </row>
    <row r="374" spans="1:8" x14ac:dyDescent="0.25">
      <c r="A374" s="37"/>
      <c r="D374" s="33"/>
      <c r="E374" s="18"/>
      <c r="F374" s="31"/>
      <c r="H374" s="36"/>
    </row>
    <row r="375" spans="1:8" x14ac:dyDescent="0.25">
      <c r="A375" s="37"/>
      <c r="D375" s="33"/>
      <c r="E375" s="18"/>
      <c r="F375" s="31"/>
      <c r="H375" s="36"/>
    </row>
    <row r="376" spans="1:8" x14ac:dyDescent="0.25">
      <c r="A376" s="37"/>
      <c r="D376" s="33"/>
      <c r="E376" s="18"/>
      <c r="F376" s="31"/>
      <c r="H376" s="36"/>
    </row>
    <row r="377" spans="1:8" x14ac:dyDescent="0.25">
      <c r="A377" s="37"/>
      <c r="D377" s="33"/>
      <c r="E377" s="18"/>
      <c r="F377" s="31"/>
      <c r="H377" s="36"/>
    </row>
    <row r="378" spans="1:8" x14ac:dyDescent="0.25">
      <c r="A378" s="37"/>
      <c r="D378" s="33"/>
      <c r="E378" s="18"/>
      <c r="F378" s="31"/>
      <c r="H378" s="36"/>
    </row>
    <row r="379" spans="1:8" x14ac:dyDescent="0.25">
      <c r="A379" s="37"/>
      <c r="D379" s="33"/>
      <c r="E379" s="18"/>
      <c r="F379" s="31"/>
      <c r="H379" s="36"/>
    </row>
    <row r="380" spans="1:8" x14ac:dyDescent="0.25">
      <c r="A380" s="37"/>
      <c r="D380" s="33"/>
      <c r="E380" s="18"/>
      <c r="F380" s="31"/>
      <c r="H380" s="36"/>
    </row>
    <row r="381" spans="1:8" x14ac:dyDescent="0.25">
      <c r="A381" s="37"/>
      <c r="D381" s="33"/>
      <c r="E381" s="18"/>
      <c r="F381" s="31"/>
      <c r="H381" s="36"/>
    </row>
    <row r="382" spans="1:8" x14ac:dyDescent="0.25">
      <c r="A382" s="37"/>
      <c r="D382" s="33"/>
      <c r="E382" s="18"/>
      <c r="F382" s="31"/>
      <c r="H382" s="36"/>
    </row>
    <row r="383" spans="1:8" x14ac:dyDescent="0.25">
      <c r="A383" s="37"/>
      <c r="D383" s="33"/>
      <c r="E383" s="18"/>
      <c r="F383" s="31"/>
      <c r="H383" s="36"/>
    </row>
    <row r="384" spans="1:8" x14ac:dyDescent="0.25">
      <c r="A384" s="37"/>
      <c r="D384" s="33"/>
      <c r="E384" s="18"/>
      <c r="F384" s="31"/>
      <c r="H384" s="36"/>
    </row>
    <row r="385" spans="1:8" x14ac:dyDescent="0.25">
      <c r="A385" s="37"/>
      <c r="D385" s="33"/>
      <c r="E385" s="18"/>
      <c r="F385" s="31"/>
      <c r="H385" s="36"/>
    </row>
    <row r="386" spans="1:8" x14ac:dyDescent="0.25">
      <c r="A386" s="37"/>
      <c r="D386" s="33"/>
      <c r="E386" s="18"/>
      <c r="F386" s="31"/>
      <c r="H386" s="36"/>
    </row>
    <row r="387" spans="1:8" x14ac:dyDescent="0.25">
      <c r="A387" s="37"/>
      <c r="D387" s="33"/>
      <c r="E387" s="18"/>
      <c r="F387" s="31"/>
      <c r="H387" s="36"/>
    </row>
    <row r="388" spans="1:8" x14ac:dyDescent="0.25">
      <c r="A388" s="37"/>
      <c r="D388" s="33"/>
      <c r="E388" s="18"/>
      <c r="F388" s="31"/>
      <c r="H388" s="36"/>
    </row>
    <row r="389" spans="1:8" x14ac:dyDescent="0.25">
      <c r="A389" s="37"/>
      <c r="D389" s="33"/>
      <c r="E389" s="18"/>
      <c r="F389" s="31"/>
      <c r="H389" s="36"/>
    </row>
    <row r="390" spans="1:8" x14ac:dyDescent="0.25">
      <c r="A390" s="37"/>
      <c r="D390" s="33"/>
      <c r="E390" s="18"/>
      <c r="F390" s="31"/>
      <c r="H390" s="36"/>
    </row>
    <row r="391" spans="1:8" x14ac:dyDescent="0.25">
      <c r="A391" s="37"/>
      <c r="D391" s="33"/>
      <c r="E391" s="18"/>
      <c r="F391" s="31"/>
      <c r="H391" s="36"/>
    </row>
    <row r="392" spans="1:8" x14ac:dyDescent="0.25">
      <c r="A392" s="37"/>
      <c r="D392" s="33"/>
      <c r="E392" s="18"/>
      <c r="F392" s="31"/>
      <c r="H392" s="36"/>
    </row>
    <row r="393" spans="1:8" x14ac:dyDescent="0.25">
      <c r="A393" s="37"/>
      <c r="D393" s="33"/>
      <c r="E393" s="18"/>
      <c r="F393" s="31"/>
      <c r="H393" s="36"/>
    </row>
    <row r="394" spans="1:8" x14ac:dyDescent="0.25">
      <c r="A394" s="37"/>
      <c r="D394" s="33"/>
      <c r="E394" s="18"/>
      <c r="F394" s="31"/>
      <c r="H394" s="36"/>
    </row>
    <row r="395" spans="1:8" x14ac:dyDescent="0.25">
      <c r="A395" s="37"/>
      <c r="D395" s="33"/>
      <c r="E395" s="18"/>
      <c r="F395" s="31"/>
      <c r="H395" s="36"/>
    </row>
    <row r="396" spans="1:8" x14ac:dyDescent="0.25">
      <c r="A396" s="37"/>
      <c r="D396" s="33"/>
      <c r="E396" s="18"/>
      <c r="F396" s="31"/>
      <c r="H396" s="36"/>
    </row>
    <row r="397" spans="1:8" x14ac:dyDescent="0.25">
      <c r="A397" s="37"/>
      <c r="D397" s="33"/>
      <c r="E397" s="18"/>
      <c r="F397" s="31"/>
      <c r="H397" s="36"/>
    </row>
    <row r="398" spans="1:8" x14ac:dyDescent="0.25">
      <c r="A398" s="37"/>
      <c r="D398" s="33"/>
      <c r="E398" s="18"/>
      <c r="F398" s="31"/>
      <c r="H398" s="36"/>
    </row>
    <row r="399" spans="1:8" x14ac:dyDescent="0.25">
      <c r="A399" s="37"/>
      <c r="D399" s="33"/>
      <c r="E399" s="18"/>
      <c r="F399" s="31"/>
      <c r="H399" s="36"/>
    </row>
    <row r="400" spans="1:8" x14ac:dyDescent="0.25">
      <c r="A400" s="37"/>
      <c r="D400" s="33"/>
      <c r="E400" s="18"/>
      <c r="F400" s="31"/>
      <c r="H400" s="36"/>
    </row>
    <row r="401" spans="1:8" x14ac:dyDescent="0.25">
      <c r="A401" s="37"/>
      <c r="D401" s="33"/>
      <c r="E401" s="18"/>
      <c r="F401" s="31"/>
      <c r="H401" s="36"/>
    </row>
    <row r="402" spans="1:8" x14ac:dyDescent="0.25">
      <c r="A402" s="37"/>
      <c r="D402" s="33"/>
      <c r="E402" s="18"/>
      <c r="F402" s="31"/>
      <c r="H402" s="36"/>
    </row>
    <row r="403" spans="1:8" x14ac:dyDescent="0.25">
      <c r="A403" s="37"/>
      <c r="D403" s="33"/>
      <c r="E403" s="18"/>
      <c r="F403" s="31"/>
      <c r="H403" s="36"/>
    </row>
    <row r="404" spans="1:8" x14ac:dyDescent="0.25">
      <c r="A404" s="37"/>
      <c r="D404" s="33"/>
      <c r="E404" s="18"/>
      <c r="F404" s="31"/>
      <c r="H404" s="36"/>
    </row>
    <row r="405" spans="1:8" x14ac:dyDescent="0.25">
      <c r="A405" s="37"/>
      <c r="D405" s="33"/>
      <c r="E405" s="18"/>
      <c r="F405" s="31"/>
      <c r="H405" s="36"/>
    </row>
    <row r="406" spans="1:8" x14ac:dyDescent="0.25">
      <c r="A406" s="37"/>
      <c r="D406" s="33"/>
      <c r="E406" s="18"/>
      <c r="F406" s="31"/>
      <c r="H406" s="36"/>
    </row>
    <row r="407" spans="1:8" x14ac:dyDescent="0.25">
      <c r="A407" s="37"/>
      <c r="D407" s="33"/>
      <c r="E407" s="18"/>
      <c r="F407" s="31"/>
      <c r="H407" s="36"/>
    </row>
    <row r="408" spans="1:8" x14ac:dyDescent="0.25">
      <c r="A408" s="37"/>
      <c r="D408" s="33"/>
      <c r="E408" s="18"/>
      <c r="F408" s="31"/>
      <c r="H408" s="36"/>
    </row>
    <row r="409" spans="1:8" x14ac:dyDescent="0.25">
      <c r="A409" s="37"/>
      <c r="D409" s="33"/>
      <c r="E409" s="18"/>
      <c r="F409" s="31"/>
      <c r="H409" s="36"/>
    </row>
    <row r="410" spans="1:8" x14ac:dyDescent="0.25">
      <c r="A410" s="37"/>
      <c r="D410" s="33"/>
      <c r="E410" s="18"/>
      <c r="F410" s="31"/>
      <c r="H410" s="36"/>
    </row>
    <row r="411" spans="1:8" x14ac:dyDescent="0.25">
      <c r="A411" s="37"/>
      <c r="D411" s="33"/>
      <c r="E411" s="18"/>
      <c r="F411" s="31"/>
      <c r="H411" s="36"/>
    </row>
    <row r="412" spans="1:8" x14ac:dyDescent="0.25">
      <c r="A412" s="37"/>
      <c r="D412" s="33"/>
      <c r="E412" s="18"/>
      <c r="F412" s="31"/>
      <c r="H412" s="36"/>
    </row>
    <row r="413" spans="1:8" x14ac:dyDescent="0.25">
      <c r="A413" s="37"/>
      <c r="D413" s="33"/>
      <c r="E413" s="18"/>
      <c r="F413" s="31"/>
      <c r="H413" s="36"/>
    </row>
    <row r="414" spans="1:8" x14ac:dyDescent="0.25">
      <c r="A414" s="37"/>
      <c r="D414" s="33"/>
      <c r="E414" s="18"/>
      <c r="F414" s="31"/>
      <c r="H414" s="36"/>
    </row>
    <row r="415" spans="1:8" x14ac:dyDescent="0.25">
      <c r="A415" s="37"/>
      <c r="D415" s="33"/>
      <c r="E415" s="18"/>
      <c r="F415" s="31"/>
      <c r="H415" s="36"/>
    </row>
    <row r="416" spans="1:8" x14ac:dyDescent="0.25">
      <c r="A416" s="37"/>
      <c r="D416" s="33"/>
      <c r="E416" s="18"/>
      <c r="F416" s="31"/>
      <c r="H416" s="36"/>
    </row>
    <row r="417" spans="1:8" x14ac:dyDescent="0.25">
      <c r="A417" s="37"/>
      <c r="D417" s="33"/>
      <c r="E417" s="18"/>
      <c r="F417" s="31"/>
      <c r="H417" s="36"/>
    </row>
    <row r="418" spans="1:8" x14ac:dyDescent="0.25">
      <c r="A418" s="37"/>
      <c r="D418" s="33"/>
      <c r="E418" s="18"/>
      <c r="F418" s="31"/>
      <c r="H418" s="36"/>
    </row>
    <row r="419" spans="1:8" x14ac:dyDescent="0.25">
      <c r="A419" s="37"/>
      <c r="D419" s="33"/>
      <c r="E419" s="18"/>
      <c r="F419" s="31"/>
      <c r="H419" s="36"/>
    </row>
    <row r="420" spans="1:8" x14ac:dyDescent="0.25">
      <c r="A420" s="37"/>
      <c r="D420" s="33"/>
      <c r="E420" s="18"/>
      <c r="F420" s="31"/>
      <c r="H420" s="36"/>
    </row>
    <row r="421" spans="1:8" x14ac:dyDescent="0.25">
      <c r="A421" s="37"/>
      <c r="D421" s="33"/>
      <c r="E421" s="18"/>
      <c r="F421" s="31"/>
      <c r="H421" s="36"/>
    </row>
    <row r="422" spans="1:8" x14ac:dyDescent="0.25">
      <c r="A422" s="37"/>
      <c r="D422" s="33"/>
      <c r="E422" s="18"/>
      <c r="F422" s="31"/>
      <c r="H422" s="36"/>
    </row>
    <row r="423" spans="1:8" x14ac:dyDescent="0.25">
      <c r="A423" s="37"/>
      <c r="D423" s="33"/>
      <c r="E423" s="18"/>
      <c r="F423" s="31"/>
      <c r="H423" s="36"/>
    </row>
    <row r="424" spans="1:8" x14ac:dyDescent="0.25">
      <c r="A424" s="37"/>
      <c r="D424" s="33"/>
      <c r="E424" s="18"/>
      <c r="F424" s="31"/>
      <c r="H424" s="36"/>
    </row>
    <row r="425" spans="1:8" x14ac:dyDescent="0.25">
      <c r="A425" s="37"/>
      <c r="D425" s="33"/>
      <c r="E425" s="18"/>
      <c r="F425" s="31"/>
      <c r="H425" s="36"/>
    </row>
    <row r="426" spans="1:8" x14ac:dyDescent="0.25">
      <c r="A426" s="37"/>
      <c r="D426" s="33"/>
      <c r="E426" s="18"/>
      <c r="F426" s="31"/>
      <c r="H426" s="36"/>
    </row>
    <row r="427" spans="1:8" x14ac:dyDescent="0.25">
      <c r="A427" s="37"/>
      <c r="D427" s="33"/>
      <c r="E427" s="18"/>
      <c r="F427" s="31"/>
      <c r="H427" s="36"/>
    </row>
    <row r="428" spans="1:8" x14ac:dyDescent="0.25">
      <c r="A428" s="37"/>
      <c r="D428" s="33"/>
      <c r="E428" s="18"/>
      <c r="F428" s="31"/>
      <c r="H428" s="36"/>
    </row>
    <row r="429" spans="1:8" x14ac:dyDescent="0.25">
      <c r="A429" s="37"/>
      <c r="D429" s="33"/>
      <c r="E429" s="18"/>
      <c r="F429" s="31"/>
      <c r="H429" s="36"/>
    </row>
    <row r="430" spans="1:8" x14ac:dyDescent="0.25">
      <c r="A430" s="37"/>
      <c r="D430" s="33"/>
      <c r="E430" s="18"/>
      <c r="F430" s="31"/>
      <c r="H430" s="36"/>
    </row>
    <row r="431" spans="1:8" x14ac:dyDescent="0.25">
      <c r="A431" s="37"/>
      <c r="D431" s="33"/>
      <c r="E431" s="18"/>
      <c r="F431" s="31"/>
      <c r="H431" s="36"/>
    </row>
    <row r="432" spans="1:8" x14ac:dyDescent="0.25">
      <c r="A432" s="37"/>
      <c r="D432" s="33"/>
      <c r="E432" s="18"/>
      <c r="F432" s="31"/>
      <c r="H432" s="36"/>
    </row>
    <row r="433" spans="1:8" x14ac:dyDescent="0.25">
      <c r="A433" s="37"/>
      <c r="D433" s="33"/>
      <c r="E433" s="18"/>
      <c r="F433" s="31"/>
      <c r="H433" s="36"/>
    </row>
    <row r="434" spans="1:8" x14ac:dyDescent="0.25">
      <c r="A434" s="37"/>
      <c r="D434" s="33"/>
      <c r="E434" s="18"/>
      <c r="F434" s="31"/>
      <c r="H434" s="36"/>
    </row>
    <row r="435" spans="1:8" x14ac:dyDescent="0.25">
      <c r="A435" s="37"/>
      <c r="D435" s="33"/>
      <c r="E435" s="18"/>
      <c r="F435" s="31"/>
      <c r="H435" s="36"/>
    </row>
    <row r="436" spans="1:8" x14ac:dyDescent="0.25">
      <c r="A436" s="37"/>
      <c r="D436" s="33"/>
      <c r="E436" s="18"/>
      <c r="F436" s="31"/>
      <c r="H436" s="36"/>
    </row>
    <row r="437" spans="1:8" x14ac:dyDescent="0.25">
      <c r="A437" s="37"/>
      <c r="D437" s="33"/>
      <c r="E437" s="18"/>
      <c r="F437" s="31"/>
      <c r="H437" s="36"/>
    </row>
    <row r="438" spans="1:8" x14ac:dyDescent="0.25">
      <c r="A438" s="37"/>
      <c r="D438" s="33"/>
      <c r="E438" s="18"/>
      <c r="F438" s="31"/>
      <c r="H438" s="36"/>
    </row>
    <row r="439" spans="1:8" x14ac:dyDescent="0.25">
      <c r="A439" s="37"/>
      <c r="D439" s="33"/>
      <c r="E439" s="18"/>
      <c r="F439" s="31"/>
      <c r="H439" s="36"/>
    </row>
    <row r="440" spans="1:8" x14ac:dyDescent="0.25">
      <c r="A440" s="37"/>
      <c r="D440" s="33"/>
      <c r="E440" s="18"/>
      <c r="F440" s="31"/>
      <c r="H440" s="36"/>
    </row>
    <row r="441" spans="1:8" x14ac:dyDescent="0.25">
      <c r="A441" s="37"/>
      <c r="D441" s="33"/>
      <c r="E441" s="18"/>
      <c r="F441" s="31"/>
      <c r="H441" s="36"/>
    </row>
    <row r="442" spans="1:8" x14ac:dyDescent="0.25">
      <c r="A442" s="37"/>
      <c r="D442" s="33"/>
      <c r="E442" s="18"/>
      <c r="F442" s="31"/>
      <c r="H442" s="36"/>
    </row>
    <row r="443" spans="1:8" x14ac:dyDescent="0.25">
      <c r="A443" s="37"/>
      <c r="D443" s="33"/>
      <c r="E443" s="18"/>
      <c r="F443" s="31"/>
      <c r="H443" s="36"/>
    </row>
    <row r="444" spans="1:8" x14ac:dyDescent="0.25">
      <c r="A444" s="37"/>
      <c r="D444" s="33"/>
      <c r="E444" s="18"/>
      <c r="F444" s="31"/>
      <c r="H444" s="36"/>
    </row>
    <row r="445" spans="1:8" x14ac:dyDescent="0.25">
      <c r="A445" s="37"/>
      <c r="D445" s="33"/>
      <c r="E445" s="18"/>
      <c r="F445" s="31"/>
      <c r="H445" s="36"/>
    </row>
    <row r="446" spans="1:8" x14ac:dyDescent="0.25">
      <c r="A446" s="37"/>
      <c r="D446" s="33"/>
      <c r="E446" s="18"/>
      <c r="F446" s="31"/>
      <c r="H446" s="36"/>
    </row>
    <row r="447" spans="1:8" x14ac:dyDescent="0.25">
      <c r="A447" s="37"/>
      <c r="D447" s="33"/>
      <c r="E447" s="18"/>
      <c r="F447" s="31"/>
      <c r="H447" s="36"/>
    </row>
    <row r="448" spans="1:8" x14ac:dyDescent="0.25">
      <c r="A448" s="37"/>
      <c r="D448" s="33"/>
      <c r="E448" s="18"/>
      <c r="F448" s="31"/>
      <c r="H448" s="36"/>
    </row>
    <row r="449" spans="1:8" x14ac:dyDescent="0.25">
      <c r="A449" s="37"/>
      <c r="D449" s="33"/>
      <c r="E449" s="18"/>
      <c r="F449" s="31"/>
      <c r="H449" s="36"/>
    </row>
    <row r="450" spans="1:8" x14ac:dyDescent="0.25">
      <c r="A450" s="37"/>
      <c r="D450" s="33"/>
      <c r="E450" s="18"/>
      <c r="F450" s="31"/>
      <c r="H450" s="36"/>
    </row>
    <row r="451" spans="1:8" x14ac:dyDescent="0.25">
      <c r="A451" s="37"/>
      <c r="D451" s="33"/>
      <c r="E451" s="18"/>
      <c r="F451" s="31"/>
      <c r="H451" s="36"/>
    </row>
    <row r="452" spans="1:8" x14ac:dyDescent="0.25">
      <c r="A452" s="37"/>
      <c r="D452" s="33"/>
      <c r="E452" s="18"/>
      <c r="F452" s="31"/>
      <c r="H452" s="36"/>
    </row>
    <row r="453" spans="1:8" x14ac:dyDescent="0.25">
      <c r="A453" s="37"/>
      <c r="D453" s="33"/>
      <c r="E453" s="18"/>
      <c r="F453" s="31"/>
      <c r="H453" s="36"/>
    </row>
    <row r="454" spans="1:8" x14ac:dyDescent="0.25">
      <c r="A454" s="37"/>
      <c r="D454" s="33"/>
      <c r="E454" s="18"/>
      <c r="F454" s="31"/>
      <c r="H454" s="36"/>
    </row>
    <row r="455" spans="1:8" x14ac:dyDescent="0.25">
      <c r="A455" s="37"/>
      <c r="D455" s="33"/>
      <c r="E455" s="18"/>
      <c r="F455" s="31"/>
      <c r="H455" s="36"/>
    </row>
    <row r="456" spans="1:8" x14ac:dyDescent="0.25">
      <c r="A456" s="37"/>
      <c r="D456" s="33"/>
      <c r="E456" s="18"/>
      <c r="F456" s="31"/>
      <c r="H456" s="36"/>
    </row>
    <row r="457" spans="1:8" x14ac:dyDescent="0.25">
      <c r="A457" s="37"/>
      <c r="D457" s="33"/>
      <c r="E457" s="18"/>
      <c r="F457" s="31"/>
      <c r="H457" s="36"/>
    </row>
    <row r="458" spans="1:8" x14ac:dyDescent="0.25">
      <c r="A458" s="37"/>
      <c r="D458" s="33"/>
      <c r="E458" s="18"/>
      <c r="F458" s="31"/>
      <c r="H458" s="36"/>
    </row>
    <row r="459" spans="1:8" x14ac:dyDescent="0.25">
      <c r="A459" s="37"/>
      <c r="D459" s="33"/>
      <c r="E459" s="18"/>
      <c r="F459" s="31"/>
      <c r="H459" s="36"/>
    </row>
    <row r="460" spans="1:8" x14ac:dyDescent="0.25">
      <c r="A460" s="37"/>
      <c r="D460" s="33"/>
      <c r="E460" s="18"/>
      <c r="F460" s="31"/>
      <c r="H460" s="36"/>
    </row>
    <row r="461" spans="1:8" x14ac:dyDescent="0.25">
      <c r="A461" s="37"/>
      <c r="D461" s="33"/>
      <c r="E461" s="18"/>
      <c r="F461" s="31"/>
      <c r="H461" s="36"/>
    </row>
    <row r="462" spans="1:8" x14ac:dyDescent="0.25">
      <c r="A462" s="37"/>
      <c r="D462" s="33"/>
      <c r="E462" s="18"/>
      <c r="F462" s="31"/>
      <c r="H462" s="36"/>
    </row>
    <row r="463" spans="1:8" x14ac:dyDescent="0.25">
      <c r="A463" s="37"/>
      <c r="D463" s="33"/>
      <c r="E463" s="18"/>
      <c r="F463" s="31"/>
      <c r="H463" s="36"/>
    </row>
    <row r="464" spans="1:8" x14ac:dyDescent="0.25">
      <c r="A464" s="37"/>
      <c r="D464" s="33"/>
      <c r="E464" s="18"/>
      <c r="F464" s="31"/>
      <c r="H464" s="36"/>
    </row>
    <row r="465" spans="1:8" x14ac:dyDescent="0.25">
      <c r="A465" s="37"/>
      <c r="D465" s="33"/>
      <c r="E465" s="18"/>
      <c r="F465" s="31"/>
      <c r="H465" s="36"/>
    </row>
    <row r="466" spans="1:8" x14ac:dyDescent="0.25">
      <c r="A466" s="37"/>
      <c r="D466" s="33"/>
      <c r="E466" s="18"/>
      <c r="F466" s="31"/>
      <c r="H466" s="36"/>
    </row>
    <row r="467" spans="1:8" x14ac:dyDescent="0.25">
      <c r="A467" s="37"/>
      <c r="D467" s="33"/>
      <c r="E467" s="18"/>
      <c r="F467" s="31"/>
      <c r="H467" s="36"/>
    </row>
    <row r="468" spans="1:8" x14ac:dyDescent="0.25">
      <c r="A468" s="37"/>
      <c r="D468" s="33"/>
      <c r="E468" s="18"/>
      <c r="F468" s="31"/>
      <c r="H468" s="36"/>
    </row>
    <row r="469" spans="1:8" x14ac:dyDescent="0.25">
      <c r="A469" s="37"/>
      <c r="D469" s="33"/>
      <c r="E469" s="18"/>
      <c r="F469" s="31"/>
      <c r="H469" s="36"/>
    </row>
    <row r="470" spans="1:8" x14ac:dyDescent="0.25">
      <c r="A470" s="37"/>
      <c r="D470" s="33"/>
      <c r="E470" s="18"/>
      <c r="F470" s="31"/>
      <c r="H470" s="36"/>
    </row>
    <row r="471" spans="1:8" x14ac:dyDescent="0.25">
      <c r="A471" s="37"/>
      <c r="D471" s="33"/>
      <c r="E471" s="18"/>
      <c r="F471" s="31"/>
      <c r="H471" s="36"/>
    </row>
    <row r="472" spans="1:8" x14ac:dyDescent="0.25">
      <c r="A472" s="37"/>
      <c r="D472" s="33"/>
      <c r="E472" s="18"/>
      <c r="F472" s="31"/>
      <c r="H472" s="36"/>
    </row>
    <row r="473" spans="1:8" x14ac:dyDescent="0.25">
      <c r="A473" s="37"/>
      <c r="D473" s="33"/>
      <c r="E473" s="18"/>
      <c r="F473" s="31"/>
      <c r="H473" s="36"/>
    </row>
    <row r="474" spans="1:8" x14ac:dyDescent="0.25">
      <c r="A474" s="37"/>
      <c r="D474" s="33"/>
      <c r="E474" s="18"/>
      <c r="F474" s="31"/>
      <c r="H474" s="36"/>
    </row>
    <row r="475" spans="1:8" x14ac:dyDescent="0.25">
      <c r="A475" s="37"/>
      <c r="D475" s="33"/>
      <c r="E475" s="18"/>
      <c r="F475" s="31"/>
      <c r="H475" s="36"/>
    </row>
    <row r="476" spans="1:8" x14ac:dyDescent="0.25">
      <c r="A476" s="37"/>
      <c r="D476" s="33"/>
      <c r="E476" s="18"/>
      <c r="F476" s="31"/>
      <c r="H476" s="36"/>
    </row>
    <row r="477" spans="1:8" x14ac:dyDescent="0.25">
      <c r="A477" s="37"/>
      <c r="D477" s="33"/>
      <c r="E477" s="18"/>
      <c r="F477" s="31"/>
      <c r="H477" s="36"/>
    </row>
    <row r="478" spans="1:8" x14ac:dyDescent="0.25">
      <c r="A478" s="37"/>
      <c r="D478" s="33"/>
      <c r="E478" s="18"/>
      <c r="F478" s="31"/>
      <c r="H478" s="36"/>
    </row>
    <row r="479" spans="1:8" x14ac:dyDescent="0.25">
      <c r="A479" s="37"/>
      <c r="D479" s="33"/>
      <c r="E479" s="18"/>
      <c r="F479" s="31"/>
      <c r="H479" s="36"/>
    </row>
    <row r="480" spans="1:8" x14ac:dyDescent="0.25">
      <c r="A480" s="37"/>
      <c r="D480" s="33"/>
      <c r="E480" s="18"/>
      <c r="F480" s="31"/>
      <c r="H480" s="36"/>
    </row>
    <row r="481" spans="1:8" x14ac:dyDescent="0.25">
      <c r="A481" s="37"/>
      <c r="D481" s="33"/>
      <c r="E481" s="18"/>
      <c r="F481" s="31"/>
      <c r="H481" s="36"/>
    </row>
    <row r="482" spans="1:8" x14ac:dyDescent="0.25">
      <c r="A482" s="37"/>
      <c r="D482" s="33"/>
      <c r="E482" s="18"/>
      <c r="F482" s="31"/>
      <c r="H482" s="36"/>
    </row>
    <row r="483" spans="1:8" x14ac:dyDescent="0.25">
      <c r="A483" s="37"/>
      <c r="D483" s="33"/>
      <c r="E483" s="18"/>
      <c r="F483" s="31"/>
      <c r="H483" s="36"/>
    </row>
    <row r="484" spans="1:8" x14ac:dyDescent="0.25">
      <c r="A484" s="37"/>
      <c r="D484" s="33"/>
      <c r="E484" s="18"/>
      <c r="F484" s="31"/>
      <c r="H484" s="36"/>
    </row>
    <row r="485" spans="1:8" x14ac:dyDescent="0.25">
      <c r="A485" s="37"/>
      <c r="D485" s="33"/>
      <c r="E485" s="18"/>
      <c r="F485" s="31"/>
      <c r="H485" s="36"/>
    </row>
    <row r="486" spans="1:8" x14ac:dyDescent="0.25">
      <c r="A486" s="37"/>
      <c r="D486" s="33"/>
      <c r="E486" s="18"/>
      <c r="F486" s="31"/>
      <c r="H486" s="36"/>
    </row>
    <row r="487" spans="1:8" x14ac:dyDescent="0.25">
      <c r="A487" s="37"/>
      <c r="D487" s="33"/>
      <c r="E487" s="18"/>
      <c r="F487" s="31"/>
      <c r="H487" s="36"/>
    </row>
    <row r="488" spans="1:8" x14ac:dyDescent="0.25">
      <c r="A488" s="37"/>
      <c r="D488" s="33"/>
      <c r="E488" s="18"/>
      <c r="F488" s="31"/>
      <c r="H488" s="36"/>
    </row>
    <row r="489" spans="1:8" x14ac:dyDescent="0.25">
      <c r="A489" s="37"/>
      <c r="D489" s="33"/>
      <c r="E489" s="18"/>
      <c r="F489" s="31"/>
      <c r="H489" s="36"/>
    </row>
    <row r="490" spans="1:8" x14ac:dyDescent="0.25">
      <c r="A490" s="37"/>
      <c r="D490" s="33"/>
      <c r="E490" s="18"/>
      <c r="F490" s="31"/>
      <c r="H490" s="36"/>
    </row>
    <row r="491" spans="1:8" x14ac:dyDescent="0.25">
      <c r="A491" s="37"/>
      <c r="D491" s="33"/>
      <c r="E491" s="18"/>
      <c r="F491" s="31"/>
      <c r="H491" s="36"/>
    </row>
    <row r="492" spans="1:8" x14ac:dyDescent="0.25">
      <c r="A492" s="37"/>
      <c r="D492" s="33"/>
      <c r="E492" s="18"/>
      <c r="F492" s="31"/>
      <c r="H492" s="36"/>
    </row>
    <row r="493" spans="1:8" x14ac:dyDescent="0.25">
      <c r="A493" s="37"/>
      <c r="D493" s="33"/>
      <c r="E493" s="18"/>
      <c r="F493" s="31"/>
      <c r="H493" s="36"/>
    </row>
    <row r="494" spans="1:8" x14ac:dyDescent="0.25">
      <c r="A494" s="37"/>
      <c r="D494" s="33"/>
      <c r="E494" s="18"/>
      <c r="F494" s="31"/>
      <c r="H494" s="36"/>
    </row>
    <row r="495" spans="1:8" x14ac:dyDescent="0.25">
      <c r="A495" s="37"/>
      <c r="D495" s="33"/>
      <c r="E495" s="18"/>
      <c r="F495" s="31"/>
      <c r="H495" s="36"/>
    </row>
    <row r="496" spans="1:8" x14ac:dyDescent="0.25">
      <c r="A496" s="37"/>
      <c r="D496" s="33"/>
      <c r="E496" s="18"/>
      <c r="F496" s="31"/>
      <c r="H496" s="36"/>
    </row>
    <row r="497" spans="1:8" x14ac:dyDescent="0.25">
      <c r="A497" s="37"/>
      <c r="D497" s="33"/>
      <c r="E497" s="18"/>
      <c r="F497" s="31"/>
      <c r="H497" s="36"/>
    </row>
    <row r="498" spans="1:8" x14ac:dyDescent="0.25">
      <c r="A498" s="37"/>
      <c r="D498" s="33"/>
      <c r="E498" s="18"/>
      <c r="F498" s="31"/>
      <c r="H498" s="36"/>
    </row>
    <row r="499" spans="1:8" x14ac:dyDescent="0.25">
      <c r="A499" s="37"/>
      <c r="D499" s="33"/>
      <c r="E499" s="18"/>
      <c r="F499" s="31"/>
      <c r="H499" s="36"/>
    </row>
    <row r="500" spans="1:8" x14ac:dyDescent="0.25">
      <c r="A500" s="37"/>
      <c r="D500" s="33"/>
      <c r="E500" s="18"/>
      <c r="F500" s="31"/>
      <c r="H500" s="36"/>
    </row>
    <row r="501" spans="1:8" x14ac:dyDescent="0.25">
      <c r="A501" s="37"/>
      <c r="D501" s="33"/>
      <c r="E501" s="18"/>
      <c r="F501" s="31"/>
      <c r="H501" s="36"/>
    </row>
    <row r="502" spans="1:8" x14ac:dyDescent="0.25">
      <c r="A502" s="37"/>
      <c r="D502" s="33"/>
      <c r="E502" s="18"/>
      <c r="F502" s="31"/>
      <c r="H502" s="36"/>
    </row>
    <row r="503" spans="1:8" x14ac:dyDescent="0.25">
      <c r="A503" s="37"/>
      <c r="D503" s="33"/>
      <c r="E503" s="18"/>
      <c r="F503" s="31"/>
      <c r="H503" s="36"/>
    </row>
    <row r="504" spans="1:8" x14ac:dyDescent="0.25">
      <c r="A504" s="37"/>
      <c r="D504" s="33"/>
      <c r="E504" s="18"/>
      <c r="F504" s="31"/>
      <c r="H504" s="36"/>
    </row>
    <row r="505" spans="1:8" x14ac:dyDescent="0.25">
      <c r="A505" s="37"/>
      <c r="D505" s="33"/>
      <c r="E505" s="18"/>
      <c r="F505" s="31"/>
      <c r="H505" s="36"/>
    </row>
    <row r="506" spans="1:8" x14ac:dyDescent="0.25">
      <c r="A506" s="37"/>
      <c r="D506" s="33"/>
      <c r="E506" s="18"/>
      <c r="F506" s="31"/>
      <c r="H506" s="36"/>
    </row>
    <row r="507" spans="1:8" x14ac:dyDescent="0.25">
      <c r="A507" s="37"/>
      <c r="D507" s="33"/>
      <c r="E507" s="18"/>
      <c r="F507" s="31"/>
      <c r="H507" s="36"/>
    </row>
    <row r="508" spans="1:8" x14ac:dyDescent="0.25">
      <c r="A508" s="37"/>
      <c r="D508" s="33"/>
      <c r="E508" s="18"/>
      <c r="F508" s="31"/>
      <c r="H508" s="36"/>
    </row>
    <row r="509" spans="1:8" x14ac:dyDescent="0.25">
      <c r="A509" s="37"/>
      <c r="D509" s="33"/>
      <c r="E509" s="18"/>
      <c r="F509" s="31"/>
      <c r="H509" s="36"/>
    </row>
    <row r="510" spans="1:8" x14ac:dyDescent="0.25">
      <c r="A510" s="37"/>
      <c r="D510" s="33"/>
      <c r="E510" s="18"/>
      <c r="F510" s="31"/>
      <c r="H510" s="36"/>
    </row>
    <row r="511" spans="1:8" x14ac:dyDescent="0.25">
      <c r="A511" s="37"/>
      <c r="D511" s="33"/>
      <c r="E511" s="18"/>
      <c r="F511" s="31"/>
      <c r="H511" s="36"/>
    </row>
    <row r="512" spans="1:8" x14ac:dyDescent="0.25">
      <c r="A512" s="37"/>
      <c r="D512" s="33"/>
      <c r="E512" s="18"/>
      <c r="F512" s="31"/>
      <c r="H512" s="36"/>
    </row>
    <row r="513" spans="1:8" x14ac:dyDescent="0.25">
      <c r="A513" s="37"/>
      <c r="D513" s="33"/>
      <c r="E513" s="18"/>
      <c r="F513" s="31"/>
      <c r="H513" s="36"/>
    </row>
    <row r="514" spans="1:8" x14ac:dyDescent="0.25">
      <c r="A514" s="37"/>
      <c r="D514" s="33"/>
      <c r="E514" s="18"/>
      <c r="F514" s="31"/>
      <c r="H514" s="36"/>
    </row>
    <row r="515" spans="1:8" x14ac:dyDescent="0.25">
      <c r="A515" s="37"/>
      <c r="D515" s="33"/>
      <c r="E515" s="18"/>
      <c r="F515" s="31"/>
      <c r="H515" s="36"/>
    </row>
    <row r="516" spans="1:8" x14ac:dyDescent="0.25">
      <c r="A516" s="37"/>
      <c r="D516" s="33"/>
      <c r="E516" s="18"/>
      <c r="F516" s="31"/>
      <c r="H516" s="36"/>
    </row>
    <row r="517" spans="1:8" x14ac:dyDescent="0.25">
      <c r="A517" s="37"/>
      <c r="D517" s="33"/>
      <c r="E517" s="18"/>
      <c r="F517" s="31"/>
      <c r="H517" s="36"/>
    </row>
    <row r="518" spans="1:8" x14ac:dyDescent="0.25">
      <c r="A518" s="37"/>
      <c r="D518" s="33"/>
      <c r="E518" s="18"/>
      <c r="F518" s="31"/>
      <c r="H518" s="36"/>
    </row>
    <row r="519" spans="1:8" x14ac:dyDescent="0.25">
      <c r="A519" s="37"/>
      <c r="D519" s="33"/>
      <c r="E519" s="18"/>
      <c r="F519" s="31"/>
      <c r="H519" s="36"/>
    </row>
    <row r="520" spans="1:8" x14ac:dyDescent="0.25">
      <c r="A520" s="37"/>
      <c r="D520" s="33"/>
      <c r="E520" s="18"/>
      <c r="F520" s="31"/>
      <c r="H520" s="36"/>
    </row>
    <row r="521" spans="1:8" x14ac:dyDescent="0.25">
      <c r="A521" s="37"/>
      <c r="D521" s="33"/>
      <c r="E521" s="18"/>
      <c r="F521" s="31"/>
      <c r="H521" s="36"/>
    </row>
    <row r="522" spans="1:8" x14ac:dyDescent="0.25">
      <c r="A522" s="37"/>
      <c r="D522" s="33"/>
      <c r="E522" s="18"/>
      <c r="F522" s="31"/>
      <c r="H522" s="36"/>
    </row>
    <row r="523" spans="1:8" x14ac:dyDescent="0.25">
      <c r="A523" s="37"/>
      <c r="D523" s="33"/>
      <c r="E523" s="18"/>
      <c r="F523" s="31"/>
      <c r="H523" s="36"/>
    </row>
    <row r="524" spans="1:8" x14ac:dyDescent="0.25">
      <c r="A524" s="37"/>
      <c r="D524" s="33"/>
      <c r="E524" s="18"/>
      <c r="F524" s="31"/>
      <c r="H524" s="36"/>
    </row>
    <row r="525" spans="1:8" x14ac:dyDescent="0.25">
      <c r="A525" s="37"/>
      <c r="D525" s="33"/>
      <c r="E525" s="18"/>
      <c r="F525" s="31"/>
      <c r="H525" s="36"/>
    </row>
    <row r="526" spans="1:8" x14ac:dyDescent="0.25">
      <c r="A526" s="37"/>
      <c r="D526" s="33"/>
      <c r="E526" s="18"/>
      <c r="F526" s="31"/>
      <c r="H526" s="36"/>
    </row>
    <row r="527" spans="1:8" x14ac:dyDescent="0.25">
      <c r="A527" s="37"/>
      <c r="D527" s="33"/>
      <c r="E527" s="18"/>
      <c r="F527" s="31"/>
      <c r="H527" s="36"/>
    </row>
    <row r="528" spans="1:8" x14ac:dyDescent="0.25">
      <c r="A528" s="37"/>
      <c r="D528" s="33"/>
      <c r="E528" s="18"/>
      <c r="F528" s="31"/>
      <c r="H528" s="36"/>
    </row>
    <row r="529" spans="1:8" x14ac:dyDescent="0.25">
      <c r="A529" s="37"/>
      <c r="D529" s="33"/>
      <c r="E529" s="18"/>
      <c r="F529" s="31"/>
      <c r="H529" s="36"/>
    </row>
    <row r="530" spans="1:8" x14ac:dyDescent="0.25">
      <c r="A530" s="37"/>
      <c r="D530" s="33"/>
      <c r="E530" s="18"/>
      <c r="F530" s="31"/>
      <c r="H530" s="36"/>
    </row>
    <row r="531" spans="1:8" x14ac:dyDescent="0.25">
      <c r="A531" s="37"/>
      <c r="D531" s="33"/>
      <c r="E531" s="18"/>
      <c r="F531" s="31"/>
      <c r="H531" s="36"/>
    </row>
    <row r="532" spans="1:8" x14ac:dyDescent="0.25">
      <c r="A532" s="37"/>
      <c r="D532" s="33"/>
      <c r="E532" s="18"/>
      <c r="F532" s="31"/>
      <c r="H532" s="36"/>
    </row>
    <row r="533" spans="1:8" x14ac:dyDescent="0.25">
      <c r="A533" s="37"/>
      <c r="D533" s="33"/>
      <c r="E533" s="18"/>
      <c r="F533" s="31"/>
      <c r="H533" s="36"/>
    </row>
    <row r="534" spans="1:8" x14ac:dyDescent="0.25">
      <c r="A534" s="37"/>
      <c r="D534" s="33"/>
      <c r="E534" s="18"/>
      <c r="F534" s="31"/>
      <c r="H534" s="36"/>
    </row>
    <row r="535" spans="1:8" x14ac:dyDescent="0.25">
      <c r="A535" s="37"/>
      <c r="D535" s="33"/>
      <c r="E535" s="18"/>
      <c r="F535" s="31"/>
      <c r="H535" s="36"/>
    </row>
    <row r="536" spans="1:8" x14ac:dyDescent="0.25">
      <c r="A536" s="37"/>
      <c r="D536" s="33"/>
      <c r="E536" s="18"/>
      <c r="F536" s="31"/>
      <c r="H536" s="36"/>
    </row>
    <row r="537" spans="1:8" x14ac:dyDescent="0.25">
      <c r="A537" s="37"/>
      <c r="D537" s="33"/>
      <c r="E537" s="18"/>
      <c r="F537" s="31"/>
      <c r="H537" s="36"/>
    </row>
    <row r="538" spans="1:8" x14ac:dyDescent="0.25">
      <c r="A538" s="37"/>
      <c r="D538" s="33"/>
      <c r="E538" s="18"/>
      <c r="F538" s="31"/>
      <c r="H538" s="36"/>
    </row>
    <row r="539" spans="1:8" x14ac:dyDescent="0.25">
      <c r="A539" s="37"/>
      <c r="D539" s="33"/>
      <c r="E539" s="18"/>
      <c r="F539" s="31"/>
      <c r="H539" s="36"/>
    </row>
    <row r="540" spans="1:8" x14ac:dyDescent="0.25">
      <c r="A540" s="37"/>
      <c r="D540" s="33"/>
      <c r="E540" s="18"/>
      <c r="F540" s="31"/>
      <c r="H540" s="36"/>
    </row>
    <row r="541" spans="1:8" x14ac:dyDescent="0.25">
      <c r="A541" s="37"/>
      <c r="D541" s="33"/>
      <c r="E541" s="18"/>
      <c r="F541" s="31"/>
      <c r="H541" s="36"/>
    </row>
    <row r="542" spans="1:8" x14ac:dyDescent="0.25">
      <c r="A542" s="37"/>
      <c r="D542" s="33"/>
      <c r="E542" s="18"/>
      <c r="F542" s="31"/>
      <c r="H542" s="36"/>
    </row>
    <row r="543" spans="1:8" x14ac:dyDescent="0.25">
      <c r="A543" s="37"/>
      <c r="D543" s="33"/>
      <c r="E543" s="18"/>
      <c r="F543" s="31"/>
      <c r="H543" s="36"/>
    </row>
    <row r="544" spans="1:8" x14ac:dyDescent="0.25">
      <c r="A544" s="37"/>
      <c r="D544" s="33"/>
      <c r="E544" s="18"/>
      <c r="F544" s="31"/>
      <c r="H544" s="36"/>
    </row>
    <row r="545" spans="1:8" x14ac:dyDescent="0.25">
      <c r="A545" s="37"/>
      <c r="D545" s="33"/>
      <c r="E545" s="18"/>
      <c r="F545" s="31"/>
      <c r="H545" s="36"/>
    </row>
    <row r="546" spans="1:8" x14ac:dyDescent="0.25">
      <c r="A546" s="37"/>
      <c r="D546" s="33"/>
      <c r="E546" s="18"/>
      <c r="F546" s="31"/>
      <c r="H546" s="36"/>
    </row>
    <row r="547" spans="1:8" x14ac:dyDescent="0.25">
      <c r="A547" s="37"/>
      <c r="D547" s="33"/>
      <c r="E547" s="18"/>
      <c r="F547" s="31"/>
      <c r="H547" s="36"/>
    </row>
    <row r="548" spans="1:8" x14ac:dyDescent="0.25">
      <c r="A548" s="37"/>
      <c r="D548" s="33"/>
      <c r="E548" s="18"/>
      <c r="F548" s="31"/>
      <c r="H548" s="36"/>
    </row>
    <row r="549" spans="1:8" x14ac:dyDescent="0.25">
      <c r="A549" s="37"/>
      <c r="D549" s="33"/>
      <c r="E549" s="18"/>
      <c r="F549" s="31"/>
      <c r="H549" s="36"/>
    </row>
    <row r="550" spans="1:8" x14ac:dyDescent="0.25">
      <c r="A550" s="37"/>
      <c r="D550" s="33"/>
      <c r="E550" s="18"/>
      <c r="F550" s="31"/>
      <c r="H550" s="36"/>
    </row>
    <row r="551" spans="1:8" x14ac:dyDescent="0.25">
      <c r="A551" s="37"/>
      <c r="D551" s="33"/>
      <c r="E551" s="18"/>
      <c r="F551" s="31"/>
      <c r="H551" s="36"/>
    </row>
    <row r="552" spans="1:8" x14ac:dyDescent="0.25">
      <c r="A552" s="37"/>
      <c r="D552" s="33"/>
      <c r="E552" s="18"/>
      <c r="F552" s="31"/>
      <c r="H552" s="36"/>
    </row>
    <row r="553" spans="1:8" x14ac:dyDescent="0.25">
      <c r="A553" s="37"/>
      <c r="D553" s="33"/>
      <c r="E553" s="18"/>
      <c r="F553" s="31"/>
      <c r="H553" s="36"/>
    </row>
    <row r="554" spans="1:8" x14ac:dyDescent="0.25">
      <c r="A554" s="37"/>
      <c r="D554" s="33"/>
      <c r="E554" s="18"/>
      <c r="F554" s="31"/>
      <c r="H554" s="36"/>
    </row>
    <row r="555" spans="1:8" x14ac:dyDescent="0.25">
      <c r="A555" s="37"/>
      <c r="D555" s="33"/>
      <c r="E555" s="18"/>
      <c r="F555" s="31"/>
      <c r="H555" s="36"/>
    </row>
    <row r="556" spans="1:8" x14ac:dyDescent="0.25">
      <c r="A556" s="37"/>
      <c r="D556" s="33"/>
      <c r="E556" s="18"/>
      <c r="F556" s="31"/>
      <c r="H556" s="36"/>
    </row>
    <row r="557" spans="1:8" x14ac:dyDescent="0.25">
      <c r="A557" s="37"/>
      <c r="D557" s="33"/>
      <c r="E557" s="18"/>
      <c r="F557" s="31"/>
      <c r="H557" s="36"/>
    </row>
    <row r="558" spans="1:8" x14ac:dyDescent="0.25">
      <c r="A558" s="37"/>
      <c r="D558" s="33"/>
      <c r="E558" s="18"/>
      <c r="F558" s="31"/>
      <c r="H558" s="36"/>
    </row>
    <row r="559" spans="1:8" x14ac:dyDescent="0.25">
      <c r="A559" s="37"/>
      <c r="D559" s="33"/>
      <c r="E559" s="18"/>
      <c r="F559" s="31"/>
      <c r="H559" s="36"/>
    </row>
    <row r="560" spans="1:8" x14ac:dyDescent="0.25">
      <c r="A560" s="37"/>
      <c r="D560" s="33"/>
      <c r="E560" s="18"/>
      <c r="F560" s="31"/>
      <c r="H560" s="36"/>
    </row>
    <row r="561" spans="1:8" x14ac:dyDescent="0.25">
      <c r="A561" s="37"/>
      <c r="D561" s="33"/>
      <c r="E561" s="18"/>
      <c r="F561" s="31"/>
      <c r="H561" s="36"/>
    </row>
    <row r="562" spans="1:8" x14ac:dyDescent="0.25">
      <c r="A562" s="37"/>
      <c r="D562" s="33"/>
      <c r="E562" s="18"/>
      <c r="F562" s="31"/>
      <c r="H562" s="36"/>
    </row>
    <row r="563" spans="1:8" x14ac:dyDescent="0.25">
      <c r="A563" s="37"/>
      <c r="D563" s="33"/>
      <c r="E563" s="18"/>
      <c r="F563" s="31"/>
      <c r="H563" s="36"/>
    </row>
    <row r="564" spans="1:8" x14ac:dyDescent="0.25">
      <c r="A564" s="37"/>
      <c r="D564" s="33"/>
      <c r="E564" s="18"/>
      <c r="F564" s="31"/>
      <c r="H564" s="36"/>
    </row>
    <row r="565" spans="1:8" x14ac:dyDescent="0.25">
      <c r="A565" s="37"/>
      <c r="D565" s="33"/>
      <c r="E565" s="18"/>
      <c r="F565" s="31"/>
      <c r="H565" s="36"/>
    </row>
    <row r="566" spans="1:8" x14ac:dyDescent="0.25">
      <c r="A566" s="37"/>
      <c r="D566" s="33"/>
      <c r="E566" s="18"/>
      <c r="F566" s="31"/>
      <c r="H566" s="36"/>
    </row>
    <row r="567" spans="1:8" x14ac:dyDescent="0.25">
      <c r="A567" s="37"/>
      <c r="D567" s="33"/>
      <c r="E567" s="18"/>
      <c r="F567" s="31"/>
      <c r="H567" s="36"/>
    </row>
    <row r="568" spans="1:8" x14ac:dyDescent="0.25">
      <c r="A568" s="37"/>
      <c r="D568" s="33"/>
      <c r="E568" s="18"/>
      <c r="F568" s="31"/>
      <c r="H568" s="36"/>
    </row>
    <row r="569" spans="1:8" x14ac:dyDescent="0.25">
      <c r="A569" s="37"/>
      <c r="D569" s="33"/>
      <c r="E569" s="18"/>
      <c r="F569" s="31"/>
      <c r="H569" s="36"/>
    </row>
    <row r="570" spans="1:8" x14ac:dyDescent="0.25">
      <c r="A570" s="37"/>
      <c r="D570" s="33"/>
      <c r="E570" s="18"/>
      <c r="F570" s="31"/>
      <c r="H570" s="36"/>
    </row>
    <row r="571" spans="1:8" x14ac:dyDescent="0.25">
      <c r="A571" s="37"/>
      <c r="D571" s="33"/>
      <c r="E571" s="18"/>
      <c r="F571" s="31"/>
      <c r="H571" s="36"/>
    </row>
    <row r="572" spans="1:8" x14ac:dyDescent="0.25">
      <c r="A572" s="37"/>
      <c r="D572" s="33"/>
      <c r="E572" s="18"/>
      <c r="F572" s="31"/>
      <c r="H572" s="36"/>
    </row>
    <row r="573" spans="1:8" x14ac:dyDescent="0.25">
      <c r="A573" s="37"/>
      <c r="D573" s="33"/>
      <c r="E573" s="18"/>
      <c r="F573" s="31"/>
      <c r="H573" s="36"/>
    </row>
    <row r="574" spans="1:8" x14ac:dyDescent="0.25">
      <c r="A574" s="37"/>
      <c r="D574" s="33"/>
      <c r="E574" s="18"/>
      <c r="F574" s="31"/>
      <c r="H574" s="36"/>
    </row>
    <row r="575" spans="1:8" x14ac:dyDescent="0.25">
      <c r="A575" s="37"/>
      <c r="D575" s="33"/>
      <c r="E575" s="18"/>
      <c r="F575" s="31"/>
      <c r="H575" s="36"/>
    </row>
    <row r="576" spans="1:8" x14ac:dyDescent="0.25">
      <c r="A576" s="37"/>
      <c r="D576" s="33"/>
      <c r="E576" s="18"/>
      <c r="F576" s="31"/>
      <c r="H576" s="36"/>
    </row>
    <row r="577" spans="1:8" x14ac:dyDescent="0.25">
      <c r="A577" s="37"/>
      <c r="D577" s="33"/>
      <c r="E577" s="18"/>
      <c r="F577" s="31"/>
      <c r="H577" s="36"/>
    </row>
    <row r="578" spans="1:8" x14ac:dyDescent="0.25">
      <c r="A578" s="37"/>
      <c r="D578" s="33"/>
      <c r="E578" s="18"/>
      <c r="F578" s="31"/>
      <c r="H578" s="36"/>
    </row>
    <row r="579" spans="1:8" x14ac:dyDescent="0.25">
      <c r="A579" s="37"/>
      <c r="D579" s="33"/>
      <c r="E579" s="18"/>
      <c r="F579" s="31"/>
      <c r="H579" s="36"/>
    </row>
    <row r="580" spans="1:8" x14ac:dyDescent="0.25">
      <c r="A580" s="37"/>
      <c r="D580" s="33"/>
      <c r="E580" s="18"/>
      <c r="F580" s="31"/>
      <c r="H580" s="36"/>
    </row>
    <row r="581" spans="1:8" x14ac:dyDescent="0.25">
      <c r="A581" s="37"/>
      <c r="D581" s="33"/>
      <c r="E581" s="18"/>
      <c r="F581" s="31"/>
      <c r="H581" s="36"/>
    </row>
    <row r="582" spans="1:8" x14ac:dyDescent="0.25">
      <c r="A582" s="37"/>
      <c r="D582" s="33"/>
      <c r="E582" s="18"/>
      <c r="F582" s="31"/>
      <c r="H582" s="36"/>
    </row>
    <row r="583" spans="1:8" x14ac:dyDescent="0.25">
      <c r="A583" s="37"/>
      <c r="D583" s="33"/>
      <c r="E583" s="18"/>
      <c r="F583" s="31"/>
      <c r="H583" s="36"/>
    </row>
    <row r="584" spans="1:8" x14ac:dyDescent="0.25">
      <c r="A584" s="37"/>
      <c r="D584" s="33"/>
      <c r="E584" s="18"/>
      <c r="F584" s="31"/>
      <c r="H584" s="36"/>
    </row>
    <row r="585" spans="1:8" x14ac:dyDescent="0.25">
      <c r="A585" s="37"/>
      <c r="D585" s="33"/>
      <c r="E585" s="18"/>
      <c r="F585" s="31"/>
      <c r="H585" s="36"/>
    </row>
    <row r="586" spans="1:8" x14ac:dyDescent="0.25">
      <c r="A586" s="37"/>
      <c r="D586" s="33"/>
      <c r="E586" s="18"/>
      <c r="F586" s="31"/>
      <c r="H586" s="36"/>
    </row>
    <row r="587" spans="1:8" x14ac:dyDescent="0.25">
      <c r="A587" s="37"/>
      <c r="D587" s="33"/>
      <c r="E587" s="18"/>
      <c r="F587" s="31"/>
      <c r="H587" s="36"/>
    </row>
    <row r="588" spans="1:8" x14ac:dyDescent="0.25">
      <c r="A588" s="37"/>
      <c r="D588" s="33"/>
      <c r="E588" s="18"/>
      <c r="F588" s="31"/>
      <c r="H588" s="36"/>
    </row>
    <row r="589" spans="1:8" x14ac:dyDescent="0.25">
      <c r="A589" s="37"/>
      <c r="D589" s="33"/>
      <c r="E589" s="18"/>
      <c r="F589" s="31"/>
      <c r="H589" s="36"/>
    </row>
    <row r="590" spans="1:8" x14ac:dyDescent="0.25">
      <c r="A590" s="37"/>
      <c r="D590" s="33"/>
      <c r="E590" s="18"/>
      <c r="F590" s="31"/>
      <c r="H590" s="36"/>
    </row>
    <row r="591" spans="1:8" x14ac:dyDescent="0.25">
      <c r="A591" s="37"/>
      <c r="D591" s="33"/>
      <c r="E591" s="18"/>
      <c r="F591" s="31"/>
      <c r="H591" s="36"/>
    </row>
    <row r="592" spans="1:8" x14ac:dyDescent="0.25">
      <c r="A592" s="37"/>
      <c r="D592" s="33"/>
      <c r="E592" s="18"/>
      <c r="F592" s="31"/>
      <c r="H592" s="36"/>
    </row>
    <row r="593" spans="1:8" x14ac:dyDescent="0.25">
      <c r="A593" s="37"/>
      <c r="D593" s="33"/>
      <c r="E593" s="18"/>
      <c r="F593" s="31"/>
      <c r="H593" s="36"/>
    </row>
    <row r="594" spans="1:8" x14ac:dyDescent="0.25">
      <c r="A594" s="37"/>
      <c r="D594" s="33"/>
      <c r="E594" s="18"/>
      <c r="F594" s="31"/>
      <c r="H594" s="36"/>
    </row>
    <row r="595" spans="1:8" x14ac:dyDescent="0.25">
      <c r="A595" s="37"/>
      <c r="D595" s="33"/>
      <c r="E595" s="18"/>
      <c r="F595" s="31"/>
      <c r="H595" s="36"/>
    </row>
    <row r="596" spans="1:8" x14ac:dyDescent="0.25">
      <c r="A596" s="37"/>
      <c r="D596" s="33"/>
      <c r="E596" s="18"/>
      <c r="F596" s="31"/>
      <c r="H596" s="36"/>
    </row>
    <row r="597" spans="1:8" x14ac:dyDescent="0.25">
      <c r="A597" s="37"/>
      <c r="D597" s="33"/>
      <c r="E597" s="18"/>
      <c r="F597" s="31"/>
      <c r="H597" s="36"/>
    </row>
    <row r="598" spans="1:8" x14ac:dyDescent="0.25">
      <c r="A598" s="37"/>
      <c r="D598" s="33"/>
      <c r="E598" s="18"/>
      <c r="F598" s="31"/>
      <c r="H598" s="36"/>
    </row>
    <row r="599" spans="1:8" x14ac:dyDescent="0.25">
      <c r="A599" s="37"/>
      <c r="D599" s="33"/>
      <c r="E599" s="18"/>
      <c r="F599" s="31"/>
      <c r="H599" s="36"/>
    </row>
    <row r="600" spans="1:8" x14ac:dyDescent="0.25">
      <c r="A600" s="37"/>
      <c r="D600" s="33"/>
      <c r="E600" s="18"/>
      <c r="F600" s="31"/>
      <c r="H600" s="36"/>
    </row>
    <row r="601" spans="1:8" x14ac:dyDescent="0.25">
      <c r="A601" s="37"/>
      <c r="D601" s="33"/>
      <c r="E601" s="18"/>
      <c r="F601" s="31"/>
      <c r="H601" s="36"/>
    </row>
    <row r="602" spans="1:8" x14ac:dyDescent="0.25">
      <c r="A602" s="37"/>
      <c r="D602" s="33"/>
      <c r="E602" s="18"/>
      <c r="F602" s="31"/>
      <c r="H602" s="36"/>
    </row>
    <row r="603" spans="1:8" x14ac:dyDescent="0.25">
      <c r="A603" s="37"/>
      <c r="D603" s="33"/>
      <c r="E603" s="18"/>
      <c r="F603" s="31"/>
      <c r="H603" s="36"/>
    </row>
    <row r="604" spans="1:8" x14ac:dyDescent="0.25">
      <c r="A604" s="37"/>
      <c r="D604" s="33"/>
      <c r="E604" s="18"/>
      <c r="F604" s="31"/>
      <c r="H604" s="36"/>
    </row>
    <row r="605" spans="1:8" x14ac:dyDescent="0.25">
      <c r="A605" s="37"/>
      <c r="D605" s="33"/>
      <c r="E605" s="18"/>
      <c r="F605" s="31"/>
      <c r="H605" s="36"/>
    </row>
    <row r="606" spans="1:8" x14ac:dyDescent="0.25">
      <c r="A606" s="37"/>
      <c r="D606" s="33"/>
      <c r="E606" s="18"/>
      <c r="F606" s="31"/>
      <c r="H606" s="36"/>
    </row>
    <row r="607" spans="1:8" x14ac:dyDescent="0.25">
      <c r="A607" s="37"/>
      <c r="D607" s="33"/>
      <c r="E607" s="18"/>
      <c r="F607" s="31"/>
      <c r="H607" s="36"/>
    </row>
    <row r="608" spans="1:8" x14ac:dyDescent="0.25">
      <c r="A608" s="37"/>
      <c r="D608" s="33"/>
      <c r="E608" s="18"/>
      <c r="F608" s="31"/>
      <c r="H608" s="36"/>
    </row>
    <row r="609" spans="1:8" x14ac:dyDescent="0.25">
      <c r="A609" s="37"/>
      <c r="D609" s="33"/>
      <c r="E609" s="18"/>
      <c r="F609" s="31"/>
      <c r="H609" s="36"/>
    </row>
    <row r="610" spans="1:8" x14ac:dyDescent="0.25">
      <c r="A610" s="37"/>
      <c r="D610" s="33"/>
      <c r="E610" s="18"/>
      <c r="F610" s="31"/>
      <c r="H610" s="36"/>
    </row>
    <row r="611" spans="1:8" x14ac:dyDescent="0.25">
      <c r="A611" s="37"/>
      <c r="D611" s="33"/>
      <c r="E611" s="18"/>
      <c r="F611" s="31"/>
      <c r="H611" s="36"/>
    </row>
    <row r="612" spans="1:8" x14ac:dyDescent="0.25">
      <c r="A612" s="37"/>
      <c r="D612" s="33"/>
      <c r="E612" s="18"/>
      <c r="F612" s="31"/>
      <c r="H612" s="36"/>
    </row>
    <row r="613" spans="1:8" x14ac:dyDescent="0.25">
      <c r="A613" s="37"/>
      <c r="D613" s="33"/>
      <c r="E613" s="18"/>
      <c r="F613" s="31"/>
      <c r="H613" s="36"/>
    </row>
    <row r="614" spans="1:8" x14ac:dyDescent="0.25">
      <c r="A614" s="37"/>
      <c r="D614" s="33"/>
      <c r="E614" s="18"/>
      <c r="F614" s="31"/>
      <c r="H614" s="36"/>
    </row>
    <row r="615" spans="1:8" x14ac:dyDescent="0.25">
      <c r="A615" s="37"/>
      <c r="D615" s="33"/>
      <c r="E615" s="18"/>
      <c r="F615" s="31"/>
      <c r="H615" s="36"/>
    </row>
    <row r="616" spans="1:8" x14ac:dyDescent="0.25">
      <c r="A616" s="37"/>
      <c r="D616" s="33"/>
      <c r="E616" s="18"/>
      <c r="F616" s="31"/>
      <c r="H616" s="36"/>
    </row>
    <row r="617" spans="1:8" x14ac:dyDescent="0.25">
      <c r="A617" s="37"/>
      <c r="D617" s="33"/>
      <c r="E617" s="18"/>
      <c r="F617" s="31"/>
      <c r="H617" s="36"/>
    </row>
    <row r="618" spans="1:8" x14ac:dyDescent="0.25">
      <c r="A618" s="37"/>
      <c r="D618" s="33"/>
      <c r="E618" s="18"/>
      <c r="F618" s="31"/>
      <c r="H618" s="36"/>
    </row>
    <row r="619" spans="1:8" x14ac:dyDescent="0.25">
      <c r="A619" s="37"/>
      <c r="D619" s="33"/>
      <c r="E619" s="18"/>
      <c r="F619" s="31"/>
      <c r="H619" s="36"/>
    </row>
    <row r="620" spans="1:8" x14ac:dyDescent="0.25">
      <c r="A620" s="37"/>
      <c r="D620" s="33"/>
      <c r="E620" s="18"/>
      <c r="F620" s="31"/>
      <c r="H620" s="36"/>
    </row>
    <row r="621" spans="1:8" x14ac:dyDescent="0.25">
      <c r="A621" s="37"/>
      <c r="D621" s="33"/>
      <c r="E621" s="18"/>
      <c r="F621" s="31"/>
      <c r="H621" s="36"/>
    </row>
    <row r="622" spans="1:8" x14ac:dyDescent="0.25">
      <c r="A622" s="37"/>
      <c r="D622" s="33"/>
      <c r="E622" s="18"/>
      <c r="F622" s="31"/>
      <c r="H622" s="36"/>
    </row>
    <row r="623" spans="1:8" x14ac:dyDescent="0.25">
      <c r="A623" s="37"/>
      <c r="D623" s="33"/>
      <c r="E623" s="18"/>
      <c r="F623" s="31"/>
      <c r="H623" s="36"/>
    </row>
    <row r="624" spans="1:8" x14ac:dyDescent="0.25">
      <c r="A624" s="37"/>
      <c r="D624" s="33"/>
      <c r="E624" s="18"/>
      <c r="F624" s="31"/>
      <c r="H624" s="36"/>
    </row>
    <row r="625" spans="1:8" x14ac:dyDescent="0.25">
      <c r="A625" s="37"/>
      <c r="D625" s="33"/>
      <c r="E625" s="18"/>
      <c r="F625" s="31"/>
      <c r="H625" s="36"/>
    </row>
    <row r="626" spans="1:8" x14ac:dyDescent="0.25">
      <c r="A626" s="37"/>
      <c r="D626" s="33"/>
      <c r="E626" s="18"/>
      <c r="F626" s="31"/>
      <c r="H626" s="36"/>
    </row>
    <row r="627" spans="1:8" x14ac:dyDescent="0.25">
      <c r="A627" s="37"/>
      <c r="D627" s="33"/>
      <c r="E627" s="18"/>
      <c r="F627" s="31"/>
      <c r="H627" s="36"/>
    </row>
    <row r="628" spans="1:8" x14ac:dyDescent="0.25">
      <c r="A628" s="37"/>
      <c r="D628" s="33"/>
      <c r="E628" s="18"/>
      <c r="F628" s="31"/>
      <c r="H628" s="36"/>
    </row>
    <row r="629" spans="1:8" x14ac:dyDescent="0.25">
      <c r="A629" s="37"/>
      <c r="D629" s="33"/>
      <c r="E629" s="18"/>
      <c r="F629" s="31"/>
      <c r="H629" s="36"/>
    </row>
    <row r="630" spans="1:8" x14ac:dyDescent="0.25">
      <c r="A630" s="37"/>
      <c r="D630" s="33"/>
      <c r="E630" s="18"/>
      <c r="F630" s="31"/>
      <c r="H630" s="36"/>
    </row>
    <row r="631" spans="1:8" x14ac:dyDescent="0.25">
      <c r="A631" s="37"/>
      <c r="D631" s="33"/>
      <c r="E631" s="18"/>
      <c r="F631" s="31"/>
      <c r="H631" s="36"/>
    </row>
    <row r="632" spans="1:8" x14ac:dyDescent="0.25">
      <c r="A632" s="37"/>
      <c r="D632" s="33"/>
      <c r="E632" s="18"/>
      <c r="F632" s="31"/>
      <c r="H632" s="36"/>
    </row>
    <row r="633" spans="1:8" x14ac:dyDescent="0.25">
      <c r="A633" s="37"/>
      <c r="D633" s="33"/>
      <c r="E633" s="18"/>
      <c r="F633" s="31"/>
      <c r="H633" s="36"/>
    </row>
    <row r="634" spans="1:8" x14ac:dyDescent="0.25">
      <c r="A634" s="37"/>
      <c r="D634" s="33"/>
      <c r="E634" s="18"/>
      <c r="F634" s="31"/>
      <c r="H634" s="36"/>
    </row>
    <row r="635" spans="1:8" x14ac:dyDescent="0.25">
      <c r="A635" s="37"/>
      <c r="D635" s="33"/>
      <c r="E635" s="18"/>
      <c r="F635" s="31"/>
      <c r="H635" s="36"/>
    </row>
    <row r="636" spans="1:8" x14ac:dyDescent="0.25">
      <c r="A636" s="37"/>
      <c r="D636" s="33"/>
      <c r="E636" s="18"/>
      <c r="F636" s="31"/>
      <c r="H636" s="36"/>
    </row>
    <row r="637" spans="1:8" x14ac:dyDescent="0.25">
      <c r="A637" s="37"/>
      <c r="D637" s="33"/>
      <c r="E637" s="18"/>
      <c r="F637" s="31"/>
      <c r="H637" s="36"/>
    </row>
    <row r="638" spans="1:8" x14ac:dyDescent="0.25">
      <c r="A638" s="37"/>
      <c r="D638" s="33"/>
      <c r="E638" s="18"/>
      <c r="F638" s="31"/>
      <c r="H638" s="36"/>
    </row>
    <row r="639" spans="1:8" x14ac:dyDescent="0.25">
      <c r="A639" s="37"/>
      <c r="D639" s="33"/>
      <c r="E639" s="18"/>
      <c r="F639" s="31"/>
      <c r="H639" s="36"/>
    </row>
    <row r="640" spans="1:8" x14ac:dyDescent="0.25">
      <c r="A640" s="37"/>
      <c r="D640" s="33"/>
      <c r="E640" s="18"/>
      <c r="F640" s="31"/>
      <c r="H640" s="36"/>
    </row>
    <row r="641" spans="1:8" x14ac:dyDescent="0.25">
      <c r="A641" s="37"/>
      <c r="D641" s="33"/>
      <c r="E641" s="18"/>
      <c r="F641" s="31"/>
      <c r="H641" s="36"/>
    </row>
    <row r="642" spans="1:8" x14ac:dyDescent="0.25">
      <c r="A642" s="37"/>
      <c r="D642" s="33"/>
      <c r="E642" s="18"/>
      <c r="F642" s="31"/>
      <c r="H642" s="36"/>
    </row>
    <row r="643" spans="1:8" x14ac:dyDescent="0.25">
      <c r="A643" s="37"/>
      <c r="D643" s="33"/>
      <c r="E643" s="18"/>
      <c r="F643" s="31"/>
      <c r="H643" s="36"/>
    </row>
    <row r="644" spans="1:8" x14ac:dyDescent="0.25">
      <c r="A644" s="37"/>
      <c r="D644" s="33"/>
      <c r="E644" s="18"/>
      <c r="F644" s="31"/>
      <c r="H644" s="36"/>
    </row>
    <row r="645" spans="1:8" x14ac:dyDescent="0.25">
      <c r="A645" s="37"/>
      <c r="D645" s="33"/>
      <c r="E645" s="18"/>
      <c r="F645" s="31"/>
      <c r="H645" s="36"/>
    </row>
    <row r="646" spans="1:8" x14ac:dyDescent="0.25">
      <c r="A646" s="37"/>
      <c r="D646" s="33"/>
      <c r="E646" s="18"/>
      <c r="F646" s="31"/>
      <c r="H646" s="36"/>
    </row>
    <row r="647" spans="1:8" x14ac:dyDescent="0.25">
      <c r="A647" s="37"/>
      <c r="D647" s="33"/>
      <c r="E647" s="18"/>
      <c r="F647" s="31"/>
      <c r="H647" s="36"/>
    </row>
    <row r="648" spans="1:8" x14ac:dyDescent="0.25">
      <c r="A648" s="37"/>
      <c r="D648" s="33"/>
      <c r="E648" s="18"/>
      <c r="F648" s="31"/>
      <c r="H648" s="36"/>
    </row>
    <row r="649" spans="1:8" x14ac:dyDescent="0.25">
      <c r="A649" s="37"/>
      <c r="D649" s="33"/>
      <c r="E649" s="18"/>
      <c r="F649" s="31"/>
      <c r="H649" s="36"/>
    </row>
    <row r="650" spans="1:8" x14ac:dyDescent="0.25">
      <c r="A650" s="37"/>
      <c r="D650" s="33"/>
      <c r="E650" s="18"/>
      <c r="F650" s="31"/>
      <c r="H650" s="36"/>
    </row>
    <row r="651" spans="1:8" x14ac:dyDescent="0.25">
      <c r="A651" s="37"/>
      <c r="D651" s="33"/>
      <c r="E651" s="18"/>
      <c r="F651" s="31"/>
      <c r="H651" s="36"/>
    </row>
    <row r="652" spans="1:8" x14ac:dyDescent="0.25">
      <c r="A652" s="37"/>
      <c r="D652" s="33"/>
      <c r="E652" s="18"/>
      <c r="F652" s="31"/>
      <c r="H652" s="36"/>
    </row>
    <row r="653" spans="1:8" x14ac:dyDescent="0.25">
      <c r="A653" s="37"/>
      <c r="D653" s="33"/>
      <c r="E653" s="18"/>
      <c r="F653" s="31"/>
      <c r="H653" s="36"/>
    </row>
    <row r="654" spans="1:8" x14ac:dyDescent="0.25">
      <c r="A654" s="37"/>
      <c r="D654" s="33"/>
      <c r="E654" s="18"/>
      <c r="F654" s="31"/>
      <c r="H654" s="36"/>
    </row>
    <row r="655" spans="1:8" x14ac:dyDescent="0.25">
      <c r="A655" s="37"/>
      <c r="D655" s="33"/>
      <c r="E655" s="18"/>
      <c r="F655" s="31"/>
      <c r="H655" s="36"/>
    </row>
    <row r="656" spans="1:8" x14ac:dyDescent="0.25">
      <c r="A656" s="37"/>
      <c r="D656" s="33"/>
      <c r="E656" s="18"/>
      <c r="F656" s="31"/>
      <c r="H656" s="36"/>
    </row>
    <row r="657" spans="1:8" x14ac:dyDescent="0.25">
      <c r="A657" s="37"/>
      <c r="D657" s="33"/>
      <c r="E657" s="18"/>
      <c r="F657" s="31"/>
      <c r="H657" s="36"/>
    </row>
    <row r="658" spans="1:8" x14ac:dyDescent="0.25">
      <c r="A658" s="37"/>
      <c r="D658" s="33"/>
      <c r="E658" s="18"/>
      <c r="F658" s="31"/>
      <c r="H658" s="36"/>
    </row>
    <row r="659" spans="1:8" x14ac:dyDescent="0.25">
      <c r="A659" s="37"/>
      <c r="D659" s="33"/>
      <c r="E659" s="18"/>
      <c r="F659" s="31"/>
      <c r="H659" s="36"/>
    </row>
    <row r="660" spans="1:8" x14ac:dyDescent="0.25">
      <c r="A660" s="37"/>
      <c r="D660" s="33"/>
      <c r="E660" s="18"/>
      <c r="F660" s="31"/>
      <c r="H660" s="36"/>
    </row>
    <row r="661" spans="1:8" x14ac:dyDescent="0.25">
      <c r="A661" s="37"/>
      <c r="D661" s="33"/>
      <c r="E661" s="18"/>
      <c r="F661" s="31"/>
      <c r="H661" s="36"/>
    </row>
    <row r="662" spans="1:8" x14ac:dyDescent="0.25">
      <c r="A662" s="37"/>
      <c r="D662" s="33"/>
      <c r="E662" s="18"/>
      <c r="F662" s="31"/>
      <c r="H662" s="36"/>
    </row>
    <row r="663" spans="1:8" x14ac:dyDescent="0.25">
      <c r="A663" s="37"/>
      <c r="D663" s="33"/>
      <c r="E663" s="18"/>
      <c r="F663" s="31"/>
      <c r="H663" s="36"/>
    </row>
    <row r="664" spans="1:8" x14ac:dyDescent="0.25">
      <c r="A664" s="37"/>
      <c r="D664" s="33"/>
      <c r="E664" s="18"/>
      <c r="F664" s="31"/>
      <c r="H664" s="36"/>
    </row>
    <row r="665" spans="1:8" x14ac:dyDescent="0.25">
      <c r="A665" s="37"/>
      <c r="D665" s="33"/>
      <c r="E665" s="18"/>
      <c r="F665" s="31"/>
      <c r="H665" s="36"/>
    </row>
    <row r="666" spans="1:8" x14ac:dyDescent="0.25">
      <c r="A666" s="37"/>
      <c r="D666" s="33"/>
      <c r="E666" s="18"/>
      <c r="F666" s="31"/>
      <c r="H666" s="36"/>
    </row>
    <row r="667" spans="1:8" x14ac:dyDescent="0.25">
      <c r="A667" s="37"/>
      <c r="D667" s="33"/>
      <c r="E667" s="18"/>
      <c r="F667" s="31"/>
      <c r="H667" s="36"/>
    </row>
    <row r="668" spans="1:8" x14ac:dyDescent="0.25">
      <c r="A668" s="37"/>
      <c r="D668" s="33"/>
      <c r="E668" s="18"/>
      <c r="F668" s="31"/>
      <c r="H668" s="36"/>
    </row>
    <row r="669" spans="1:8" x14ac:dyDescent="0.25">
      <c r="A669" s="37"/>
      <c r="D669" s="33"/>
      <c r="E669" s="18"/>
      <c r="F669" s="31"/>
      <c r="H669" s="36"/>
    </row>
    <row r="670" spans="1:8" x14ac:dyDescent="0.25">
      <c r="A670" s="37"/>
      <c r="D670" s="33"/>
      <c r="E670" s="18"/>
      <c r="F670" s="31"/>
      <c r="H670" s="36"/>
    </row>
    <row r="671" spans="1:8" x14ac:dyDescent="0.25">
      <c r="A671" s="37"/>
      <c r="D671" s="33"/>
      <c r="E671" s="18"/>
      <c r="F671" s="31"/>
      <c r="H671" s="36"/>
    </row>
    <row r="672" spans="1:8" x14ac:dyDescent="0.25">
      <c r="A672" s="37"/>
      <c r="D672" s="33"/>
      <c r="E672" s="18"/>
      <c r="F672" s="31"/>
      <c r="H672" s="36"/>
    </row>
    <row r="673" spans="1:8" x14ac:dyDescent="0.25">
      <c r="A673" s="37"/>
      <c r="D673" s="33"/>
      <c r="E673" s="18"/>
      <c r="F673" s="31"/>
      <c r="H673" s="36"/>
    </row>
    <row r="674" spans="1:8" x14ac:dyDescent="0.25">
      <c r="A674" s="37"/>
      <c r="D674" s="33"/>
      <c r="E674" s="18"/>
      <c r="F674" s="31"/>
      <c r="H674" s="36"/>
    </row>
    <row r="675" spans="1:8" x14ac:dyDescent="0.25">
      <c r="A675" s="37"/>
      <c r="D675" s="33"/>
      <c r="E675" s="18"/>
      <c r="F675" s="31"/>
      <c r="H675" s="36"/>
    </row>
    <row r="676" spans="1:8" x14ac:dyDescent="0.25">
      <c r="A676" s="37"/>
      <c r="D676" s="33"/>
      <c r="E676" s="18"/>
      <c r="F676" s="31"/>
      <c r="H676" s="36"/>
    </row>
    <row r="677" spans="1:8" x14ac:dyDescent="0.25">
      <c r="A677" s="37"/>
      <c r="D677" s="33"/>
      <c r="E677" s="18"/>
      <c r="F677" s="31"/>
      <c r="H677" s="36"/>
    </row>
    <row r="678" spans="1:8" x14ac:dyDescent="0.25">
      <c r="A678" s="37"/>
      <c r="D678" s="33"/>
      <c r="E678" s="18"/>
      <c r="F678" s="31"/>
      <c r="H678" s="36"/>
    </row>
    <row r="679" spans="1:8" x14ac:dyDescent="0.25">
      <c r="A679" s="37"/>
      <c r="D679" s="33"/>
      <c r="E679" s="18"/>
      <c r="F679" s="31"/>
      <c r="H679" s="36"/>
    </row>
    <row r="680" spans="1:8" x14ac:dyDescent="0.25">
      <c r="A680" s="37"/>
      <c r="D680" s="33"/>
      <c r="E680" s="18"/>
      <c r="F680" s="31"/>
      <c r="H680" s="36"/>
    </row>
    <row r="681" spans="1:8" x14ac:dyDescent="0.25">
      <c r="A681" s="37"/>
      <c r="D681" s="33"/>
      <c r="E681" s="18"/>
      <c r="F681" s="31"/>
      <c r="H681" s="36"/>
    </row>
    <row r="682" spans="1:8" x14ac:dyDescent="0.25">
      <c r="A682" s="37"/>
      <c r="D682" s="33"/>
      <c r="E682" s="18"/>
      <c r="F682" s="31"/>
      <c r="H682" s="36"/>
    </row>
    <row r="683" spans="1:8" x14ac:dyDescent="0.25">
      <c r="A683" s="37"/>
      <c r="D683" s="33"/>
      <c r="E683" s="18"/>
      <c r="F683" s="31"/>
      <c r="H683" s="36"/>
    </row>
    <row r="684" spans="1:8" x14ac:dyDescent="0.25">
      <c r="A684" s="37"/>
      <c r="D684" s="33"/>
      <c r="E684" s="18"/>
      <c r="F684" s="31"/>
      <c r="H684" s="36"/>
    </row>
    <row r="685" spans="1:8" x14ac:dyDescent="0.25">
      <c r="A685" s="37"/>
      <c r="D685" s="33"/>
      <c r="E685" s="18"/>
      <c r="F685" s="31"/>
      <c r="H685" s="36"/>
    </row>
    <row r="686" spans="1:8" x14ac:dyDescent="0.25">
      <c r="A686" s="37"/>
      <c r="D686" s="33"/>
      <c r="E686" s="18"/>
      <c r="F686" s="31"/>
      <c r="H686" s="36"/>
    </row>
    <row r="687" spans="1:8" x14ac:dyDescent="0.25">
      <c r="A687" s="37"/>
      <c r="D687" s="33"/>
      <c r="E687" s="18"/>
      <c r="F687" s="31"/>
      <c r="H687" s="36"/>
    </row>
    <row r="688" spans="1:8" x14ac:dyDescent="0.25">
      <c r="A688" s="37"/>
      <c r="D688" s="33"/>
      <c r="E688" s="18"/>
      <c r="F688" s="31"/>
      <c r="H688" s="36"/>
    </row>
    <row r="689" spans="1:8" x14ac:dyDescent="0.25">
      <c r="A689" s="37"/>
      <c r="D689" s="33"/>
      <c r="E689" s="18"/>
      <c r="F689" s="31"/>
      <c r="H689" s="36"/>
    </row>
    <row r="690" spans="1:8" x14ac:dyDescent="0.25">
      <c r="A690" s="37"/>
      <c r="D690" s="33"/>
      <c r="E690" s="18"/>
      <c r="F690" s="31"/>
      <c r="H690" s="36"/>
    </row>
    <row r="691" spans="1:8" x14ac:dyDescent="0.25">
      <c r="A691" s="37"/>
      <c r="D691" s="33"/>
      <c r="E691" s="18"/>
      <c r="F691" s="31"/>
      <c r="H691" s="36"/>
    </row>
    <row r="692" spans="1:8" x14ac:dyDescent="0.25">
      <c r="A692" s="37"/>
      <c r="D692" s="33"/>
      <c r="E692" s="18"/>
      <c r="F692" s="31"/>
      <c r="H692" s="36"/>
    </row>
    <row r="693" spans="1:8" x14ac:dyDescent="0.25">
      <c r="A693" s="37"/>
      <c r="D693" s="33"/>
      <c r="E693" s="18"/>
      <c r="F693" s="31"/>
      <c r="H693" s="36"/>
    </row>
    <row r="694" spans="1:8" x14ac:dyDescent="0.25">
      <c r="A694" s="37"/>
      <c r="D694" s="33"/>
      <c r="E694" s="18"/>
      <c r="F694" s="31"/>
      <c r="H694" s="36"/>
    </row>
    <row r="695" spans="1:8" x14ac:dyDescent="0.25">
      <c r="A695" s="37"/>
      <c r="D695" s="33"/>
      <c r="E695" s="18"/>
      <c r="F695" s="31"/>
      <c r="H695" s="36"/>
    </row>
    <row r="696" spans="1:8" x14ac:dyDescent="0.25">
      <c r="A696" s="37"/>
      <c r="D696" s="33"/>
      <c r="E696" s="18"/>
      <c r="F696" s="31"/>
      <c r="H696" s="36"/>
    </row>
    <row r="697" spans="1:8" x14ac:dyDescent="0.25">
      <c r="A697" s="37"/>
      <c r="D697" s="33"/>
      <c r="E697" s="18"/>
      <c r="F697" s="31"/>
      <c r="H697" s="36"/>
    </row>
    <row r="698" spans="1:8" x14ac:dyDescent="0.25">
      <c r="A698" s="37"/>
      <c r="D698" s="33"/>
      <c r="E698" s="18"/>
      <c r="F698" s="31"/>
      <c r="H698" s="36"/>
    </row>
    <row r="699" spans="1:8" x14ac:dyDescent="0.25">
      <c r="A699" s="37"/>
      <c r="D699" s="33"/>
      <c r="E699" s="18"/>
      <c r="F699" s="31"/>
      <c r="H699" s="36"/>
    </row>
    <row r="700" spans="1:8" x14ac:dyDescent="0.25">
      <c r="A700" s="37"/>
      <c r="D700" s="33"/>
      <c r="E700" s="18"/>
      <c r="F700" s="31"/>
      <c r="H700" s="36"/>
    </row>
    <row r="701" spans="1:8" x14ac:dyDescent="0.25">
      <c r="A701" s="37"/>
      <c r="D701" s="33"/>
      <c r="E701" s="18"/>
      <c r="F701" s="31"/>
      <c r="H701" s="36"/>
    </row>
    <row r="702" spans="1:8" x14ac:dyDescent="0.25">
      <c r="A702" s="37"/>
      <c r="D702" s="33"/>
      <c r="E702" s="18"/>
      <c r="F702" s="31"/>
      <c r="H702" s="36"/>
    </row>
    <row r="703" spans="1:8" x14ac:dyDescent="0.25">
      <c r="A703" s="37"/>
      <c r="D703" s="33"/>
      <c r="E703" s="18"/>
      <c r="F703" s="31"/>
      <c r="H703" s="36"/>
    </row>
    <row r="704" spans="1:8" x14ac:dyDescent="0.25">
      <c r="A704" s="37"/>
      <c r="D704" s="33"/>
      <c r="E704" s="18"/>
      <c r="F704" s="31"/>
      <c r="H704" s="36"/>
    </row>
    <row r="705" spans="1:8" x14ac:dyDescent="0.25">
      <c r="A705" s="37"/>
      <c r="D705" s="33"/>
      <c r="E705" s="18"/>
      <c r="F705" s="31"/>
      <c r="H705" s="36"/>
    </row>
    <row r="706" spans="1:8" x14ac:dyDescent="0.25">
      <c r="A706" s="37"/>
      <c r="D706" s="33"/>
      <c r="E706" s="18"/>
      <c r="F706" s="31"/>
      <c r="H706" s="36"/>
    </row>
    <row r="707" spans="1:8" x14ac:dyDescent="0.25">
      <c r="A707" s="37"/>
      <c r="D707" s="33"/>
      <c r="E707" s="18"/>
      <c r="F707" s="31"/>
      <c r="H707" s="36"/>
    </row>
    <row r="708" spans="1:8" x14ac:dyDescent="0.25">
      <c r="A708" s="37"/>
      <c r="D708" s="33"/>
      <c r="E708" s="18"/>
      <c r="F708" s="31"/>
      <c r="H708" s="36"/>
    </row>
    <row r="709" spans="1:8" x14ac:dyDescent="0.25">
      <c r="A709" s="37"/>
      <c r="D709" s="33"/>
      <c r="E709" s="18"/>
      <c r="F709" s="31"/>
      <c r="H709" s="36"/>
    </row>
    <row r="710" spans="1:8" x14ac:dyDescent="0.25">
      <c r="A710" s="37"/>
      <c r="D710" s="33"/>
      <c r="E710" s="18"/>
      <c r="F710" s="31"/>
      <c r="H710" s="36"/>
    </row>
    <row r="711" spans="1:8" x14ac:dyDescent="0.25">
      <c r="A711" s="37"/>
      <c r="D711" s="33"/>
      <c r="E711" s="18"/>
      <c r="F711" s="31"/>
      <c r="H711" s="36"/>
    </row>
    <row r="712" spans="1:8" x14ac:dyDescent="0.25">
      <c r="A712" s="37"/>
      <c r="D712" s="33"/>
      <c r="E712" s="18"/>
      <c r="F712" s="31"/>
      <c r="H712" s="36"/>
    </row>
    <row r="713" spans="1:8" x14ac:dyDescent="0.25">
      <c r="A713" s="37"/>
      <c r="D713" s="33"/>
      <c r="E713" s="18"/>
      <c r="F713" s="31"/>
      <c r="H713" s="36"/>
    </row>
    <row r="714" spans="1:8" x14ac:dyDescent="0.25">
      <c r="A714" s="37"/>
      <c r="D714" s="33"/>
      <c r="E714" s="18"/>
      <c r="F714" s="31"/>
      <c r="H714" s="36"/>
    </row>
    <row r="715" spans="1:8" x14ac:dyDescent="0.25">
      <c r="A715" s="37"/>
      <c r="D715" s="33"/>
      <c r="E715" s="18"/>
      <c r="F715" s="31"/>
      <c r="H715" s="36"/>
    </row>
    <row r="716" spans="1:8" x14ac:dyDescent="0.25">
      <c r="A716" s="37"/>
      <c r="D716" s="33"/>
      <c r="E716" s="18"/>
      <c r="F716" s="31"/>
      <c r="H716" s="36"/>
    </row>
    <row r="717" spans="1:8" x14ac:dyDescent="0.25">
      <c r="A717" s="37"/>
      <c r="D717" s="33"/>
      <c r="E717" s="18"/>
      <c r="F717" s="31"/>
      <c r="H717" s="36"/>
    </row>
    <row r="718" spans="1:8" x14ac:dyDescent="0.25">
      <c r="A718" s="37"/>
      <c r="D718" s="33"/>
      <c r="E718" s="18"/>
      <c r="F718" s="31"/>
      <c r="H718" s="36"/>
    </row>
    <row r="719" spans="1:8" x14ac:dyDescent="0.25">
      <c r="A719" s="37"/>
      <c r="D719" s="33"/>
      <c r="E719" s="18"/>
      <c r="F719" s="31"/>
      <c r="H719" s="36"/>
    </row>
    <row r="720" spans="1:8" x14ac:dyDescent="0.25">
      <c r="A720" s="37"/>
      <c r="D720" s="33"/>
      <c r="E720" s="18"/>
      <c r="F720" s="31"/>
      <c r="H720" s="36"/>
    </row>
    <row r="721" spans="1:8" x14ac:dyDescent="0.25">
      <c r="A721" s="37"/>
      <c r="D721" s="33"/>
      <c r="E721" s="18"/>
      <c r="F721" s="31"/>
      <c r="H721" s="36"/>
    </row>
    <row r="722" spans="1:8" x14ac:dyDescent="0.25">
      <c r="A722" s="37"/>
      <c r="D722" s="33"/>
      <c r="E722" s="18"/>
      <c r="F722" s="31"/>
      <c r="H722" s="36"/>
    </row>
    <row r="723" spans="1:8" x14ac:dyDescent="0.25">
      <c r="A723" s="37"/>
      <c r="D723" s="33"/>
      <c r="E723" s="18"/>
      <c r="F723" s="31"/>
      <c r="H723" s="36"/>
    </row>
    <row r="724" spans="1:8" x14ac:dyDescent="0.25">
      <c r="A724" s="37"/>
      <c r="D724" s="33"/>
      <c r="E724" s="18"/>
      <c r="F724" s="31"/>
      <c r="H724" s="36"/>
    </row>
    <row r="725" spans="1:8" x14ac:dyDescent="0.25">
      <c r="A725" s="37"/>
      <c r="D725" s="33"/>
      <c r="E725" s="18"/>
      <c r="F725" s="31"/>
      <c r="H725" s="36"/>
    </row>
    <row r="726" spans="1:8" x14ac:dyDescent="0.25">
      <c r="A726" s="37"/>
      <c r="D726" s="33"/>
      <c r="E726" s="18"/>
      <c r="F726" s="31"/>
      <c r="H726" s="36"/>
    </row>
    <row r="727" spans="1:8" x14ac:dyDescent="0.25">
      <c r="A727" s="37"/>
      <c r="D727" s="33"/>
      <c r="E727" s="18"/>
      <c r="F727" s="31"/>
      <c r="H727" s="36"/>
    </row>
    <row r="728" spans="1:8" x14ac:dyDescent="0.25">
      <c r="A728" s="37"/>
      <c r="D728" s="33"/>
      <c r="E728" s="18"/>
      <c r="F728" s="31"/>
      <c r="H728" s="36"/>
    </row>
    <row r="729" spans="1:8" x14ac:dyDescent="0.25">
      <c r="A729" s="37"/>
      <c r="D729" s="33"/>
      <c r="E729" s="18"/>
      <c r="F729" s="31"/>
      <c r="H729" s="36"/>
    </row>
    <row r="730" spans="1:8" x14ac:dyDescent="0.25">
      <c r="A730" s="37"/>
      <c r="D730" s="33"/>
      <c r="E730" s="18"/>
      <c r="F730" s="31"/>
      <c r="H730" s="36"/>
    </row>
    <row r="731" spans="1:8" x14ac:dyDescent="0.25">
      <c r="A731" s="37"/>
      <c r="D731" s="33"/>
      <c r="E731" s="18"/>
      <c r="F731" s="31"/>
      <c r="H731" s="36"/>
    </row>
    <row r="732" spans="1:8" x14ac:dyDescent="0.25">
      <c r="A732" s="37"/>
      <c r="D732" s="33"/>
      <c r="E732" s="18"/>
      <c r="F732" s="31"/>
      <c r="H732" s="36"/>
    </row>
    <row r="733" spans="1:8" x14ac:dyDescent="0.25">
      <c r="A733" s="37"/>
      <c r="D733" s="33"/>
      <c r="E733" s="18"/>
      <c r="F733" s="31"/>
      <c r="H733" s="36"/>
    </row>
    <row r="734" spans="1:8" x14ac:dyDescent="0.25">
      <c r="A734" s="37"/>
      <c r="D734" s="33"/>
      <c r="E734" s="18"/>
      <c r="F734" s="31"/>
      <c r="H734" s="36"/>
    </row>
    <row r="735" spans="1:8" x14ac:dyDescent="0.25">
      <c r="A735" s="37"/>
      <c r="D735" s="33"/>
      <c r="E735" s="18"/>
      <c r="F735" s="31"/>
      <c r="H735" s="36"/>
    </row>
    <row r="736" spans="1:8" x14ac:dyDescent="0.25">
      <c r="A736" s="37"/>
      <c r="D736" s="33"/>
      <c r="E736" s="18"/>
      <c r="F736" s="31"/>
      <c r="H736" s="36"/>
    </row>
    <row r="737" spans="1:8" x14ac:dyDescent="0.25">
      <c r="A737" s="37"/>
      <c r="D737" s="33"/>
      <c r="E737" s="18"/>
      <c r="F737" s="31"/>
      <c r="H737" s="36"/>
    </row>
    <row r="738" spans="1:8" x14ac:dyDescent="0.25">
      <c r="A738" s="37"/>
      <c r="D738" s="33"/>
      <c r="E738" s="18"/>
      <c r="F738" s="31"/>
      <c r="H738" s="36"/>
    </row>
    <row r="739" spans="1:8" x14ac:dyDescent="0.25">
      <c r="A739" s="37"/>
      <c r="D739" s="33"/>
      <c r="E739" s="18"/>
      <c r="F739" s="31"/>
      <c r="H739" s="36"/>
    </row>
    <row r="740" spans="1:8" x14ac:dyDescent="0.25">
      <c r="A740" s="37"/>
      <c r="D740" s="33"/>
      <c r="E740" s="18"/>
      <c r="F740" s="31"/>
      <c r="H740" s="36"/>
    </row>
    <row r="741" spans="1:8" x14ac:dyDescent="0.25">
      <c r="A741" s="37"/>
      <c r="D741" s="33"/>
      <c r="E741" s="18"/>
      <c r="F741" s="31"/>
      <c r="H741" s="36"/>
    </row>
    <row r="742" spans="1:8" x14ac:dyDescent="0.25">
      <c r="A742" s="37"/>
      <c r="D742" s="33"/>
      <c r="E742" s="18"/>
      <c r="F742" s="31"/>
      <c r="H742" s="36"/>
    </row>
    <row r="743" spans="1:8" x14ac:dyDescent="0.25">
      <c r="A743" s="37"/>
      <c r="D743" s="33"/>
      <c r="E743" s="18"/>
      <c r="F743" s="31"/>
      <c r="H743" s="36"/>
    </row>
    <row r="744" spans="1:8" x14ac:dyDescent="0.25">
      <c r="A744" s="37"/>
      <c r="D744" s="33"/>
      <c r="E744" s="18"/>
      <c r="F744" s="31"/>
      <c r="H744" s="36"/>
    </row>
    <row r="745" spans="1:8" x14ac:dyDescent="0.25">
      <c r="A745" s="37"/>
      <c r="D745" s="33"/>
      <c r="E745" s="18"/>
      <c r="F745" s="31"/>
      <c r="H745" s="36"/>
    </row>
    <row r="746" spans="1:8" x14ac:dyDescent="0.25">
      <c r="A746" s="37"/>
      <c r="D746" s="33"/>
      <c r="E746" s="18"/>
      <c r="F746" s="31"/>
      <c r="H746" s="36"/>
    </row>
    <row r="747" spans="1:8" x14ac:dyDescent="0.25">
      <c r="A747" s="37"/>
      <c r="D747" s="33"/>
      <c r="E747" s="18"/>
      <c r="F747" s="31"/>
      <c r="H747" s="36"/>
    </row>
    <row r="748" spans="1:8" x14ac:dyDescent="0.25">
      <c r="A748" s="37"/>
      <c r="D748" s="33"/>
      <c r="E748" s="18"/>
      <c r="F748" s="31"/>
      <c r="H748" s="36"/>
    </row>
    <row r="749" spans="1:8" x14ac:dyDescent="0.25">
      <c r="A749" s="37"/>
      <c r="D749" s="33"/>
      <c r="E749" s="18"/>
      <c r="F749" s="31"/>
      <c r="H749" s="36"/>
    </row>
    <row r="750" spans="1:8" x14ac:dyDescent="0.25">
      <c r="A750" s="37"/>
      <c r="D750" s="33"/>
      <c r="E750" s="18"/>
      <c r="F750" s="31"/>
      <c r="H750" s="36"/>
    </row>
    <row r="751" spans="1:8" x14ac:dyDescent="0.25">
      <c r="A751" s="37"/>
      <c r="D751" s="33"/>
      <c r="E751" s="18"/>
      <c r="F751" s="31"/>
      <c r="H751" s="36"/>
    </row>
    <row r="752" spans="1:8" x14ac:dyDescent="0.25">
      <c r="A752" s="37"/>
      <c r="D752" s="33"/>
      <c r="E752" s="18"/>
      <c r="F752" s="31"/>
      <c r="H752" s="36"/>
    </row>
    <row r="753" spans="1:8" x14ac:dyDescent="0.25">
      <c r="A753" s="37"/>
      <c r="D753" s="33"/>
      <c r="E753" s="18"/>
      <c r="F753" s="31"/>
      <c r="H753" s="36"/>
    </row>
    <row r="754" spans="1:8" x14ac:dyDescent="0.25">
      <c r="A754" s="37"/>
      <c r="D754" s="33"/>
      <c r="E754" s="18"/>
      <c r="F754" s="31"/>
      <c r="H754" s="36"/>
    </row>
    <row r="755" spans="1:8" x14ac:dyDescent="0.25">
      <c r="A755" s="37"/>
      <c r="D755" s="33"/>
      <c r="E755" s="18"/>
      <c r="F755" s="31"/>
      <c r="H755" s="36"/>
    </row>
    <row r="756" spans="1:8" x14ac:dyDescent="0.25">
      <c r="A756" s="37"/>
      <c r="D756" s="33"/>
      <c r="E756" s="18"/>
      <c r="F756" s="31"/>
      <c r="H756" s="36"/>
    </row>
    <row r="757" spans="1:8" x14ac:dyDescent="0.25">
      <c r="A757" s="37"/>
      <c r="D757" s="33"/>
      <c r="E757" s="18"/>
      <c r="F757" s="31"/>
      <c r="H757" s="36"/>
    </row>
    <row r="758" spans="1:8" x14ac:dyDescent="0.25">
      <c r="A758" s="37"/>
      <c r="D758" s="33"/>
      <c r="E758" s="18"/>
      <c r="F758" s="31"/>
      <c r="H758" s="36"/>
    </row>
    <row r="759" spans="1:8" x14ac:dyDescent="0.25">
      <c r="A759" s="37"/>
      <c r="D759" s="33"/>
      <c r="E759" s="18"/>
      <c r="F759" s="31"/>
      <c r="H759" s="36"/>
    </row>
    <row r="760" spans="1:8" x14ac:dyDescent="0.25">
      <c r="A760" s="37"/>
      <c r="D760" s="33"/>
      <c r="E760" s="18"/>
      <c r="F760" s="31"/>
      <c r="H760" s="36"/>
    </row>
    <row r="761" spans="1:8" x14ac:dyDescent="0.25">
      <c r="A761" s="37"/>
      <c r="D761" s="33"/>
      <c r="E761" s="18"/>
      <c r="F761" s="31"/>
      <c r="H761" s="36"/>
    </row>
    <row r="762" spans="1:8" x14ac:dyDescent="0.25">
      <c r="A762" s="37"/>
      <c r="D762" s="33"/>
      <c r="E762" s="18"/>
      <c r="F762" s="31"/>
      <c r="H762" s="36"/>
    </row>
    <row r="763" spans="1:8" x14ac:dyDescent="0.25">
      <c r="A763" s="37"/>
      <c r="D763" s="33"/>
      <c r="E763" s="18"/>
      <c r="F763" s="31"/>
      <c r="H763" s="36"/>
    </row>
    <row r="764" spans="1:8" x14ac:dyDescent="0.25">
      <c r="A764" s="37"/>
      <c r="D764" s="33"/>
      <c r="E764" s="18"/>
      <c r="F764" s="31"/>
      <c r="H764" s="36"/>
    </row>
    <row r="765" spans="1:8" x14ac:dyDescent="0.25">
      <c r="A765" s="37"/>
      <c r="D765" s="33"/>
      <c r="E765" s="18"/>
      <c r="F765" s="31"/>
      <c r="H765" s="36"/>
    </row>
    <row r="766" spans="1:8" x14ac:dyDescent="0.25">
      <c r="A766" s="37"/>
      <c r="D766" s="33"/>
      <c r="E766" s="18"/>
      <c r="F766" s="31"/>
      <c r="H766" s="36"/>
    </row>
    <row r="767" spans="1:8" x14ac:dyDescent="0.25">
      <c r="A767" s="37"/>
      <c r="D767" s="33"/>
      <c r="E767" s="18"/>
      <c r="F767" s="31"/>
      <c r="H767" s="36"/>
    </row>
    <row r="768" spans="1:8" x14ac:dyDescent="0.25">
      <c r="A768" s="37"/>
      <c r="D768" s="33"/>
      <c r="E768" s="18"/>
      <c r="F768" s="31"/>
      <c r="H768" s="36"/>
    </row>
    <row r="769" spans="1:8" x14ac:dyDescent="0.25">
      <c r="A769" s="37"/>
      <c r="D769" s="33"/>
      <c r="E769" s="18"/>
      <c r="F769" s="31"/>
      <c r="H769" s="36"/>
    </row>
    <row r="770" spans="1:8" x14ac:dyDescent="0.25">
      <c r="A770" s="37"/>
      <c r="D770" s="33"/>
      <c r="E770" s="18"/>
      <c r="F770" s="31"/>
      <c r="H770" s="36"/>
    </row>
    <row r="771" spans="1:8" x14ac:dyDescent="0.25">
      <c r="A771" s="37"/>
      <c r="D771" s="33"/>
      <c r="E771" s="18"/>
      <c r="F771" s="31"/>
      <c r="H771" s="36"/>
    </row>
    <row r="772" spans="1:8" x14ac:dyDescent="0.25">
      <c r="A772" s="37"/>
      <c r="D772" s="33"/>
      <c r="E772" s="18"/>
      <c r="F772" s="31"/>
      <c r="H772" s="36"/>
    </row>
    <row r="773" spans="1:8" x14ac:dyDescent="0.25">
      <c r="A773" s="37"/>
      <c r="D773" s="33"/>
      <c r="E773" s="18"/>
      <c r="F773" s="31"/>
      <c r="H773" s="36"/>
    </row>
    <row r="774" spans="1:8" x14ac:dyDescent="0.25">
      <c r="A774" s="37"/>
      <c r="D774" s="33"/>
      <c r="E774" s="18"/>
      <c r="F774" s="31"/>
      <c r="H774" s="36"/>
    </row>
    <row r="775" spans="1:8" x14ac:dyDescent="0.25">
      <c r="A775" s="37"/>
      <c r="D775" s="33"/>
      <c r="E775" s="18"/>
      <c r="F775" s="31"/>
      <c r="H775" s="36"/>
    </row>
    <row r="776" spans="1:8" x14ac:dyDescent="0.25">
      <c r="A776" s="37"/>
      <c r="D776" s="33"/>
      <c r="E776" s="18"/>
      <c r="F776" s="31"/>
      <c r="H776" s="36"/>
    </row>
    <row r="777" spans="1:8" x14ac:dyDescent="0.25">
      <c r="A777" s="37"/>
      <c r="D777" s="33"/>
      <c r="E777" s="18"/>
      <c r="F777" s="31"/>
      <c r="H777" s="36"/>
    </row>
    <row r="778" spans="1:8" x14ac:dyDescent="0.25">
      <c r="A778" s="37"/>
      <c r="D778" s="33"/>
      <c r="E778" s="18"/>
      <c r="F778" s="31"/>
      <c r="H778" s="36"/>
    </row>
    <row r="779" spans="1:8" x14ac:dyDescent="0.25">
      <c r="A779" s="37"/>
      <c r="D779" s="33"/>
      <c r="E779" s="18"/>
      <c r="F779" s="31"/>
      <c r="H779" s="36"/>
    </row>
    <row r="780" spans="1:8" x14ac:dyDescent="0.25">
      <c r="A780" s="37"/>
      <c r="D780" s="33"/>
      <c r="E780" s="18"/>
      <c r="F780" s="31"/>
      <c r="H780" s="36"/>
    </row>
    <row r="781" spans="1:8" x14ac:dyDescent="0.25">
      <c r="A781" s="37"/>
      <c r="D781" s="33"/>
      <c r="E781" s="18"/>
      <c r="F781" s="31"/>
      <c r="H781" s="36"/>
    </row>
    <row r="782" spans="1:8" x14ac:dyDescent="0.25">
      <c r="A782" s="37"/>
      <c r="D782" s="33"/>
      <c r="E782" s="18"/>
      <c r="F782" s="31"/>
      <c r="H782" s="36"/>
    </row>
    <row r="783" spans="1:8" x14ac:dyDescent="0.25">
      <c r="A783" s="37"/>
      <c r="D783" s="33"/>
      <c r="E783" s="18"/>
      <c r="F783" s="31"/>
      <c r="H783" s="36"/>
    </row>
    <row r="784" spans="1:8" x14ac:dyDescent="0.25">
      <c r="A784" s="37"/>
      <c r="D784" s="33"/>
      <c r="E784" s="18"/>
      <c r="F784" s="31"/>
      <c r="H784" s="36"/>
    </row>
    <row r="785" spans="1:8" x14ac:dyDescent="0.25">
      <c r="A785" s="37"/>
      <c r="D785" s="33"/>
      <c r="E785" s="18"/>
      <c r="F785" s="31"/>
      <c r="H785" s="36"/>
    </row>
    <row r="786" spans="1:8" x14ac:dyDescent="0.25">
      <c r="A786" s="37"/>
      <c r="D786" s="33"/>
      <c r="E786" s="18"/>
      <c r="F786" s="31"/>
      <c r="H786" s="36"/>
    </row>
    <row r="787" spans="1:8" x14ac:dyDescent="0.25">
      <c r="A787" s="37"/>
      <c r="D787" s="33"/>
      <c r="E787" s="18"/>
      <c r="F787" s="31"/>
      <c r="H787" s="36"/>
    </row>
    <row r="788" spans="1:8" x14ac:dyDescent="0.25">
      <c r="A788" s="37"/>
      <c r="D788" s="33"/>
      <c r="E788" s="18"/>
      <c r="F788" s="31"/>
      <c r="H788" s="36"/>
    </row>
    <row r="789" spans="1:8" x14ac:dyDescent="0.25">
      <c r="A789" s="37"/>
      <c r="D789" s="33"/>
      <c r="E789" s="18"/>
      <c r="F789" s="31"/>
      <c r="H789" s="36"/>
    </row>
    <row r="790" spans="1:8" x14ac:dyDescent="0.25">
      <c r="A790" s="37"/>
      <c r="D790" s="33"/>
      <c r="E790" s="18"/>
      <c r="F790" s="31"/>
      <c r="H790" s="36"/>
    </row>
    <row r="791" spans="1:8" x14ac:dyDescent="0.25">
      <c r="A791" s="37"/>
      <c r="D791" s="33"/>
      <c r="E791" s="18"/>
      <c r="F791" s="31"/>
      <c r="H791" s="36"/>
    </row>
    <row r="792" spans="1:8" x14ac:dyDescent="0.25">
      <c r="A792" s="37"/>
      <c r="D792" s="33"/>
      <c r="E792" s="18"/>
      <c r="F792" s="31"/>
      <c r="H792" s="36"/>
    </row>
    <row r="793" spans="1:8" x14ac:dyDescent="0.25">
      <c r="A793" s="37"/>
      <c r="D793" s="33"/>
      <c r="E793" s="18"/>
      <c r="F793" s="31"/>
      <c r="H793" s="36"/>
    </row>
    <row r="794" spans="1:8" x14ac:dyDescent="0.25">
      <c r="A794" s="37"/>
      <c r="D794" s="33"/>
      <c r="E794" s="18"/>
      <c r="F794" s="31"/>
      <c r="H794" s="36"/>
    </row>
    <row r="795" spans="1:8" x14ac:dyDescent="0.25">
      <c r="A795" s="37"/>
      <c r="D795" s="33"/>
      <c r="E795" s="18"/>
      <c r="F795" s="31"/>
      <c r="H795" s="36"/>
    </row>
    <row r="796" spans="1:8" x14ac:dyDescent="0.25">
      <c r="A796" s="37"/>
      <c r="D796" s="33"/>
      <c r="E796" s="18"/>
      <c r="F796" s="31"/>
      <c r="H796" s="36"/>
    </row>
    <row r="797" spans="1:8" x14ac:dyDescent="0.25">
      <c r="A797" s="37"/>
      <c r="D797" s="33"/>
      <c r="E797" s="18"/>
      <c r="F797" s="31"/>
      <c r="H797" s="36"/>
    </row>
    <row r="798" spans="1:8" x14ac:dyDescent="0.25">
      <c r="A798" s="37"/>
      <c r="D798" s="33"/>
      <c r="E798" s="18"/>
      <c r="F798" s="31"/>
      <c r="H798" s="36"/>
    </row>
    <row r="799" spans="1:8" x14ac:dyDescent="0.25">
      <c r="A799" s="37"/>
      <c r="D799" s="33"/>
      <c r="E799" s="18"/>
      <c r="F799" s="31"/>
      <c r="H799" s="36"/>
    </row>
    <row r="800" spans="1:8" x14ac:dyDescent="0.25">
      <c r="A800" s="37"/>
      <c r="D800" s="33"/>
      <c r="E800" s="18"/>
      <c r="F800" s="31"/>
      <c r="H800" s="36"/>
    </row>
    <row r="801" spans="1:8" x14ac:dyDescent="0.25">
      <c r="A801" s="37"/>
      <c r="D801" s="33"/>
      <c r="E801" s="18"/>
      <c r="F801" s="31"/>
      <c r="H801" s="36"/>
    </row>
    <row r="802" spans="1:8" x14ac:dyDescent="0.25">
      <c r="A802" s="37"/>
      <c r="D802" s="33"/>
      <c r="E802" s="18"/>
      <c r="F802" s="31"/>
      <c r="H802" s="36"/>
    </row>
    <row r="803" spans="1:8" x14ac:dyDescent="0.25">
      <c r="A803" s="37"/>
      <c r="D803" s="33"/>
      <c r="E803" s="18"/>
      <c r="F803" s="31"/>
      <c r="H803" s="36"/>
    </row>
    <row r="804" spans="1:8" x14ac:dyDescent="0.25">
      <c r="A804" s="37"/>
      <c r="D804" s="33"/>
      <c r="E804" s="18"/>
      <c r="F804" s="31"/>
      <c r="H804" s="36"/>
    </row>
    <row r="805" spans="1:8" x14ac:dyDescent="0.25">
      <c r="A805" s="37"/>
      <c r="D805" s="33"/>
      <c r="E805" s="18"/>
      <c r="F805" s="31"/>
      <c r="H805" s="36"/>
    </row>
    <row r="806" spans="1:8" x14ac:dyDescent="0.25">
      <c r="A806" s="37"/>
      <c r="D806" s="33"/>
      <c r="E806" s="18"/>
      <c r="F806" s="31"/>
      <c r="H806" s="36"/>
    </row>
    <row r="807" spans="1:8" x14ac:dyDescent="0.25">
      <c r="A807" s="37"/>
      <c r="D807" s="33"/>
      <c r="E807" s="18"/>
      <c r="F807" s="31"/>
      <c r="H807" s="36"/>
    </row>
    <row r="808" spans="1:8" x14ac:dyDescent="0.25">
      <c r="A808" s="37"/>
      <c r="D808" s="33"/>
      <c r="E808" s="18"/>
      <c r="F808" s="31"/>
      <c r="H808" s="36"/>
    </row>
    <row r="809" spans="1:8" x14ac:dyDescent="0.25">
      <c r="A809" s="37"/>
      <c r="D809" s="33"/>
      <c r="E809" s="18"/>
      <c r="F809" s="31"/>
      <c r="H809" s="36"/>
    </row>
    <row r="810" spans="1:8" x14ac:dyDescent="0.25">
      <c r="A810" s="37"/>
      <c r="D810" s="33"/>
      <c r="E810" s="18"/>
      <c r="F810" s="31"/>
      <c r="H810" s="36"/>
    </row>
    <row r="811" spans="1:8" x14ac:dyDescent="0.25">
      <c r="A811" s="37"/>
      <c r="D811" s="33"/>
      <c r="E811" s="18"/>
      <c r="F811" s="31"/>
      <c r="H811" s="36"/>
    </row>
    <row r="812" spans="1:8" x14ac:dyDescent="0.25">
      <c r="A812" s="37"/>
      <c r="D812" s="33"/>
      <c r="E812" s="18"/>
      <c r="F812" s="31"/>
      <c r="H812" s="36"/>
    </row>
    <row r="813" spans="1:8" x14ac:dyDescent="0.25">
      <c r="A813" s="37"/>
      <c r="D813" s="33"/>
      <c r="E813" s="18"/>
      <c r="F813" s="31"/>
      <c r="H813" s="36"/>
    </row>
    <row r="814" spans="1:8" x14ac:dyDescent="0.25">
      <c r="A814" s="37"/>
      <c r="D814" s="33"/>
      <c r="E814" s="18"/>
      <c r="F814" s="31"/>
      <c r="H814" s="36"/>
    </row>
    <row r="815" spans="1:8" x14ac:dyDescent="0.25">
      <c r="A815" s="37"/>
      <c r="D815" s="33"/>
      <c r="E815" s="18"/>
      <c r="F815" s="31"/>
      <c r="H815" s="36"/>
    </row>
    <row r="816" spans="1:8" x14ac:dyDescent="0.25">
      <c r="A816" s="37"/>
      <c r="D816" s="33"/>
      <c r="E816" s="18"/>
      <c r="F816" s="31"/>
      <c r="H816" s="36"/>
    </row>
    <row r="817" spans="1:8" x14ac:dyDescent="0.25">
      <c r="A817" s="37"/>
      <c r="D817" s="33"/>
      <c r="E817" s="18"/>
      <c r="F817" s="31"/>
      <c r="H817" s="36"/>
    </row>
    <row r="818" spans="1:8" x14ac:dyDescent="0.25">
      <c r="A818" s="37"/>
      <c r="D818" s="33"/>
      <c r="E818" s="18"/>
      <c r="F818" s="31"/>
      <c r="H818" s="36"/>
    </row>
    <row r="819" spans="1:8" x14ac:dyDescent="0.25">
      <c r="A819" s="37"/>
      <c r="D819" s="33"/>
      <c r="E819" s="18"/>
      <c r="F819" s="31"/>
      <c r="H819" s="36"/>
    </row>
    <row r="820" spans="1:8" x14ac:dyDescent="0.25">
      <c r="A820" s="37"/>
      <c r="D820" s="33"/>
      <c r="E820" s="18"/>
      <c r="F820" s="31"/>
      <c r="H820" s="36"/>
    </row>
    <row r="821" spans="1:8" x14ac:dyDescent="0.25">
      <c r="A821" s="37"/>
      <c r="D821" s="33"/>
      <c r="E821" s="18"/>
      <c r="F821" s="31"/>
      <c r="H821" s="36"/>
    </row>
    <row r="822" spans="1:8" x14ac:dyDescent="0.25">
      <c r="A822" s="37"/>
      <c r="D822" s="33"/>
      <c r="E822" s="18"/>
      <c r="F822" s="31"/>
      <c r="H822" s="36"/>
    </row>
    <row r="823" spans="1:8" x14ac:dyDescent="0.25">
      <c r="A823" s="37"/>
      <c r="D823" s="33"/>
      <c r="E823" s="18"/>
      <c r="F823" s="31"/>
      <c r="H823" s="36"/>
    </row>
    <row r="824" spans="1:8" x14ac:dyDescent="0.25">
      <c r="A824" s="37"/>
      <c r="D824" s="33"/>
      <c r="E824" s="18"/>
      <c r="F824" s="31"/>
      <c r="H824" s="36"/>
    </row>
    <row r="825" spans="1:8" x14ac:dyDescent="0.25">
      <c r="A825" s="37"/>
      <c r="D825" s="33"/>
      <c r="E825" s="18"/>
      <c r="F825" s="31"/>
      <c r="H825" s="36"/>
    </row>
    <row r="826" spans="1:8" x14ac:dyDescent="0.25">
      <c r="A826" s="37"/>
      <c r="D826" s="33"/>
      <c r="E826" s="18"/>
      <c r="F826" s="31"/>
      <c r="H826" s="36"/>
    </row>
    <row r="827" spans="1:8" x14ac:dyDescent="0.25">
      <c r="A827" s="37"/>
      <c r="D827" s="33"/>
      <c r="E827" s="18"/>
      <c r="F827" s="31"/>
      <c r="H827" s="36"/>
    </row>
    <row r="828" spans="1:8" x14ac:dyDescent="0.25">
      <c r="A828" s="37"/>
      <c r="D828" s="33"/>
      <c r="E828" s="18"/>
      <c r="F828" s="31"/>
      <c r="H828" s="36"/>
    </row>
    <row r="829" spans="1:8" x14ac:dyDescent="0.25">
      <c r="A829" s="37"/>
      <c r="D829" s="33"/>
      <c r="E829" s="18"/>
      <c r="F829" s="31"/>
      <c r="H829" s="36"/>
    </row>
    <row r="830" spans="1:8" x14ac:dyDescent="0.25">
      <c r="A830" s="37"/>
      <c r="D830" s="33"/>
      <c r="E830" s="18"/>
      <c r="F830" s="31"/>
      <c r="H830" s="36"/>
    </row>
    <row r="831" spans="1:8" x14ac:dyDescent="0.25">
      <c r="A831" s="37"/>
      <c r="D831" s="33"/>
      <c r="E831" s="18"/>
      <c r="F831" s="31"/>
      <c r="H831" s="36"/>
    </row>
    <row r="832" spans="1:8" x14ac:dyDescent="0.25">
      <c r="A832" s="37"/>
      <c r="D832" s="33"/>
      <c r="E832" s="18"/>
      <c r="F832" s="31"/>
      <c r="H832" s="36"/>
    </row>
    <row r="833" spans="1:8" x14ac:dyDescent="0.25">
      <c r="A833" s="37"/>
      <c r="D833" s="33"/>
      <c r="E833" s="18"/>
      <c r="F833" s="31"/>
      <c r="H833" s="36"/>
    </row>
    <row r="834" spans="1:8" x14ac:dyDescent="0.25">
      <c r="A834" s="37"/>
      <c r="D834" s="33"/>
      <c r="E834" s="18"/>
      <c r="F834" s="31"/>
      <c r="H834" s="36"/>
    </row>
    <row r="835" spans="1:8" x14ac:dyDescent="0.25">
      <c r="A835" s="37"/>
      <c r="D835" s="33"/>
      <c r="E835" s="18"/>
      <c r="F835" s="31"/>
      <c r="H835" s="36"/>
    </row>
    <row r="836" spans="1:8" x14ac:dyDescent="0.25">
      <c r="A836" s="37"/>
      <c r="D836" s="33"/>
      <c r="E836" s="18"/>
      <c r="F836" s="31"/>
      <c r="H836" s="36"/>
    </row>
    <row r="837" spans="1:8" x14ac:dyDescent="0.25">
      <c r="A837" s="37"/>
      <c r="D837" s="33"/>
      <c r="E837" s="18"/>
      <c r="F837" s="31"/>
      <c r="H837" s="36"/>
    </row>
    <row r="838" spans="1:8" x14ac:dyDescent="0.25">
      <c r="A838" s="37"/>
      <c r="D838" s="33"/>
      <c r="E838" s="18"/>
      <c r="F838" s="31"/>
      <c r="H838" s="36"/>
    </row>
    <row r="839" spans="1:8" x14ac:dyDescent="0.25">
      <c r="A839" s="37"/>
      <c r="D839" s="33"/>
      <c r="E839" s="18"/>
      <c r="F839" s="31"/>
      <c r="H839" s="36"/>
    </row>
    <row r="840" spans="1:8" x14ac:dyDescent="0.25">
      <c r="A840" s="37"/>
      <c r="D840" s="33"/>
      <c r="E840" s="18"/>
      <c r="F840" s="31"/>
      <c r="H840" s="36"/>
    </row>
    <row r="841" spans="1:8" x14ac:dyDescent="0.25">
      <c r="A841" s="37"/>
      <c r="D841" s="33"/>
      <c r="E841" s="18"/>
      <c r="F841" s="31"/>
      <c r="H841" s="36"/>
    </row>
    <row r="842" spans="1:8" x14ac:dyDescent="0.25">
      <c r="A842" s="37"/>
      <c r="D842" s="33"/>
      <c r="E842" s="18"/>
      <c r="F842" s="31"/>
      <c r="H842" s="36"/>
    </row>
    <row r="843" spans="1:8" x14ac:dyDescent="0.25">
      <c r="A843" s="37"/>
      <c r="D843" s="33"/>
      <c r="E843" s="18"/>
      <c r="F843" s="31"/>
      <c r="H843" s="36"/>
    </row>
    <row r="844" spans="1:8" x14ac:dyDescent="0.25">
      <c r="A844" s="37"/>
      <c r="D844" s="33"/>
      <c r="E844" s="18"/>
      <c r="F844" s="31"/>
      <c r="H844" s="36"/>
    </row>
    <row r="845" spans="1:8" x14ac:dyDescent="0.25">
      <c r="A845" s="37"/>
      <c r="D845" s="33"/>
      <c r="E845" s="18"/>
      <c r="F845" s="31"/>
      <c r="H845" s="36"/>
    </row>
    <row r="846" spans="1:8" x14ac:dyDescent="0.25">
      <c r="A846" s="37"/>
      <c r="D846" s="33"/>
      <c r="E846" s="18"/>
      <c r="F846" s="31"/>
      <c r="H846" s="36"/>
    </row>
    <row r="847" spans="1:8" x14ac:dyDescent="0.25">
      <c r="A847" s="37"/>
      <c r="D847" s="33"/>
      <c r="E847" s="18"/>
      <c r="F847" s="31"/>
      <c r="H847" s="36"/>
    </row>
    <row r="848" spans="1:8" x14ac:dyDescent="0.25">
      <c r="A848" s="37"/>
      <c r="D848" s="33"/>
      <c r="E848" s="18"/>
      <c r="F848" s="31"/>
      <c r="H848" s="36"/>
    </row>
    <row r="849" spans="1:8" x14ac:dyDescent="0.25">
      <c r="A849" s="37"/>
      <c r="D849" s="33"/>
      <c r="E849" s="18"/>
      <c r="F849" s="31"/>
      <c r="H849" s="36"/>
    </row>
    <row r="850" spans="1:8" x14ac:dyDescent="0.25">
      <c r="A850" s="37"/>
      <c r="D850" s="33"/>
      <c r="E850" s="18"/>
      <c r="F850" s="31"/>
      <c r="H850" s="36"/>
    </row>
    <row r="851" spans="1:8" x14ac:dyDescent="0.25">
      <c r="A851" s="37"/>
      <c r="D851" s="33"/>
      <c r="E851" s="18"/>
      <c r="F851" s="31"/>
      <c r="H851" s="36"/>
    </row>
    <row r="852" spans="1:8" x14ac:dyDescent="0.25">
      <c r="A852" s="37"/>
      <c r="D852" s="33"/>
      <c r="E852" s="18"/>
      <c r="F852" s="31"/>
      <c r="H852" s="36"/>
    </row>
    <row r="853" spans="1:8" x14ac:dyDescent="0.25">
      <c r="A853" s="37"/>
      <c r="D853" s="33"/>
      <c r="E853" s="18"/>
      <c r="F853" s="31"/>
      <c r="H853" s="36"/>
    </row>
    <row r="854" spans="1:8" x14ac:dyDescent="0.25">
      <c r="A854" s="37"/>
      <c r="D854" s="33"/>
      <c r="E854" s="18"/>
      <c r="F854" s="31"/>
      <c r="H854" s="36"/>
    </row>
    <row r="855" spans="1:8" x14ac:dyDescent="0.25">
      <c r="A855" s="37"/>
      <c r="D855" s="33"/>
      <c r="E855" s="18"/>
      <c r="F855" s="31"/>
      <c r="H855" s="36"/>
    </row>
    <row r="856" spans="1:8" x14ac:dyDescent="0.25">
      <c r="A856" s="37"/>
      <c r="D856" s="33"/>
      <c r="E856" s="18"/>
      <c r="F856" s="31"/>
      <c r="H856" s="36"/>
    </row>
    <row r="857" spans="1:8" x14ac:dyDescent="0.25">
      <c r="A857" s="37"/>
      <c r="D857" s="33"/>
      <c r="E857" s="18"/>
      <c r="F857" s="31"/>
      <c r="H857" s="36"/>
    </row>
    <row r="858" spans="1:8" x14ac:dyDescent="0.25">
      <c r="A858" s="37"/>
      <c r="D858" s="33"/>
      <c r="E858" s="18"/>
      <c r="F858" s="31"/>
      <c r="H858" s="36"/>
    </row>
    <row r="859" spans="1:8" x14ac:dyDescent="0.25">
      <c r="A859" s="37"/>
      <c r="D859" s="33"/>
      <c r="E859" s="18"/>
      <c r="F859" s="31"/>
      <c r="H859" s="36"/>
    </row>
    <row r="860" spans="1:8" x14ac:dyDescent="0.25">
      <c r="A860" s="37"/>
      <c r="D860" s="33"/>
      <c r="E860" s="18"/>
      <c r="F860" s="31"/>
      <c r="H860" s="36"/>
    </row>
    <row r="861" spans="1:8" x14ac:dyDescent="0.25">
      <c r="A861" s="37"/>
      <c r="D861" s="33"/>
      <c r="E861" s="18"/>
      <c r="F861" s="31"/>
      <c r="H861" s="36"/>
    </row>
    <row r="862" spans="1:8" x14ac:dyDescent="0.25">
      <c r="A862" s="37"/>
      <c r="D862" s="33"/>
      <c r="E862" s="18"/>
      <c r="F862" s="31"/>
      <c r="H862" s="36"/>
    </row>
    <row r="863" spans="1:8" x14ac:dyDescent="0.25">
      <c r="A863" s="37"/>
      <c r="D863" s="33"/>
      <c r="E863" s="18"/>
      <c r="F863" s="31"/>
      <c r="H863" s="36"/>
    </row>
    <row r="864" spans="1:8" x14ac:dyDescent="0.25">
      <c r="A864" s="37"/>
      <c r="D864" s="33"/>
      <c r="E864" s="18"/>
      <c r="F864" s="31"/>
      <c r="H864" s="36"/>
    </row>
    <row r="865" spans="1:8" x14ac:dyDescent="0.25">
      <c r="A865" s="37"/>
      <c r="D865" s="33"/>
      <c r="E865" s="18"/>
      <c r="F865" s="31"/>
      <c r="H865" s="36"/>
    </row>
    <row r="866" spans="1:8" x14ac:dyDescent="0.25">
      <c r="A866" s="37"/>
      <c r="D866" s="33"/>
      <c r="E866" s="18"/>
      <c r="F866" s="31"/>
      <c r="H866" s="36"/>
    </row>
    <row r="867" spans="1:8" x14ac:dyDescent="0.25">
      <c r="A867" s="37"/>
      <c r="D867" s="33"/>
      <c r="E867" s="18"/>
      <c r="F867" s="31"/>
      <c r="H867" s="36"/>
    </row>
    <row r="868" spans="1:8" x14ac:dyDescent="0.25">
      <c r="A868" s="37"/>
      <c r="D868" s="33"/>
      <c r="E868" s="18"/>
      <c r="F868" s="31"/>
      <c r="H868" s="36"/>
    </row>
    <row r="869" spans="1:8" x14ac:dyDescent="0.25">
      <c r="A869" s="37"/>
      <c r="D869" s="33"/>
      <c r="E869" s="18"/>
      <c r="F869" s="31"/>
      <c r="H869" s="36"/>
    </row>
    <row r="870" spans="1:8" x14ac:dyDescent="0.25">
      <c r="A870" s="37"/>
      <c r="D870" s="33"/>
      <c r="E870" s="18"/>
      <c r="F870" s="31"/>
      <c r="H870" s="36"/>
    </row>
    <row r="871" spans="1:8" x14ac:dyDescent="0.25">
      <c r="A871" s="37"/>
      <c r="D871" s="33"/>
      <c r="E871" s="18"/>
      <c r="F871" s="31"/>
      <c r="H871" s="36"/>
    </row>
    <row r="872" spans="1:8" x14ac:dyDescent="0.25">
      <c r="A872" s="37"/>
      <c r="D872" s="33"/>
      <c r="E872" s="18"/>
      <c r="F872" s="31"/>
      <c r="H872" s="36"/>
    </row>
    <row r="873" spans="1:8" x14ac:dyDescent="0.25">
      <c r="A873" s="37"/>
      <c r="D873" s="33"/>
      <c r="E873" s="18"/>
      <c r="F873" s="31"/>
      <c r="H873" s="36"/>
    </row>
    <row r="874" spans="1:8" x14ac:dyDescent="0.25">
      <c r="A874" s="37"/>
      <c r="D874" s="33"/>
      <c r="E874" s="18"/>
      <c r="F874" s="31"/>
      <c r="H874" s="36"/>
    </row>
    <row r="875" spans="1:8" x14ac:dyDescent="0.25">
      <c r="A875" s="37"/>
      <c r="D875" s="33"/>
      <c r="E875" s="18"/>
      <c r="F875" s="31"/>
      <c r="H875" s="36"/>
    </row>
    <row r="876" spans="1:8" x14ac:dyDescent="0.25">
      <c r="A876" s="37"/>
      <c r="D876" s="33"/>
      <c r="E876" s="18"/>
      <c r="F876" s="31"/>
      <c r="H876" s="36"/>
    </row>
    <row r="877" spans="1:8" x14ac:dyDescent="0.25">
      <c r="A877" s="37"/>
      <c r="D877" s="33"/>
      <c r="E877" s="18"/>
      <c r="F877" s="31"/>
      <c r="H877" s="36"/>
    </row>
    <row r="878" spans="1:8" x14ac:dyDescent="0.25">
      <c r="A878" s="37"/>
      <c r="D878" s="33"/>
      <c r="E878" s="18"/>
      <c r="F878" s="31"/>
      <c r="H878" s="36"/>
    </row>
    <row r="879" spans="1:8" x14ac:dyDescent="0.25">
      <c r="A879" s="37"/>
      <c r="D879" s="33"/>
      <c r="E879" s="18"/>
      <c r="F879" s="31"/>
      <c r="H879" s="36"/>
    </row>
    <row r="880" spans="1:8" x14ac:dyDescent="0.25">
      <c r="A880" s="37"/>
      <c r="D880" s="33"/>
      <c r="E880" s="18"/>
      <c r="F880" s="31"/>
      <c r="H880" s="36"/>
    </row>
    <row r="881" spans="1:8" x14ac:dyDescent="0.25">
      <c r="A881" s="37"/>
      <c r="D881" s="33"/>
      <c r="E881" s="18"/>
      <c r="F881" s="31"/>
      <c r="H881" s="36"/>
    </row>
    <row r="882" spans="1:8" x14ac:dyDescent="0.25">
      <c r="A882" s="37"/>
      <c r="D882" s="33"/>
      <c r="E882" s="18"/>
      <c r="F882" s="31"/>
      <c r="H882" s="36"/>
    </row>
    <row r="883" spans="1:8" x14ac:dyDescent="0.25">
      <c r="A883" s="37"/>
      <c r="D883" s="33"/>
      <c r="E883" s="18"/>
      <c r="F883" s="31"/>
      <c r="H883" s="36"/>
    </row>
    <row r="884" spans="1:8" x14ac:dyDescent="0.25">
      <c r="A884" s="37"/>
      <c r="D884" s="33"/>
      <c r="E884" s="18"/>
      <c r="F884" s="31"/>
      <c r="H884" s="36"/>
    </row>
    <row r="885" spans="1:8" x14ac:dyDescent="0.25">
      <c r="A885" s="37"/>
      <c r="D885" s="33"/>
      <c r="E885" s="18"/>
      <c r="F885" s="31"/>
      <c r="H885" s="36"/>
    </row>
    <row r="886" spans="1:8" x14ac:dyDescent="0.25">
      <c r="A886" s="37"/>
      <c r="D886" s="33"/>
      <c r="E886" s="18"/>
      <c r="F886" s="31"/>
      <c r="H886" s="36"/>
    </row>
    <row r="887" spans="1:8" x14ac:dyDescent="0.25">
      <c r="A887" s="37"/>
      <c r="D887" s="33"/>
      <c r="E887" s="18"/>
      <c r="F887" s="31"/>
      <c r="H887" s="36"/>
    </row>
    <row r="888" spans="1:8" x14ac:dyDescent="0.25">
      <c r="A888" s="37"/>
      <c r="D888" s="33"/>
      <c r="E888" s="18"/>
      <c r="F888" s="31"/>
      <c r="H888" s="36"/>
    </row>
    <row r="889" spans="1:8" x14ac:dyDescent="0.25">
      <c r="A889" s="37"/>
      <c r="D889" s="33"/>
      <c r="E889" s="18"/>
      <c r="F889" s="31"/>
      <c r="H889" s="36"/>
    </row>
    <row r="890" spans="1:8" x14ac:dyDescent="0.25">
      <c r="A890" s="37"/>
      <c r="D890" s="33"/>
      <c r="E890" s="18"/>
      <c r="F890" s="31"/>
      <c r="H890" s="36"/>
    </row>
    <row r="891" spans="1:8" x14ac:dyDescent="0.25">
      <c r="A891" s="37"/>
      <c r="D891" s="33"/>
      <c r="E891" s="18"/>
      <c r="F891" s="31"/>
      <c r="H891" s="36"/>
    </row>
    <row r="892" spans="1:8" x14ac:dyDescent="0.25">
      <c r="A892" s="37"/>
      <c r="D892" s="33"/>
      <c r="E892" s="18"/>
      <c r="F892" s="31"/>
      <c r="H892" s="36"/>
    </row>
    <row r="893" spans="1:8" x14ac:dyDescent="0.25">
      <c r="A893" s="37"/>
      <c r="D893" s="33"/>
      <c r="E893" s="18"/>
      <c r="F893" s="31"/>
      <c r="H893" s="36"/>
    </row>
    <row r="894" spans="1:8" x14ac:dyDescent="0.25">
      <c r="A894" s="37"/>
      <c r="D894" s="33"/>
      <c r="E894" s="18"/>
      <c r="F894" s="31"/>
      <c r="H894" s="36"/>
    </row>
    <row r="895" spans="1:8" x14ac:dyDescent="0.25">
      <c r="A895" s="37"/>
      <c r="D895" s="33"/>
      <c r="E895" s="18"/>
      <c r="F895" s="31"/>
      <c r="H895" s="36"/>
    </row>
    <row r="896" spans="1:8" x14ac:dyDescent="0.25">
      <c r="A896" s="37"/>
      <c r="D896" s="33"/>
      <c r="E896" s="18"/>
      <c r="F896" s="31"/>
      <c r="H896" s="36"/>
    </row>
    <row r="897" spans="1:8" x14ac:dyDescent="0.25">
      <c r="A897" s="37"/>
      <c r="D897" s="33"/>
      <c r="E897" s="18"/>
      <c r="F897" s="31"/>
      <c r="H897" s="36"/>
    </row>
    <row r="898" spans="1:8" x14ac:dyDescent="0.25">
      <c r="A898" s="37"/>
      <c r="D898" s="33"/>
      <c r="E898" s="18"/>
      <c r="F898" s="31"/>
      <c r="H898" s="36"/>
    </row>
    <row r="899" spans="1:8" x14ac:dyDescent="0.25">
      <c r="A899" s="37"/>
      <c r="D899" s="33"/>
      <c r="E899" s="18"/>
      <c r="F899" s="31"/>
      <c r="H899" s="36"/>
    </row>
    <row r="900" spans="1:8" x14ac:dyDescent="0.25">
      <c r="A900" s="37"/>
      <c r="D900" s="33"/>
      <c r="E900" s="18"/>
      <c r="F900" s="31"/>
      <c r="H900" s="36"/>
    </row>
    <row r="901" spans="1:8" x14ac:dyDescent="0.25">
      <c r="A901" s="37"/>
      <c r="D901" s="33"/>
      <c r="E901" s="18"/>
      <c r="F901" s="31"/>
      <c r="H901" s="36"/>
    </row>
    <row r="902" spans="1:8" x14ac:dyDescent="0.25">
      <c r="A902" s="37"/>
      <c r="D902" s="33"/>
      <c r="E902" s="18"/>
      <c r="F902" s="31"/>
      <c r="H902" s="36"/>
    </row>
    <row r="903" spans="1:8" x14ac:dyDescent="0.25">
      <c r="A903" s="37"/>
      <c r="D903" s="33"/>
      <c r="E903" s="18"/>
      <c r="F903" s="31"/>
      <c r="H903" s="36"/>
    </row>
    <row r="904" spans="1:8" x14ac:dyDescent="0.25">
      <c r="A904" s="37"/>
      <c r="D904" s="33"/>
      <c r="E904" s="18"/>
      <c r="F904" s="31"/>
      <c r="H904" s="36"/>
    </row>
    <row r="905" spans="1:8" x14ac:dyDescent="0.25">
      <c r="A905" s="37"/>
      <c r="D905" s="33"/>
      <c r="E905" s="18"/>
      <c r="F905" s="31"/>
      <c r="H905" s="36"/>
    </row>
    <row r="906" spans="1:8" x14ac:dyDescent="0.25">
      <c r="A906" s="37"/>
      <c r="D906" s="33"/>
      <c r="E906" s="18"/>
      <c r="F906" s="31"/>
      <c r="H906" s="36"/>
    </row>
    <row r="907" spans="1:8" x14ac:dyDescent="0.25">
      <c r="A907" s="37"/>
      <c r="D907" s="33"/>
      <c r="E907" s="18"/>
      <c r="F907" s="31"/>
      <c r="H907" s="36"/>
    </row>
    <row r="908" spans="1:8" x14ac:dyDescent="0.25">
      <c r="A908" s="37"/>
      <c r="D908" s="33"/>
      <c r="E908" s="18"/>
      <c r="F908" s="31"/>
      <c r="H908" s="36"/>
    </row>
    <row r="909" spans="1:8" x14ac:dyDescent="0.25">
      <c r="A909" s="37"/>
      <c r="D909" s="33"/>
      <c r="E909" s="18"/>
      <c r="F909" s="31"/>
      <c r="H909" s="36"/>
    </row>
    <row r="910" spans="1:8" x14ac:dyDescent="0.25">
      <c r="A910" s="37"/>
      <c r="D910" s="33"/>
      <c r="E910" s="18"/>
      <c r="F910" s="31"/>
      <c r="H910" s="36"/>
    </row>
    <row r="911" spans="1:8" x14ac:dyDescent="0.25">
      <c r="A911" s="37"/>
      <c r="D911" s="33"/>
      <c r="E911" s="18"/>
      <c r="F911" s="31"/>
      <c r="H911" s="36"/>
    </row>
    <row r="912" spans="1:8" x14ac:dyDescent="0.25">
      <c r="A912" s="37"/>
      <c r="D912" s="33"/>
      <c r="E912" s="18"/>
      <c r="F912" s="31"/>
      <c r="H912" s="36"/>
    </row>
    <row r="913" spans="1:8" x14ac:dyDescent="0.25">
      <c r="A913" s="37"/>
      <c r="D913" s="33"/>
      <c r="E913" s="18"/>
      <c r="F913" s="31"/>
      <c r="H913" s="36"/>
    </row>
    <row r="914" spans="1:8" x14ac:dyDescent="0.25">
      <c r="A914" s="37"/>
      <c r="D914" s="33"/>
      <c r="E914" s="18"/>
      <c r="F914" s="31"/>
      <c r="H914" s="36"/>
    </row>
    <row r="915" spans="1:8" x14ac:dyDescent="0.25">
      <c r="A915" s="37"/>
      <c r="D915" s="33"/>
      <c r="E915" s="18"/>
      <c r="F915" s="31"/>
      <c r="H915" s="36"/>
    </row>
    <row r="916" spans="1:8" x14ac:dyDescent="0.25">
      <c r="A916" s="37"/>
      <c r="D916" s="33"/>
      <c r="E916" s="18"/>
      <c r="F916" s="31"/>
      <c r="H916" s="36"/>
    </row>
    <row r="917" spans="1:8" x14ac:dyDescent="0.25">
      <c r="A917" s="37"/>
      <c r="D917" s="33"/>
      <c r="E917" s="18"/>
      <c r="F917" s="31"/>
      <c r="H917" s="36"/>
    </row>
    <row r="918" spans="1:8" x14ac:dyDescent="0.25">
      <c r="A918" s="37"/>
      <c r="D918" s="33"/>
      <c r="E918" s="18"/>
      <c r="F918" s="31"/>
      <c r="H918" s="36"/>
    </row>
    <row r="919" spans="1:8" x14ac:dyDescent="0.25">
      <c r="A919" s="37"/>
      <c r="D919" s="33"/>
      <c r="E919" s="18"/>
      <c r="F919" s="31"/>
      <c r="H919" s="36"/>
    </row>
    <row r="920" spans="1:8" x14ac:dyDescent="0.25">
      <c r="A920" s="37"/>
      <c r="D920" s="33"/>
      <c r="E920" s="18"/>
      <c r="F920" s="31"/>
      <c r="H920" s="36"/>
    </row>
    <row r="921" spans="1:8" x14ac:dyDescent="0.25">
      <c r="A921" s="37"/>
      <c r="D921" s="33"/>
      <c r="E921" s="18"/>
      <c r="F921" s="31"/>
      <c r="H921" s="36"/>
    </row>
    <row r="922" spans="1:8" x14ac:dyDescent="0.25">
      <c r="A922" s="37"/>
      <c r="D922" s="33"/>
      <c r="E922" s="18"/>
      <c r="F922" s="31"/>
      <c r="H922" s="36"/>
    </row>
    <row r="923" spans="1:8" x14ac:dyDescent="0.25">
      <c r="A923" s="37"/>
      <c r="D923" s="33"/>
      <c r="E923" s="18"/>
      <c r="F923" s="31"/>
      <c r="H923" s="36"/>
    </row>
    <row r="924" spans="1:8" x14ac:dyDescent="0.25">
      <c r="A924" s="37"/>
      <c r="D924" s="33"/>
      <c r="E924" s="18"/>
      <c r="F924" s="31"/>
      <c r="H924" s="36"/>
    </row>
    <row r="925" spans="1:8" x14ac:dyDescent="0.25">
      <c r="A925" s="37"/>
      <c r="D925" s="33"/>
      <c r="E925" s="18"/>
      <c r="F925" s="31"/>
      <c r="H925" s="36"/>
    </row>
    <row r="926" spans="1:8" x14ac:dyDescent="0.25">
      <c r="A926" s="37"/>
      <c r="D926" s="33"/>
      <c r="E926" s="18"/>
      <c r="F926" s="31"/>
      <c r="H926" s="36"/>
    </row>
    <row r="927" spans="1:8" x14ac:dyDescent="0.25">
      <c r="A927" s="37"/>
      <c r="D927" s="33"/>
      <c r="E927" s="18"/>
      <c r="F927" s="31"/>
      <c r="H927" s="36"/>
    </row>
    <row r="928" spans="1:8" x14ac:dyDescent="0.25">
      <c r="A928" s="37"/>
      <c r="D928" s="33"/>
      <c r="E928" s="18"/>
      <c r="F928" s="31"/>
      <c r="H928" s="36"/>
    </row>
    <row r="929" spans="1:8" x14ac:dyDescent="0.25">
      <c r="A929" s="37"/>
      <c r="D929" s="33"/>
      <c r="E929" s="18"/>
      <c r="F929" s="31"/>
      <c r="H929" s="36"/>
    </row>
    <row r="930" spans="1:8" x14ac:dyDescent="0.25">
      <c r="A930" s="37"/>
      <c r="D930" s="33"/>
      <c r="E930" s="18"/>
      <c r="F930" s="31"/>
      <c r="H930" s="36"/>
    </row>
    <row r="931" spans="1:8" x14ac:dyDescent="0.25">
      <c r="A931" s="37"/>
      <c r="D931" s="33"/>
      <c r="E931" s="18"/>
      <c r="F931" s="31"/>
      <c r="H931" s="36"/>
    </row>
    <row r="932" spans="1:8" x14ac:dyDescent="0.25">
      <c r="A932" s="37"/>
      <c r="D932" s="33"/>
      <c r="E932" s="18"/>
      <c r="F932" s="31"/>
      <c r="H932" s="36"/>
    </row>
    <row r="933" spans="1:8" x14ac:dyDescent="0.25">
      <c r="A933" s="37"/>
      <c r="D933" s="33"/>
      <c r="E933" s="18"/>
      <c r="F933" s="31"/>
      <c r="H933" s="36"/>
    </row>
    <row r="934" spans="1:8" x14ac:dyDescent="0.25">
      <c r="A934" s="37"/>
      <c r="D934" s="33"/>
      <c r="E934" s="18"/>
      <c r="F934" s="31"/>
      <c r="H934" s="36"/>
    </row>
    <row r="935" spans="1:8" x14ac:dyDescent="0.25">
      <c r="A935" s="37"/>
      <c r="D935" s="33"/>
      <c r="E935" s="18"/>
      <c r="F935" s="31"/>
      <c r="H935" s="36"/>
    </row>
    <row r="936" spans="1:8" x14ac:dyDescent="0.25">
      <c r="A936" s="37"/>
      <c r="D936" s="33"/>
      <c r="E936" s="18"/>
      <c r="F936" s="31"/>
      <c r="H936" s="36"/>
    </row>
    <row r="937" spans="1:8" x14ac:dyDescent="0.25">
      <c r="A937" s="37"/>
      <c r="D937" s="33"/>
      <c r="E937" s="18"/>
      <c r="F937" s="31"/>
      <c r="H937" s="36"/>
    </row>
    <row r="938" spans="1:8" x14ac:dyDescent="0.25">
      <c r="A938" s="37"/>
      <c r="D938" s="33"/>
      <c r="E938" s="18"/>
      <c r="F938" s="31"/>
      <c r="H938" s="36"/>
    </row>
    <row r="939" spans="1:8" x14ac:dyDescent="0.25">
      <c r="A939" s="37"/>
      <c r="D939" s="33"/>
      <c r="E939" s="18"/>
      <c r="F939" s="31"/>
      <c r="H939" s="36"/>
    </row>
    <row r="940" spans="1:8" x14ac:dyDescent="0.25">
      <c r="A940" s="37"/>
      <c r="D940" s="33"/>
      <c r="E940" s="18"/>
      <c r="F940" s="31"/>
      <c r="H940" s="36"/>
    </row>
    <row r="941" spans="1:8" x14ac:dyDescent="0.25">
      <c r="A941" s="37"/>
      <c r="D941" s="33"/>
      <c r="E941" s="18"/>
      <c r="F941" s="31"/>
      <c r="H941" s="36"/>
    </row>
    <row r="942" spans="1:8" x14ac:dyDescent="0.25">
      <c r="A942" s="37"/>
      <c r="D942" s="33"/>
      <c r="E942" s="18"/>
      <c r="F942" s="31"/>
      <c r="H942" s="36"/>
    </row>
    <row r="943" spans="1:8" x14ac:dyDescent="0.25">
      <c r="A943" s="37"/>
      <c r="D943" s="33"/>
      <c r="E943" s="18"/>
      <c r="F943" s="31"/>
      <c r="H943" s="36"/>
    </row>
    <row r="944" spans="1:8" x14ac:dyDescent="0.25">
      <c r="A944" s="37"/>
      <c r="D944" s="33"/>
      <c r="E944" s="18"/>
      <c r="F944" s="31"/>
      <c r="H944" s="36"/>
    </row>
    <row r="945" spans="1:8" x14ac:dyDescent="0.25">
      <c r="A945" s="37"/>
      <c r="D945" s="33"/>
      <c r="E945" s="18"/>
      <c r="F945" s="31"/>
      <c r="H945" s="36"/>
    </row>
    <row r="946" spans="1:8" x14ac:dyDescent="0.25">
      <c r="A946" s="37"/>
      <c r="D946" s="33"/>
      <c r="E946" s="18"/>
      <c r="F946" s="31"/>
      <c r="H946" s="36"/>
    </row>
    <row r="947" spans="1:8" x14ac:dyDescent="0.25">
      <c r="A947" s="37"/>
      <c r="D947" s="33"/>
      <c r="E947" s="18"/>
      <c r="F947" s="31"/>
      <c r="H947" s="36"/>
    </row>
    <row r="948" spans="1:8" x14ac:dyDescent="0.25">
      <c r="A948" s="37"/>
      <c r="D948" s="33"/>
      <c r="E948" s="18"/>
      <c r="F948" s="31"/>
      <c r="H948" s="36"/>
    </row>
    <row r="949" spans="1:8" x14ac:dyDescent="0.25">
      <c r="A949" s="37"/>
      <c r="D949" s="33"/>
      <c r="E949" s="18"/>
      <c r="F949" s="31"/>
      <c r="H949" s="36"/>
    </row>
    <row r="950" spans="1:8" x14ac:dyDescent="0.25">
      <c r="A950" s="37"/>
      <c r="D950" s="33"/>
      <c r="E950" s="18"/>
      <c r="F950" s="31"/>
      <c r="H950" s="36"/>
    </row>
    <row r="951" spans="1:8" x14ac:dyDescent="0.25">
      <c r="A951" s="37"/>
      <c r="D951" s="33"/>
      <c r="E951" s="18"/>
      <c r="F951" s="31"/>
      <c r="H951" s="36"/>
    </row>
    <row r="952" spans="1:8" x14ac:dyDescent="0.25">
      <c r="A952" s="37"/>
      <c r="D952" s="33"/>
      <c r="E952" s="18"/>
      <c r="F952" s="31"/>
      <c r="H952" s="36"/>
    </row>
    <row r="953" spans="1:8" x14ac:dyDescent="0.25">
      <c r="A953" s="37"/>
      <c r="D953" s="33"/>
      <c r="E953" s="18"/>
      <c r="F953" s="31"/>
      <c r="H953" s="36"/>
    </row>
    <row r="954" spans="1:8" x14ac:dyDescent="0.25">
      <c r="A954" s="37"/>
      <c r="D954" s="33"/>
      <c r="E954" s="18"/>
      <c r="F954" s="31"/>
      <c r="H954" s="36"/>
    </row>
    <row r="955" spans="1:8" x14ac:dyDescent="0.25">
      <c r="A955" s="37"/>
      <c r="D955" s="33"/>
      <c r="E955" s="18"/>
      <c r="F955" s="31"/>
      <c r="H955" s="36"/>
    </row>
    <row r="956" spans="1:8" x14ac:dyDescent="0.25">
      <c r="A956" s="37"/>
      <c r="D956" s="33"/>
      <c r="E956" s="18"/>
      <c r="F956" s="31"/>
      <c r="H956" s="36"/>
    </row>
    <row r="957" spans="1:8" x14ac:dyDescent="0.25">
      <c r="A957" s="37"/>
      <c r="D957" s="33"/>
      <c r="E957" s="18"/>
      <c r="F957" s="31"/>
      <c r="H957" s="36"/>
    </row>
    <row r="958" spans="1:8" x14ac:dyDescent="0.25">
      <c r="A958" s="37"/>
      <c r="D958" s="33"/>
      <c r="E958" s="18"/>
      <c r="F958" s="31"/>
      <c r="H958" s="36"/>
    </row>
    <row r="959" spans="1:8" x14ac:dyDescent="0.25">
      <c r="A959" s="37"/>
      <c r="D959" s="33"/>
      <c r="E959" s="18"/>
      <c r="F959" s="31"/>
      <c r="H959" s="36"/>
    </row>
    <row r="960" spans="1:8" x14ac:dyDescent="0.25">
      <c r="A960" s="37"/>
      <c r="D960" s="33"/>
      <c r="E960" s="18"/>
      <c r="F960" s="31"/>
      <c r="H960" s="36"/>
    </row>
    <row r="961" spans="1:8" x14ac:dyDescent="0.25">
      <c r="A961" s="37"/>
      <c r="D961" s="33"/>
      <c r="E961" s="18"/>
      <c r="F961" s="31"/>
      <c r="H961" s="36"/>
    </row>
    <row r="962" spans="1:8" x14ac:dyDescent="0.25">
      <c r="A962" s="37"/>
      <c r="D962" s="33"/>
      <c r="E962" s="18"/>
      <c r="F962" s="31"/>
      <c r="H962" s="36"/>
    </row>
    <row r="963" spans="1:8" x14ac:dyDescent="0.25">
      <c r="A963" s="37"/>
      <c r="D963" s="33"/>
      <c r="E963" s="18"/>
      <c r="F963" s="31"/>
      <c r="H963" s="36"/>
    </row>
    <row r="964" spans="1:8" x14ac:dyDescent="0.25">
      <c r="A964" s="37"/>
      <c r="D964" s="33"/>
      <c r="E964" s="18"/>
      <c r="F964" s="31"/>
      <c r="H964" s="36"/>
    </row>
    <row r="965" spans="1:8" x14ac:dyDescent="0.25">
      <c r="A965" s="37"/>
      <c r="D965" s="33"/>
      <c r="E965" s="18"/>
      <c r="F965" s="31"/>
      <c r="H965" s="36"/>
    </row>
    <row r="966" spans="1:8" x14ac:dyDescent="0.25">
      <c r="A966" s="37"/>
      <c r="D966" s="33"/>
      <c r="E966" s="18"/>
      <c r="F966" s="31"/>
      <c r="H966" s="36"/>
    </row>
    <row r="967" spans="1:8" x14ac:dyDescent="0.25">
      <c r="A967" s="37"/>
      <c r="D967" s="33"/>
      <c r="E967" s="18"/>
      <c r="F967" s="31"/>
      <c r="H967" s="36"/>
    </row>
    <row r="968" spans="1:8" x14ac:dyDescent="0.25">
      <c r="A968" s="37"/>
      <c r="D968" s="33"/>
      <c r="E968" s="18"/>
      <c r="F968" s="31"/>
      <c r="H968" s="36"/>
    </row>
    <row r="969" spans="1:8" x14ac:dyDescent="0.25">
      <c r="A969" s="37"/>
      <c r="D969" s="33"/>
      <c r="E969" s="18"/>
      <c r="F969" s="31"/>
      <c r="H969" s="36"/>
    </row>
    <row r="970" spans="1:8" x14ac:dyDescent="0.25">
      <c r="A970" s="37"/>
      <c r="D970" s="33"/>
      <c r="E970" s="18"/>
      <c r="F970" s="31"/>
      <c r="H970" s="36"/>
    </row>
    <row r="971" spans="1:8" x14ac:dyDescent="0.25">
      <c r="A971" s="37"/>
      <c r="D971" s="33"/>
      <c r="E971" s="18"/>
      <c r="F971" s="31"/>
      <c r="H971" s="36"/>
    </row>
    <row r="972" spans="1:8" x14ac:dyDescent="0.25">
      <c r="A972" s="37"/>
      <c r="D972" s="33"/>
      <c r="E972" s="18"/>
      <c r="F972" s="31"/>
      <c r="H972" s="36"/>
    </row>
    <row r="973" spans="1:8" x14ac:dyDescent="0.25">
      <c r="A973" s="37"/>
      <c r="D973" s="33"/>
      <c r="E973" s="18"/>
      <c r="F973" s="31"/>
      <c r="H973" s="36"/>
    </row>
    <row r="974" spans="1:8" x14ac:dyDescent="0.25">
      <c r="A974" s="37"/>
      <c r="D974" s="33"/>
      <c r="E974" s="18"/>
      <c r="F974" s="31"/>
      <c r="H974" s="36"/>
    </row>
    <row r="975" spans="1:8" x14ac:dyDescent="0.25">
      <c r="A975" s="37"/>
      <c r="D975" s="33"/>
      <c r="E975" s="18"/>
      <c r="F975" s="31"/>
      <c r="H975" s="36"/>
    </row>
    <row r="976" spans="1:8" x14ac:dyDescent="0.25">
      <c r="A976" s="37"/>
      <c r="D976" s="33"/>
      <c r="E976" s="18"/>
      <c r="F976" s="31"/>
      <c r="H976" s="36"/>
    </row>
    <row r="977" spans="1:8" x14ac:dyDescent="0.25">
      <c r="A977" s="37"/>
      <c r="D977" s="33"/>
      <c r="E977" s="18"/>
      <c r="F977" s="31"/>
      <c r="H977" s="36"/>
    </row>
    <row r="978" spans="1:8" x14ac:dyDescent="0.25">
      <c r="A978" s="37"/>
      <c r="D978" s="33"/>
      <c r="E978" s="18"/>
      <c r="F978" s="31"/>
      <c r="H978" s="36"/>
    </row>
    <row r="979" spans="1:8" x14ac:dyDescent="0.25">
      <c r="A979" s="37"/>
      <c r="D979" s="33"/>
      <c r="E979" s="18"/>
      <c r="F979" s="31"/>
      <c r="H979" s="36"/>
    </row>
    <row r="980" spans="1:8" x14ac:dyDescent="0.25">
      <c r="A980" s="37"/>
      <c r="D980" s="33"/>
      <c r="E980" s="18"/>
      <c r="F980" s="31"/>
      <c r="H980" s="36"/>
    </row>
    <row r="981" spans="1:8" x14ac:dyDescent="0.25">
      <c r="A981" s="37"/>
      <c r="D981" s="33"/>
      <c r="E981" s="18"/>
      <c r="F981" s="31"/>
      <c r="H981" s="36"/>
    </row>
    <row r="982" spans="1:8" x14ac:dyDescent="0.25">
      <c r="A982" s="37"/>
      <c r="D982" s="33"/>
      <c r="E982" s="18"/>
      <c r="F982" s="31"/>
      <c r="H982" s="36"/>
    </row>
    <row r="983" spans="1:8" x14ac:dyDescent="0.25">
      <c r="A983" s="37"/>
      <c r="D983" s="33"/>
      <c r="E983" s="18"/>
      <c r="F983" s="31"/>
      <c r="H983" s="36"/>
    </row>
    <row r="984" spans="1:8" x14ac:dyDescent="0.25">
      <c r="A984" s="37"/>
      <c r="D984" s="33"/>
      <c r="E984" s="18"/>
      <c r="F984" s="31"/>
      <c r="H984" s="36"/>
    </row>
    <row r="985" spans="1:8" x14ac:dyDescent="0.25">
      <c r="A985" s="37"/>
      <c r="D985" s="33"/>
      <c r="E985" s="18"/>
      <c r="F985" s="31"/>
      <c r="H985" s="36"/>
    </row>
    <row r="986" spans="1:8" x14ac:dyDescent="0.25">
      <c r="A986" s="37"/>
      <c r="D986" s="33"/>
      <c r="E986" s="18"/>
      <c r="F986" s="31"/>
      <c r="H986" s="36"/>
    </row>
    <row r="987" spans="1:8" x14ac:dyDescent="0.25">
      <c r="A987" s="37"/>
      <c r="D987" s="33"/>
      <c r="E987" s="18"/>
      <c r="F987" s="31"/>
      <c r="H987" s="36"/>
    </row>
    <row r="988" spans="1:8" x14ac:dyDescent="0.25">
      <c r="A988" s="37"/>
      <c r="D988" s="33"/>
      <c r="E988" s="18"/>
      <c r="F988" s="31"/>
      <c r="H988" s="36"/>
    </row>
    <row r="989" spans="1:8" x14ac:dyDescent="0.25">
      <c r="A989" s="37"/>
      <c r="D989" s="33"/>
      <c r="E989" s="18"/>
      <c r="F989" s="31"/>
      <c r="H989" s="36"/>
    </row>
    <row r="990" spans="1:8" x14ac:dyDescent="0.25">
      <c r="A990" s="37"/>
      <c r="D990" s="33"/>
      <c r="E990" s="18"/>
      <c r="F990" s="31"/>
      <c r="H990" s="36"/>
    </row>
    <row r="991" spans="1:8" x14ac:dyDescent="0.25">
      <c r="A991" s="37"/>
      <c r="D991" s="33"/>
      <c r="E991" s="18"/>
      <c r="F991" s="31"/>
      <c r="H991" s="36"/>
    </row>
    <row r="992" spans="1:8" x14ac:dyDescent="0.25">
      <c r="A992" s="37"/>
      <c r="D992" s="33"/>
      <c r="E992" s="18"/>
      <c r="F992" s="31"/>
      <c r="H992" s="36"/>
    </row>
    <row r="993" spans="1:8" x14ac:dyDescent="0.25">
      <c r="A993" s="37"/>
      <c r="D993" s="33"/>
      <c r="E993" s="18"/>
      <c r="F993" s="31"/>
      <c r="H993" s="36"/>
    </row>
    <row r="994" spans="1:8" x14ac:dyDescent="0.25">
      <c r="A994" s="37"/>
      <c r="D994" s="33"/>
      <c r="E994" s="18"/>
      <c r="F994" s="31"/>
      <c r="H994" s="36"/>
    </row>
    <row r="995" spans="1:8" x14ac:dyDescent="0.25">
      <c r="A995" s="37"/>
      <c r="D995" s="33"/>
      <c r="E995" s="18"/>
      <c r="F995" s="31"/>
      <c r="H995" s="36"/>
    </row>
    <row r="996" spans="1:8" x14ac:dyDescent="0.25">
      <c r="A996" s="37"/>
      <c r="D996" s="33"/>
      <c r="E996" s="18"/>
      <c r="F996" s="31"/>
      <c r="H996" s="36"/>
    </row>
    <row r="997" spans="1:8" x14ac:dyDescent="0.25">
      <c r="A997" s="37"/>
      <c r="D997" s="33"/>
      <c r="E997" s="18"/>
      <c r="F997" s="31"/>
      <c r="H997" s="36"/>
    </row>
    <row r="998" spans="1:8" x14ac:dyDescent="0.25">
      <c r="A998" s="37"/>
      <c r="D998" s="33"/>
      <c r="E998" s="18"/>
      <c r="F998" s="31"/>
      <c r="H998" s="36"/>
    </row>
    <row r="999" spans="1:8" x14ac:dyDescent="0.25">
      <c r="A999" s="37"/>
      <c r="D999" s="33"/>
      <c r="E999" s="18"/>
      <c r="F999" s="31"/>
      <c r="H999" s="36"/>
    </row>
    <row r="1000" spans="1:8" x14ac:dyDescent="0.25">
      <c r="A1000" s="37"/>
      <c r="D1000" s="33"/>
      <c r="E1000" s="18"/>
      <c r="F1000" s="31"/>
      <c r="H1000" s="36"/>
    </row>
    <row r="1001" spans="1:8" x14ac:dyDescent="0.25">
      <c r="A1001" s="37"/>
      <c r="D1001" s="33"/>
      <c r="E1001" s="18"/>
      <c r="F1001" s="31"/>
      <c r="H1001" s="36"/>
    </row>
    <row r="1002" spans="1:8" x14ac:dyDescent="0.25">
      <c r="A1002" s="37"/>
      <c r="D1002" s="33"/>
      <c r="E1002" s="18"/>
      <c r="F1002" s="31"/>
      <c r="H1002" s="36"/>
    </row>
    <row r="1003" spans="1:8" x14ac:dyDescent="0.25">
      <c r="A1003" s="37"/>
      <c r="D1003" s="33"/>
      <c r="E1003" s="18"/>
      <c r="F1003" s="31"/>
      <c r="H1003" s="36"/>
    </row>
    <row r="1004" spans="1:8" x14ac:dyDescent="0.25">
      <c r="A1004" s="37"/>
      <c r="D1004" s="33"/>
      <c r="E1004" s="18"/>
      <c r="F1004" s="31"/>
      <c r="H1004" s="36"/>
    </row>
    <row r="1005" spans="1:8" x14ac:dyDescent="0.25">
      <c r="A1005" s="37"/>
      <c r="D1005" s="33"/>
      <c r="E1005" s="18"/>
      <c r="F1005" s="31"/>
      <c r="H1005" s="36"/>
    </row>
    <row r="1006" spans="1:8" x14ac:dyDescent="0.25">
      <c r="A1006" s="37"/>
      <c r="D1006" s="33"/>
      <c r="E1006" s="18"/>
      <c r="F1006" s="31"/>
      <c r="H1006" s="36"/>
    </row>
    <row r="1007" spans="1:8" x14ac:dyDescent="0.25">
      <c r="A1007" s="37"/>
      <c r="D1007" s="33"/>
      <c r="E1007" s="18"/>
      <c r="F1007" s="31"/>
      <c r="H1007" s="36"/>
    </row>
    <row r="1008" spans="1:8" x14ac:dyDescent="0.25">
      <c r="A1008" s="37"/>
      <c r="D1008" s="33"/>
      <c r="E1008" s="18"/>
      <c r="F1008" s="31"/>
      <c r="H1008" s="36"/>
    </row>
    <row r="1009" spans="1:8" x14ac:dyDescent="0.25">
      <c r="A1009" s="37"/>
      <c r="D1009" s="33"/>
      <c r="E1009" s="18"/>
      <c r="F1009" s="31"/>
      <c r="H1009" s="36"/>
    </row>
    <row r="1010" spans="1:8" x14ac:dyDescent="0.25">
      <c r="A1010" s="37"/>
      <c r="D1010" s="33"/>
      <c r="E1010" s="18"/>
      <c r="F1010" s="31"/>
      <c r="H1010" s="36"/>
    </row>
    <row r="1011" spans="1:8" x14ac:dyDescent="0.25">
      <c r="A1011" s="37"/>
      <c r="D1011" s="33"/>
      <c r="E1011" s="18"/>
      <c r="F1011" s="31"/>
      <c r="H1011" s="36"/>
    </row>
    <row r="1012" spans="1:8" x14ac:dyDescent="0.25">
      <c r="A1012" s="37"/>
      <c r="D1012" s="33"/>
      <c r="E1012" s="18"/>
      <c r="F1012" s="31"/>
      <c r="H1012" s="36"/>
    </row>
    <row r="1013" spans="1:8" x14ac:dyDescent="0.25">
      <c r="A1013" s="37"/>
      <c r="D1013" s="33"/>
      <c r="E1013" s="18"/>
      <c r="F1013" s="31"/>
      <c r="H1013" s="36"/>
    </row>
    <row r="1014" spans="1:8" x14ac:dyDescent="0.25">
      <c r="A1014" s="37"/>
      <c r="D1014" s="33"/>
      <c r="E1014" s="18"/>
      <c r="F1014" s="31"/>
      <c r="H1014" s="36"/>
    </row>
    <row r="1015" spans="1:8" x14ac:dyDescent="0.25">
      <c r="A1015" s="37"/>
      <c r="D1015" s="33"/>
      <c r="E1015" s="18"/>
      <c r="F1015" s="31"/>
      <c r="H1015" s="36"/>
    </row>
    <row r="1016" spans="1:8" x14ac:dyDescent="0.25">
      <c r="A1016" s="37"/>
      <c r="D1016" s="33"/>
      <c r="E1016" s="18"/>
      <c r="F1016" s="31"/>
      <c r="H1016" s="36"/>
    </row>
    <row r="1017" spans="1:8" x14ac:dyDescent="0.25">
      <c r="A1017" s="37"/>
      <c r="D1017" s="33"/>
      <c r="E1017" s="18"/>
      <c r="F1017" s="31"/>
      <c r="H1017" s="36"/>
    </row>
    <row r="1018" spans="1:8" x14ac:dyDescent="0.25">
      <c r="A1018" s="37"/>
      <c r="D1018" s="33"/>
      <c r="E1018" s="18"/>
      <c r="F1018" s="31"/>
      <c r="H1018" s="36"/>
    </row>
    <row r="1019" spans="1:8" x14ac:dyDescent="0.25">
      <c r="A1019" s="37"/>
      <c r="D1019" s="33"/>
      <c r="E1019" s="18"/>
      <c r="F1019" s="31"/>
      <c r="H1019" s="36"/>
    </row>
    <row r="1020" spans="1:8" x14ac:dyDescent="0.25">
      <c r="A1020" s="37"/>
      <c r="D1020" s="33"/>
      <c r="E1020" s="18"/>
      <c r="F1020" s="31"/>
      <c r="H1020" s="36"/>
    </row>
    <row r="1021" spans="1:8" x14ac:dyDescent="0.25">
      <c r="A1021" s="37"/>
      <c r="D1021" s="33"/>
      <c r="E1021" s="18"/>
      <c r="F1021" s="31"/>
      <c r="H1021" s="36"/>
    </row>
    <row r="1022" spans="1:8" x14ac:dyDescent="0.25">
      <c r="A1022" s="37"/>
      <c r="D1022" s="33"/>
      <c r="E1022" s="18"/>
      <c r="F1022" s="31"/>
      <c r="H1022" s="36"/>
    </row>
    <row r="1023" spans="1:8" x14ac:dyDescent="0.25">
      <c r="A1023" s="37"/>
      <c r="D1023" s="33"/>
      <c r="E1023" s="18"/>
      <c r="F1023" s="31"/>
      <c r="H1023" s="36"/>
    </row>
    <row r="1024" spans="1:8" x14ac:dyDescent="0.25">
      <c r="A1024" s="37"/>
      <c r="D1024" s="33"/>
      <c r="E1024" s="18"/>
      <c r="F1024" s="31"/>
      <c r="H1024" s="36"/>
    </row>
    <row r="1025" spans="1:8" x14ac:dyDescent="0.25">
      <c r="A1025" s="37"/>
      <c r="D1025" s="33"/>
      <c r="E1025" s="18"/>
      <c r="F1025" s="31"/>
      <c r="H1025" s="36"/>
    </row>
    <row r="1026" spans="1:8" x14ac:dyDescent="0.25">
      <c r="A1026" s="37"/>
      <c r="D1026" s="33"/>
      <c r="E1026" s="18"/>
      <c r="F1026" s="31"/>
      <c r="H1026" s="36"/>
    </row>
    <row r="1027" spans="1:8" x14ac:dyDescent="0.25">
      <c r="A1027" s="37"/>
      <c r="D1027" s="33"/>
      <c r="E1027" s="18"/>
      <c r="F1027" s="31"/>
      <c r="H1027" s="36"/>
    </row>
    <row r="1028" spans="1:8" x14ac:dyDescent="0.25">
      <c r="A1028" s="37"/>
      <c r="D1028" s="33"/>
      <c r="E1028" s="18"/>
      <c r="F1028" s="31"/>
      <c r="H1028" s="36"/>
    </row>
    <row r="1029" spans="1:8" x14ac:dyDescent="0.25">
      <c r="A1029" s="37"/>
      <c r="D1029" s="33"/>
      <c r="E1029" s="18"/>
      <c r="F1029" s="31"/>
      <c r="H1029" s="36"/>
    </row>
    <row r="1030" spans="1:8" x14ac:dyDescent="0.25">
      <c r="A1030" s="37"/>
      <c r="D1030" s="33"/>
      <c r="E1030" s="18"/>
      <c r="F1030" s="31"/>
      <c r="H1030" s="36"/>
    </row>
    <row r="1031" spans="1:8" x14ac:dyDescent="0.25">
      <c r="A1031" s="37"/>
      <c r="D1031" s="33"/>
      <c r="E1031" s="18"/>
      <c r="F1031" s="31"/>
      <c r="H1031" s="36"/>
    </row>
    <row r="1032" spans="1:8" x14ac:dyDescent="0.25">
      <c r="A1032" s="37"/>
      <c r="D1032" s="33"/>
      <c r="E1032" s="18"/>
      <c r="F1032" s="31"/>
      <c r="H1032" s="36"/>
    </row>
    <row r="1033" spans="1:8" x14ac:dyDescent="0.25">
      <c r="A1033" s="37"/>
      <c r="D1033" s="33"/>
      <c r="E1033" s="18"/>
      <c r="F1033" s="31"/>
      <c r="H1033" s="36"/>
    </row>
    <row r="1034" spans="1:8" x14ac:dyDescent="0.25">
      <c r="A1034" s="37"/>
      <c r="D1034" s="33"/>
      <c r="E1034" s="18"/>
      <c r="F1034" s="31"/>
      <c r="H1034" s="36"/>
    </row>
    <row r="1035" spans="1:8" x14ac:dyDescent="0.25">
      <c r="A1035" s="37"/>
      <c r="D1035" s="33"/>
      <c r="E1035" s="18"/>
      <c r="F1035" s="31"/>
      <c r="H1035" s="36"/>
    </row>
    <row r="1036" spans="1:8" x14ac:dyDescent="0.25">
      <c r="A1036" s="37"/>
      <c r="D1036" s="33"/>
      <c r="E1036" s="18"/>
      <c r="F1036" s="31"/>
      <c r="H1036" s="36"/>
    </row>
    <row r="1037" spans="1:8" x14ac:dyDescent="0.25">
      <c r="A1037" s="37"/>
      <c r="D1037" s="33"/>
      <c r="E1037" s="18"/>
      <c r="F1037" s="31"/>
      <c r="H1037" s="36"/>
    </row>
    <row r="1038" spans="1:8" x14ac:dyDescent="0.25">
      <c r="A1038" s="37"/>
      <c r="D1038" s="33"/>
      <c r="E1038" s="18"/>
      <c r="F1038" s="31"/>
      <c r="H1038" s="36"/>
    </row>
    <row r="1039" spans="1:8" x14ac:dyDescent="0.25">
      <c r="A1039" s="37"/>
      <c r="D1039" s="33"/>
      <c r="E1039" s="18"/>
      <c r="F1039" s="31"/>
      <c r="H1039" s="36"/>
    </row>
    <row r="1040" spans="1:8" x14ac:dyDescent="0.25">
      <c r="A1040" s="37"/>
      <c r="D1040" s="33"/>
      <c r="E1040" s="18"/>
      <c r="F1040" s="31"/>
      <c r="H1040" s="36"/>
    </row>
    <row r="1041" spans="1:8" x14ac:dyDescent="0.25">
      <c r="A1041" s="37"/>
      <c r="D1041" s="33"/>
      <c r="E1041" s="18"/>
      <c r="F1041" s="31"/>
      <c r="H1041" s="36"/>
    </row>
    <row r="1042" spans="1:8" x14ac:dyDescent="0.25">
      <c r="A1042" s="37"/>
      <c r="D1042" s="33"/>
      <c r="E1042" s="18"/>
      <c r="F1042" s="31"/>
      <c r="H1042" s="36"/>
    </row>
    <row r="1043" spans="1:8" x14ac:dyDescent="0.25">
      <c r="A1043" s="37"/>
      <c r="D1043" s="33"/>
      <c r="E1043" s="18"/>
      <c r="F1043" s="31"/>
      <c r="H1043" s="36"/>
    </row>
    <row r="1044" spans="1:8" x14ac:dyDescent="0.25">
      <c r="A1044" s="37"/>
      <c r="D1044" s="33"/>
      <c r="E1044" s="18"/>
      <c r="F1044" s="31"/>
      <c r="H1044" s="36"/>
    </row>
    <row r="1045" spans="1:8" x14ac:dyDescent="0.25">
      <c r="A1045" s="37"/>
      <c r="D1045" s="33"/>
      <c r="E1045" s="18"/>
      <c r="F1045" s="31"/>
      <c r="H1045" s="36"/>
    </row>
    <row r="1046" spans="1:8" x14ac:dyDescent="0.25">
      <c r="A1046" s="37"/>
      <c r="D1046" s="33"/>
      <c r="E1046" s="18"/>
      <c r="F1046" s="31"/>
      <c r="H1046" s="36"/>
    </row>
    <row r="1047" spans="1:8" x14ac:dyDescent="0.25">
      <c r="A1047" s="37"/>
      <c r="D1047" s="33"/>
      <c r="E1047" s="18"/>
      <c r="F1047" s="31"/>
      <c r="H1047" s="36"/>
    </row>
    <row r="1048" spans="1:8" x14ac:dyDescent="0.25">
      <c r="A1048" s="37"/>
      <c r="D1048" s="33"/>
      <c r="E1048" s="18"/>
      <c r="F1048" s="31"/>
      <c r="H1048" s="36"/>
    </row>
    <row r="1049" spans="1:8" x14ac:dyDescent="0.25">
      <c r="A1049" s="37"/>
      <c r="D1049" s="33"/>
      <c r="E1049" s="18"/>
      <c r="F1049" s="31"/>
      <c r="H1049" s="36"/>
    </row>
    <row r="1050" spans="1:8" x14ac:dyDescent="0.25">
      <c r="A1050" s="37"/>
      <c r="D1050" s="33"/>
      <c r="E1050" s="18"/>
      <c r="F1050" s="31"/>
      <c r="H1050" s="36"/>
    </row>
    <row r="1051" spans="1:8" x14ac:dyDescent="0.25">
      <c r="A1051" s="37"/>
      <c r="D1051" s="33"/>
      <c r="E1051" s="18"/>
      <c r="F1051" s="31"/>
      <c r="H1051" s="36"/>
    </row>
    <row r="1052" spans="1:8" x14ac:dyDescent="0.25">
      <c r="A1052" s="37"/>
      <c r="D1052" s="33"/>
      <c r="E1052" s="18"/>
      <c r="F1052" s="31"/>
      <c r="H1052" s="36"/>
    </row>
    <row r="1053" spans="1:8" x14ac:dyDescent="0.25">
      <c r="A1053" s="37"/>
      <c r="D1053" s="33"/>
      <c r="E1053" s="18"/>
      <c r="F1053" s="31"/>
      <c r="H1053" s="36"/>
    </row>
    <row r="1054" spans="1:8" x14ac:dyDescent="0.25">
      <c r="A1054" s="37"/>
      <c r="D1054" s="33"/>
      <c r="E1054" s="18"/>
      <c r="F1054" s="31"/>
      <c r="H1054" s="36"/>
    </row>
    <row r="1055" spans="1:8" x14ac:dyDescent="0.25">
      <c r="A1055" s="37"/>
      <c r="D1055" s="33"/>
      <c r="E1055" s="18"/>
      <c r="F1055" s="31"/>
      <c r="H1055" s="36"/>
    </row>
    <row r="1056" spans="1:8" x14ac:dyDescent="0.25">
      <c r="A1056" s="37"/>
      <c r="D1056" s="33"/>
      <c r="E1056" s="18"/>
      <c r="F1056" s="31"/>
      <c r="H1056" s="36"/>
    </row>
    <row r="1057" spans="1:8" x14ac:dyDescent="0.25">
      <c r="A1057" s="37"/>
      <c r="D1057" s="33"/>
      <c r="E1057" s="18"/>
      <c r="F1057" s="31"/>
      <c r="H1057" s="36"/>
    </row>
    <row r="1058" spans="1:8" x14ac:dyDescent="0.25">
      <c r="A1058" s="37"/>
      <c r="D1058" s="33"/>
      <c r="E1058" s="18"/>
      <c r="F1058" s="31"/>
      <c r="H1058" s="36"/>
    </row>
    <row r="1059" spans="1:8" x14ac:dyDescent="0.25">
      <c r="A1059" s="37"/>
      <c r="D1059" s="33"/>
      <c r="E1059" s="18"/>
      <c r="F1059" s="31"/>
      <c r="H1059" s="36"/>
    </row>
    <row r="1060" spans="1:8" x14ac:dyDescent="0.25">
      <c r="A1060" s="37"/>
      <c r="D1060" s="33"/>
      <c r="E1060" s="18"/>
      <c r="F1060" s="31"/>
      <c r="H1060" s="36"/>
    </row>
    <row r="1061" spans="1:8" x14ac:dyDescent="0.25">
      <c r="A1061" s="37"/>
      <c r="D1061" s="33"/>
      <c r="E1061" s="18"/>
      <c r="F1061" s="31"/>
      <c r="H1061" s="36"/>
    </row>
    <row r="1062" spans="1:8" x14ac:dyDescent="0.25">
      <c r="A1062" s="37"/>
      <c r="D1062" s="33"/>
      <c r="E1062" s="18"/>
      <c r="F1062" s="31"/>
      <c r="H1062" s="36"/>
    </row>
    <row r="1063" spans="1:8" x14ac:dyDescent="0.25">
      <c r="A1063" s="37"/>
      <c r="D1063" s="33"/>
      <c r="E1063" s="18"/>
      <c r="F1063" s="31"/>
      <c r="H1063" s="36"/>
    </row>
    <row r="1064" spans="1:8" x14ac:dyDescent="0.25">
      <c r="A1064" s="37"/>
      <c r="D1064" s="33"/>
      <c r="E1064" s="18"/>
      <c r="F1064" s="31"/>
      <c r="H1064" s="36"/>
    </row>
    <row r="1065" spans="1:8" x14ac:dyDescent="0.25">
      <c r="A1065" s="37"/>
      <c r="D1065" s="33"/>
      <c r="E1065" s="18"/>
      <c r="F1065" s="31"/>
      <c r="H1065" s="36"/>
    </row>
    <row r="1066" spans="1:8" x14ac:dyDescent="0.25">
      <c r="A1066" s="37"/>
      <c r="D1066" s="33"/>
      <c r="E1066" s="18"/>
      <c r="F1066" s="31"/>
      <c r="H1066" s="36"/>
    </row>
    <row r="1067" spans="1:8" x14ac:dyDescent="0.25">
      <c r="A1067" s="37"/>
      <c r="D1067" s="33"/>
      <c r="E1067" s="18"/>
      <c r="F1067" s="31"/>
      <c r="H1067" s="36"/>
    </row>
    <row r="1068" spans="1:8" x14ac:dyDescent="0.25">
      <c r="A1068" s="37"/>
      <c r="D1068" s="33"/>
      <c r="E1068" s="18"/>
      <c r="F1068" s="31"/>
      <c r="H1068" s="36"/>
    </row>
    <row r="1069" spans="1:8" x14ac:dyDescent="0.25">
      <c r="A1069" s="37"/>
      <c r="D1069" s="33"/>
      <c r="E1069" s="18"/>
      <c r="F1069" s="31"/>
      <c r="H1069" s="36"/>
    </row>
    <row r="1070" spans="1:8" x14ac:dyDescent="0.25">
      <c r="A1070" s="37"/>
      <c r="D1070" s="33"/>
      <c r="E1070" s="18"/>
      <c r="F1070" s="31"/>
      <c r="H1070" s="36"/>
    </row>
    <row r="1071" spans="1:8" x14ac:dyDescent="0.25">
      <c r="A1071" s="37"/>
      <c r="D1071" s="33"/>
      <c r="E1071" s="18"/>
      <c r="F1071" s="31"/>
      <c r="H1071" s="36"/>
    </row>
    <row r="1072" spans="1:8" x14ac:dyDescent="0.25">
      <c r="A1072" s="37"/>
      <c r="D1072" s="33"/>
      <c r="E1072" s="18"/>
      <c r="F1072" s="31"/>
      <c r="H1072" s="36"/>
    </row>
    <row r="1073" spans="1:8" x14ac:dyDescent="0.25">
      <c r="A1073" s="37"/>
      <c r="D1073" s="33"/>
      <c r="E1073" s="18"/>
      <c r="F1073" s="31"/>
      <c r="H1073" s="36"/>
    </row>
    <row r="1074" spans="1:8" x14ac:dyDescent="0.25">
      <c r="A1074" s="37"/>
      <c r="D1074" s="33"/>
      <c r="E1074" s="18"/>
      <c r="F1074" s="31"/>
      <c r="H1074" s="36"/>
    </row>
    <row r="1075" spans="1:8" x14ac:dyDescent="0.25">
      <c r="A1075" s="37"/>
      <c r="D1075" s="33"/>
      <c r="E1075" s="18"/>
      <c r="F1075" s="31"/>
      <c r="H1075" s="36"/>
    </row>
    <row r="1076" spans="1:8" x14ac:dyDescent="0.25">
      <c r="A1076" s="37"/>
      <c r="D1076" s="33"/>
      <c r="E1076" s="18"/>
      <c r="F1076" s="31"/>
      <c r="H1076" s="36"/>
    </row>
    <row r="1077" spans="1:8" x14ac:dyDescent="0.25">
      <c r="A1077" s="37"/>
      <c r="D1077" s="33"/>
      <c r="E1077" s="18"/>
      <c r="F1077" s="31"/>
      <c r="H1077" s="36"/>
    </row>
    <row r="1078" spans="1:8" x14ac:dyDescent="0.25">
      <c r="A1078" s="37"/>
      <c r="D1078" s="33"/>
      <c r="E1078" s="18"/>
      <c r="F1078" s="31"/>
      <c r="H1078" s="36"/>
    </row>
    <row r="1079" spans="1:8" x14ac:dyDescent="0.25">
      <c r="A1079" s="37"/>
      <c r="D1079" s="33"/>
      <c r="E1079" s="18"/>
      <c r="F1079" s="31"/>
      <c r="H1079" s="36"/>
    </row>
    <row r="1080" spans="1:8" x14ac:dyDescent="0.25">
      <c r="A1080" s="37"/>
      <c r="D1080" s="33"/>
      <c r="E1080" s="18"/>
      <c r="F1080" s="31"/>
      <c r="H1080" s="36"/>
    </row>
    <row r="1081" spans="1:8" x14ac:dyDescent="0.25">
      <c r="A1081" s="37"/>
      <c r="D1081" s="33"/>
      <c r="E1081" s="18"/>
      <c r="F1081" s="31"/>
      <c r="H1081" s="36"/>
    </row>
    <row r="1082" spans="1:8" x14ac:dyDescent="0.25">
      <c r="A1082" s="37"/>
      <c r="D1082" s="33"/>
      <c r="E1082" s="18"/>
      <c r="F1082" s="31"/>
      <c r="H1082" s="36"/>
    </row>
    <row r="1083" spans="1:8" x14ac:dyDescent="0.25">
      <c r="A1083" s="37"/>
      <c r="D1083" s="33"/>
      <c r="E1083" s="18"/>
      <c r="F1083" s="31"/>
      <c r="H1083" s="36"/>
    </row>
    <row r="1084" spans="1:8" x14ac:dyDescent="0.25">
      <c r="A1084" s="37"/>
      <c r="D1084" s="33"/>
      <c r="E1084" s="18"/>
      <c r="F1084" s="31"/>
      <c r="H1084" s="36"/>
    </row>
    <row r="1085" spans="1:8" x14ac:dyDescent="0.25">
      <c r="A1085" s="37"/>
      <c r="D1085" s="33"/>
      <c r="E1085" s="18"/>
      <c r="F1085" s="31"/>
      <c r="H1085" s="36"/>
    </row>
    <row r="1086" spans="1:8" x14ac:dyDescent="0.25">
      <c r="A1086" s="37"/>
      <c r="D1086" s="33"/>
      <c r="E1086" s="18"/>
      <c r="F1086" s="31"/>
      <c r="H1086" s="36"/>
    </row>
    <row r="1087" spans="1:8" x14ac:dyDescent="0.25">
      <c r="A1087" s="37"/>
      <c r="D1087" s="33"/>
      <c r="E1087" s="18"/>
      <c r="F1087" s="31"/>
      <c r="H1087" s="36"/>
    </row>
    <row r="1088" spans="1:8" x14ac:dyDescent="0.25">
      <c r="A1088" s="37"/>
      <c r="D1088" s="33"/>
      <c r="E1088" s="18"/>
      <c r="F1088" s="31"/>
      <c r="H1088" s="36"/>
    </row>
    <row r="1089" spans="1:8" x14ac:dyDescent="0.25">
      <c r="A1089" s="37"/>
      <c r="D1089" s="33"/>
      <c r="E1089" s="18"/>
      <c r="F1089" s="31"/>
      <c r="H1089" s="36"/>
    </row>
    <row r="1090" spans="1:8" x14ac:dyDescent="0.25">
      <c r="A1090" s="37"/>
      <c r="D1090" s="33"/>
      <c r="E1090" s="18"/>
      <c r="F1090" s="31"/>
      <c r="H1090" s="36"/>
    </row>
    <row r="1091" spans="1:8" x14ac:dyDescent="0.25">
      <c r="A1091" s="37"/>
      <c r="D1091" s="33"/>
      <c r="E1091" s="18"/>
      <c r="F1091" s="31"/>
      <c r="H1091" s="36"/>
    </row>
    <row r="1092" spans="1:8" x14ac:dyDescent="0.25">
      <c r="A1092" s="37"/>
      <c r="D1092" s="33"/>
      <c r="E1092" s="18"/>
      <c r="F1092" s="31"/>
      <c r="H1092" s="36"/>
    </row>
    <row r="1093" spans="1:8" x14ac:dyDescent="0.25">
      <c r="A1093" s="37"/>
      <c r="D1093" s="33"/>
      <c r="E1093" s="18"/>
      <c r="F1093" s="31"/>
      <c r="H1093" s="36"/>
    </row>
    <row r="1094" spans="1:8" x14ac:dyDescent="0.25">
      <c r="A1094" s="37"/>
      <c r="D1094" s="33"/>
      <c r="E1094" s="18"/>
      <c r="F1094" s="31"/>
      <c r="H1094" s="36"/>
    </row>
    <row r="1095" spans="1:8" x14ac:dyDescent="0.25">
      <c r="A1095" s="37"/>
      <c r="D1095" s="33"/>
      <c r="E1095" s="18"/>
      <c r="F1095" s="31"/>
      <c r="H1095" s="36"/>
    </row>
    <row r="1096" spans="1:8" x14ac:dyDescent="0.25">
      <c r="A1096" s="37"/>
      <c r="D1096" s="33"/>
      <c r="E1096" s="18"/>
      <c r="F1096" s="31"/>
      <c r="H1096" s="36"/>
    </row>
    <row r="1097" spans="1:8" x14ac:dyDescent="0.25">
      <c r="A1097" s="37"/>
      <c r="D1097" s="33"/>
      <c r="E1097" s="18"/>
      <c r="F1097" s="31"/>
      <c r="H1097" s="36"/>
    </row>
    <row r="1098" spans="1:8" x14ac:dyDescent="0.25">
      <c r="A1098" s="37"/>
      <c r="D1098" s="33"/>
      <c r="E1098" s="18"/>
      <c r="F1098" s="31"/>
      <c r="H1098" s="36"/>
    </row>
    <row r="1099" spans="1:8" x14ac:dyDescent="0.25">
      <c r="A1099" s="37"/>
      <c r="D1099" s="33"/>
      <c r="E1099" s="18"/>
      <c r="F1099" s="31"/>
      <c r="H1099" s="36"/>
    </row>
    <row r="1100" spans="1:8" x14ac:dyDescent="0.25">
      <c r="A1100" s="37"/>
      <c r="D1100" s="33"/>
      <c r="E1100" s="18"/>
      <c r="F1100" s="31"/>
      <c r="H1100" s="36"/>
    </row>
    <row r="1101" spans="1:8" x14ac:dyDescent="0.25">
      <c r="A1101" s="37"/>
      <c r="D1101" s="33"/>
      <c r="E1101" s="18"/>
      <c r="F1101" s="31"/>
      <c r="H1101" s="36"/>
    </row>
    <row r="1102" spans="1:8" x14ac:dyDescent="0.25">
      <c r="A1102" s="37"/>
      <c r="D1102" s="33"/>
      <c r="E1102" s="18"/>
      <c r="F1102" s="31"/>
      <c r="H1102" s="36"/>
    </row>
    <row r="1103" spans="1:8" x14ac:dyDescent="0.25">
      <c r="A1103" s="37"/>
      <c r="D1103" s="33"/>
      <c r="E1103" s="18"/>
      <c r="F1103" s="31"/>
      <c r="H1103" s="36"/>
    </row>
    <row r="1104" spans="1:8" x14ac:dyDescent="0.25">
      <c r="A1104" s="37"/>
      <c r="D1104" s="33"/>
      <c r="E1104" s="18"/>
      <c r="F1104" s="31"/>
      <c r="H1104" s="36"/>
    </row>
    <row r="1105" spans="1:8" x14ac:dyDescent="0.25">
      <c r="A1105" s="37"/>
      <c r="D1105" s="33"/>
      <c r="E1105" s="18"/>
      <c r="F1105" s="31"/>
      <c r="H1105" s="36"/>
    </row>
    <row r="1106" spans="1:8" x14ac:dyDescent="0.25">
      <c r="A1106" s="37"/>
      <c r="D1106" s="33"/>
      <c r="E1106" s="18"/>
      <c r="F1106" s="31"/>
      <c r="H1106" s="36"/>
    </row>
    <row r="1107" spans="1:8" x14ac:dyDescent="0.25">
      <c r="A1107" s="37"/>
      <c r="D1107" s="33"/>
      <c r="E1107" s="18"/>
      <c r="F1107" s="31"/>
      <c r="H1107" s="36"/>
    </row>
    <row r="1108" spans="1:8" x14ac:dyDescent="0.25">
      <c r="A1108" s="37"/>
      <c r="D1108" s="33"/>
      <c r="E1108" s="18"/>
      <c r="F1108" s="31"/>
      <c r="H1108" s="36"/>
    </row>
    <row r="1109" spans="1:8" x14ac:dyDescent="0.25">
      <c r="A1109" s="37"/>
      <c r="D1109" s="33"/>
      <c r="E1109" s="18"/>
      <c r="F1109" s="31"/>
      <c r="H1109" s="36"/>
    </row>
    <row r="1110" spans="1:8" x14ac:dyDescent="0.25">
      <c r="A1110" s="37"/>
      <c r="D1110" s="33"/>
      <c r="E1110" s="18"/>
      <c r="F1110" s="31"/>
      <c r="H1110" s="36"/>
    </row>
    <row r="1111" spans="1:8" x14ac:dyDescent="0.25">
      <c r="A1111" s="37"/>
      <c r="D1111" s="33"/>
      <c r="E1111" s="18"/>
      <c r="F1111" s="31"/>
      <c r="H1111" s="36"/>
    </row>
    <row r="1112" spans="1:8" x14ac:dyDescent="0.25">
      <c r="A1112" s="37"/>
      <c r="D1112" s="33"/>
      <c r="E1112" s="18"/>
      <c r="F1112" s="31"/>
      <c r="H1112" s="36"/>
    </row>
    <row r="1113" spans="1:8" x14ac:dyDescent="0.25">
      <c r="A1113" s="37"/>
      <c r="D1113" s="33"/>
      <c r="E1113" s="18"/>
      <c r="F1113" s="31"/>
      <c r="H1113" s="36"/>
    </row>
    <row r="1114" spans="1:8" x14ac:dyDescent="0.25">
      <c r="A1114" s="37"/>
      <c r="D1114" s="33"/>
      <c r="E1114" s="18"/>
      <c r="F1114" s="31"/>
      <c r="H1114" s="36"/>
    </row>
    <row r="1115" spans="1:8" x14ac:dyDescent="0.25">
      <c r="A1115" s="37"/>
      <c r="D1115" s="33"/>
      <c r="E1115" s="18"/>
      <c r="F1115" s="31"/>
      <c r="H1115" s="36"/>
    </row>
    <row r="1116" spans="1:8" x14ac:dyDescent="0.25">
      <c r="A1116" s="37"/>
      <c r="D1116" s="33"/>
      <c r="E1116" s="18"/>
      <c r="F1116" s="31"/>
      <c r="H1116" s="36"/>
    </row>
    <row r="1117" spans="1:8" x14ac:dyDescent="0.25">
      <c r="A1117" s="37"/>
      <c r="D1117" s="33"/>
      <c r="E1117" s="18"/>
      <c r="F1117" s="31"/>
      <c r="H1117" s="36"/>
    </row>
    <row r="1118" spans="1:8" x14ac:dyDescent="0.25">
      <c r="A1118" s="37"/>
      <c r="D1118" s="33"/>
      <c r="E1118" s="18"/>
      <c r="F1118" s="31"/>
      <c r="H1118" s="36"/>
    </row>
    <row r="1119" spans="1:8" x14ac:dyDescent="0.25">
      <c r="A1119" s="37"/>
      <c r="D1119" s="33"/>
      <c r="E1119" s="18"/>
      <c r="F1119" s="31"/>
      <c r="H1119" s="36"/>
    </row>
    <row r="1120" spans="1:8" x14ac:dyDescent="0.25">
      <c r="A1120" s="37"/>
      <c r="D1120" s="33"/>
      <c r="E1120" s="18"/>
      <c r="F1120" s="31"/>
      <c r="H1120" s="36"/>
    </row>
    <row r="1121" spans="1:8" x14ac:dyDescent="0.25">
      <c r="A1121" s="37"/>
      <c r="D1121" s="33"/>
      <c r="E1121" s="18"/>
      <c r="F1121" s="31"/>
      <c r="H1121" s="36"/>
    </row>
    <row r="1122" spans="1:8" x14ac:dyDescent="0.25">
      <c r="A1122" s="37"/>
      <c r="D1122" s="33"/>
      <c r="E1122" s="18"/>
      <c r="F1122" s="31"/>
      <c r="H1122" s="36"/>
    </row>
    <row r="1123" spans="1:8" x14ac:dyDescent="0.25">
      <c r="A1123" s="37"/>
      <c r="D1123" s="33"/>
      <c r="E1123" s="18"/>
      <c r="F1123" s="31"/>
      <c r="H1123" s="36"/>
    </row>
    <row r="1124" spans="1:8" x14ac:dyDescent="0.25">
      <c r="A1124" s="37"/>
      <c r="D1124" s="33"/>
      <c r="E1124" s="18"/>
      <c r="F1124" s="31"/>
      <c r="H1124" s="36"/>
    </row>
    <row r="1125" spans="1:8" x14ac:dyDescent="0.25">
      <c r="A1125" s="37"/>
      <c r="D1125" s="33"/>
      <c r="E1125" s="18"/>
      <c r="F1125" s="31"/>
      <c r="H1125" s="36"/>
    </row>
    <row r="1126" spans="1:8" x14ac:dyDescent="0.25">
      <c r="A1126" s="37"/>
      <c r="D1126" s="33"/>
      <c r="E1126" s="18"/>
      <c r="F1126" s="31"/>
      <c r="H1126" s="36"/>
    </row>
    <row r="1127" spans="1:8" x14ac:dyDescent="0.25">
      <c r="A1127" s="37"/>
      <c r="D1127" s="33"/>
      <c r="E1127" s="18"/>
      <c r="F1127" s="31"/>
      <c r="H1127" s="36"/>
    </row>
    <row r="1128" spans="1:8" x14ac:dyDescent="0.25">
      <c r="A1128" s="37"/>
      <c r="D1128" s="33"/>
      <c r="E1128" s="18"/>
      <c r="F1128" s="31"/>
      <c r="H1128" s="36"/>
    </row>
    <row r="1129" spans="1:8" x14ac:dyDescent="0.25">
      <c r="A1129" s="37"/>
      <c r="D1129" s="33"/>
      <c r="E1129" s="18"/>
      <c r="F1129" s="31"/>
      <c r="H1129" s="36"/>
    </row>
    <row r="1130" spans="1:8" x14ac:dyDescent="0.25">
      <c r="A1130" s="37"/>
      <c r="D1130" s="33"/>
      <c r="E1130" s="18"/>
      <c r="F1130" s="31"/>
      <c r="H1130" s="36"/>
    </row>
    <row r="1131" spans="1:8" x14ac:dyDescent="0.25">
      <c r="A1131" s="37"/>
      <c r="D1131" s="33"/>
      <c r="E1131" s="18"/>
      <c r="F1131" s="31"/>
      <c r="H1131" s="36"/>
    </row>
    <row r="1132" spans="1:8" x14ac:dyDescent="0.25">
      <c r="A1132" s="37"/>
      <c r="D1132" s="33"/>
      <c r="E1132" s="18"/>
      <c r="F1132" s="31"/>
      <c r="H1132" s="36"/>
    </row>
    <row r="1133" spans="1:8" x14ac:dyDescent="0.25">
      <c r="A1133" s="37"/>
      <c r="D1133" s="33"/>
      <c r="E1133" s="18"/>
      <c r="F1133" s="31"/>
      <c r="H1133" s="36"/>
    </row>
    <row r="1134" spans="1:8" x14ac:dyDescent="0.25">
      <c r="A1134" s="37"/>
      <c r="D1134" s="33"/>
      <c r="E1134" s="18"/>
      <c r="F1134" s="31"/>
      <c r="H1134" s="36"/>
    </row>
    <row r="1135" spans="1:8" x14ac:dyDescent="0.25">
      <c r="A1135" s="37"/>
      <c r="D1135" s="33"/>
      <c r="E1135" s="18"/>
      <c r="F1135" s="31"/>
      <c r="H1135" s="36"/>
    </row>
    <row r="1136" spans="1:8" x14ac:dyDescent="0.25">
      <c r="A1136" s="37"/>
      <c r="D1136" s="33"/>
      <c r="E1136" s="18"/>
      <c r="F1136" s="31"/>
      <c r="H1136" s="36"/>
    </row>
    <row r="1137" spans="1:8" x14ac:dyDescent="0.25">
      <c r="A1137" s="37"/>
      <c r="D1137" s="33"/>
      <c r="E1137" s="18"/>
      <c r="F1137" s="31"/>
      <c r="H1137" s="36"/>
    </row>
    <row r="1138" spans="1:8" x14ac:dyDescent="0.25">
      <c r="A1138" s="37"/>
      <c r="D1138" s="33"/>
      <c r="E1138" s="18"/>
      <c r="F1138" s="31"/>
      <c r="H1138" s="36"/>
    </row>
    <row r="1139" spans="1:8" x14ac:dyDescent="0.25">
      <c r="A1139" s="37"/>
      <c r="D1139" s="33"/>
      <c r="E1139" s="18"/>
      <c r="F1139" s="31"/>
      <c r="H1139" s="36"/>
    </row>
    <row r="1140" spans="1:8" x14ac:dyDescent="0.25">
      <c r="A1140" s="37"/>
      <c r="D1140" s="33"/>
      <c r="E1140" s="18"/>
      <c r="F1140" s="31"/>
      <c r="H1140" s="36"/>
    </row>
    <row r="1141" spans="1:8" x14ac:dyDescent="0.25">
      <c r="A1141" s="37"/>
      <c r="D1141" s="33"/>
      <c r="E1141" s="18"/>
      <c r="F1141" s="31"/>
      <c r="H1141" s="36"/>
    </row>
    <row r="1142" spans="1:8" x14ac:dyDescent="0.25">
      <c r="A1142" s="37"/>
      <c r="D1142" s="33"/>
      <c r="E1142" s="18"/>
      <c r="F1142" s="31"/>
      <c r="H1142" s="36"/>
    </row>
    <row r="1143" spans="1:8" x14ac:dyDescent="0.25">
      <c r="A1143" s="37"/>
      <c r="D1143" s="33"/>
      <c r="E1143" s="18"/>
      <c r="F1143" s="31"/>
      <c r="H1143" s="36"/>
    </row>
    <row r="1144" spans="1:8" x14ac:dyDescent="0.25">
      <c r="A1144" s="37"/>
      <c r="D1144" s="33"/>
      <c r="E1144" s="18"/>
      <c r="F1144" s="31"/>
      <c r="H1144" s="36"/>
    </row>
    <row r="1145" spans="1:8" x14ac:dyDescent="0.25">
      <c r="A1145" s="37"/>
      <c r="D1145" s="33"/>
      <c r="E1145" s="18"/>
      <c r="F1145" s="31"/>
      <c r="H1145" s="36"/>
    </row>
    <row r="1146" spans="1:8" x14ac:dyDescent="0.25">
      <c r="A1146" s="37"/>
      <c r="D1146" s="33"/>
      <c r="E1146" s="18"/>
      <c r="F1146" s="31"/>
      <c r="H1146" s="36"/>
    </row>
    <row r="1147" spans="1:8" x14ac:dyDescent="0.25">
      <c r="A1147" s="37"/>
      <c r="D1147" s="33"/>
      <c r="E1147" s="18"/>
      <c r="F1147" s="31"/>
      <c r="H1147" s="36"/>
    </row>
    <row r="1148" spans="1:8" x14ac:dyDescent="0.25">
      <c r="A1148" s="37"/>
      <c r="D1148" s="33"/>
      <c r="E1148" s="18"/>
      <c r="F1148" s="31"/>
      <c r="H1148" s="36"/>
    </row>
    <row r="1149" spans="1:8" x14ac:dyDescent="0.25">
      <c r="A1149" s="37"/>
      <c r="D1149" s="33"/>
      <c r="E1149" s="18"/>
      <c r="F1149" s="31"/>
      <c r="H1149" s="36"/>
    </row>
    <row r="1150" spans="1:8" x14ac:dyDescent="0.25">
      <c r="A1150" s="37"/>
      <c r="D1150" s="33"/>
      <c r="E1150" s="18"/>
      <c r="F1150" s="31"/>
      <c r="H1150" s="36"/>
    </row>
    <row r="1151" spans="1:8" x14ac:dyDescent="0.25">
      <c r="A1151" s="37"/>
      <c r="D1151" s="33"/>
      <c r="E1151" s="18"/>
      <c r="F1151" s="31"/>
      <c r="H1151" s="36"/>
    </row>
    <row r="1152" spans="1:8" x14ac:dyDescent="0.25">
      <c r="A1152" s="37"/>
      <c r="D1152" s="33"/>
      <c r="E1152" s="18"/>
      <c r="F1152" s="31"/>
      <c r="H1152" s="36"/>
    </row>
    <row r="1153" spans="1:8" x14ac:dyDescent="0.25">
      <c r="A1153" s="37"/>
      <c r="D1153" s="33"/>
      <c r="E1153" s="18"/>
      <c r="F1153" s="31"/>
      <c r="H1153" s="36"/>
    </row>
    <row r="1154" spans="1:8" x14ac:dyDescent="0.25">
      <c r="A1154" s="37"/>
      <c r="D1154" s="33"/>
      <c r="E1154" s="18"/>
      <c r="F1154" s="31"/>
      <c r="H1154" s="36"/>
    </row>
    <row r="1155" spans="1:8" x14ac:dyDescent="0.25">
      <c r="A1155" s="37"/>
      <c r="D1155" s="33"/>
      <c r="E1155" s="18"/>
      <c r="F1155" s="31"/>
      <c r="H1155" s="36"/>
    </row>
    <row r="1156" spans="1:8" x14ac:dyDescent="0.25">
      <c r="A1156" s="37"/>
      <c r="D1156" s="33"/>
      <c r="E1156" s="18"/>
      <c r="F1156" s="31"/>
      <c r="H1156" s="36"/>
    </row>
    <row r="1157" spans="1:8" x14ac:dyDescent="0.25">
      <c r="A1157" s="37"/>
      <c r="D1157" s="33"/>
      <c r="E1157" s="18"/>
      <c r="F1157" s="31"/>
      <c r="H1157" s="36"/>
    </row>
    <row r="1158" spans="1:8" x14ac:dyDescent="0.25">
      <c r="A1158" s="37"/>
      <c r="D1158" s="33"/>
      <c r="E1158" s="18"/>
      <c r="F1158" s="31"/>
      <c r="H1158" s="36"/>
    </row>
    <row r="1159" spans="1:8" x14ac:dyDescent="0.25">
      <c r="A1159" s="37"/>
      <c r="D1159" s="33"/>
      <c r="E1159" s="18"/>
      <c r="F1159" s="31"/>
      <c r="H1159" s="36"/>
    </row>
    <row r="1160" spans="1:8" x14ac:dyDescent="0.25">
      <c r="A1160" s="37"/>
      <c r="D1160" s="33"/>
      <c r="E1160" s="18"/>
      <c r="F1160" s="31"/>
      <c r="H1160" s="36"/>
    </row>
    <row r="1161" spans="1:8" x14ac:dyDescent="0.25">
      <c r="A1161" s="37"/>
      <c r="D1161" s="33"/>
      <c r="E1161" s="18"/>
      <c r="F1161" s="31"/>
      <c r="H1161" s="36"/>
    </row>
    <row r="1162" spans="1:8" x14ac:dyDescent="0.25">
      <c r="A1162" s="37"/>
      <c r="D1162" s="33"/>
      <c r="E1162" s="18"/>
      <c r="F1162" s="31"/>
      <c r="H1162" s="36"/>
    </row>
    <row r="1163" spans="1:8" x14ac:dyDescent="0.25">
      <c r="A1163" s="37"/>
      <c r="D1163" s="33"/>
      <c r="E1163" s="18"/>
      <c r="F1163" s="31"/>
      <c r="H1163" s="36"/>
    </row>
    <row r="1164" spans="1:8" x14ac:dyDescent="0.25">
      <c r="A1164" s="37"/>
      <c r="D1164" s="33"/>
      <c r="E1164" s="18"/>
      <c r="F1164" s="31"/>
      <c r="H1164" s="36"/>
    </row>
    <row r="1165" spans="1:8" x14ac:dyDescent="0.25">
      <c r="A1165" s="37"/>
      <c r="D1165" s="33"/>
      <c r="E1165" s="18"/>
      <c r="F1165" s="31"/>
      <c r="H1165" s="36"/>
    </row>
    <row r="1166" spans="1:8" x14ac:dyDescent="0.25">
      <c r="A1166" s="37"/>
      <c r="D1166" s="33"/>
      <c r="E1166" s="18"/>
      <c r="F1166" s="31"/>
      <c r="H1166" s="36"/>
    </row>
    <row r="1167" spans="1:8" x14ac:dyDescent="0.25">
      <c r="A1167" s="37"/>
      <c r="D1167" s="33"/>
      <c r="E1167" s="18"/>
      <c r="F1167" s="31"/>
      <c r="H1167" s="36"/>
    </row>
    <row r="1168" spans="1:8" x14ac:dyDescent="0.25">
      <c r="A1168" s="37"/>
      <c r="D1168" s="33"/>
      <c r="E1168" s="18"/>
      <c r="F1168" s="31"/>
      <c r="H1168" s="36"/>
    </row>
    <row r="1169" spans="1:8" x14ac:dyDescent="0.25">
      <c r="A1169" s="37"/>
      <c r="D1169" s="33"/>
      <c r="E1169" s="18"/>
      <c r="F1169" s="31"/>
      <c r="H1169" s="36"/>
    </row>
    <row r="1170" spans="1:8" x14ac:dyDescent="0.25">
      <c r="A1170" s="37"/>
      <c r="D1170" s="33"/>
      <c r="E1170" s="18"/>
      <c r="F1170" s="31"/>
      <c r="H1170" s="36"/>
    </row>
    <row r="1171" spans="1:8" x14ac:dyDescent="0.25">
      <c r="A1171" s="37"/>
      <c r="D1171" s="33"/>
      <c r="E1171" s="18"/>
      <c r="F1171" s="31"/>
      <c r="H1171" s="36"/>
    </row>
    <row r="1172" spans="1:8" x14ac:dyDescent="0.25">
      <c r="A1172" s="37"/>
      <c r="D1172" s="33"/>
      <c r="E1172" s="18"/>
      <c r="F1172" s="31"/>
      <c r="H1172" s="36"/>
    </row>
    <row r="1173" spans="1:8" x14ac:dyDescent="0.25">
      <c r="A1173" s="37"/>
      <c r="D1173" s="33"/>
      <c r="E1173" s="18"/>
      <c r="F1173" s="31"/>
      <c r="H1173" s="36"/>
    </row>
    <row r="1174" spans="1:8" x14ac:dyDescent="0.25">
      <c r="A1174" s="37"/>
      <c r="D1174" s="33"/>
      <c r="E1174" s="18"/>
      <c r="F1174" s="31"/>
      <c r="H1174" s="36"/>
    </row>
    <row r="1175" spans="1:8" x14ac:dyDescent="0.25">
      <c r="A1175" s="37"/>
      <c r="D1175" s="33"/>
      <c r="E1175" s="18"/>
      <c r="F1175" s="31"/>
      <c r="H1175" s="36"/>
    </row>
    <row r="1176" spans="1:8" x14ac:dyDescent="0.25">
      <c r="A1176" s="37"/>
      <c r="D1176" s="33"/>
      <c r="E1176" s="18"/>
      <c r="F1176" s="31"/>
      <c r="H1176" s="36"/>
    </row>
    <row r="1177" spans="1:8" x14ac:dyDescent="0.25">
      <c r="A1177" s="37"/>
      <c r="D1177" s="33"/>
      <c r="E1177" s="18"/>
      <c r="F1177" s="31"/>
      <c r="H1177" s="36"/>
    </row>
    <row r="1178" spans="1:8" x14ac:dyDescent="0.25">
      <c r="A1178" s="37"/>
      <c r="D1178" s="33"/>
      <c r="E1178" s="18"/>
      <c r="F1178" s="31"/>
      <c r="H1178" s="36"/>
    </row>
    <row r="1179" spans="1:8" x14ac:dyDescent="0.25">
      <c r="A1179" s="37"/>
      <c r="D1179" s="33"/>
      <c r="E1179" s="18"/>
      <c r="F1179" s="31"/>
      <c r="H1179" s="36"/>
    </row>
    <row r="1180" spans="1:8" x14ac:dyDescent="0.25">
      <c r="A1180" s="37"/>
      <c r="D1180" s="33"/>
      <c r="E1180" s="18"/>
      <c r="F1180" s="31"/>
      <c r="H1180" s="36"/>
    </row>
    <row r="1181" spans="1:8" x14ac:dyDescent="0.25">
      <c r="A1181" s="37"/>
      <c r="D1181" s="33"/>
      <c r="E1181" s="18"/>
      <c r="F1181" s="31"/>
      <c r="H1181" s="36"/>
    </row>
    <row r="1182" spans="1:8" x14ac:dyDescent="0.25">
      <c r="A1182" s="37"/>
      <c r="D1182" s="33"/>
      <c r="E1182" s="18"/>
      <c r="F1182" s="31"/>
      <c r="H1182" s="36"/>
    </row>
    <row r="1183" spans="1:8" x14ac:dyDescent="0.25">
      <c r="A1183" s="37"/>
      <c r="D1183" s="33"/>
      <c r="E1183" s="18"/>
      <c r="F1183" s="31"/>
      <c r="H1183" s="36"/>
    </row>
    <row r="1184" spans="1:8" x14ac:dyDescent="0.25">
      <c r="A1184" s="37"/>
      <c r="D1184" s="33"/>
      <c r="E1184" s="18"/>
      <c r="F1184" s="31"/>
      <c r="H1184" s="36"/>
    </row>
    <row r="1185" spans="1:8" x14ac:dyDescent="0.25">
      <c r="A1185" s="37"/>
      <c r="D1185" s="33"/>
      <c r="E1185" s="18"/>
      <c r="F1185" s="31"/>
      <c r="H1185" s="36"/>
    </row>
    <row r="1186" spans="1:8" x14ac:dyDescent="0.25">
      <c r="A1186" s="37"/>
      <c r="D1186" s="33"/>
      <c r="E1186" s="18"/>
      <c r="F1186" s="31"/>
      <c r="H1186" s="36"/>
    </row>
    <row r="1187" spans="1:8" x14ac:dyDescent="0.25">
      <c r="A1187" s="37"/>
      <c r="D1187" s="33"/>
      <c r="E1187" s="18"/>
      <c r="F1187" s="31"/>
      <c r="H1187" s="36"/>
    </row>
    <row r="1188" spans="1:8" x14ac:dyDescent="0.25">
      <c r="A1188" s="37"/>
      <c r="D1188" s="33"/>
      <c r="E1188" s="18"/>
      <c r="F1188" s="31"/>
      <c r="H1188" s="36"/>
    </row>
    <row r="1189" spans="1:8" x14ac:dyDescent="0.25">
      <c r="A1189" s="37"/>
      <c r="D1189" s="33"/>
      <c r="E1189" s="18"/>
      <c r="F1189" s="31"/>
      <c r="H1189" s="36"/>
    </row>
    <row r="1190" spans="1:8" x14ac:dyDescent="0.25">
      <c r="A1190" s="37"/>
      <c r="D1190" s="33"/>
      <c r="E1190" s="18"/>
      <c r="F1190" s="31"/>
      <c r="H1190" s="36"/>
    </row>
    <row r="1191" spans="1:8" x14ac:dyDescent="0.25">
      <c r="A1191" s="37"/>
      <c r="D1191" s="33"/>
      <c r="E1191" s="18"/>
      <c r="F1191" s="31"/>
      <c r="H1191" s="36"/>
    </row>
    <row r="1192" spans="1:8" x14ac:dyDescent="0.25">
      <c r="A1192" s="37"/>
      <c r="D1192" s="33"/>
      <c r="E1192" s="18"/>
      <c r="F1192" s="31"/>
      <c r="H1192" s="36"/>
    </row>
    <row r="1193" spans="1:8" x14ac:dyDescent="0.25">
      <c r="A1193" s="37"/>
      <c r="D1193" s="33"/>
      <c r="E1193" s="18"/>
      <c r="F1193" s="31"/>
      <c r="H1193" s="36"/>
    </row>
    <row r="1194" spans="1:8" x14ac:dyDescent="0.25">
      <c r="A1194" s="37"/>
      <c r="D1194" s="33"/>
      <c r="E1194" s="18"/>
      <c r="F1194" s="31"/>
      <c r="H1194" s="36"/>
    </row>
    <row r="1195" spans="1:8" x14ac:dyDescent="0.25">
      <c r="A1195" s="37"/>
      <c r="D1195" s="33"/>
      <c r="E1195" s="18"/>
      <c r="F1195" s="31"/>
      <c r="H1195" s="36"/>
    </row>
    <row r="1196" spans="1:8" x14ac:dyDescent="0.25">
      <c r="A1196" s="37"/>
      <c r="D1196" s="33"/>
      <c r="E1196" s="18"/>
      <c r="F1196" s="31"/>
      <c r="H1196" s="36"/>
    </row>
    <row r="1197" spans="1:8" x14ac:dyDescent="0.25">
      <c r="A1197" s="37"/>
      <c r="D1197" s="33"/>
      <c r="E1197" s="18"/>
      <c r="F1197" s="31"/>
      <c r="H1197" s="36"/>
    </row>
    <row r="1198" spans="1:8" x14ac:dyDescent="0.25">
      <c r="A1198" s="37"/>
      <c r="D1198" s="33"/>
      <c r="E1198" s="18"/>
      <c r="F1198" s="31"/>
      <c r="H1198" s="36"/>
    </row>
    <row r="1199" spans="1:8" x14ac:dyDescent="0.25">
      <c r="A1199" s="37"/>
      <c r="D1199" s="33"/>
      <c r="E1199" s="18"/>
      <c r="F1199" s="31"/>
      <c r="H1199" s="36"/>
    </row>
    <row r="1200" spans="1:8" x14ac:dyDescent="0.25">
      <c r="A1200" s="37"/>
      <c r="D1200" s="33"/>
      <c r="E1200" s="18"/>
      <c r="F1200" s="31"/>
      <c r="H1200" s="36"/>
    </row>
    <row r="1201" spans="1:8" x14ac:dyDescent="0.25">
      <c r="A1201" s="37"/>
      <c r="D1201" s="33"/>
      <c r="E1201" s="18"/>
      <c r="F1201" s="31"/>
      <c r="H1201" s="36"/>
    </row>
    <row r="1202" spans="1:8" x14ac:dyDescent="0.25">
      <c r="A1202" s="37"/>
      <c r="D1202" s="33"/>
      <c r="E1202" s="18"/>
      <c r="F1202" s="31"/>
      <c r="H1202" s="36"/>
    </row>
    <row r="1203" spans="1:8" x14ac:dyDescent="0.25">
      <c r="A1203" s="37"/>
      <c r="D1203" s="33"/>
      <c r="E1203" s="18"/>
      <c r="F1203" s="31"/>
      <c r="H1203" s="36"/>
    </row>
    <row r="1204" spans="1:8" x14ac:dyDescent="0.25">
      <c r="A1204" s="37"/>
      <c r="D1204" s="33"/>
      <c r="E1204" s="18"/>
      <c r="F1204" s="31"/>
      <c r="H1204" s="36"/>
    </row>
    <row r="1205" spans="1:8" x14ac:dyDescent="0.25">
      <c r="A1205" s="37"/>
      <c r="D1205" s="33"/>
      <c r="E1205" s="18"/>
      <c r="F1205" s="31"/>
      <c r="H1205" s="36"/>
    </row>
    <row r="1206" spans="1:8" x14ac:dyDescent="0.25">
      <c r="A1206" s="37"/>
      <c r="D1206" s="33"/>
      <c r="E1206" s="18"/>
      <c r="F1206" s="31"/>
      <c r="H1206" s="36"/>
    </row>
    <row r="1207" spans="1:8" x14ac:dyDescent="0.25">
      <c r="A1207" s="37"/>
      <c r="D1207" s="33"/>
      <c r="E1207" s="18"/>
      <c r="F1207" s="31"/>
      <c r="H1207" s="36"/>
    </row>
    <row r="1208" spans="1:8" x14ac:dyDescent="0.25">
      <c r="A1208" s="37"/>
      <c r="D1208" s="33"/>
      <c r="E1208" s="18"/>
      <c r="F1208" s="31"/>
      <c r="H1208" s="36"/>
    </row>
    <row r="1209" spans="1:8" x14ac:dyDescent="0.25">
      <c r="A1209" s="37"/>
      <c r="D1209" s="33"/>
      <c r="E1209" s="18"/>
      <c r="F1209" s="31"/>
      <c r="H1209" s="36"/>
    </row>
    <row r="1210" spans="1:8" x14ac:dyDescent="0.25">
      <c r="A1210" s="37"/>
      <c r="D1210" s="33"/>
      <c r="E1210" s="18"/>
      <c r="F1210" s="31"/>
      <c r="H1210" s="36"/>
    </row>
    <row r="1211" spans="1:8" x14ac:dyDescent="0.25">
      <c r="A1211" s="37"/>
      <c r="D1211" s="33"/>
      <c r="E1211" s="18"/>
      <c r="F1211" s="31"/>
      <c r="H1211" s="36"/>
    </row>
    <row r="1212" spans="1:8" x14ac:dyDescent="0.25">
      <c r="A1212" s="37"/>
      <c r="D1212" s="33"/>
      <c r="E1212" s="18"/>
      <c r="F1212" s="31"/>
      <c r="H1212" s="36"/>
    </row>
    <row r="1213" spans="1:8" x14ac:dyDescent="0.25">
      <c r="A1213" s="37"/>
      <c r="D1213" s="33"/>
      <c r="E1213" s="18"/>
      <c r="F1213" s="31"/>
      <c r="H1213" s="36"/>
    </row>
    <row r="1214" spans="1:8" x14ac:dyDescent="0.25">
      <c r="A1214" s="37"/>
      <c r="D1214" s="33"/>
      <c r="E1214" s="18"/>
      <c r="F1214" s="31"/>
      <c r="H1214" s="36"/>
    </row>
    <row r="1215" spans="1:8" x14ac:dyDescent="0.25">
      <c r="A1215" s="37"/>
      <c r="D1215" s="33"/>
      <c r="E1215" s="18"/>
      <c r="F1215" s="31"/>
      <c r="H1215" s="36"/>
    </row>
    <row r="1216" spans="1:8" x14ac:dyDescent="0.25">
      <c r="A1216" s="37"/>
      <c r="D1216" s="33"/>
      <c r="E1216" s="18"/>
      <c r="F1216" s="31"/>
      <c r="H1216" s="36"/>
    </row>
    <row r="1217" spans="1:8" x14ac:dyDescent="0.25">
      <c r="A1217" s="37"/>
      <c r="D1217" s="33"/>
      <c r="E1217" s="18"/>
      <c r="F1217" s="31"/>
      <c r="H1217" s="36"/>
    </row>
    <row r="1218" spans="1:8" x14ac:dyDescent="0.25">
      <c r="A1218" s="37"/>
      <c r="D1218" s="33"/>
      <c r="E1218" s="18"/>
      <c r="F1218" s="31"/>
      <c r="H1218" s="36"/>
    </row>
    <row r="1219" spans="1:8" x14ac:dyDescent="0.25">
      <c r="A1219" s="37"/>
      <c r="D1219" s="33"/>
      <c r="E1219" s="18"/>
      <c r="F1219" s="31"/>
      <c r="H1219" s="36"/>
    </row>
    <row r="1220" spans="1:8" x14ac:dyDescent="0.25">
      <c r="A1220" s="37"/>
      <c r="D1220" s="33"/>
      <c r="E1220" s="18"/>
      <c r="F1220" s="31"/>
      <c r="H1220" s="36"/>
    </row>
    <row r="1221" spans="1:8" x14ac:dyDescent="0.25">
      <c r="A1221" s="37"/>
      <c r="D1221" s="33"/>
      <c r="E1221" s="18"/>
      <c r="F1221" s="31"/>
      <c r="H1221" s="36"/>
    </row>
    <row r="1222" spans="1:8" x14ac:dyDescent="0.25">
      <c r="A1222" s="37"/>
      <c r="D1222" s="33"/>
      <c r="E1222" s="18"/>
      <c r="F1222" s="31"/>
      <c r="H1222" s="36"/>
    </row>
    <row r="1223" spans="1:8" x14ac:dyDescent="0.25">
      <c r="A1223" s="37"/>
      <c r="D1223" s="33"/>
      <c r="E1223" s="18"/>
      <c r="F1223" s="31"/>
      <c r="H1223" s="36"/>
    </row>
    <row r="1224" spans="1:8" x14ac:dyDescent="0.25">
      <c r="A1224" s="37"/>
      <c r="D1224" s="33"/>
      <c r="E1224" s="18"/>
      <c r="F1224" s="31"/>
      <c r="H1224" s="36"/>
    </row>
    <row r="1225" spans="1:8" x14ac:dyDescent="0.25">
      <c r="A1225" s="37"/>
      <c r="D1225" s="33"/>
      <c r="E1225" s="18"/>
      <c r="F1225" s="31"/>
      <c r="H1225" s="36"/>
    </row>
    <row r="1226" spans="1:8" x14ac:dyDescent="0.25">
      <c r="A1226" s="37"/>
      <c r="D1226" s="33"/>
      <c r="E1226" s="18"/>
      <c r="F1226" s="31"/>
      <c r="H1226" s="36"/>
    </row>
    <row r="1227" spans="1:8" x14ac:dyDescent="0.25">
      <c r="A1227" s="37"/>
      <c r="D1227" s="33"/>
      <c r="E1227" s="18"/>
      <c r="F1227" s="31"/>
      <c r="H1227" s="36"/>
    </row>
    <row r="1228" spans="1:8" x14ac:dyDescent="0.25">
      <c r="A1228" s="37"/>
      <c r="D1228" s="33"/>
      <c r="E1228" s="18"/>
      <c r="F1228" s="31"/>
      <c r="H1228" s="36"/>
    </row>
    <row r="1229" spans="1:8" x14ac:dyDescent="0.25">
      <c r="A1229" s="37"/>
      <c r="D1229" s="33"/>
      <c r="E1229" s="18"/>
      <c r="F1229" s="31"/>
      <c r="H1229" s="36"/>
    </row>
    <row r="1230" spans="1:8" x14ac:dyDescent="0.25">
      <c r="A1230" s="37"/>
      <c r="D1230" s="33"/>
      <c r="E1230" s="18"/>
      <c r="F1230" s="31"/>
      <c r="H1230" s="36"/>
    </row>
    <row r="1231" spans="1:8" x14ac:dyDescent="0.25">
      <c r="A1231" s="37"/>
      <c r="D1231" s="33"/>
      <c r="E1231" s="18"/>
      <c r="F1231" s="31"/>
      <c r="H1231" s="36"/>
    </row>
    <row r="1232" spans="1:8" x14ac:dyDescent="0.25">
      <c r="A1232" s="37"/>
      <c r="D1232" s="33"/>
      <c r="E1232" s="18"/>
      <c r="F1232" s="31"/>
      <c r="H1232" s="36"/>
    </row>
    <row r="1233" spans="1:8" x14ac:dyDescent="0.25">
      <c r="A1233" s="37"/>
      <c r="D1233" s="33"/>
      <c r="E1233" s="18"/>
      <c r="F1233" s="31"/>
      <c r="H1233" s="36"/>
    </row>
    <row r="1234" spans="1:8" x14ac:dyDescent="0.25">
      <c r="A1234" s="37"/>
      <c r="D1234" s="33"/>
      <c r="E1234" s="18"/>
      <c r="F1234" s="31"/>
      <c r="H1234" s="36"/>
    </row>
    <row r="1235" spans="1:8" x14ac:dyDescent="0.25">
      <c r="A1235" s="37"/>
      <c r="D1235" s="33"/>
      <c r="E1235" s="18"/>
      <c r="F1235" s="31"/>
      <c r="H1235" s="36"/>
    </row>
    <row r="1236" spans="1:8" x14ac:dyDescent="0.25">
      <c r="A1236" s="37"/>
      <c r="D1236" s="33"/>
      <c r="E1236" s="18"/>
      <c r="F1236" s="31"/>
      <c r="H1236" s="36"/>
    </row>
    <row r="1237" spans="1:8" x14ac:dyDescent="0.25">
      <c r="A1237" s="37"/>
      <c r="D1237" s="33"/>
      <c r="E1237" s="18"/>
      <c r="F1237" s="31"/>
      <c r="H1237" s="36"/>
    </row>
    <row r="1238" spans="1:8" x14ac:dyDescent="0.25">
      <c r="A1238" s="37"/>
      <c r="D1238" s="33"/>
      <c r="E1238" s="18"/>
      <c r="F1238" s="31"/>
      <c r="H1238" s="36"/>
    </row>
    <row r="1239" spans="1:8" x14ac:dyDescent="0.25">
      <c r="A1239" s="37"/>
      <c r="D1239" s="33"/>
      <c r="E1239" s="18"/>
      <c r="F1239" s="31"/>
      <c r="H1239" s="36"/>
    </row>
    <row r="1240" spans="1:8" x14ac:dyDescent="0.25">
      <c r="A1240" s="37"/>
      <c r="D1240" s="33"/>
      <c r="E1240" s="18"/>
      <c r="F1240" s="31"/>
      <c r="H1240" s="36"/>
    </row>
    <row r="1241" spans="1:8" x14ac:dyDescent="0.25">
      <c r="A1241" s="37"/>
      <c r="D1241" s="33"/>
      <c r="E1241" s="18"/>
      <c r="F1241" s="31"/>
      <c r="H1241" s="36"/>
    </row>
    <row r="1242" spans="1:8" x14ac:dyDescent="0.25">
      <c r="A1242" s="37"/>
      <c r="D1242" s="33"/>
      <c r="E1242" s="18"/>
      <c r="F1242" s="31"/>
      <c r="H1242" s="36"/>
    </row>
    <row r="1243" spans="1:8" x14ac:dyDescent="0.25">
      <c r="A1243" s="37"/>
      <c r="D1243" s="33"/>
      <c r="E1243" s="18"/>
      <c r="F1243" s="31"/>
      <c r="H1243" s="36"/>
    </row>
    <row r="1244" spans="1:8" x14ac:dyDescent="0.25">
      <c r="A1244" s="37"/>
      <c r="D1244" s="33"/>
      <c r="E1244" s="18"/>
      <c r="F1244" s="31"/>
      <c r="H1244" s="36"/>
    </row>
    <row r="1245" spans="1:8" x14ac:dyDescent="0.25">
      <c r="A1245" s="37"/>
      <c r="D1245" s="33"/>
      <c r="E1245" s="18"/>
      <c r="F1245" s="31"/>
      <c r="H1245" s="36"/>
    </row>
    <row r="1246" spans="1:8" x14ac:dyDescent="0.25">
      <c r="A1246" s="37"/>
      <c r="D1246" s="33"/>
      <c r="E1246" s="18"/>
      <c r="F1246" s="31"/>
      <c r="H1246" s="36"/>
    </row>
    <row r="1247" spans="1:8" x14ac:dyDescent="0.25">
      <c r="A1247" s="37"/>
      <c r="D1247" s="33"/>
      <c r="E1247" s="18"/>
      <c r="F1247" s="31"/>
      <c r="H1247" s="36"/>
    </row>
    <row r="1248" spans="1:8" x14ac:dyDescent="0.25">
      <c r="A1248" s="37"/>
      <c r="D1248" s="33"/>
      <c r="E1248" s="18"/>
      <c r="F1248" s="31"/>
      <c r="H1248" s="36"/>
    </row>
    <row r="1249" spans="1:8" x14ac:dyDescent="0.25">
      <c r="A1249" s="37"/>
      <c r="D1249" s="33"/>
      <c r="E1249" s="18"/>
      <c r="F1249" s="31"/>
      <c r="H1249" s="36"/>
    </row>
    <row r="1250" spans="1:8" x14ac:dyDescent="0.25">
      <c r="A1250" s="37"/>
      <c r="D1250" s="33"/>
      <c r="E1250" s="18"/>
      <c r="F1250" s="31"/>
      <c r="H1250" s="36"/>
    </row>
    <row r="1251" spans="1:8" x14ac:dyDescent="0.25">
      <c r="A1251" s="37"/>
      <c r="D1251" s="33"/>
      <c r="E1251" s="18"/>
      <c r="F1251" s="31"/>
      <c r="H1251" s="36"/>
    </row>
    <row r="1252" spans="1:8" x14ac:dyDescent="0.25">
      <c r="A1252" s="37"/>
      <c r="D1252" s="33"/>
      <c r="E1252" s="18"/>
      <c r="F1252" s="31"/>
      <c r="H1252" s="36"/>
    </row>
    <row r="1253" spans="1:8" x14ac:dyDescent="0.25">
      <c r="A1253" s="37"/>
      <c r="D1253" s="33"/>
      <c r="E1253" s="18"/>
      <c r="F1253" s="31"/>
      <c r="H1253" s="36"/>
    </row>
    <row r="1254" spans="1:8" x14ac:dyDescent="0.25">
      <c r="A1254" s="37"/>
      <c r="D1254" s="33"/>
      <c r="E1254" s="18"/>
      <c r="F1254" s="31"/>
      <c r="H1254" s="36"/>
    </row>
    <row r="1255" spans="1:8" x14ac:dyDescent="0.25">
      <c r="A1255" s="37"/>
      <c r="D1255" s="33"/>
      <c r="E1255" s="18"/>
      <c r="F1255" s="31"/>
      <c r="H1255" s="36"/>
    </row>
    <row r="1256" spans="1:8" x14ac:dyDescent="0.25">
      <c r="A1256" s="37"/>
      <c r="D1256" s="33"/>
      <c r="E1256" s="18"/>
      <c r="F1256" s="31"/>
      <c r="H1256" s="36"/>
    </row>
    <row r="1257" spans="1:8" x14ac:dyDescent="0.25">
      <c r="A1257" s="37"/>
      <c r="D1257" s="33"/>
      <c r="E1257" s="18"/>
      <c r="F1257" s="31"/>
      <c r="H1257" s="36"/>
    </row>
    <row r="1258" spans="1:8" x14ac:dyDescent="0.25">
      <c r="A1258" s="37"/>
      <c r="D1258" s="33"/>
      <c r="E1258" s="18"/>
      <c r="F1258" s="31"/>
      <c r="H1258" s="36"/>
    </row>
    <row r="1259" spans="1:8" x14ac:dyDescent="0.25">
      <c r="A1259" s="37"/>
      <c r="D1259" s="33"/>
      <c r="E1259" s="18"/>
      <c r="F1259" s="31"/>
      <c r="H1259" s="36"/>
    </row>
    <row r="1260" spans="1:8" x14ac:dyDescent="0.25">
      <c r="A1260" s="37"/>
      <c r="D1260" s="33"/>
      <c r="E1260" s="18"/>
      <c r="F1260" s="31"/>
      <c r="H1260" s="36"/>
    </row>
    <row r="1261" spans="1:8" x14ac:dyDescent="0.25">
      <c r="A1261" s="37"/>
      <c r="D1261" s="33"/>
      <c r="E1261" s="18"/>
      <c r="F1261" s="31"/>
      <c r="H1261" s="36"/>
    </row>
    <row r="1262" spans="1:8" x14ac:dyDescent="0.25">
      <c r="A1262" s="37"/>
      <c r="D1262" s="33"/>
      <c r="E1262" s="18"/>
      <c r="F1262" s="31"/>
      <c r="H1262" s="36"/>
    </row>
    <row r="1263" spans="1:8" x14ac:dyDescent="0.25">
      <c r="A1263" s="37"/>
      <c r="D1263" s="33"/>
      <c r="E1263" s="18"/>
      <c r="F1263" s="31"/>
      <c r="H1263" s="36"/>
    </row>
    <row r="1264" spans="1:8" x14ac:dyDescent="0.25">
      <c r="A1264" s="37"/>
      <c r="D1264" s="33"/>
      <c r="E1264" s="18"/>
      <c r="F1264" s="31"/>
      <c r="H1264" s="36"/>
    </row>
    <row r="1265" spans="1:8" x14ac:dyDescent="0.25">
      <c r="A1265" s="37"/>
      <c r="D1265" s="33"/>
      <c r="E1265" s="18"/>
      <c r="F1265" s="31"/>
      <c r="H1265" s="36"/>
    </row>
    <row r="1266" spans="1:8" x14ac:dyDescent="0.25">
      <c r="A1266" s="37"/>
      <c r="D1266" s="33"/>
      <c r="E1266" s="18"/>
      <c r="F1266" s="31"/>
      <c r="H1266" s="36"/>
    </row>
    <row r="1267" spans="1:8" x14ac:dyDescent="0.25">
      <c r="A1267" s="37"/>
      <c r="D1267" s="33"/>
      <c r="E1267" s="18"/>
      <c r="F1267" s="31"/>
      <c r="H1267" s="36"/>
    </row>
    <row r="1268" spans="1:8" x14ac:dyDescent="0.25">
      <c r="A1268" s="37"/>
      <c r="D1268" s="33"/>
      <c r="E1268" s="18"/>
      <c r="F1268" s="31"/>
      <c r="H1268" s="36"/>
    </row>
    <row r="1269" spans="1:8" x14ac:dyDescent="0.25">
      <c r="A1269" s="37"/>
      <c r="D1269" s="33"/>
      <c r="E1269" s="18"/>
      <c r="F1269" s="31"/>
      <c r="H1269" s="36"/>
    </row>
    <row r="1270" spans="1:8" x14ac:dyDescent="0.25">
      <c r="A1270" s="37"/>
      <c r="D1270" s="33"/>
      <c r="E1270" s="18"/>
      <c r="F1270" s="31"/>
      <c r="H1270" s="36"/>
    </row>
    <row r="1271" spans="1:8" x14ac:dyDescent="0.25">
      <c r="A1271" s="37"/>
      <c r="D1271" s="33"/>
      <c r="E1271" s="18"/>
      <c r="F1271" s="31"/>
      <c r="H1271" s="36"/>
    </row>
    <row r="1272" spans="1:8" x14ac:dyDescent="0.25">
      <c r="A1272" s="37"/>
      <c r="D1272" s="33"/>
      <c r="E1272" s="18"/>
      <c r="F1272" s="31"/>
      <c r="H1272" s="36"/>
    </row>
    <row r="1273" spans="1:8" x14ac:dyDescent="0.25">
      <c r="A1273" s="37"/>
      <c r="D1273" s="33"/>
      <c r="E1273" s="18"/>
      <c r="F1273" s="31"/>
      <c r="H1273" s="36"/>
    </row>
    <row r="1274" spans="1:8" x14ac:dyDescent="0.25">
      <c r="A1274" s="37"/>
      <c r="D1274" s="33"/>
      <c r="E1274" s="18"/>
      <c r="F1274" s="31"/>
      <c r="H1274" s="36"/>
    </row>
    <row r="1275" spans="1:8" x14ac:dyDescent="0.25">
      <c r="A1275" s="37"/>
      <c r="D1275" s="33"/>
      <c r="E1275" s="18"/>
      <c r="F1275" s="31"/>
      <c r="H1275" s="36"/>
    </row>
    <row r="1276" spans="1:8" x14ac:dyDescent="0.25">
      <c r="A1276" s="37"/>
      <c r="D1276" s="33"/>
      <c r="E1276" s="18"/>
      <c r="F1276" s="31"/>
      <c r="H1276" s="36"/>
    </row>
    <row r="1277" spans="1:8" x14ac:dyDescent="0.25">
      <c r="A1277" s="37"/>
      <c r="D1277" s="33"/>
      <c r="E1277" s="18"/>
      <c r="F1277" s="31"/>
      <c r="H1277" s="36"/>
    </row>
    <row r="1278" spans="1:8" x14ac:dyDescent="0.25">
      <c r="A1278" s="37"/>
      <c r="D1278" s="33"/>
      <c r="E1278" s="18"/>
      <c r="F1278" s="31"/>
      <c r="H1278" s="36"/>
    </row>
    <row r="1279" spans="1:8" x14ac:dyDescent="0.25">
      <c r="A1279" s="37"/>
      <c r="D1279" s="33"/>
      <c r="E1279" s="18"/>
      <c r="F1279" s="31"/>
      <c r="H1279" s="36"/>
    </row>
    <row r="1280" spans="1:8" x14ac:dyDescent="0.25">
      <c r="A1280" s="37"/>
      <c r="D1280" s="33"/>
      <c r="E1280" s="18"/>
      <c r="F1280" s="31"/>
      <c r="H1280" s="36"/>
    </row>
    <row r="1281" spans="1:8" x14ac:dyDescent="0.25">
      <c r="A1281" s="37"/>
      <c r="D1281" s="33"/>
      <c r="E1281" s="18"/>
      <c r="F1281" s="31"/>
      <c r="H1281" s="36"/>
    </row>
    <row r="1282" spans="1:8" x14ac:dyDescent="0.25">
      <c r="A1282" s="37"/>
      <c r="D1282" s="33"/>
      <c r="E1282" s="18"/>
      <c r="F1282" s="31"/>
      <c r="H1282" s="36"/>
    </row>
    <row r="1283" spans="1:8" x14ac:dyDescent="0.25">
      <c r="A1283" s="37"/>
      <c r="D1283" s="33"/>
      <c r="E1283" s="18"/>
      <c r="F1283" s="31"/>
      <c r="H1283" s="36"/>
    </row>
    <row r="1284" spans="1:8" x14ac:dyDescent="0.25">
      <c r="A1284" s="37"/>
      <c r="D1284" s="33"/>
      <c r="E1284" s="18"/>
      <c r="F1284" s="31"/>
      <c r="H1284" s="36"/>
    </row>
    <row r="1285" spans="1:8" x14ac:dyDescent="0.25">
      <c r="A1285" s="37"/>
      <c r="D1285" s="33"/>
      <c r="E1285" s="18"/>
      <c r="F1285" s="31"/>
      <c r="H1285" s="36"/>
    </row>
    <row r="1286" spans="1:8" x14ac:dyDescent="0.25">
      <c r="A1286" s="37"/>
      <c r="D1286" s="33"/>
      <c r="E1286" s="18"/>
      <c r="F1286" s="31"/>
      <c r="H1286" s="36"/>
    </row>
    <row r="1287" spans="1:8" x14ac:dyDescent="0.25">
      <c r="A1287" s="37"/>
      <c r="D1287" s="33"/>
      <c r="E1287" s="18"/>
      <c r="F1287" s="31"/>
      <c r="H1287" s="36"/>
    </row>
    <row r="1288" spans="1:8" x14ac:dyDescent="0.25">
      <c r="A1288" s="37"/>
      <c r="D1288" s="33"/>
      <c r="E1288" s="18"/>
      <c r="F1288" s="31"/>
      <c r="H1288" s="36"/>
    </row>
    <row r="1289" spans="1:8" x14ac:dyDescent="0.25">
      <c r="A1289" s="37"/>
      <c r="D1289" s="33"/>
      <c r="E1289" s="18"/>
      <c r="F1289" s="31"/>
      <c r="H1289" s="36"/>
    </row>
    <row r="1290" spans="1:8" x14ac:dyDescent="0.25">
      <c r="A1290" s="37"/>
      <c r="D1290" s="33"/>
      <c r="E1290" s="18"/>
      <c r="F1290" s="31"/>
      <c r="H1290" s="36"/>
    </row>
    <row r="1291" spans="1:8" x14ac:dyDescent="0.25">
      <c r="A1291" s="37"/>
      <c r="D1291" s="33"/>
      <c r="E1291" s="18"/>
      <c r="F1291" s="31"/>
      <c r="H1291" s="36"/>
    </row>
    <row r="1292" spans="1:8" x14ac:dyDescent="0.25">
      <c r="A1292" s="37"/>
      <c r="D1292" s="33"/>
      <c r="E1292" s="18"/>
      <c r="F1292" s="31"/>
      <c r="H1292" s="36"/>
    </row>
    <row r="1293" spans="1:8" x14ac:dyDescent="0.25">
      <c r="A1293" s="37"/>
      <c r="D1293" s="33"/>
      <c r="E1293" s="18"/>
      <c r="F1293" s="31"/>
      <c r="H1293" s="36"/>
    </row>
    <row r="1294" spans="1:8" x14ac:dyDescent="0.25">
      <c r="A1294" s="37"/>
      <c r="D1294" s="33"/>
      <c r="E1294" s="18"/>
      <c r="F1294" s="31"/>
      <c r="H1294" s="36"/>
    </row>
    <row r="1295" spans="1:8" x14ac:dyDescent="0.25">
      <c r="A1295" s="37"/>
      <c r="D1295" s="33"/>
      <c r="E1295" s="18"/>
      <c r="F1295" s="31"/>
      <c r="H1295" s="36"/>
    </row>
    <row r="1296" spans="1:8" x14ac:dyDescent="0.25">
      <c r="A1296" s="37"/>
      <c r="D1296" s="33"/>
      <c r="E1296" s="18"/>
      <c r="F1296" s="31"/>
      <c r="H1296" s="36"/>
    </row>
    <row r="1297" spans="1:8" x14ac:dyDescent="0.25">
      <c r="A1297" s="37"/>
      <c r="D1297" s="33"/>
      <c r="E1297" s="18"/>
      <c r="F1297" s="31"/>
      <c r="H1297" s="36"/>
    </row>
    <row r="1298" spans="1:8" x14ac:dyDescent="0.25">
      <c r="A1298" s="37"/>
      <c r="D1298" s="33"/>
      <c r="E1298" s="18"/>
      <c r="F1298" s="31"/>
      <c r="H1298" s="36"/>
    </row>
    <row r="1299" spans="1:8" x14ac:dyDescent="0.25">
      <c r="A1299" s="37"/>
      <c r="D1299" s="33"/>
      <c r="E1299" s="18"/>
      <c r="F1299" s="31"/>
      <c r="H1299" s="36"/>
    </row>
    <row r="1300" spans="1:8" x14ac:dyDescent="0.25">
      <c r="A1300" s="37"/>
      <c r="D1300" s="33"/>
      <c r="E1300" s="18"/>
      <c r="F1300" s="31"/>
      <c r="H1300" s="36"/>
    </row>
    <row r="1301" spans="1:8" x14ac:dyDescent="0.25">
      <c r="A1301" s="37"/>
      <c r="D1301" s="33"/>
      <c r="E1301" s="18"/>
      <c r="F1301" s="31"/>
      <c r="H1301" s="36"/>
    </row>
    <row r="1302" spans="1:8" x14ac:dyDescent="0.25">
      <c r="A1302" s="37"/>
      <c r="D1302" s="33"/>
      <c r="E1302" s="18"/>
      <c r="F1302" s="31"/>
      <c r="H1302" s="36"/>
    </row>
    <row r="1303" spans="1:8" x14ac:dyDescent="0.25">
      <c r="A1303" s="37"/>
      <c r="D1303" s="33"/>
      <c r="E1303" s="18"/>
      <c r="F1303" s="31"/>
      <c r="H1303" s="36"/>
    </row>
    <row r="1304" spans="1:8" x14ac:dyDescent="0.25">
      <c r="A1304" s="37"/>
      <c r="D1304" s="33"/>
      <c r="E1304" s="18"/>
      <c r="F1304" s="31"/>
      <c r="H1304" s="36"/>
    </row>
    <row r="1305" spans="1:8" x14ac:dyDescent="0.25">
      <c r="A1305" s="37"/>
      <c r="D1305" s="33"/>
      <c r="E1305" s="18"/>
      <c r="F1305" s="31"/>
      <c r="H1305" s="36"/>
    </row>
    <row r="1306" spans="1:8" x14ac:dyDescent="0.25">
      <c r="A1306" s="37"/>
      <c r="D1306" s="33"/>
      <c r="E1306" s="18"/>
      <c r="F1306" s="31"/>
      <c r="H1306" s="36"/>
    </row>
    <row r="1307" spans="1:8" x14ac:dyDescent="0.25">
      <c r="A1307" s="37"/>
      <c r="D1307" s="33"/>
      <c r="E1307" s="18"/>
      <c r="F1307" s="31"/>
      <c r="H1307" s="36"/>
    </row>
    <row r="1308" spans="1:8" x14ac:dyDescent="0.25">
      <c r="A1308" s="37"/>
      <c r="D1308" s="33"/>
      <c r="E1308" s="18"/>
      <c r="F1308" s="31"/>
      <c r="H1308" s="36"/>
    </row>
    <row r="1309" spans="1:8" x14ac:dyDescent="0.25">
      <c r="A1309" s="37"/>
      <c r="D1309" s="33"/>
      <c r="E1309" s="18"/>
      <c r="F1309" s="31"/>
      <c r="H1309" s="36"/>
    </row>
    <row r="1310" spans="1:8" x14ac:dyDescent="0.25">
      <c r="A1310" s="37"/>
      <c r="D1310" s="33"/>
      <c r="E1310" s="18"/>
      <c r="F1310" s="31"/>
      <c r="H1310" s="36"/>
    </row>
    <row r="1311" spans="1:8" x14ac:dyDescent="0.25">
      <c r="A1311" s="37"/>
      <c r="D1311" s="33"/>
      <c r="E1311" s="18"/>
      <c r="F1311" s="31"/>
      <c r="H1311" s="36"/>
    </row>
    <row r="1312" spans="1:8" x14ac:dyDescent="0.25">
      <c r="A1312" s="37"/>
      <c r="D1312" s="33"/>
      <c r="E1312" s="18"/>
      <c r="F1312" s="31"/>
      <c r="H1312" s="36"/>
    </row>
    <row r="1313" spans="1:8" x14ac:dyDescent="0.25">
      <c r="A1313" s="37"/>
      <c r="D1313" s="33"/>
      <c r="E1313" s="18"/>
      <c r="F1313" s="31"/>
      <c r="H1313" s="36"/>
    </row>
    <row r="1314" spans="1:8" x14ac:dyDescent="0.25">
      <c r="A1314" s="37"/>
      <c r="D1314" s="33"/>
      <c r="E1314" s="18"/>
      <c r="F1314" s="31"/>
      <c r="H1314" s="36"/>
    </row>
    <row r="1315" spans="1:8" x14ac:dyDescent="0.25">
      <c r="A1315" s="37"/>
      <c r="D1315" s="33"/>
      <c r="E1315" s="18"/>
      <c r="F1315" s="31"/>
      <c r="H1315" s="36"/>
    </row>
    <row r="1316" spans="1:8" x14ac:dyDescent="0.25">
      <c r="A1316" s="37"/>
      <c r="D1316" s="33"/>
      <c r="E1316" s="18"/>
      <c r="F1316" s="31"/>
      <c r="H1316" s="36"/>
    </row>
    <row r="1317" spans="1:8" x14ac:dyDescent="0.25">
      <c r="A1317" s="37"/>
      <c r="D1317" s="33"/>
      <c r="E1317" s="18"/>
      <c r="F1317" s="31"/>
      <c r="H1317" s="36"/>
    </row>
    <row r="1318" spans="1:8" x14ac:dyDescent="0.25">
      <c r="A1318" s="37"/>
      <c r="D1318" s="33"/>
      <c r="E1318" s="18"/>
      <c r="F1318" s="31"/>
      <c r="H1318" s="36"/>
    </row>
    <row r="1319" spans="1:8" x14ac:dyDescent="0.25">
      <c r="A1319" s="37"/>
      <c r="D1319" s="33"/>
      <c r="E1319" s="18"/>
      <c r="F1319" s="31"/>
      <c r="H1319" s="36"/>
    </row>
    <row r="1320" spans="1:8" x14ac:dyDescent="0.25">
      <c r="A1320" s="37"/>
      <c r="D1320" s="33"/>
      <c r="E1320" s="18"/>
      <c r="F1320" s="31"/>
      <c r="H1320" s="36"/>
    </row>
    <row r="1321" spans="1:8" x14ac:dyDescent="0.25">
      <c r="A1321" s="37"/>
      <c r="D1321" s="33"/>
      <c r="E1321" s="18"/>
      <c r="F1321" s="31"/>
      <c r="H1321" s="36"/>
    </row>
    <row r="1322" spans="1:8" x14ac:dyDescent="0.25">
      <c r="A1322" s="37"/>
      <c r="D1322" s="33"/>
      <c r="E1322" s="18"/>
      <c r="F1322" s="31"/>
      <c r="H1322" s="36"/>
    </row>
    <row r="1323" spans="1:8" x14ac:dyDescent="0.25">
      <c r="A1323" s="37"/>
      <c r="D1323" s="33"/>
      <c r="E1323" s="18"/>
      <c r="F1323" s="31"/>
      <c r="H1323" s="36"/>
    </row>
    <row r="1324" spans="1:8" x14ac:dyDescent="0.25">
      <c r="A1324" s="37"/>
      <c r="D1324" s="33"/>
      <c r="E1324" s="18"/>
      <c r="F1324" s="31"/>
      <c r="H1324" s="36"/>
    </row>
    <row r="1325" spans="1:8" x14ac:dyDescent="0.25">
      <c r="A1325" s="37"/>
      <c r="D1325" s="33"/>
      <c r="E1325" s="18"/>
      <c r="F1325" s="31"/>
      <c r="H1325" s="36"/>
    </row>
    <row r="1326" spans="1:8" x14ac:dyDescent="0.25">
      <c r="A1326" s="37"/>
      <c r="D1326" s="33"/>
      <c r="E1326" s="18"/>
      <c r="F1326" s="31"/>
      <c r="H1326" s="36"/>
    </row>
    <row r="1327" spans="1:8" x14ac:dyDescent="0.25">
      <c r="A1327" s="37"/>
      <c r="D1327" s="33"/>
      <c r="E1327" s="18"/>
      <c r="F1327" s="31"/>
      <c r="H1327" s="36"/>
    </row>
    <row r="1328" spans="1:8" x14ac:dyDescent="0.25">
      <c r="A1328" s="37"/>
      <c r="D1328" s="33"/>
      <c r="E1328" s="18"/>
      <c r="F1328" s="31"/>
      <c r="H1328" s="36"/>
    </row>
    <row r="1329" spans="1:8" x14ac:dyDescent="0.25">
      <c r="A1329" s="37"/>
      <c r="D1329" s="33"/>
      <c r="E1329" s="18"/>
      <c r="F1329" s="31"/>
      <c r="H1329" s="36"/>
    </row>
    <row r="1330" spans="1:8" x14ac:dyDescent="0.25">
      <c r="A1330" s="37"/>
      <c r="D1330" s="33"/>
      <c r="E1330" s="18"/>
      <c r="F1330" s="31"/>
      <c r="H1330" s="36"/>
    </row>
    <row r="1331" spans="1:8" x14ac:dyDescent="0.25">
      <c r="A1331" s="37"/>
      <c r="D1331" s="33"/>
      <c r="E1331" s="18"/>
      <c r="F1331" s="31"/>
      <c r="H1331" s="36"/>
    </row>
    <row r="1332" spans="1:8" x14ac:dyDescent="0.25">
      <c r="A1332" s="37"/>
      <c r="D1332" s="33"/>
      <c r="E1332" s="18"/>
      <c r="F1332" s="31"/>
      <c r="H1332" s="36"/>
    </row>
    <row r="1333" spans="1:8" x14ac:dyDescent="0.25">
      <c r="A1333" s="37"/>
      <c r="D1333" s="33"/>
      <c r="E1333" s="18"/>
      <c r="F1333" s="31"/>
      <c r="H1333" s="36"/>
    </row>
    <row r="1334" spans="1:8" x14ac:dyDescent="0.25">
      <c r="A1334" s="37"/>
      <c r="D1334" s="33"/>
      <c r="E1334" s="18"/>
      <c r="F1334" s="31"/>
      <c r="H1334" s="36"/>
    </row>
    <row r="1335" spans="1:8" x14ac:dyDescent="0.25">
      <c r="A1335" s="37"/>
      <c r="D1335" s="33"/>
      <c r="E1335" s="18"/>
      <c r="F1335" s="31"/>
      <c r="H1335" s="36"/>
    </row>
    <row r="1336" spans="1:8" x14ac:dyDescent="0.25">
      <c r="A1336" s="37"/>
      <c r="D1336" s="33"/>
      <c r="E1336" s="18"/>
      <c r="F1336" s="31"/>
      <c r="H1336" s="36"/>
    </row>
    <row r="1337" spans="1:8" x14ac:dyDescent="0.25">
      <c r="A1337" s="37"/>
      <c r="D1337" s="33"/>
      <c r="E1337" s="18"/>
      <c r="F1337" s="31"/>
      <c r="H1337" s="36"/>
    </row>
    <row r="1338" spans="1:8" x14ac:dyDescent="0.25">
      <c r="A1338" s="37"/>
      <c r="D1338" s="33"/>
      <c r="E1338" s="18"/>
      <c r="F1338" s="31"/>
      <c r="H1338" s="36"/>
    </row>
    <row r="1339" spans="1:8" x14ac:dyDescent="0.25">
      <c r="A1339" s="37"/>
      <c r="D1339" s="33"/>
      <c r="E1339" s="18"/>
      <c r="F1339" s="31"/>
      <c r="H1339" s="36"/>
    </row>
    <row r="1340" spans="1:8" x14ac:dyDescent="0.25">
      <c r="A1340" s="37"/>
      <c r="D1340" s="33"/>
      <c r="E1340" s="18"/>
      <c r="F1340" s="31"/>
      <c r="H1340" s="36"/>
    </row>
    <row r="1341" spans="1:8" x14ac:dyDescent="0.25">
      <c r="A1341" s="37"/>
      <c r="D1341" s="33"/>
      <c r="E1341" s="18"/>
      <c r="F1341" s="31"/>
      <c r="H1341" s="36"/>
    </row>
    <row r="1342" spans="1:8" x14ac:dyDescent="0.25">
      <c r="A1342" s="37"/>
      <c r="D1342" s="33"/>
      <c r="E1342" s="18"/>
      <c r="F1342" s="31"/>
      <c r="H1342" s="36"/>
    </row>
    <row r="1343" spans="1:8" x14ac:dyDescent="0.25">
      <c r="A1343" s="37"/>
      <c r="D1343" s="33"/>
      <c r="E1343" s="18"/>
      <c r="F1343" s="31"/>
      <c r="H1343" s="36"/>
    </row>
    <row r="1344" spans="1:8" x14ac:dyDescent="0.25">
      <c r="A1344" s="37"/>
      <c r="D1344" s="33"/>
      <c r="E1344" s="18"/>
      <c r="F1344" s="31"/>
      <c r="H1344" s="36"/>
    </row>
    <row r="1345" spans="1:8" x14ac:dyDescent="0.25">
      <c r="A1345" s="37"/>
      <c r="D1345" s="33"/>
      <c r="E1345" s="18"/>
      <c r="F1345" s="31"/>
      <c r="H1345" s="36"/>
    </row>
    <row r="1346" spans="1:8" x14ac:dyDescent="0.25">
      <c r="A1346" s="37"/>
      <c r="D1346" s="33"/>
      <c r="E1346" s="18"/>
      <c r="F1346" s="31"/>
      <c r="H1346" s="36"/>
    </row>
    <row r="1347" spans="1:8" x14ac:dyDescent="0.25">
      <c r="A1347" s="37"/>
      <c r="D1347" s="33"/>
      <c r="E1347" s="18"/>
      <c r="F1347" s="31"/>
      <c r="H1347" s="36"/>
    </row>
    <row r="1348" spans="1:8" x14ac:dyDescent="0.25">
      <c r="A1348" s="37"/>
      <c r="D1348" s="33"/>
      <c r="E1348" s="18"/>
      <c r="F1348" s="31"/>
      <c r="H1348" s="36"/>
    </row>
    <row r="1349" spans="1:8" x14ac:dyDescent="0.25">
      <c r="A1349" s="37"/>
      <c r="D1349" s="33"/>
      <c r="E1349" s="18"/>
      <c r="F1349" s="31"/>
      <c r="H1349" s="36"/>
    </row>
    <row r="1350" spans="1:8" x14ac:dyDescent="0.25">
      <c r="A1350" s="37"/>
      <c r="D1350" s="33"/>
      <c r="E1350" s="18"/>
      <c r="F1350" s="31"/>
      <c r="H1350" s="36"/>
    </row>
    <row r="1351" spans="1:8" x14ac:dyDescent="0.25">
      <c r="A1351" s="37"/>
      <c r="D1351" s="33"/>
      <c r="E1351" s="18"/>
      <c r="F1351" s="31"/>
      <c r="H1351" s="36"/>
    </row>
    <row r="1352" spans="1:8" x14ac:dyDescent="0.25">
      <c r="A1352" s="37"/>
      <c r="D1352" s="33"/>
      <c r="E1352" s="18"/>
      <c r="F1352" s="31"/>
      <c r="H1352" s="36"/>
    </row>
    <row r="1353" spans="1:8" x14ac:dyDescent="0.25">
      <c r="A1353" s="37"/>
      <c r="D1353" s="33"/>
      <c r="E1353" s="18"/>
      <c r="F1353" s="31"/>
      <c r="H1353" s="36"/>
    </row>
    <row r="1354" spans="1:8" x14ac:dyDescent="0.25">
      <c r="A1354" s="37"/>
      <c r="D1354" s="33"/>
      <c r="E1354" s="18"/>
      <c r="F1354" s="31"/>
      <c r="H1354" s="36"/>
    </row>
    <row r="1355" spans="1:8" x14ac:dyDescent="0.25">
      <c r="A1355" s="37"/>
      <c r="D1355" s="33"/>
      <c r="E1355" s="18"/>
      <c r="F1355" s="31"/>
      <c r="H1355" s="36"/>
    </row>
    <row r="1356" spans="1:8" x14ac:dyDescent="0.25">
      <c r="A1356" s="37"/>
      <c r="D1356" s="33"/>
      <c r="E1356" s="18"/>
      <c r="F1356" s="31"/>
      <c r="H1356" s="36"/>
    </row>
    <row r="1357" spans="1:8" x14ac:dyDescent="0.25">
      <c r="A1357" s="37"/>
      <c r="D1357" s="33"/>
      <c r="E1357" s="18"/>
      <c r="F1357" s="31"/>
      <c r="H1357" s="36"/>
    </row>
    <row r="1358" spans="1:8" x14ac:dyDescent="0.25">
      <c r="A1358" s="37"/>
      <c r="D1358" s="33"/>
      <c r="E1358" s="18"/>
      <c r="F1358" s="31"/>
      <c r="H1358" s="36"/>
    </row>
    <row r="1359" spans="1:8" x14ac:dyDescent="0.25">
      <c r="A1359" s="37"/>
      <c r="D1359" s="33"/>
      <c r="E1359" s="18"/>
      <c r="F1359" s="31"/>
      <c r="H1359" s="36"/>
    </row>
    <row r="1360" spans="1:8" x14ac:dyDescent="0.25">
      <c r="A1360" s="37"/>
      <c r="D1360" s="33"/>
      <c r="E1360" s="18"/>
      <c r="F1360" s="31"/>
      <c r="H1360" s="36"/>
    </row>
    <row r="1361" spans="1:8" x14ac:dyDescent="0.25">
      <c r="A1361" s="37"/>
      <c r="D1361" s="33"/>
      <c r="E1361" s="18"/>
      <c r="F1361" s="31"/>
      <c r="H1361" s="36"/>
    </row>
    <row r="1362" spans="1:8" x14ac:dyDescent="0.25">
      <c r="A1362" s="37"/>
      <c r="D1362" s="33"/>
      <c r="E1362" s="18"/>
      <c r="F1362" s="31"/>
      <c r="H1362" s="36"/>
    </row>
    <row r="1363" spans="1:8" x14ac:dyDescent="0.25">
      <c r="A1363" s="37"/>
      <c r="D1363" s="33"/>
      <c r="E1363" s="18"/>
      <c r="F1363" s="31"/>
      <c r="H1363" s="36"/>
    </row>
    <row r="1364" spans="1:8" x14ac:dyDescent="0.25">
      <c r="A1364" s="37"/>
      <c r="D1364" s="33"/>
      <c r="E1364" s="18"/>
      <c r="F1364" s="31"/>
      <c r="H1364" s="36"/>
    </row>
    <row r="1365" spans="1:8" x14ac:dyDescent="0.25">
      <c r="A1365" s="37"/>
      <c r="D1365" s="33"/>
      <c r="E1365" s="18"/>
      <c r="F1365" s="31"/>
      <c r="H1365" s="36"/>
    </row>
    <row r="1366" spans="1:8" x14ac:dyDescent="0.25">
      <c r="A1366" s="37"/>
      <c r="D1366" s="33"/>
      <c r="E1366" s="18"/>
      <c r="F1366" s="31"/>
      <c r="H1366" s="36"/>
    </row>
    <row r="1367" spans="1:8" x14ac:dyDescent="0.25">
      <c r="A1367" s="37"/>
      <c r="D1367" s="33"/>
      <c r="E1367" s="18"/>
      <c r="F1367" s="31"/>
      <c r="H1367" s="36"/>
    </row>
    <row r="1368" spans="1:8" x14ac:dyDescent="0.25">
      <c r="A1368" s="37"/>
      <c r="D1368" s="33"/>
      <c r="E1368" s="18"/>
      <c r="F1368" s="31"/>
      <c r="H1368" s="36"/>
    </row>
    <row r="1369" spans="1:8" x14ac:dyDescent="0.25">
      <c r="A1369" s="37"/>
      <c r="D1369" s="33"/>
      <c r="E1369" s="18"/>
      <c r="F1369" s="31"/>
      <c r="H1369" s="36"/>
    </row>
    <row r="1370" spans="1:8" x14ac:dyDescent="0.25">
      <c r="A1370" s="37"/>
      <c r="D1370" s="33"/>
      <c r="E1370" s="18"/>
      <c r="F1370" s="31"/>
      <c r="H1370" s="36"/>
    </row>
    <row r="1371" spans="1:8" x14ac:dyDescent="0.25">
      <c r="A1371" s="37"/>
      <c r="D1371" s="33"/>
      <c r="E1371" s="18"/>
      <c r="F1371" s="31"/>
      <c r="H1371" s="36"/>
    </row>
    <row r="1372" spans="1:8" x14ac:dyDescent="0.25">
      <c r="A1372" s="37"/>
      <c r="D1372" s="33"/>
      <c r="E1372" s="18"/>
      <c r="F1372" s="31"/>
      <c r="H1372" s="36"/>
    </row>
    <row r="1373" spans="1:8" x14ac:dyDescent="0.25">
      <c r="A1373" s="37"/>
      <c r="D1373" s="33"/>
      <c r="E1373" s="18"/>
      <c r="F1373" s="31"/>
      <c r="H1373" s="36"/>
    </row>
    <row r="1374" spans="1:8" x14ac:dyDescent="0.25">
      <c r="A1374" s="37"/>
      <c r="D1374" s="33"/>
      <c r="E1374" s="18"/>
      <c r="F1374" s="31"/>
      <c r="H1374" s="36"/>
    </row>
    <row r="1375" spans="1:8" x14ac:dyDescent="0.25">
      <c r="A1375" s="37"/>
      <c r="D1375" s="33"/>
      <c r="E1375" s="18"/>
      <c r="F1375" s="31"/>
      <c r="H1375" s="36"/>
    </row>
    <row r="1376" spans="1:8" x14ac:dyDescent="0.25">
      <c r="A1376" s="37"/>
      <c r="D1376" s="33"/>
      <c r="E1376" s="18"/>
      <c r="F1376" s="31"/>
      <c r="H1376" s="36"/>
    </row>
    <row r="1377" spans="1:8" x14ac:dyDescent="0.25">
      <c r="A1377" s="37"/>
      <c r="D1377" s="33"/>
      <c r="E1377" s="18"/>
      <c r="F1377" s="31"/>
      <c r="H1377" s="36"/>
    </row>
    <row r="1378" spans="1:8" x14ac:dyDescent="0.25">
      <c r="A1378" s="37"/>
      <c r="D1378" s="33"/>
      <c r="E1378" s="18"/>
      <c r="F1378" s="31"/>
      <c r="H1378" s="36"/>
    </row>
    <row r="1379" spans="1:8" x14ac:dyDescent="0.25">
      <c r="A1379" s="37"/>
      <c r="D1379" s="33"/>
      <c r="E1379" s="18"/>
      <c r="F1379" s="31"/>
      <c r="H1379" s="36"/>
    </row>
    <row r="1380" spans="1:8" x14ac:dyDescent="0.25">
      <c r="A1380" s="37"/>
      <c r="D1380" s="33"/>
      <c r="E1380" s="18"/>
      <c r="F1380" s="31"/>
      <c r="H1380" s="36"/>
    </row>
    <row r="1381" spans="1:8" x14ac:dyDescent="0.25">
      <c r="A1381" s="37"/>
      <c r="D1381" s="33"/>
      <c r="E1381" s="18"/>
      <c r="F1381" s="31"/>
      <c r="H1381" s="36"/>
    </row>
    <row r="1382" spans="1:8" x14ac:dyDescent="0.25">
      <c r="A1382" s="37"/>
      <c r="D1382" s="33"/>
      <c r="E1382" s="18"/>
      <c r="F1382" s="31"/>
      <c r="H1382" s="36"/>
    </row>
    <row r="1383" spans="1:8" x14ac:dyDescent="0.25">
      <c r="A1383" s="37"/>
      <c r="D1383" s="33"/>
      <c r="E1383" s="18"/>
      <c r="F1383" s="31"/>
      <c r="H1383" s="36"/>
    </row>
    <row r="1384" spans="1:8" x14ac:dyDescent="0.25">
      <c r="A1384" s="37"/>
      <c r="D1384" s="33"/>
      <c r="E1384" s="18"/>
      <c r="F1384" s="31"/>
      <c r="H1384" s="36"/>
    </row>
    <row r="1385" spans="1:8" x14ac:dyDescent="0.25">
      <c r="A1385" s="37"/>
      <c r="D1385" s="33"/>
      <c r="E1385" s="18"/>
      <c r="F1385" s="31"/>
      <c r="H1385" s="36"/>
    </row>
    <row r="1386" spans="1:8" x14ac:dyDescent="0.25">
      <c r="A1386" s="37"/>
      <c r="D1386" s="33"/>
      <c r="E1386" s="18"/>
      <c r="F1386" s="31"/>
      <c r="H1386" s="36"/>
    </row>
    <row r="1387" spans="1:8" x14ac:dyDescent="0.25">
      <c r="A1387" s="37"/>
      <c r="D1387" s="33"/>
      <c r="E1387" s="18"/>
      <c r="F1387" s="31"/>
      <c r="H1387" s="36"/>
    </row>
    <row r="1388" spans="1:8" x14ac:dyDescent="0.25">
      <c r="A1388" s="37"/>
      <c r="D1388" s="33"/>
      <c r="E1388" s="18"/>
      <c r="F1388" s="31"/>
      <c r="H1388" s="36"/>
    </row>
    <row r="1389" spans="1:8" x14ac:dyDescent="0.25">
      <c r="A1389" s="37"/>
      <c r="D1389" s="33"/>
      <c r="E1389" s="18"/>
      <c r="F1389" s="31"/>
      <c r="H1389" s="36"/>
    </row>
    <row r="1390" spans="1:8" x14ac:dyDescent="0.25">
      <c r="A1390" s="37"/>
      <c r="D1390" s="33"/>
      <c r="E1390" s="18"/>
      <c r="F1390" s="31"/>
      <c r="H1390" s="36"/>
    </row>
    <row r="1391" spans="1:8" x14ac:dyDescent="0.25">
      <c r="A1391" s="37"/>
      <c r="D1391" s="33"/>
      <c r="E1391" s="18"/>
      <c r="F1391" s="31"/>
      <c r="H1391" s="36"/>
    </row>
    <row r="1392" spans="1:8" x14ac:dyDescent="0.25">
      <c r="A1392" s="37"/>
      <c r="D1392" s="33"/>
      <c r="E1392" s="18"/>
      <c r="F1392" s="31"/>
      <c r="H1392" s="36"/>
    </row>
    <row r="1393" spans="1:8" x14ac:dyDescent="0.25">
      <c r="A1393" s="37"/>
      <c r="D1393" s="33"/>
      <c r="E1393" s="18"/>
      <c r="F1393" s="31"/>
      <c r="H1393" s="36"/>
    </row>
    <row r="1394" spans="1:8" x14ac:dyDescent="0.25">
      <c r="A1394" s="37"/>
      <c r="D1394" s="33"/>
      <c r="E1394" s="18"/>
      <c r="F1394" s="31"/>
      <c r="H1394" s="36"/>
    </row>
    <row r="1395" spans="1:8" x14ac:dyDescent="0.25">
      <c r="A1395" s="37"/>
      <c r="D1395" s="33"/>
      <c r="E1395" s="18"/>
      <c r="F1395" s="31"/>
      <c r="H1395" s="36"/>
    </row>
    <row r="1396" spans="1:8" x14ac:dyDescent="0.25">
      <c r="A1396" s="37"/>
      <c r="D1396" s="33"/>
      <c r="E1396" s="18"/>
      <c r="F1396" s="31"/>
      <c r="H1396" s="36"/>
    </row>
    <row r="1397" spans="1:8" x14ac:dyDescent="0.25">
      <c r="A1397" s="37"/>
      <c r="D1397" s="33"/>
      <c r="E1397" s="18"/>
      <c r="F1397" s="31"/>
      <c r="H1397" s="36"/>
    </row>
    <row r="1398" spans="1:8" x14ac:dyDescent="0.25">
      <c r="A1398" s="37"/>
      <c r="D1398" s="33"/>
      <c r="E1398" s="18"/>
      <c r="F1398" s="31"/>
      <c r="H1398" s="36"/>
    </row>
    <row r="1399" spans="1:8" x14ac:dyDescent="0.25">
      <c r="A1399" s="37"/>
      <c r="D1399" s="33"/>
      <c r="E1399" s="18"/>
      <c r="F1399" s="31"/>
      <c r="H1399" s="36"/>
    </row>
    <row r="1400" spans="1:8" x14ac:dyDescent="0.25">
      <c r="A1400" s="37"/>
      <c r="D1400" s="33"/>
      <c r="E1400" s="18"/>
      <c r="F1400" s="31"/>
      <c r="H1400" s="36"/>
    </row>
    <row r="1401" spans="1:8" x14ac:dyDescent="0.25">
      <c r="A1401" s="37"/>
      <c r="D1401" s="33"/>
      <c r="E1401" s="18"/>
      <c r="F1401" s="31"/>
      <c r="H1401" s="36"/>
    </row>
    <row r="1402" spans="1:8" x14ac:dyDescent="0.25">
      <c r="A1402" s="37"/>
      <c r="D1402" s="33"/>
      <c r="E1402" s="18"/>
      <c r="F1402" s="31"/>
      <c r="H1402" s="36"/>
    </row>
    <row r="1403" spans="1:8" x14ac:dyDescent="0.25">
      <c r="A1403" s="37"/>
      <c r="D1403" s="33"/>
      <c r="E1403" s="18"/>
      <c r="F1403" s="31"/>
      <c r="H1403" s="36"/>
    </row>
    <row r="1404" spans="1:8" x14ac:dyDescent="0.25">
      <c r="A1404" s="37"/>
      <c r="D1404" s="33"/>
      <c r="E1404" s="18"/>
      <c r="F1404" s="31"/>
      <c r="H1404" s="36"/>
    </row>
    <row r="1405" spans="1:8" x14ac:dyDescent="0.25">
      <c r="A1405" s="37"/>
      <c r="D1405" s="33"/>
      <c r="E1405" s="18"/>
      <c r="F1405" s="31"/>
      <c r="H1405" s="36"/>
    </row>
    <row r="1406" spans="1:8" x14ac:dyDescent="0.25">
      <c r="A1406" s="37"/>
      <c r="D1406" s="33"/>
      <c r="E1406" s="18"/>
      <c r="F1406" s="31"/>
      <c r="H1406" s="36"/>
    </row>
    <row r="1407" spans="1:8" x14ac:dyDescent="0.25">
      <c r="A1407" s="37"/>
      <c r="D1407" s="33"/>
      <c r="E1407" s="18"/>
      <c r="F1407" s="31"/>
      <c r="H1407" s="36"/>
    </row>
    <row r="1408" spans="1:8" x14ac:dyDescent="0.25">
      <c r="A1408" s="37"/>
      <c r="D1408" s="33"/>
      <c r="E1408" s="18"/>
      <c r="F1408" s="31"/>
      <c r="H1408" s="36"/>
    </row>
    <row r="1409" spans="1:8" x14ac:dyDescent="0.25">
      <c r="A1409" s="37"/>
      <c r="D1409" s="33"/>
      <c r="E1409" s="18"/>
      <c r="F1409" s="31"/>
      <c r="H1409" s="36"/>
    </row>
    <row r="1410" spans="1:8" x14ac:dyDescent="0.25">
      <c r="A1410" s="37"/>
      <c r="D1410" s="33"/>
      <c r="E1410" s="18"/>
      <c r="F1410" s="31"/>
      <c r="H1410" s="36"/>
    </row>
    <row r="1411" spans="1:8" x14ac:dyDescent="0.25">
      <c r="A1411" s="37"/>
      <c r="D1411" s="33"/>
      <c r="E1411" s="18"/>
      <c r="F1411" s="31"/>
      <c r="H1411" s="36"/>
    </row>
    <row r="1412" spans="1:8" x14ac:dyDescent="0.25">
      <c r="A1412" s="37"/>
      <c r="D1412" s="33"/>
      <c r="E1412" s="18"/>
      <c r="F1412" s="31"/>
      <c r="H1412" s="36"/>
    </row>
    <row r="1413" spans="1:8" x14ac:dyDescent="0.25">
      <c r="A1413" s="37"/>
      <c r="D1413" s="33"/>
      <c r="E1413" s="18"/>
      <c r="F1413" s="31"/>
      <c r="H1413" s="36"/>
    </row>
    <row r="1414" spans="1:8" x14ac:dyDescent="0.25">
      <c r="A1414" s="37"/>
      <c r="D1414" s="33"/>
      <c r="E1414" s="18"/>
      <c r="F1414" s="31"/>
      <c r="H1414" s="36"/>
    </row>
    <row r="1415" spans="1:8" x14ac:dyDescent="0.25">
      <c r="A1415" s="37"/>
      <c r="D1415" s="33"/>
      <c r="E1415" s="18"/>
      <c r="F1415" s="31"/>
      <c r="H1415" s="36"/>
    </row>
    <row r="1416" spans="1:8" x14ac:dyDescent="0.25">
      <c r="A1416" s="37"/>
      <c r="D1416" s="33"/>
      <c r="E1416" s="18"/>
      <c r="F1416" s="31"/>
      <c r="H1416" s="36"/>
    </row>
    <row r="1417" spans="1:8" x14ac:dyDescent="0.25">
      <c r="A1417" s="37"/>
      <c r="D1417" s="33"/>
      <c r="E1417" s="18"/>
      <c r="F1417" s="31"/>
      <c r="H1417" s="36"/>
    </row>
    <row r="1418" spans="1:8" x14ac:dyDescent="0.25">
      <c r="A1418" s="37"/>
      <c r="D1418" s="33"/>
      <c r="E1418" s="18"/>
      <c r="F1418" s="31"/>
      <c r="H1418" s="36"/>
    </row>
    <row r="1419" spans="1:8" x14ac:dyDescent="0.25">
      <c r="A1419" s="37"/>
      <c r="D1419" s="33"/>
      <c r="E1419" s="18"/>
      <c r="F1419" s="31"/>
      <c r="H1419" s="36"/>
    </row>
    <row r="1420" spans="1:8" x14ac:dyDescent="0.25">
      <c r="A1420" s="37"/>
      <c r="D1420" s="33"/>
      <c r="E1420" s="18"/>
      <c r="F1420" s="31"/>
      <c r="H1420" s="36"/>
    </row>
    <row r="1421" spans="1:8" x14ac:dyDescent="0.25">
      <c r="A1421" s="37"/>
      <c r="D1421" s="33"/>
      <c r="E1421" s="18"/>
      <c r="F1421" s="31"/>
      <c r="H1421" s="36"/>
    </row>
    <row r="1422" spans="1:8" x14ac:dyDescent="0.25">
      <c r="A1422" s="37"/>
      <c r="D1422" s="33"/>
      <c r="E1422" s="18"/>
      <c r="F1422" s="31"/>
      <c r="H1422" s="36"/>
    </row>
    <row r="1423" spans="1:8" x14ac:dyDescent="0.25">
      <c r="A1423" s="37"/>
      <c r="D1423" s="33"/>
      <c r="E1423" s="18"/>
      <c r="F1423" s="31"/>
      <c r="H1423" s="36"/>
    </row>
    <row r="1424" spans="1:8" x14ac:dyDescent="0.25">
      <c r="A1424" s="37"/>
      <c r="D1424" s="33"/>
      <c r="E1424" s="18"/>
      <c r="F1424" s="31"/>
      <c r="H1424" s="36"/>
    </row>
    <row r="1425" spans="1:8" x14ac:dyDescent="0.25">
      <c r="A1425" s="37"/>
      <c r="D1425" s="33"/>
      <c r="E1425" s="18"/>
      <c r="F1425" s="31"/>
      <c r="H1425" s="36"/>
    </row>
    <row r="1426" spans="1:8" x14ac:dyDescent="0.25">
      <c r="A1426" s="37"/>
      <c r="D1426" s="33"/>
      <c r="E1426" s="18"/>
      <c r="F1426" s="31"/>
      <c r="H1426" s="36"/>
    </row>
    <row r="1427" spans="1:8" x14ac:dyDescent="0.25">
      <c r="A1427" s="37"/>
      <c r="D1427" s="33"/>
      <c r="E1427" s="18"/>
      <c r="F1427" s="31"/>
      <c r="H1427" s="36"/>
    </row>
    <row r="1428" spans="1:8" x14ac:dyDescent="0.25">
      <c r="A1428" s="37"/>
      <c r="D1428" s="33"/>
      <c r="E1428" s="18"/>
      <c r="F1428" s="31"/>
      <c r="H1428" s="36"/>
    </row>
    <row r="1429" spans="1:8" x14ac:dyDescent="0.25">
      <c r="A1429" s="37"/>
      <c r="D1429" s="33"/>
      <c r="E1429" s="18"/>
      <c r="F1429" s="31"/>
      <c r="H1429" s="36"/>
    </row>
    <row r="1430" spans="1:8" x14ac:dyDescent="0.25">
      <c r="A1430" s="37"/>
      <c r="D1430" s="33"/>
      <c r="E1430" s="18"/>
      <c r="F1430" s="31"/>
      <c r="H1430" s="36"/>
    </row>
    <row r="1431" spans="1:8" x14ac:dyDescent="0.25">
      <c r="A1431" s="37"/>
      <c r="D1431" s="33"/>
      <c r="E1431" s="18"/>
      <c r="F1431" s="31"/>
      <c r="H1431" s="36"/>
    </row>
    <row r="1432" spans="1:8" x14ac:dyDescent="0.25">
      <c r="A1432" s="37"/>
      <c r="D1432" s="33"/>
      <c r="E1432" s="18"/>
      <c r="F1432" s="31"/>
      <c r="H1432" s="36"/>
    </row>
    <row r="1433" spans="1:8" x14ac:dyDescent="0.25">
      <c r="A1433" s="37"/>
      <c r="D1433" s="33"/>
      <c r="E1433" s="18"/>
      <c r="F1433" s="31"/>
      <c r="H1433" s="36"/>
    </row>
    <row r="1434" spans="1:8" x14ac:dyDescent="0.25">
      <c r="A1434" s="37"/>
      <c r="D1434" s="33"/>
      <c r="E1434" s="18"/>
      <c r="F1434" s="31"/>
      <c r="H1434" s="36"/>
    </row>
    <row r="1435" spans="1:8" x14ac:dyDescent="0.25">
      <c r="A1435" s="37"/>
      <c r="D1435" s="33"/>
      <c r="E1435" s="18"/>
      <c r="F1435" s="31"/>
      <c r="H1435" s="36"/>
    </row>
    <row r="1436" spans="1:8" x14ac:dyDescent="0.25">
      <c r="A1436" s="37"/>
      <c r="D1436" s="33"/>
      <c r="E1436" s="18"/>
      <c r="F1436" s="31"/>
      <c r="H1436" s="36"/>
    </row>
    <row r="1437" spans="1:8" x14ac:dyDescent="0.25">
      <c r="A1437" s="37"/>
      <c r="D1437" s="33"/>
      <c r="E1437" s="18"/>
      <c r="F1437" s="31"/>
      <c r="H1437" s="36"/>
    </row>
    <row r="1438" spans="1:8" x14ac:dyDescent="0.25">
      <c r="A1438" s="37"/>
      <c r="D1438" s="33"/>
      <c r="E1438" s="18"/>
      <c r="F1438" s="31"/>
      <c r="H1438" s="36"/>
    </row>
    <row r="1439" spans="1:8" x14ac:dyDescent="0.25">
      <c r="A1439" s="37"/>
      <c r="D1439" s="33"/>
      <c r="E1439" s="18"/>
      <c r="F1439" s="31"/>
      <c r="H1439" s="36"/>
    </row>
    <row r="1440" spans="1:8" x14ac:dyDescent="0.25">
      <c r="A1440" s="37"/>
      <c r="D1440" s="33"/>
      <c r="E1440" s="18"/>
      <c r="F1440" s="31"/>
      <c r="H1440" s="36"/>
    </row>
    <row r="1441" spans="1:8" x14ac:dyDescent="0.25">
      <c r="A1441" s="37"/>
      <c r="D1441" s="33"/>
      <c r="E1441" s="18"/>
      <c r="F1441" s="31"/>
      <c r="H1441" s="36"/>
    </row>
    <row r="1442" spans="1:8" x14ac:dyDescent="0.25">
      <c r="A1442" s="37"/>
      <c r="D1442" s="33"/>
      <c r="E1442" s="18"/>
      <c r="F1442" s="31"/>
      <c r="H1442" s="36"/>
    </row>
    <row r="1443" spans="1:8" x14ac:dyDescent="0.25">
      <c r="A1443" s="37"/>
      <c r="D1443" s="33"/>
      <c r="E1443" s="18"/>
      <c r="F1443" s="31"/>
      <c r="H1443" s="36"/>
    </row>
    <row r="1444" spans="1:8" x14ac:dyDescent="0.25">
      <c r="A1444" s="37"/>
      <c r="D1444" s="33"/>
      <c r="E1444" s="18"/>
      <c r="F1444" s="31"/>
      <c r="H1444" s="36"/>
    </row>
    <row r="1445" spans="1:8" x14ac:dyDescent="0.25">
      <c r="A1445" s="37"/>
      <c r="D1445" s="33"/>
      <c r="E1445" s="18"/>
      <c r="F1445" s="31"/>
      <c r="H1445" s="36"/>
    </row>
    <row r="1446" spans="1:8" x14ac:dyDescent="0.25">
      <c r="A1446" s="37"/>
      <c r="D1446" s="33"/>
      <c r="E1446" s="18"/>
      <c r="F1446" s="31"/>
      <c r="H1446" s="36"/>
    </row>
    <row r="1447" spans="1:8" x14ac:dyDescent="0.25">
      <c r="A1447" s="37"/>
      <c r="D1447" s="33"/>
      <c r="E1447" s="18"/>
      <c r="F1447" s="31"/>
      <c r="H1447" s="36"/>
    </row>
    <row r="1448" spans="1:8" x14ac:dyDescent="0.25">
      <c r="A1448" s="37"/>
      <c r="D1448" s="33"/>
      <c r="E1448" s="18"/>
      <c r="F1448" s="31"/>
      <c r="H1448" s="36"/>
    </row>
    <row r="1449" spans="1:8" x14ac:dyDescent="0.25">
      <c r="A1449" s="37"/>
      <c r="D1449" s="33"/>
      <c r="E1449" s="18"/>
      <c r="F1449" s="31"/>
      <c r="H1449" s="36"/>
    </row>
    <row r="1450" spans="1:8" x14ac:dyDescent="0.25">
      <c r="A1450" s="37"/>
      <c r="D1450" s="33"/>
      <c r="E1450" s="18"/>
      <c r="F1450" s="31"/>
      <c r="H1450" s="36"/>
    </row>
    <row r="1451" spans="1:8" x14ac:dyDescent="0.25">
      <c r="A1451" s="37"/>
      <c r="D1451" s="33"/>
      <c r="E1451" s="18"/>
      <c r="F1451" s="31"/>
      <c r="H1451" s="36"/>
    </row>
    <row r="1452" spans="1:8" x14ac:dyDescent="0.25">
      <c r="A1452" s="37"/>
      <c r="D1452" s="33"/>
      <c r="E1452" s="18"/>
      <c r="F1452" s="31"/>
      <c r="H1452" s="36"/>
    </row>
    <row r="1453" spans="1:8" x14ac:dyDescent="0.25">
      <c r="A1453" s="37"/>
      <c r="D1453" s="33"/>
      <c r="E1453" s="18"/>
      <c r="F1453" s="31"/>
      <c r="H1453" s="36"/>
    </row>
    <row r="1454" spans="1:8" x14ac:dyDescent="0.25">
      <c r="A1454" s="37"/>
      <c r="D1454" s="33"/>
      <c r="E1454" s="18"/>
      <c r="F1454" s="31"/>
      <c r="H1454" s="36"/>
    </row>
    <row r="1455" spans="1:8" x14ac:dyDescent="0.25">
      <c r="A1455" s="37"/>
      <c r="D1455" s="33"/>
      <c r="E1455" s="18"/>
      <c r="F1455" s="31"/>
      <c r="H1455" s="36"/>
    </row>
    <row r="1456" spans="1:8" x14ac:dyDescent="0.25">
      <c r="A1456" s="37"/>
      <c r="D1456" s="33"/>
      <c r="E1456" s="18"/>
      <c r="F1456" s="31"/>
      <c r="H1456" s="36"/>
    </row>
    <row r="1457" spans="1:8" x14ac:dyDescent="0.25">
      <c r="A1457" s="37"/>
      <c r="D1457" s="33"/>
      <c r="E1457" s="18"/>
      <c r="F1457" s="31"/>
      <c r="H1457" s="36"/>
    </row>
    <row r="1458" spans="1:8" x14ac:dyDescent="0.25">
      <c r="A1458" s="37"/>
      <c r="D1458" s="33"/>
      <c r="E1458" s="18"/>
      <c r="F1458" s="31"/>
      <c r="H1458" s="36"/>
    </row>
    <row r="1459" spans="1:8" x14ac:dyDescent="0.25">
      <c r="A1459" s="37"/>
      <c r="D1459" s="33"/>
      <c r="E1459" s="18"/>
      <c r="F1459" s="31"/>
      <c r="H1459" s="36"/>
    </row>
    <row r="1460" spans="1:8" x14ac:dyDescent="0.25">
      <c r="A1460" s="37"/>
      <c r="D1460" s="33"/>
      <c r="E1460" s="18"/>
      <c r="F1460" s="31"/>
      <c r="H1460" s="36"/>
    </row>
    <row r="1461" spans="1:8" x14ac:dyDescent="0.25">
      <c r="A1461" s="37"/>
      <c r="D1461" s="33"/>
      <c r="E1461" s="18"/>
      <c r="F1461" s="31"/>
      <c r="H1461" s="36"/>
    </row>
    <row r="1462" spans="1:8" x14ac:dyDescent="0.25">
      <c r="A1462" s="37"/>
      <c r="D1462" s="33"/>
      <c r="E1462" s="18"/>
      <c r="F1462" s="31"/>
      <c r="H1462" s="36"/>
    </row>
    <row r="1463" spans="1:8" x14ac:dyDescent="0.25">
      <c r="A1463" s="37"/>
      <c r="D1463" s="33"/>
      <c r="E1463" s="18"/>
      <c r="F1463" s="31"/>
      <c r="H1463" s="36"/>
    </row>
    <row r="1464" spans="1:8" x14ac:dyDescent="0.25">
      <c r="A1464" s="37"/>
      <c r="D1464" s="33"/>
      <c r="E1464" s="18"/>
      <c r="F1464" s="31"/>
      <c r="H1464" s="36"/>
    </row>
    <row r="1465" spans="1:8" x14ac:dyDescent="0.25">
      <c r="A1465" s="37"/>
      <c r="D1465" s="33"/>
      <c r="E1465" s="18"/>
      <c r="F1465" s="31"/>
      <c r="H1465" s="36"/>
    </row>
    <row r="1466" spans="1:8" x14ac:dyDescent="0.25">
      <c r="A1466" s="37"/>
      <c r="D1466" s="33"/>
      <c r="E1466" s="18"/>
      <c r="F1466" s="31"/>
      <c r="H1466" s="36"/>
    </row>
    <row r="1467" spans="1:8" x14ac:dyDescent="0.25">
      <c r="A1467" s="37"/>
      <c r="D1467" s="33"/>
      <c r="E1467" s="18"/>
      <c r="F1467" s="31"/>
      <c r="H1467" s="36"/>
    </row>
    <row r="1468" spans="1:8" x14ac:dyDescent="0.25">
      <c r="A1468" s="37"/>
      <c r="D1468" s="33"/>
      <c r="E1468" s="18"/>
      <c r="F1468" s="31"/>
      <c r="H1468" s="36"/>
    </row>
    <row r="1469" spans="1:8" x14ac:dyDescent="0.25">
      <c r="A1469" s="37"/>
      <c r="D1469" s="33"/>
      <c r="E1469" s="18"/>
      <c r="F1469" s="31"/>
      <c r="H1469" s="36"/>
    </row>
    <row r="1470" spans="1:8" x14ac:dyDescent="0.25">
      <c r="A1470" s="37"/>
      <c r="D1470" s="33"/>
      <c r="E1470" s="18"/>
      <c r="F1470" s="31"/>
      <c r="H1470" s="36"/>
    </row>
    <row r="1471" spans="1:8" x14ac:dyDescent="0.25">
      <c r="A1471" s="37"/>
      <c r="D1471" s="33"/>
      <c r="E1471" s="18"/>
      <c r="F1471" s="31"/>
      <c r="H1471" s="36"/>
    </row>
    <row r="1472" spans="1:8" x14ac:dyDescent="0.25">
      <c r="A1472" s="37"/>
      <c r="D1472" s="33"/>
      <c r="E1472" s="18"/>
      <c r="F1472" s="31"/>
      <c r="H1472" s="36"/>
    </row>
    <row r="1473" spans="1:8" x14ac:dyDescent="0.25">
      <c r="A1473" s="37"/>
      <c r="D1473" s="33"/>
      <c r="E1473" s="18"/>
      <c r="F1473" s="31"/>
      <c r="H1473" s="36"/>
    </row>
    <row r="1474" spans="1:8" x14ac:dyDescent="0.25">
      <c r="A1474" s="37"/>
      <c r="D1474" s="33"/>
      <c r="E1474" s="18"/>
      <c r="F1474" s="31"/>
      <c r="H1474" s="36"/>
    </row>
    <row r="1475" spans="1:8" x14ac:dyDescent="0.25">
      <c r="A1475" s="37"/>
      <c r="D1475" s="33"/>
      <c r="E1475" s="18"/>
      <c r="F1475" s="31"/>
      <c r="H1475" s="36"/>
    </row>
    <row r="1476" spans="1:8" x14ac:dyDescent="0.25">
      <c r="A1476" s="37"/>
      <c r="D1476" s="33"/>
      <c r="E1476" s="18"/>
      <c r="F1476" s="31"/>
      <c r="H1476" s="36"/>
    </row>
    <row r="1477" spans="1:8" x14ac:dyDescent="0.25">
      <c r="A1477" s="37"/>
      <c r="D1477" s="33"/>
      <c r="E1477" s="18"/>
      <c r="F1477" s="31"/>
      <c r="H1477" s="36"/>
    </row>
    <row r="1478" spans="1:8" x14ac:dyDescent="0.25">
      <c r="A1478" s="37"/>
      <c r="D1478" s="33"/>
      <c r="E1478" s="18"/>
      <c r="F1478" s="31"/>
      <c r="H1478" s="36"/>
    </row>
    <row r="1479" spans="1:8" x14ac:dyDescent="0.25">
      <c r="A1479" s="37"/>
      <c r="D1479" s="33"/>
      <c r="E1479" s="18"/>
      <c r="F1479" s="31"/>
      <c r="H1479" s="36"/>
    </row>
    <row r="1480" spans="1:8" x14ac:dyDescent="0.25">
      <c r="A1480" s="37"/>
      <c r="D1480" s="33"/>
      <c r="E1480" s="18"/>
      <c r="F1480" s="31"/>
      <c r="H1480" s="36"/>
    </row>
    <row r="1481" spans="1:8" x14ac:dyDescent="0.25">
      <c r="A1481" s="37"/>
      <c r="D1481" s="33"/>
      <c r="E1481" s="18"/>
      <c r="F1481" s="31"/>
      <c r="H1481" s="36"/>
    </row>
    <row r="1482" spans="1:8" x14ac:dyDescent="0.25">
      <c r="A1482" s="37"/>
      <c r="D1482" s="33"/>
      <c r="E1482" s="18"/>
      <c r="F1482" s="31"/>
      <c r="H1482" s="36"/>
    </row>
    <row r="1483" spans="1:8" x14ac:dyDescent="0.25">
      <c r="A1483" s="37"/>
      <c r="D1483" s="33"/>
      <c r="E1483" s="18"/>
      <c r="F1483" s="31"/>
      <c r="H1483" s="36"/>
    </row>
    <row r="1484" spans="1:8" x14ac:dyDescent="0.25">
      <c r="A1484" s="37"/>
      <c r="D1484" s="33"/>
      <c r="E1484" s="18"/>
      <c r="F1484" s="31"/>
      <c r="H1484" s="36"/>
    </row>
    <row r="1485" spans="1:8" x14ac:dyDescent="0.25">
      <c r="A1485" s="37"/>
      <c r="D1485" s="33"/>
      <c r="E1485" s="18"/>
      <c r="F1485" s="31"/>
      <c r="H1485" s="36"/>
    </row>
    <row r="1486" spans="1:8" x14ac:dyDescent="0.25">
      <c r="A1486" s="37"/>
      <c r="D1486" s="33"/>
      <c r="E1486" s="18"/>
      <c r="F1486" s="31"/>
      <c r="H1486" s="36"/>
    </row>
    <row r="1487" spans="1:8" x14ac:dyDescent="0.25">
      <c r="A1487" s="37"/>
      <c r="D1487" s="33"/>
      <c r="E1487" s="18"/>
      <c r="F1487" s="31"/>
      <c r="H1487" s="36"/>
    </row>
    <row r="1488" spans="1:8" x14ac:dyDescent="0.25">
      <c r="A1488" s="37"/>
      <c r="D1488" s="33"/>
      <c r="E1488" s="18"/>
      <c r="F1488" s="31"/>
      <c r="H1488" s="36"/>
    </row>
    <row r="1489" spans="1:8" x14ac:dyDescent="0.25">
      <c r="A1489" s="37"/>
      <c r="D1489" s="33"/>
      <c r="E1489" s="18"/>
      <c r="F1489" s="31"/>
      <c r="H1489" s="36"/>
    </row>
    <row r="1490" spans="1:8" x14ac:dyDescent="0.25">
      <c r="A1490" s="37"/>
      <c r="D1490" s="33"/>
      <c r="E1490" s="18"/>
      <c r="F1490" s="31"/>
      <c r="H1490" s="36"/>
    </row>
    <row r="1491" spans="1:8" x14ac:dyDescent="0.25">
      <c r="A1491" s="37"/>
      <c r="D1491" s="33"/>
      <c r="E1491" s="18"/>
      <c r="F1491" s="31"/>
      <c r="H1491" s="36"/>
    </row>
    <row r="1492" spans="1:8" x14ac:dyDescent="0.25">
      <c r="A1492" s="37"/>
      <c r="D1492" s="33"/>
      <c r="E1492" s="18"/>
      <c r="F1492" s="31"/>
      <c r="H1492" s="36"/>
    </row>
    <row r="1493" spans="1:8" x14ac:dyDescent="0.25">
      <c r="A1493" s="37"/>
      <c r="D1493" s="33"/>
      <c r="E1493" s="18"/>
      <c r="F1493" s="31"/>
      <c r="H1493" s="36"/>
    </row>
    <row r="1494" spans="1:8" x14ac:dyDescent="0.25">
      <c r="A1494" s="37"/>
      <c r="D1494" s="33"/>
      <c r="E1494" s="18"/>
      <c r="F1494" s="31"/>
      <c r="H1494" s="36"/>
    </row>
    <row r="1495" spans="1:8" x14ac:dyDescent="0.25">
      <c r="A1495" s="37"/>
      <c r="D1495" s="33"/>
      <c r="E1495" s="18"/>
      <c r="F1495" s="31"/>
      <c r="H1495" s="36"/>
    </row>
    <row r="1496" spans="1:8" x14ac:dyDescent="0.25">
      <c r="A1496" s="37"/>
      <c r="D1496" s="33"/>
      <c r="E1496" s="18"/>
      <c r="F1496" s="31"/>
      <c r="H1496" s="36"/>
    </row>
    <row r="1497" spans="1:8" x14ac:dyDescent="0.25">
      <c r="A1497" s="37"/>
      <c r="D1497" s="33"/>
      <c r="E1497" s="18"/>
      <c r="F1497" s="31"/>
      <c r="H1497" s="36"/>
    </row>
    <row r="1498" spans="1:8" x14ac:dyDescent="0.25">
      <c r="A1498" s="37"/>
      <c r="D1498" s="33"/>
      <c r="E1498" s="18"/>
      <c r="F1498" s="31"/>
      <c r="H1498" s="36"/>
    </row>
    <row r="1499" spans="1:8" x14ac:dyDescent="0.25">
      <c r="A1499" s="37"/>
      <c r="D1499" s="33"/>
      <c r="E1499" s="18"/>
      <c r="F1499" s="31"/>
      <c r="H1499" s="36"/>
    </row>
    <row r="1500" spans="1:8" x14ac:dyDescent="0.25">
      <c r="A1500" s="37"/>
      <c r="D1500" s="33"/>
      <c r="E1500" s="18"/>
      <c r="F1500" s="31"/>
      <c r="H1500" s="36"/>
    </row>
    <row r="1501" spans="1:8" x14ac:dyDescent="0.25">
      <c r="A1501" s="37"/>
      <c r="D1501" s="33"/>
      <c r="E1501" s="18"/>
      <c r="F1501" s="31"/>
      <c r="H1501" s="36"/>
    </row>
    <row r="1502" spans="1:8" x14ac:dyDescent="0.25">
      <c r="A1502" s="37"/>
      <c r="D1502" s="33"/>
      <c r="E1502" s="18"/>
      <c r="F1502" s="31"/>
      <c r="H1502" s="36"/>
    </row>
    <row r="1503" spans="1:8" x14ac:dyDescent="0.25">
      <c r="A1503" s="37"/>
      <c r="D1503" s="33"/>
      <c r="E1503" s="18"/>
      <c r="F1503" s="31"/>
      <c r="H1503" s="36"/>
    </row>
    <row r="1504" spans="1:8" x14ac:dyDescent="0.25">
      <c r="A1504" s="37"/>
      <c r="D1504" s="33"/>
      <c r="E1504" s="18"/>
      <c r="F1504" s="31"/>
      <c r="H1504" s="36"/>
    </row>
    <row r="1505" spans="1:8" x14ac:dyDescent="0.25">
      <c r="A1505" s="37"/>
      <c r="D1505" s="33"/>
      <c r="E1505" s="18"/>
      <c r="F1505" s="31"/>
      <c r="H1505" s="36"/>
    </row>
    <row r="1506" spans="1:8" x14ac:dyDescent="0.25">
      <c r="A1506" s="37"/>
      <c r="D1506" s="33"/>
      <c r="E1506" s="18"/>
      <c r="F1506" s="31"/>
      <c r="H1506" s="36"/>
    </row>
    <row r="1507" spans="1:8" x14ac:dyDescent="0.25">
      <c r="A1507" s="37"/>
      <c r="D1507" s="33"/>
      <c r="E1507" s="18"/>
      <c r="F1507" s="31"/>
      <c r="H1507" s="36"/>
    </row>
    <row r="1508" spans="1:8" x14ac:dyDescent="0.25">
      <c r="A1508" s="37"/>
      <c r="D1508" s="33"/>
      <c r="E1508" s="18"/>
      <c r="F1508" s="31"/>
      <c r="H1508" s="36"/>
    </row>
    <row r="1509" spans="1:8" x14ac:dyDescent="0.25">
      <c r="A1509" s="37"/>
      <c r="D1509" s="33"/>
      <c r="E1509" s="18"/>
      <c r="F1509" s="31"/>
      <c r="H1509" s="36"/>
    </row>
    <row r="1510" spans="1:8" x14ac:dyDescent="0.25">
      <c r="A1510" s="37"/>
      <c r="D1510" s="33"/>
      <c r="E1510" s="18"/>
      <c r="F1510" s="31"/>
      <c r="H1510" s="36"/>
    </row>
    <row r="1511" spans="1:8" x14ac:dyDescent="0.25">
      <c r="A1511" s="37"/>
      <c r="D1511" s="33"/>
      <c r="E1511" s="18"/>
      <c r="F1511" s="31"/>
      <c r="H1511" s="36"/>
    </row>
    <row r="1512" spans="1:8" x14ac:dyDescent="0.25">
      <c r="A1512" s="37"/>
      <c r="D1512" s="33"/>
      <c r="E1512" s="18"/>
      <c r="F1512" s="31"/>
      <c r="H1512" s="36"/>
    </row>
    <row r="1513" spans="1:8" x14ac:dyDescent="0.25">
      <c r="A1513" s="37"/>
      <c r="D1513" s="33"/>
      <c r="E1513" s="18"/>
      <c r="F1513" s="31"/>
      <c r="H1513" s="36"/>
    </row>
    <row r="1514" spans="1:8" x14ac:dyDescent="0.25">
      <c r="A1514" s="37"/>
      <c r="D1514" s="33"/>
      <c r="E1514" s="18"/>
      <c r="F1514" s="31"/>
      <c r="H1514" s="36"/>
    </row>
    <row r="1515" spans="1:8" x14ac:dyDescent="0.25">
      <c r="A1515" s="37"/>
      <c r="D1515" s="33"/>
      <c r="E1515" s="18"/>
      <c r="F1515" s="31"/>
      <c r="H1515" s="36"/>
    </row>
    <row r="1516" spans="1:8" x14ac:dyDescent="0.25">
      <c r="A1516" s="37"/>
      <c r="D1516" s="33"/>
      <c r="E1516" s="18"/>
      <c r="F1516" s="31"/>
      <c r="H1516" s="36"/>
    </row>
    <row r="1517" spans="1:8" x14ac:dyDescent="0.25">
      <c r="A1517" s="37"/>
      <c r="D1517" s="33"/>
      <c r="E1517" s="18"/>
      <c r="F1517" s="31"/>
      <c r="H1517" s="36"/>
    </row>
    <row r="1518" spans="1:8" x14ac:dyDescent="0.25">
      <c r="A1518" s="37"/>
      <c r="D1518" s="33"/>
      <c r="E1518" s="18"/>
      <c r="F1518" s="31"/>
      <c r="H1518" s="36"/>
    </row>
    <row r="1519" spans="1:8" x14ac:dyDescent="0.25">
      <c r="A1519" s="37"/>
      <c r="D1519" s="33"/>
      <c r="E1519" s="18"/>
      <c r="F1519" s="31"/>
      <c r="H1519" s="36"/>
    </row>
    <row r="1520" spans="1:8" x14ac:dyDescent="0.25">
      <c r="A1520" s="37"/>
      <c r="D1520" s="33"/>
      <c r="E1520" s="18"/>
      <c r="F1520" s="31"/>
      <c r="H1520" s="36"/>
    </row>
    <row r="1521" spans="1:8" x14ac:dyDescent="0.25">
      <c r="A1521" s="37"/>
      <c r="D1521" s="33"/>
      <c r="E1521" s="18"/>
      <c r="F1521" s="31"/>
      <c r="H1521" s="36"/>
    </row>
    <row r="1522" spans="1:8" x14ac:dyDescent="0.25">
      <c r="A1522" s="37"/>
      <c r="D1522" s="33"/>
      <c r="E1522" s="18"/>
      <c r="F1522" s="31"/>
      <c r="H1522" s="36"/>
    </row>
    <row r="1523" spans="1:8" x14ac:dyDescent="0.25">
      <c r="A1523" s="37"/>
      <c r="D1523" s="33"/>
      <c r="E1523" s="18"/>
      <c r="F1523" s="31"/>
      <c r="H1523" s="36"/>
    </row>
    <row r="1524" spans="1:8" x14ac:dyDescent="0.25">
      <c r="A1524" s="37"/>
      <c r="D1524" s="33"/>
      <c r="E1524" s="18"/>
      <c r="F1524" s="31"/>
      <c r="H1524" s="36"/>
    </row>
    <row r="1525" spans="1:8" x14ac:dyDescent="0.25">
      <c r="A1525" s="37"/>
      <c r="D1525" s="33"/>
      <c r="E1525" s="18"/>
      <c r="F1525" s="31"/>
      <c r="H1525" s="36"/>
    </row>
    <row r="1526" spans="1:8" x14ac:dyDescent="0.25">
      <c r="A1526" s="37"/>
      <c r="D1526" s="33"/>
      <c r="E1526" s="18"/>
      <c r="F1526" s="31"/>
      <c r="H1526" s="36"/>
    </row>
    <row r="1527" spans="1:8" x14ac:dyDescent="0.25">
      <c r="A1527" s="37"/>
      <c r="D1527" s="33"/>
      <c r="E1527" s="18"/>
      <c r="F1527" s="31"/>
      <c r="H1527" s="36"/>
    </row>
    <row r="1528" spans="1:8" x14ac:dyDescent="0.25">
      <c r="A1528" s="37"/>
      <c r="D1528" s="33"/>
      <c r="E1528" s="18"/>
      <c r="F1528" s="31"/>
      <c r="H1528" s="36"/>
    </row>
    <row r="1529" spans="1:8" x14ac:dyDescent="0.25">
      <c r="A1529" s="37"/>
      <c r="D1529" s="33"/>
      <c r="E1529" s="18"/>
      <c r="F1529" s="31"/>
      <c r="H1529" s="36"/>
    </row>
    <row r="1530" spans="1:8" x14ac:dyDescent="0.25">
      <c r="A1530" s="37"/>
      <c r="D1530" s="33"/>
      <c r="E1530" s="18"/>
      <c r="F1530" s="31"/>
      <c r="H1530" s="36"/>
    </row>
    <row r="1531" spans="1:8" x14ac:dyDescent="0.25">
      <c r="A1531" s="37"/>
      <c r="D1531" s="33"/>
      <c r="E1531" s="18"/>
      <c r="F1531" s="31"/>
      <c r="H1531" s="36"/>
    </row>
    <row r="1532" spans="1:8" x14ac:dyDescent="0.25">
      <c r="A1532" s="37"/>
      <c r="D1532" s="33"/>
      <c r="E1532" s="18"/>
      <c r="F1532" s="31"/>
      <c r="H1532" s="36"/>
    </row>
    <row r="1533" spans="1:8" x14ac:dyDescent="0.25">
      <c r="A1533" s="37"/>
      <c r="D1533" s="33"/>
      <c r="E1533" s="18"/>
      <c r="F1533" s="31"/>
      <c r="H1533" s="36"/>
    </row>
    <row r="1534" spans="1:8" x14ac:dyDescent="0.25">
      <c r="A1534" s="37"/>
      <c r="D1534" s="33"/>
      <c r="E1534" s="18"/>
      <c r="F1534" s="31"/>
      <c r="H1534" s="36"/>
    </row>
    <row r="1535" spans="1:8" x14ac:dyDescent="0.25">
      <c r="A1535" s="37"/>
      <c r="D1535" s="33"/>
      <c r="E1535" s="18"/>
      <c r="F1535" s="31"/>
      <c r="H1535" s="36"/>
    </row>
    <row r="1536" spans="1:8" x14ac:dyDescent="0.25">
      <c r="A1536" s="37"/>
      <c r="D1536" s="33"/>
      <c r="E1536" s="18"/>
      <c r="F1536" s="31"/>
      <c r="H1536" s="36"/>
    </row>
    <row r="1537" spans="1:8" x14ac:dyDescent="0.25">
      <c r="A1537" s="37"/>
      <c r="D1537" s="33"/>
      <c r="E1537" s="18"/>
      <c r="F1537" s="31"/>
      <c r="H1537" s="36"/>
    </row>
    <row r="1538" spans="1:8" x14ac:dyDescent="0.25">
      <c r="A1538" s="37"/>
      <c r="D1538" s="33"/>
      <c r="E1538" s="18"/>
      <c r="F1538" s="31"/>
      <c r="H1538" s="36"/>
    </row>
    <row r="1539" spans="1:8" x14ac:dyDescent="0.25">
      <c r="A1539" s="37"/>
      <c r="D1539" s="33"/>
      <c r="E1539" s="18"/>
      <c r="F1539" s="31"/>
      <c r="H1539" s="36"/>
    </row>
    <row r="1540" spans="1:8" x14ac:dyDescent="0.25">
      <c r="A1540" s="37"/>
      <c r="D1540" s="33"/>
      <c r="E1540" s="18"/>
      <c r="F1540" s="31"/>
      <c r="H1540" s="36"/>
    </row>
    <row r="1541" spans="1:8" x14ac:dyDescent="0.25">
      <c r="A1541" s="37"/>
      <c r="D1541" s="33"/>
      <c r="E1541" s="18"/>
      <c r="F1541" s="31"/>
      <c r="H1541" s="36"/>
    </row>
    <row r="1542" spans="1:8" x14ac:dyDescent="0.25">
      <c r="A1542" s="37"/>
      <c r="D1542" s="33"/>
      <c r="E1542" s="18"/>
      <c r="F1542" s="31"/>
      <c r="H1542" s="36"/>
    </row>
    <row r="1543" spans="1:8" x14ac:dyDescent="0.25">
      <c r="A1543" s="37"/>
      <c r="D1543" s="33"/>
      <c r="E1543" s="18"/>
      <c r="F1543" s="31"/>
      <c r="H1543" s="36"/>
    </row>
    <row r="1544" spans="1:8" x14ac:dyDescent="0.25">
      <c r="A1544" s="37"/>
      <c r="D1544" s="33"/>
      <c r="E1544" s="18"/>
      <c r="F1544" s="31"/>
      <c r="H1544" s="36"/>
    </row>
    <row r="1545" spans="1:8" x14ac:dyDescent="0.25">
      <c r="A1545" s="37"/>
      <c r="D1545" s="33"/>
      <c r="E1545" s="18"/>
      <c r="F1545" s="31"/>
      <c r="H1545" s="36"/>
    </row>
    <row r="1546" spans="1:8" x14ac:dyDescent="0.25">
      <c r="A1546" s="37"/>
      <c r="D1546" s="33"/>
      <c r="E1546" s="18"/>
      <c r="F1546" s="31"/>
      <c r="H1546" s="36"/>
    </row>
    <row r="1547" spans="1:8" x14ac:dyDescent="0.25">
      <c r="A1547" s="37"/>
      <c r="D1547" s="33"/>
      <c r="E1547" s="18"/>
      <c r="F1547" s="31"/>
      <c r="H1547" s="36"/>
    </row>
    <row r="1548" spans="1:8" x14ac:dyDescent="0.25">
      <c r="A1548" s="37"/>
      <c r="D1548" s="33"/>
      <c r="E1548" s="18"/>
      <c r="F1548" s="31"/>
      <c r="H1548" s="36"/>
    </row>
    <row r="1549" spans="1:8" x14ac:dyDescent="0.25">
      <c r="A1549" s="37"/>
      <c r="D1549" s="33"/>
      <c r="E1549" s="18"/>
      <c r="F1549" s="31"/>
      <c r="H1549" s="36"/>
    </row>
    <row r="1550" spans="1:8" x14ac:dyDescent="0.25">
      <c r="A1550" s="37"/>
      <c r="D1550" s="33"/>
      <c r="E1550" s="18"/>
      <c r="F1550" s="31"/>
      <c r="H1550" s="36"/>
    </row>
    <row r="1551" spans="1:8" x14ac:dyDescent="0.25">
      <c r="A1551" s="37"/>
      <c r="D1551" s="33"/>
      <c r="E1551" s="18"/>
      <c r="F1551" s="31"/>
      <c r="H1551" s="36"/>
    </row>
    <row r="1552" spans="1:8" x14ac:dyDescent="0.25">
      <c r="A1552" s="37"/>
      <c r="D1552" s="33"/>
      <c r="E1552" s="18"/>
      <c r="F1552" s="31"/>
      <c r="H1552" s="36"/>
    </row>
    <row r="1553" spans="1:8" x14ac:dyDescent="0.25">
      <c r="A1553" s="37"/>
      <c r="D1553" s="33"/>
      <c r="E1553" s="18"/>
      <c r="F1553" s="31"/>
      <c r="H1553" s="36"/>
    </row>
    <row r="1554" spans="1:8" x14ac:dyDescent="0.25">
      <c r="A1554" s="37"/>
      <c r="D1554" s="33"/>
      <c r="E1554" s="18"/>
      <c r="F1554" s="31"/>
      <c r="H1554" s="36"/>
    </row>
    <row r="1555" spans="1:8" x14ac:dyDescent="0.25">
      <c r="A1555" s="37"/>
      <c r="D1555" s="33"/>
      <c r="E1555" s="18"/>
      <c r="F1555" s="31"/>
      <c r="H1555" s="36"/>
    </row>
    <row r="1556" spans="1:8" x14ac:dyDescent="0.25">
      <c r="A1556" s="37"/>
      <c r="D1556" s="33"/>
      <c r="E1556" s="18"/>
      <c r="F1556" s="31"/>
      <c r="H1556" s="36"/>
    </row>
    <row r="1557" spans="1:8" x14ac:dyDescent="0.25">
      <c r="A1557" s="37"/>
      <c r="D1557" s="33"/>
      <c r="E1557" s="18"/>
      <c r="F1557" s="31"/>
      <c r="H1557" s="36"/>
    </row>
    <row r="1558" spans="1:8" x14ac:dyDescent="0.25">
      <c r="A1558" s="37"/>
      <c r="D1558" s="33"/>
      <c r="E1558" s="18"/>
      <c r="F1558" s="31"/>
      <c r="H1558" s="36"/>
    </row>
    <row r="1559" spans="1:8" x14ac:dyDescent="0.25">
      <c r="A1559" s="37"/>
      <c r="D1559" s="33"/>
      <c r="E1559" s="18"/>
      <c r="F1559" s="31"/>
      <c r="H1559" s="36"/>
    </row>
    <row r="1560" spans="1:8" x14ac:dyDescent="0.25">
      <c r="A1560" s="37"/>
      <c r="D1560" s="33"/>
      <c r="E1560" s="18"/>
      <c r="F1560" s="31"/>
      <c r="H1560" s="36"/>
    </row>
    <row r="1561" spans="1:8" x14ac:dyDescent="0.25">
      <c r="A1561" s="37"/>
      <c r="D1561" s="33"/>
      <c r="E1561" s="18"/>
      <c r="F1561" s="31"/>
      <c r="H1561" s="36"/>
    </row>
    <row r="1562" spans="1:8" x14ac:dyDescent="0.25">
      <c r="A1562" s="37"/>
      <c r="D1562" s="33"/>
      <c r="E1562" s="18"/>
      <c r="F1562" s="31"/>
      <c r="H1562" s="36"/>
    </row>
    <row r="1563" spans="1:8" x14ac:dyDescent="0.25">
      <c r="A1563" s="37"/>
      <c r="D1563" s="33"/>
      <c r="E1563" s="18"/>
      <c r="F1563" s="31"/>
      <c r="H1563" s="36"/>
    </row>
    <row r="1564" spans="1:8" x14ac:dyDescent="0.25">
      <c r="A1564" s="37"/>
      <c r="D1564" s="33"/>
      <c r="E1564" s="18"/>
      <c r="F1564" s="31"/>
      <c r="H1564" s="36"/>
    </row>
    <row r="1565" spans="1:8" x14ac:dyDescent="0.25">
      <c r="A1565" s="37"/>
      <c r="D1565" s="33"/>
      <c r="E1565" s="18"/>
      <c r="F1565" s="31"/>
      <c r="H1565" s="36"/>
    </row>
    <row r="1566" spans="1:8" x14ac:dyDescent="0.25">
      <c r="A1566" s="37"/>
      <c r="D1566" s="33"/>
      <c r="E1566" s="18"/>
      <c r="F1566" s="31"/>
      <c r="H1566" s="36"/>
    </row>
    <row r="1567" spans="1:8" x14ac:dyDescent="0.25">
      <c r="A1567" s="37"/>
      <c r="D1567" s="33"/>
      <c r="E1567" s="18"/>
      <c r="F1567" s="31"/>
      <c r="H1567" s="36"/>
    </row>
    <row r="1568" spans="1:8" x14ac:dyDescent="0.25">
      <c r="A1568" s="37"/>
      <c r="D1568" s="33"/>
      <c r="E1568" s="18"/>
      <c r="F1568" s="31"/>
      <c r="H1568" s="36"/>
    </row>
    <row r="1569" spans="1:8" x14ac:dyDescent="0.25">
      <c r="A1569" s="37"/>
      <c r="D1569" s="33"/>
      <c r="E1569" s="18"/>
      <c r="F1569" s="31"/>
      <c r="H1569" s="36"/>
    </row>
    <row r="1570" spans="1:8" x14ac:dyDescent="0.25">
      <c r="A1570" s="37"/>
      <c r="D1570" s="33"/>
      <c r="E1570" s="18"/>
      <c r="F1570" s="31"/>
      <c r="H1570" s="36"/>
    </row>
    <row r="1571" spans="1:8" x14ac:dyDescent="0.25">
      <c r="A1571" s="37"/>
      <c r="D1571" s="33"/>
      <c r="E1571" s="18"/>
      <c r="F1571" s="31"/>
      <c r="H1571" s="36"/>
    </row>
    <row r="1572" spans="1:8" x14ac:dyDescent="0.25">
      <c r="A1572" s="37"/>
      <c r="D1572" s="33"/>
      <c r="E1572" s="18"/>
      <c r="F1572" s="31"/>
      <c r="H1572" s="36"/>
    </row>
    <row r="1573" spans="1:8" x14ac:dyDescent="0.25">
      <c r="A1573" s="37"/>
      <c r="D1573" s="33"/>
      <c r="E1573" s="18"/>
      <c r="F1573" s="31"/>
      <c r="H1573" s="36"/>
    </row>
    <row r="1574" spans="1:8" x14ac:dyDescent="0.25">
      <c r="A1574" s="37"/>
      <c r="D1574" s="33"/>
      <c r="E1574" s="18"/>
      <c r="F1574" s="31"/>
      <c r="H1574" s="36"/>
    </row>
    <row r="1575" spans="1:8" x14ac:dyDescent="0.25">
      <c r="A1575" s="37"/>
      <c r="D1575" s="33"/>
      <c r="E1575" s="18"/>
      <c r="F1575" s="31"/>
      <c r="H1575" s="36"/>
    </row>
    <row r="1576" spans="1:8" x14ac:dyDescent="0.25">
      <c r="A1576" s="37"/>
      <c r="D1576" s="33"/>
      <c r="E1576" s="18"/>
      <c r="F1576" s="31"/>
      <c r="H1576" s="36"/>
    </row>
    <row r="1577" spans="1:8" x14ac:dyDescent="0.25">
      <c r="A1577" s="37"/>
      <c r="D1577" s="33"/>
      <c r="E1577" s="18"/>
      <c r="F1577" s="31"/>
      <c r="H1577" s="36"/>
    </row>
    <row r="1578" spans="1:8" x14ac:dyDescent="0.25">
      <c r="A1578" s="37"/>
      <c r="D1578" s="33"/>
      <c r="E1578" s="18"/>
      <c r="F1578" s="31"/>
      <c r="H1578" s="36"/>
    </row>
    <row r="1579" spans="1:8" x14ac:dyDescent="0.25">
      <c r="A1579" s="37"/>
      <c r="D1579" s="33"/>
      <c r="E1579" s="18"/>
      <c r="F1579" s="31"/>
      <c r="H1579" s="36"/>
    </row>
    <row r="1580" spans="1:8" x14ac:dyDescent="0.25">
      <c r="A1580" s="37"/>
      <c r="D1580" s="33"/>
      <c r="E1580" s="18"/>
      <c r="F1580" s="31"/>
      <c r="H1580" s="36"/>
    </row>
    <row r="1581" spans="1:8" x14ac:dyDescent="0.25">
      <c r="A1581" s="37"/>
      <c r="D1581" s="33"/>
      <c r="E1581" s="18"/>
      <c r="F1581" s="31"/>
      <c r="H1581" s="36"/>
    </row>
    <row r="1582" spans="1:8" x14ac:dyDescent="0.25">
      <c r="A1582" s="37"/>
      <c r="D1582" s="33"/>
      <c r="E1582" s="18"/>
      <c r="F1582" s="31"/>
      <c r="H1582" s="36"/>
    </row>
    <row r="1583" spans="1:8" x14ac:dyDescent="0.25">
      <c r="A1583" s="37"/>
      <c r="D1583" s="33"/>
      <c r="E1583" s="18"/>
      <c r="F1583" s="31"/>
      <c r="H1583" s="36"/>
    </row>
    <row r="1584" spans="1:8" x14ac:dyDescent="0.25">
      <c r="A1584" s="37"/>
      <c r="D1584" s="33"/>
      <c r="E1584" s="18"/>
      <c r="F1584" s="31"/>
      <c r="H1584" s="36"/>
    </row>
    <row r="1585" spans="1:8" x14ac:dyDescent="0.25">
      <c r="A1585" s="37"/>
      <c r="D1585" s="33"/>
      <c r="E1585" s="18"/>
      <c r="F1585" s="31"/>
      <c r="H1585" s="36"/>
    </row>
    <row r="1586" spans="1:8" x14ac:dyDescent="0.25">
      <c r="A1586" s="37"/>
      <c r="D1586" s="33"/>
      <c r="E1586" s="18"/>
      <c r="F1586" s="31"/>
      <c r="H1586" s="36"/>
    </row>
    <row r="1587" spans="1:8" x14ac:dyDescent="0.25">
      <c r="A1587" s="37"/>
      <c r="D1587" s="33"/>
      <c r="E1587" s="18"/>
      <c r="F1587" s="31"/>
      <c r="H1587" s="36"/>
    </row>
    <row r="1588" spans="1:8" x14ac:dyDescent="0.25">
      <c r="A1588" s="37"/>
      <c r="D1588" s="33"/>
      <c r="E1588" s="18"/>
      <c r="F1588" s="31"/>
      <c r="H1588" s="36"/>
    </row>
    <row r="1589" spans="1:8" x14ac:dyDescent="0.25">
      <c r="A1589" s="37"/>
      <c r="D1589" s="33"/>
      <c r="E1589" s="18"/>
      <c r="F1589" s="31"/>
      <c r="H1589" s="36"/>
    </row>
    <row r="1590" spans="1:8" x14ac:dyDescent="0.25">
      <c r="A1590" s="37"/>
      <c r="D1590" s="33"/>
      <c r="E1590" s="18"/>
      <c r="F1590" s="31"/>
      <c r="H1590" s="36"/>
    </row>
    <row r="1591" spans="1:8" x14ac:dyDescent="0.25">
      <c r="A1591" s="37"/>
      <c r="D1591" s="33"/>
      <c r="E1591" s="18"/>
      <c r="F1591" s="31"/>
      <c r="H1591" s="36"/>
    </row>
    <row r="1592" spans="1:8" x14ac:dyDescent="0.25">
      <c r="A1592" s="37"/>
      <c r="D1592" s="33"/>
      <c r="E1592" s="18"/>
      <c r="F1592" s="31"/>
      <c r="H1592" s="36"/>
    </row>
    <row r="1593" spans="1:8" x14ac:dyDescent="0.25">
      <c r="A1593" s="37"/>
      <c r="D1593" s="33"/>
      <c r="E1593" s="18"/>
      <c r="F1593" s="31"/>
      <c r="H1593" s="36"/>
    </row>
    <row r="1594" spans="1:8" x14ac:dyDescent="0.25">
      <c r="A1594" s="37"/>
      <c r="D1594" s="33"/>
      <c r="E1594" s="18"/>
      <c r="F1594" s="31"/>
      <c r="H1594" s="36"/>
    </row>
    <row r="1595" spans="1:8" x14ac:dyDescent="0.25">
      <c r="A1595" s="37"/>
      <c r="D1595" s="33"/>
      <c r="E1595" s="18"/>
      <c r="F1595" s="31"/>
      <c r="H1595" s="36"/>
    </row>
    <row r="1596" spans="1:8" x14ac:dyDescent="0.25">
      <c r="A1596" s="37"/>
      <c r="D1596" s="33"/>
      <c r="E1596" s="18"/>
      <c r="F1596" s="31"/>
      <c r="H1596" s="36"/>
    </row>
    <row r="1597" spans="1:8" x14ac:dyDescent="0.25">
      <c r="A1597" s="37"/>
      <c r="D1597" s="33"/>
      <c r="E1597" s="18"/>
      <c r="F1597" s="31"/>
      <c r="H1597" s="36"/>
    </row>
    <row r="1598" spans="1:8" x14ac:dyDescent="0.25">
      <c r="A1598" s="37"/>
      <c r="D1598" s="33"/>
      <c r="E1598" s="18"/>
      <c r="F1598" s="31"/>
      <c r="H1598" s="36"/>
    </row>
    <row r="1599" spans="1:8" x14ac:dyDescent="0.25">
      <c r="A1599" s="37"/>
      <c r="D1599" s="33"/>
      <c r="E1599" s="18"/>
      <c r="F1599" s="31"/>
      <c r="H1599" s="36"/>
    </row>
    <row r="1600" spans="1:8" x14ac:dyDescent="0.25">
      <c r="A1600" s="37"/>
      <c r="D1600" s="33"/>
      <c r="E1600" s="18"/>
      <c r="F1600" s="31"/>
      <c r="H1600" s="36"/>
    </row>
    <row r="1601" spans="1:8" x14ac:dyDescent="0.25">
      <c r="A1601" s="37"/>
      <c r="D1601" s="33"/>
      <c r="E1601" s="18"/>
      <c r="F1601" s="31"/>
      <c r="H1601" s="36"/>
    </row>
    <row r="1602" spans="1:8" x14ac:dyDescent="0.25">
      <c r="A1602" s="37"/>
      <c r="D1602" s="33"/>
      <c r="E1602" s="18"/>
      <c r="F1602" s="31"/>
      <c r="H1602" s="36"/>
    </row>
    <row r="1603" spans="1:8" x14ac:dyDescent="0.25">
      <c r="A1603" s="37"/>
      <c r="D1603" s="33"/>
      <c r="E1603" s="18"/>
      <c r="F1603" s="31"/>
      <c r="H1603" s="36"/>
    </row>
    <row r="1604" spans="1:8" x14ac:dyDescent="0.25">
      <c r="A1604" s="37"/>
      <c r="D1604" s="33"/>
      <c r="E1604" s="18"/>
      <c r="F1604" s="31"/>
      <c r="H1604" s="36"/>
    </row>
    <row r="1605" spans="1:8" x14ac:dyDescent="0.25">
      <c r="A1605" s="37"/>
      <c r="D1605" s="33"/>
      <c r="E1605" s="18"/>
      <c r="F1605" s="31"/>
      <c r="H1605" s="36"/>
    </row>
    <row r="1606" spans="1:8" x14ac:dyDescent="0.25">
      <c r="A1606" s="37"/>
      <c r="D1606" s="33"/>
      <c r="E1606" s="18"/>
      <c r="F1606" s="31"/>
      <c r="H1606" s="36"/>
    </row>
    <row r="1607" spans="1:8" x14ac:dyDescent="0.25">
      <c r="A1607" s="37"/>
      <c r="D1607" s="33"/>
      <c r="E1607" s="18"/>
      <c r="F1607" s="31"/>
      <c r="H1607" s="36"/>
    </row>
    <row r="1608" spans="1:8" x14ac:dyDescent="0.25">
      <c r="A1608" s="37"/>
      <c r="D1608" s="33"/>
      <c r="E1608" s="18"/>
      <c r="F1608" s="31"/>
      <c r="H1608" s="36"/>
    </row>
    <row r="1609" spans="1:8" x14ac:dyDescent="0.25">
      <c r="A1609" s="37"/>
      <c r="D1609" s="33"/>
      <c r="E1609" s="18"/>
      <c r="F1609" s="31"/>
      <c r="H1609" s="36"/>
    </row>
    <row r="1610" spans="1:8" x14ac:dyDescent="0.25">
      <c r="A1610" s="37"/>
      <c r="D1610" s="33"/>
      <c r="E1610" s="18"/>
      <c r="F1610" s="31"/>
      <c r="H1610" s="36"/>
    </row>
    <row r="1611" spans="1:8" x14ac:dyDescent="0.25">
      <c r="A1611" s="37"/>
      <c r="D1611" s="33"/>
      <c r="E1611" s="18"/>
      <c r="F1611" s="31"/>
      <c r="H1611" s="36"/>
    </row>
    <row r="1612" spans="1:8" x14ac:dyDescent="0.25">
      <c r="A1612" s="37"/>
      <c r="D1612" s="33"/>
      <c r="E1612" s="18"/>
      <c r="F1612" s="31"/>
      <c r="H1612" s="36"/>
    </row>
    <row r="1613" spans="1:8" x14ac:dyDescent="0.25">
      <c r="A1613" s="37"/>
      <c r="D1613" s="33"/>
      <c r="E1613" s="18"/>
      <c r="F1613" s="31"/>
      <c r="H1613" s="36"/>
    </row>
    <row r="1614" spans="1:8" x14ac:dyDescent="0.25">
      <c r="A1614" s="37"/>
      <c r="D1614" s="33"/>
      <c r="E1614" s="18"/>
      <c r="F1614" s="31"/>
      <c r="H1614" s="36"/>
    </row>
    <row r="1615" spans="1:8" x14ac:dyDescent="0.25">
      <c r="A1615" s="37"/>
      <c r="D1615" s="33"/>
      <c r="E1615" s="18"/>
      <c r="F1615" s="31"/>
      <c r="H1615" s="36"/>
    </row>
    <row r="1616" spans="1:8" x14ac:dyDescent="0.25">
      <c r="A1616" s="37"/>
      <c r="D1616" s="33"/>
      <c r="E1616" s="18"/>
      <c r="F1616" s="31"/>
      <c r="H1616" s="36"/>
    </row>
    <row r="1617" spans="1:8" x14ac:dyDescent="0.25">
      <c r="A1617" s="37"/>
      <c r="D1617" s="33"/>
      <c r="E1617" s="18"/>
      <c r="F1617" s="31"/>
      <c r="H1617" s="36"/>
    </row>
    <row r="1618" spans="1:8" x14ac:dyDescent="0.25">
      <c r="A1618" s="37"/>
      <c r="D1618" s="33"/>
      <c r="E1618" s="18"/>
      <c r="F1618" s="31"/>
      <c r="H1618" s="36"/>
    </row>
    <row r="1619" spans="1:8" x14ac:dyDescent="0.25">
      <c r="A1619" s="37"/>
      <c r="D1619" s="33"/>
      <c r="E1619" s="18"/>
      <c r="F1619" s="31"/>
      <c r="H1619" s="36"/>
    </row>
    <row r="1620" spans="1:8" x14ac:dyDescent="0.25">
      <c r="A1620" s="37"/>
      <c r="D1620" s="33"/>
      <c r="E1620" s="18"/>
      <c r="F1620" s="31"/>
      <c r="H1620" s="36"/>
    </row>
    <row r="1621" spans="1:8" x14ac:dyDescent="0.25">
      <c r="A1621" s="37"/>
      <c r="D1621" s="33"/>
      <c r="E1621" s="18"/>
      <c r="F1621" s="31"/>
      <c r="H1621" s="36"/>
    </row>
    <row r="1622" spans="1:8" x14ac:dyDescent="0.25">
      <c r="A1622" s="37"/>
      <c r="D1622" s="33"/>
      <c r="E1622" s="18"/>
      <c r="F1622" s="31"/>
      <c r="H1622" s="36"/>
    </row>
    <row r="1623" spans="1:8" x14ac:dyDescent="0.25">
      <c r="A1623" s="37"/>
      <c r="D1623" s="33"/>
      <c r="E1623" s="18"/>
      <c r="F1623" s="31"/>
      <c r="H1623" s="36"/>
    </row>
    <row r="1624" spans="1:8" x14ac:dyDescent="0.25">
      <c r="A1624" s="37"/>
      <c r="D1624" s="33"/>
      <c r="E1624" s="18"/>
      <c r="F1624" s="31"/>
      <c r="H1624" s="36"/>
    </row>
    <row r="1625" spans="1:8" x14ac:dyDescent="0.25">
      <c r="A1625" s="37"/>
      <c r="D1625" s="33"/>
      <c r="E1625" s="18"/>
      <c r="F1625" s="31"/>
      <c r="H1625" s="36"/>
    </row>
    <row r="1626" spans="1:8" x14ac:dyDescent="0.25">
      <c r="A1626" s="37"/>
      <c r="D1626" s="33"/>
      <c r="E1626" s="18"/>
      <c r="F1626" s="31"/>
      <c r="H1626" s="36"/>
    </row>
    <row r="1627" spans="1:8" x14ac:dyDescent="0.25">
      <c r="A1627" s="37"/>
      <c r="D1627" s="33"/>
      <c r="E1627" s="18"/>
      <c r="F1627" s="31"/>
      <c r="H1627" s="36"/>
    </row>
    <row r="1628" spans="1:8" x14ac:dyDescent="0.25">
      <c r="A1628" s="37"/>
      <c r="D1628" s="33"/>
      <c r="E1628" s="18"/>
      <c r="F1628" s="31"/>
      <c r="H1628" s="36"/>
    </row>
    <row r="1629" spans="1:8" x14ac:dyDescent="0.25">
      <c r="A1629" s="37"/>
      <c r="D1629" s="33"/>
      <c r="E1629" s="18"/>
      <c r="F1629" s="31"/>
      <c r="H1629" s="36"/>
    </row>
    <row r="1630" spans="1:8" x14ac:dyDescent="0.25">
      <c r="A1630" s="37"/>
      <c r="D1630" s="33"/>
      <c r="E1630" s="18"/>
      <c r="F1630" s="31"/>
      <c r="H1630" s="36"/>
    </row>
    <row r="1631" spans="1:8" x14ac:dyDescent="0.25">
      <c r="A1631" s="37"/>
      <c r="D1631" s="33"/>
      <c r="E1631" s="18"/>
      <c r="F1631" s="31"/>
      <c r="H1631" s="36"/>
    </row>
    <row r="1632" spans="1:8" x14ac:dyDescent="0.25">
      <c r="A1632" s="37"/>
      <c r="D1632" s="33"/>
      <c r="E1632" s="18"/>
      <c r="F1632" s="31"/>
      <c r="H1632" s="36"/>
    </row>
    <row r="1633" spans="1:8" x14ac:dyDescent="0.25">
      <c r="A1633" s="37"/>
      <c r="D1633" s="33"/>
      <c r="E1633" s="18"/>
      <c r="F1633" s="31"/>
      <c r="H1633" s="36"/>
    </row>
    <row r="1634" spans="1:8" x14ac:dyDescent="0.25">
      <c r="A1634" s="37"/>
      <c r="D1634" s="33"/>
      <c r="E1634" s="18"/>
      <c r="F1634" s="31"/>
      <c r="H1634" s="36"/>
    </row>
    <row r="1635" spans="1:8" x14ac:dyDescent="0.25">
      <c r="A1635" s="37"/>
      <c r="D1635" s="33"/>
      <c r="E1635" s="18"/>
      <c r="F1635" s="31"/>
      <c r="H1635" s="36"/>
    </row>
    <row r="1636" spans="1:8" x14ac:dyDescent="0.25">
      <c r="A1636" s="37"/>
      <c r="D1636" s="33"/>
      <c r="E1636" s="18"/>
      <c r="F1636" s="31"/>
      <c r="H1636" s="36"/>
    </row>
    <row r="1637" spans="1:8" x14ac:dyDescent="0.25">
      <c r="A1637" s="37"/>
      <c r="D1637" s="33"/>
      <c r="E1637" s="18"/>
      <c r="F1637" s="31"/>
      <c r="H1637" s="36"/>
    </row>
    <row r="1638" spans="1:8" x14ac:dyDescent="0.25">
      <c r="A1638" s="37"/>
      <c r="D1638" s="33"/>
      <c r="E1638" s="18"/>
      <c r="F1638" s="31"/>
      <c r="H1638" s="36"/>
    </row>
    <row r="1639" spans="1:8" x14ac:dyDescent="0.25">
      <c r="A1639" s="37"/>
      <c r="D1639" s="33"/>
      <c r="E1639" s="18"/>
      <c r="F1639" s="31"/>
      <c r="H1639" s="36"/>
    </row>
    <row r="1640" spans="1:8" x14ac:dyDescent="0.25">
      <c r="A1640" s="37"/>
      <c r="D1640" s="33"/>
      <c r="E1640" s="18"/>
      <c r="F1640" s="31"/>
      <c r="H1640" s="36"/>
    </row>
    <row r="1641" spans="1:8" x14ac:dyDescent="0.25">
      <c r="A1641" s="37"/>
      <c r="D1641" s="33"/>
      <c r="E1641" s="18"/>
      <c r="F1641" s="31"/>
      <c r="H1641" s="36"/>
    </row>
    <row r="1642" spans="1:8" x14ac:dyDescent="0.25">
      <c r="A1642" s="37"/>
      <c r="D1642" s="33"/>
      <c r="E1642" s="18"/>
      <c r="F1642" s="31"/>
      <c r="H1642" s="36"/>
    </row>
    <row r="1643" spans="1:8" x14ac:dyDescent="0.25">
      <c r="A1643" s="37"/>
      <c r="D1643" s="33"/>
      <c r="E1643" s="18"/>
      <c r="F1643" s="31"/>
      <c r="H1643" s="36"/>
    </row>
    <row r="1644" spans="1:8" x14ac:dyDescent="0.25">
      <c r="A1644" s="37"/>
      <c r="D1644" s="33"/>
      <c r="E1644" s="18"/>
      <c r="F1644" s="31"/>
      <c r="H1644" s="36"/>
    </row>
    <row r="1645" spans="1:8" x14ac:dyDescent="0.25">
      <c r="A1645" s="37"/>
      <c r="D1645" s="33"/>
      <c r="E1645" s="18"/>
      <c r="F1645" s="31"/>
      <c r="H1645" s="36"/>
    </row>
    <row r="1646" spans="1:8" x14ac:dyDescent="0.25">
      <c r="A1646" s="37"/>
      <c r="D1646" s="33"/>
      <c r="E1646" s="18"/>
      <c r="F1646" s="31"/>
      <c r="H1646" s="36"/>
    </row>
    <row r="1647" spans="1:8" x14ac:dyDescent="0.25">
      <c r="A1647" s="37"/>
      <c r="D1647" s="33"/>
      <c r="E1647" s="18"/>
      <c r="F1647" s="31"/>
      <c r="H1647" s="36"/>
    </row>
    <row r="1648" spans="1:8" x14ac:dyDescent="0.25">
      <c r="A1648" s="37"/>
      <c r="D1648" s="33"/>
      <c r="E1648" s="18"/>
      <c r="F1648" s="31"/>
      <c r="H1648" s="36"/>
    </row>
    <row r="1649" spans="1:8" x14ac:dyDescent="0.25">
      <c r="A1649" s="37"/>
      <c r="D1649" s="33"/>
      <c r="E1649" s="18"/>
      <c r="F1649" s="31"/>
      <c r="H1649" s="36"/>
    </row>
    <row r="1650" spans="1:8" x14ac:dyDescent="0.25">
      <c r="A1650" s="37"/>
      <c r="D1650" s="33"/>
      <c r="E1650" s="18"/>
      <c r="F1650" s="31"/>
      <c r="H1650" s="36"/>
    </row>
    <row r="1651" spans="1:8" x14ac:dyDescent="0.25">
      <c r="A1651" s="37"/>
      <c r="D1651" s="33"/>
      <c r="E1651" s="18"/>
      <c r="F1651" s="31"/>
      <c r="H1651" s="36"/>
    </row>
    <row r="1652" spans="1:8" x14ac:dyDescent="0.25">
      <c r="A1652" s="37"/>
      <c r="D1652" s="33"/>
      <c r="E1652" s="18"/>
      <c r="F1652" s="31"/>
      <c r="H1652" s="36"/>
    </row>
    <row r="1653" spans="1:8" x14ac:dyDescent="0.25">
      <c r="A1653" s="37"/>
      <c r="D1653" s="33"/>
      <c r="E1653" s="18"/>
      <c r="F1653" s="31"/>
      <c r="H1653" s="36"/>
    </row>
    <row r="1654" spans="1:8" x14ac:dyDescent="0.25">
      <c r="A1654" s="37"/>
      <c r="D1654" s="33"/>
      <c r="E1654" s="18"/>
      <c r="F1654" s="31"/>
      <c r="H1654" s="36"/>
    </row>
    <row r="1655" spans="1:8" x14ac:dyDescent="0.25">
      <c r="A1655" s="37"/>
      <c r="D1655" s="33"/>
      <c r="E1655" s="18"/>
      <c r="F1655" s="31"/>
      <c r="H1655" s="36"/>
    </row>
    <row r="1656" spans="1:8" x14ac:dyDescent="0.25">
      <c r="A1656" s="37"/>
      <c r="D1656" s="33"/>
      <c r="E1656" s="18"/>
      <c r="F1656" s="31"/>
      <c r="H1656" s="36"/>
    </row>
    <row r="1657" spans="1:8" x14ac:dyDescent="0.25">
      <c r="A1657" s="37"/>
      <c r="D1657" s="33"/>
      <c r="E1657" s="18"/>
      <c r="F1657" s="31"/>
      <c r="H1657" s="36"/>
    </row>
    <row r="1658" spans="1:8" x14ac:dyDescent="0.25">
      <c r="A1658" s="37"/>
      <c r="D1658" s="33"/>
      <c r="E1658" s="18"/>
      <c r="F1658" s="31"/>
      <c r="H1658" s="36"/>
    </row>
    <row r="1659" spans="1:8" x14ac:dyDescent="0.25">
      <c r="A1659" s="37"/>
      <c r="D1659" s="33"/>
      <c r="E1659" s="18"/>
      <c r="F1659" s="31"/>
      <c r="H1659" s="36"/>
    </row>
    <row r="1660" spans="1:8" x14ac:dyDescent="0.25">
      <c r="A1660" s="37"/>
      <c r="D1660" s="33"/>
      <c r="E1660" s="18"/>
      <c r="F1660" s="31"/>
      <c r="H1660" s="36"/>
    </row>
    <row r="1661" spans="1:8" x14ac:dyDescent="0.25">
      <c r="A1661" s="37"/>
      <c r="D1661" s="33"/>
      <c r="E1661" s="18"/>
      <c r="F1661" s="31"/>
      <c r="H1661" s="36"/>
    </row>
    <row r="1662" spans="1:8" x14ac:dyDescent="0.25">
      <c r="A1662" s="37"/>
      <c r="D1662" s="33"/>
      <c r="E1662" s="18"/>
      <c r="F1662" s="31"/>
      <c r="H1662" s="36"/>
    </row>
    <row r="1663" spans="1:8" x14ac:dyDescent="0.25">
      <c r="A1663" s="37"/>
      <c r="D1663" s="33"/>
      <c r="E1663" s="18"/>
      <c r="F1663" s="31"/>
      <c r="H1663" s="36"/>
    </row>
    <row r="1664" spans="1:8" x14ac:dyDescent="0.25">
      <c r="A1664" s="37"/>
      <c r="D1664" s="33"/>
      <c r="E1664" s="18"/>
      <c r="F1664" s="31"/>
      <c r="H1664" s="36"/>
    </row>
    <row r="1665" spans="1:8" x14ac:dyDescent="0.25">
      <c r="A1665" s="37"/>
      <c r="D1665" s="33"/>
      <c r="E1665" s="18"/>
      <c r="F1665" s="31"/>
      <c r="H1665" s="36"/>
    </row>
    <row r="1666" spans="1:8" x14ac:dyDescent="0.25">
      <c r="A1666" s="37"/>
      <c r="D1666" s="33"/>
      <c r="E1666" s="18"/>
      <c r="F1666" s="31"/>
      <c r="H1666" s="36"/>
    </row>
    <row r="1667" spans="1:8" x14ac:dyDescent="0.25">
      <c r="A1667" s="37"/>
      <c r="D1667" s="33"/>
      <c r="E1667" s="18"/>
      <c r="F1667" s="31"/>
      <c r="H1667" s="36"/>
    </row>
    <row r="1668" spans="1:8" x14ac:dyDescent="0.25">
      <c r="A1668" s="37"/>
      <c r="D1668" s="33"/>
      <c r="E1668" s="18"/>
      <c r="F1668" s="31"/>
      <c r="H1668" s="36"/>
    </row>
    <row r="1669" spans="1:8" x14ac:dyDescent="0.25">
      <c r="A1669" s="37"/>
      <c r="D1669" s="33"/>
      <c r="E1669" s="18"/>
      <c r="F1669" s="31"/>
      <c r="H1669" s="36"/>
    </row>
    <row r="1670" spans="1:8" x14ac:dyDescent="0.25">
      <c r="A1670" s="37"/>
      <c r="D1670" s="33"/>
      <c r="E1670" s="18"/>
      <c r="F1670" s="31"/>
      <c r="H1670" s="36"/>
    </row>
    <row r="1671" spans="1:8" x14ac:dyDescent="0.25">
      <c r="A1671" s="37"/>
      <c r="D1671" s="33"/>
      <c r="E1671" s="18"/>
      <c r="F1671" s="31"/>
      <c r="H1671" s="36"/>
    </row>
    <row r="1672" spans="1:8" x14ac:dyDescent="0.25">
      <c r="A1672" s="37"/>
      <c r="D1672" s="33"/>
      <c r="E1672" s="18"/>
      <c r="F1672" s="31"/>
      <c r="H1672" s="36"/>
    </row>
    <row r="1673" spans="1:8" x14ac:dyDescent="0.25">
      <c r="A1673" s="37"/>
      <c r="D1673" s="33"/>
      <c r="E1673" s="18"/>
      <c r="F1673" s="31"/>
      <c r="H1673" s="36"/>
    </row>
    <row r="1674" spans="1:8" x14ac:dyDescent="0.25">
      <c r="A1674" s="37"/>
      <c r="D1674" s="33"/>
      <c r="E1674" s="18"/>
      <c r="F1674" s="31"/>
      <c r="H1674" s="36"/>
    </row>
    <row r="1675" spans="1:8" x14ac:dyDescent="0.25">
      <c r="A1675" s="37"/>
      <c r="D1675" s="33"/>
      <c r="E1675" s="18"/>
      <c r="F1675" s="31"/>
      <c r="H1675" s="36"/>
    </row>
    <row r="1676" spans="1:8" x14ac:dyDescent="0.25">
      <c r="A1676" s="37"/>
      <c r="D1676" s="33"/>
      <c r="E1676" s="18"/>
      <c r="F1676" s="31"/>
      <c r="H1676" s="36"/>
    </row>
    <row r="1677" spans="1:8" x14ac:dyDescent="0.25">
      <c r="A1677" s="37"/>
      <c r="D1677" s="33"/>
      <c r="E1677" s="18"/>
      <c r="F1677" s="31"/>
      <c r="H1677" s="36"/>
    </row>
    <row r="1678" spans="1:8" x14ac:dyDescent="0.25">
      <c r="A1678" s="37"/>
      <c r="D1678" s="33"/>
      <c r="E1678" s="18"/>
      <c r="F1678" s="31"/>
      <c r="H1678" s="36"/>
    </row>
    <row r="1679" spans="1:8" x14ac:dyDescent="0.25">
      <c r="A1679" s="37"/>
      <c r="D1679" s="33"/>
      <c r="E1679" s="18"/>
      <c r="F1679" s="31"/>
      <c r="H1679" s="36"/>
    </row>
    <row r="1680" spans="1:8" x14ac:dyDescent="0.25">
      <c r="A1680" s="37"/>
      <c r="D1680" s="33"/>
      <c r="E1680" s="18"/>
      <c r="F1680" s="31"/>
      <c r="H1680" s="36"/>
    </row>
    <row r="1681" spans="1:8" x14ac:dyDescent="0.25">
      <c r="A1681" s="37"/>
      <c r="D1681" s="33"/>
      <c r="E1681" s="18"/>
      <c r="F1681" s="31"/>
      <c r="H1681" s="36"/>
    </row>
    <row r="1682" spans="1:8" x14ac:dyDescent="0.25">
      <c r="A1682" s="37"/>
      <c r="D1682" s="33"/>
      <c r="E1682" s="18"/>
      <c r="F1682" s="31"/>
      <c r="H1682" s="36"/>
    </row>
    <row r="1683" spans="1:8" x14ac:dyDescent="0.25">
      <c r="A1683" s="37"/>
      <c r="D1683" s="33"/>
      <c r="E1683" s="18"/>
      <c r="F1683" s="31"/>
      <c r="H1683" s="36"/>
    </row>
    <row r="1684" spans="1:8" x14ac:dyDescent="0.25">
      <c r="A1684" s="37"/>
      <c r="D1684" s="33"/>
      <c r="E1684" s="18"/>
      <c r="F1684" s="31"/>
      <c r="H1684" s="36"/>
    </row>
    <row r="1685" spans="1:8" x14ac:dyDescent="0.25">
      <c r="A1685" s="37"/>
      <c r="D1685" s="33"/>
      <c r="E1685" s="18"/>
      <c r="F1685" s="31"/>
      <c r="H1685" s="36"/>
    </row>
    <row r="1686" spans="1:8" x14ac:dyDescent="0.25">
      <c r="A1686" s="37"/>
      <c r="D1686" s="33"/>
      <c r="E1686" s="18"/>
      <c r="F1686" s="31"/>
      <c r="H1686" s="36"/>
    </row>
    <row r="1687" spans="1:8" x14ac:dyDescent="0.25">
      <c r="A1687" s="37"/>
      <c r="D1687" s="33"/>
      <c r="E1687" s="18"/>
      <c r="F1687" s="31"/>
      <c r="H1687" s="36"/>
    </row>
    <row r="1688" spans="1:8" x14ac:dyDescent="0.25">
      <c r="A1688" s="37"/>
      <c r="D1688" s="33"/>
      <c r="E1688" s="18"/>
      <c r="F1688" s="31"/>
      <c r="H1688" s="36"/>
    </row>
    <row r="1689" spans="1:8" x14ac:dyDescent="0.25">
      <c r="A1689" s="37"/>
      <c r="D1689" s="33"/>
      <c r="E1689" s="18"/>
      <c r="F1689" s="31"/>
      <c r="H1689" s="36"/>
    </row>
    <row r="1690" spans="1:8" x14ac:dyDescent="0.25">
      <c r="A1690" s="37"/>
      <c r="D1690" s="33"/>
      <c r="E1690" s="18"/>
      <c r="F1690" s="31"/>
      <c r="H1690" s="36"/>
    </row>
    <row r="1691" spans="1:8" x14ac:dyDescent="0.25">
      <c r="A1691" s="37"/>
      <c r="D1691" s="33"/>
      <c r="E1691" s="18"/>
      <c r="F1691" s="31"/>
      <c r="H1691" s="36"/>
    </row>
    <row r="1692" spans="1:8" x14ac:dyDescent="0.25">
      <c r="A1692" s="37"/>
      <c r="D1692" s="33"/>
      <c r="E1692" s="18"/>
      <c r="F1692" s="31"/>
      <c r="H1692" s="36"/>
    </row>
    <row r="1693" spans="1:8" x14ac:dyDescent="0.25">
      <c r="A1693" s="37"/>
      <c r="D1693" s="33"/>
      <c r="E1693" s="18"/>
      <c r="F1693" s="31"/>
      <c r="H1693" s="36"/>
    </row>
    <row r="1694" spans="1:8" x14ac:dyDescent="0.25">
      <c r="A1694" s="37"/>
      <c r="D1694" s="33"/>
      <c r="E1694" s="18"/>
      <c r="F1694" s="31"/>
      <c r="H1694" s="36"/>
    </row>
    <row r="1695" spans="1:8" x14ac:dyDescent="0.25">
      <c r="A1695" s="37"/>
      <c r="D1695" s="33"/>
      <c r="E1695" s="18"/>
      <c r="F1695" s="31"/>
      <c r="H1695" s="36"/>
    </row>
    <row r="1696" spans="1:8" x14ac:dyDescent="0.25">
      <c r="A1696" s="37"/>
      <c r="D1696" s="33"/>
      <c r="E1696" s="18"/>
      <c r="F1696" s="31"/>
      <c r="H1696" s="36"/>
    </row>
    <row r="1697" spans="1:8" x14ac:dyDescent="0.25">
      <c r="A1697" s="37"/>
      <c r="D1697" s="33"/>
      <c r="E1697" s="18"/>
      <c r="F1697" s="31"/>
      <c r="H1697" s="36"/>
    </row>
    <row r="1698" spans="1:8" x14ac:dyDescent="0.25">
      <c r="A1698" s="37"/>
      <c r="D1698" s="33"/>
      <c r="E1698" s="18"/>
      <c r="F1698" s="31"/>
      <c r="H1698" s="36"/>
    </row>
    <row r="1699" spans="1:8" x14ac:dyDescent="0.25">
      <c r="A1699" s="37"/>
      <c r="D1699" s="33"/>
      <c r="E1699" s="18"/>
      <c r="F1699" s="31"/>
      <c r="H1699" s="36"/>
    </row>
    <row r="1700" spans="1:8" x14ac:dyDescent="0.25">
      <c r="A1700" s="37"/>
      <c r="D1700" s="33"/>
      <c r="E1700" s="18"/>
      <c r="F1700" s="31"/>
      <c r="H1700" s="36"/>
    </row>
    <row r="1701" spans="1:8" x14ac:dyDescent="0.25">
      <c r="A1701" s="37"/>
      <c r="D1701" s="33"/>
      <c r="E1701" s="18"/>
      <c r="F1701" s="31"/>
      <c r="H1701" s="36"/>
    </row>
    <row r="1702" spans="1:8" x14ac:dyDescent="0.25">
      <c r="A1702" s="37"/>
      <c r="D1702" s="33"/>
      <c r="E1702" s="18"/>
      <c r="F1702" s="31"/>
      <c r="H1702" s="36"/>
    </row>
    <row r="1703" spans="1:8" x14ac:dyDescent="0.25">
      <c r="A1703" s="37"/>
      <c r="D1703" s="33"/>
      <c r="E1703" s="18"/>
      <c r="F1703" s="31"/>
      <c r="H1703" s="36"/>
    </row>
    <row r="1704" spans="1:8" x14ac:dyDescent="0.25">
      <c r="A1704" s="37"/>
      <c r="D1704" s="33"/>
      <c r="E1704" s="18"/>
      <c r="F1704" s="31"/>
      <c r="H1704" s="36"/>
    </row>
    <row r="1705" spans="1:8" x14ac:dyDescent="0.25">
      <c r="A1705" s="37"/>
      <c r="D1705" s="33"/>
      <c r="E1705" s="18"/>
      <c r="F1705" s="31"/>
      <c r="H1705" s="36"/>
    </row>
    <row r="1706" spans="1:8" x14ac:dyDescent="0.25">
      <c r="A1706" s="37"/>
      <c r="D1706" s="33"/>
      <c r="E1706" s="18"/>
      <c r="F1706" s="31"/>
      <c r="H1706" s="36"/>
    </row>
    <row r="1707" spans="1:8" x14ac:dyDescent="0.25">
      <c r="A1707" s="37"/>
      <c r="D1707" s="33"/>
      <c r="E1707" s="18"/>
      <c r="F1707" s="31"/>
      <c r="H1707" s="36"/>
    </row>
    <row r="1708" spans="1:8" x14ac:dyDescent="0.25">
      <c r="A1708" s="37"/>
      <c r="D1708" s="33"/>
      <c r="E1708" s="18"/>
      <c r="F1708" s="31"/>
      <c r="H1708" s="36"/>
    </row>
    <row r="1709" spans="1:8" x14ac:dyDescent="0.25">
      <c r="A1709" s="37"/>
      <c r="D1709" s="33"/>
      <c r="E1709" s="18"/>
      <c r="F1709" s="31"/>
      <c r="H1709" s="36"/>
    </row>
    <row r="1710" spans="1:8" x14ac:dyDescent="0.25">
      <c r="A1710" s="37"/>
      <c r="D1710" s="33"/>
      <c r="E1710" s="18"/>
      <c r="F1710" s="31"/>
      <c r="H1710" s="36"/>
    </row>
    <row r="1711" spans="1:8" x14ac:dyDescent="0.25">
      <c r="A1711" s="37"/>
      <c r="D1711" s="33"/>
      <c r="E1711" s="18"/>
      <c r="F1711" s="31"/>
      <c r="H1711" s="36"/>
    </row>
    <row r="1712" spans="1:8" x14ac:dyDescent="0.25">
      <c r="A1712" s="37"/>
      <c r="D1712" s="33"/>
      <c r="E1712" s="18"/>
      <c r="F1712" s="31"/>
      <c r="H1712" s="36"/>
    </row>
    <row r="1713" spans="1:8" x14ac:dyDescent="0.25">
      <c r="A1713" s="37"/>
      <c r="D1713" s="33"/>
      <c r="E1713" s="18"/>
      <c r="F1713" s="31"/>
      <c r="H1713" s="36"/>
    </row>
    <row r="1714" spans="1:8" x14ac:dyDescent="0.25">
      <c r="A1714" s="37"/>
      <c r="D1714" s="33"/>
      <c r="E1714" s="18"/>
      <c r="F1714" s="31"/>
      <c r="H1714" s="36"/>
    </row>
    <row r="1715" spans="1:8" x14ac:dyDescent="0.25">
      <c r="A1715" s="37"/>
      <c r="D1715" s="33"/>
      <c r="E1715" s="18"/>
      <c r="F1715" s="31"/>
      <c r="H1715" s="36"/>
    </row>
    <row r="1716" spans="1:8" x14ac:dyDescent="0.25">
      <c r="A1716" s="37"/>
      <c r="D1716" s="33"/>
      <c r="E1716" s="18"/>
      <c r="F1716" s="31"/>
      <c r="H1716" s="36"/>
    </row>
    <row r="1717" spans="1:8" x14ac:dyDescent="0.25">
      <c r="A1717" s="37"/>
      <c r="D1717" s="33"/>
      <c r="E1717" s="18"/>
      <c r="F1717" s="31"/>
      <c r="H1717" s="36"/>
    </row>
    <row r="1718" spans="1:8" x14ac:dyDescent="0.25">
      <c r="A1718" s="37"/>
      <c r="D1718" s="33"/>
      <c r="E1718" s="18"/>
      <c r="F1718" s="31"/>
      <c r="H1718" s="36"/>
    </row>
    <row r="1719" spans="1:8" x14ac:dyDescent="0.25">
      <c r="A1719" s="37"/>
      <c r="D1719" s="33"/>
      <c r="E1719" s="18"/>
      <c r="F1719" s="31"/>
      <c r="H1719" s="36"/>
    </row>
    <row r="1720" spans="1:8" x14ac:dyDescent="0.25">
      <c r="A1720" s="37"/>
      <c r="D1720" s="33"/>
      <c r="E1720" s="18"/>
      <c r="F1720" s="31"/>
      <c r="H1720" s="36"/>
    </row>
    <row r="1721" spans="1:8" x14ac:dyDescent="0.25">
      <c r="A1721" s="37"/>
      <c r="D1721" s="33"/>
      <c r="E1721" s="18"/>
      <c r="F1721" s="31"/>
      <c r="H1721" s="36"/>
    </row>
    <row r="1722" spans="1:8" x14ac:dyDescent="0.25">
      <c r="A1722" s="37"/>
      <c r="D1722" s="33"/>
      <c r="E1722" s="18"/>
      <c r="F1722" s="31"/>
      <c r="H1722" s="36"/>
    </row>
    <row r="1723" spans="1:8" x14ac:dyDescent="0.25">
      <c r="A1723" s="37"/>
      <c r="D1723" s="33"/>
      <c r="E1723" s="18"/>
      <c r="F1723" s="31"/>
      <c r="H1723" s="36"/>
    </row>
    <row r="1724" spans="1:8" x14ac:dyDescent="0.25">
      <c r="A1724" s="37"/>
      <c r="D1724" s="33"/>
      <c r="E1724" s="18"/>
      <c r="F1724" s="31"/>
      <c r="H1724" s="36"/>
    </row>
    <row r="1725" spans="1:8" x14ac:dyDescent="0.25">
      <c r="A1725" s="37"/>
      <c r="D1725" s="33"/>
      <c r="E1725" s="18"/>
      <c r="F1725" s="31"/>
      <c r="H1725" s="36"/>
    </row>
    <row r="1726" spans="1:8" x14ac:dyDescent="0.25">
      <c r="A1726" s="37"/>
      <c r="D1726" s="33"/>
      <c r="E1726" s="18"/>
      <c r="F1726" s="31"/>
      <c r="H1726" s="36"/>
    </row>
    <row r="1727" spans="1:8" x14ac:dyDescent="0.25">
      <c r="A1727" s="37"/>
      <c r="D1727" s="33"/>
      <c r="E1727" s="18"/>
      <c r="F1727" s="31"/>
      <c r="H1727" s="36"/>
    </row>
    <row r="1728" spans="1:8" x14ac:dyDescent="0.25">
      <c r="A1728" s="37"/>
      <c r="D1728" s="33"/>
      <c r="E1728" s="18"/>
      <c r="F1728" s="31"/>
      <c r="H1728" s="36"/>
    </row>
    <row r="1729" spans="1:8" x14ac:dyDescent="0.25">
      <c r="A1729" s="37"/>
      <c r="D1729" s="33"/>
      <c r="E1729" s="18"/>
      <c r="F1729" s="31"/>
      <c r="H1729" s="36"/>
    </row>
    <row r="1730" spans="1:8" x14ac:dyDescent="0.25">
      <c r="A1730" s="37"/>
      <c r="D1730" s="33"/>
      <c r="E1730" s="18"/>
      <c r="F1730" s="31"/>
      <c r="H1730" s="36"/>
    </row>
    <row r="1731" spans="1:8" x14ac:dyDescent="0.25">
      <c r="A1731" s="37"/>
      <c r="D1731" s="33"/>
      <c r="E1731" s="18"/>
      <c r="F1731" s="31"/>
      <c r="H1731" s="36"/>
    </row>
    <row r="1732" spans="1:8" x14ac:dyDescent="0.25">
      <c r="A1732" s="37"/>
      <c r="D1732" s="33"/>
      <c r="E1732" s="18"/>
      <c r="F1732" s="31"/>
      <c r="H1732" s="36"/>
    </row>
    <row r="1733" spans="1:8" x14ac:dyDescent="0.25">
      <c r="A1733" s="37"/>
      <c r="D1733" s="33"/>
      <c r="E1733" s="18"/>
      <c r="F1733" s="31"/>
      <c r="H1733" s="36"/>
    </row>
    <row r="1734" spans="1:8" x14ac:dyDescent="0.25">
      <c r="A1734" s="37"/>
      <c r="D1734" s="33"/>
      <c r="E1734" s="18"/>
      <c r="F1734" s="31"/>
      <c r="H1734" s="36"/>
    </row>
    <row r="1735" spans="1:8" x14ac:dyDescent="0.25">
      <c r="A1735" s="37"/>
      <c r="D1735" s="33"/>
      <c r="E1735" s="18"/>
      <c r="F1735" s="31"/>
      <c r="H1735" s="36"/>
    </row>
    <row r="1736" spans="1:8" x14ac:dyDescent="0.25">
      <c r="A1736" s="37"/>
      <c r="D1736" s="33"/>
      <c r="E1736" s="18"/>
      <c r="F1736" s="31"/>
      <c r="H1736" s="36"/>
    </row>
    <row r="1737" spans="1:8" x14ac:dyDescent="0.25">
      <c r="A1737" s="37"/>
      <c r="D1737" s="33"/>
      <c r="E1737" s="18"/>
      <c r="F1737" s="31"/>
      <c r="H1737" s="36"/>
    </row>
    <row r="1738" spans="1:8" x14ac:dyDescent="0.25">
      <c r="A1738" s="37"/>
      <c r="D1738" s="33"/>
      <c r="E1738" s="18"/>
      <c r="F1738" s="31"/>
      <c r="H1738" s="36"/>
    </row>
    <row r="1739" spans="1:8" x14ac:dyDescent="0.25">
      <c r="A1739" s="37"/>
      <c r="D1739" s="33"/>
      <c r="E1739" s="18"/>
      <c r="F1739" s="31"/>
      <c r="H1739" s="36"/>
    </row>
    <row r="1740" spans="1:8" x14ac:dyDescent="0.25">
      <c r="A1740" s="37"/>
      <c r="D1740" s="33"/>
      <c r="E1740" s="18"/>
      <c r="F1740" s="31"/>
      <c r="H1740" s="36"/>
    </row>
    <row r="1741" spans="1:8" x14ac:dyDescent="0.25">
      <c r="A1741" s="37"/>
      <c r="D1741" s="33"/>
      <c r="E1741" s="18"/>
      <c r="F1741" s="31"/>
      <c r="H1741" s="36"/>
    </row>
    <row r="1742" spans="1:8" x14ac:dyDescent="0.25">
      <c r="A1742" s="37"/>
      <c r="D1742" s="33"/>
      <c r="E1742" s="18"/>
      <c r="F1742" s="31"/>
      <c r="H1742" s="36"/>
    </row>
    <row r="1743" spans="1:8" x14ac:dyDescent="0.25">
      <c r="A1743" s="37"/>
      <c r="D1743" s="33"/>
      <c r="E1743" s="18"/>
      <c r="F1743" s="31"/>
      <c r="H1743" s="36"/>
    </row>
    <row r="1744" spans="1:8" x14ac:dyDescent="0.25">
      <c r="A1744" s="37"/>
      <c r="D1744" s="33"/>
      <c r="E1744" s="18"/>
      <c r="F1744" s="31"/>
      <c r="H1744" s="36"/>
    </row>
    <row r="1745" spans="1:8" x14ac:dyDescent="0.25">
      <c r="A1745" s="37"/>
      <c r="D1745" s="33"/>
      <c r="E1745" s="18"/>
      <c r="F1745" s="31"/>
      <c r="H1745" s="36"/>
    </row>
    <row r="1746" spans="1:8" x14ac:dyDescent="0.25">
      <c r="A1746" s="37"/>
      <c r="D1746" s="33"/>
      <c r="E1746" s="18"/>
      <c r="F1746" s="31"/>
      <c r="H1746" s="36"/>
    </row>
    <row r="1747" spans="1:8" x14ac:dyDescent="0.25">
      <c r="A1747" s="37"/>
      <c r="D1747" s="33"/>
      <c r="E1747" s="18"/>
      <c r="F1747" s="31"/>
      <c r="H1747" s="36"/>
    </row>
    <row r="1748" spans="1:8" x14ac:dyDescent="0.25">
      <c r="A1748" s="37"/>
      <c r="D1748" s="33"/>
      <c r="E1748" s="18"/>
      <c r="F1748" s="31"/>
      <c r="H1748" s="36"/>
    </row>
    <row r="1749" spans="1:8" x14ac:dyDescent="0.25">
      <c r="A1749" s="37"/>
      <c r="D1749" s="33"/>
      <c r="E1749" s="18"/>
      <c r="F1749" s="31"/>
      <c r="H1749" s="36"/>
    </row>
    <row r="1750" spans="1:8" x14ac:dyDescent="0.25">
      <c r="A1750" s="37"/>
      <c r="D1750" s="33"/>
      <c r="E1750" s="18"/>
      <c r="F1750" s="31"/>
      <c r="H1750" s="36"/>
    </row>
    <row r="1751" spans="1:8" x14ac:dyDescent="0.25">
      <c r="A1751" s="37"/>
      <c r="D1751" s="33"/>
      <c r="E1751" s="18"/>
      <c r="F1751" s="31"/>
      <c r="H1751" s="36"/>
    </row>
    <row r="1752" spans="1:8" x14ac:dyDescent="0.25">
      <c r="A1752" s="37"/>
      <c r="D1752" s="33"/>
      <c r="E1752" s="18"/>
      <c r="F1752" s="31"/>
      <c r="H1752" s="36"/>
    </row>
    <row r="1753" spans="1:8" x14ac:dyDescent="0.25">
      <c r="A1753" s="37"/>
      <c r="D1753" s="33"/>
      <c r="E1753" s="18"/>
      <c r="F1753" s="31"/>
      <c r="H1753" s="36"/>
    </row>
    <row r="1754" spans="1:8" x14ac:dyDescent="0.25">
      <c r="A1754" s="37"/>
      <c r="D1754" s="33"/>
      <c r="E1754" s="18"/>
      <c r="F1754" s="31"/>
      <c r="H1754" s="36"/>
    </row>
    <row r="1755" spans="1:8" x14ac:dyDescent="0.25">
      <c r="A1755" s="37"/>
      <c r="D1755" s="33"/>
      <c r="E1755" s="18"/>
      <c r="F1755" s="31"/>
      <c r="H1755" s="36"/>
    </row>
    <row r="1756" spans="1:8" x14ac:dyDescent="0.25">
      <c r="A1756" s="37"/>
      <c r="D1756" s="33"/>
      <c r="E1756" s="18"/>
      <c r="F1756" s="31"/>
      <c r="H1756" s="36"/>
    </row>
    <row r="1757" spans="1:8" x14ac:dyDescent="0.25">
      <c r="A1757" s="37"/>
      <c r="D1757" s="33"/>
      <c r="E1757" s="18"/>
      <c r="F1757" s="31"/>
      <c r="H1757" s="36"/>
    </row>
    <row r="1758" spans="1:8" x14ac:dyDescent="0.25">
      <c r="A1758" s="37"/>
      <c r="D1758" s="33"/>
      <c r="E1758" s="18"/>
      <c r="F1758" s="31"/>
      <c r="H1758" s="36"/>
    </row>
    <row r="1759" spans="1:8" x14ac:dyDescent="0.25">
      <c r="A1759" s="37"/>
      <c r="D1759" s="33"/>
      <c r="E1759" s="18"/>
      <c r="F1759" s="31"/>
      <c r="H1759" s="36"/>
    </row>
    <row r="1760" spans="1:8" x14ac:dyDescent="0.25">
      <c r="A1760" s="37"/>
      <c r="D1760" s="33"/>
      <c r="E1760" s="18"/>
      <c r="F1760" s="31"/>
      <c r="H1760" s="36"/>
    </row>
    <row r="1761" spans="1:8" x14ac:dyDescent="0.25">
      <c r="A1761" s="37"/>
      <c r="D1761" s="33"/>
      <c r="E1761" s="18"/>
      <c r="F1761" s="31"/>
      <c r="H1761" s="36"/>
    </row>
    <row r="1762" spans="1:8" x14ac:dyDescent="0.25">
      <c r="A1762" s="37"/>
      <c r="D1762" s="33"/>
      <c r="E1762" s="18"/>
      <c r="F1762" s="31"/>
      <c r="H1762" s="36"/>
    </row>
    <row r="1763" spans="1:8" x14ac:dyDescent="0.25">
      <c r="A1763" s="37"/>
      <c r="D1763" s="33"/>
      <c r="E1763" s="18"/>
      <c r="F1763" s="31"/>
      <c r="H1763" s="36"/>
    </row>
    <row r="1764" spans="1:8" x14ac:dyDescent="0.25">
      <c r="A1764" s="37"/>
      <c r="D1764" s="33"/>
      <c r="E1764" s="18"/>
      <c r="F1764" s="31"/>
      <c r="H1764" s="36"/>
    </row>
    <row r="1765" spans="1:8" x14ac:dyDescent="0.25">
      <c r="A1765" s="37"/>
      <c r="D1765" s="33"/>
      <c r="E1765" s="18"/>
      <c r="F1765" s="31"/>
      <c r="H1765" s="36"/>
    </row>
    <row r="1766" spans="1:8" x14ac:dyDescent="0.25">
      <c r="A1766" s="37"/>
      <c r="D1766" s="33"/>
      <c r="E1766" s="18"/>
      <c r="F1766" s="31"/>
      <c r="H1766" s="36"/>
    </row>
    <row r="1767" spans="1:8" x14ac:dyDescent="0.25">
      <c r="A1767" s="37"/>
      <c r="D1767" s="33"/>
      <c r="E1767" s="18"/>
      <c r="F1767" s="31"/>
      <c r="H1767" s="36"/>
    </row>
    <row r="1768" spans="1:8" x14ac:dyDescent="0.25">
      <c r="A1768" s="37"/>
      <c r="D1768" s="33"/>
      <c r="E1768" s="18"/>
      <c r="F1768" s="31"/>
      <c r="H1768" s="36"/>
    </row>
    <row r="1769" spans="1:8" x14ac:dyDescent="0.25">
      <c r="A1769" s="37"/>
      <c r="D1769" s="33"/>
      <c r="E1769" s="18"/>
      <c r="F1769" s="31"/>
      <c r="H1769" s="36"/>
    </row>
    <row r="1770" spans="1:8" x14ac:dyDescent="0.25">
      <c r="A1770" s="37"/>
      <c r="D1770" s="33"/>
      <c r="E1770" s="18"/>
      <c r="F1770" s="31"/>
      <c r="H1770" s="36"/>
    </row>
    <row r="1771" spans="1:8" x14ac:dyDescent="0.25">
      <c r="A1771" s="37"/>
      <c r="D1771" s="33"/>
      <c r="E1771" s="18"/>
      <c r="F1771" s="31"/>
      <c r="H1771" s="36"/>
    </row>
    <row r="1772" spans="1:8" x14ac:dyDescent="0.25">
      <c r="A1772" s="37"/>
      <c r="D1772" s="33"/>
      <c r="E1772" s="18"/>
      <c r="F1772" s="31"/>
      <c r="H1772" s="36"/>
    </row>
    <row r="1773" spans="1:8" x14ac:dyDescent="0.25">
      <c r="A1773" s="37"/>
      <c r="D1773" s="33"/>
      <c r="E1773" s="18"/>
      <c r="F1773" s="31"/>
      <c r="H1773" s="36"/>
    </row>
    <row r="1774" spans="1:8" x14ac:dyDescent="0.25">
      <c r="A1774" s="37"/>
      <c r="D1774" s="33"/>
      <c r="E1774" s="18"/>
      <c r="F1774" s="31"/>
      <c r="H1774" s="36"/>
    </row>
    <row r="1775" spans="1:8" x14ac:dyDescent="0.25">
      <c r="A1775" s="37"/>
      <c r="D1775" s="33"/>
      <c r="E1775" s="18"/>
      <c r="F1775" s="31"/>
      <c r="H1775" s="36"/>
    </row>
    <row r="1776" spans="1:8" x14ac:dyDescent="0.25">
      <c r="A1776" s="37"/>
      <c r="D1776" s="33"/>
      <c r="E1776" s="18"/>
      <c r="F1776" s="31"/>
      <c r="H1776" s="36"/>
    </row>
    <row r="1777" spans="1:8" x14ac:dyDescent="0.25">
      <c r="A1777" s="37"/>
      <c r="D1777" s="33"/>
      <c r="E1777" s="18"/>
      <c r="F1777" s="31"/>
      <c r="H1777" s="36"/>
    </row>
    <row r="1778" spans="1:8" x14ac:dyDescent="0.25">
      <c r="A1778" s="37"/>
      <c r="D1778" s="33"/>
      <c r="E1778" s="18"/>
      <c r="F1778" s="31"/>
      <c r="H1778" s="36"/>
    </row>
    <row r="1779" spans="1:8" x14ac:dyDescent="0.25">
      <c r="A1779" s="37"/>
      <c r="D1779" s="33"/>
      <c r="E1779" s="18"/>
      <c r="F1779" s="31"/>
      <c r="H1779" s="36"/>
    </row>
    <row r="1780" spans="1:8" x14ac:dyDescent="0.25">
      <c r="A1780" s="37"/>
      <c r="D1780" s="33"/>
      <c r="E1780" s="18"/>
      <c r="F1780" s="31"/>
      <c r="H1780" s="36"/>
    </row>
    <row r="1781" spans="1:8" x14ac:dyDescent="0.25">
      <c r="A1781" s="37"/>
      <c r="D1781" s="33"/>
      <c r="E1781" s="18"/>
      <c r="F1781" s="31"/>
      <c r="H1781" s="36"/>
    </row>
    <row r="1782" spans="1:8" x14ac:dyDescent="0.25">
      <c r="A1782" s="37"/>
      <c r="D1782" s="33"/>
      <c r="E1782" s="18"/>
      <c r="F1782" s="31"/>
      <c r="H1782" s="36"/>
    </row>
    <row r="1783" spans="1:8" x14ac:dyDescent="0.25">
      <c r="A1783" s="37"/>
      <c r="D1783" s="33"/>
      <c r="E1783" s="18"/>
      <c r="F1783" s="31"/>
      <c r="H1783" s="36"/>
    </row>
    <row r="1784" spans="1:8" x14ac:dyDescent="0.25">
      <c r="A1784" s="37"/>
      <c r="D1784" s="33"/>
      <c r="E1784" s="18"/>
      <c r="F1784" s="31"/>
      <c r="H1784" s="36"/>
    </row>
    <row r="1785" spans="1:8" x14ac:dyDescent="0.25">
      <c r="A1785" s="37"/>
      <c r="D1785" s="33"/>
      <c r="E1785" s="18"/>
      <c r="F1785" s="31"/>
      <c r="H1785" s="36"/>
    </row>
    <row r="1786" spans="1:8" x14ac:dyDescent="0.25">
      <c r="A1786" s="37"/>
      <c r="D1786" s="33"/>
      <c r="E1786" s="18"/>
      <c r="F1786" s="31"/>
      <c r="H1786" s="36"/>
    </row>
    <row r="1787" spans="1:8" x14ac:dyDescent="0.25">
      <c r="A1787" s="37"/>
      <c r="D1787" s="33"/>
      <c r="E1787" s="18"/>
      <c r="F1787" s="31"/>
      <c r="H1787" s="36"/>
    </row>
    <row r="1788" spans="1:8" x14ac:dyDescent="0.25">
      <c r="A1788" s="37"/>
      <c r="D1788" s="33"/>
      <c r="E1788" s="18"/>
      <c r="F1788" s="31"/>
      <c r="H1788" s="36"/>
    </row>
    <row r="1789" spans="1:8" x14ac:dyDescent="0.25">
      <c r="A1789" s="37"/>
      <c r="D1789" s="33"/>
      <c r="E1789" s="18"/>
      <c r="F1789" s="31"/>
      <c r="H1789" s="36"/>
    </row>
    <row r="1790" spans="1:8" x14ac:dyDescent="0.25">
      <c r="A1790" s="37"/>
      <c r="D1790" s="33"/>
      <c r="E1790" s="18"/>
      <c r="F1790" s="31"/>
      <c r="H1790" s="36"/>
    </row>
    <row r="1791" spans="1:8" x14ac:dyDescent="0.25">
      <c r="A1791" s="37"/>
      <c r="D1791" s="33"/>
      <c r="E1791" s="18"/>
      <c r="F1791" s="31"/>
      <c r="H1791" s="36"/>
    </row>
    <row r="1792" spans="1:8" x14ac:dyDescent="0.25">
      <c r="A1792" s="37"/>
      <c r="D1792" s="33"/>
      <c r="E1792" s="18"/>
      <c r="F1792" s="31"/>
      <c r="H1792" s="36"/>
    </row>
    <row r="1793" spans="1:8" x14ac:dyDescent="0.25">
      <c r="A1793" s="37"/>
      <c r="D1793" s="33"/>
      <c r="E1793" s="18"/>
      <c r="F1793" s="31"/>
      <c r="H1793" s="36"/>
    </row>
    <row r="1794" spans="1:8" x14ac:dyDescent="0.25">
      <c r="A1794" s="37"/>
      <c r="D1794" s="33"/>
      <c r="E1794" s="18"/>
      <c r="F1794" s="31"/>
      <c r="H1794" s="36"/>
    </row>
    <row r="1795" spans="1:8" x14ac:dyDescent="0.25">
      <c r="A1795" s="37"/>
      <c r="D1795" s="33"/>
      <c r="E1795" s="18"/>
      <c r="F1795" s="31"/>
      <c r="H1795" s="36"/>
    </row>
    <row r="1796" spans="1:8" x14ac:dyDescent="0.25">
      <c r="A1796" s="37"/>
      <c r="D1796" s="33"/>
      <c r="E1796" s="18"/>
      <c r="F1796" s="31"/>
      <c r="H1796" s="36"/>
    </row>
    <row r="1797" spans="1:8" x14ac:dyDescent="0.25">
      <c r="A1797" s="37"/>
      <c r="D1797" s="33"/>
      <c r="E1797" s="18"/>
      <c r="F1797" s="31"/>
      <c r="H1797" s="36"/>
    </row>
    <row r="1798" spans="1:8" x14ac:dyDescent="0.25">
      <c r="A1798" s="37"/>
      <c r="D1798" s="33"/>
      <c r="E1798" s="18"/>
      <c r="F1798" s="31"/>
      <c r="H1798" s="36"/>
    </row>
    <row r="1799" spans="1:8" x14ac:dyDescent="0.25">
      <c r="A1799" s="37"/>
      <c r="D1799" s="33"/>
      <c r="E1799" s="18"/>
      <c r="F1799" s="31"/>
      <c r="H1799" s="36"/>
    </row>
    <row r="1800" spans="1:8" x14ac:dyDescent="0.25">
      <c r="A1800" s="37"/>
      <c r="D1800" s="33"/>
      <c r="E1800" s="18"/>
      <c r="F1800" s="31"/>
      <c r="H1800" s="36"/>
    </row>
    <row r="1801" spans="1:8" x14ac:dyDescent="0.25">
      <c r="A1801" s="37"/>
      <c r="D1801" s="33"/>
      <c r="E1801" s="18"/>
      <c r="F1801" s="31"/>
      <c r="H1801" s="36"/>
    </row>
    <row r="1802" spans="1:8" x14ac:dyDescent="0.25">
      <c r="A1802" s="37"/>
      <c r="D1802" s="33"/>
      <c r="E1802" s="18"/>
      <c r="F1802" s="31"/>
      <c r="H1802" s="36"/>
    </row>
    <row r="1803" spans="1:8" x14ac:dyDescent="0.25">
      <c r="A1803" s="37"/>
      <c r="D1803" s="33"/>
      <c r="E1803" s="18"/>
      <c r="F1803" s="31"/>
      <c r="H1803" s="36"/>
    </row>
    <row r="1804" spans="1:8" x14ac:dyDescent="0.25">
      <c r="A1804" s="37"/>
      <c r="D1804" s="33"/>
      <c r="E1804" s="18"/>
      <c r="F1804" s="31"/>
      <c r="H1804" s="36"/>
    </row>
    <row r="1805" spans="1:8" x14ac:dyDescent="0.25">
      <c r="A1805" s="37"/>
      <c r="D1805" s="33"/>
      <c r="E1805" s="18"/>
      <c r="F1805" s="31"/>
      <c r="H1805" s="36"/>
    </row>
    <row r="1806" spans="1:8" x14ac:dyDescent="0.25">
      <c r="A1806" s="37"/>
      <c r="D1806" s="33"/>
      <c r="E1806" s="18"/>
      <c r="F1806" s="31"/>
      <c r="H1806" s="36"/>
    </row>
    <row r="1807" spans="1:8" x14ac:dyDescent="0.25">
      <c r="A1807" s="37"/>
      <c r="D1807" s="33"/>
      <c r="E1807" s="18"/>
      <c r="F1807" s="31"/>
      <c r="H1807" s="36"/>
    </row>
    <row r="1808" spans="1:8" x14ac:dyDescent="0.25">
      <c r="A1808" s="37"/>
      <c r="D1808" s="33"/>
      <c r="E1808" s="18"/>
      <c r="F1808" s="31"/>
      <c r="H1808" s="36"/>
    </row>
    <row r="1809" spans="1:8" x14ac:dyDescent="0.25">
      <c r="A1809" s="37"/>
      <c r="D1809" s="33"/>
      <c r="E1809" s="18"/>
      <c r="F1809" s="31"/>
      <c r="H1809" s="36"/>
    </row>
    <row r="1810" spans="1:8" x14ac:dyDescent="0.25">
      <c r="A1810" s="37"/>
      <c r="D1810" s="33"/>
      <c r="E1810" s="18"/>
      <c r="F1810" s="31"/>
      <c r="H1810" s="36"/>
    </row>
    <row r="1811" spans="1:8" x14ac:dyDescent="0.25">
      <c r="A1811" s="37"/>
      <c r="D1811" s="33"/>
      <c r="E1811" s="18"/>
      <c r="F1811" s="31"/>
      <c r="H1811" s="36"/>
    </row>
    <row r="1812" spans="1:8" x14ac:dyDescent="0.25">
      <c r="A1812" s="37"/>
      <c r="D1812" s="33"/>
      <c r="E1812" s="18"/>
      <c r="F1812" s="31"/>
      <c r="H1812" s="36"/>
    </row>
    <row r="1813" spans="1:8" x14ac:dyDescent="0.25">
      <c r="A1813" s="37"/>
      <c r="D1813" s="33"/>
      <c r="E1813" s="18"/>
      <c r="F1813" s="31"/>
      <c r="H1813" s="36"/>
    </row>
    <row r="1814" spans="1:8" x14ac:dyDescent="0.25">
      <c r="A1814" s="37"/>
      <c r="D1814" s="33"/>
      <c r="E1814" s="18"/>
      <c r="F1814" s="31"/>
      <c r="H1814" s="36"/>
    </row>
    <row r="1815" spans="1:8" x14ac:dyDescent="0.25">
      <c r="A1815" s="37"/>
      <c r="D1815" s="33"/>
      <c r="E1815" s="18"/>
      <c r="F1815" s="31"/>
      <c r="H1815" s="36"/>
    </row>
    <row r="1816" spans="1:8" x14ac:dyDescent="0.25">
      <c r="A1816" s="37"/>
      <c r="D1816" s="33"/>
      <c r="E1816" s="18"/>
      <c r="F1816" s="31"/>
      <c r="H1816" s="36"/>
    </row>
    <row r="1817" spans="1:8" x14ac:dyDescent="0.25">
      <c r="A1817" s="37"/>
      <c r="D1817" s="33"/>
      <c r="E1817" s="18"/>
      <c r="F1817" s="31"/>
      <c r="H1817" s="36"/>
    </row>
    <row r="1818" spans="1:8" x14ac:dyDescent="0.25">
      <c r="A1818" s="37"/>
      <c r="D1818" s="33"/>
      <c r="E1818" s="18"/>
      <c r="F1818" s="31"/>
      <c r="H1818" s="36"/>
    </row>
    <row r="1819" spans="1:8" x14ac:dyDescent="0.25">
      <c r="A1819" s="37"/>
      <c r="D1819" s="33"/>
      <c r="E1819" s="18"/>
      <c r="F1819" s="31"/>
      <c r="H1819" s="36"/>
    </row>
    <row r="1820" spans="1:8" x14ac:dyDescent="0.25">
      <c r="A1820" s="37"/>
      <c r="D1820" s="33"/>
      <c r="E1820" s="18"/>
      <c r="F1820" s="31"/>
      <c r="H1820" s="36"/>
    </row>
    <row r="1821" spans="1:8" x14ac:dyDescent="0.25">
      <c r="A1821" s="37"/>
      <c r="D1821" s="33"/>
      <c r="E1821" s="18"/>
      <c r="F1821" s="31"/>
      <c r="H1821" s="36"/>
    </row>
    <row r="1822" spans="1:8" x14ac:dyDescent="0.25">
      <c r="A1822" s="37"/>
      <c r="D1822" s="33"/>
      <c r="E1822" s="18"/>
      <c r="F1822" s="31"/>
      <c r="H1822" s="36"/>
    </row>
    <row r="1823" spans="1:8" x14ac:dyDescent="0.25">
      <c r="A1823" s="37"/>
      <c r="D1823" s="33"/>
      <c r="E1823" s="18"/>
      <c r="F1823" s="31"/>
      <c r="H1823" s="36"/>
    </row>
    <row r="1824" spans="1:8" x14ac:dyDescent="0.25">
      <c r="A1824" s="37"/>
      <c r="D1824" s="33"/>
      <c r="E1824" s="18"/>
      <c r="F1824" s="31"/>
      <c r="H1824" s="36"/>
    </row>
    <row r="1825" spans="1:8" x14ac:dyDescent="0.25">
      <c r="A1825" s="37"/>
      <c r="D1825" s="33"/>
      <c r="E1825" s="18"/>
      <c r="F1825" s="31"/>
      <c r="H1825" s="36"/>
    </row>
    <row r="1826" spans="1:8" x14ac:dyDescent="0.25">
      <c r="A1826" s="37"/>
      <c r="D1826" s="33"/>
      <c r="E1826" s="18"/>
      <c r="F1826" s="31"/>
      <c r="H1826" s="36"/>
    </row>
    <row r="1827" spans="1:8" x14ac:dyDescent="0.25">
      <c r="A1827" s="37"/>
      <c r="D1827" s="33"/>
      <c r="E1827" s="18"/>
      <c r="F1827" s="31"/>
      <c r="H1827" s="36"/>
    </row>
    <row r="1828" spans="1:8" x14ac:dyDescent="0.25">
      <c r="A1828" s="37"/>
      <c r="D1828" s="33"/>
      <c r="E1828" s="18"/>
      <c r="F1828" s="31"/>
      <c r="H1828" s="36"/>
    </row>
    <row r="1829" spans="1:8" x14ac:dyDescent="0.25">
      <c r="A1829" s="37"/>
      <c r="D1829" s="33"/>
      <c r="E1829" s="18"/>
      <c r="F1829" s="31"/>
      <c r="H1829" s="36"/>
    </row>
    <row r="1830" spans="1:8" x14ac:dyDescent="0.25">
      <c r="A1830" s="37"/>
      <c r="D1830" s="33"/>
      <c r="E1830" s="18"/>
      <c r="F1830" s="31"/>
      <c r="H1830" s="36"/>
    </row>
    <row r="1831" spans="1:8" x14ac:dyDescent="0.25">
      <c r="A1831" s="37"/>
      <c r="D1831" s="33"/>
      <c r="E1831" s="18"/>
      <c r="F1831" s="31"/>
      <c r="H1831" s="36"/>
    </row>
    <row r="1832" spans="1:8" x14ac:dyDescent="0.25">
      <c r="A1832" s="37"/>
      <c r="D1832" s="33"/>
      <c r="E1832" s="18"/>
      <c r="F1832" s="31"/>
      <c r="H1832" s="36"/>
    </row>
    <row r="1833" spans="1:8" x14ac:dyDescent="0.25">
      <c r="A1833" s="37"/>
      <c r="D1833" s="33"/>
      <c r="E1833" s="18"/>
      <c r="F1833" s="31"/>
      <c r="H1833" s="36"/>
    </row>
    <row r="1834" spans="1:8" x14ac:dyDescent="0.25">
      <c r="A1834" s="37"/>
      <c r="D1834" s="33"/>
      <c r="E1834" s="18"/>
      <c r="F1834" s="31"/>
      <c r="H1834" s="36"/>
    </row>
    <row r="1835" spans="1:8" x14ac:dyDescent="0.25">
      <c r="A1835" s="37"/>
      <c r="D1835" s="33"/>
      <c r="E1835" s="18"/>
      <c r="F1835" s="31"/>
      <c r="H1835" s="36"/>
    </row>
    <row r="1836" spans="1:8" x14ac:dyDescent="0.25">
      <c r="A1836" s="37"/>
      <c r="D1836" s="33"/>
      <c r="E1836" s="18"/>
      <c r="F1836" s="31"/>
      <c r="H1836" s="36"/>
    </row>
    <row r="1837" spans="1:8" x14ac:dyDescent="0.25">
      <c r="A1837" s="37"/>
      <c r="D1837" s="33"/>
      <c r="E1837" s="18"/>
      <c r="F1837" s="31"/>
      <c r="H1837" s="36"/>
    </row>
    <row r="1838" spans="1:8" x14ac:dyDescent="0.25">
      <c r="A1838" s="37"/>
      <c r="D1838" s="33"/>
      <c r="E1838" s="18"/>
      <c r="F1838" s="31"/>
      <c r="H1838" s="36"/>
    </row>
    <row r="1839" spans="1:8" x14ac:dyDescent="0.25">
      <c r="A1839" s="37"/>
      <c r="D1839" s="33"/>
      <c r="E1839" s="18"/>
      <c r="F1839" s="31"/>
      <c r="H1839" s="36"/>
    </row>
    <row r="1840" spans="1:8" x14ac:dyDescent="0.25">
      <c r="A1840" s="37"/>
      <c r="D1840" s="33"/>
      <c r="E1840" s="18"/>
      <c r="F1840" s="31"/>
      <c r="H1840" s="36"/>
    </row>
    <row r="1841" spans="1:8" x14ac:dyDescent="0.25">
      <c r="A1841" s="37"/>
      <c r="D1841" s="33"/>
      <c r="E1841" s="18"/>
      <c r="F1841" s="31"/>
      <c r="H1841" s="36"/>
    </row>
    <row r="1842" spans="1:8" x14ac:dyDescent="0.25">
      <c r="A1842" s="37"/>
      <c r="D1842" s="33"/>
      <c r="E1842" s="18"/>
      <c r="F1842" s="31"/>
      <c r="H1842" s="36"/>
    </row>
    <row r="1843" spans="1:8" x14ac:dyDescent="0.25">
      <c r="A1843" s="37"/>
      <c r="D1843" s="33"/>
      <c r="E1843" s="18"/>
      <c r="F1843" s="31"/>
      <c r="H1843" s="36"/>
    </row>
    <row r="1844" spans="1:8" x14ac:dyDescent="0.25">
      <c r="A1844" s="37"/>
      <c r="D1844" s="33"/>
      <c r="E1844" s="18"/>
      <c r="F1844" s="31"/>
      <c r="H1844" s="36"/>
    </row>
    <row r="1845" spans="1:8" x14ac:dyDescent="0.25">
      <c r="A1845" s="37"/>
      <c r="D1845" s="33"/>
      <c r="E1845" s="18"/>
      <c r="F1845" s="31"/>
      <c r="H1845" s="36"/>
    </row>
    <row r="1846" spans="1:8" x14ac:dyDescent="0.25">
      <c r="A1846" s="37"/>
      <c r="D1846" s="33"/>
      <c r="E1846" s="18"/>
      <c r="F1846" s="31"/>
      <c r="H1846" s="36"/>
    </row>
    <row r="1847" spans="1:8" x14ac:dyDescent="0.25">
      <c r="A1847" s="37"/>
      <c r="D1847" s="33"/>
      <c r="E1847" s="18"/>
      <c r="F1847" s="31"/>
      <c r="H1847" s="36"/>
    </row>
    <row r="1848" spans="1:8" x14ac:dyDescent="0.25">
      <c r="A1848" s="37"/>
      <c r="D1848" s="33"/>
      <c r="E1848" s="18"/>
      <c r="F1848" s="31"/>
      <c r="H1848" s="36"/>
    </row>
    <row r="1849" spans="1:8" x14ac:dyDescent="0.25">
      <c r="A1849" s="37"/>
      <c r="D1849" s="33"/>
      <c r="E1849" s="18"/>
      <c r="F1849" s="31"/>
      <c r="H1849" s="36"/>
    </row>
    <row r="1850" spans="1:8" x14ac:dyDescent="0.25">
      <c r="A1850" s="37"/>
      <c r="D1850" s="33"/>
      <c r="E1850" s="18"/>
      <c r="F1850" s="31"/>
      <c r="H1850" s="36"/>
    </row>
    <row r="1851" spans="1:8" x14ac:dyDescent="0.25">
      <c r="A1851" s="37"/>
      <c r="D1851" s="33"/>
      <c r="E1851" s="18"/>
      <c r="F1851" s="31"/>
      <c r="H1851" s="36"/>
    </row>
    <row r="1852" spans="1:8" x14ac:dyDescent="0.25">
      <c r="A1852" s="37"/>
      <c r="D1852" s="33"/>
      <c r="E1852" s="18"/>
      <c r="F1852" s="31"/>
      <c r="H1852" s="36"/>
    </row>
    <row r="1853" spans="1:8" x14ac:dyDescent="0.25">
      <c r="A1853" s="37"/>
      <c r="D1853" s="33"/>
      <c r="E1853" s="18"/>
      <c r="F1853" s="31"/>
      <c r="H1853" s="36"/>
    </row>
    <row r="1854" spans="1:8" x14ac:dyDescent="0.25">
      <c r="A1854" s="37"/>
      <c r="D1854" s="33"/>
      <c r="E1854" s="18"/>
      <c r="F1854" s="31"/>
      <c r="H1854" s="36"/>
    </row>
    <row r="1855" spans="1:8" x14ac:dyDescent="0.25">
      <c r="A1855" s="37"/>
      <c r="D1855" s="33"/>
      <c r="E1855" s="18"/>
      <c r="F1855" s="31"/>
      <c r="H1855" s="36"/>
    </row>
    <row r="1856" spans="1:8" x14ac:dyDescent="0.25">
      <c r="A1856" s="37"/>
      <c r="D1856" s="33"/>
      <c r="E1856" s="18"/>
      <c r="F1856" s="31"/>
      <c r="H1856" s="36"/>
    </row>
    <row r="1857" spans="1:8" x14ac:dyDescent="0.25">
      <c r="A1857" s="37"/>
      <c r="D1857" s="33"/>
      <c r="E1857" s="18"/>
      <c r="F1857" s="31"/>
      <c r="H1857" s="36"/>
    </row>
    <row r="1858" spans="1:8" x14ac:dyDescent="0.25">
      <c r="A1858" s="37"/>
      <c r="D1858" s="33"/>
      <c r="E1858" s="18"/>
      <c r="F1858" s="31"/>
      <c r="H1858" s="36"/>
    </row>
    <row r="1859" spans="1:8" x14ac:dyDescent="0.25">
      <c r="A1859" s="37"/>
      <c r="D1859" s="33"/>
      <c r="E1859" s="18"/>
      <c r="F1859" s="31"/>
      <c r="H1859" s="36"/>
    </row>
    <row r="1860" spans="1:8" x14ac:dyDescent="0.25">
      <c r="A1860" s="37"/>
      <c r="D1860" s="33"/>
      <c r="E1860" s="18"/>
      <c r="F1860" s="31"/>
      <c r="H1860" s="36"/>
    </row>
    <row r="1861" spans="1:8" x14ac:dyDescent="0.25">
      <c r="A1861" s="37"/>
      <c r="D1861" s="33"/>
      <c r="E1861" s="18"/>
      <c r="F1861" s="31"/>
      <c r="H1861" s="36"/>
    </row>
    <row r="1862" spans="1:8" x14ac:dyDescent="0.25">
      <c r="A1862" s="37"/>
      <c r="D1862" s="33"/>
      <c r="E1862" s="18"/>
      <c r="F1862" s="31"/>
      <c r="H1862" s="36"/>
    </row>
    <row r="1863" spans="1:8" x14ac:dyDescent="0.25">
      <c r="A1863" s="37"/>
      <c r="D1863" s="33"/>
      <c r="E1863" s="18"/>
      <c r="F1863" s="31"/>
      <c r="H1863" s="36"/>
    </row>
    <row r="1864" spans="1:8" x14ac:dyDescent="0.25">
      <c r="A1864" s="37"/>
      <c r="D1864" s="33"/>
      <c r="E1864" s="18"/>
      <c r="F1864" s="31"/>
      <c r="H1864" s="36"/>
    </row>
    <row r="1865" spans="1:8" x14ac:dyDescent="0.25">
      <c r="A1865" s="37"/>
      <c r="D1865" s="33"/>
      <c r="E1865" s="18"/>
      <c r="F1865" s="31"/>
      <c r="H1865" s="36"/>
    </row>
    <row r="1866" spans="1:8" x14ac:dyDescent="0.25">
      <c r="A1866" s="37"/>
      <c r="D1866" s="33"/>
      <c r="E1866" s="18"/>
      <c r="F1866" s="31"/>
      <c r="H1866" s="36"/>
    </row>
    <row r="1867" spans="1:8" x14ac:dyDescent="0.25">
      <c r="A1867" s="37"/>
      <c r="D1867" s="33"/>
      <c r="E1867" s="18"/>
      <c r="F1867" s="31"/>
      <c r="H1867" s="36"/>
    </row>
    <row r="1868" spans="1:8" x14ac:dyDescent="0.25">
      <c r="A1868" s="37"/>
      <c r="D1868" s="33"/>
      <c r="E1868" s="18"/>
      <c r="F1868" s="31"/>
      <c r="H1868" s="36"/>
    </row>
    <row r="1869" spans="1:8" x14ac:dyDescent="0.25">
      <c r="A1869" s="37"/>
      <c r="D1869" s="33"/>
      <c r="E1869" s="18"/>
      <c r="F1869" s="31"/>
      <c r="H1869" s="36"/>
    </row>
    <row r="1870" spans="1:8" x14ac:dyDescent="0.25">
      <c r="A1870" s="37"/>
      <c r="D1870" s="33"/>
      <c r="E1870" s="18"/>
      <c r="F1870" s="31"/>
      <c r="H1870" s="36"/>
    </row>
    <row r="1871" spans="1:8" x14ac:dyDescent="0.25">
      <c r="A1871" s="37"/>
      <c r="D1871" s="33"/>
      <c r="E1871" s="18"/>
      <c r="F1871" s="31"/>
      <c r="H1871" s="36"/>
    </row>
    <row r="1872" spans="1:8" x14ac:dyDescent="0.25">
      <c r="A1872" s="37"/>
      <c r="D1872" s="33"/>
      <c r="E1872" s="18"/>
      <c r="F1872" s="31"/>
      <c r="H1872" s="36"/>
    </row>
    <row r="1873" spans="1:8" x14ac:dyDescent="0.25">
      <c r="A1873" s="37"/>
      <c r="D1873" s="33"/>
      <c r="E1873" s="18"/>
      <c r="F1873" s="31"/>
      <c r="H1873" s="36"/>
    </row>
    <row r="1874" spans="1:8" x14ac:dyDescent="0.25">
      <c r="A1874" s="37"/>
      <c r="D1874" s="33"/>
      <c r="E1874" s="18"/>
      <c r="F1874" s="31"/>
      <c r="H1874" s="36"/>
    </row>
    <row r="1875" spans="1:8" x14ac:dyDescent="0.25">
      <c r="A1875" s="37"/>
      <c r="D1875" s="33"/>
      <c r="E1875" s="18"/>
      <c r="F1875" s="31"/>
      <c r="H1875" s="36"/>
    </row>
    <row r="1876" spans="1:8" x14ac:dyDescent="0.25">
      <c r="A1876" s="37"/>
      <c r="D1876" s="33"/>
      <c r="E1876" s="18"/>
      <c r="F1876" s="31"/>
      <c r="H1876" s="36"/>
    </row>
    <row r="1877" spans="1:8" x14ac:dyDescent="0.25">
      <c r="A1877" s="37"/>
      <c r="D1877" s="33"/>
      <c r="E1877" s="18"/>
      <c r="F1877" s="31"/>
      <c r="H1877" s="36"/>
    </row>
    <row r="1878" spans="1:8" x14ac:dyDescent="0.25">
      <c r="A1878" s="37"/>
      <c r="D1878" s="33"/>
      <c r="E1878" s="18"/>
      <c r="F1878" s="31"/>
      <c r="H1878" s="36"/>
    </row>
    <row r="1879" spans="1:8" x14ac:dyDescent="0.25">
      <c r="A1879" s="37"/>
      <c r="D1879" s="33"/>
      <c r="E1879" s="18"/>
      <c r="F1879" s="31"/>
      <c r="H1879" s="36"/>
    </row>
    <row r="1880" spans="1:8" x14ac:dyDescent="0.25">
      <c r="A1880" s="37"/>
      <c r="D1880" s="33"/>
      <c r="E1880" s="18"/>
      <c r="F1880" s="31"/>
      <c r="H1880" s="36"/>
    </row>
    <row r="1881" spans="1:8" x14ac:dyDescent="0.25">
      <c r="A1881" s="37"/>
      <c r="D1881" s="33"/>
      <c r="E1881" s="18"/>
      <c r="F1881" s="31"/>
      <c r="H1881" s="36"/>
    </row>
    <row r="1882" spans="1:8" x14ac:dyDescent="0.25">
      <c r="A1882" s="37"/>
      <c r="D1882" s="33"/>
      <c r="E1882" s="18"/>
      <c r="F1882" s="31"/>
      <c r="H1882" s="36"/>
    </row>
    <row r="1883" spans="1:8" x14ac:dyDescent="0.25">
      <c r="A1883" s="37"/>
      <c r="D1883" s="33"/>
      <c r="E1883" s="18"/>
      <c r="F1883" s="31"/>
      <c r="H1883" s="36"/>
    </row>
    <row r="1884" spans="1:8" x14ac:dyDescent="0.25">
      <c r="A1884" s="37"/>
      <c r="D1884" s="33"/>
      <c r="E1884" s="18"/>
      <c r="F1884" s="31"/>
      <c r="H1884" s="36"/>
    </row>
    <row r="1885" spans="1:8" x14ac:dyDescent="0.25">
      <c r="A1885" s="37"/>
      <c r="D1885" s="33"/>
      <c r="E1885" s="18"/>
      <c r="F1885" s="31"/>
      <c r="H1885" s="36"/>
    </row>
    <row r="1886" spans="1:8" x14ac:dyDescent="0.25">
      <c r="A1886" s="37"/>
      <c r="D1886" s="33"/>
      <c r="E1886" s="18"/>
      <c r="F1886" s="31"/>
      <c r="H1886" s="36"/>
    </row>
    <row r="1887" spans="1:8" x14ac:dyDescent="0.25">
      <c r="A1887" s="37"/>
      <c r="D1887" s="33"/>
      <c r="E1887" s="18"/>
      <c r="F1887" s="31"/>
      <c r="H1887" s="36"/>
    </row>
    <row r="1888" spans="1:8" x14ac:dyDescent="0.25">
      <c r="A1888" s="37"/>
      <c r="D1888" s="33"/>
      <c r="E1888" s="18"/>
      <c r="F1888" s="31"/>
      <c r="H1888" s="36"/>
    </row>
    <row r="1889" spans="1:8" x14ac:dyDescent="0.25">
      <c r="A1889" s="37"/>
      <c r="D1889" s="33"/>
      <c r="E1889" s="18"/>
      <c r="F1889" s="31"/>
      <c r="H1889" s="36"/>
    </row>
    <row r="1890" spans="1:8" x14ac:dyDescent="0.25">
      <c r="A1890" s="37"/>
      <c r="D1890" s="33"/>
      <c r="E1890" s="18"/>
      <c r="F1890" s="31"/>
      <c r="H1890" s="36"/>
    </row>
    <row r="1891" spans="1:8" x14ac:dyDescent="0.25">
      <c r="A1891" s="37"/>
      <c r="D1891" s="33"/>
      <c r="E1891" s="18"/>
      <c r="F1891" s="31"/>
      <c r="H1891" s="36"/>
    </row>
    <row r="1892" spans="1:8" x14ac:dyDescent="0.25">
      <c r="A1892" s="37"/>
      <c r="D1892" s="33"/>
      <c r="E1892" s="18"/>
      <c r="F1892" s="31"/>
      <c r="H1892" s="36"/>
    </row>
    <row r="1893" spans="1:8" x14ac:dyDescent="0.25">
      <c r="A1893" s="37"/>
      <c r="D1893" s="33"/>
      <c r="E1893" s="18"/>
      <c r="F1893" s="31"/>
      <c r="H1893" s="36"/>
    </row>
    <row r="1894" spans="1:8" x14ac:dyDescent="0.25">
      <c r="A1894" s="37"/>
      <c r="D1894" s="33"/>
      <c r="E1894" s="18"/>
      <c r="F1894" s="31"/>
      <c r="H1894" s="36"/>
    </row>
    <row r="1895" spans="1:8" x14ac:dyDescent="0.25">
      <c r="A1895" s="37"/>
      <c r="D1895" s="33"/>
      <c r="E1895" s="18"/>
      <c r="F1895" s="31"/>
      <c r="H1895" s="36"/>
    </row>
    <row r="1896" spans="1:8" x14ac:dyDescent="0.25">
      <c r="A1896" s="37"/>
      <c r="D1896" s="33"/>
      <c r="E1896" s="18"/>
      <c r="F1896" s="31"/>
      <c r="H1896" s="36"/>
    </row>
    <row r="1897" spans="1:8" x14ac:dyDescent="0.25">
      <c r="A1897" s="37"/>
      <c r="D1897" s="33"/>
      <c r="E1897" s="18"/>
      <c r="F1897" s="31"/>
      <c r="H1897" s="36"/>
    </row>
    <row r="1898" spans="1:8" x14ac:dyDescent="0.25">
      <c r="A1898" s="37"/>
      <c r="D1898" s="33"/>
      <c r="E1898" s="18"/>
      <c r="F1898" s="31"/>
      <c r="H1898" s="36"/>
    </row>
    <row r="1899" spans="1:8" x14ac:dyDescent="0.25">
      <c r="A1899" s="37"/>
      <c r="D1899" s="33"/>
      <c r="E1899" s="18"/>
      <c r="F1899" s="31"/>
      <c r="H1899" s="36"/>
    </row>
    <row r="1900" spans="1:8" x14ac:dyDescent="0.25">
      <c r="A1900" s="37"/>
      <c r="D1900" s="33"/>
      <c r="E1900" s="18"/>
      <c r="F1900" s="31"/>
      <c r="H1900" s="36"/>
    </row>
    <row r="1901" spans="1:8" x14ac:dyDescent="0.25">
      <c r="A1901" s="37"/>
      <c r="D1901" s="33"/>
      <c r="E1901" s="18"/>
      <c r="F1901" s="31"/>
      <c r="H1901" s="36"/>
    </row>
    <row r="1902" spans="1:8" x14ac:dyDescent="0.25">
      <c r="A1902" s="37"/>
      <c r="D1902" s="33"/>
      <c r="E1902" s="18"/>
      <c r="F1902" s="31"/>
      <c r="H1902" s="36"/>
    </row>
    <row r="1903" spans="1:8" x14ac:dyDescent="0.25">
      <c r="A1903" s="37"/>
      <c r="D1903" s="33"/>
      <c r="E1903" s="18"/>
      <c r="F1903" s="31"/>
      <c r="H1903" s="36"/>
    </row>
    <row r="1904" spans="1:8" x14ac:dyDescent="0.25">
      <c r="A1904" s="37"/>
      <c r="D1904" s="33"/>
      <c r="E1904" s="18"/>
      <c r="F1904" s="31"/>
      <c r="H1904" s="36"/>
    </row>
    <row r="1905" spans="1:8" x14ac:dyDescent="0.25">
      <c r="A1905" s="37"/>
      <c r="D1905" s="33"/>
      <c r="E1905" s="18"/>
      <c r="F1905" s="31"/>
      <c r="H1905" s="36"/>
    </row>
    <row r="1906" spans="1:8" x14ac:dyDescent="0.25">
      <c r="A1906" s="37"/>
      <c r="D1906" s="33"/>
      <c r="E1906" s="18"/>
      <c r="F1906" s="31"/>
      <c r="H1906" s="36"/>
    </row>
    <row r="1907" spans="1:8" x14ac:dyDescent="0.25">
      <c r="A1907" s="37"/>
      <c r="D1907" s="33"/>
      <c r="E1907" s="18"/>
      <c r="F1907" s="31"/>
      <c r="H1907" s="36"/>
    </row>
    <row r="1908" spans="1:8" x14ac:dyDescent="0.25">
      <c r="A1908" s="37"/>
      <c r="D1908" s="33"/>
      <c r="E1908" s="18"/>
      <c r="F1908" s="31"/>
      <c r="H1908" s="36"/>
    </row>
    <row r="1909" spans="1:8" x14ac:dyDescent="0.25">
      <c r="A1909" s="37"/>
      <c r="D1909" s="33"/>
      <c r="E1909" s="18"/>
      <c r="F1909" s="31"/>
      <c r="H1909" s="36"/>
    </row>
    <row r="1910" spans="1:8" x14ac:dyDescent="0.25">
      <c r="A1910" s="37"/>
      <c r="D1910" s="33"/>
      <c r="E1910" s="18"/>
      <c r="F1910" s="31"/>
      <c r="H1910" s="36"/>
    </row>
    <row r="1911" spans="1:8" x14ac:dyDescent="0.25">
      <c r="A1911" s="37"/>
      <c r="D1911" s="33"/>
      <c r="E1911" s="18"/>
      <c r="F1911" s="31"/>
      <c r="H1911" s="36"/>
    </row>
    <row r="1912" spans="1:8" x14ac:dyDescent="0.25">
      <c r="A1912" s="37"/>
      <c r="D1912" s="33"/>
      <c r="E1912" s="18"/>
      <c r="F1912" s="31"/>
      <c r="H1912" s="36"/>
    </row>
    <row r="1913" spans="1:8" x14ac:dyDescent="0.25">
      <c r="A1913" s="37"/>
      <c r="D1913" s="33"/>
      <c r="E1913" s="18"/>
      <c r="F1913" s="31"/>
      <c r="H1913" s="36"/>
    </row>
    <row r="1914" spans="1:8" x14ac:dyDescent="0.25">
      <c r="A1914" s="37"/>
      <c r="D1914" s="33"/>
      <c r="E1914" s="18"/>
      <c r="F1914" s="31"/>
      <c r="H1914" s="36"/>
    </row>
    <row r="1915" spans="1:8" x14ac:dyDescent="0.25">
      <c r="A1915" s="37"/>
      <c r="D1915" s="33"/>
      <c r="E1915" s="18"/>
      <c r="F1915" s="31"/>
      <c r="H1915" s="36"/>
    </row>
    <row r="1916" spans="1:8" x14ac:dyDescent="0.25">
      <c r="A1916" s="37"/>
      <c r="D1916" s="33"/>
      <c r="E1916" s="18"/>
      <c r="F1916" s="31"/>
      <c r="H1916" s="36"/>
    </row>
    <row r="1917" spans="1:8" x14ac:dyDescent="0.25">
      <c r="A1917" s="37"/>
      <c r="D1917" s="33"/>
      <c r="E1917" s="18"/>
      <c r="F1917" s="31"/>
      <c r="H1917" s="36"/>
    </row>
    <row r="1918" spans="1:8" x14ac:dyDescent="0.25">
      <c r="A1918" s="37"/>
      <c r="D1918" s="33"/>
      <c r="E1918" s="18"/>
      <c r="F1918" s="31"/>
      <c r="H1918" s="36"/>
    </row>
    <row r="1919" spans="1:8" x14ac:dyDescent="0.25">
      <c r="A1919" s="37"/>
      <c r="D1919" s="33"/>
      <c r="E1919" s="18"/>
      <c r="F1919" s="31"/>
      <c r="H1919" s="36"/>
    </row>
    <row r="1920" spans="1:8" x14ac:dyDescent="0.25">
      <c r="A1920" s="37"/>
      <c r="D1920" s="33"/>
      <c r="E1920" s="18"/>
      <c r="F1920" s="31"/>
      <c r="H1920" s="36"/>
    </row>
    <row r="1921" spans="1:8" x14ac:dyDescent="0.25">
      <c r="A1921" s="37"/>
      <c r="D1921" s="33"/>
      <c r="E1921" s="18"/>
      <c r="F1921" s="31"/>
      <c r="H1921" s="36"/>
    </row>
    <row r="1922" spans="1:8" x14ac:dyDescent="0.25">
      <c r="A1922" s="37"/>
      <c r="D1922" s="33"/>
      <c r="E1922" s="18"/>
      <c r="F1922" s="31"/>
      <c r="H1922" s="36"/>
    </row>
    <row r="1923" spans="1:8" x14ac:dyDescent="0.25">
      <c r="A1923" s="37"/>
      <c r="D1923" s="33"/>
      <c r="E1923" s="18"/>
      <c r="F1923" s="31"/>
      <c r="H1923" s="36"/>
    </row>
    <row r="1924" spans="1:8" x14ac:dyDescent="0.25">
      <c r="A1924" s="37"/>
      <c r="D1924" s="33"/>
      <c r="E1924" s="18"/>
      <c r="F1924" s="31"/>
      <c r="H1924" s="36"/>
    </row>
    <row r="1925" spans="1:8" x14ac:dyDescent="0.25">
      <c r="A1925" s="37"/>
      <c r="D1925" s="33"/>
      <c r="E1925" s="18"/>
      <c r="F1925" s="31"/>
      <c r="H1925" s="36"/>
    </row>
    <row r="1926" spans="1:8" x14ac:dyDescent="0.25">
      <c r="A1926" s="37"/>
      <c r="D1926" s="33"/>
      <c r="E1926" s="18"/>
      <c r="F1926" s="31"/>
      <c r="H1926" s="36"/>
    </row>
    <row r="1927" spans="1:8" x14ac:dyDescent="0.25">
      <c r="A1927" s="37"/>
      <c r="D1927" s="33"/>
      <c r="E1927" s="18"/>
      <c r="F1927" s="31"/>
      <c r="H1927" s="36"/>
    </row>
    <row r="1928" spans="1:8" x14ac:dyDescent="0.25">
      <c r="A1928" s="37"/>
      <c r="D1928" s="33"/>
      <c r="E1928" s="18"/>
      <c r="F1928" s="31"/>
      <c r="H1928" s="36"/>
    </row>
    <row r="1929" spans="1:8" x14ac:dyDescent="0.25">
      <c r="A1929" s="37"/>
      <c r="D1929" s="33"/>
      <c r="E1929" s="18"/>
      <c r="F1929" s="31"/>
      <c r="H1929" s="36"/>
    </row>
    <row r="1930" spans="1:8" x14ac:dyDescent="0.25">
      <c r="A1930" s="37"/>
      <c r="D1930" s="33"/>
      <c r="E1930" s="18"/>
      <c r="F1930" s="31"/>
      <c r="H1930" s="36"/>
    </row>
    <row r="1931" spans="1:8" x14ac:dyDescent="0.25">
      <c r="A1931" s="37"/>
      <c r="D1931" s="33"/>
      <c r="E1931" s="18"/>
      <c r="F1931" s="31"/>
      <c r="H1931" s="36"/>
    </row>
    <row r="1932" spans="1:8" x14ac:dyDescent="0.25">
      <c r="A1932" s="37"/>
      <c r="D1932" s="33"/>
      <c r="E1932" s="18"/>
      <c r="F1932" s="31"/>
      <c r="H1932" s="36"/>
    </row>
    <row r="1933" spans="1:8" x14ac:dyDescent="0.25">
      <c r="A1933" s="37"/>
      <c r="D1933" s="33"/>
      <c r="E1933" s="18"/>
      <c r="F1933" s="31"/>
      <c r="H1933" s="36"/>
    </row>
    <row r="1934" spans="1:8" x14ac:dyDescent="0.25">
      <c r="A1934" s="37"/>
      <c r="D1934" s="33"/>
      <c r="E1934" s="18"/>
      <c r="F1934" s="31"/>
      <c r="H1934" s="36"/>
    </row>
    <row r="1935" spans="1:8" x14ac:dyDescent="0.25">
      <c r="A1935" s="37"/>
      <c r="D1935" s="33"/>
      <c r="E1935" s="18"/>
      <c r="F1935" s="31"/>
      <c r="H1935" s="36"/>
    </row>
    <row r="1936" spans="1:8" x14ac:dyDescent="0.25">
      <c r="A1936" s="37"/>
      <c r="D1936" s="33"/>
      <c r="E1936" s="18"/>
      <c r="F1936" s="31"/>
      <c r="H1936" s="36"/>
    </row>
    <row r="1937" spans="1:8" x14ac:dyDescent="0.25">
      <c r="A1937" s="37"/>
      <c r="D1937" s="33"/>
      <c r="E1937" s="18"/>
      <c r="F1937" s="31"/>
      <c r="H1937" s="36"/>
    </row>
    <row r="1938" spans="1:8" x14ac:dyDescent="0.25">
      <c r="A1938" s="37"/>
      <c r="D1938" s="33"/>
      <c r="E1938" s="18"/>
      <c r="F1938" s="31"/>
      <c r="H1938" s="36"/>
    </row>
    <row r="1939" spans="1:8" x14ac:dyDescent="0.25">
      <c r="A1939" s="37"/>
      <c r="D1939" s="33"/>
      <c r="E1939" s="18"/>
      <c r="F1939" s="31"/>
      <c r="H1939" s="36"/>
    </row>
    <row r="1940" spans="1:8" x14ac:dyDescent="0.25">
      <c r="A1940" s="37"/>
      <c r="D1940" s="33"/>
      <c r="E1940" s="18"/>
      <c r="F1940" s="31"/>
      <c r="H1940" s="36"/>
    </row>
    <row r="1941" spans="1:8" x14ac:dyDescent="0.25">
      <c r="A1941" s="37"/>
      <c r="D1941" s="33"/>
      <c r="E1941" s="18"/>
      <c r="F1941" s="31"/>
      <c r="H1941" s="36"/>
    </row>
    <row r="1942" spans="1:8" x14ac:dyDescent="0.25">
      <c r="A1942" s="37"/>
      <c r="D1942" s="33"/>
      <c r="E1942" s="18"/>
      <c r="F1942" s="31"/>
      <c r="H1942" s="36"/>
    </row>
    <row r="1943" spans="1:8" x14ac:dyDescent="0.25">
      <c r="A1943" s="37"/>
      <c r="D1943" s="33"/>
      <c r="E1943" s="18"/>
      <c r="F1943" s="31"/>
      <c r="H1943" s="36"/>
    </row>
    <row r="1944" spans="1:8" x14ac:dyDescent="0.25">
      <c r="A1944" s="37"/>
      <c r="D1944" s="33"/>
      <c r="E1944" s="18"/>
      <c r="F1944" s="31"/>
      <c r="H1944" s="36"/>
    </row>
    <row r="1945" spans="1:8" x14ac:dyDescent="0.25">
      <c r="A1945" s="37"/>
      <c r="D1945" s="33"/>
      <c r="E1945" s="18"/>
      <c r="F1945" s="31"/>
      <c r="H1945" s="36"/>
    </row>
    <row r="1946" spans="1:8" x14ac:dyDescent="0.25">
      <c r="A1946" s="37"/>
      <c r="D1946" s="33"/>
      <c r="E1946" s="18"/>
      <c r="F1946" s="31"/>
      <c r="H1946" s="36"/>
    </row>
    <row r="1947" spans="1:8" x14ac:dyDescent="0.25">
      <c r="A1947" s="37"/>
      <c r="D1947" s="33"/>
      <c r="E1947" s="18"/>
      <c r="F1947" s="31"/>
      <c r="H1947" s="36"/>
    </row>
    <row r="1948" spans="1:8" x14ac:dyDescent="0.25">
      <c r="A1948" s="37"/>
      <c r="D1948" s="33"/>
      <c r="E1948" s="18"/>
      <c r="F1948" s="31"/>
      <c r="H1948" s="36"/>
    </row>
    <row r="1949" spans="1:8" x14ac:dyDescent="0.25">
      <c r="A1949" s="37"/>
      <c r="D1949" s="33"/>
      <c r="E1949" s="18"/>
      <c r="F1949" s="31"/>
      <c r="H1949" s="36"/>
    </row>
    <row r="1950" spans="1:8" x14ac:dyDescent="0.25">
      <c r="A1950" s="37"/>
      <c r="D1950" s="33"/>
      <c r="E1950" s="18"/>
      <c r="F1950" s="31"/>
      <c r="H1950" s="36"/>
    </row>
    <row r="1951" spans="1:8" x14ac:dyDescent="0.25">
      <c r="A1951" s="37"/>
      <c r="D1951" s="33"/>
      <c r="E1951" s="18"/>
      <c r="F1951" s="31"/>
      <c r="H1951" s="36"/>
    </row>
    <row r="1952" spans="1:8" x14ac:dyDescent="0.25">
      <c r="A1952" s="37"/>
      <c r="D1952" s="33"/>
      <c r="E1952" s="18"/>
      <c r="F1952" s="31"/>
      <c r="H1952" s="36"/>
    </row>
    <row r="1953" spans="1:8" x14ac:dyDescent="0.25">
      <c r="A1953" s="37"/>
      <c r="D1953" s="33"/>
      <c r="E1953" s="18"/>
      <c r="F1953" s="31"/>
      <c r="H1953" s="36"/>
    </row>
    <row r="1954" spans="1:8" x14ac:dyDescent="0.25">
      <c r="A1954" s="37"/>
      <c r="D1954" s="33"/>
      <c r="E1954" s="18"/>
      <c r="F1954" s="31"/>
      <c r="H1954" s="36"/>
    </row>
    <row r="1955" spans="1:8" x14ac:dyDescent="0.25">
      <c r="A1955" s="37"/>
      <c r="D1955" s="33"/>
      <c r="E1955" s="18"/>
      <c r="F1955" s="31"/>
      <c r="H1955" s="36"/>
    </row>
    <row r="1956" spans="1:8" x14ac:dyDescent="0.25">
      <c r="A1956" s="37"/>
      <c r="D1956" s="33"/>
      <c r="E1956" s="18"/>
      <c r="F1956" s="31"/>
      <c r="H1956" s="36"/>
    </row>
    <row r="1957" spans="1:8" x14ac:dyDescent="0.25">
      <c r="A1957" s="37"/>
      <c r="D1957" s="33"/>
      <c r="E1957" s="18"/>
      <c r="F1957" s="31"/>
      <c r="H1957" s="36"/>
    </row>
    <row r="1958" spans="1:8" x14ac:dyDescent="0.25">
      <c r="A1958" s="37"/>
      <c r="D1958" s="33"/>
      <c r="E1958" s="18"/>
      <c r="F1958" s="31"/>
      <c r="H1958" s="36"/>
    </row>
    <row r="1959" spans="1:8" x14ac:dyDescent="0.25">
      <c r="A1959" s="37"/>
      <c r="D1959" s="33"/>
      <c r="E1959" s="18"/>
      <c r="F1959" s="31"/>
      <c r="H1959" s="36"/>
    </row>
    <row r="1960" spans="1:8" x14ac:dyDescent="0.25">
      <c r="A1960" s="37"/>
      <c r="D1960" s="33"/>
      <c r="E1960" s="18"/>
      <c r="F1960" s="31"/>
      <c r="H1960" s="36"/>
    </row>
    <row r="1961" spans="1:8" x14ac:dyDescent="0.25">
      <c r="A1961" s="37"/>
      <c r="D1961" s="33"/>
      <c r="E1961" s="18"/>
      <c r="F1961" s="31"/>
      <c r="H1961" s="36"/>
    </row>
    <row r="1962" spans="1:8" x14ac:dyDescent="0.25">
      <c r="A1962" s="37"/>
      <c r="D1962" s="33"/>
      <c r="E1962" s="18"/>
      <c r="F1962" s="31"/>
      <c r="H1962" s="36"/>
    </row>
    <row r="1963" spans="1:8" x14ac:dyDescent="0.25">
      <c r="A1963" s="37"/>
      <c r="D1963" s="33"/>
      <c r="E1963" s="18"/>
      <c r="F1963" s="31"/>
      <c r="H1963" s="36"/>
    </row>
    <row r="1964" spans="1:8" x14ac:dyDescent="0.25">
      <c r="A1964" s="37"/>
      <c r="D1964" s="33"/>
      <c r="E1964" s="18"/>
      <c r="F1964" s="31"/>
      <c r="H1964" s="36"/>
    </row>
    <row r="1965" spans="1:8" x14ac:dyDescent="0.25">
      <c r="A1965" s="37"/>
      <c r="D1965" s="33"/>
      <c r="E1965" s="18"/>
      <c r="F1965" s="31"/>
      <c r="H1965" s="36"/>
    </row>
    <row r="1966" spans="1:8" x14ac:dyDescent="0.25">
      <c r="A1966" s="37"/>
      <c r="D1966" s="33"/>
      <c r="E1966" s="18"/>
      <c r="F1966" s="31"/>
      <c r="H1966" s="36"/>
    </row>
    <row r="1967" spans="1:8" x14ac:dyDescent="0.25">
      <c r="A1967" s="37"/>
      <c r="D1967" s="33"/>
      <c r="E1967" s="18"/>
      <c r="F1967" s="31"/>
      <c r="H1967" s="36"/>
    </row>
    <row r="1968" spans="1:8" x14ac:dyDescent="0.25">
      <c r="A1968" s="37"/>
      <c r="D1968" s="33"/>
      <c r="E1968" s="18"/>
      <c r="F1968" s="31"/>
      <c r="H1968" s="36"/>
    </row>
    <row r="1969" spans="1:8" x14ac:dyDescent="0.25">
      <c r="A1969" s="37"/>
      <c r="D1969" s="33"/>
      <c r="E1969" s="18"/>
      <c r="F1969" s="31"/>
      <c r="H1969" s="36"/>
    </row>
    <row r="1970" spans="1:8" x14ac:dyDescent="0.25">
      <c r="A1970" s="37"/>
      <c r="D1970" s="33"/>
      <c r="E1970" s="18"/>
      <c r="F1970" s="31"/>
      <c r="H1970" s="36"/>
    </row>
    <row r="1971" spans="1:8" x14ac:dyDescent="0.25">
      <c r="A1971" s="37"/>
      <c r="D1971" s="33"/>
      <c r="E1971" s="18"/>
      <c r="F1971" s="31"/>
      <c r="H1971" s="36"/>
    </row>
    <row r="1972" spans="1:8" x14ac:dyDescent="0.25">
      <c r="A1972" s="37"/>
      <c r="D1972" s="33"/>
      <c r="E1972" s="18"/>
      <c r="F1972" s="31"/>
      <c r="H1972" s="36"/>
    </row>
    <row r="1973" spans="1:8" x14ac:dyDescent="0.25">
      <c r="A1973" s="37"/>
      <c r="D1973" s="33"/>
      <c r="E1973" s="18"/>
      <c r="F1973" s="31"/>
      <c r="H1973" s="36"/>
    </row>
    <row r="1974" spans="1:8" x14ac:dyDescent="0.25">
      <c r="A1974" s="37"/>
      <c r="D1974" s="33"/>
      <c r="E1974" s="18"/>
      <c r="F1974" s="31"/>
      <c r="H1974" s="36"/>
    </row>
    <row r="1975" spans="1:8" x14ac:dyDescent="0.25">
      <c r="A1975" s="37"/>
      <c r="D1975" s="33"/>
      <c r="E1975" s="18"/>
      <c r="F1975" s="31"/>
      <c r="H1975" s="36"/>
    </row>
    <row r="1976" spans="1:8" x14ac:dyDescent="0.25">
      <c r="A1976" s="37"/>
      <c r="D1976" s="33"/>
      <c r="E1976" s="18"/>
      <c r="F1976" s="31"/>
      <c r="H1976" s="36"/>
    </row>
    <row r="1977" spans="1:8" x14ac:dyDescent="0.25">
      <c r="A1977" s="37"/>
      <c r="D1977" s="33"/>
      <c r="E1977" s="18"/>
      <c r="F1977" s="31"/>
      <c r="H1977" s="36"/>
    </row>
    <row r="1978" spans="1:8" x14ac:dyDescent="0.25">
      <c r="A1978" s="37"/>
      <c r="D1978" s="33"/>
      <c r="E1978" s="18"/>
      <c r="F1978" s="31"/>
      <c r="H1978" s="36"/>
    </row>
    <row r="1979" spans="1:8" x14ac:dyDescent="0.25">
      <c r="A1979" s="37"/>
      <c r="D1979" s="33"/>
      <c r="E1979" s="18"/>
      <c r="F1979" s="31"/>
      <c r="H1979" s="36"/>
    </row>
    <row r="1980" spans="1:8" x14ac:dyDescent="0.25">
      <c r="A1980" s="37"/>
      <c r="D1980" s="33"/>
      <c r="E1980" s="18"/>
      <c r="F1980" s="31"/>
      <c r="H1980" s="36"/>
    </row>
    <row r="1981" spans="1:8" x14ac:dyDescent="0.25">
      <c r="A1981" s="37"/>
      <c r="D1981" s="33"/>
      <c r="E1981" s="18"/>
      <c r="F1981" s="31"/>
      <c r="H1981" s="36"/>
    </row>
    <row r="1982" spans="1:8" x14ac:dyDescent="0.25">
      <c r="A1982" s="37"/>
      <c r="D1982" s="33"/>
      <c r="E1982" s="18"/>
      <c r="F1982" s="31"/>
      <c r="H1982" s="36"/>
    </row>
    <row r="1983" spans="1:8" x14ac:dyDescent="0.25">
      <c r="A1983" s="37"/>
      <c r="D1983" s="33"/>
      <c r="E1983" s="18"/>
      <c r="F1983" s="31"/>
      <c r="H1983" s="36"/>
    </row>
    <row r="1984" spans="1:8" x14ac:dyDescent="0.25">
      <c r="A1984" s="37"/>
      <c r="D1984" s="33"/>
      <c r="E1984" s="18"/>
      <c r="F1984" s="31"/>
      <c r="H1984" s="36"/>
    </row>
    <row r="1985" spans="1:8" x14ac:dyDescent="0.25">
      <c r="A1985" s="37"/>
      <c r="D1985" s="33"/>
      <c r="E1985" s="18"/>
      <c r="F1985" s="31"/>
      <c r="H1985" s="36"/>
    </row>
    <row r="1986" spans="1:8" x14ac:dyDescent="0.25">
      <c r="A1986" s="37"/>
      <c r="D1986" s="33"/>
      <c r="E1986" s="18"/>
      <c r="F1986" s="31"/>
      <c r="H1986" s="36"/>
    </row>
    <row r="1987" spans="1:8" x14ac:dyDescent="0.25">
      <c r="A1987" s="37"/>
      <c r="D1987" s="33"/>
      <c r="E1987" s="18"/>
      <c r="F1987" s="31"/>
      <c r="H1987" s="36"/>
    </row>
    <row r="1988" spans="1:8" x14ac:dyDescent="0.25">
      <c r="A1988" s="37"/>
      <c r="D1988" s="33"/>
      <c r="E1988" s="18"/>
      <c r="F1988" s="31"/>
      <c r="H1988" s="36"/>
    </row>
    <row r="1989" spans="1:8" x14ac:dyDescent="0.25">
      <c r="A1989" s="37"/>
      <c r="D1989" s="33"/>
      <c r="E1989" s="18"/>
      <c r="F1989" s="31"/>
      <c r="H1989" s="36"/>
    </row>
    <row r="1990" spans="1:8" x14ac:dyDescent="0.25">
      <c r="A1990" s="37"/>
      <c r="D1990" s="33"/>
      <c r="E1990" s="18"/>
      <c r="F1990" s="31"/>
      <c r="H1990" s="36"/>
    </row>
    <row r="1991" spans="1:8" x14ac:dyDescent="0.25">
      <c r="A1991" s="37"/>
      <c r="D1991" s="33"/>
      <c r="E1991" s="18"/>
      <c r="F1991" s="31"/>
      <c r="H1991" s="36"/>
    </row>
    <row r="1992" spans="1:8" x14ac:dyDescent="0.25">
      <c r="A1992" s="37"/>
      <c r="D1992" s="33"/>
      <c r="E1992" s="18"/>
      <c r="F1992" s="31"/>
      <c r="H1992" s="36"/>
    </row>
    <row r="1993" spans="1:8" x14ac:dyDescent="0.25">
      <c r="A1993" s="37"/>
      <c r="D1993" s="33"/>
      <c r="E1993" s="18"/>
      <c r="F1993" s="31"/>
      <c r="H1993" s="36"/>
    </row>
    <row r="1994" spans="1:8" x14ac:dyDescent="0.25">
      <c r="A1994" s="37"/>
      <c r="D1994" s="33"/>
      <c r="E1994" s="18"/>
      <c r="F1994" s="31"/>
      <c r="H1994" s="36"/>
    </row>
    <row r="1995" spans="1:8" x14ac:dyDescent="0.25">
      <c r="A1995" s="37"/>
      <c r="D1995" s="33"/>
      <c r="E1995" s="18"/>
      <c r="F1995" s="31"/>
      <c r="H1995" s="36"/>
    </row>
    <row r="1996" spans="1:8" x14ac:dyDescent="0.25">
      <c r="A1996" s="37"/>
      <c r="D1996" s="33"/>
      <c r="E1996" s="18"/>
      <c r="F1996" s="31"/>
      <c r="H1996" s="36"/>
    </row>
    <row r="1997" spans="1:8" x14ac:dyDescent="0.25">
      <c r="A1997" s="37"/>
      <c r="D1997" s="33"/>
      <c r="E1997" s="18"/>
      <c r="F1997" s="31"/>
      <c r="H1997" s="36"/>
    </row>
    <row r="1998" spans="1:8" x14ac:dyDescent="0.25">
      <c r="A1998" s="37"/>
      <c r="D1998" s="33"/>
      <c r="E1998" s="18"/>
      <c r="F1998" s="31"/>
      <c r="H1998" s="36"/>
    </row>
    <row r="1999" spans="1:8" x14ac:dyDescent="0.25">
      <c r="A1999" s="37"/>
      <c r="D1999" s="33"/>
      <c r="E1999" s="18"/>
      <c r="F1999" s="31"/>
      <c r="H1999" s="36"/>
    </row>
    <row r="2000" spans="1:8" x14ac:dyDescent="0.25">
      <c r="A2000" s="37"/>
      <c r="D2000" s="33"/>
      <c r="E2000" s="18"/>
      <c r="F2000" s="31"/>
      <c r="H2000" s="36"/>
    </row>
    <row r="2001" spans="1:8" x14ac:dyDescent="0.25">
      <c r="A2001" s="37"/>
      <c r="D2001" s="33"/>
      <c r="E2001" s="18"/>
      <c r="F2001" s="31"/>
      <c r="H2001" s="36"/>
    </row>
    <row r="2002" spans="1:8" x14ac:dyDescent="0.25">
      <c r="A2002" s="37"/>
      <c r="D2002" s="33"/>
      <c r="E2002" s="18"/>
      <c r="F2002" s="31"/>
      <c r="H2002" s="36"/>
    </row>
    <row r="2003" spans="1:8" x14ac:dyDescent="0.25">
      <c r="A2003" s="37"/>
      <c r="D2003" s="33"/>
      <c r="E2003" s="18"/>
      <c r="F2003" s="31"/>
      <c r="H2003" s="36"/>
    </row>
    <row r="2004" spans="1:8" x14ac:dyDescent="0.25">
      <c r="A2004" s="37"/>
      <c r="D2004" s="33"/>
      <c r="E2004" s="18"/>
      <c r="F2004" s="31"/>
      <c r="H2004" s="36"/>
    </row>
    <row r="2005" spans="1:8" x14ac:dyDescent="0.25">
      <c r="A2005" s="37"/>
      <c r="D2005" s="33"/>
      <c r="E2005" s="18"/>
      <c r="F2005" s="31"/>
      <c r="H2005" s="36"/>
    </row>
    <row r="2006" spans="1:8" x14ac:dyDescent="0.25">
      <c r="A2006" s="37"/>
      <c r="D2006" s="33"/>
      <c r="E2006" s="18"/>
      <c r="F2006" s="31"/>
      <c r="H2006" s="36"/>
    </row>
    <row r="2007" spans="1:8" x14ac:dyDescent="0.25">
      <c r="A2007" s="37"/>
      <c r="D2007" s="33"/>
      <c r="E2007" s="18"/>
      <c r="F2007" s="31"/>
      <c r="H2007" s="36"/>
    </row>
    <row r="2008" spans="1:8" x14ac:dyDescent="0.25">
      <c r="A2008" s="37"/>
      <c r="D2008" s="33"/>
      <c r="E2008" s="18"/>
      <c r="F2008" s="31"/>
      <c r="H2008" s="36"/>
    </row>
    <row r="2009" spans="1:8" x14ac:dyDescent="0.25">
      <c r="A2009" s="37"/>
      <c r="D2009" s="33"/>
      <c r="E2009" s="18"/>
      <c r="F2009" s="31"/>
      <c r="H2009" s="36"/>
    </row>
    <row r="2010" spans="1:8" x14ac:dyDescent="0.25">
      <c r="A2010" s="37"/>
      <c r="D2010" s="33"/>
      <c r="E2010" s="18"/>
      <c r="F2010" s="31"/>
      <c r="H2010" s="36"/>
    </row>
    <row r="2011" spans="1:8" x14ac:dyDescent="0.25">
      <c r="A2011" s="37"/>
      <c r="D2011" s="33"/>
      <c r="E2011" s="18"/>
      <c r="F2011" s="31"/>
      <c r="H2011" s="36"/>
    </row>
    <row r="2012" spans="1:8" x14ac:dyDescent="0.25">
      <c r="A2012" s="37"/>
      <c r="D2012" s="33"/>
      <c r="E2012" s="18"/>
      <c r="F2012" s="31"/>
      <c r="H2012" s="36"/>
    </row>
    <row r="2013" spans="1:8" x14ac:dyDescent="0.25">
      <c r="A2013" s="37"/>
      <c r="D2013" s="33"/>
      <c r="E2013" s="18"/>
      <c r="F2013" s="31"/>
      <c r="H2013" s="36"/>
    </row>
    <row r="2014" spans="1:8" x14ac:dyDescent="0.25">
      <c r="A2014" s="37"/>
      <c r="D2014" s="33"/>
      <c r="E2014" s="18"/>
      <c r="F2014" s="31"/>
      <c r="H2014" s="36"/>
    </row>
    <row r="2015" spans="1:8" x14ac:dyDescent="0.25">
      <c r="A2015" s="37"/>
      <c r="D2015" s="33"/>
      <c r="E2015" s="18"/>
      <c r="F2015" s="31"/>
      <c r="H2015" s="36"/>
    </row>
    <row r="2016" spans="1:8" x14ac:dyDescent="0.25">
      <c r="A2016" s="37"/>
      <c r="D2016" s="33"/>
      <c r="E2016" s="18"/>
      <c r="F2016" s="31"/>
      <c r="H2016" s="36"/>
    </row>
    <row r="2017" spans="1:8" x14ac:dyDescent="0.25">
      <c r="A2017" s="37"/>
      <c r="D2017" s="33"/>
      <c r="E2017" s="18"/>
      <c r="F2017" s="31"/>
      <c r="H2017" s="36"/>
    </row>
    <row r="2018" spans="1:8" x14ac:dyDescent="0.25">
      <c r="A2018" s="37"/>
      <c r="D2018" s="33"/>
      <c r="E2018" s="18"/>
      <c r="F2018" s="31"/>
      <c r="H2018" s="36"/>
    </row>
    <row r="2019" spans="1:8" x14ac:dyDescent="0.25">
      <c r="A2019" s="37"/>
      <c r="D2019" s="33"/>
      <c r="E2019" s="18"/>
      <c r="F2019" s="31"/>
      <c r="H2019" s="36"/>
    </row>
    <row r="2020" spans="1:8" x14ac:dyDescent="0.25">
      <c r="A2020" s="37"/>
      <c r="D2020" s="33"/>
      <c r="E2020" s="18"/>
      <c r="F2020" s="31"/>
      <c r="H2020" s="36"/>
    </row>
    <row r="2021" spans="1:8" x14ac:dyDescent="0.25">
      <c r="A2021" s="37"/>
      <c r="D2021" s="33"/>
      <c r="E2021" s="18"/>
      <c r="F2021" s="31"/>
      <c r="H2021" s="36"/>
    </row>
    <row r="2022" spans="1:8" x14ac:dyDescent="0.25">
      <c r="A2022" s="37"/>
      <c r="D2022" s="33"/>
      <c r="E2022" s="18"/>
      <c r="F2022" s="31"/>
      <c r="H2022" s="36"/>
    </row>
    <row r="2023" spans="1:8" x14ac:dyDescent="0.25">
      <c r="A2023" s="37"/>
      <c r="D2023" s="33"/>
      <c r="E2023" s="18"/>
      <c r="F2023" s="31"/>
      <c r="H2023" s="36"/>
    </row>
    <row r="2024" spans="1:8" x14ac:dyDescent="0.25">
      <c r="A2024" s="37"/>
      <c r="D2024" s="33"/>
      <c r="E2024" s="18"/>
      <c r="F2024" s="31"/>
      <c r="H2024" s="36"/>
    </row>
    <row r="2025" spans="1:8" x14ac:dyDescent="0.25">
      <c r="A2025" s="37"/>
      <c r="D2025" s="33"/>
      <c r="E2025" s="18"/>
      <c r="F2025" s="31"/>
      <c r="H2025" s="36"/>
    </row>
    <row r="2026" spans="1:8" x14ac:dyDescent="0.25">
      <c r="A2026" s="37"/>
      <c r="D2026" s="33"/>
      <c r="E2026" s="18"/>
      <c r="F2026" s="31"/>
      <c r="H2026" s="36"/>
    </row>
    <row r="2027" spans="1:8" x14ac:dyDescent="0.25">
      <c r="A2027" s="37"/>
      <c r="D2027" s="33"/>
      <c r="E2027" s="18"/>
      <c r="F2027" s="31"/>
      <c r="H2027" s="36"/>
    </row>
    <row r="2028" spans="1:8" x14ac:dyDescent="0.25">
      <c r="A2028" s="37"/>
      <c r="D2028" s="33"/>
      <c r="E2028" s="18"/>
      <c r="F2028" s="31"/>
      <c r="H2028" s="36"/>
    </row>
    <row r="2029" spans="1:8" x14ac:dyDescent="0.25">
      <c r="A2029" s="37"/>
      <c r="D2029" s="33"/>
      <c r="E2029" s="18"/>
      <c r="F2029" s="31"/>
      <c r="H2029" s="36"/>
    </row>
    <row r="2030" spans="1:8" x14ac:dyDescent="0.25">
      <c r="A2030" s="37"/>
      <c r="D2030" s="33"/>
      <c r="E2030" s="18"/>
      <c r="F2030" s="31"/>
      <c r="H2030" s="36"/>
    </row>
    <row r="2031" spans="1:8" x14ac:dyDescent="0.25">
      <c r="A2031" s="37"/>
      <c r="D2031" s="33"/>
      <c r="E2031" s="18"/>
      <c r="F2031" s="31"/>
      <c r="H2031" s="36"/>
    </row>
    <row r="2032" spans="1:8" x14ac:dyDescent="0.25">
      <c r="A2032" s="37"/>
      <c r="D2032" s="33"/>
      <c r="E2032" s="18"/>
      <c r="F2032" s="31"/>
      <c r="H2032" s="36"/>
    </row>
    <row r="2033" spans="1:8" x14ac:dyDescent="0.25">
      <c r="A2033" s="37"/>
      <c r="D2033" s="33"/>
      <c r="E2033" s="18"/>
      <c r="F2033" s="31"/>
      <c r="H2033" s="36"/>
    </row>
    <row r="2034" spans="1:8" x14ac:dyDescent="0.25">
      <c r="A2034" s="37"/>
      <c r="D2034" s="33"/>
      <c r="E2034" s="18"/>
      <c r="F2034" s="31"/>
      <c r="H2034" s="36"/>
    </row>
    <row r="2035" spans="1:8" x14ac:dyDescent="0.25">
      <c r="A2035" s="37"/>
      <c r="D2035" s="33"/>
      <c r="E2035" s="18"/>
      <c r="F2035" s="31"/>
      <c r="H2035" s="36"/>
    </row>
    <row r="2036" spans="1:8" x14ac:dyDescent="0.25">
      <c r="A2036" s="37"/>
      <c r="D2036" s="33"/>
      <c r="E2036" s="18"/>
      <c r="F2036" s="31"/>
      <c r="H2036" s="36"/>
    </row>
    <row r="2037" spans="1:8" x14ac:dyDescent="0.25">
      <c r="A2037" s="37"/>
      <c r="D2037" s="33"/>
      <c r="E2037" s="18"/>
      <c r="F2037" s="31"/>
      <c r="H2037" s="36"/>
    </row>
    <row r="2038" spans="1:8" x14ac:dyDescent="0.25">
      <c r="A2038" s="37"/>
      <c r="D2038" s="33"/>
      <c r="E2038" s="18"/>
      <c r="F2038" s="31"/>
      <c r="H2038" s="36"/>
    </row>
    <row r="2039" spans="1:8" x14ac:dyDescent="0.25">
      <c r="A2039" s="37"/>
      <c r="D2039" s="33"/>
      <c r="E2039" s="18"/>
      <c r="F2039" s="31"/>
      <c r="H2039" s="36"/>
    </row>
    <row r="2040" spans="1:8" x14ac:dyDescent="0.25">
      <c r="A2040" s="37"/>
      <c r="D2040" s="33"/>
      <c r="E2040" s="18"/>
      <c r="F2040" s="31"/>
      <c r="H2040" s="36"/>
    </row>
    <row r="2041" spans="1:8" x14ac:dyDescent="0.25">
      <c r="A2041" s="37"/>
      <c r="D2041" s="33"/>
      <c r="E2041" s="18"/>
      <c r="F2041" s="31"/>
      <c r="H2041" s="36"/>
    </row>
    <row r="2042" spans="1:8" x14ac:dyDescent="0.25">
      <c r="A2042" s="37"/>
      <c r="D2042" s="33"/>
      <c r="E2042" s="18"/>
      <c r="F2042" s="31"/>
      <c r="H2042" s="36"/>
    </row>
    <row r="2043" spans="1:8" x14ac:dyDescent="0.25">
      <c r="A2043" s="37"/>
      <c r="D2043" s="33"/>
      <c r="E2043" s="18"/>
      <c r="F2043" s="31"/>
      <c r="H2043" s="36"/>
    </row>
    <row r="2044" spans="1:8" x14ac:dyDescent="0.25">
      <c r="A2044" s="37"/>
      <c r="D2044" s="33"/>
      <c r="E2044" s="18"/>
      <c r="F2044" s="31"/>
      <c r="H2044" s="36"/>
    </row>
    <row r="2045" spans="1:8" x14ac:dyDescent="0.25">
      <c r="A2045" s="37"/>
      <c r="D2045" s="33"/>
      <c r="E2045" s="18"/>
      <c r="F2045" s="31"/>
      <c r="H2045" s="36"/>
    </row>
    <row r="2046" spans="1:8" x14ac:dyDescent="0.25">
      <c r="A2046" s="37"/>
      <c r="D2046" s="33"/>
      <c r="E2046" s="18"/>
      <c r="F2046" s="31"/>
      <c r="H2046" s="36"/>
    </row>
    <row r="2047" spans="1:8" x14ac:dyDescent="0.25">
      <c r="A2047" s="37"/>
      <c r="D2047" s="33"/>
      <c r="E2047" s="18"/>
      <c r="F2047" s="31"/>
      <c r="H2047" s="36"/>
    </row>
    <row r="2048" spans="1:8" x14ac:dyDescent="0.25">
      <c r="A2048" s="37"/>
      <c r="D2048" s="33"/>
      <c r="E2048" s="18"/>
      <c r="F2048" s="31"/>
      <c r="H2048" s="36"/>
    </row>
    <row r="2049" spans="1:8" x14ac:dyDescent="0.25">
      <c r="A2049" s="37"/>
      <c r="D2049" s="33"/>
      <c r="E2049" s="18"/>
      <c r="F2049" s="31"/>
      <c r="H2049" s="36"/>
    </row>
    <row r="2050" spans="1:8" x14ac:dyDescent="0.25">
      <c r="A2050" s="37"/>
      <c r="D2050" s="33"/>
      <c r="E2050" s="18"/>
      <c r="F2050" s="31"/>
      <c r="H2050" s="36"/>
    </row>
    <row r="2051" spans="1:8" x14ac:dyDescent="0.25">
      <c r="A2051" s="37"/>
      <c r="D2051" s="33"/>
      <c r="E2051" s="18"/>
      <c r="F2051" s="31"/>
      <c r="H2051" s="36"/>
    </row>
    <row r="2052" spans="1:8" x14ac:dyDescent="0.25">
      <c r="A2052" s="37"/>
      <c r="D2052" s="33"/>
      <c r="E2052" s="18"/>
      <c r="F2052" s="31"/>
      <c r="H2052" s="36"/>
    </row>
    <row r="2053" spans="1:8" x14ac:dyDescent="0.25">
      <c r="A2053" s="37"/>
      <c r="D2053" s="33"/>
      <c r="E2053" s="18"/>
      <c r="F2053" s="31"/>
      <c r="H2053" s="36"/>
    </row>
    <row r="2054" spans="1:8" x14ac:dyDescent="0.25">
      <c r="A2054" s="37"/>
      <c r="D2054" s="33"/>
      <c r="E2054" s="18"/>
      <c r="F2054" s="31"/>
      <c r="H2054" s="36"/>
    </row>
    <row r="2055" spans="1:8" x14ac:dyDescent="0.25">
      <c r="A2055" s="37"/>
      <c r="D2055" s="33"/>
      <c r="E2055" s="18"/>
      <c r="F2055" s="31"/>
      <c r="H2055" s="36"/>
    </row>
    <row r="2056" spans="1:8" x14ac:dyDescent="0.25">
      <c r="A2056" s="37"/>
      <c r="D2056" s="33"/>
      <c r="E2056" s="18"/>
      <c r="F2056" s="31"/>
      <c r="H2056" s="36"/>
    </row>
    <row r="2057" spans="1:8" x14ac:dyDescent="0.25">
      <c r="A2057" s="37"/>
      <c r="D2057" s="33"/>
      <c r="E2057" s="18"/>
      <c r="F2057" s="31"/>
      <c r="H2057" s="36"/>
    </row>
    <row r="2058" spans="1:8" x14ac:dyDescent="0.25">
      <c r="A2058" s="37"/>
      <c r="D2058" s="33"/>
      <c r="E2058" s="18"/>
      <c r="F2058" s="31"/>
      <c r="H2058" s="36"/>
    </row>
    <row r="2059" spans="1:8" x14ac:dyDescent="0.25">
      <c r="A2059" s="37"/>
      <c r="D2059" s="33"/>
      <c r="E2059" s="18"/>
      <c r="F2059" s="31"/>
      <c r="H2059" s="36"/>
    </row>
    <row r="2060" spans="1:8" x14ac:dyDescent="0.25">
      <c r="A2060" s="37"/>
      <c r="D2060" s="33"/>
      <c r="E2060" s="18"/>
      <c r="F2060" s="31"/>
      <c r="H2060" s="36"/>
    </row>
    <row r="2061" spans="1:8" x14ac:dyDescent="0.25">
      <c r="A2061" s="37"/>
      <c r="D2061" s="33"/>
      <c r="E2061" s="18"/>
      <c r="F2061" s="31"/>
      <c r="H2061" s="36"/>
    </row>
    <row r="2062" spans="1:8" x14ac:dyDescent="0.25">
      <c r="A2062" s="37"/>
      <c r="D2062" s="33"/>
      <c r="E2062" s="18"/>
      <c r="F2062" s="31"/>
      <c r="H2062" s="36"/>
    </row>
    <row r="2063" spans="1:8" x14ac:dyDescent="0.25">
      <c r="A2063" s="37"/>
      <c r="D2063" s="33"/>
      <c r="E2063" s="18"/>
      <c r="F2063" s="31"/>
      <c r="H2063" s="36"/>
    </row>
    <row r="2064" spans="1:8" x14ac:dyDescent="0.25">
      <c r="A2064" s="37"/>
      <c r="D2064" s="33"/>
      <c r="E2064" s="18"/>
      <c r="F2064" s="31"/>
      <c r="H2064" s="36"/>
    </row>
    <row r="2065" spans="1:8" x14ac:dyDescent="0.25">
      <c r="A2065" s="37"/>
      <c r="D2065" s="33"/>
      <c r="E2065" s="18"/>
      <c r="F2065" s="31"/>
      <c r="H2065" s="36"/>
    </row>
    <row r="2066" spans="1:8" x14ac:dyDescent="0.25">
      <c r="A2066" s="37"/>
      <c r="D2066" s="33"/>
      <c r="E2066" s="18"/>
      <c r="F2066" s="31"/>
      <c r="H2066" s="36"/>
    </row>
    <row r="2067" spans="1:8" x14ac:dyDescent="0.25">
      <c r="A2067" s="37"/>
      <c r="D2067" s="33"/>
      <c r="E2067" s="18"/>
      <c r="F2067" s="31"/>
      <c r="H2067" s="36"/>
    </row>
    <row r="2068" spans="1:8" x14ac:dyDescent="0.25">
      <c r="A2068" s="37"/>
      <c r="D2068" s="33"/>
      <c r="E2068" s="18"/>
      <c r="F2068" s="31"/>
      <c r="H2068" s="36"/>
    </row>
    <row r="2069" spans="1:8" x14ac:dyDescent="0.25">
      <c r="A2069" s="37"/>
      <c r="D2069" s="33"/>
      <c r="E2069" s="18"/>
      <c r="F2069" s="31"/>
      <c r="H2069" s="36"/>
    </row>
    <row r="2070" spans="1:8" x14ac:dyDescent="0.25">
      <c r="A2070" s="37"/>
      <c r="D2070" s="33"/>
      <c r="E2070" s="18"/>
      <c r="F2070" s="31"/>
      <c r="H2070" s="36"/>
    </row>
    <row r="2071" spans="1:8" x14ac:dyDescent="0.25">
      <c r="A2071" s="37"/>
      <c r="D2071" s="33"/>
      <c r="E2071" s="18"/>
      <c r="F2071" s="31"/>
      <c r="H2071" s="36"/>
    </row>
    <row r="2072" spans="1:8" x14ac:dyDescent="0.25">
      <c r="A2072" s="37"/>
      <c r="D2072" s="33"/>
      <c r="E2072" s="18"/>
      <c r="F2072" s="31"/>
      <c r="H2072" s="36"/>
    </row>
    <row r="2073" spans="1:8" x14ac:dyDescent="0.25">
      <c r="A2073" s="37"/>
      <c r="D2073" s="33"/>
      <c r="E2073" s="18"/>
      <c r="F2073" s="31"/>
      <c r="H2073" s="36"/>
    </row>
    <row r="2074" spans="1:8" x14ac:dyDescent="0.25">
      <c r="A2074" s="37"/>
      <c r="D2074" s="33"/>
      <c r="E2074" s="18"/>
      <c r="F2074" s="31"/>
      <c r="H2074" s="36"/>
    </row>
    <row r="2075" spans="1:8" x14ac:dyDescent="0.25">
      <c r="A2075" s="37"/>
      <c r="D2075" s="33"/>
      <c r="E2075" s="18"/>
      <c r="F2075" s="31"/>
      <c r="H2075" s="36"/>
    </row>
    <row r="2076" spans="1:8" x14ac:dyDescent="0.25">
      <c r="A2076" s="37"/>
      <c r="D2076" s="33"/>
      <c r="E2076" s="18"/>
      <c r="F2076" s="31"/>
      <c r="H2076" s="36"/>
    </row>
    <row r="2077" spans="1:8" x14ac:dyDescent="0.25">
      <c r="A2077" s="37"/>
      <c r="D2077" s="33"/>
      <c r="E2077" s="18"/>
      <c r="F2077" s="31"/>
      <c r="H2077" s="36"/>
    </row>
    <row r="2078" spans="1:8" x14ac:dyDescent="0.25">
      <c r="A2078" s="37"/>
      <c r="D2078" s="33"/>
      <c r="E2078" s="18"/>
      <c r="F2078" s="31"/>
      <c r="H2078" s="36"/>
    </row>
    <row r="2079" spans="1:8" x14ac:dyDescent="0.25">
      <c r="A2079" s="37"/>
      <c r="D2079" s="33"/>
      <c r="E2079" s="18"/>
      <c r="F2079" s="31"/>
      <c r="H2079" s="36"/>
    </row>
    <row r="2080" spans="1:8" x14ac:dyDescent="0.25">
      <c r="A2080" s="37"/>
      <c r="D2080" s="33"/>
      <c r="E2080" s="18"/>
      <c r="F2080" s="31"/>
      <c r="H2080" s="36"/>
    </row>
    <row r="2081" spans="1:8" x14ac:dyDescent="0.25">
      <c r="A2081" s="37"/>
      <c r="D2081" s="33"/>
      <c r="E2081" s="18"/>
      <c r="F2081" s="31"/>
      <c r="H2081" s="36"/>
    </row>
    <row r="2082" spans="1:8" x14ac:dyDescent="0.25">
      <c r="A2082" s="37"/>
      <c r="D2082" s="33"/>
      <c r="E2082" s="18"/>
      <c r="F2082" s="31"/>
      <c r="H2082" s="36"/>
    </row>
    <row r="2083" spans="1:8" x14ac:dyDescent="0.25">
      <c r="A2083" s="37"/>
      <c r="D2083" s="33"/>
      <c r="E2083" s="18"/>
      <c r="F2083" s="31"/>
      <c r="H2083" s="36"/>
    </row>
    <row r="2084" spans="1:8" x14ac:dyDescent="0.25">
      <c r="A2084" s="37"/>
      <c r="D2084" s="33"/>
      <c r="E2084" s="18"/>
      <c r="F2084" s="31"/>
      <c r="H2084" s="36"/>
    </row>
    <row r="2085" spans="1:8" x14ac:dyDescent="0.25">
      <c r="A2085" s="37"/>
      <c r="D2085" s="33"/>
      <c r="E2085" s="18"/>
      <c r="F2085" s="31"/>
      <c r="H2085" s="36"/>
    </row>
    <row r="2086" spans="1:8" x14ac:dyDescent="0.25">
      <c r="A2086" s="37"/>
      <c r="D2086" s="33"/>
      <c r="E2086" s="18"/>
      <c r="F2086" s="31"/>
      <c r="H2086" s="36"/>
    </row>
    <row r="2087" spans="1:8" x14ac:dyDescent="0.25">
      <c r="A2087" s="37"/>
      <c r="D2087" s="33"/>
      <c r="E2087" s="18"/>
      <c r="F2087" s="31"/>
      <c r="H2087" s="36"/>
    </row>
    <row r="2088" spans="1:8" x14ac:dyDescent="0.25">
      <c r="A2088" s="37"/>
      <c r="D2088" s="33"/>
      <c r="E2088" s="18"/>
      <c r="F2088" s="31"/>
      <c r="H2088" s="36"/>
    </row>
    <row r="2089" spans="1:8" x14ac:dyDescent="0.25">
      <c r="A2089" s="37"/>
      <c r="D2089" s="33"/>
      <c r="E2089" s="18"/>
      <c r="F2089" s="31"/>
      <c r="H2089" s="36"/>
    </row>
    <row r="2090" spans="1:8" x14ac:dyDescent="0.25">
      <c r="A2090" s="37"/>
      <c r="D2090" s="33"/>
      <c r="E2090" s="18"/>
      <c r="F2090" s="31"/>
      <c r="H2090" s="36"/>
    </row>
    <row r="2091" spans="1:8" x14ac:dyDescent="0.25">
      <c r="A2091" s="37"/>
      <c r="D2091" s="33"/>
      <c r="E2091" s="18"/>
      <c r="F2091" s="31"/>
      <c r="H2091" s="36"/>
    </row>
    <row r="2092" spans="1:8" x14ac:dyDescent="0.25">
      <c r="A2092" s="37"/>
      <c r="D2092" s="33"/>
      <c r="E2092" s="18"/>
      <c r="F2092" s="31"/>
      <c r="H2092" s="36"/>
    </row>
    <row r="2093" spans="1:8" x14ac:dyDescent="0.25">
      <c r="A2093" s="37"/>
      <c r="D2093" s="33"/>
      <c r="E2093" s="18"/>
      <c r="F2093" s="31"/>
      <c r="H2093" s="36"/>
    </row>
    <row r="2094" spans="1:8" x14ac:dyDescent="0.25">
      <c r="A2094" s="37"/>
      <c r="D2094" s="33"/>
      <c r="E2094" s="18"/>
      <c r="F2094" s="31"/>
      <c r="H2094" s="36"/>
    </row>
    <row r="2095" spans="1:8" x14ac:dyDescent="0.25">
      <c r="A2095" s="37"/>
      <c r="D2095" s="33"/>
      <c r="E2095" s="18"/>
      <c r="F2095" s="31"/>
      <c r="H2095" s="36"/>
    </row>
    <row r="2096" spans="1:8" x14ac:dyDescent="0.25">
      <c r="A2096" s="37"/>
      <c r="D2096" s="33"/>
      <c r="E2096" s="18"/>
      <c r="F2096" s="31"/>
      <c r="H2096" s="36"/>
    </row>
    <row r="2097" spans="1:8" x14ac:dyDescent="0.25">
      <c r="A2097" s="37"/>
      <c r="D2097" s="33"/>
      <c r="E2097" s="18"/>
      <c r="F2097" s="31"/>
      <c r="H2097" s="36"/>
    </row>
    <row r="2098" spans="1:8" x14ac:dyDescent="0.25">
      <c r="A2098" s="37"/>
      <c r="D2098" s="33"/>
      <c r="E2098" s="18"/>
      <c r="F2098" s="31"/>
      <c r="H2098" s="36"/>
    </row>
    <row r="2099" spans="1:8" x14ac:dyDescent="0.25">
      <c r="A2099" s="37"/>
      <c r="D2099" s="33"/>
      <c r="E2099" s="18"/>
      <c r="F2099" s="31"/>
      <c r="H2099" s="36"/>
    </row>
    <row r="2100" spans="1:8" x14ac:dyDescent="0.25">
      <c r="A2100" s="37"/>
      <c r="D2100" s="33"/>
      <c r="E2100" s="18"/>
      <c r="F2100" s="31"/>
      <c r="H2100" s="36"/>
    </row>
    <row r="2101" spans="1:8" x14ac:dyDescent="0.25">
      <c r="A2101" s="37"/>
      <c r="D2101" s="33"/>
      <c r="E2101" s="18"/>
      <c r="F2101" s="31"/>
      <c r="H2101" s="36"/>
    </row>
    <row r="2102" spans="1:8" x14ac:dyDescent="0.25">
      <c r="A2102" s="37"/>
      <c r="D2102" s="33"/>
      <c r="E2102" s="18"/>
      <c r="F2102" s="31"/>
      <c r="H2102" s="36"/>
    </row>
    <row r="2103" spans="1:8" x14ac:dyDescent="0.25">
      <c r="A2103" s="37"/>
      <c r="D2103" s="33"/>
      <c r="E2103" s="18"/>
      <c r="F2103" s="31"/>
      <c r="H2103" s="36"/>
    </row>
    <row r="2104" spans="1:8" x14ac:dyDescent="0.25">
      <c r="A2104" s="37"/>
      <c r="D2104" s="33"/>
      <c r="E2104" s="18"/>
      <c r="F2104" s="31"/>
      <c r="H2104" s="36"/>
    </row>
    <row r="2105" spans="1:8" x14ac:dyDescent="0.25">
      <c r="A2105" s="37"/>
      <c r="D2105" s="33"/>
      <c r="E2105" s="18"/>
      <c r="F2105" s="31"/>
      <c r="H2105" s="36"/>
    </row>
    <row r="2106" spans="1:8" x14ac:dyDescent="0.25">
      <c r="A2106" s="37"/>
      <c r="D2106" s="33"/>
      <c r="E2106" s="18"/>
      <c r="F2106" s="31"/>
      <c r="H2106" s="36"/>
    </row>
    <row r="2107" spans="1:8" x14ac:dyDescent="0.25">
      <c r="A2107" s="37"/>
      <c r="D2107" s="33"/>
      <c r="E2107" s="18"/>
      <c r="F2107" s="31"/>
      <c r="H2107" s="36"/>
    </row>
    <row r="2108" spans="1:8" x14ac:dyDescent="0.25">
      <c r="A2108" s="37"/>
      <c r="D2108" s="33"/>
      <c r="E2108" s="18"/>
      <c r="F2108" s="31"/>
      <c r="H2108" s="36"/>
    </row>
    <row r="2109" spans="1:8" x14ac:dyDescent="0.25">
      <c r="A2109" s="37"/>
      <c r="D2109" s="33"/>
      <c r="E2109" s="18"/>
      <c r="F2109" s="31"/>
      <c r="H2109" s="36"/>
    </row>
    <row r="2110" spans="1:8" x14ac:dyDescent="0.25">
      <c r="A2110" s="37"/>
      <c r="D2110" s="33"/>
      <c r="E2110" s="18"/>
      <c r="F2110" s="31"/>
      <c r="H2110" s="36"/>
    </row>
    <row r="2111" spans="1:8" x14ac:dyDescent="0.25">
      <c r="A2111" s="37"/>
      <c r="D2111" s="33"/>
      <c r="E2111" s="18"/>
      <c r="F2111" s="31"/>
      <c r="H2111" s="36"/>
    </row>
    <row r="2112" spans="1:8" x14ac:dyDescent="0.25">
      <c r="A2112" s="37"/>
      <c r="D2112" s="33"/>
      <c r="E2112" s="18"/>
      <c r="F2112" s="31"/>
      <c r="H2112" s="36"/>
    </row>
    <row r="2113" spans="1:8" x14ac:dyDescent="0.25">
      <c r="A2113" s="37"/>
      <c r="D2113" s="33"/>
      <c r="E2113" s="18"/>
      <c r="F2113" s="31"/>
      <c r="H2113" s="36"/>
    </row>
    <row r="2114" spans="1:8" x14ac:dyDescent="0.25">
      <c r="A2114" s="37"/>
      <c r="D2114" s="33"/>
      <c r="E2114" s="18"/>
      <c r="F2114" s="31"/>
      <c r="H2114" s="36"/>
    </row>
    <row r="2115" spans="1:8" x14ac:dyDescent="0.25">
      <c r="A2115" s="37"/>
      <c r="D2115" s="33"/>
      <c r="E2115" s="18"/>
      <c r="F2115" s="31"/>
      <c r="H2115" s="36"/>
    </row>
    <row r="2116" spans="1:8" x14ac:dyDescent="0.25">
      <c r="A2116" s="37"/>
      <c r="D2116" s="33"/>
      <c r="E2116" s="18"/>
      <c r="F2116" s="31"/>
      <c r="H2116" s="36"/>
    </row>
    <row r="2117" spans="1:8" x14ac:dyDescent="0.25">
      <c r="A2117" s="37"/>
      <c r="D2117" s="33"/>
      <c r="E2117" s="18"/>
      <c r="F2117" s="31"/>
      <c r="H2117" s="36"/>
    </row>
    <row r="2118" spans="1:8" x14ac:dyDescent="0.25">
      <c r="A2118" s="37"/>
      <c r="D2118" s="33"/>
      <c r="E2118" s="18"/>
      <c r="F2118" s="31"/>
      <c r="H2118" s="36"/>
    </row>
    <row r="2119" spans="1:8" x14ac:dyDescent="0.25">
      <c r="A2119" s="37"/>
      <c r="D2119" s="33"/>
      <c r="E2119" s="18"/>
      <c r="F2119" s="31"/>
      <c r="H2119" s="36"/>
    </row>
    <row r="2120" spans="1:8" x14ac:dyDescent="0.25">
      <c r="A2120" s="37"/>
      <c r="D2120" s="33"/>
      <c r="E2120" s="18"/>
      <c r="F2120" s="31"/>
      <c r="H2120" s="36"/>
    </row>
    <row r="2121" spans="1:8" x14ac:dyDescent="0.25">
      <c r="A2121" s="37"/>
      <c r="D2121" s="33"/>
      <c r="E2121" s="18"/>
      <c r="F2121" s="31"/>
      <c r="H2121" s="36"/>
    </row>
    <row r="2122" spans="1:8" x14ac:dyDescent="0.25">
      <c r="A2122" s="37"/>
      <c r="D2122" s="33"/>
      <c r="E2122" s="18"/>
      <c r="F2122" s="31"/>
      <c r="H2122" s="36"/>
    </row>
    <row r="2123" spans="1:8" x14ac:dyDescent="0.25">
      <c r="A2123" s="37"/>
      <c r="D2123" s="33"/>
      <c r="E2123" s="18"/>
      <c r="F2123" s="31"/>
      <c r="H2123" s="36"/>
    </row>
    <row r="2124" spans="1:8" x14ac:dyDescent="0.25">
      <c r="A2124" s="37"/>
      <c r="D2124" s="33"/>
      <c r="E2124" s="18"/>
      <c r="F2124" s="31"/>
      <c r="H2124" s="36"/>
    </row>
    <row r="2125" spans="1:8" x14ac:dyDescent="0.25">
      <c r="A2125" s="37"/>
      <c r="D2125" s="33"/>
      <c r="E2125" s="18"/>
      <c r="F2125" s="31"/>
      <c r="H2125" s="36"/>
    </row>
    <row r="2126" spans="1:8" x14ac:dyDescent="0.25">
      <c r="A2126" s="37"/>
      <c r="D2126" s="33"/>
      <c r="E2126" s="18"/>
      <c r="F2126" s="31"/>
      <c r="H2126" s="36"/>
    </row>
    <row r="2127" spans="1:8" x14ac:dyDescent="0.25">
      <c r="A2127" s="37"/>
      <c r="D2127" s="33"/>
      <c r="E2127" s="18"/>
      <c r="F2127" s="31"/>
      <c r="H2127" s="36"/>
    </row>
    <row r="2128" spans="1:8" x14ac:dyDescent="0.25">
      <c r="A2128" s="37"/>
      <c r="D2128" s="33"/>
      <c r="E2128" s="18"/>
      <c r="F2128" s="31"/>
      <c r="H2128" s="36"/>
    </row>
    <row r="2129" spans="1:8" x14ac:dyDescent="0.25">
      <c r="A2129" s="37"/>
      <c r="D2129" s="33"/>
      <c r="E2129" s="18"/>
      <c r="F2129" s="31"/>
      <c r="H2129" s="36"/>
    </row>
    <row r="2130" spans="1:8" x14ac:dyDescent="0.25">
      <c r="A2130" s="37"/>
      <c r="D2130" s="33"/>
      <c r="E2130" s="18"/>
      <c r="F2130" s="31"/>
      <c r="H2130" s="36"/>
    </row>
    <row r="2131" spans="1:8" x14ac:dyDescent="0.25">
      <c r="A2131" s="37"/>
      <c r="D2131" s="33"/>
      <c r="E2131" s="18"/>
      <c r="F2131" s="31"/>
      <c r="H2131" s="36"/>
    </row>
    <row r="2132" spans="1:8" x14ac:dyDescent="0.25">
      <c r="A2132" s="37"/>
      <c r="D2132" s="33"/>
      <c r="E2132" s="18"/>
      <c r="F2132" s="31"/>
      <c r="H2132" s="36"/>
    </row>
    <row r="2133" spans="1:8" x14ac:dyDescent="0.25">
      <c r="A2133" s="37"/>
      <c r="D2133" s="33"/>
      <c r="E2133" s="18"/>
      <c r="F2133" s="31"/>
      <c r="H2133" s="36"/>
    </row>
    <row r="2134" spans="1:8" x14ac:dyDescent="0.25">
      <c r="A2134" s="37"/>
      <c r="D2134" s="33"/>
      <c r="E2134" s="18"/>
      <c r="F2134" s="31"/>
      <c r="H2134" s="36"/>
    </row>
    <row r="2135" spans="1:8" x14ac:dyDescent="0.25">
      <c r="A2135" s="37"/>
      <c r="D2135" s="33"/>
      <c r="E2135" s="18"/>
      <c r="F2135" s="31"/>
      <c r="H2135" s="36"/>
    </row>
    <row r="2136" spans="1:8" x14ac:dyDescent="0.25">
      <c r="A2136" s="37"/>
      <c r="D2136" s="33"/>
      <c r="E2136" s="18"/>
      <c r="F2136" s="31"/>
      <c r="H2136" s="36"/>
    </row>
    <row r="2137" spans="1:8" x14ac:dyDescent="0.25">
      <c r="A2137" s="37"/>
      <c r="D2137" s="33"/>
      <c r="E2137" s="18"/>
      <c r="F2137" s="31"/>
      <c r="H2137" s="36"/>
    </row>
    <row r="2138" spans="1:8" x14ac:dyDescent="0.25">
      <c r="A2138" s="37"/>
      <c r="D2138" s="33"/>
      <c r="E2138" s="18"/>
      <c r="F2138" s="31"/>
      <c r="H2138" s="36"/>
    </row>
    <row r="2139" spans="1:8" x14ac:dyDescent="0.25">
      <c r="A2139" s="37"/>
      <c r="D2139" s="33"/>
      <c r="E2139" s="18"/>
      <c r="F2139" s="31"/>
      <c r="H2139" s="36"/>
    </row>
    <row r="2140" spans="1:8" x14ac:dyDescent="0.25">
      <c r="A2140" s="37"/>
      <c r="D2140" s="33"/>
      <c r="E2140" s="18"/>
      <c r="F2140" s="31"/>
      <c r="H2140" s="36"/>
    </row>
    <row r="2141" spans="1:8" x14ac:dyDescent="0.25">
      <c r="A2141" s="37"/>
      <c r="D2141" s="33"/>
      <c r="E2141" s="18"/>
      <c r="F2141" s="31"/>
      <c r="H2141" s="36"/>
    </row>
    <row r="2142" spans="1:8" x14ac:dyDescent="0.25">
      <c r="A2142" s="37"/>
      <c r="D2142" s="33"/>
      <c r="E2142" s="18"/>
      <c r="F2142" s="31"/>
      <c r="H2142" s="36"/>
    </row>
    <row r="2143" spans="1:8" x14ac:dyDescent="0.25">
      <c r="A2143" s="37"/>
      <c r="D2143" s="33"/>
      <c r="E2143" s="18"/>
      <c r="F2143" s="31"/>
      <c r="H2143" s="36"/>
    </row>
    <row r="2144" spans="1:8" x14ac:dyDescent="0.25">
      <c r="A2144" s="37"/>
      <c r="D2144" s="33"/>
      <c r="E2144" s="18"/>
      <c r="F2144" s="31"/>
      <c r="H2144" s="36"/>
    </row>
    <row r="2145" spans="1:8" x14ac:dyDescent="0.25">
      <c r="A2145" s="37"/>
      <c r="D2145" s="33"/>
      <c r="E2145" s="18"/>
      <c r="F2145" s="31"/>
      <c r="H2145" s="36"/>
    </row>
    <row r="2146" spans="1:8" x14ac:dyDescent="0.25">
      <c r="A2146" s="37"/>
      <c r="D2146" s="33"/>
      <c r="E2146" s="18"/>
      <c r="F2146" s="31"/>
      <c r="H2146" s="36"/>
    </row>
    <row r="2147" spans="1:8" x14ac:dyDescent="0.25">
      <c r="A2147" s="37"/>
      <c r="D2147" s="33"/>
      <c r="E2147" s="18"/>
      <c r="F2147" s="31"/>
      <c r="H2147" s="36"/>
    </row>
    <row r="2148" spans="1:8" x14ac:dyDescent="0.25">
      <c r="A2148" s="37"/>
      <c r="D2148" s="33"/>
      <c r="E2148" s="18"/>
      <c r="F2148" s="31"/>
      <c r="H2148" s="36"/>
    </row>
    <row r="2149" spans="1:8" x14ac:dyDescent="0.25">
      <c r="A2149" s="37"/>
      <c r="D2149" s="33"/>
      <c r="E2149" s="18"/>
      <c r="F2149" s="31"/>
      <c r="H2149" s="36"/>
    </row>
    <row r="2150" spans="1:8" x14ac:dyDescent="0.25">
      <c r="A2150" s="37"/>
      <c r="D2150" s="33"/>
      <c r="E2150" s="18"/>
      <c r="F2150" s="31"/>
      <c r="H2150" s="36"/>
    </row>
    <row r="2151" spans="1:8" x14ac:dyDescent="0.25">
      <c r="A2151" s="37"/>
      <c r="D2151" s="33"/>
      <c r="E2151" s="18"/>
      <c r="F2151" s="31"/>
      <c r="H2151" s="36"/>
    </row>
    <row r="2152" spans="1:8" x14ac:dyDescent="0.25">
      <c r="A2152" s="37"/>
      <c r="D2152" s="33"/>
      <c r="E2152" s="18"/>
      <c r="F2152" s="31"/>
      <c r="H2152" s="36"/>
    </row>
    <row r="2153" spans="1:8" x14ac:dyDescent="0.25">
      <c r="A2153" s="37"/>
      <c r="D2153" s="33"/>
      <c r="E2153" s="18"/>
      <c r="F2153" s="31"/>
      <c r="H2153" s="36"/>
    </row>
    <row r="2154" spans="1:8" x14ac:dyDescent="0.25">
      <c r="A2154" s="37"/>
      <c r="D2154" s="33"/>
      <c r="E2154" s="18"/>
      <c r="F2154" s="31"/>
      <c r="H2154" s="36"/>
    </row>
    <row r="2155" spans="1:8" x14ac:dyDescent="0.25">
      <c r="A2155" s="37"/>
      <c r="D2155" s="33"/>
      <c r="E2155" s="18"/>
      <c r="F2155" s="31"/>
      <c r="H2155" s="36"/>
    </row>
    <row r="2156" spans="1:8" x14ac:dyDescent="0.25">
      <c r="A2156" s="37"/>
      <c r="D2156" s="33"/>
      <c r="E2156" s="18"/>
      <c r="F2156" s="31"/>
      <c r="H2156" s="36"/>
    </row>
    <row r="2157" spans="1:8" x14ac:dyDescent="0.25">
      <c r="A2157" s="37"/>
      <c r="D2157" s="33"/>
      <c r="E2157" s="18"/>
      <c r="F2157" s="31"/>
      <c r="H2157" s="36"/>
    </row>
    <row r="2158" spans="1:8" x14ac:dyDescent="0.25">
      <c r="A2158" s="37"/>
      <c r="D2158" s="33"/>
      <c r="E2158" s="18"/>
      <c r="F2158" s="31"/>
      <c r="H2158" s="36"/>
    </row>
    <row r="2159" spans="1:8" x14ac:dyDescent="0.25">
      <c r="A2159" s="37"/>
      <c r="D2159" s="33"/>
      <c r="E2159" s="18"/>
      <c r="F2159" s="31"/>
      <c r="H2159" s="36"/>
    </row>
    <row r="2160" spans="1:8" x14ac:dyDescent="0.25">
      <c r="A2160" s="37"/>
      <c r="D2160" s="33"/>
      <c r="E2160" s="18"/>
      <c r="F2160" s="31"/>
      <c r="H2160" s="36"/>
    </row>
    <row r="2161" spans="1:8" x14ac:dyDescent="0.25">
      <c r="A2161" s="37"/>
      <c r="D2161" s="33"/>
      <c r="E2161" s="18"/>
      <c r="F2161" s="31"/>
      <c r="H2161" s="36"/>
    </row>
    <row r="2162" spans="1:8" x14ac:dyDescent="0.25">
      <c r="A2162" s="37"/>
      <c r="D2162" s="33"/>
      <c r="E2162" s="18"/>
      <c r="F2162" s="31"/>
      <c r="H2162" s="36"/>
    </row>
    <row r="2163" spans="1:8" x14ac:dyDescent="0.25">
      <c r="A2163" s="37"/>
      <c r="D2163" s="33"/>
      <c r="E2163" s="18"/>
      <c r="F2163" s="31"/>
      <c r="H2163" s="36"/>
    </row>
    <row r="2164" spans="1:8" x14ac:dyDescent="0.25">
      <c r="A2164" s="37"/>
      <c r="D2164" s="33"/>
      <c r="E2164" s="18"/>
      <c r="F2164" s="31"/>
      <c r="H2164" s="36"/>
    </row>
    <row r="2165" spans="1:8" x14ac:dyDescent="0.25">
      <c r="A2165" s="37"/>
      <c r="D2165" s="33"/>
      <c r="E2165" s="18"/>
      <c r="F2165" s="31"/>
      <c r="H2165" s="36"/>
    </row>
    <row r="2166" spans="1:8" x14ac:dyDescent="0.25">
      <c r="A2166" s="37"/>
      <c r="D2166" s="33"/>
      <c r="E2166" s="18"/>
      <c r="F2166" s="31"/>
      <c r="H2166" s="36"/>
    </row>
    <row r="2167" spans="1:8" x14ac:dyDescent="0.25">
      <c r="A2167" s="37"/>
      <c r="D2167" s="33"/>
      <c r="E2167" s="18"/>
      <c r="F2167" s="31"/>
      <c r="H2167" s="36"/>
    </row>
    <row r="2168" spans="1:8" x14ac:dyDescent="0.25">
      <c r="A2168" s="37"/>
      <c r="D2168" s="33"/>
      <c r="E2168" s="18"/>
      <c r="F2168" s="31"/>
      <c r="H2168" s="36"/>
    </row>
    <row r="2169" spans="1:8" x14ac:dyDescent="0.25">
      <c r="A2169" s="37"/>
      <c r="D2169" s="33"/>
      <c r="E2169" s="18"/>
      <c r="F2169" s="31"/>
      <c r="H2169" s="36"/>
    </row>
    <row r="2170" spans="1:8" x14ac:dyDescent="0.25">
      <c r="A2170" s="37"/>
      <c r="D2170" s="33"/>
      <c r="E2170" s="18"/>
      <c r="F2170" s="31"/>
      <c r="H2170" s="36"/>
    </row>
    <row r="2171" spans="1:8" x14ac:dyDescent="0.25">
      <c r="A2171" s="37"/>
      <c r="D2171" s="33"/>
      <c r="E2171" s="18"/>
      <c r="F2171" s="31"/>
      <c r="H2171" s="36"/>
    </row>
    <row r="2172" spans="1:8" x14ac:dyDescent="0.25">
      <c r="A2172" s="37"/>
      <c r="D2172" s="33"/>
      <c r="E2172" s="18"/>
      <c r="F2172" s="31"/>
      <c r="H2172" s="36"/>
    </row>
    <row r="2173" spans="1:8" x14ac:dyDescent="0.25">
      <c r="A2173" s="37"/>
      <c r="D2173" s="33"/>
      <c r="E2173" s="18"/>
      <c r="F2173" s="31"/>
      <c r="H2173" s="36"/>
    </row>
    <row r="2174" spans="1:8" x14ac:dyDescent="0.25">
      <c r="A2174" s="37"/>
      <c r="D2174" s="33"/>
      <c r="E2174" s="18"/>
      <c r="F2174" s="31"/>
      <c r="H2174" s="36"/>
    </row>
    <row r="2175" spans="1:8" x14ac:dyDescent="0.25">
      <c r="A2175" s="37"/>
      <c r="D2175" s="33"/>
      <c r="E2175" s="18"/>
      <c r="F2175" s="31"/>
      <c r="H2175" s="36"/>
    </row>
    <row r="2176" spans="1:8" x14ac:dyDescent="0.25">
      <c r="A2176" s="37"/>
      <c r="D2176" s="33"/>
      <c r="E2176" s="18"/>
      <c r="F2176" s="31"/>
      <c r="H2176" s="36"/>
    </row>
    <row r="2177" spans="1:8" x14ac:dyDescent="0.25">
      <c r="A2177" s="37"/>
      <c r="D2177" s="33"/>
      <c r="E2177" s="18"/>
      <c r="F2177" s="31"/>
      <c r="H2177" s="36"/>
    </row>
    <row r="2178" spans="1:8" x14ac:dyDescent="0.25">
      <c r="A2178" s="37"/>
      <c r="D2178" s="33"/>
      <c r="E2178" s="18"/>
      <c r="F2178" s="31"/>
      <c r="H2178" s="36"/>
    </row>
    <row r="2179" spans="1:8" x14ac:dyDescent="0.25">
      <c r="A2179" s="37"/>
      <c r="D2179" s="33"/>
      <c r="E2179" s="18"/>
      <c r="F2179" s="31"/>
      <c r="H2179" s="36"/>
    </row>
    <row r="2180" spans="1:8" x14ac:dyDescent="0.25">
      <c r="A2180" s="37"/>
      <c r="D2180" s="33"/>
      <c r="E2180" s="18"/>
      <c r="F2180" s="31"/>
      <c r="H2180" s="36"/>
    </row>
    <row r="2181" spans="1:8" x14ac:dyDescent="0.25">
      <c r="A2181" s="37"/>
      <c r="D2181" s="33"/>
      <c r="E2181" s="18"/>
      <c r="F2181" s="31"/>
      <c r="H2181" s="36"/>
    </row>
    <row r="2182" spans="1:8" x14ac:dyDescent="0.25">
      <c r="A2182" s="37"/>
      <c r="D2182" s="33"/>
      <c r="E2182" s="18"/>
      <c r="F2182" s="31"/>
      <c r="H2182" s="36"/>
    </row>
    <row r="2183" spans="1:8" x14ac:dyDescent="0.25">
      <c r="A2183" s="37"/>
      <c r="D2183" s="33"/>
      <c r="E2183" s="18"/>
      <c r="F2183" s="31"/>
      <c r="H2183" s="36"/>
    </row>
    <row r="2184" spans="1:8" x14ac:dyDescent="0.25">
      <c r="A2184" s="37"/>
      <c r="D2184" s="33"/>
      <c r="E2184" s="18"/>
      <c r="F2184" s="31"/>
      <c r="H2184" s="36"/>
    </row>
    <row r="2185" spans="1:8" x14ac:dyDescent="0.25">
      <c r="A2185" s="37"/>
      <c r="D2185" s="33"/>
      <c r="E2185" s="18"/>
      <c r="F2185" s="31"/>
      <c r="H2185" s="36"/>
    </row>
    <row r="2186" spans="1:8" x14ac:dyDescent="0.25">
      <c r="A2186" s="37"/>
      <c r="D2186" s="33"/>
      <c r="E2186" s="18"/>
      <c r="F2186" s="31"/>
      <c r="H2186" s="36"/>
    </row>
    <row r="2187" spans="1:8" x14ac:dyDescent="0.25">
      <c r="A2187" s="37"/>
      <c r="D2187" s="33"/>
      <c r="E2187" s="18"/>
      <c r="F2187" s="31"/>
      <c r="H2187" s="36"/>
    </row>
    <row r="2188" spans="1:8" x14ac:dyDescent="0.25">
      <c r="A2188" s="37"/>
      <c r="D2188" s="33"/>
      <c r="E2188" s="18"/>
      <c r="F2188" s="31"/>
      <c r="H2188" s="36"/>
    </row>
    <row r="2189" spans="1:8" x14ac:dyDescent="0.25">
      <c r="A2189" s="37"/>
      <c r="D2189" s="33"/>
      <c r="E2189" s="18"/>
      <c r="F2189" s="31"/>
      <c r="H2189" s="36"/>
    </row>
    <row r="2190" spans="1:8" x14ac:dyDescent="0.25">
      <c r="A2190" s="37"/>
      <c r="D2190" s="33"/>
      <c r="E2190" s="18"/>
      <c r="F2190" s="31"/>
      <c r="H2190" s="36"/>
    </row>
    <row r="2191" spans="1:8" x14ac:dyDescent="0.25">
      <c r="A2191" s="37"/>
      <c r="D2191" s="33"/>
      <c r="E2191" s="18"/>
      <c r="F2191" s="31"/>
      <c r="H2191" s="36"/>
    </row>
    <row r="2192" spans="1:8" x14ac:dyDescent="0.25">
      <c r="A2192" s="37"/>
      <c r="D2192" s="33"/>
      <c r="E2192" s="18"/>
      <c r="F2192" s="31"/>
      <c r="H2192" s="36"/>
    </row>
    <row r="2193" spans="1:8" x14ac:dyDescent="0.25">
      <c r="A2193" s="37"/>
      <c r="D2193" s="33"/>
      <c r="E2193" s="18"/>
      <c r="F2193" s="31"/>
      <c r="H2193" s="36"/>
    </row>
    <row r="2194" spans="1:8" x14ac:dyDescent="0.25">
      <c r="A2194" s="37"/>
      <c r="D2194" s="33"/>
      <c r="E2194" s="18"/>
      <c r="F2194" s="31"/>
      <c r="H2194" s="36"/>
    </row>
    <row r="2195" spans="1:8" x14ac:dyDescent="0.25">
      <c r="A2195" s="37"/>
      <c r="D2195" s="33"/>
      <c r="E2195" s="18"/>
      <c r="F2195" s="31"/>
      <c r="H2195" s="36"/>
    </row>
    <row r="2196" spans="1:8" x14ac:dyDescent="0.25">
      <c r="A2196" s="37"/>
      <c r="D2196" s="33"/>
      <c r="E2196" s="18"/>
      <c r="F2196" s="31"/>
      <c r="H2196" s="36"/>
    </row>
    <row r="2197" spans="1:8" x14ac:dyDescent="0.25">
      <c r="A2197" s="37"/>
      <c r="D2197" s="33"/>
      <c r="E2197" s="18"/>
      <c r="F2197" s="31"/>
      <c r="H2197" s="36"/>
    </row>
    <row r="2198" spans="1:8" x14ac:dyDescent="0.25">
      <c r="A2198" s="37"/>
      <c r="D2198" s="33"/>
      <c r="E2198" s="18"/>
      <c r="F2198" s="31"/>
      <c r="H2198" s="36"/>
    </row>
    <row r="2199" spans="1:8" x14ac:dyDescent="0.25">
      <c r="A2199" s="37"/>
      <c r="D2199" s="33"/>
      <c r="E2199" s="18"/>
      <c r="F2199" s="31"/>
      <c r="H2199" s="36"/>
    </row>
    <row r="2200" spans="1:8" x14ac:dyDescent="0.25">
      <c r="A2200" s="37"/>
      <c r="D2200" s="33"/>
      <c r="E2200" s="18"/>
      <c r="F2200" s="31"/>
      <c r="H2200" s="36"/>
    </row>
    <row r="2201" spans="1:8" x14ac:dyDescent="0.25">
      <c r="A2201" s="37"/>
      <c r="D2201" s="33"/>
      <c r="E2201" s="18"/>
      <c r="F2201" s="31"/>
      <c r="H2201" s="36"/>
    </row>
    <row r="2202" spans="1:8" x14ac:dyDescent="0.25">
      <c r="A2202" s="37"/>
      <c r="D2202" s="33"/>
      <c r="E2202" s="18"/>
      <c r="F2202" s="31"/>
      <c r="H2202" s="36"/>
    </row>
    <row r="2203" spans="1:8" x14ac:dyDescent="0.25">
      <c r="A2203" s="37"/>
      <c r="D2203" s="33"/>
      <c r="E2203" s="18"/>
      <c r="F2203" s="31"/>
      <c r="H2203" s="36"/>
    </row>
    <row r="2204" spans="1:8" x14ac:dyDescent="0.25">
      <c r="A2204" s="37"/>
      <c r="D2204" s="33"/>
      <c r="E2204" s="18"/>
      <c r="F2204" s="31"/>
      <c r="H2204" s="36"/>
    </row>
    <row r="2205" spans="1:8" x14ac:dyDescent="0.25">
      <c r="A2205" s="37"/>
      <c r="D2205" s="33"/>
      <c r="E2205" s="18"/>
      <c r="F2205" s="31"/>
      <c r="H2205" s="36"/>
    </row>
    <row r="2206" spans="1:8" x14ac:dyDescent="0.25">
      <c r="A2206" s="37"/>
      <c r="D2206" s="33"/>
      <c r="E2206" s="18"/>
      <c r="F2206" s="31"/>
      <c r="H2206" s="36"/>
    </row>
    <row r="2207" spans="1:8" x14ac:dyDescent="0.25">
      <c r="A2207" s="37"/>
      <c r="D2207" s="33"/>
      <c r="E2207" s="18"/>
      <c r="F2207" s="31"/>
      <c r="H2207" s="36"/>
    </row>
    <row r="2208" spans="1:8" x14ac:dyDescent="0.25">
      <c r="A2208" s="37"/>
      <c r="D2208" s="33"/>
      <c r="E2208" s="18"/>
      <c r="F2208" s="31"/>
      <c r="H2208" s="36"/>
    </row>
    <row r="2209" spans="1:8" x14ac:dyDescent="0.25">
      <c r="A2209" s="37"/>
      <c r="D2209" s="33"/>
      <c r="E2209" s="18"/>
      <c r="F2209" s="31"/>
      <c r="H2209" s="36"/>
    </row>
    <row r="2210" spans="1:8" x14ac:dyDescent="0.25">
      <c r="A2210" s="37"/>
      <c r="D2210" s="33"/>
      <c r="E2210" s="18"/>
      <c r="F2210" s="31"/>
      <c r="H2210" s="36"/>
    </row>
    <row r="2211" spans="1:8" x14ac:dyDescent="0.25">
      <c r="A2211" s="37"/>
      <c r="D2211" s="33"/>
      <c r="E2211" s="18"/>
      <c r="F2211" s="31"/>
      <c r="H2211" s="36"/>
    </row>
    <row r="2212" spans="1:8" x14ac:dyDescent="0.25">
      <c r="A2212" s="37"/>
      <c r="D2212" s="33"/>
      <c r="E2212" s="18"/>
      <c r="F2212" s="31"/>
      <c r="H2212" s="36"/>
    </row>
    <row r="2213" spans="1:8" x14ac:dyDescent="0.25">
      <c r="A2213" s="37"/>
      <c r="D2213" s="33"/>
      <c r="E2213" s="18"/>
      <c r="F2213" s="31"/>
      <c r="H2213" s="36"/>
    </row>
    <row r="2214" spans="1:8" x14ac:dyDescent="0.25">
      <c r="A2214" s="37"/>
      <c r="D2214" s="33"/>
      <c r="E2214" s="18"/>
      <c r="F2214" s="31"/>
      <c r="H2214" s="36"/>
    </row>
    <row r="2215" spans="1:8" x14ac:dyDescent="0.25">
      <c r="A2215" s="37"/>
      <c r="D2215" s="33"/>
      <c r="E2215" s="18"/>
      <c r="F2215" s="31"/>
      <c r="H2215" s="36"/>
    </row>
    <row r="2216" spans="1:8" x14ac:dyDescent="0.25">
      <c r="A2216" s="37"/>
      <c r="D2216" s="33"/>
      <c r="E2216" s="18"/>
      <c r="F2216" s="31"/>
      <c r="H2216" s="36"/>
    </row>
    <row r="2217" spans="1:8" x14ac:dyDescent="0.25">
      <c r="A2217" s="37"/>
      <c r="D2217" s="33"/>
      <c r="E2217" s="18"/>
      <c r="F2217" s="31"/>
      <c r="H2217" s="36"/>
    </row>
    <row r="2218" spans="1:8" x14ac:dyDescent="0.25">
      <c r="A2218" s="37"/>
      <c r="D2218" s="33"/>
      <c r="E2218" s="18"/>
      <c r="F2218" s="31"/>
      <c r="H2218" s="36"/>
    </row>
    <row r="2219" spans="1:8" x14ac:dyDescent="0.25">
      <c r="A2219" s="37"/>
      <c r="D2219" s="33"/>
      <c r="E2219" s="18"/>
      <c r="F2219" s="31"/>
      <c r="H2219" s="36"/>
    </row>
    <row r="2220" spans="1:8" x14ac:dyDescent="0.25">
      <c r="A2220" s="37"/>
      <c r="D2220" s="33"/>
      <c r="E2220" s="18"/>
      <c r="F2220" s="31"/>
      <c r="H2220" s="36"/>
    </row>
    <row r="2221" spans="1:8" x14ac:dyDescent="0.25">
      <c r="A2221" s="37"/>
      <c r="D2221" s="33"/>
      <c r="E2221" s="18"/>
      <c r="F2221" s="31"/>
      <c r="H2221" s="36"/>
    </row>
    <row r="2222" spans="1:8" x14ac:dyDescent="0.25">
      <c r="A2222" s="37"/>
      <c r="D2222" s="33"/>
      <c r="E2222" s="18"/>
      <c r="F2222" s="31"/>
      <c r="H2222" s="36"/>
    </row>
    <row r="2223" spans="1:8" x14ac:dyDescent="0.25">
      <c r="A2223" s="37"/>
      <c r="D2223" s="33"/>
      <c r="E2223" s="18"/>
      <c r="F2223" s="31"/>
      <c r="H2223" s="36"/>
    </row>
    <row r="2224" spans="1:8" x14ac:dyDescent="0.25">
      <c r="A2224" s="37"/>
      <c r="D2224" s="33"/>
      <c r="E2224" s="18"/>
      <c r="F2224" s="31"/>
      <c r="H2224" s="36"/>
    </row>
    <row r="2225" spans="1:8" x14ac:dyDescent="0.25">
      <c r="A2225" s="37"/>
      <c r="D2225" s="33"/>
      <c r="E2225" s="18"/>
      <c r="F2225" s="31"/>
      <c r="H2225" s="36"/>
    </row>
    <row r="2226" spans="1:8" x14ac:dyDescent="0.25">
      <c r="A2226" s="37"/>
      <c r="D2226" s="33"/>
      <c r="E2226" s="18"/>
      <c r="F2226" s="31"/>
      <c r="H2226" s="36"/>
    </row>
    <row r="2227" spans="1:8" x14ac:dyDescent="0.25">
      <c r="A2227" s="37"/>
      <c r="D2227" s="33"/>
      <c r="E2227" s="18"/>
      <c r="F2227" s="31"/>
      <c r="H2227" s="36"/>
    </row>
    <row r="2228" spans="1:8" x14ac:dyDescent="0.25">
      <c r="A2228" s="37"/>
      <c r="D2228" s="33"/>
      <c r="E2228" s="18"/>
      <c r="F2228" s="31"/>
      <c r="H2228" s="36"/>
    </row>
    <row r="2229" spans="1:8" x14ac:dyDescent="0.25">
      <c r="A2229" s="37"/>
      <c r="D2229" s="33"/>
      <c r="E2229" s="18"/>
      <c r="F2229" s="31"/>
      <c r="H2229" s="36"/>
    </row>
    <row r="2230" spans="1:8" x14ac:dyDescent="0.25">
      <c r="A2230" s="37"/>
      <c r="D2230" s="33"/>
      <c r="E2230" s="18"/>
      <c r="F2230" s="31"/>
      <c r="H2230" s="36"/>
    </row>
    <row r="2231" spans="1:8" x14ac:dyDescent="0.25">
      <c r="A2231" s="37"/>
      <c r="D2231" s="33"/>
      <c r="E2231" s="18"/>
      <c r="F2231" s="31"/>
      <c r="H2231" s="36"/>
    </row>
    <row r="2232" spans="1:8" x14ac:dyDescent="0.25">
      <c r="A2232" s="37"/>
      <c r="D2232" s="33"/>
      <c r="E2232" s="18"/>
      <c r="F2232" s="31"/>
      <c r="H2232" s="36"/>
    </row>
    <row r="2233" spans="1:8" x14ac:dyDescent="0.25">
      <c r="A2233" s="37"/>
      <c r="D2233" s="33"/>
      <c r="E2233" s="18"/>
      <c r="F2233" s="31"/>
      <c r="H2233" s="36"/>
    </row>
    <row r="2234" spans="1:8" x14ac:dyDescent="0.25">
      <c r="A2234" s="37"/>
      <c r="D2234" s="33"/>
      <c r="E2234" s="18"/>
      <c r="F2234" s="31"/>
      <c r="H2234" s="36"/>
    </row>
    <row r="2235" spans="1:8" x14ac:dyDescent="0.25">
      <c r="A2235" s="37"/>
      <c r="D2235" s="33"/>
      <c r="E2235" s="18"/>
      <c r="F2235" s="31"/>
      <c r="H2235" s="36"/>
    </row>
    <row r="2236" spans="1:8" x14ac:dyDescent="0.25">
      <c r="A2236" s="37"/>
      <c r="D2236" s="33"/>
      <c r="E2236" s="18"/>
      <c r="F2236" s="31"/>
      <c r="H2236" s="36"/>
    </row>
    <row r="2237" spans="1:8" x14ac:dyDescent="0.25">
      <c r="A2237" s="37"/>
      <c r="D2237" s="33"/>
      <c r="E2237" s="18"/>
      <c r="F2237" s="31"/>
      <c r="H2237" s="36"/>
    </row>
    <row r="2238" spans="1:8" x14ac:dyDescent="0.25">
      <c r="A2238" s="37"/>
      <c r="D2238" s="33"/>
      <c r="E2238" s="18"/>
      <c r="F2238" s="31"/>
      <c r="H2238" s="36"/>
    </row>
    <row r="2239" spans="1:8" x14ac:dyDescent="0.25">
      <c r="A2239" s="37"/>
      <c r="D2239" s="33"/>
      <c r="E2239" s="18"/>
      <c r="F2239" s="31"/>
      <c r="H2239" s="36"/>
    </row>
    <row r="2240" spans="1:8" x14ac:dyDescent="0.25">
      <c r="A2240" s="37"/>
      <c r="D2240" s="33"/>
      <c r="E2240" s="18"/>
      <c r="F2240" s="31"/>
      <c r="H2240" s="36"/>
    </row>
    <row r="2241" spans="1:8" x14ac:dyDescent="0.25">
      <c r="A2241" s="37"/>
      <c r="D2241" s="33"/>
      <c r="E2241" s="18"/>
      <c r="F2241" s="31"/>
      <c r="H2241" s="36"/>
    </row>
    <row r="2242" spans="1:8" x14ac:dyDescent="0.25">
      <c r="A2242" s="37"/>
      <c r="D2242" s="33"/>
      <c r="E2242" s="18"/>
      <c r="F2242" s="31"/>
      <c r="H2242" s="36"/>
    </row>
    <row r="2243" spans="1:8" x14ac:dyDescent="0.25">
      <c r="A2243" s="37"/>
      <c r="D2243" s="33"/>
      <c r="E2243" s="18"/>
      <c r="F2243" s="31"/>
      <c r="H2243" s="36"/>
    </row>
    <row r="2244" spans="1:8" x14ac:dyDescent="0.25">
      <c r="A2244" s="37"/>
      <c r="D2244" s="33"/>
      <c r="E2244" s="18"/>
      <c r="F2244" s="31"/>
      <c r="H2244" s="36"/>
    </row>
    <row r="2245" spans="1:8" x14ac:dyDescent="0.25">
      <c r="A2245" s="37"/>
      <c r="D2245" s="33"/>
      <c r="E2245" s="18"/>
      <c r="F2245" s="31"/>
      <c r="H2245" s="36"/>
    </row>
    <row r="2246" spans="1:8" x14ac:dyDescent="0.25">
      <c r="A2246" s="37"/>
      <c r="D2246" s="33"/>
      <c r="E2246" s="18"/>
      <c r="F2246" s="31"/>
      <c r="H2246" s="36"/>
    </row>
    <row r="2247" spans="1:8" x14ac:dyDescent="0.25">
      <c r="A2247" s="37"/>
      <c r="D2247" s="33"/>
      <c r="E2247" s="18"/>
      <c r="F2247" s="31"/>
      <c r="H2247" s="36"/>
    </row>
    <row r="2248" spans="1:8" x14ac:dyDescent="0.25">
      <c r="A2248" s="37"/>
      <c r="D2248" s="33"/>
      <c r="E2248" s="18"/>
      <c r="F2248" s="31"/>
      <c r="H2248" s="36"/>
    </row>
    <row r="2249" spans="1:8" x14ac:dyDescent="0.25">
      <c r="A2249" s="37"/>
      <c r="D2249" s="33"/>
      <c r="E2249" s="18"/>
      <c r="F2249" s="31"/>
      <c r="H2249" s="36"/>
    </row>
    <row r="2250" spans="1:8" x14ac:dyDescent="0.25">
      <c r="A2250" s="37"/>
      <c r="D2250" s="33"/>
      <c r="E2250" s="18"/>
      <c r="F2250" s="31"/>
      <c r="H2250" s="36"/>
    </row>
    <row r="2251" spans="1:8" x14ac:dyDescent="0.25">
      <c r="A2251" s="37"/>
      <c r="D2251" s="33"/>
      <c r="E2251" s="18"/>
      <c r="F2251" s="31"/>
      <c r="H2251" s="36"/>
    </row>
    <row r="2252" spans="1:8" x14ac:dyDescent="0.25">
      <c r="A2252" s="37"/>
      <c r="D2252" s="33"/>
      <c r="E2252" s="18"/>
      <c r="F2252" s="31"/>
      <c r="H2252" s="36"/>
    </row>
    <row r="2253" spans="1:8" x14ac:dyDescent="0.25">
      <c r="A2253" s="37"/>
      <c r="D2253" s="33"/>
      <c r="E2253" s="18"/>
      <c r="F2253" s="31"/>
      <c r="H2253" s="36"/>
    </row>
    <row r="2254" spans="1:8" x14ac:dyDescent="0.25">
      <c r="A2254" s="37"/>
      <c r="D2254" s="33"/>
      <c r="E2254" s="18"/>
      <c r="F2254" s="31"/>
      <c r="H2254" s="36"/>
    </row>
    <row r="2255" spans="1:8" x14ac:dyDescent="0.25">
      <c r="A2255" s="37"/>
      <c r="D2255" s="33"/>
      <c r="E2255" s="18"/>
      <c r="F2255" s="31"/>
      <c r="H2255" s="36"/>
    </row>
    <row r="2256" spans="1:8" x14ac:dyDescent="0.25">
      <c r="A2256" s="37"/>
      <c r="D2256" s="33"/>
      <c r="E2256" s="18"/>
      <c r="F2256" s="31"/>
      <c r="H2256" s="36"/>
    </row>
    <row r="2257" spans="1:8" x14ac:dyDescent="0.25">
      <c r="A2257" s="37"/>
      <c r="D2257" s="33"/>
      <c r="E2257" s="18"/>
      <c r="F2257" s="31"/>
      <c r="H2257" s="36"/>
    </row>
    <row r="2258" spans="1:8" x14ac:dyDescent="0.25">
      <c r="A2258" s="37"/>
      <c r="D2258" s="33"/>
      <c r="E2258" s="18"/>
      <c r="F2258" s="31"/>
      <c r="H2258" s="36"/>
    </row>
    <row r="2259" spans="1:8" x14ac:dyDescent="0.25">
      <c r="A2259" s="37"/>
      <c r="D2259" s="33"/>
      <c r="E2259" s="18"/>
      <c r="F2259" s="31"/>
      <c r="H2259" s="36"/>
    </row>
    <row r="2260" spans="1:8" x14ac:dyDescent="0.25">
      <c r="A2260" s="37"/>
      <c r="D2260" s="33"/>
      <c r="E2260" s="18"/>
      <c r="F2260" s="31"/>
      <c r="H2260" s="36"/>
    </row>
    <row r="2261" spans="1:8" x14ac:dyDescent="0.25">
      <c r="A2261" s="37"/>
      <c r="D2261" s="33"/>
      <c r="E2261" s="18"/>
      <c r="F2261" s="31"/>
      <c r="H2261" s="36"/>
    </row>
    <row r="2262" spans="1:8" x14ac:dyDescent="0.25">
      <c r="A2262" s="37"/>
      <c r="D2262" s="33"/>
      <c r="E2262" s="18"/>
      <c r="F2262" s="31"/>
      <c r="H2262" s="36"/>
    </row>
    <row r="2263" spans="1:8" x14ac:dyDescent="0.25">
      <c r="A2263" s="37"/>
      <c r="D2263" s="33"/>
      <c r="E2263" s="18"/>
      <c r="F2263" s="31"/>
      <c r="H2263" s="36"/>
    </row>
    <row r="2264" spans="1:8" x14ac:dyDescent="0.25">
      <c r="A2264" s="37"/>
      <c r="D2264" s="33"/>
      <c r="E2264" s="18"/>
      <c r="F2264" s="31"/>
      <c r="H2264" s="36"/>
    </row>
    <row r="2265" spans="1:8" x14ac:dyDescent="0.25">
      <c r="A2265" s="37"/>
      <c r="D2265" s="33"/>
      <c r="E2265" s="18"/>
      <c r="F2265" s="31"/>
      <c r="H2265" s="36"/>
    </row>
    <row r="2266" spans="1:8" x14ac:dyDescent="0.25">
      <c r="A2266" s="37"/>
      <c r="D2266" s="33"/>
      <c r="E2266" s="18"/>
      <c r="F2266" s="31"/>
      <c r="H2266" s="36"/>
    </row>
    <row r="2267" spans="1:8" x14ac:dyDescent="0.25">
      <c r="A2267" s="37"/>
      <c r="D2267" s="33"/>
      <c r="E2267" s="18"/>
      <c r="F2267" s="31"/>
      <c r="H2267" s="36"/>
    </row>
    <row r="2268" spans="1:8" x14ac:dyDescent="0.25">
      <c r="A2268" s="37"/>
      <c r="D2268" s="33"/>
      <c r="E2268" s="18"/>
      <c r="F2268" s="31"/>
      <c r="H2268" s="36"/>
    </row>
    <row r="2269" spans="1:8" x14ac:dyDescent="0.25">
      <c r="A2269" s="37"/>
      <c r="D2269" s="33"/>
      <c r="E2269" s="18"/>
      <c r="F2269" s="31"/>
      <c r="H2269" s="36"/>
    </row>
    <row r="2270" spans="1:8" x14ac:dyDescent="0.25">
      <c r="A2270" s="37"/>
      <c r="D2270" s="33"/>
      <c r="E2270" s="18"/>
      <c r="F2270" s="31"/>
      <c r="H2270" s="36"/>
    </row>
    <row r="2271" spans="1:8" x14ac:dyDescent="0.25">
      <c r="A2271" s="37"/>
      <c r="D2271" s="33"/>
      <c r="E2271" s="18"/>
      <c r="F2271" s="31"/>
      <c r="H2271" s="36"/>
    </row>
    <row r="2272" spans="1:8" x14ac:dyDescent="0.25">
      <c r="A2272" s="37"/>
      <c r="D2272" s="33"/>
      <c r="E2272" s="18"/>
      <c r="F2272" s="31"/>
      <c r="H2272" s="36"/>
    </row>
    <row r="2273" spans="1:8" x14ac:dyDescent="0.25">
      <c r="A2273" s="37"/>
      <c r="D2273" s="33"/>
      <c r="E2273" s="18"/>
      <c r="F2273" s="31"/>
      <c r="H2273" s="36"/>
    </row>
    <row r="2274" spans="1:8" x14ac:dyDescent="0.25">
      <c r="A2274" s="37"/>
      <c r="D2274" s="33"/>
      <c r="E2274" s="18"/>
      <c r="F2274" s="31"/>
      <c r="H2274" s="36"/>
    </row>
    <row r="2275" spans="1:8" x14ac:dyDescent="0.25">
      <c r="A2275" s="37"/>
      <c r="D2275" s="33"/>
      <c r="E2275" s="18"/>
      <c r="F2275" s="31"/>
      <c r="H2275" s="36"/>
    </row>
    <row r="2276" spans="1:8" x14ac:dyDescent="0.25">
      <c r="A2276" s="37"/>
      <c r="D2276" s="33"/>
      <c r="E2276" s="18"/>
      <c r="F2276" s="31"/>
      <c r="H2276" s="36"/>
    </row>
    <row r="2277" spans="1:8" x14ac:dyDescent="0.25">
      <c r="A2277" s="37"/>
      <c r="D2277" s="33"/>
      <c r="E2277" s="18"/>
      <c r="F2277" s="31"/>
      <c r="H2277" s="36"/>
    </row>
    <row r="2278" spans="1:8" x14ac:dyDescent="0.25">
      <c r="A2278" s="37"/>
      <c r="D2278" s="33"/>
      <c r="E2278" s="18"/>
      <c r="F2278" s="31"/>
      <c r="H2278" s="36"/>
    </row>
    <row r="2279" spans="1:8" x14ac:dyDescent="0.25">
      <c r="A2279" s="37"/>
      <c r="D2279" s="33"/>
      <c r="E2279" s="18"/>
      <c r="F2279" s="31"/>
      <c r="H2279" s="36"/>
    </row>
    <row r="2280" spans="1:8" x14ac:dyDescent="0.25">
      <c r="A2280" s="37"/>
      <c r="D2280" s="33"/>
      <c r="E2280" s="18"/>
      <c r="F2280" s="31"/>
      <c r="H2280" s="36"/>
    </row>
    <row r="2281" spans="1:8" x14ac:dyDescent="0.25">
      <c r="A2281" s="37"/>
      <c r="D2281" s="33"/>
      <c r="E2281" s="18"/>
      <c r="F2281" s="31"/>
      <c r="H2281" s="36"/>
    </row>
    <row r="2282" spans="1:8" x14ac:dyDescent="0.25">
      <c r="A2282" s="37"/>
      <c r="D2282" s="33"/>
      <c r="E2282" s="18"/>
      <c r="F2282" s="31"/>
      <c r="H2282" s="36"/>
    </row>
    <row r="2283" spans="1:8" x14ac:dyDescent="0.25">
      <c r="A2283" s="37"/>
      <c r="D2283" s="33"/>
      <c r="E2283" s="18"/>
      <c r="F2283" s="31"/>
      <c r="H2283" s="36"/>
    </row>
    <row r="2284" spans="1:8" x14ac:dyDescent="0.25">
      <c r="A2284" s="37"/>
      <c r="D2284" s="33"/>
      <c r="E2284" s="18"/>
      <c r="F2284" s="31"/>
      <c r="H2284" s="36"/>
    </row>
    <row r="2285" spans="1:8" x14ac:dyDescent="0.25">
      <c r="A2285" s="37"/>
      <c r="D2285" s="33"/>
      <c r="E2285" s="18"/>
      <c r="F2285" s="31"/>
      <c r="H2285" s="36"/>
    </row>
    <row r="2286" spans="1:8" x14ac:dyDescent="0.25">
      <c r="A2286" s="37"/>
      <c r="D2286" s="33"/>
      <c r="E2286" s="18"/>
      <c r="F2286" s="31"/>
      <c r="H2286" s="36"/>
    </row>
    <row r="2287" spans="1:8" x14ac:dyDescent="0.25">
      <c r="A2287" s="37"/>
      <c r="D2287" s="33"/>
      <c r="E2287" s="18"/>
      <c r="F2287" s="31"/>
      <c r="H2287" s="36"/>
    </row>
    <row r="2288" spans="1:8" x14ac:dyDescent="0.25">
      <c r="A2288" s="37"/>
      <c r="D2288" s="33"/>
      <c r="E2288" s="18"/>
      <c r="F2288" s="31"/>
      <c r="H2288" s="36"/>
    </row>
    <row r="2289" spans="1:8" x14ac:dyDescent="0.25">
      <c r="A2289" s="37"/>
      <c r="D2289" s="33"/>
      <c r="E2289" s="18"/>
      <c r="F2289" s="31"/>
      <c r="H2289" s="36"/>
    </row>
    <row r="2290" spans="1:8" x14ac:dyDescent="0.25">
      <c r="A2290" s="37"/>
      <c r="D2290" s="33"/>
      <c r="E2290" s="18"/>
      <c r="F2290" s="31"/>
      <c r="H2290" s="36"/>
    </row>
    <row r="2291" spans="1:8" x14ac:dyDescent="0.25">
      <c r="A2291" s="37"/>
      <c r="D2291" s="33"/>
      <c r="E2291" s="18"/>
      <c r="F2291" s="31"/>
      <c r="H2291" s="36"/>
    </row>
    <row r="2292" spans="1:8" x14ac:dyDescent="0.25">
      <c r="A2292" s="37"/>
      <c r="D2292" s="33"/>
      <c r="E2292" s="18"/>
      <c r="F2292" s="31"/>
      <c r="H2292" s="36"/>
    </row>
    <row r="2293" spans="1:8" x14ac:dyDescent="0.25">
      <c r="A2293" s="37"/>
      <c r="D2293" s="33"/>
      <c r="E2293" s="18"/>
      <c r="F2293" s="31"/>
      <c r="H2293" s="36"/>
    </row>
    <row r="2294" spans="1:8" x14ac:dyDescent="0.25">
      <c r="A2294" s="37"/>
      <c r="D2294" s="33"/>
      <c r="E2294" s="18"/>
      <c r="F2294" s="31"/>
      <c r="H2294" s="36"/>
    </row>
    <row r="2295" spans="1:8" x14ac:dyDescent="0.25">
      <c r="A2295" s="37"/>
      <c r="D2295" s="33"/>
      <c r="E2295" s="18"/>
      <c r="F2295" s="31"/>
      <c r="H2295" s="36"/>
    </row>
    <row r="2296" spans="1:8" x14ac:dyDescent="0.25">
      <c r="A2296" s="37"/>
      <c r="D2296" s="33"/>
      <c r="E2296" s="18"/>
      <c r="F2296" s="31"/>
      <c r="H2296" s="36"/>
    </row>
    <row r="2297" spans="1:8" x14ac:dyDescent="0.25">
      <c r="A2297" s="37"/>
      <c r="D2297" s="33"/>
      <c r="E2297" s="18"/>
      <c r="F2297" s="31"/>
      <c r="H2297" s="36"/>
    </row>
    <row r="2298" spans="1:8" x14ac:dyDescent="0.25">
      <c r="A2298" s="37"/>
      <c r="D2298" s="33"/>
      <c r="E2298" s="18"/>
      <c r="F2298" s="31"/>
      <c r="H2298" s="36"/>
    </row>
    <row r="2299" spans="1:8" x14ac:dyDescent="0.25">
      <c r="A2299" s="37"/>
      <c r="D2299" s="33"/>
      <c r="E2299" s="18"/>
      <c r="F2299" s="31"/>
      <c r="H2299" s="36"/>
    </row>
    <row r="2300" spans="1:8" x14ac:dyDescent="0.25">
      <c r="A2300" s="37"/>
      <c r="D2300" s="33"/>
      <c r="E2300" s="18"/>
      <c r="F2300" s="31"/>
      <c r="H2300" s="36"/>
    </row>
    <row r="2301" spans="1:8" x14ac:dyDescent="0.25">
      <c r="A2301" s="37"/>
      <c r="D2301" s="33"/>
      <c r="E2301" s="18"/>
      <c r="F2301" s="31"/>
      <c r="H2301" s="36"/>
    </row>
    <row r="2302" spans="1:8" x14ac:dyDescent="0.25">
      <c r="A2302" s="37"/>
      <c r="D2302" s="33"/>
      <c r="E2302" s="18"/>
      <c r="F2302" s="31"/>
      <c r="H2302" s="36"/>
    </row>
    <row r="2303" spans="1:8" x14ac:dyDescent="0.25">
      <c r="A2303" s="37"/>
      <c r="D2303" s="33"/>
      <c r="E2303" s="18"/>
      <c r="F2303" s="31"/>
      <c r="H2303" s="36"/>
    </row>
    <row r="2304" spans="1:8" x14ac:dyDescent="0.25">
      <c r="A2304" s="37"/>
      <c r="D2304" s="33"/>
      <c r="E2304" s="18"/>
      <c r="F2304" s="31"/>
      <c r="H2304" s="36"/>
    </row>
    <row r="2305" spans="1:8" x14ac:dyDescent="0.25">
      <c r="A2305" s="37"/>
      <c r="D2305" s="33"/>
      <c r="E2305" s="18"/>
      <c r="F2305" s="31"/>
      <c r="H2305" s="36"/>
    </row>
    <row r="2306" spans="1:8" x14ac:dyDescent="0.25">
      <c r="A2306" s="37"/>
      <c r="D2306" s="33"/>
      <c r="E2306" s="18"/>
      <c r="F2306" s="31"/>
      <c r="H2306" s="36"/>
    </row>
    <row r="2307" spans="1:8" x14ac:dyDescent="0.25">
      <c r="A2307" s="37"/>
      <c r="D2307" s="33"/>
      <c r="E2307" s="18"/>
      <c r="F2307" s="31"/>
      <c r="H2307" s="36"/>
    </row>
    <row r="2308" spans="1:8" x14ac:dyDescent="0.25">
      <c r="A2308" s="37"/>
      <c r="D2308" s="33"/>
      <c r="E2308" s="18"/>
      <c r="F2308" s="31"/>
      <c r="H2308" s="36"/>
    </row>
    <row r="2309" spans="1:8" x14ac:dyDescent="0.25">
      <c r="A2309" s="37"/>
      <c r="D2309" s="33"/>
      <c r="E2309" s="18"/>
      <c r="F2309" s="31"/>
      <c r="H2309" s="36"/>
    </row>
    <row r="2310" spans="1:8" x14ac:dyDescent="0.25">
      <c r="A2310" s="37"/>
      <c r="D2310" s="33"/>
      <c r="E2310" s="18"/>
      <c r="F2310" s="31"/>
      <c r="H2310" s="36"/>
    </row>
    <row r="2311" spans="1:8" x14ac:dyDescent="0.25">
      <c r="A2311" s="37"/>
      <c r="D2311" s="33"/>
      <c r="E2311" s="18"/>
      <c r="F2311" s="31"/>
      <c r="H2311" s="36"/>
    </row>
    <row r="2312" spans="1:8" x14ac:dyDescent="0.25">
      <c r="A2312" s="37"/>
      <c r="D2312" s="33"/>
      <c r="E2312" s="18"/>
      <c r="F2312" s="31"/>
      <c r="H2312" s="36"/>
    </row>
    <row r="2313" spans="1:8" x14ac:dyDescent="0.25">
      <c r="A2313" s="37"/>
      <c r="D2313" s="33"/>
      <c r="E2313" s="18"/>
      <c r="F2313" s="31"/>
      <c r="H2313" s="36"/>
    </row>
    <row r="2314" spans="1:8" x14ac:dyDescent="0.25">
      <c r="A2314" s="37"/>
      <c r="D2314" s="33"/>
      <c r="E2314" s="18"/>
      <c r="F2314" s="31"/>
      <c r="H2314" s="36"/>
    </row>
    <row r="2315" spans="1:8" x14ac:dyDescent="0.25">
      <c r="A2315" s="37"/>
      <c r="D2315" s="33"/>
      <c r="E2315" s="18"/>
      <c r="F2315" s="31"/>
      <c r="H2315" s="36"/>
    </row>
    <row r="2316" spans="1:8" x14ac:dyDescent="0.25">
      <c r="A2316" s="37"/>
      <c r="D2316" s="33"/>
      <c r="E2316" s="18"/>
      <c r="F2316" s="31"/>
      <c r="H2316" s="36"/>
    </row>
    <row r="2317" spans="1:8" x14ac:dyDescent="0.25">
      <c r="A2317" s="37"/>
      <c r="D2317" s="33"/>
      <c r="E2317" s="18"/>
      <c r="F2317" s="31"/>
      <c r="H2317" s="36"/>
    </row>
    <row r="2318" spans="1:8" x14ac:dyDescent="0.25">
      <c r="A2318" s="37"/>
      <c r="D2318" s="33"/>
      <c r="E2318" s="18"/>
      <c r="F2318" s="31"/>
      <c r="H2318" s="36"/>
    </row>
    <row r="2319" spans="1:8" x14ac:dyDescent="0.25">
      <c r="A2319" s="37"/>
      <c r="D2319" s="33"/>
      <c r="E2319" s="18"/>
      <c r="F2319" s="31"/>
      <c r="H2319" s="36"/>
    </row>
    <row r="2320" spans="1:8" x14ac:dyDescent="0.25">
      <c r="A2320" s="37"/>
      <c r="D2320" s="33"/>
      <c r="E2320" s="18"/>
      <c r="F2320" s="31"/>
      <c r="H2320" s="36"/>
    </row>
    <row r="2321" spans="1:8" x14ac:dyDescent="0.25">
      <c r="A2321" s="37"/>
      <c r="D2321" s="33"/>
      <c r="E2321" s="18"/>
      <c r="F2321" s="31"/>
      <c r="H2321" s="36"/>
    </row>
    <row r="2322" spans="1:8" x14ac:dyDescent="0.25">
      <c r="A2322" s="37"/>
      <c r="D2322" s="33"/>
      <c r="E2322" s="18"/>
      <c r="F2322" s="31"/>
      <c r="H2322" s="36"/>
    </row>
    <row r="2323" spans="1:8" x14ac:dyDescent="0.25">
      <c r="A2323" s="37"/>
      <c r="D2323" s="33"/>
      <c r="E2323" s="18"/>
      <c r="F2323" s="31"/>
      <c r="H2323" s="36"/>
    </row>
    <row r="2324" spans="1:8" x14ac:dyDescent="0.25">
      <c r="A2324" s="37"/>
      <c r="D2324" s="33"/>
      <c r="E2324" s="18"/>
      <c r="F2324" s="31"/>
      <c r="H2324" s="36"/>
    </row>
    <row r="2325" spans="1:8" x14ac:dyDescent="0.25">
      <c r="A2325" s="37"/>
      <c r="D2325" s="33"/>
      <c r="E2325" s="18"/>
      <c r="F2325" s="31"/>
      <c r="H2325" s="36"/>
    </row>
    <row r="2326" spans="1:8" x14ac:dyDescent="0.25">
      <c r="A2326" s="37"/>
      <c r="D2326" s="33"/>
      <c r="E2326" s="18"/>
      <c r="F2326" s="31"/>
      <c r="H2326" s="36"/>
    </row>
    <row r="2327" spans="1:8" x14ac:dyDescent="0.25">
      <c r="A2327" s="37"/>
      <c r="D2327" s="33"/>
      <c r="E2327" s="18"/>
      <c r="F2327" s="31"/>
      <c r="H2327" s="36"/>
    </row>
    <row r="2328" spans="1:8" x14ac:dyDescent="0.25">
      <c r="A2328" s="37"/>
      <c r="D2328" s="33"/>
      <c r="E2328" s="18"/>
      <c r="F2328" s="31"/>
      <c r="H2328" s="36"/>
    </row>
    <row r="2329" spans="1:8" x14ac:dyDescent="0.25">
      <c r="A2329" s="37"/>
      <c r="D2329" s="33"/>
      <c r="E2329" s="18"/>
      <c r="F2329" s="31"/>
      <c r="H2329" s="36"/>
    </row>
    <row r="2330" spans="1:8" x14ac:dyDescent="0.25">
      <c r="A2330" s="37"/>
      <c r="D2330" s="33"/>
      <c r="E2330" s="18"/>
      <c r="F2330" s="31"/>
      <c r="H2330" s="36"/>
    </row>
    <row r="2331" spans="1:8" x14ac:dyDescent="0.25">
      <c r="A2331" s="37"/>
      <c r="D2331" s="33"/>
      <c r="E2331" s="18"/>
      <c r="F2331" s="31"/>
      <c r="H2331" s="36"/>
    </row>
    <row r="2332" spans="1:8" x14ac:dyDescent="0.25">
      <c r="A2332" s="37"/>
      <c r="D2332" s="33"/>
      <c r="E2332" s="18"/>
      <c r="F2332" s="31"/>
      <c r="H2332" s="36"/>
    </row>
    <row r="2333" spans="1:8" x14ac:dyDescent="0.25">
      <c r="A2333" s="37"/>
      <c r="D2333" s="33"/>
      <c r="E2333" s="18"/>
      <c r="F2333" s="31"/>
      <c r="H2333" s="36"/>
    </row>
    <row r="2334" spans="1:8" x14ac:dyDescent="0.25">
      <c r="A2334" s="37"/>
      <c r="D2334" s="33"/>
      <c r="E2334" s="18"/>
      <c r="F2334" s="31"/>
      <c r="H2334" s="36"/>
    </row>
    <row r="2335" spans="1:8" x14ac:dyDescent="0.25">
      <c r="A2335" s="37"/>
      <c r="D2335" s="33"/>
      <c r="E2335" s="18"/>
      <c r="F2335" s="31"/>
      <c r="H2335" s="36"/>
    </row>
    <row r="2336" spans="1:8" x14ac:dyDescent="0.25">
      <c r="A2336" s="37"/>
      <c r="D2336" s="33"/>
      <c r="E2336" s="18"/>
      <c r="F2336" s="31"/>
      <c r="H2336" s="36"/>
    </row>
    <row r="2337" spans="1:8" x14ac:dyDescent="0.25">
      <c r="A2337" s="37"/>
      <c r="D2337" s="33"/>
      <c r="E2337" s="18"/>
      <c r="F2337" s="31"/>
      <c r="H2337" s="36"/>
    </row>
    <row r="2338" spans="1:8" x14ac:dyDescent="0.25">
      <c r="A2338" s="37"/>
      <c r="D2338" s="33"/>
      <c r="E2338" s="18"/>
      <c r="F2338" s="31"/>
      <c r="H2338" s="36"/>
    </row>
    <row r="2339" spans="1:8" x14ac:dyDescent="0.25">
      <c r="A2339" s="37"/>
      <c r="D2339" s="33"/>
      <c r="E2339" s="18"/>
      <c r="F2339" s="31"/>
      <c r="H2339" s="36"/>
    </row>
    <row r="2340" spans="1:8" x14ac:dyDescent="0.25">
      <c r="A2340" s="37"/>
      <c r="D2340" s="33"/>
      <c r="E2340" s="18"/>
      <c r="F2340" s="31"/>
      <c r="H2340" s="36"/>
    </row>
    <row r="2341" spans="1:8" x14ac:dyDescent="0.25">
      <c r="A2341" s="37"/>
      <c r="D2341" s="33"/>
      <c r="E2341" s="18"/>
      <c r="F2341" s="31"/>
      <c r="H2341" s="36"/>
    </row>
    <row r="2342" spans="1:8" x14ac:dyDescent="0.25">
      <c r="A2342" s="37"/>
      <c r="D2342" s="33"/>
      <c r="E2342" s="18"/>
      <c r="F2342" s="31"/>
      <c r="H2342" s="36"/>
    </row>
    <row r="2343" spans="1:8" x14ac:dyDescent="0.25">
      <c r="A2343" s="37"/>
      <c r="D2343" s="33"/>
      <c r="E2343" s="18"/>
      <c r="F2343" s="31"/>
      <c r="H2343" s="36"/>
    </row>
    <row r="2344" spans="1:8" x14ac:dyDescent="0.25">
      <c r="A2344" s="37"/>
      <c r="D2344" s="33"/>
      <c r="E2344" s="18"/>
      <c r="F2344" s="31"/>
      <c r="H2344" s="36"/>
    </row>
    <row r="2345" spans="1:8" x14ac:dyDescent="0.25">
      <c r="A2345" s="37"/>
      <c r="D2345" s="33"/>
      <c r="E2345" s="18"/>
      <c r="F2345" s="31"/>
      <c r="H2345" s="36"/>
    </row>
    <row r="2346" spans="1:8" x14ac:dyDescent="0.25">
      <c r="A2346" s="37"/>
      <c r="D2346" s="33"/>
      <c r="E2346" s="18"/>
      <c r="F2346" s="31"/>
      <c r="H2346" s="36"/>
    </row>
    <row r="2347" spans="1:8" x14ac:dyDescent="0.25">
      <c r="A2347" s="37"/>
      <c r="D2347" s="33"/>
      <c r="E2347" s="18"/>
      <c r="F2347" s="31"/>
      <c r="H2347" s="36"/>
    </row>
    <row r="2348" spans="1:8" x14ac:dyDescent="0.25">
      <c r="A2348" s="37"/>
      <c r="D2348" s="33"/>
      <c r="E2348" s="18"/>
      <c r="F2348" s="31"/>
      <c r="H2348" s="36"/>
    </row>
    <row r="2349" spans="1:8" x14ac:dyDescent="0.25">
      <c r="A2349" s="37"/>
      <c r="D2349" s="33"/>
      <c r="E2349" s="18"/>
      <c r="F2349" s="31"/>
      <c r="H2349" s="36"/>
    </row>
    <row r="2350" spans="1:8" x14ac:dyDescent="0.25">
      <c r="A2350" s="37"/>
      <c r="D2350" s="33"/>
      <c r="E2350" s="18"/>
      <c r="F2350" s="31"/>
      <c r="H2350" s="36"/>
    </row>
    <row r="2351" spans="1:8" x14ac:dyDescent="0.25">
      <c r="A2351" s="37"/>
      <c r="D2351" s="33"/>
      <c r="E2351" s="18"/>
      <c r="F2351" s="31"/>
      <c r="H2351" s="36"/>
    </row>
    <row r="2352" spans="1:8" x14ac:dyDescent="0.25">
      <c r="A2352" s="37"/>
      <c r="D2352" s="33"/>
      <c r="E2352" s="18"/>
      <c r="F2352" s="31"/>
      <c r="H2352" s="36"/>
    </row>
    <row r="2353" spans="1:8" x14ac:dyDescent="0.25">
      <c r="A2353" s="37"/>
      <c r="D2353" s="33"/>
      <c r="E2353" s="18"/>
      <c r="F2353" s="31"/>
      <c r="H2353" s="36"/>
    </row>
    <row r="2354" spans="1:8" x14ac:dyDescent="0.25">
      <c r="A2354" s="37"/>
      <c r="D2354" s="33"/>
      <c r="E2354" s="18"/>
      <c r="F2354" s="31"/>
      <c r="H2354" s="36"/>
    </row>
    <row r="2355" spans="1:8" x14ac:dyDescent="0.25">
      <c r="A2355" s="37"/>
      <c r="D2355" s="33"/>
      <c r="E2355" s="18"/>
      <c r="F2355" s="31"/>
      <c r="H2355" s="36"/>
    </row>
    <row r="2356" spans="1:8" x14ac:dyDescent="0.25">
      <c r="A2356" s="37"/>
      <c r="D2356" s="33"/>
      <c r="E2356" s="18"/>
      <c r="F2356" s="31"/>
      <c r="H2356" s="36"/>
    </row>
    <row r="2357" spans="1:8" x14ac:dyDescent="0.25">
      <c r="A2357" s="37"/>
      <c r="D2357" s="33"/>
      <c r="E2357" s="18"/>
      <c r="F2357" s="31"/>
      <c r="H2357" s="36"/>
    </row>
    <row r="2358" spans="1:8" x14ac:dyDescent="0.25">
      <c r="A2358" s="37"/>
      <c r="D2358" s="33"/>
      <c r="E2358" s="18"/>
      <c r="F2358" s="31"/>
      <c r="H2358" s="36"/>
    </row>
    <row r="2359" spans="1:8" x14ac:dyDescent="0.25">
      <c r="A2359" s="37"/>
      <c r="D2359" s="33"/>
      <c r="E2359" s="18"/>
      <c r="F2359" s="31"/>
      <c r="H2359" s="36"/>
    </row>
    <row r="2360" spans="1:8" x14ac:dyDescent="0.25">
      <c r="A2360" s="37"/>
      <c r="D2360" s="33"/>
      <c r="E2360" s="18"/>
      <c r="F2360" s="31"/>
      <c r="H2360" s="36"/>
    </row>
    <row r="2361" spans="1:8" x14ac:dyDescent="0.25">
      <c r="A2361" s="37"/>
      <c r="D2361" s="33"/>
      <c r="E2361" s="18"/>
      <c r="F2361" s="31"/>
      <c r="H2361" s="36"/>
    </row>
    <row r="2362" spans="1:8" x14ac:dyDescent="0.25">
      <c r="A2362" s="37"/>
      <c r="D2362" s="33"/>
      <c r="E2362" s="18"/>
      <c r="F2362" s="31"/>
      <c r="H2362" s="36"/>
    </row>
    <row r="2363" spans="1:8" x14ac:dyDescent="0.25">
      <c r="A2363" s="37"/>
      <c r="D2363" s="33"/>
      <c r="E2363" s="18"/>
      <c r="F2363" s="31"/>
      <c r="H2363" s="36"/>
    </row>
    <row r="2364" spans="1:8" x14ac:dyDescent="0.25">
      <c r="A2364" s="37"/>
      <c r="D2364" s="33"/>
      <c r="E2364" s="18"/>
      <c r="F2364" s="31"/>
      <c r="H2364" s="36"/>
    </row>
    <row r="2365" spans="1:8" x14ac:dyDescent="0.25">
      <c r="A2365" s="37"/>
      <c r="D2365" s="33"/>
      <c r="E2365" s="18"/>
      <c r="F2365" s="31"/>
      <c r="H2365" s="36"/>
    </row>
    <row r="2366" spans="1:8" x14ac:dyDescent="0.25">
      <c r="A2366" s="37"/>
      <c r="D2366" s="33"/>
      <c r="E2366" s="18"/>
      <c r="F2366" s="31"/>
      <c r="H2366" s="36"/>
    </row>
    <row r="2367" spans="1:8" x14ac:dyDescent="0.25">
      <c r="A2367" s="37"/>
      <c r="D2367" s="33"/>
      <c r="E2367" s="18"/>
      <c r="F2367" s="31"/>
      <c r="H2367" s="36"/>
    </row>
    <row r="2368" spans="1:8" x14ac:dyDescent="0.25">
      <c r="A2368" s="37"/>
      <c r="D2368" s="33"/>
      <c r="E2368" s="18"/>
      <c r="F2368" s="31"/>
      <c r="H2368" s="36"/>
    </row>
    <row r="2369" spans="1:8" x14ac:dyDescent="0.25">
      <c r="A2369" s="37"/>
      <c r="D2369" s="33"/>
      <c r="E2369" s="18"/>
      <c r="F2369" s="31"/>
      <c r="H2369" s="36"/>
    </row>
    <row r="2370" spans="1:8" x14ac:dyDescent="0.25">
      <c r="A2370" s="37"/>
      <c r="D2370" s="33"/>
      <c r="E2370" s="18"/>
      <c r="F2370" s="31"/>
      <c r="H2370" s="36"/>
    </row>
    <row r="2371" spans="1:8" x14ac:dyDescent="0.25">
      <c r="A2371" s="37"/>
      <c r="D2371" s="33"/>
      <c r="E2371" s="18"/>
      <c r="F2371" s="31"/>
      <c r="H2371" s="36"/>
    </row>
    <row r="2372" spans="1:8" x14ac:dyDescent="0.25">
      <c r="A2372" s="37"/>
      <c r="D2372" s="33"/>
      <c r="E2372" s="18"/>
      <c r="F2372" s="31"/>
      <c r="H2372" s="36"/>
    </row>
    <row r="2373" spans="1:8" x14ac:dyDescent="0.25">
      <c r="A2373" s="37"/>
      <c r="D2373" s="33"/>
      <c r="E2373" s="18"/>
      <c r="F2373" s="31"/>
      <c r="H2373" s="36"/>
    </row>
    <row r="2374" spans="1:8" x14ac:dyDescent="0.25">
      <c r="A2374" s="37"/>
      <c r="D2374" s="33"/>
      <c r="E2374" s="18"/>
      <c r="F2374" s="31"/>
      <c r="H2374" s="36"/>
    </row>
    <row r="2375" spans="1:8" x14ac:dyDescent="0.25">
      <c r="A2375" s="37"/>
      <c r="D2375" s="33"/>
      <c r="E2375" s="18"/>
      <c r="F2375" s="31"/>
      <c r="H2375" s="36"/>
    </row>
    <row r="2376" spans="1:8" x14ac:dyDescent="0.25">
      <c r="A2376" s="37"/>
      <c r="D2376" s="33"/>
      <c r="E2376" s="18"/>
      <c r="F2376" s="31"/>
      <c r="H2376" s="36"/>
    </row>
    <row r="2377" spans="1:8" x14ac:dyDescent="0.25">
      <c r="A2377" s="37"/>
      <c r="D2377" s="33"/>
      <c r="E2377" s="18"/>
      <c r="F2377" s="31"/>
      <c r="H2377" s="36"/>
    </row>
    <row r="2378" spans="1:8" x14ac:dyDescent="0.25">
      <c r="A2378" s="37"/>
      <c r="D2378" s="33"/>
      <c r="E2378" s="18"/>
      <c r="F2378" s="31"/>
      <c r="H2378" s="36"/>
    </row>
    <row r="2379" spans="1:8" x14ac:dyDescent="0.25">
      <c r="A2379" s="37"/>
      <c r="D2379" s="33"/>
      <c r="E2379" s="18"/>
      <c r="F2379" s="31"/>
      <c r="H2379" s="36"/>
    </row>
    <row r="2380" spans="1:8" x14ac:dyDescent="0.25">
      <c r="A2380" s="37"/>
      <c r="D2380" s="33"/>
      <c r="E2380" s="18"/>
      <c r="F2380" s="31"/>
      <c r="H2380" s="36"/>
    </row>
    <row r="2381" spans="1:8" x14ac:dyDescent="0.25">
      <c r="A2381" s="37"/>
      <c r="D2381" s="33"/>
      <c r="E2381" s="18"/>
      <c r="F2381" s="31"/>
      <c r="H2381" s="36"/>
    </row>
    <row r="2382" spans="1:8" x14ac:dyDescent="0.25">
      <c r="A2382" s="37"/>
      <c r="D2382" s="33"/>
      <c r="E2382" s="18"/>
      <c r="F2382" s="31"/>
      <c r="H2382" s="36"/>
    </row>
    <row r="2383" spans="1:8" x14ac:dyDescent="0.25">
      <c r="A2383" s="37"/>
      <c r="D2383" s="33"/>
      <c r="E2383" s="18"/>
      <c r="F2383" s="31"/>
      <c r="H2383" s="36"/>
    </row>
    <row r="2384" spans="1:8" x14ac:dyDescent="0.25">
      <c r="A2384" s="37"/>
      <c r="D2384" s="33"/>
      <c r="E2384" s="18"/>
      <c r="F2384" s="31"/>
      <c r="H2384" s="36"/>
    </row>
    <row r="2385" spans="1:8" x14ac:dyDescent="0.25">
      <c r="A2385" s="37"/>
      <c r="D2385" s="33"/>
      <c r="E2385" s="18"/>
      <c r="F2385" s="31"/>
      <c r="H2385" s="36"/>
    </row>
    <row r="2386" spans="1:8" x14ac:dyDescent="0.25">
      <c r="A2386" s="37"/>
      <c r="D2386" s="33"/>
      <c r="E2386" s="18"/>
      <c r="F2386" s="31"/>
      <c r="H2386" s="36"/>
    </row>
    <row r="2387" spans="1:8" x14ac:dyDescent="0.25">
      <c r="A2387" s="37"/>
      <c r="D2387" s="33"/>
      <c r="E2387" s="18"/>
      <c r="F2387" s="31"/>
      <c r="H2387" s="36"/>
    </row>
    <row r="2388" spans="1:8" x14ac:dyDescent="0.25">
      <c r="A2388" s="37"/>
      <c r="D2388" s="33"/>
      <c r="E2388" s="18"/>
      <c r="F2388" s="31"/>
      <c r="H2388" s="36"/>
    </row>
    <row r="2389" spans="1:8" x14ac:dyDescent="0.25">
      <c r="A2389" s="37"/>
      <c r="D2389" s="33"/>
      <c r="E2389" s="18"/>
      <c r="F2389" s="31"/>
      <c r="H2389" s="36"/>
    </row>
    <row r="2390" spans="1:8" x14ac:dyDescent="0.25">
      <c r="A2390" s="37"/>
      <c r="D2390" s="33"/>
      <c r="E2390" s="18"/>
      <c r="F2390" s="31"/>
      <c r="H2390" s="36"/>
    </row>
    <row r="2391" spans="1:8" x14ac:dyDescent="0.25">
      <c r="A2391" s="37"/>
      <c r="D2391" s="33"/>
      <c r="E2391" s="18"/>
      <c r="F2391" s="31"/>
      <c r="H2391" s="36"/>
    </row>
    <row r="2392" spans="1:8" x14ac:dyDescent="0.25">
      <c r="A2392" s="37"/>
      <c r="D2392" s="33"/>
      <c r="E2392" s="18"/>
      <c r="F2392" s="31"/>
      <c r="H2392" s="36"/>
    </row>
    <row r="2393" spans="1:8" x14ac:dyDescent="0.25">
      <c r="A2393" s="37"/>
      <c r="D2393" s="33"/>
      <c r="E2393" s="18"/>
      <c r="F2393" s="31"/>
      <c r="H2393" s="36"/>
    </row>
    <row r="2394" spans="1:8" x14ac:dyDescent="0.25">
      <c r="A2394" s="37"/>
      <c r="D2394" s="33"/>
      <c r="E2394" s="18"/>
      <c r="F2394" s="31"/>
      <c r="H2394" s="36"/>
    </row>
    <row r="2395" spans="1:8" x14ac:dyDescent="0.25">
      <c r="A2395" s="37"/>
      <c r="D2395" s="33"/>
      <c r="E2395" s="18"/>
      <c r="F2395" s="31"/>
      <c r="H2395" s="36"/>
    </row>
    <row r="2396" spans="1:8" x14ac:dyDescent="0.25">
      <c r="A2396" s="37"/>
      <c r="D2396" s="33"/>
      <c r="E2396" s="18"/>
      <c r="F2396" s="31"/>
      <c r="H2396" s="36"/>
    </row>
    <row r="2397" spans="1:8" x14ac:dyDescent="0.25">
      <c r="A2397" s="37"/>
      <c r="D2397" s="33"/>
      <c r="E2397" s="18"/>
      <c r="F2397" s="31"/>
      <c r="H2397" s="36"/>
    </row>
    <row r="2398" spans="1:8" x14ac:dyDescent="0.25">
      <c r="A2398" s="37"/>
      <c r="D2398" s="33"/>
      <c r="E2398" s="18"/>
      <c r="F2398" s="31"/>
      <c r="H2398" s="36"/>
    </row>
    <row r="2399" spans="1:8" x14ac:dyDescent="0.25">
      <c r="A2399" s="37"/>
      <c r="D2399" s="33"/>
      <c r="E2399" s="18"/>
      <c r="F2399" s="31"/>
      <c r="H2399" s="36"/>
    </row>
    <row r="2400" spans="1:8" x14ac:dyDescent="0.25">
      <c r="A2400" s="37"/>
      <c r="D2400" s="33"/>
      <c r="E2400" s="18"/>
      <c r="F2400" s="31"/>
      <c r="H2400" s="36"/>
    </row>
    <row r="2401" spans="1:8" x14ac:dyDescent="0.25">
      <c r="A2401" s="37"/>
      <c r="D2401" s="33"/>
      <c r="E2401" s="18"/>
      <c r="F2401" s="31"/>
      <c r="H2401" s="36"/>
    </row>
    <row r="2402" spans="1:8" x14ac:dyDescent="0.25">
      <c r="A2402" s="37"/>
      <c r="D2402" s="33"/>
      <c r="E2402" s="18"/>
      <c r="F2402" s="31"/>
      <c r="H2402" s="36"/>
    </row>
    <row r="2403" spans="1:8" x14ac:dyDescent="0.25">
      <c r="A2403" s="37"/>
      <c r="D2403" s="33"/>
      <c r="E2403" s="18"/>
      <c r="F2403" s="31"/>
      <c r="H2403" s="36"/>
    </row>
    <row r="2404" spans="1:8" x14ac:dyDescent="0.25">
      <c r="A2404" s="37"/>
      <c r="D2404" s="33"/>
      <c r="E2404" s="18"/>
      <c r="F2404" s="31"/>
      <c r="H2404" s="36"/>
    </row>
    <row r="2405" spans="1:8" x14ac:dyDescent="0.25">
      <c r="A2405" s="37"/>
      <c r="D2405" s="33"/>
      <c r="E2405" s="18"/>
      <c r="F2405" s="31"/>
      <c r="H2405" s="36"/>
    </row>
    <row r="2406" spans="1:8" x14ac:dyDescent="0.25">
      <c r="A2406" s="37"/>
      <c r="D2406" s="33"/>
      <c r="E2406" s="18"/>
      <c r="F2406" s="31"/>
      <c r="H2406" s="36"/>
    </row>
    <row r="2407" spans="1:8" x14ac:dyDescent="0.25">
      <c r="A2407" s="37"/>
      <c r="D2407" s="33"/>
      <c r="E2407" s="18"/>
      <c r="F2407" s="31"/>
      <c r="H2407" s="36"/>
    </row>
    <row r="2408" spans="1:8" x14ac:dyDescent="0.25">
      <c r="A2408" s="37"/>
      <c r="D2408" s="33"/>
      <c r="E2408" s="18"/>
      <c r="F2408" s="31"/>
      <c r="H2408" s="36"/>
    </row>
    <row r="2409" spans="1:8" x14ac:dyDescent="0.25">
      <c r="A2409" s="37"/>
      <c r="D2409" s="33"/>
      <c r="E2409" s="18"/>
      <c r="F2409" s="31"/>
      <c r="H2409" s="36"/>
    </row>
    <row r="2410" spans="1:8" x14ac:dyDescent="0.25">
      <c r="A2410" s="37"/>
      <c r="D2410" s="33"/>
      <c r="E2410" s="18"/>
      <c r="F2410" s="31"/>
      <c r="H2410" s="36"/>
    </row>
    <row r="2411" spans="1:8" x14ac:dyDescent="0.25">
      <c r="A2411" s="37"/>
      <c r="D2411" s="33"/>
      <c r="E2411" s="18"/>
      <c r="F2411" s="31"/>
      <c r="H2411" s="36"/>
    </row>
    <row r="2412" spans="1:8" x14ac:dyDescent="0.25">
      <c r="A2412" s="37"/>
      <c r="D2412" s="33"/>
      <c r="E2412" s="18"/>
      <c r="F2412" s="31"/>
      <c r="H2412" s="36"/>
    </row>
    <row r="2413" spans="1:8" x14ac:dyDescent="0.25">
      <c r="A2413" s="37"/>
      <c r="D2413" s="33"/>
      <c r="E2413" s="18"/>
      <c r="F2413" s="31"/>
      <c r="H2413" s="36"/>
    </row>
    <row r="2414" spans="1:8" x14ac:dyDescent="0.25">
      <c r="A2414" s="37"/>
      <c r="D2414" s="33"/>
      <c r="E2414" s="18"/>
      <c r="F2414" s="31"/>
      <c r="H2414" s="36"/>
    </row>
    <row r="2415" spans="1:8" x14ac:dyDescent="0.25">
      <c r="A2415" s="37"/>
      <c r="D2415" s="33"/>
      <c r="E2415" s="18"/>
      <c r="F2415" s="31"/>
      <c r="H2415" s="36"/>
    </row>
    <row r="2416" spans="1:8" x14ac:dyDescent="0.25">
      <c r="A2416" s="37"/>
      <c r="D2416" s="33"/>
      <c r="E2416" s="18"/>
      <c r="F2416" s="31"/>
      <c r="H2416" s="36"/>
    </row>
    <row r="2417" spans="1:8" x14ac:dyDescent="0.25">
      <c r="A2417" s="37"/>
      <c r="D2417" s="33"/>
      <c r="E2417" s="18"/>
      <c r="F2417" s="31"/>
      <c r="H2417" s="36"/>
    </row>
    <row r="2418" spans="1:8" x14ac:dyDescent="0.25">
      <c r="A2418" s="37"/>
      <c r="D2418" s="33"/>
      <c r="E2418" s="18"/>
      <c r="F2418" s="31"/>
      <c r="H2418" s="36"/>
    </row>
    <row r="2419" spans="1:8" x14ac:dyDescent="0.25">
      <c r="A2419" s="37"/>
      <c r="D2419" s="33"/>
      <c r="E2419" s="18"/>
      <c r="F2419" s="31"/>
      <c r="H2419" s="36"/>
    </row>
    <row r="2420" spans="1:8" x14ac:dyDescent="0.25">
      <c r="A2420" s="37"/>
      <c r="D2420" s="33"/>
      <c r="E2420" s="18"/>
      <c r="F2420" s="31"/>
      <c r="H2420" s="36"/>
    </row>
    <row r="2421" spans="1:8" x14ac:dyDescent="0.25">
      <c r="A2421" s="37"/>
      <c r="D2421" s="33"/>
      <c r="E2421" s="18"/>
      <c r="F2421" s="31"/>
      <c r="H2421" s="36"/>
    </row>
    <row r="2422" spans="1:8" x14ac:dyDescent="0.25">
      <c r="A2422" s="37"/>
      <c r="D2422" s="33"/>
      <c r="E2422" s="18"/>
      <c r="F2422" s="31"/>
      <c r="H2422" s="36"/>
    </row>
    <row r="2423" spans="1:8" x14ac:dyDescent="0.25">
      <c r="A2423" s="37"/>
      <c r="D2423" s="33"/>
      <c r="E2423" s="18"/>
      <c r="F2423" s="31"/>
      <c r="H2423" s="36"/>
    </row>
    <row r="2424" spans="1:8" x14ac:dyDescent="0.25">
      <c r="A2424" s="37"/>
      <c r="D2424" s="33"/>
      <c r="E2424" s="18"/>
      <c r="F2424" s="31"/>
      <c r="H2424" s="36"/>
    </row>
    <row r="2425" spans="1:8" x14ac:dyDescent="0.25">
      <c r="A2425" s="37"/>
      <c r="D2425" s="33"/>
      <c r="E2425" s="18"/>
      <c r="F2425" s="31"/>
      <c r="H2425" s="36"/>
    </row>
    <row r="2426" spans="1:8" x14ac:dyDescent="0.25">
      <c r="A2426" s="37"/>
      <c r="D2426" s="33"/>
      <c r="E2426" s="18"/>
      <c r="F2426" s="31"/>
      <c r="H2426" s="36"/>
    </row>
    <row r="2427" spans="1:8" x14ac:dyDescent="0.25">
      <c r="A2427" s="37"/>
      <c r="D2427" s="33"/>
      <c r="E2427" s="18"/>
      <c r="F2427" s="31"/>
      <c r="H2427" s="36"/>
    </row>
    <row r="2428" spans="1:8" x14ac:dyDescent="0.25">
      <c r="A2428" s="37"/>
      <c r="D2428" s="33"/>
      <c r="E2428" s="18"/>
      <c r="F2428" s="31"/>
      <c r="H2428" s="36"/>
    </row>
    <row r="2429" spans="1:8" x14ac:dyDescent="0.25">
      <c r="A2429" s="37"/>
      <c r="D2429" s="33"/>
      <c r="E2429" s="18"/>
      <c r="F2429" s="31"/>
      <c r="H2429" s="36"/>
    </row>
    <row r="2430" spans="1:8" x14ac:dyDescent="0.25">
      <c r="A2430" s="37"/>
      <c r="D2430" s="33"/>
      <c r="E2430" s="18"/>
      <c r="F2430" s="31"/>
      <c r="H2430" s="36"/>
    </row>
    <row r="2431" spans="1:8" x14ac:dyDescent="0.25">
      <c r="A2431" s="37"/>
      <c r="D2431" s="33"/>
      <c r="E2431" s="18"/>
      <c r="F2431" s="31"/>
      <c r="H2431" s="36"/>
    </row>
    <row r="2432" spans="1:8" x14ac:dyDescent="0.25">
      <c r="A2432" s="37"/>
      <c r="D2432" s="33"/>
      <c r="E2432" s="18"/>
      <c r="F2432" s="31"/>
      <c r="H2432" s="36"/>
    </row>
    <row r="2433" spans="1:8" x14ac:dyDescent="0.25">
      <c r="A2433" s="37"/>
      <c r="D2433" s="33"/>
      <c r="E2433" s="18"/>
      <c r="F2433" s="31"/>
      <c r="H2433" s="36"/>
    </row>
    <row r="2434" spans="1:8" x14ac:dyDescent="0.25">
      <c r="A2434" s="37"/>
      <c r="D2434" s="33"/>
      <c r="E2434" s="18"/>
      <c r="F2434" s="31"/>
      <c r="H2434" s="36"/>
    </row>
    <row r="2435" spans="1:8" x14ac:dyDescent="0.25">
      <c r="A2435" s="37"/>
      <c r="D2435" s="33"/>
      <c r="E2435" s="18"/>
      <c r="F2435" s="31"/>
      <c r="H2435" s="36"/>
    </row>
    <row r="2436" spans="1:8" x14ac:dyDescent="0.25">
      <c r="A2436" s="37"/>
      <c r="D2436" s="33"/>
      <c r="E2436" s="18"/>
      <c r="F2436" s="31"/>
      <c r="H2436" s="36"/>
    </row>
    <row r="2437" spans="1:8" x14ac:dyDescent="0.25">
      <c r="A2437" s="37"/>
      <c r="D2437" s="33"/>
      <c r="E2437" s="18"/>
      <c r="F2437" s="31"/>
      <c r="H2437" s="36"/>
    </row>
    <row r="2438" spans="1:8" x14ac:dyDescent="0.25">
      <c r="A2438" s="37"/>
      <c r="D2438" s="33"/>
      <c r="E2438" s="18"/>
      <c r="F2438" s="31"/>
      <c r="H2438" s="36"/>
    </row>
    <row r="2439" spans="1:8" x14ac:dyDescent="0.25">
      <c r="A2439" s="37"/>
      <c r="D2439" s="33"/>
      <c r="E2439" s="18"/>
      <c r="F2439" s="31"/>
      <c r="H2439" s="36"/>
    </row>
    <row r="2440" spans="1:8" x14ac:dyDescent="0.25">
      <c r="A2440" s="37"/>
      <c r="D2440" s="33"/>
      <c r="E2440" s="18"/>
      <c r="F2440" s="31"/>
      <c r="H2440" s="36"/>
    </row>
    <row r="2441" spans="1:8" x14ac:dyDescent="0.25">
      <c r="A2441" s="37"/>
      <c r="D2441" s="33"/>
      <c r="E2441" s="18"/>
      <c r="F2441" s="31"/>
      <c r="H2441" s="36"/>
    </row>
    <row r="2442" spans="1:8" x14ac:dyDescent="0.25">
      <c r="A2442" s="37"/>
      <c r="D2442" s="33"/>
      <c r="E2442" s="18"/>
      <c r="F2442" s="31"/>
      <c r="H2442" s="36"/>
    </row>
    <row r="2443" spans="1:8" x14ac:dyDescent="0.25">
      <c r="A2443" s="37"/>
      <c r="D2443" s="33"/>
      <c r="E2443" s="18"/>
      <c r="F2443" s="31"/>
      <c r="H2443" s="36"/>
    </row>
    <row r="2444" spans="1:8" x14ac:dyDescent="0.25">
      <c r="A2444" s="37"/>
      <c r="D2444" s="33"/>
      <c r="E2444" s="18"/>
      <c r="F2444" s="31"/>
      <c r="H2444" s="36"/>
    </row>
    <row r="2445" spans="1:8" x14ac:dyDescent="0.25">
      <c r="A2445" s="37"/>
      <c r="D2445" s="33"/>
      <c r="E2445" s="18"/>
      <c r="F2445" s="31"/>
      <c r="H2445" s="36"/>
    </row>
    <row r="2446" spans="1:8" x14ac:dyDescent="0.25">
      <c r="A2446" s="37"/>
      <c r="D2446" s="33"/>
      <c r="E2446" s="18"/>
      <c r="F2446" s="31"/>
      <c r="H2446" s="36"/>
    </row>
    <row r="2447" spans="1:8" x14ac:dyDescent="0.25">
      <c r="A2447" s="37"/>
      <c r="D2447" s="33"/>
      <c r="E2447" s="18"/>
      <c r="F2447" s="31"/>
      <c r="H2447" s="36"/>
    </row>
    <row r="2448" spans="1:8" x14ac:dyDescent="0.25">
      <c r="A2448" s="37"/>
      <c r="D2448" s="33"/>
      <c r="E2448" s="18"/>
      <c r="F2448" s="31"/>
      <c r="H2448" s="36"/>
    </row>
    <row r="2449" spans="1:8" x14ac:dyDescent="0.25">
      <c r="A2449" s="37"/>
      <c r="D2449" s="33"/>
      <c r="E2449" s="18"/>
      <c r="F2449" s="31"/>
      <c r="H2449" s="36"/>
    </row>
    <row r="2450" spans="1:8" x14ac:dyDescent="0.25">
      <c r="A2450" s="37"/>
      <c r="D2450" s="33"/>
      <c r="E2450" s="18"/>
      <c r="F2450" s="31"/>
      <c r="H2450" s="36"/>
    </row>
    <row r="2451" spans="1:8" x14ac:dyDescent="0.25">
      <c r="A2451" s="37"/>
      <c r="D2451" s="33"/>
      <c r="E2451" s="18"/>
      <c r="F2451" s="31"/>
      <c r="H2451" s="36"/>
    </row>
    <row r="2452" spans="1:8" x14ac:dyDescent="0.25">
      <c r="A2452" s="37"/>
      <c r="D2452" s="33"/>
      <c r="E2452" s="18"/>
      <c r="F2452" s="31"/>
      <c r="H2452" s="36"/>
    </row>
    <row r="2453" spans="1:8" x14ac:dyDescent="0.25">
      <c r="A2453" s="37"/>
      <c r="D2453" s="33"/>
      <c r="E2453" s="18"/>
      <c r="F2453" s="31"/>
      <c r="H2453" s="36"/>
    </row>
    <row r="2454" spans="1:8" x14ac:dyDescent="0.25">
      <c r="A2454" s="37"/>
      <c r="D2454" s="33"/>
      <c r="E2454" s="18"/>
      <c r="F2454" s="31"/>
      <c r="H2454" s="36"/>
    </row>
    <row r="2455" spans="1:8" x14ac:dyDescent="0.25">
      <c r="A2455" s="37"/>
      <c r="D2455" s="33"/>
      <c r="E2455" s="18"/>
      <c r="F2455" s="31"/>
      <c r="H2455" s="36"/>
    </row>
    <row r="2456" spans="1:8" x14ac:dyDescent="0.25">
      <c r="A2456" s="37"/>
      <c r="D2456" s="33"/>
      <c r="E2456" s="18"/>
      <c r="F2456" s="31"/>
      <c r="H2456" s="36"/>
    </row>
    <row r="2457" spans="1:8" x14ac:dyDescent="0.25">
      <c r="A2457" s="37"/>
      <c r="D2457" s="33"/>
      <c r="E2457" s="18"/>
      <c r="F2457" s="31"/>
      <c r="H2457" s="36"/>
    </row>
    <row r="2458" spans="1:8" x14ac:dyDescent="0.25">
      <c r="A2458" s="37"/>
      <c r="D2458" s="33"/>
      <c r="E2458" s="18"/>
      <c r="F2458" s="31"/>
      <c r="H2458" s="36"/>
    </row>
    <row r="2459" spans="1:8" x14ac:dyDescent="0.25">
      <c r="A2459" s="37"/>
      <c r="D2459" s="33"/>
      <c r="E2459" s="18"/>
      <c r="F2459" s="31"/>
      <c r="H2459" s="36"/>
    </row>
    <row r="2460" spans="1:8" x14ac:dyDescent="0.25">
      <c r="A2460" s="37"/>
      <c r="D2460" s="33"/>
      <c r="E2460" s="18"/>
      <c r="F2460" s="31"/>
      <c r="H2460" s="36"/>
    </row>
    <row r="2461" spans="1:8" x14ac:dyDescent="0.25">
      <c r="A2461" s="37"/>
      <c r="D2461" s="33"/>
      <c r="E2461" s="18"/>
      <c r="F2461" s="31"/>
      <c r="H2461" s="36"/>
    </row>
    <row r="2462" spans="1:8" x14ac:dyDescent="0.25">
      <c r="A2462" s="37"/>
      <c r="D2462" s="33"/>
      <c r="E2462" s="18"/>
      <c r="F2462" s="31"/>
      <c r="H2462" s="36"/>
    </row>
    <row r="2463" spans="1:8" x14ac:dyDescent="0.25">
      <c r="A2463" s="37"/>
      <c r="D2463" s="33"/>
      <c r="E2463" s="18"/>
      <c r="F2463" s="31"/>
      <c r="H2463" s="36"/>
    </row>
    <row r="2464" spans="1:8" x14ac:dyDescent="0.25">
      <c r="A2464" s="37"/>
      <c r="D2464" s="33"/>
      <c r="E2464" s="18"/>
      <c r="F2464" s="31"/>
      <c r="H2464" s="36"/>
    </row>
    <row r="2465" spans="1:8" x14ac:dyDescent="0.25">
      <c r="A2465" s="37"/>
      <c r="D2465" s="33"/>
      <c r="E2465" s="18"/>
      <c r="F2465" s="31"/>
      <c r="H2465" s="36"/>
    </row>
    <row r="2466" spans="1:8" x14ac:dyDescent="0.25">
      <c r="A2466" s="37"/>
      <c r="D2466" s="33"/>
      <c r="E2466" s="18"/>
      <c r="F2466" s="31"/>
      <c r="H2466" s="36"/>
    </row>
    <row r="2467" spans="1:8" x14ac:dyDescent="0.25">
      <c r="A2467" s="37"/>
      <c r="D2467" s="33"/>
      <c r="E2467" s="18"/>
      <c r="F2467" s="31"/>
      <c r="H2467" s="36"/>
    </row>
    <row r="2468" spans="1:8" x14ac:dyDescent="0.25">
      <c r="A2468" s="37"/>
      <c r="D2468" s="33"/>
      <c r="E2468" s="18"/>
      <c r="F2468" s="31"/>
      <c r="H2468" s="36"/>
    </row>
    <row r="2469" spans="1:8" x14ac:dyDescent="0.25">
      <c r="A2469" s="37"/>
      <c r="D2469" s="33"/>
      <c r="E2469" s="18"/>
      <c r="F2469" s="31"/>
      <c r="H2469" s="36"/>
    </row>
    <row r="2470" spans="1:8" x14ac:dyDescent="0.25">
      <c r="A2470" s="37"/>
      <c r="D2470" s="33"/>
      <c r="E2470" s="18"/>
      <c r="F2470" s="31"/>
      <c r="H2470" s="36"/>
    </row>
    <row r="2471" spans="1:8" x14ac:dyDescent="0.25">
      <c r="A2471" s="37"/>
      <c r="D2471" s="33"/>
      <c r="E2471" s="18"/>
      <c r="F2471" s="31"/>
      <c r="H2471" s="36"/>
    </row>
    <row r="2472" spans="1:8" x14ac:dyDescent="0.25">
      <c r="A2472" s="37"/>
      <c r="D2472" s="33"/>
      <c r="E2472" s="18"/>
      <c r="F2472" s="31"/>
      <c r="H2472" s="36"/>
    </row>
    <row r="2473" spans="1:8" x14ac:dyDescent="0.25">
      <c r="A2473" s="37"/>
      <c r="D2473" s="33"/>
      <c r="E2473" s="18"/>
      <c r="F2473" s="31"/>
      <c r="H2473" s="36"/>
    </row>
    <row r="2474" spans="1:8" x14ac:dyDescent="0.25">
      <c r="A2474" s="37"/>
      <c r="D2474" s="33"/>
      <c r="E2474" s="18"/>
      <c r="F2474" s="31"/>
      <c r="H2474" s="36"/>
    </row>
    <row r="2475" spans="1:8" x14ac:dyDescent="0.25">
      <c r="A2475" s="37"/>
      <c r="D2475" s="33"/>
      <c r="E2475" s="18"/>
      <c r="F2475" s="31"/>
      <c r="H2475" s="36"/>
    </row>
    <row r="2476" spans="1:8" x14ac:dyDescent="0.25">
      <c r="A2476" s="37"/>
      <c r="D2476" s="33"/>
      <c r="E2476" s="18"/>
      <c r="F2476" s="31"/>
      <c r="H2476" s="36"/>
    </row>
    <row r="2477" spans="1:8" x14ac:dyDescent="0.25">
      <c r="A2477" s="37"/>
      <c r="D2477" s="33"/>
      <c r="E2477" s="18"/>
      <c r="F2477" s="31"/>
      <c r="H2477" s="36"/>
    </row>
    <row r="2478" spans="1:8" x14ac:dyDescent="0.25">
      <c r="A2478" s="37"/>
      <c r="D2478" s="33"/>
      <c r="E2478" s="18"/>
      <c r="F2478" s="31"/>
      <c r="H2478" s="36"/>
    </row>
    <row r="2479" spans="1:8" x14ac:dyDescent="0.25">
      <c r="A2479" s="37"/>
      <c r="D2479" s="33"/>
      <c r="E2479" s="18"/>
      <c r="F2479" s="31"/>
      <c r="H2479" s="36"/>
    </row>
    <row r="2480" spans="1:8" x14ac:dyDescent="0.25">
      <c r="A2480" s="37"/>
      <c r="D2480" s="33"/>
      <c r="E2480" s="18"/>
      <c r="F2480" s="31"/>
      <c r="H2480" s="36"/>
    </row>
    <row r="2481" spans="1:8" x14ac:dyDescent="0.25">
      <c r="A2481" s="37"/>
      <c r="D2481" s="33"/>
      <c r="E2481" s="18"/>
      <c r="F2481" s="31"/>
      <c r="H2481" s="36"/>
    </row>
    <row r="2482" spans="1:8" x14ac:dyDescent="0.25">
      <c r="A2482" s="37"/>
      <c r="D2482" s="33"/>
      <c r="E2482" s="18"/>
      <c r="F2482" s="31"/>
      <c r="H2482" s="36"/>
    </row>
    <row r="2483" spans="1:8" x14ac:dyDescent="0.25">
      <c r="A2483" s="37"/>
      <c r="D2483" s="33"/>
      <c r="E2483" s="18"/>
      <c r="F2483" s="31"/>
      <c r="H2483" s="36"/>
    </row>
    <row r="2484" spans="1:8" x14ac:dyDescent="0.25">
      <c r="A2484" s="37"/>
      <c r="D2484" s="33"/>
      <c r="E2484" s="18"/>
      <c r="F2484" s="31"/>
      <c r="H2484" s="36"/>
    </row>
    <row r="2485" spans="1:8" x14ac:dyDescent="0.25">
      <c r="A2485" s="37"/>
      <c r="D2485" s="33"/>
      <c r="E2485" s="18"/>
      <c r="F2485" s="31"/>
      <c r="H2485" s="36"/>
    </row>
    <row r="2486" spans="1:8" x14ac:dyDescent="0.25">
      <c r="A2486" s="37"/>
      <c r="D2486" s="33"/>
      <c r="E2486" s="18"/>
      <c r="F2486" s="31"/>
      <c r="H2486" s="36"/>
    </row>
    <row r="2487" spans="1:8" x14ac:dyDescent="0.25">
      <c r="A2487" s="37"/>
      <c r="D2487" s="33"/>
      <c r="E2487" s="18"/>
      <c r="F2487" s="31"/>
      <c r="H2487" s="36"/>
    </row>
    <row r="2488" spans="1:8" x14ac:dyDescent="0.25">
      <c r="A2488" s="37"/>
      <c r="D2488" s="33"/>
      <c r="E2488" s="18"/>
      <c r="F2488" s="31"/>
      <c r="H2488" s="36"/>
    </row>
    <row r="2489" spans="1:8" x14ac:dyDescent="0.25">
      <c r="A2489" s="37"/>
      <c r="D2489" s="33"/>
      <c r="E2489" s="18"/>
      <c r="F2489" s="31"/>
      <c r="H2489" s="36"/>
    </row>
    <row r="2490" spans="1:8" x14ac:dyDescent="0.25">
      <c r="A2490" s="37"/>
      <c r="D2490" s="33"/>
      <c r="E2490" s="18"/>
      <c r="F2490" s="31"/>
      <c r="H2490" s="36"/>
    </row>
    <row r="2491" spans="1:8" x14ac:dyDescent="0.25">
      <c r="A2491" s="37"/>
      <c r="D2491" s="33"/>
      <c r="E2491" s="18"/>
      <c r="F2491" s="31"/>
      <c r="H2491" s="36"/>
    </row>
    <row r="2492" spans="1:8" x14ac:dyDescent="0.25">
      <c r="A2492" s="37"/>
      <c r="D2492" s="33"/>
      <c r="E2492" s="18"/>
      <c r="F2492" s="31"/>
      <c r="H2492" s="36"/>
    </row>
    <row r="2493" spans="1:8" x14ac:dyDescent="0.25">
      <c r="A2493" s="37"/>
      <c r="D2493" s="33"/>
      <c r="E2493" s="18"/>
      <c r="F2493" s="31"/>
      <c r="H2493" s="36"/>
    </row>
    <row r="2494" spans="1:8" x14ac:dyDescent="0.25">
      <c r="A2494" s="37"/>
      <c r="D2494" s="33"/>
      <c r="E2494" s="18"/>
      <c r="F2494" s="31"/>
      <c r="H2494" s="36"/>
    </row>
    <row r="2495" spans="1:8" x14ac:dyDescent="0.25">
      <c r="A2495" s="37"/>
      <c r="D2495" s="33"/>
      <c r="E2495" s="18"/>
      <c r="F2495" s="31"/>
      <c r="H2495" s="36"/>
    </row>
    <row r="2496" spans="1:8" x14ac:dyDescent="0.25">
      <c r="A2496" s="37"/>
      <c r="D2496" s="33"/>
      <c r="E2496" s="18"/>
      <c r="F2496" s="31"/>
      <c r="H2496" s="36"/>
    </row>
    <row r="2497" spans="1:8" x14ac:dyDescent="0.25">
      <c r="A2497" s="37"/>
      <c r="D2497" s="33"/>
      <c r="E2497" s="18"/>
      <c r="F2497" s="31"/>
      <c r="H2497" s="36"/>
    </row>
    <row r="2498" spans="1:8" x14ac:dyDescent="0.25">
      <c r="A2498" s="37"/>
      <c r="D2498" s="33"/>
      <c r="E2498" s="18"/>
      <c r="F2498" s="31"/>
      <c r="H2498" s="36"/>
    </row>
    <row r="2499" spans="1:8" x14ac:dyDescent="0.25">
      <c r="A2499" s="37"/>
      <c r="D2499" s="33"/>
      <c r="E2499" s="18"/>
      <c r="F2499" s="31"/>
      <c r="H2499" s="36"/>
    </row>
    <row r="2500" spans="1:8" x14ac:dyDescent="0.25">
      <c r="A2500" s="37"/>
      <c r="D2500" s="33"/>
      <c r="E2500" s="18"/>
      <c r="F2500" s="31"/>
      <c r="H2500" s="36"/>
    </row>
    <row r="2501" spans="1:8" x14ac:dyDescent="0.25">
      <c r="A2501" s="37"/>
      <c r="D2501" s="33"/>
      <c r="E2501" s="18"/>
      <c r="F2501" s="31"/>
      <c r="H2501" s="36"/>
    </row>
    <row r="2502" spans="1:8" x14ac:dyDescent="0.25">
      <c r="A2502" s="37"/>
      <c r="D2502" s="33"/>
      <c r="E2502" s="18"/>
      <c r="F2502" s="31"/>
      <c r="H2502" s="36"/>
    </row>
    <row r="2503" spans="1:8" x14ac:dyDescent="0.25">
      <c r="A2503" s="37"/>
      <c r="D2503" s="33"/>
      <c r="E2503" s="18"/>
      <c r="F2503" s="31"/>
      <c r="H2503" s="36"/>
    </row>
    <row r="2504" spans="1:8" x14ac:dyDescent="0.25">
      <c r="A2504" s="37"/>
      <c r="D2504" s="33"/>
      <c r="E2504" s="18"/>
      <c r="F2504" s="31"/>
      <c r="H2504" s="36"/>
    </row>
    <row r="2505" spans="1:8" x14ac:dyDescent="0.25">
      <c r="A2505" s="37"/>
      <c r="D2505" s="33"/>
      <c r="E2505" s="18"/>
      <c r="F2505" s="31"/>
      <c r="H2505" s="36"/>
    </row>
    <row r="2506" spans="1:8" x14ac:dyDescent="0.25">
      <c r="A2506" s="37"/>
      <c r="D2506" s="33"/>
      <c r="E2506" s="18"/>
      <c r="F2506" s="31"/>
      <c r="H2506" s="36"/>
    </row>
    <row r="2507" spans="1:8" x14ac:dyDescent="0.25">
      <c r="A2507" s="37"/>
      <c r="D2507" s="33"/>
      <c r="E2507" s="18"/>
      <c r="F2507" s="31"/>
      <c r="H2507" s="36"/>
    </row>
    <row r="2508" spans="1:8" x14ac:dyDescent="0.25">
      <c r="A2508" s="37"/>
      <c r="D2508" s="33"/>
      <c r="E2508" s="18"/>
      <c r="F2508" s="31"/>
      <c r="H2508" s="36"/>
    </row>
    <row r="2509" spans="1:8" x14ac:dyDescent="0.25">
      <c r="A2509" s="37"/>
      <c r="D2509" s="33"/>
      <c r="E2509" s="18"/>
      <c r="F2509" s="31"/>
      <c r="H2509" s="36"/>
    </row>
    <row r="2510" spans="1:8" x14ac:dyDescent="0.25">
      <c r="A2510" s="37"/>
      <c r="D2510" s="33"/>
      <c r="E2510" s="18"/>
      <c r="F2510" s="31"/>
      <c r="H2510" s="36"/>
    </row>
    <row r="2511" spans="1:8" x14ac:dyDescent="0.25">
      <c r="A2511" s="37"/>
      <c r="D2511" s="33"/>
      <c r="E2511" s="18"/>
      <c r="F2511" s="31"/>
      <c r="H2511" s="36"/>
    </row>
    <row r="2512" spans="1:8" x14ac:dyDescent="0.25">
      <c r="A2512" s="37"/>
      <c r="D2512" s="33"/>
      <c r="E2512" s="18"/>
      <c r="F2512" s="31"/>
      <c r="H2512" s="36"/>
    </row>
    <row r="2513" spans="1:8" x14ac:dyDescent="0.25">
      <c r="A2513" s="37"/>
      <c r="D2513" s="33"/>
      <c r="E2513" s="18"/>
      <c r="F2513" s="31"/>
      <c r="H2513" s="36"/>
    </row>
    <row r="2514" spans="1:8" x14ac:dyDescent="0.25">
      <c r="A2514" s="37"/>
      <c r="D2514" s="33"/>
      <c r="E2514" s="18"/>
      <c r="F2514" s="31"/>
      <c r="H2514" s="36"/>
    </row>
    <row r="2515" spans="1:8" x14ac:dyDescent="0.25">
      <c r="A2515" s="37"/>
      <c r="D2515" s="33"/>
      <c r="E2515" s="18"/>
      <c r="F2515" s="31"/>
      <c r="H2515" s="36"/>
    </row>
    <row r="2516" spans="1:8" x14ac:dyDescent="0.25">
      <c r="A2516" s="37"/>
      <c r="D2516" s="33"/>
      <c r="E2516" s="18"/>
      <c r="F2516" s="31"/>
      <c r="H2516" s="36"/>
    </row>
    <row r="2517" spans="1:8" x14ac:dyDescent="0.25">
      <c r="A2517" s="37"/>
      <c r="D2517" s="33"/>
      <c r="E2517" s="18"/>
      <c r="F2517" s="31"/>
      <c r="H2517" s="36"/>
    </row>
    <row r="2518" spans="1:8" x14ac:dyDescent="0.25">
      <c r="A2518" s="37"/>
      <c r="D2518" s="33"/>
      <c r="E2518" s="18"/>
      <c r="F2518" s="31"/>
      <c r="H2518" s="36"/>
    </row>
    <row r="2519" spans="1:8" x14ac:dyDescent="0.25">
      <c r="A2519" s="37"/>
      <c r="D2519" s="33"/>
      <c r="E2519" s="18"/>
      <c r="F2519" s="31"/>
      <c r="H2519" s="36"/>
    </row>
    <row r="2520" spans="1:8" x14ac:dyDescent="0.25">
      <c r="A2520" s="37"/>
      <c r="D2520" s="33"/>
      <c r="E2520" s="18"/>
      <c r="F2520" s="31"/>
      <c r="H2520" s="36"/>
    </row>
    <row r="2521" spans="1:8" x14ac:dyDescent="0.25">
      <c r="A2521" s="37"/>
      <c r="D2521" s="33"/>
      <c r="E2521" s="18"/>
      <c r="F2521" s="31"/>
      <c r="H2521" s="36"/>
    </row>
    <row r="2522" spans="1:8" x14ac:dyDescent="0.25">
      <c r="A2522" s="37"/>
      <c r="D2522" s="33"/>
      <c r="E2522" s="18"/>
      <c r="F2522" s="31"/>
      <c r="H2522" s="36"/>
    </row>
    <row r="2523" spans="1:8" x14ac:dyDescent="0.25">
      <c r="A2523" s="37"/>
      <c r="D2523" s="33"/>
      <c r="E2523" s="18"/>
      <c r="F2523" s="31"/>
      <c r="H2523" s="36"/>
    </row>
    <row r="2524" spans="1:8" x14ac:dyDescent="0.25">
      <c r="A2524" s="37"/>
      <c r="D2524" s="33"/>
      <c r="E2524" s="18"/>
      <c r="F2524" s="31"/>
      <c r="H2524" s="36"/>
    </row>
    <row r="2525" spans="1:8" x14ac:dyDescent="0.25">
      <c r="A2525" s="37"/>
      <c r="D2525" s="33"/>
      <c r="E2525" s="18"/>
      <c r="F2525" s="31"/>
      <c r="H2525" s="36"/>
    </row>
    <row r="2526" spans="1:8" x14ac:dyDescent="0.25">
      <c r="A2526" s="37"/>
      <c r="D2526" s="33"/>
      <c r="E2526" s="18"/>
      <c r="F2526" s="31"/>
      <c r="H2526" s="36"/>
    </row>
    <row r="2527" spans="1:8" x14ac:dyDescent="0.25">
      <c r="A2527" s="37"/>
      <c r="D2527" s="33"/>
      <c r="E2527" s="18"/>
      <c r="F2527" s="31"/>
      <c r="H2527" s="36"/>
    </row>
    <row r="2528" spans="1:8" x14ac:dyDescent="0.25">
      <c r="A2528" s="37"/>
      <c r="D2528" s="33"/>
      <c r="E2528" s="18"/>
      <c r="F2528" s="31"/>
      <c r="H2528" s="36"/>
    </row>
    <row r="2529" spans="1:8" x14ac:dyDescent="0.25">
      <c r="A2529" s="37"/>
      <c r="D2529" s="33"/>
      <c r="E2529" s="18"/>
      <c r="F2529" s="31"/>
      <c r="H2529" s="36"/>
    </row>
    <row r="2530" spans="1:8" x14ac:dyDescent="0.25">
      <c r="A2530" s="37"/>
      <c r="D2530" s="33"/>
      <c r="E2530" s="18"/>
      <c r="F2530" s="31"/>
      <c r="H2530" s="36"/>
    </row>
    <row r="2531" spans="1:8" x14ac:dyDescent="0.25">
      <c r="A2531" s="37"/>
      <c r="D2531" s="33"/>
      <c r="E2531" s="18"/>
      <c r="F2531" s="31"/>
      <c r="H2531" s="36"/>
    </row>
    <row r="2532" spans="1:8" x14ac:dyDescent="0.25">
      <c r="A2532" s="37"/>
      <c r="D2532" s="33"/>
      <c r="E2532" s="18"/>
      <c r="F2532" s="31"/>
      <c r="H2532" s="36"/>
    </row>
    <row r="2533" spans="1:8" x14ac:dyDescent="0.25">
      <c r="A2533" s="37"/>
      <c r="D2533" s="33"/>
      <c r="E2533" s="18"/>
      <c r="F2533" s="31"/>
      <c r="H2533" s="36"/>
    </row>
    <row r="2534" spans="1:8" x14ac:dyDescent="0.25">
      <c r="A2534" s="37"/>
      <c r="D2534" s="33"/>
      <c r="E2534" s="18"/>
      <c r="F2534" s="31"/>
      <c r="H2534" s="36"/>
    </row>
    <row r="2535" spans="1:8" x14ac:dyDescent="0.25">
      <c r="A2535" s="37"/>
      <c r="D2535" s="33"/>
      <c r="E2535" s="18"/>
      <c r="F2535" s="31"/>
      <c r="H2535" s="36"/>
    </row>
    <row r="2536" spans="1:8" x14ac:dyDescent="0.25">
      <c r="A2536" s="37"/>
      <c r="D2536" s="33"/>
      <c r="E2536" s="18"/>
      <c r="F2536" s="31"/>
      <c r="H2536" s="36"/>
    </row>
    <row r="2537" spans="1:8" x14ac:dyDescent="0.25">
      <c r="A2537" s="37"/>
      <c r="D2537" s="33"/>
      <c r="E2537" s="18"/>
      <c r="F2537" s="31"/>
      <c r="H2537" s="36"/>
    </row>
    <row r="2538" spans="1:8" x14ac:dyDescent="0.25">
      <c r="A2538" s="37"/>
      <c r="D2538" s="33"/>
      <c r="E2538" s="18"/>
      <c r="F2538" s="31"/>
      <c r="H2538" s="36"/>
    </row>
    <row r="2539" spans="1:8" x14ac:dyDescent="0.25">
      <c r="A2539" s="37"/>
      <c r="D2539" s="33"/>
      <c r="E2539" s="18"/>
      <c r="F2539" s="31"/>
      <c r="H2539" s="36"/>
    </row>
    <row r="2540" spans="1:8" x14ac:dyDescent="0.25">
      <c r="A2540" s="37"/>
      <c r="D2540" s="33"/>
      <c r="E2540" s="18"/>
      <c r="F2540" s="31"/>
      <c r="H2540" s="36"/>
    </row>
    <row r="2541" spans="1:8" x14ac:dyDescent="0.25">
      <c r="A2541" s="37"/>
      <c r="D2541" s="33"/>
      <c r="E2541" s="18"/>
      <c r="F2541" s="31"/>
      <c r="H2541" s="36"/>
    </row>
    <row r="2542" spans="1:8" x14ac:dyDescent="0.25">
      <c r="A2542" s="37"/>
      <c r="D2542" s="33"/>
      <c r="E2542" s="18"/>
      <c r="F2542" s="31"/>
      <c r="H2542" s="36"/>
    </row>
    <row r="2543" spans="1:8" x14ac:dyDescent="0.25">
      <c r="A2543" s="37"/>
      <c r="D2543" s="33"/>
      <c r="E2543" s="18"/>
      <c r="F2543" s="31"/>
      <c r="H2543" s="36"/>
    </row>
    <row r="2544" spans="1:8" x14ac:dyDescent="0.25">
      <c r="A2544" s="37"/>
      <c r="D2544" s="33"/>
      <c r="E2544" s="18"/>
      <c r="F2544" s="31"/>
      <c r="H2544" s="36"/>
    </row>
    <row r="2545" spans="1:8" x14ac:dyDescent="0.25">
      <c r="A2545" s="37"/>
      <c r="D2545" s="33"/>
      <c r="E2545" s="18"/>
      <c r="F2545" s="31"/>
      <c r="H2545" s="36"/>
    </row>
    <row r="2546" spans="1:8" x14ac:dyDescent="0.25">
      <c r="A2546" s="37"/>
      <c r="D2546" s="33"/>
      <c r="E2546" s="18"/>
      <c r="F2546" s="31"/>
      <c r="H2546" s="36"/>
    </row>
    <row r="2547" spans="1:8" x14ac:dyDescent="0.25">
      <c r="A2547" s="37"/>
      <c r="D2547" s="33"/>
      <c r="E2547" s="18"/>
      <c r="F2547" s="31"/>
      <c r="H2547" s="36"/>
    </row>
    <row r="2548" spans="1:8" x14ac:dyDescent="0.25">
      <c r="A2548" s="37"/>
      <c r="D2548" s="33"/>
      <c r="E2548" s="18"/>
      <c r="F2548" s="31"/>
      <c r="H2548" s="36"/>
    </row>
    <row r="2549" spans="1:8" x14ac:dyDescent="0.25">
      <c r="A2549" s="37"/>
      <c r="D2549" s="33"/>
      <c r="E2549" s="18"/>
      <c r="F2549" s="31"/>
      <c r="H2549" s="36"/>
    </row>
    <row r="2550" spans="1:8" x14ac:dyDescent="0.25">
      <c r="A2550" s="37"/>
      <c r="D2550" s="33"/>
      <c r="E2550" s="18"/>
      <c r="F2550" s="31"/>
      <c r="H2550" s="36"/>
    </row>
    <row r="2551" spans="1:8" x14ac:dyDescent="0.25">
      <c r="A2551" s="37"/>
      <c r="D2551" s="33"/>
      <c r="E2551" s="18"/>
      <c r="F2551" s="31"/>
      <c r="H2551" s="36"/>
    </row>
    <row r="2552" spans="1:8" x14ac:dyDescent="0.25">
      <c r="A2552" s="37"/>
      <c r="D2552" s="33"/>
      <c r="E2552" s="18"/>
      <c r="F2552" s="31"/>
      <c r="H2552" s="36"/>
    </row>
    <row r="2553" spans="1:8" x14ac:dyDescent="0.25">
      <c r="A2553" s="37"/>
      <c r="D2553" s="33"/>
      <c r="E2553" s="18"/>
      <c r="F2553" s="31"/>
      <c r="H2553" s="36"/>
    </row>
    <row r="2554" spans="1:8" x14ac:dyDescent="0.25">
      <c r="A2554" s="37"/>
      <c r="D2554" s="33"/>
      <c r="E2554" s="18"/>
      <c r="F2554" s="31"/>
      <c r="H2554" s="36"/>
    </row>
    <row r="2555" spans="1:8" x14ac:dyDescent="0.25">
      <c r="A2555" s="37"/>
      <c r="D2555" s="33"/>
      <c r="E2555" s="18"/>
      <c r="F2555" s="31"/>
      <c r="H2555" s="36"/>
    </row>
    <row r="2556" spans="1:8" x14ac:dyDescent="0.25">
      <c r="A2556" s="37"/>
      <c r="D2556" s="33"/>
      <c r="E2556" s="18"/>
      <c r="F2556" s="31"/>
      <c r="H2556" s="36"/>
    </row>
    <row r="2557" spans="1:8" x14ac:dyDescent="0.25">
      <c r="A2557" s="37"/>
      <c r="D2557" s="33"/>
      <c r="E2557" s="18"/>
      <c r="F2557" s="31"/>
      <c r="H2557" s="36"/>
    </row>
    <row r="2558" spans="1:8" x14ac:dyDescent="0.25">
      <c r="A2558" s="37"/>
      <c r="D2558" s="33"/>
      <c r="E2558" s="18"/>
      <c r="F2558" s="31"/>
      <c r="H2558" s="36"/>
    </row>
    <row r="2559" spans="1:8" x14ac:dyDescent="0.25">
      <c r="A2559" s="37"/>
      <c r="D2559" s="33"/>
      <c r="E2559" s="18"/>
      <c r="F2559" s="31"/>
      <c r="H2559" s="36"/>
    </row>
    <row r="2560" spans="1:8" x14ac:dyDescent="0.25">
      <c r="A2560" s="37"/>
      <c r="D2560" s="33"/>
      <c r="E2560" s="18"/>
      <c r="F2560" s="31"/>
      <c r="H2560" s="36"/>
    </row>
    <row r="2561" spans="1:8" x14ac:dyDescent="0.25">
      <c r="A2561" s="37"/>
      <c r="D2561" s="33"/>
      <c r="E2561" s="18"/>
      <c r="F2561" s="31"/>
      <c r="H2561" s="36"/>
    </row>
    <row r="2562" spans="1:8" x14ac:dyDescent="0.25">
      <c r="A2562" s="37"/>
      <c r="D2562" s="33"/>
      <c r="E2562" s="18"/>
      <c r="F2562" s="31"/>
      <c r="H2562" s="36"/>
    </row>
    <row r="2563" spans="1:8" x14ac:dyDescent="0.25">
      <c r="A2563" s="37"/>
      <c r="D2563" s="33"/>
      <c r="E2563" s="18"/>
      <c r="F2563" s="31"/>
      <c r="H2563" s="36"/>
    </row>
    <row r="2564" spans="1:8" x14ac:dyDescent="0.25">
      <c r="A2564" s="37"/>
      <c r="D2564" s="33"/>
      <c r="E2564" s="18"/>
      <c r="F2564" s="31"/>
      <c r="H2564" s="36"/>
    </row>
    <row r="2565" spans="1:8" x14ac:dyDescent="0.25">
      <c r="A2565" s="37"/>
      <c r="D2565" s="33"/>
      <c r="E2565" s="18"/>
      <c r="F2565" s="31"/>
      <c r="H2565" s="36"/>
    </row>
    <row r="2566" spans="1:8" x14ac:dyDescent="0.25">
      <c r="A2566" s="37"/>
      <c r="D2566" s="33"/>
      <c r="E2566" s="18"/>
      <c r="F2566" s="31"/>
      <c r="H2566" s="36"/>
    </row>
    <row r="2567" spans="1:8" x14ac:dyDescent="0.25">
      <c r="A2567" s="37"/>
      <c r="D2567" s="33"/>
      <c r="E2567" s="18"/>
      <c r="F2567" s="31"/>
      <c r="H2567" s="36"/>
    </row>
    <row r="2568" spans="1:8" x14ac:dyDescent="0.25">
      <c r="A2568" s="37"/>
      <c r="D2568" s="33"/>
      <c r="E2568" s="18"/>
      <c r="F2568" s="31"/>
      <c r="H2568" s="36"/>
    </row>
    <row r="2569" spans="1:8" x14ac:dyDescent="0.25">
      <c r="A2569" s="37"/>
      <c r="D2569" s="33"/>
      <c r="E2569" s="18"/>
      <c r="F2569" s="31"/>
      <c r="H2569" s="36"/>
    </row>
    <row r="2570" spans="1:8" x14ac:dyDescent="0.25">
      <c r="A2570" s="37"/>
      <c r="D2570" s="33"/>
      <c r="E2570" s="18"/>
      <c r="F2570" s="31"/>
      <c r="H2570" s="36"/>
    </row>
    <row r="2571" spans="1:8" x14ac:dyDescent="0.25">
      <c r="A2571" s="37"/>
      <c r="D2571" s="33"/>
      <c r="E2571" s="18"/>
      <c r="F2571" s="31"/>
      <c r="H2571" s="36"/>
    </row>
    <row r="2572" spans="1:8" x14ac:dyDescent="0.25">
      <c r="A2572" s="37"/>
      <c r="D2572" s="33"/>
      <c r="E2572" s="18"/>
      <c r="F2572" s="31"/>
      <c r="H2572" s="36"/>
    </row>
    <row r="2573" spans="1:8" x14ac:dyDescent="0.25">
      <c r="A2573" s="37"/>
      <c r="D2573" s="33"/>
      <c r="E2573" s="18"/>
      <c r="F2573" s="31"/>
      <c r="H2573" s="36"/>
    </row>
    <row r="2574" spans="1:8" x14ac:dyDescent="0.25">
      <c r="A2574" s="37"/>
      <c r="D2574" s="33"/>
      <c r="E2574" s="18"/>
      <c r="F2574" s="31"/>
      <c r="H2574" s="36"/>
    </row>
    <row r="2575" spans="1:8" x14ac:dyDescent="0.25">
      <c r="A2575" s="37"/>
      <c r="D2575" s="33"/>
      <c r="E2575" s="18"/>
      <c r="F2575" s="31"/>
      <c r="H2575" s="36"/>
    </row>
    <row r="2576" spans="1:8" x14ac:dyDescent="0.25">
      <c r="A2576" s="37"/>
      <c r="D2576" s="33"/>
      <c r="E2576" s="18"/>
      <c r="F2576" s="31"/>
      <c r="H2576" s="36"/>
    </row>
    <row r="2577" spans="1:8" x14ac:dyDescent="0.25">
      <c r="A2577" s="37"/>
      <c r="D2577" s="33"/>
      <c r="E2577" s="18"/>
      <c r="F2577" s="31"/>
      <c r="H2577" s="36"/>
    </row>
    <row r="2578" spans="1:8" x14ac:dyDescent="0.25">
      <c r="A2578" s="37"/>
      <c r="D2578" s="33"/>
      <c r="E2578" s="18"/>
      <c r="F2578" s="31"/>
      <c r="H2578" s="36"/>
    </row>
    <row r="2579" spans="1:8" x14ac:dyDescent="0.25">
      <c r="A2579" s="37"/>
      <c r="D2579" s="33"/>
      <c r="E2579" s="18"/>
      <c r="F2579" s="31"/>
      <c r="H2579" s="36"/>
    </row>
    <row r="2580" spans="1:8" x14ac:dyDescent="0.25">
      <c r="A2580" s="37"/>
      <c r="D2580" s="33"/>
      <c r="E2580" s="18"/>
      <c r="F2580" s="31"/>
      <c r="H2580" s="36"/>
    </row>
    <row r="2581" spans="1:8" x14ac:dyDescent="0.25">
      <c r="A2581" s="37"/>
      <c r="D2581" s="33"/>
      <c r="E2581" s="18"/>
      <c r="F2581" s="31"/>
      <c r="H2581" s="36"/>
    </row>
    <row r="2582" spans="1:8" x14ac:dyDescent="0.25">
      <c r="A2582" s="37"/>
      <c r="D2582" s="33"/>
      <c r="E2582" s="18"/>
      <c r="F2582" s="31"/>
      <c r="H2582" s="36"/>
    </row>
    <row r="2583" spans="1:8" x14ac:dyDescent="0.25">
      <c r="A2583" s="37"/>
      <c r="D2583" s="33"/>
      <c r="E2583" s="18"/>
      <c r="F2583" s="31"/>
      <c r="H2583" s="36"/>
    </row>
    <row r="2584" spans="1:8" x14ac:dyDescent="0.25">
      <c r="A2584" s="37"/>
      <c r="D2584" s="33"/>
      <c r="E2584" s="18"/>
      <c r="F2584" s="31"/>
      <c r="H2584" s="36"/>
    </row>
    <row r="2585" spans="1:8" x14ac:dyDescent="0.25">
      <c r="A2585" s="37"/>
      <c r="D2585" s="33"/>
      <c r="E2585" s="18"/>
      <c r="F2585" s="31"/>
      <c r="H2585" s="36"/>
    </row>
    <row r="2586" spans="1:8" x14ac:dyDescent="0.25">
      <c r="A2586" s="37"/>
      <c r="D2586" s="33"/>
      <c r="E2586" s="18"/>
      <c r="F2586" s="31"/>
      <c r="H2586" s="36"/>
    </row>
    <row r="2587" spans="1:8" x14ac:dyDescent="0.25">
      <c r="A2587" s="37"/>
      <c r="D2587" s="33"/>
      <c r="E2587" s="18"/>
      <c r="F2587" s="31"/>
      <c r="H2587" s="36"/>
    </row>
    <row r="2588" spans="1:8" x14ac:dyDescent="0.25">
      <c r="A2588" s="37"/>
      <c r="D2588" s="33"/>
      <c r="E2588" s="18"/>
      <c r="F2588" s="31"/>
      <c r="H2588" s="36"/>
    </row>
    <row r="2589" spans="1:8" x14ac:dyDescent="0.25">
      <c r="A2589" s="37"/>
      <c r="D2589" s="33"/>
      <c r="E2589" s="18"/>
      <c r="F2589" s="31"/>
      <c r="H2589" s="36"/>
    </row>
    <row r="2590" spans="1:8" x14ac:dyDescent="0.25">
      <c r="A2590" s="37"/>
      <c r="D2590" s="33"/>
      <c r="E2590" s="18"/>
      <c r="F2590" s="31"/>
      <c r="H2590" s="36"/>
    </row>
    <row r="2591" spans="1:8" x14ac:dyDescent="0.25">
      <c r="A2591" s="37"/>
      <c r="D2591" s="33"/>
      <c r="E2591" s="18"/>
      <c r="F2591" s="31"/>
      <c r="H2591" s="36"/>
    </row>
    <row r="2592" spans="1:8" x14ac:dyDescent="0.25">
      <c r="A2592" s="37"/>
      <c r="D2592" s="33"/>
      <c r="E2592" s="18"/>
      <c r="F2592" s="31"/>
      <c r="H2592" s="36"/>
    </row>
    <row r="2593" spans="1:8" x14ac:dyDescent="0.25">
      <c r="A2593" s="37"/>
      <c r="D2593" s="33"/>
      <c r="E2593" s="18"/>
      <c r="F2593" s="31"/>
      <c r="H2593" s="36"/>
    </row>
    <row r="2594" spans="1:8" x14ac:dyDescent="0.25">
      <c r="A2594" s="37"/>
      <c r="D2594" s="33"/>
      <c r="E2594" s="18"/>
      <c r="F2594" s="31"/>
      <c r="H2594" s="36"/>
    </row>
    <row r="2595" spans="1:8" x14ac:dyDescent="0.25">
      <c r="A2595" s="37"/>
      <c r="D2595" s="33"/>
      <c r="E2595" s="18"/>
      <c r="F2595" s="31"/>
      <c r="H2595" s="36"/>
    </row>
    <row r="2596" spans="1:8" x14ac:dyDescent="0.25">
      <c r="A2596" s="37"/>
      <c r="D2596" s="33"/>
      <c r="E2596" s="18"/>
      <c r="F2596" s="31"/>
      <c r="H2596" s="36"/>
    </row>
    <row r="2597" spans="1:8" x14ac:dyDescent="0.25">
      <c r="A2597" s="37"/>
      <c r="D2597" s="33"/>
      <c r="E2597" s="18"/>
      <c r="F2597" s="31"/>
      <c r="H2597" s="36"/>
    </row>
    <row r="2598" spans="1:8" x14ac:dyDescent="0.25">
      <c r="A2598" s="37"/>
      <c r="D2598" s="33"/>
      <c r="E2598" s="18"/>
      <c r="F2598" s="31"/>
      <c r="H2598" s="36"/>
    </row>
    <row r="2599" spans="1:8" x14ac:dyDescent="0.25">
      <c r="A2599" s="37"/>
      <c r="D2599" s="33"/>
      <c r="E2599" s="18"/>
      <c r="F2599" s="31"/>
      <c r="H2599" s="36"/>
    </row>
    <row r="2600" spans="1:8" x14ac:dyDescent="0.25">
      <c r="A2600" s="37"/>
      <c r="D2600" s="33"/>
      <c r="E2600" s="18"/>
      <c r="F2600" s="31"/>
      <c r="H2600" s="36"/>
    </row>
    <row r="2601" spans="1:8" x14ac:dyDescent="0.25">
      <c r="A2601" s="37"/>
      <c r="D2601" s="33"/>
      <c r="E2601" s="18"/>
      <c r="F2601" s="31"/>
      <c r="H2601" s="36"/>
    </row>
    <row r="2602" spans="1:8" x14ac:dyDescent="0.25">
      <c r="A2602" s="37"/>
      <c r="D2602" s="33"/>
      <c r="E2602" s="18"/>
      <c r="F2602" s="31"/>
      <c r="H2602" s="36"/>
    </row>
    <row r="2603" spans="1:8" x14ac:dyDescent="0.25">
      <c r="A2603" s="37"/>
      <c r="D2603" s="33"/>
      <c r="E2603" s="18"/>
      <c r="F2603" s="31"/>
      <c r="H2603" s="36"/>
    </row>
    <row r="2604" spans="1:8" x14ac:dyDescent="0.25">
      <c r="A2604" s="37"/>
      <c r="D2604" s="33"/>
      <c r="E2604" s="18"/>
      <c r="F2604" s="31"/>
      <c r="H2604" s="36"/>
    </row>
    <row r="2605" spans="1:8" x14ac:dyDescent="0.25">
      <c r="A2605" s="37"/>
      <c r="D2605" s="33"/>
      <c r="E2605" s="18"/>
      <c r="F2605" s="31"/>
      <c r="H2605" s="36"/>
    </row>
    <row r="2606" spans="1:8" x14ac:dyDescent="0.25">
      <c r="A2606" s="37"/>
      <c r="D2606" s="33"/>
      <c r="E2606" s="18"/>
      <c r="F2606" s="31"/>
      <c r="H2606" s="36"/>
    </row>
    <row r="2607" spans="1:8" x14ac:dyDescent="0.25">
      <c r="A2607" s="37"/>
      <c r="D2607" s="33"/>
      <c r="E2607" s="18"/>
      <c r="F2607" s="31"/>
      <c r="H2607" s="36"/>
    </row>
    <row r="2608" spans="1:8" x14ac:dyDescent="0.25">
      <c r="A2608" s="37"/>
      <c r="D2608" s="33"/>
      <c r="E2608" s="18"/>
      <c r="F2608" s="31"/>
      <c r="H2608" s="36"/>
    </row>
    <row r="2609" spans="1:8" x14ac:dyDescent="0.25">
      <c r="A2609" s="37"/>
      <c r="D2609" s="33"/>
      <c r="E2609" s="18"/>
      <c r="F2609" s="31"/>
      <c r="H2609" s="36"/>
    </row>
    <row r="2610" spans="1:8" x14ac:dyDescent="0.25">
      <c r="A2610" s="37"/>
      <c r="D2610" s="33"/>
      <c r="E2610" s="18"/>
      <c r="F2610" s="31"/>
      <c r="H2610" s="36"/>
    </row>
    <row r="2611" spans="1:8" x14ac:dyDescent="0.25">
      <c r="A2611" s="37"/>
      <c r="D2611" s="33"/>
      <c r="E2611" s="18"/>
      <c r="F2611" s="31"/>
      <c r="H2611" s="36"/>
    </row>
    <row r="2612" spans="1:8" x14ac:dyDescent="0.25">
      <c r="A2612" s="37"/>
      <c r="D2612" s="33"/>
      <c r="E2612" s="18"/>
      <c r="F2612" s="31"/>
      <c r="H2612" s="36"/>
    </row>
    <row r="2613" spans="1:8" x14ac:dyDescent="0.25">
      <c r="A2613" s="37"/>
      <c r="D2613" s="33"/>
      <c r="E2613" s="18"/>
      <c r="F2613" s="31"/>
      <c r="H2613" s="36"/>
    </row>
    <row r="2614" spans="1:8" x14ac:dyDescent="0.25">
      <c r="A2614" s="37"/>
      <c r="D2614" s="33"/>
      <c r="E2614" s="18"/>
      <c r="F2614" s="31"/>
      <c r="H2614" s="36"/>
    </row>
    <row r="2615" spans="1:8" x14ac:dyDescent="0.25">
      <c r="A2615" s="37"/>
      <c r="D2615" s="33"/>
      <c r="E2615" s="18"/>
      <c r="F2615" s="31"/>
      <c r="H2615" s="36"/>
    </row>
    <row r="2616" spans="1:8" x14ac:dyDescent="0.25">
      <c r="A2616" s="37"/>
      <c r="D2616" s="33"/>
      <c r="E2616" s="18"/>
      <c r="F2616" s="31"/>
      <c r="H2616" s="36"/>
    </row>
    <row r="2617" spans="1:8" x14ac:dyDescent="0.25">
      <c r="A2617" s="37"/>
      <c r="D2617" s="33"/>
      <c r="E2617" s="18"/>
      <c r="F2617" s="31"/>
      <c r="H2617" s="36"/>
    </row>
    <row r="2618" spans="1:8" x14ac:dyDescent="0.25">
      <c r="A2618" s="37"/>
      <c r="D2618" s="33"/>
      <c r="E2618" s="18"/>
      <c r="F2618" s="31"/>
      <c r="H2618" s="36"/>
    </row>
    <row r="2619" spans="1:8" x14ac:dyDescent="0.25">
      <c r="A2619" s="37"/>
      <c r="D2619" s="33"/>
      <c r="E2619" s="18"/>
      <c r="F2619" s="31"/>
      <c r="H2619" s="36"/>
    </row>
    <row r="2620" spans="1:8" x14ac:dyDescent="0.25">
      <c r="A2620" s="37"/>
      <c r="D2620" s="33"/>
      <c r="E2620" s="18"/>
      <c r="F2620" s="31"/>
      <c r="H2620" s="36"/>
    </row>
    <row r="2621" spans="1:8" x14ac:dyDescent="0.25">
      <c r="A2621" s="37"/>
      <c r="D2621" s="33"/>
      <c r="E2621" s="18"/>
      <c r="F2621" s="31"/>
      <c r="H2621" s="36"/>
    </row>
    <row r="2622" spans="1:8" x14ac:dyDescent="0.25">
      <c r="A2622" s="37"/>
      <c r="D2622" s="33"/>
      <c r="E2622" s="18"/>
      <c r="F2622" s="31"/>
      <c r="H2622" s="36"/>
    </row>
    <row r="2623" spans="1:8" x14ac:dyDescent="0.25">
      <c r="A2623" s="37"/>
      <c r="D2623" s="33"/>
      <c r="E2623" s="18"/>
      <c r="F2623" s="31"/>
      <c r="H2623" s="36"/>
    </row>
    <row r="2624" spans="1:8" x14ac:dyDescent="0.25">
      <c r="A2624" s="37"/>
      <c r="D2624" s="33"/>
      <c r="E2624" s="18"/>
      <c r="F2624" s="31"/>
      <c r="H2624" s="36"/>
    </row>
    <row r="2625" spans="1:8" x14ac:dyDescent="0.25">
      <c r="A2625" s="37"/>
      <c r="D2625" s="33"/>
      <c r="E2625" s="18"/>
      <c r="F2625" s="31"/>
      <c r="H2625" s="36"/>
    </row>
    <row r="2626" spans="1:8" x14ac:dyDescent="0.25">
      <c r="A2626" s="37"/>
      <c r="D2626" s="33"/>
      <c r="E2626" s="18"/>
      <c r="F2626" s="31"/>
      <c r="H2626" s="36"/>
    </row>
    <row r="2627" spans="1:8" x14ac:dyDescent="0.25">
      <c r="A2627" s="37"/>
      <c r="D2627" s="33"/>
      <c r="E2627" s="18"/>
      <c r="F2627" s="31"/>
      <c r="H2627" s="36"/>
    </row>
    <row r="2628" spans="1:8" x14ac:dyDescent="0.25">
      <c r="A2628" s="37"/>
      <c r="D2628" s="33"/>
      <c r="E2628" s="18"/>
      <c r="F2628" s="31"/>
      <c r="H2628" s="36"/>
    </row>
    <row r="2629" spans="1:8" x14ac:dyDescent="0.25">
      <c r="A2629" s="37"/>
      <c r="D2629" s="33"/>
      <c r="E2629" s="18"/>
      <c r="F2629" s="31"/>
      <c r="H2629" s="36"/>
    </row>
    <row r="2630" spans="1:8" x14ac:dyDescent="0.25">
      <c r="A2630" s="37"/>
      <c r="D2630" s="33"/>
      <c r="E2630" s="18"/>
      <c r="F2630" s="31"/>
      <c r="H2630" s="36"/>
    </row>
    <row r="2631" spans="1:8" x14ac:dyDescent="0.25">
      <c r="A2631" s="37"/>
      <c r="D2631" s="33"/>
      <c r="E2631" s="18"/>
      <c r="F2631" s="31"/>
      <c r="H2631" s="36"/>
    </row>
    <row r="2632" spans="1:8" x14ac:dyDescent="0.25">
      <c r="A2632" s="37"/>
      <c r="D2632" s="33"/>
      <c r="E2632" s="18"/>
      <c r="F2632" s="31"/>
      <c r="H2632" s="36"/>
    </row>
    <row r="2633" spans="1:8" x14ac:dyDescent="0.25">
      <c r="A2633" s="37"/>
      <c r="D2633" s="33"/>
      <c r="E2633" s="18"/>
      <c r="F2633" s="31"/>
      <c r="H2633" s="36"/>
    </row>
    <row r="2634" spans="1:8" x14ac:dyDescent="0.25">
      <c r="A2634" s="37"/>
      <c r="D2634" s="33"/>
      <c r="E2634" s="18"/>
      <c r="F2634" s="31"/>
      <c r="H2634" s="36"/>
    </row>
    <row r="2635" spans="1:8" x14ac:dyDescent="0.25">
      <c r="A2635" s="37"/>
      <c r="D2635" s="33"/>
      <c r="E2635" s="18"/>
      <c r="F2635" s="31"/>
      <c r="H2635" s="36"/>
    </row>
    <row r="2636" spans="1:8" x14ac:dyDescent="0.25">
      <c r="A2636" s="37"/>
      <c r="D2636" s="33"/>
      <c r="E2636" s="18"/>
      <c r="F2636" s="31"/>
      <c r="H2636" s="36"/>
    </row>
    <row r="2637" spans="1:8" x14ac:dyDescent="0.25">
      <c r="A2637" s="37"/>
      <c r="D2637" s="33"/>
      <c r="E2637" s="18"/>
      <c r="F2637" s="31"/>
      <c r="H2637" s="36"/>
    </row>
    <row r="2638" spans="1:8" x14ac:dyDescent="0.25">
      <c r="A2638" s="37"/>
      <c r="D2638" s="33"/>
      <c r="E2638" s="18"/>
      <c r="F2638" s="31"/>
      <c r="H2638" s="36"/>
    </row>
    <row r="2639" spans="1:8" x14ac:dyDescent="0.25">
      <c r="A2639" s="37"/>
      <c r="D2639" s="33"/>
      <c r="E2639" s="18"/>
      <c r="F2639" s="31"/>
      <c r="H2639" s="36"/>
    </row>
    <row r="2640" spans="1:8" x14ac:dyDescent="0.25">
      <c r="A2640" s="37"/>
      <c r="D2640" s="33"/>
      <c r="E2640" s="18"/>
      <c r="F2640" s="31"/>
      <c r="H2640" s="36"/>
    </row>
    <row r="2641" spans="1:8" x14ac:dyDescent="0.25">
      <c r="A2641" s="37"/>
      <c r="D2641" s="33"/>
      <c r="E2641" s="18"/>
      <c r="F2641" s="31"/>
      <c r="H2641" s="36"/>
    </row>
    <row r="2642" spans="1:8" x14ac:dyDescent="0.25">
      <c r="A2642" s="37"/>
      <c r="D2642" s="33"/>
      <c r="E2642" s="18"/>
      <c r="F2642" s="31"/>
      <c r="H2642" s="36"/>
    </row>
    <row r="2643" spans="1:8" x14ac:dyDescent="0.25">
      <c r="A2643" s="37"/>
      <c r="D2643" s="33"/>
      <c r="E2643" s="18"/>
      <c r="F2643" s="31"/>
      <c r="H2643" s="36"/>
    </row>
    <row r="2644" spans="1:8" x14ac:dyDescent="0.25">
      <c r="A2644" s="37"/>
      <c r="D2644" s="33"/>
      <c r="E2644" s="18"/>
      <c r="F2644" s="31"/>
      <c r="H2644" s="36"/>
    </row>
    <row r="2645" spans="1:8" x14ac:dyDescent="0.25">
      <c r="A2645" s="37"/>
      <c r="D2645" s="33"/>
      <c r="E2645" s="18"/>
      <c r="F2645" s="31"/>
      <c r="H2645" s="36"/>
    </row>
    <row r="2646" spans="1:8" x14ac:dyDescent="0.25">
      <c r="A2646" s="37"/>
      <c r="D2646" s="33"/>
      <c r="E2646" s="18"/>
      <c r="F2646" s="31"/>
      <c r="H2646" s="36"/>
    </row>
    <row r="2647" spans="1:8" x14ac:dyDescent="0.25">
      <c r="A2647" s="37"/>
      <c r="D2647" s="33"/>
      <c r="E2647" s="18"/>
      <c r="F2647" s="31"/>
      <c r="H2647" s="36"/>
    </row>
    <row r="2648" spans="1:8" x14ac:dyDescent="0.25">
      <c r="A2648" s="37"/>
      <c r="D2648" s="33"/>
      <c r="E2648" s="18"/>
      <c r="F2648" s="31"/>
      <c r="H2648" s="36"/>
    </row>
    <row r="2649" spans="1:8" x14ac:dyDescent="0.25">
      <c r="A2649" s="37"/>
      <c r="D2649" s="33"/>
      <c r="E2649" s="18"/>
      <c r="F2649" s="31"/>
      <c r="H2649" s="36"/>
    </row>
    <row r="2650" spans="1:8" x14ac:dyDescent="0.25">
      <c r="A2650" s="37"/>
      <c r="D2650" s="33"/>
      <c r="E2650" s="18"/>
      <c r="F2650" s="31"/>
      <c r="H2650" s="36"/>
    </row>
    <row r="2651" spans="1:8" x14ac:dyDescent="0.25">
      <c r="A2651" s="37"/>
      <c r="D2651" s="33"/>
      <c r="E2651" s="18"/>
      <c r="F2651" s="31"/>
      <c r="H2651" s="36"/>
    </row>
    <row r="2652" spans="1:8" x14ac:dyDescent="0.25">
      <c r="A2652" s="37"/>
      <c r="D2652" s="33"/>
      <c r="E2652" s="18"/>
      <c r="F2652" s="31"/>
      <c r="H2652" s="36"/>
    </row>
    <row r="2653" spans="1:8" x14ac:dyDescent="0.25">
      <c r="A2653" s="37"/>
      <c r="D2653" s="33"/>
      <c r="E2653" s="18"/>
      <c r="F2653" s="31"/>
      <c r="H2653" s="36"/>
    </row>
    <row r="2654" spans="1:8" x14ac:dyDescent="0.25">
      <c r="A2654" s="37"/>
      <c r="D2654" s="33"/>
      <c r="E2654" s="18"/>
      <c r="F2654" s="31"/>
      <c r="H2654" s="36"/>
    </row>
    <row r="2655" spans="1:8" x14ac:dyDescent="0.25">
      <c r="A2655" s="37"/>
      <c r="D2655" s="33"/>
      <c r="E2655" s="18"/>
      <c r="F2655" s="31"/>
      <c r="H2655" s="36"/>
    </row>
    <row r="2656" spans="1:8" x14ac:dyDescent="0.25">
      <c r="A2656" s="37"/>
      <c r="D2656" s="33"/>
      <c r="E2656" s="18"/>
      <c r="F2656" s="31"/>
      <c r="H2656" s="36"/>
    </row>
    <row r="2657" spans="1:8" x14ac:dyDescent="0.25">
      <c r="A2657" s="37"/>
      <c r="D2657" s="33"/>
      <c r="E2657" s="18"/>
      <c r="F2657" s="31"/>
      <c r="H2657" s="36"/>
    </row>
    <row r="2658" spans="1:8" x14ac:dyDescent="0.25">
      <c r="A2658" s="37"/>
      <c r="D2658" s="33"/>
      <c r="E2658" s="18"/>
      <c r="F2658" s="31"/>
      <c r="H2658" s="36"/>
    </row>
    <row r="2659" spans="1:8" x14ac:dyDescent="0.25">
      <c r="A2659" s="37"/>
      <c r="D2659" s="33"/>
      <c r="E2659" s="18"/>
      <c r="F2659" s="31"/>
      <c r="H2659" s="36"/>
    </row>
    <row r="2660" spans="1:8" x14ac:dyDescent="0.25">
      <c r="A2660" s="37"/>
      <c r="D2660" s="33"/>
      <c r="E2660" s="18"/>
      <c r="F2660" s="31"/>
      <c r="H2660" s="36"/>
    </row>
    <row r="2661" spans="1:8" x14ac:dyDescent="0.25">
      <c r="A2661" s="37"/>
      <c r="D2661" s="33"/>
      <c r="E2661" s="18"/>
      <c r="F2661" s="31"/>
      <c r="H2661" s="36"/>
    </row>
    <row r="2662" spans="1:8" x14ac:dyDescent="0.25">
      <c r="A2662" s="37"/>
      <c r="D2662" s="33"/>
      <c r="E2662" s="18"/>
      <c r="F2662" s="31"/>
      <c r="H2662" s="36"/>
    </row>
    <row r="2663" spans="1:8" x14ac:dyDescent="0.25">
      <c r="A2663" s="37"/>
      <c r="D2663" s="33"/>
      <c r="E2663" s="18"/>
      <c r="F2663" s="31"/>
      <c r="H2663" s="36"/>
    </row>
    <row r="2664" spans="1:8" x14ac:dyDescent="0.25">
      <c r="A2664" s="37"/>
      <c r="D2664" s="33"/>
      <c r="E2664" s="18"/>
      <c r="F2664" s="31"/>
      <c r="H2664" s="36"/>
    </row>
    <row r="2665" spans="1:8" x14ac:dyDescent="0.25">
      <c r="A2665" s="37"/>
      <c r="D2665" s="33"/>
      <c r="E2665" s="18"/>
      <c r="F2665" s="31"/>
      <c r="H2665" s="36"/>
    </row>
    <row r="2666" spans="1:8" x14ac:dyDescent="0.25">
      <c r="A2666" s="37"/>
      <c r="D2666" s="33"/>
      <c r="E2666" s="18"/>
      <c r="F2666" s="31"/>
      <c r="H2666" s="36"/>
    </row>
    <row r="2667" spans="1:8" x14ac:dyDescent="0.25">
      <c r="A2667" s="37"/>
      <c r="D2667" s="33"/>
      <c r="E2667" s="18"/>
      <c r="F2667" s="31"/>
      <c r="H2667" s="36"/>
    </row>
    <row r="2668" spans="1:8" x14ac:dyDescent="0.25">
      <c r="A2668" s="37"/>
      <c r="D2668" s="33"/>
      <c r="E2668" s="18"/>
      <c r="F2668" s="31"/>
      <c r="H2668" s="36"/>
    </row>
    <row r="2669" spans="1:8" x14ac:dyDescent="0.25">
      <c r="A2669" s="37"/>
      <c r="D2669" s="33"/>
      <c r="E2669" s="18"/>
      <c r="F2669" s="31"/>
      <c r="H2669" s="36"/>
    </row>
    <row r="2670" spans="1:8" x14ac:dyDescent="0.25">
      <c r="A2670" s="37"/>
      <c r="D2670" s="33"/>
      <c r="E2670" s="18"/>
      <c r="F2670" s="31"/>
      <c r="H2670" s="36"/>
    </row>
    <row r="2671" spans="1:8" x14ac:dyDescent="0.25">
      <c r="A2671" s="37"/>
      <c r="D2671" s="33"/>
      <c r="E2671" s="18"/>
      <c r="F2671" s="31"/>
      <c r="H2671" s="36"/>
    </row>
    <row r="2672" spans="1:8" x14ac:dyDescent="0.25">
      <c r="A2672" s="37"/>
      <c r="D2672" s="33"/>
      <c r="E2672" s="18"/>
      <c r="F2672" s="31"/>
      <c r="H2672" s="36"/>
    </row>
    <row r="2673" spans="1:8" x14ac:dyDescent="0.25">
      <c r="A2673" s="37"/>
      <c r="D2673" s="33"/>
      <c r="E2673" s="18"/>
      <c r="F2673" s="31"/>
      <c r="H2673" s="36"/>
    </row>
    <row r="2674" spans="1:8" x14ac:dyDescent="0.25">
      <c r="A2674" s="37"/>
      <c r="D2674" s="33"/>
      <c r="E2674" s="18"/>
      <c r="F2674" s="31"/>
      <c r="H2674" s="36"/>
    </row>
    <row r="2675" spans="1:8" x14ac:dyDescent="0.25">
      <c r="A2675" s="37"/>
      <c r="D2675" s="33"/>
      <c r="E2675" s="18"/>
      <c r="F2675" s="31"/>
      <c r="H2675" s="36"/>
    </row>
    <row r="2676" spans="1:8" x14ac:dyDescent="0.25">
      <c r="A2676" s="37"/>
      <c r="D2676" s="33"/>
      <c r="E2676" s="18"/>
      <c r="F2676" s="31"/>
      <c r="H2676" s="36"/>
    </row>
    <row r="2677" spans="1:8" x14ac:dyDescent="0.25">
      <c r="A2677" s="37"/>
      <c r="D2677" s="33"/>
      <c r="E2677" s="18"/>
      <c r="F2677" s="31"/>
      <c r="H2677" s="36"/>
    </row>
    <row r="2678" spans="1:8" x14ac:dyDescent="0.25">
      <c r="A2678" s="37"/>
      <c r="D2678" s="33"/>
      <c r="E2678" s="18"/>
      <c r="F2678" s="31"/>
      <c r="H2678" s="36"/>
    </row>
    <row r="2679" spans="1:8" x14ac:dyDescent="0.25">
      <c r="A2679" s="37"/>
      <c r="D2679" s="33"/>
      <c r="E2679" s="18"/>
      <c r="F2679" s="31"/>
      <c r="H2679" s="36"/>
    </row>
    <row r="2680" spans="1:8" x14ac:dyDescent="0.25">
      <c r="A2680" s="37"/>
      <c r="D2680" s="33"/>
      <c r="E2680" s="18"/>
      <c r="F2680" s="31"/>
      <c r="H2680" s="36"/>
    </row>
    <row r="2681" spans="1:8" x14ac:dyDescent="0.25">
      <c r="A2681" s="37"/>
      <c r="D2681" s="33"/>
      <c r="E2681" s="18"/>
      <c r="F2681" s="31"/>
      <c r="H2681" s="36"/>
    </row>
    <row r="2682" spans="1:8" x14ac:dyDescent="0.25">
      <c r="A2682" s="37"/>
      <c r="D2682" s="33"/>
      <c r="E2682" s="18"/>
      <c r="F2682" s="31"/>
      <c r="H2682" s="36"/>
    </row>
    <row r="2683" spans="1:8" x14ac:dyDescent="0.25">
      <c r="A2683" s="37"/>
      <c r="D2683" s="33"/>
      <c r="E2683" s="18"/>
      <c r="F2683" s="31"/>
      <c r="H2683" s="36"/>
    </row>
    <row r="2684" spans="1:8" x14ac:dyDescent="0.25">
      <c r="A2684" s="37"/>
      <c r="D2684" s="33"/>
      <c r="E2684" s="18"/>
      <c r="F2684" s="31"/>
      <c r="H2684" s="36"/>
    </row>
    <row r="2685" spans="1:8" x14ac:dyDescent="0.25">
      <c r="A2685" s="37"/>
      <c r="D2685" s="33"/>
      <c r="E2685" s="18"/>
      <c r="F2685" s="31"/>
      <c r="H2685" s="36"/>
    </row>
    <row r="2686" spans="1:8" x14ac:dyDescent="0.25">
      <c r="A2686" s="37"/>
      <c r="D2686" s="33"/>
      <c r="E2686" s="18"/>
      <c r="F2686" s="31"/>
      <c r="H2686" s="36"/>
    </row>
    <row r="2687" spans="1:8" x14ac:dyDescent="0.25">
      <c r="A2687" s="37"/>
      <c r="D2687" s="33"/>
      <c r="E2687" s="18"/>
      <c r="F2687" s="31"/>
      <c r="H2687" s="36"/>
    </row>
    <row r="2688" spans="1:8" x14ac:dyDescent="0.25">
      <c r="A2688" s="37"/>
      <c r="D2688" s="33"/>
      <c r="E2688" s="18"/>
      <c r="F2688" s="31"/>
      <c r="H2688" s="36"/>
    </row>
    <row r="2689" spans="1:8" x14ac:dyDescent="0.25">
      <c r="A2689" s="37"/>
      <c r="D2689" s="33"/>
      <c r="E2689" s="18"/>
      <c r="F2689" s="31"/>
      <c r="H2689" s="36"/>
    </row>
    <row r="2690" spans="1:8" x14ac:dyDescent="0.25">
      <c r="A2690" s="37"/>
      <c r="D2690" s="33"/>
      <c r="E2690" s="18"/>
      <c r="F2690" s="31"/>
      <c r="H2690" s="36"/>
    </row>
    <row r="2691" spans="1:8" x14ac:dyDescent="0.25">
      <c r="A2691" s="37"/>
      <c r="D2691" s="33"/>
      <c r="E2691" s="18"/>
      <c r="F2691" s="31"/>
      <c r="H2691" s="36"/>
    </row>
    <row r="2692" spans="1:8" x14ac:dyDescent="0.25">
      <c r="A2692" s="37"/>
      <c r="D2692" s="33"/>
      <c r="E2692" s="18"/>
      <c r="F2692" s="31"/>
      <c r="H2692" s="36"/>
    </row>
    <row r="2693" spans="1:8" x14ac:dyDescent="0.25">
      <c r="A2693" s="37"/>
      <c r="D2693" s="33"/>
      <c r="E2693" s="18"/>
      <c r="F2693" s="31"/>
      <c r="H2693" s="36"/>
    </row>
    <row r="2694" spans="1:8" x14ac:dyDescent="0.25">
      <c r="A2694" s="37"/>
      <c r="D2694" s="33"/>
      <c r="E2694" s="18"/>
      <c r="F2694" s="31"/>
      <c r="H2694" s="36"/>
    </row>
    <row r="2695" spans="1:8" x14ac:dyDescent="0.25">
      <c r="A2695" s="37"/>
      <c r="D2695" s="33"/>
      <c r="E2695" s="18"/>
      <c r="F2695" s="31"/>
      <c r="H2695" s="36"/>
    </row>
    <row r="2696" spans="1:8" x14ac:dyDescent="0.25">
      <c r="A2696" s="37"/>
      <c r="D2696" s="33"/>
      <c r="E2696" s="18"/>
      <c r="F2696" s="31"/>
      <c r="H2696" s="36"/>
    </row>
    <row r="2697" spans="1:8" x14ac:dyDescent="0.25">
      <c r="A2697" s="37"/>
      <c r="D2697" s="33"/>
      <c r="E2697" s="18"/>
      <c r="F2697" s="31"/>
      <c r="H2697" s="36"/>
    </row>
    <row r="2698" spans="1:8" x14ac:dyDescent="0.25">
      <c r="A2698" s="37"/>
      <c r="D2698" s="33"/>
      <c r="E2698" s="18"/>
      <c r="F2698" s="31"/>
      <c r="H2698" s="36"/>
    </row>
    <row r="2699" spans="1:8" x14ac:dyDescent="0.25">
      <c r="A2699" s="37"/>
      <c r="D2699" s="33"/>
      <c r="E2699" s="18"/>
      <c r="F2699" s="31"/>
      <c r="H2699" s="36"/>
    </row>
    <row r="2700" spans="1:8" x14ac:dyDescent="0.25">
      <c r="A2700" s="37"/>
      <c r="D2700" s="33"/>
      <c r="E2700" s="18"/>
      <c r="F2700" s="31"/>
      <c r="H2700" s="36"/>
    </row>
    <row r="2701" spans="1:8" x14ac:dyDescent="0.25">
      <c r="A2701" s="37"/>
      <c r="D2701" s="33"/>
      <c r="E2701" s="18"/>
      <c r="F2701" s="31"/>
      <c r="H2701" s="36"/>
    </row>
    <row r="2702" spans="1:8" x14ac:dyDescent="0.25">
      <c r="A2702" s="37"/>
      <c r="D2702" s="33"/>
      <c r="E2702" s="18"/>
      <c r="F2702" s="31"/>
      <c r="H2702" s="36"/>
    </row>
    <row r="2703" spans="1:8" x14ac:dyDescent="0.25">
      <c r="A2703" s="37"/>
      <c r="D2703" s="33"/>
      <c r="E2703" s="18"/>
      <c r="F2703" s="31"/>
      <c r="H2703" s="36"/>
    </row>
    <row r="2704" spans="1:8" x14ac:dyDescent="0.25">
      <c r="A2704" s="37"/>
      <c r="D2704" s="33"/>
      <c r="E2704" s="18"/>
      <c r="F2704" s="31"/>
      <c r="H2704" s="36"/>
    </row>
    <row r="2705" spans="1:8" x14ac:dyDescent="0.25">
      <c r="A2705" s="37"/>
      <c r="D2705" s="33"/>
      <c r="E2705" s="18"/>
      <c r="F2705" s="31"/>
      <c r="H2705" s="36"/>
    </row>
    <row r="2706" spans="1:8" x14ac:dyDescent="0.25">
      <c r="A2706" s="37"/>
      <c r="D2706" s="33"/>
      <c r="E2706" s="18"/>
      <c r="F2706" s="31"/>
      <c r="H2706" s="36"/>
    </row>
    <row r="2707" spans="1:8" x14ac:dyDescent="0.25">
      <c r="A2707" s="37"/>
      <c r="D2707" s="33"/>
      <c r="E2707" s="18"/>
      <c r="F2707" s="31"/>
      <c r="H2707" s="36"/>
    </row>
    <row r="2708" spans="1:8" x14ac:dyDescent="0.25">
      <c r="A2708" s="37"/>
      <c r="D2708" s="33"/>
      <c r="E2708" s="18"/>
      <c r="F2708" s="31"/>
      <c r="H2708" s="36"/>
    </row>
    <row r="2709" spans="1:8" x14ac:dyDescent="0.25">
      <c r="A2709" s="37"/>
      <c r="D2709" s="33"/>
      <c r="E2709" s="18"/>
      <c r="F2709" s="31"/>
      <c r="H2709" s="36"/>
    </row>
    <row r="2710" spans="1:8" x14ac:dyDescent="0.25">
      <c r="A2710" s="37"/>
      <c r="D2710" s="33"/>
      <c r="E2710" s="18"/>
      <c r="F2710" s="31"/>
      <c r="H2710" s="36"/>
    </row>
    <row r="2711" spans="1:8" x14ac:dyDescent="0.25">
      <c r="A2711" s="37"/>
      <c r="D2711" s="33"/>
      <c r="E2711" s="18"/>
      <c r="F2711" s="31"/>
      <c r="H2711" s="36"/>
    </row>
    <row r="2712" spans="1:8" x14ac:dyDescent="0.25">
      <c r="A2712" s="37"/>
      <c r="D2712" s="33"/>
      <c r="E2712" s="18"/>
      <c r="F2712" s="31"/>
      <c r="H2712" s="36"/>
    </row>
    <row r="2713" spans="1:8" x14ac:dyDescent="0.25">
      <c r="A2713" s="37"/>
      <c r="D2713" s="33"/>
      <c r="E2713" s="18"/>
      <c r="F2713" s="31"/>
      <c r="H2713" s="36"/>
    </row>
    <row r="2714" spans="1:8" x14ac:dyDescent="0.25">
      <c r="A2714" s="37"/>
      <c r="D2714" s="33"/>
      <c r="E2714" s="18"/>
      <c r="F2714" s="31"/>
      <c r="H2714" s="36"/>
    </row>
    <row r="2715" spans="1:8" x14ac:dyDescent="0.25">
      <c r="A2715" s="37"/>
      <c r="D2715" s="33"/>
      <c r="E2715" s="18"/>
      <c r="F2715" s="31"/>
      <c r="H2715" s="36"/>
    </row>
    <row r="2716" spans="1:8" x14ac:dyDescent="0.25">
      <c r="A2716" s="37"/>
      <c r="D2716" s="33"/>
      <c r="E2716" s="18"/>
      <c r="F2716" s="31"/>
      <c r="H2716" s="36"/>
    </row>
    <row r="2717" spans="1:8" x14ac:dyDescent="0.25">
      <c r="A2717" s="37"/>
      <c r="D2717" s="33"/>
      <c r="E2717" s="18"/>
      <c r="F2717" s="31"/>
      <c r="H2717" s="36"/>
    </row>
    <row r="2718" spans="1:8" x14ac:dyDescent="0.25">
      <c r="A2718" s="37"/>
      <c r="D2718" s="33"/>
      <c r="E2718" s="18"/>
      <c r="F2718" s="31"/>
      <c r="H2718" s="36"/>
    </row>
    <row r="2719" spans="1:8" x14ac:dyDescent="0.25">
      <c r="A2719" s="37"/>
      <c r="D2719" s="33"/>
      <c r="E2719" s="18"/>
      <c r="F2719" s="31"/>
      <c r="H2719" s="36"/>
    </row>
    <row r="2720" spans="1:8" x14ac:dyDescent="0.25">
      <c r="A2720" s="37"/>
      <c r="D2720" s="33"/>
      <c r="E2720" s="18"/>
      <c r="F2720" s="31"/>
      <c r="H2720" s="36"/>
    </row>
    <row r="2721" spans="1:8" x14ac:dyDescent="0.25">
      <c r="A2721" s="37"/>
      <c r="D2721" s="33"/>
      <c r="E2721" s="18"/>
      <c r="F2721" s="31"/>
      <c r="H2721" s="36"/>
    </row>
    <row r="2722" spans="1:8" x14ac:dyDescent="0.25">
      <c r="A2722" s="37"/>
      <c r="D2722" s="33"/>
      <c r="E2722" s="18"/>
      <c r="F2722" s="31"/>
      <c r="H2722" s="36"/>
    </row>
    <row r="2723" spans="1:8" x14ac:dyDescent="0.25">
      <c r="A2723" s="37"/>
      <c r="D2723" s="33"/>
      <c r="E2723" s="18"/>
      <c r="F2723" s="31"/>
      <c r="H2723" s="36"/>
    </row>
    <row r="2724" spans="1:8" x14ac:dyDescent="0.25">
      <c r="A2724" s="37"/>
      <c r="D2724" s="33"/>
      <c r="E2724" s="18"/>
      <c r="F2724" s="31"/>
      <c r="H2724" s="36"/>
    </row>
    <row r="2725" spans="1:8" x14ac:dyDescent="0.25">
      <c r="A2725" s="37"/>
      <c r="D2725" s="33"/>
      <c r="E2725" s="18"/>
      <c r="F2725" s="31"/>
      <c r="H2725" s="36"/>
    </row>
    <row r="2726" spans="1:8" x14ac:dyDescent="0.25">
      <c r="A2726" s="37"/>
      <c r="D2726" s="33"/>
      <c r="E2726" s="18"/>
      <c r="F2726" s="31"/>
      <c r="H2726" s="36"/>
    </row>
    <row r="2727" spans="1:8" x14ac:dyDescent="0.25">
      <c r="A2727" s="37"/>
      <c r="D2727" s="33"/>
      <c r="E2727" s="18"/>
      <c r="F2727" s="31"/>
      <c r="H2727" s="36"/>
    </row>
    <row r="2728" spans="1:8" x14ac:dyDescent="0.25">
      <c r="A2728" s="37"/>
      <c r="D2728" s="33"/>
      <c r="E2728" s="18"/>
      <c r="F2728" s="31"/>
      <c r="H2728" s="36"/>
    </row>
    <row r="2729" spans="1:8" x14ac:dyDescent="0.25">
      <c r="A2729" s="37"/>
      <c r="D2729" s="33"/>
      <c r="E2729" s="18"/>
      <c r="F2729" s="31"/>
      <c r="H2729" s="36"/>
    </row>
    <row r="2730" spans="1:8" x14ac:dyDescent="0.25">
      <c r="A2730" s="37"/>
      <c r="D2730" s="33"/>
      <c r="E2730" s="18"/>
      <c r="F2730" s="31"/>
      <c r="H2730" s="36"/>
    </row>
    <row r="2731" spans="1:8" x14ac:dyDescent="0.25">
      <c r="A2731" s="37"/>
      <c r="D2731" s="33"/>
      <c r="E2731" s="18"/>
      <c r="F2731" s="31"/>
      <c r="H2731" s="36"/>
    </row>
    <row r="2732" spans="1:8" x14ac:dyDescent="0.25">
      <c r="A2732" s="37"/>
      <c r="D2732" s="33"/>
      <c r="E2732" s="18"/>
      <c r="F2732" s="31"/>
      <c r="H2732" s="36"/>
    </row>
    <row r="2733" spans="1:8" x14ac:dyDescent="0.25">
      <c r="A2733" s="37"/>
      <c r="D2733" s="33"/>
      <c r="E2733" s="18"/>
      <c r="F2733" s="31"/>
      <c r="H2733" s="36"/>
    </row>
    <row r="2734" spans="1:8" x14ac:dyDescent="0.25">
      <c r="A2734" s="37"/>
      <c r="D2734" s="33"/>
      <c r="E2734" s="18"/>
      <c r="F2734" s="31"/>
      <c r="H2734" s="36"/>
    </row>
    <row r="2735" spans="1:8" x14ac:dyDescent="0.25">
      <c r="A2735" s="37"/>
      <c r="D2735" s="33"/>
      <c r="E2735" s="18"/>
      <c r="F2735" s="31"/>
      <c r="H2735" s="36"/>
    </row>
    <row r="2736" spans="1:8" x14ac:dyDescent="0.25">
      <c r="A2736" s="37"/>
      <c r="D2736" s="33"/>
      <c r="E2736" s="18"/>
      <c r="F2736" s="31"/>
      <c r="H2736" s="36"/>
    </row>
    <row r="2737" spans="1:8" x14ac:dyDescent="0.25">
      <c r="A2737" s="37"/>
      <c r="D2737" s="33"/>
      <c r="E2737" s="18"/>
      <c r="F2737" s="31"/>
      <c r="H2737" s="36"/>
    </row>
    <row r="2738" spans="1:8" x14ac:dyDescent="0.25">
      <c r="A2738" s="37"/>
      <c r="D2738" s="33"/>
      <c r="E2738" s="18"/>
      <c r="F2738" s="31"/>
      <c r="H2738" s="36"/>
    </row>
    <row r="2739" spans="1:8" x14ac:dyDescent="0.25">
      <c r="A2739" s="37"/>
      <c r="D2739" s="33"/>
      <c r="E2739" s="18"/>
      <c r="F2739" s="31"/>
      <c r="H2739" s="36"/>
    </row>
    <row r="2740" spans="1:8" x14ac:dyDescent="0.25">
      <c r="A2740" s="37"/>
      <c r="D2740" s="33"/>
      <c r="E2740" s="18"/>
      <c r="F2740" s="31"/>
      <c r="H2740" s="36"/>
    </row>
    <row r="2741" spans="1:8" x14ac:dyDescent="0.25">
      <c r="A2741" s="37"/>
      <c r="D2741" s="33"/>
      <c r="E2741" s="18"/>
      <c r="F2741" s="31"/>
      <c r="H2741" s="36"/>
    </row>
    <row r="2742" spans="1:8" x14ac:dyDescent="0.25">
      <c r="A2742" s="37"/>
      <c r="D2742" s="33"/>
      <c r="E2742" s="18"/>
      <c r="F2742" s="31"/>
      <c r="H2742" s="36"/>
    </row>
    <row r="2743" spans="1:8" x14ac:dyDescent="0.25">
      <c r="A2743" s="37"/>
      <c r="D2743" s="33"/>
      <c r="E2743" s="18"/>
      <c r="F2743" s="31"/>
      <c r="H2743" s="36"/>
    </row>
    <row r="2744" spans="1:8" x14ac:dyDescent="0.25">
      <c r="A2744" s="37"/>
      <c r="D2744" s="33"/>
      <c r="E2744" s="18"/>
      <c r="F2744" s="31"/>
      <c r="H2744" s="36"/>
    </row>
    <row r="2745" spans="1:8" x14ac:dyDescent="0.25">
      <c r="A2745" s="37"/>
      <c r="D2745" s="33"/>
      <c r="E2745" s="18"/>
      <c r="F2745" s="31"/>
      <c r="H2745" s="36"/>
    </row>
    <row r="2746" spans="1:8" x14ac:dyDescent="0.25">
      <c r="A2746" s="37"/>
      <c r="D2746" s="33"/>
      <c r="E2746" s="18"/>
      <c r="F2746" s="31"/>
      <c r="H2746" s="36"/>
    </row>
    <row r="2747" spans="1:8" x14ac:dyDescent="0.25">
      <c r="A2747" s="37"/>
      <c r="D2747" s="33"/>
      <c r="E2747" s="18"/>
      <c r="F2747" s="31"/>
      <c r="H2747" s="36"/>
    </row>
    <row r="2748" spans="1:8" x14ac:dyDescent="0.25">
      <c r="A2748" s="37"/>
      <c r="D2748" s="33"/>
      <c r="E2748" s="18"/>
      <c r="F2748" s="31"/>
      <c r="H2748" s="36"/>
    </row>
    <row r="2749" spans="1:8" x14ac:dyDescent="0.25">
      <c r="A2749" s="37"/>
      <c r="D2749" s="33"/>
      <c r="E2749" s="18"/>
      <c r="F2749" s="31"/>
      <c r="H2749" s="36"/>
    </row>
    <row r="2750" spans="1:8" x14ac:dyDescent="0.25">
      <c r="A2750" s="37"/>
      <c r="D2750" s="33"/>
      <c r="E2750" s="18"/>
      <c r="F2750" s="31"/>
      <c r="H2750" s="36"/>
    </row>
    <row r="2751" spans="1:8" x14ac:dyDescent="0.25">
      <c r="A2751" s="37"/>
      <c r="D2751" s="33"/>
      <c r="E2751" s="18"/>
      <c r="F2751" s="31"/>
      <c r="H2751" s="36"/>
    </row>
    <row r="2752" spans="1:8" x14ac:dyDescent="0.25">
      <c r="A2752" s="37"/>
      <c r="D2752" s="33"/>
      <c r="E2752" s="18"/>
      <c r="F2752" s="31"/>
      <c r="H2752" s="36"/>
    </row>
    <row r="2753" spans="1:8" x14ac:dyDescent="0.25">
      <c r="A2753" s="37"/>
      <c r="D2753" s="33"/>
      <c r="E2753" s="18"/>
      <c r="F2753" s="31"/>
      <c r="H2753" s="36"/>
    </row>
    <row r="2754" spans="1:8" x14ac:dyDescent="0.25">
      <c r="A2754" s="37"/>
      <c r="D2754" s="33"/>
      <c r="E2754" s="18"/>
      <c r="F2754" s="31"/>
      <c r="H2754" s="36"/>
    </row>
    <row r="2755" spans="1:8" x14ac:dyDescent="0.25">
      <c r="A2755" s="37"/>
      <c r="D2755" s="33"/>
      <c r="E2755" s="18"/>
      <c r="F2755" s="31"/>
      <c r="H2755" s="36"/>
    </row>
    <row r="2756" spans="1:8" x14ac:dyDescent="0.25">
      <c r="A2756" s="37"/>
      <c r="D2756" s="33"/>
      <c r="E2756" s="18"/>
      <c r="F2756" s="31"/>
      <c r="H2756" s="36"/>
    </row>
    <row r="2757" spans="1:8" x14ac:dyDescent="0.25">
      <c r="A2757" s="37"/>
      <c r="D2757" s="33"/>
      <c r="E2757" s="18"/>
      <c r="F2757" s="31"/>
      <c r="H2757" s="36"/>
    </row>
    <row r="2758" spans="1:8" x14ac:dyDescent="0.25">
      <c r="A2758" s="37"/>
      <c r="D2758" s="33"/>
      <c r="E2758" s="18"/>
      <c r="F2758" s="31"/>
      <c r="H2758" s="36"/>
    </row>
    <row r="2759" spans="1:8" x14ac:dyDescent="0.25">
      <c r="A2759" s="37"/>
      <c r="D2759" s="33"/>
      <c r="E2759" s="18"/>
      <c r="F2759" s="31"/>
      <c r="H2759" s="36"/>
    </row>
    <row r="2760" spans="1:8" x14ac:dyDescent="0.25">
      <c r="A2760" s="37"/>
      <c r="D2760" s="33"/>
      <c r="E2760" s="18"/>
      <c r="F2760" s="31"/>
      <c r="H2760" s="36"/>
    </row>
    <row r="2761" spans="1:8" x14ac:dyDescent="0.25">
      <c r="A2761" s="37"/>
      <c r="D2761" s="33"/>
      <c r="E2761" s="18"/>
      <c r="F2761" s="31"/>
      <c r="H2761" s="36"/>
    </row>
    <row r="2762" spans="1:8" x14ac:dyDescent="0.25">
      <c r="A2762" s="37"/>
      <c r="D2762" s="33"/>
      <c r="E2762" s="18"/>
      <c r="F2762" s="31"/>
      <c r="H2762" s="36"/>
    </row>
    <row r="2763" spans="1:8" x14ac:dyDescent="0.25">
      <c r="A2763" s="37"/>
      <c r="D2763" s="33"/>
      <c r="E2763" s="18"/>
      <c r="F2763" s="31"/>
      <c r="H2763" s="36"/>
    </row>
    <row r="2764" spans="1:8" x14ac:dyDescent="0.25">
      <c r="A2764" s="37"/>
      <c r="D2764" s="33"/>
      <c r="E2764" s="18"/>
      <c r="F2764" s="31"/>
      <c r="H2764" s="36"/>
    </row>
    <row r="2765" spans="1:8" x14ac:dyDescent="0.25">
      <c r="A2765" s="37"/>
      <c r="D2765" s="33"/>
      <c r="E2765" s="18"/>
      <c r="F2765" s="31"/>
      <c r="H2765" s="36"/>
    </row>
    <row r="2766" spans="1:8" x14ac:dyDescent="0.25">
      <c r="A2766" s="37"/>
      <c r="D2766" s="33"/>
      <c r="E2766" s="18"/>
      <c r="F2766" s="31"/>
      <c r="H2766" s="36"/>
    </row>
    <row r="2767" spans="1:8" x14ac:dyDescent="0.25">
      <c r="A2767" s="37"/>
      <c r="D2767" s="33"/>
      <c r="E2767" s="18"/>
      <c r="F2767" s="31"/>
      <c r="H2767" s="36"/>
    </row>
    <row r="2768" spans="1:8" x14ac:dyDescent="0.25">
      <c r="A2768" s="37"/>
      <c r="D2768" s="33"/>
      <c r="E2768" s="18"/>
      <c r="F2768" s="31"/>
      <c r="H2768" s="36"/>
    </row>
    <row r="2769" spans="1:8" x14ac:dyDescent="0.25">
      <c r="A2769" s="37"/>
      <c r="D2769" s="33"/>
      <c r="E2769" s="18"/>
      <c r="F2769" s="31"/>
      <c r="H2769" s="36"/>
    </row>
    <row r="2770" spans="1:8" x14ac:dyDescent="0.25">
      <c r="A2770" s="37"/>
      <c r="D2770" s="33"/>
      <c r="E2770" s="18"/>
      <c r="F2770" s="31"/>
      <c r="H2770" s="36"/>
    </row>
    <row r="2771" spans="1:8" x14ac:dyDescent="0.25">
      <c r="A2771" s="37"/>
      <c r="D2771" s="33"/>
      <c r="E2771" s="18"/>
      <c r="F2771" s="31"/>
      <c r="H2771" s="36"/>
    </row>
    <row r="2772" spans="1:8" x14ac:dyDescent="0.25">
      <c r="A2772" s="37"/>
      <c r="D2772" s="33"/>
      <c r="E2772" s="18"/>
      <c r="F2772" s="31"/>
      <c r="H2772" s="36"/>
    </row>
    <row r="2773" spans="1:8" x14ac:dyDescent="0.25">
      <c r="A2773" s="37"/>
      <c r="D2773" s="33"/>
      <c r="E2773" s="18"/>
      <c r="F2773" s="31"/>
      <c r="H2773" s="36"/>
    </row>
    <row r="2774" spans="1:8" x14ac:dyDescent="0.25">
      <c r="A2774" s="37"/>
      <c r="D2774" s="33"/>
      <c r="E2774" s="18"/>
      <c r="F2774" s="31"/>
      <c r="H2774" s="36"/>
    </row>
    <row r="2775" spans="1:8" x14ac:dyDescent="0.25">
      <c r="A2775" s="37"/>
      <c r="D2775" s="33"/>
      <c r="E2775" s="18"/>
      <c r="F2775" s="31"/>
      <c r="H2775" s="36"/>
    </row>
    <row r="2776" spans="1:8" x14ac:dyDescent="0.25">
      <c r="A2776" s="37"/>
      <c r="D2776" s="33"/>
      <c r="E2776" s="18"/>
      <c r="F2776" s="31"/>
      <c r="H2776" s="36"/>
    </row>
    <row r="2777" spans="1:8" x14ac:dyDescent="0.25">
      <c r="A2777" s="37"/>
      <c r="D2777" s="33"/>
      <c r="E2777" s="18"/>
      <c r="F2777" s="31"/>
      <c r="H2777" s="36"/>
    </row>
    <row r="2778" spans="1:8" x14ac:dyDescent="0.25">
      <c r="A2778" s="37"/>
      <c r="D2778" s="33"/>
      <c r="E2778" s="18"/>
      <c r="F2778" s="31"/>
      <c r="H2778" s="36"/>
    </row>
    <row r="2779" spans="1:8" x14ac:dyDescent="0.25">
      <c r="A2779" s="37"/>
      <c r="D2779" s="33"/>
      <c r="E2779" s="18"/>
      <c r="F2779" s="31"/>
      <c r="H2779" s="36"/>
    </row>
    <row r="2780" spans="1:8" x14ac:dyDescent="0.25">
      <c r="A2780" s="37"/>
      <c r="D2780" s="33"/>
      <c r="E2780" s="18"/>
      <c r="F2780" s="31"/>
      <c r="H2780" s="36"/>
    </row>
    <row r="2781" spans="1:8" x14ac:dyDescent="0.25">
      <c r="A2781" s="37"/>
      <c r="D2781" s="33"/>
      <c r="E2781" s="18"/>
      <c r="F2781" s="31"/>
      <c r="H2781" s="36"/>
    </row>
    <row r="2782" spans="1:8" x14ac:dyDescent="0.25">
      <c r="A2782" s="37"/>
      <c r="D2782" s="33"/>
      <c r="E2782" s="18"/>
      <c r="F2782" s="31"/>
      <c r="H2782" s="36"/>
    </row>
    <row r="2783" spans="1:8" x14ac:dyDescent="0.25">
      <c r="A2783" s="37"/>
      <c r="D2783" s="33"/>
      <c r="E2783" s="18"/>
      <c r="F2783" s="31"/>
      <c r="H2783" s="36"/>
    </row>
    <row r="2784" spans="1:8" x14ac:dyDescent="0.25">
      <c r="A2784" s="37"/>
      <c r="D2784" s="33"/>
      <c r="E2784" s="18"/>
      <c r="F2784" s="31"/>
      <c r="H2784" s="36"/>
    </row>
    <row r="2785" spans="1:8" x14ac:dyDescent="0.25">
      <c r="A2785" s="37"/>
      <c r="D2785" s="33"/>
      <c r="E2785" s="18"/>
      <c r="F2785" s="31"/>
      <c r="H2785" s="36"/>
    </row>
    <row r="2786" spans="1:8" x14ac:dyDescent="0.25">
      <c r="A2786" s="37"/>
      <c r="D2786" s="33"/>
      <c r="E2786" s="18"/>
      <c r="F2786" s="31"/>
      <c r="H2786" s="36"/>
    </row>
    <row r="2787" spans="1:8" x14ac:dyDescent="0.25">
      <c r="A2787" s="37"/>
      <c r="D2787" s="33"/>
      <c r="E2787" s="18"/>
      <c r="F2787" s="31"/>
      <c r="H2787" s="36"/>
    </row>
    <row r="2788" spans="1:8" x14ac:dyDescent="0.25">
      <c r="A2788" s="37"/>
      <c r="D2788" s="33"/>
      <c r="E2788" s="18"/>
      <c r="F2788" s="31"/>
      <c r="H2788" s="36"/>
    </row>
    <row r="2789" spans="1:8" x14ac:dyDescent="0.25">
      <c r="A2789" s="37"/>
      <c r="D2789" s="33"/>
      <c r="E2789" s="18"/>
      <c r="F2789" s="31"/>
      <c r="H2789" s="36"/>
    </row>
    <row r="2790" spans="1:8" x14ac:dyDescent="0.25">
      <c r="A2790" s="37"/>
      <c r="D2790" s="33"/>
      <c r="E2790" s="18"/>
      <c r="F2790" s="31"/>
      <c r="H2790" s="36"/>
    </row>
    <row r="2791" spans="1:8" x14ac:dyDescent="0.25">
      <c r="A2791" s="37"/>
      <c r="D2791" s="33"/>
      <c r="E2791" s="18"/>
      <c r="F2791" s="31"/>
      <c r="H2791" s="36"/>
    </row>
    <row r="2792" spans="1:8" x14ac:dyDescent="0.25">
      <c r="A2792" s="37"/>
      <c r="D2792" s="33"/>
      <c r="E2792" s="18"/>
      <c r="F2792" s="31"/>
      <c r="H2792" s="36"/>
    </row>
    <row r="2793" spans="1:8" x14ac:dyDescent="0.25">
      <c r="A2793" s="37"/>
      <c r="D2793" s="33"/>
      <c r="E2793" s="18"/>
      <c r="F2793" s="31"/>
      <c r="H2793" s="36"/>
    </row>
    <row r="2794" spans="1:8" x14ac:dyDescent="0.25">
      <c r="A2794" s="37"/>
      <c r="D2794" s="33"/>
      <c r="E2794" s="18"/>
      <c r="F2794" s="31"/>
      <c r="H2794" s="36"/>
    </row>
    <row r="2795" spans="1:8" x14ac:dyDescent="0.25">
      <c r="A2795" s="37"/>
      <c r="D2795" s="33"/>
      <c r="E2795" s="18"/>
      <c r="F2795" s="31"/>
      <c r="H2795" s="36"/>
    </row>
    <row r="2796" spans="1:8" x14ac:dyDescent="0.25">
      <c r="A2796" s="37"/>
      <c r="D2796" s="33"/>
      <c r="E2796" s="18"/>
      <c r="F2796" s="31"/>
      <c r="H2796" s="36"/>
    </row>
    <row r="2797" spans="1:8" x14ac:dyDescent="0.25">
      <c r="A2797" s="37"/>
      <c r="D2797" s="33"/>
      <c r="E2797" s="18"/>
      <c r="F2797" s="31"/>
      <c r="H2797" s="36"/>
    </row>
    <row r="2798" spans="1:8" x14ac:dyDescent="0.25">
      <c r="A2798" s="37"/>
      <c r="D2798" s="33"/>
      <c r="E2798" s="18"/>
      <c r="F2798" s="31"/>
      <c r="H2798" s="36"/>
    </row>
    <row r="2799" spans="1:8" x14ac:dyDescent="0.25">
      <c r="A2799" s="37"/>
      <c r="D2799" s="33"/>
      <c r="E2799" s="18"/>
      <c r="F2799" s="31"/>
      <c r="H2799" s="36"/>
    </row>
    <row r="2800" spans="1:8" x14ac:dyDescent="0.25">
      <c r="A2800" s="37"/>
      <c r="D2800" s="33"/>
      <c r="E2800" s="18"/>
      <c r="F2800" s="31"/>
      <c r="H2800" s="36"/>
    </row>
    <row r="2801" spans="1:8" x14ac:dyDescent="0.25">
      <c r="A2801" s="37"/>
      <c r="D2801" s="33"/>
      <c r="E2801" s="18"/>
      <c r="F2801" s="31"/>
      <c r="H2801" s="36"/>
    </row>
    <row r="2802" spans="1:8" x14ac:dyDescent="0.25">
      <c r="A2802" s="37"/>
      <c r="D2802" s="33"/>
      <c r="E2802" s="18"/>
      <c r="F2802" s="31"/>
      <c r="H2802" s="36"/>
    </row>
    <row r="2803" spans="1:8" x14ac:dyDescent="0.25">
      <c r="A2803" s="37"/>
      <c r="D2803" s="33"/>
      <c r="E2803" s="18"/>
      <c r="F2803" s="31"/>
      <c r="H2803" s="36"/>
    </row>
    <row r="2804" spans="1:8" x14ac:dyDescent="0.25">
      <c r="A2804" s="37"/>
      <c r="D2804" s="33"/>
      <c r="E2804" s="18"/>
      <c r="F2804" s="31"/>
      <c r="H2804" s="36"/>
    </row>
    <row r="2805" spans="1:8" x14ac:dyDescent="0.25">
      <c r="A2805" s="37"/>
      <c r="D2805" s="33"/>
      <c r="E2805" s="18"/>
      <c r="F2805" s="31"/>
      <c r="H2805" s="36"/>
    </row>
    <row r="2806" spans="1:8" x14ac:dyDescent="0.25">
      <c r="A2806" s="37"/>
      <c r="D2806" s="33"/>
      <c r="E2806" s="18"/>
      <c r="F2806" s="31"/>
      <c r="H2806" s="36"/>
    </row>
    <row r="2807" spans="1:8" x14ac:dyDescent="0.25">
      <c r="A2807" s="37"/>
      <c r="D2807" s="33"/>
      <c r="E2807" s="18"/>
      <c r="F2807" s="31"/>
      <c r="H2807" s="36"/>
    </row>
    <row r="2808" spans="1:8" x14ac:dyDescent="0.25">
      <c r="A2808" s="37"/>
      <c r="D2808" s="33"/>
      <c r="E2808" s="18"/>
      <c r="F2808" s="31"/>
      <c r="H2808" s="36"/>
    </row>
    <row r="2809" spans="1:8" x14ac:dyDescent="0.25">
      <c r="A2809" s="37"/>
      <c r="D2809" s="33"/>
      <c r="E2809" s="18"/>
      <c r="F2809" s="31"/>
      <c r="H2809" s="36"/>
    </row>
    <row r="2810" spans="1:8" x14ac:dyDescent="0.25">
      <c r="A2810" s="37"/>
      <c r="D2810" s="33"/>
      <c r="E2810" s="18"/>
      <c r="F2810" s="31"/>
      <c r="H2810" s="36"/>
    </row>
    <row r="2811" spans="1:8" x14ac:dyDescent="0.25">
      <c r="A2811" s="37"/>
      <c r="D2811" s="33"/>
      <c r="E2811" s="18"/>
      <c r="F2811" s="31"/>
      <c r="H2811" s="36"/>
    </row>
    <row r="2812" spans="1:8" x14ac:dyDescent="0.25">
      <c r="A2812" s="37"/>
      <c r="D2812" s="33"/>
      <c r="E2812" s="18"/>
      <c r="F2812" s="31"/>
      <c r="H2812" s="36"/>
    </row>
    <row r="2813" spans="1:8" x14ac:dyDescent="0.25">
      <c r="A2813" s="37"/>
      <c r="D2813" s="33"/>
      <c r="E2813" s="18"/>
      <c r="F2813" s="31"/>
      <c r="H2813" s="36"/>
    </row>
    <row r="2814" spans="1:8" x14ac:dyDescent="0.25">
      <c r="A2814" s="37"/>
      <c r="D2814" s="33"/>
      <c r="E2814" s="18"/>
      <c r="F2814" s="31"/>
      <c r="H2814" s="36"/>
    </row>
    <row r="2815" spans="1:8" x14ac:dyDescent="0.25">
      <c r="A2815" s="37"/>
      <c r="D2815" s="33"/>
      <c r="E2815" s="18"/>
      <c r="F2815" s="31"/>
      <c r="H2815" s="36"/>
    </row>
    <row r="2816" spans="1:8" x14ac:dyDescent="0.25">
      <c r="A2816" s="37"/>
      <c r="D2816" s="33"/>
      <c r="E2816" s="18"/>
      <c r="F2816" s="31"/>
      <c r="H2816" s="36"/>
    </row>
    <row r="2817" spans="1:8" x14ac:dyDescent="0.25">
      <c r="A2817" s="37"/>
      <c r="D2817" s="33"/>
      <c r="E2817" s="18"/>
      <c r="F2817" s="31"/>
      <c r="H2817" s="36"/>
    </row>
    <row r="2818" spans="1:8" x14ac:dyDescent="0.25">
      <c r="A2818" s="37"/>
      <c r="D2818" s="33"/>
      <c r="E2818" s="18"/>
      <c r="F2818" s="31"/>
      <c r="H2818" s="36"/>
    </row>
    <row r="2819" spans="1:8" x14ac:dyDescent="0.25">
      <c r="A2819" s="37"/>
      <c r="D2819" s="33"/>
      <c r="E2819" s="18"/>
      <c r="F2819" s="31"/>
      <c r="H2819" s="36"/>
    </row>
    <row r="2820" spans="1:8" x14ac:dyDescent="0.25">
      <c r="A2820" s="37"/>
      <c r="D2820" s="33"/>
      <c r="E2820" s="18"/>
      <c r="F2820" s="31"/>
      <c r="H2820" s="36"/>
    </row>
    <row r="2821" spans="1:8" x14ac:dyDescent="0.25">
      <c r="A2821" s="37"/>
      <c r="D2821" s="33"/>
      <c r="E2821" s="18"/>
      <c r="F2821" s="31"/>
      <c r="H2821" s="36"/>
    </row>
    <row r="2822" spans="1:8" x14ac:dyDescent="0.25">
      <c r="A2822" s="37"/>
      <c r="D2822" s="33"/>
      <c r="E2822" s="18"/>
      <c r="F2822" s="31"/>
      <c r="H2822" s="36"/>
    </row>
    <row r="2823" spans="1:8" x14ac:dyDescent="0.25">
      <c r="A2823" s="37"/>
      <c r="D2823" s="33"/>
      <c r="E2823" s="18"/>
      <c r="F2823" s="31"/>
      <c r="H2823" s="36"/>
    </row>
    <row r="2824" spans="1:8" x14ac:dyDescent="0.25">
      <c r="A2824" s="37"/>
      <c r="D2824" s="33"/>
      <c r="E2824" s="18"/>
      <c r="F2824" s="31"/>
      <c r="H2824" s="36"/>
    </row>
    <row r="2825" spans="1:8" x14ac:dyDescent="0.25">
      <c r="A2825" s="37"/>
      <c r="D2825" s="33"/>
      <c r="E2825" s="18"/>
      <c r="F2825" s="31"/>
      <c r="H2825" s="36"/>
    </row>
    <row r="2826" spans="1:8" x14ac:dyDescent="0.25">
      <c r="A2826" s="37"/>
      <c r="D2826" s="33"/>
      <c r="E2826" s="18"/>
      <c r="F2826" s="31"/>
      <c r="H2826" s="36"/>
    </row>
    <row r="2827" spans="1:8" x14ac:dyDescent="0.25">
      <c r="A2827" s="37"/>
      <c r="D2827" s="33"/>
      <c r="E2827" s="18"/>
      <c r="F2827" s="31"/>
      <c r="H2827" s="36"/>
    </row>
    <row r="2828" spans="1:8" x14ac:dyDescent="0.25">
      <c r="A2828" s="37"/>
      <c r="D2828" s="33"/>
      <c r="E2828" s="18"/>
      <c r="F2828" s="31"/>
      <c r="H2828" s="36"/>
    </row>
    <row r="2829" spans="1:8" x14ac:dyDescent="0.25">
      <c r="A2829" s="37"/>
      <c r="D2829" s="33"/>
      <c r="E2829" s="18"/>
      <c r="F2829" s="31"/>
      <c r="H2829" s="36"/>
    </row>
    <row r="2830" spans="1:8" x14ac:dyDescent="0.25">
      <c r="A2830" s="37"/>
      <c r="D2830" s="33"/>
      <c r="E2830" s="18"/>
      <c r="F2830" s="31"/>
      <c r="H2830" s="36"/>
    </row>
    <row r="2831" spans="1:8" x14ac:dyDescent="0.25">
      <c r="A2831" s="37"/>
      <c r="D2831" s="33"/>
      <c r="E2831" s="18"/>
      <c r="F2831" s="31"/>
      <c r="H2831" s="36"/>
    </row>
    <row r="2832" spans="1:8" x14ac:dyDescent="0.25">
      <c r="A2832" s="37"/>
      <c r="D2832" s="33"/>
      <c r="E2832" s="18"/>
      <c r="F2832" s="31"/>
      <c r="H2832" s="36"/>
    </row>
    <row r="2833" spans="1:8" x14ac:dyDescent="0.25">
      <c r="A2833" s="37"/>
      <c r="D2833" s="33"/>
      <c r="E2833" s="18"/>
      <c r="F2833" s="31"/>
      <c r="H2833" s="36"/>
    </row>
    <row r="2834" spans="1:8" x14ac:dyDescent="0.25">
      <c r="A2834" s="37"/>
      <c r="D2834" s="33"/>
      <c r="E2834" s="18"/>
      <c r="F2834" s="31"/>
      <c r="H2834" s="36"/>
    </row>
    <row r="2835" spans="1:8" x14ac:dyDescent="0.25">
      <c r="A2835" s="37"/>
      <c r="D2835" s="33"/>
      <c r="E2835" s="18"/>
      <c r="F2835" s="31"/>
      <c r="H2835" s="36"/>
    </row>
    <row r="2836" spans="1:8" x14ac:dyDescent="0.25">
      <c r="A2836" s="37"/>
      <c r="D2836" s="33"/>
      <c r="E2836" s="18"/>
      <c r="F2836" s="31"/>
      <c r="H2836" s="36"/>
    </row>
    <row r="2837" spans="1:8" x14ac:dyDescent="0.25">
      <c r="A2837" s="37"/>
      <c r="D2837" s="33"/>
      <c r="E2837" s="18"/>
      <c r="F2837" s="31"/>
      <c r="H2837" s="36"/>
    </row>
    <row r="2838" spans="1:8" x14ac:dyDescent="0.25">
      <c r="A2838" s="37"/>
      <c r="D2838" s="33"/>
      <c r="E2838" s="18"/>
      <c r="F2838" s="31"/>
      <c r="H2838" s="36"/>
    </row>
    <row r="2839" spans="1:8" x14ac:dyDescent="0.25">
      <c r="A2839" s="37"/>
      <c r="D2839" s="33"/>
      <c r="E2839" s="18"/>
      <c r="F2839" s="31"/>
      <c r="H2839" s="36"/>
    </row>
    <row r="2840" spans="1:8" x14ac:dyDescent="0.25">
      <c r="A2840" s="37"/>
      <c r="D2840" s="33"/>
      <c r="E2840" s="18"/>
      <c r="F2840" s="31"/>
      <c r="H2840" s="36"/>
    </row>
    <row r="2841" spans="1:8" x14ac:dyDescent="0.25">
      <c r="A2841" s="37"/>
      <c r="D2841" s="33"/>
      <c r="E2841" s="18"/>
      <c r="F2841" s="31"/>
      <c r="H2841" s="36"/>
    </row>
    <row r="2842" spans="1:8" x14ac:dyDescent="0.25">
      <c r="A2842" s="37"/>
      <c r="D2842" s="33"/>
      <c r="E2842" s="18"/>
      <c r="F2842" s="31"/>
      <c r="H2842" s="36"/>
    </row>
    <row r="2843" spans="1:8" x14ac:dyDescent="0.25">
      <c r="A2843" s="37"/>
      <c r="D2843" s="33"/>
      <c r="E2843" s="18"/>
      <c r="F2843" s="31"/>
      <c r="H2843" s="36"/>
    </row>
    <row r="2844" spans="1:8" x14ac:dyDescent="0.25">
      <c r="A2844" s="37"/>
      <c r="D2844" s="33"/>
      <c r="E2844" s="18"/>
      <c r="F2844" s="31"/>
      <c r="H2844" s="36"/>
    </row>
    <row r="2845" spans="1:8" x14ac:dyDescent="0.25">
      <c r="A2845" s="37"/>
      <c r="D2845" s="33"/>
      <c r="E2845" s="18"/>
      <c r="F2845" s="31"/>
      <c r="H2845" s="36"/>
    </row>
    <row r="2846" spans="1:8" x14ac:dyDescent="0.25">
      <c r="A2846" s="37"/>
      <c r="D2846" s="33"/>
      <c r="E2846" s="18"/>
      <c r="F2846" s="31"/>
      <c r="H2846" s="36"/>
    </row>
    <row r="2847" spans="1:8" x14ac:dyDescent="0.25">
      <c r="A2847" s="37"/>
      <c r="D2847" s="33"/>
      <c r="E2847" s="18"/>
      <c r="F2847" s="31"/>
      <c r="H2847" s="36"/>
    </row>
    <row r="2848" spans="1:8" x14ac:dyDescent="0.25">
      <c r="A2848" s="37"/>
      <c r="D2848" s="33"/>
      <c r="E2848" s="18"/>
      <c r="F2848" s="31"/>
      <c r="H2848" s="36"/>
    </row>
    <row r="2849" spans="1:8" x14ac:dyDescent="0.25">
      <c r="A2849" s="37"/>
      <c r="D2849" s="33"/>
      <c r="E2849" s="18"/>
      <c r="F2849" s="31"/>
      <c r="H2849" s="36"/>
    </row>
    <row r="2850" spans="1:8" x14ac:dyDescent="0.25">
      <c r="A2850" s="37"/>
      <c r="D2850" s="33"/>
      <c r="E2850" s="18"/>
      <c r="F2850" s="31"/>
      <c r="H2850" s="36"/>
    </row>
    <row r="2851" spans="1:8" x14ac:dyDescent="0.25">
      <c r="A2851" s="37"/>
      <c r="D2851" s="33"/>
      <c r="E2851" s="18"/>
      <c r="F2851" s="31"/>
      <c r="H2851" s="36"/>
    </row>
    <row r="2852" spans="1:8" x14ac:dyDescent="0.25">
      <c r="A2852" s="37"/>
      <c r="D2852" s="33"/>
      <c r="E2852" s="18"/>
      <c r="F2852" s="31"/>
      <c r="H2852" s="36"/>
    </row>
    <row r="2853" spans="1:8" x14ac:dyDescent="0.25">
      <c r="A2853" s="37"/>
      <c r="D2853" s="33"/>
      <c r="E2853" s="18"/>
      <c r="F2853" s="31"/>
      <c r="H2853" s="36"/>
    </row>
    <row r="2854" spans="1:8" x14ac:dyDescent="0.25">
      <c r="A2854" s="37"/>
      <c r="D2854" s="33"/>
      <c r="E2854" s="18"/>
      <c r="F2854" s="31"/>
      <c r="H2854" s="36"/>
    </row>
    <row r="2855" spans="1:8" x14ac:dyDescent="0.25">
      <c r="A2855" s="37"/>
      <c r="D2855" s="33"/>
      <c r="E2855" s="18"/>
      <c r="F2855" s="31"/>
      <c r="H2855" s="36"/>
    </row>
    <row r="2856" spans="1:8" x14ac:dyDescent="0.25">
      <c r="A2856" s="37"/>
      <c r="D2856" s="33"/>
      <c r="E2856" s="18"/>
      <c r="F2856" s="31"/>
      <c r="H2856" s="36"/>
    </row>
    <row r="2857" spans="1:8" x14ac:dyDescent="0.25">
      <c r="A2857" s="37"/>
      <c r="D2857" s="33"/>
      <c r="E2857" s="18"/>
      <c r="F2857" s="31"/>
      <c r="H2857" s="36"/>
    </row>
    <row r="2858" spans="1:8" x14ac:dyDescent="0.25">
      <c r="A2858" s="37"/>
      <c r="D2858" s="33"/>
      <c r="E2858" s="18"/>
      <c r="F2858" s="31"/>
      <c r="H2858" s="36"/>
    </row>
    <row r="2859" spans="1:8" x14ac:dyDescent="0.25">
      <c r="A2859" s="37"/>
      <c r="D2859" s="33"/>
      <c r="E2859" s="18"/>
      <c r="F2859" s="31"/>
      <c r="H2859" s="36"/>
    </row>
    <row r="2860" spans="1:8" x14ac:dyDescent="0.25">
      <c r="A2860" s="37"/>
      <c r="D2860" s="33"/>
      <c r="E2860" s="18"/>
      <c r="F2860" s="31"/>
      <c r="H2860" s="36"/>
    </row>
    <row r="2861" spans="1:8" x14ac:dyDescent="0.25">
      <c r="A2861" s="37"/>
      <c r="D2861" s="33"/>
      <c r="E2861" s="18"/>
      <c r="F2861" s="31"/>
      <c r="H2861" s="36"/>
    </row>
    <row r="2862" spans="1:8" x14ac:dyDescent="0.25">
      <c r="A2862" s="37"/>
      <c r="D2862" s="33"/>
      <c r="E2862" s="18"/>
      <c r="F2862" s="31"/>
      <c r="H2862" s="36"/>
    </row>
    <row r="2863" spans="1:8" x14ac:dyDescent="0.25">
      <c r="A2863" s="37"/>
      <c r="D2863" s="33"/>
      <c r="E2863" s="18"/>
      <c r="F2863" s="31"/>
      <c r="H2863" s="36"/>
    </row>
    <row r="2864" spans="1:8" x14ac:dyDescent="0.25">
      <c r="A2864" s="37"/>
      <c r="D2864" s="33"/>
      <c r="E2864" s="18"/>
      <c r="F2864" s="31"/>
      <c r="H2864" s="36"/>
    </row>
    <row r="2865" spans="1:8" x14ac:dyDescent="0.25">
      <c r="A2865" s="37"/>
      <c r="D2865" s="33"/>
      <c r="E2865" s="18"/>
      <c r="F2865" s="31"/>
      <c r="H2865" s="36"/>
    </row>
    <row r="2866" spans="1:8" x14ac:dyDescent="0.25">
      <c r="A2866" s="37"/>
      <c r="D2866" s="33"/>
      <c r="E2866" s="18"/>
      <c r="F2866" s="31"/>
      <c r="H2866" s="36"/>
    </row>
    <row r="2867" spans="1:8" x14ac:dyDescent="0.25">
      <c r="A2867" s="37"/>
      <c r="D2867" s="33"/>
      <c r="E2867" s="18"/>
      <c r="F2867" s="31"/>
      <c r="H2867" s="36"/>
    </row>
    <row r="2868" spans="1:8" x14ac:dyDescent="0.25">
      <c r="A2868" s="37"/>
      <c r="D2868" s="33"/>
      <c r="E2868" s="18"/>
      <c r="F2868" s="31"/>
      <c r="H2868" s="36"/>
    </row>
    <row r="2869" spans="1:8" x14ac:dyDescent="0.25">
      <c r="A2869" s="37"/>
      <c r="D2869" s="33"/>
      <c r="E2869" s="18"/>
      <c r="F2869" s="31"/>
      <c r="H2869" s="36"/>
    </row>
    <row r="2870" spans="1:8" x14ac:dyDescent="0.25">
      <c r="A2870" s="37"/>
      <c r="D2870" s="33"/>
      <c r="E2870" s="18"/>
      <c r="F2870" s="31"/>
      <c r="H2870" s="36"/>
    </row>
    <row r="2871" spans="1:8" x14ac:dyDescent="0.25">
      <c r="A2871" s="37"/>
      <c r="D2871" s="33"/>
      <c r="E2871" s="18"/>
      <c r="F2871" s="31"/>
      <c r="H2871" s="36"/>
    </row>
    <row r="2872" spans="1:8" x14ac:dyDescent="0.25">
      <c r="A2872" s="37"/>
      <c r="D2872" s="33"/>
      <c r="E2872" s="18"/>
      <c r="F2872" s="31"/>
      <c r="H2872" s="36"/>
    </row>
    <row r="2873" spans="1:8" x14ac:dyDescent="0.25">
      <c r="A2873" s="37"/>
      <c r="D2873" s="33"/>
      <c r="E2873" s="18"/>
      <c r="F2873" s="31"/>
      <c r="H2873" s="36"/>
    </row>
    <row r="2874" spans="1:8" x14ac:dyDescent="0.25">
      <c r="A2874" s="37"/>
      <c r="D2874" s="33"/>
      <c r="E2874" s="18"/>
      <c r="F2874" s="31"/>
      <c r="H2874" s="36"/>
    </row>
    <row r="2875" spans="1:8" x14ac:dyDescent="0.25">
      <c r="A2875" s="37"/>
      <c r="D2875" s="33"/>
      <c r="E2875" s="18"/>
      <c r="F2875" s="31"/>
      <c r="H2875" s="36"/>
    </row>
    <row r="2876" spans="1:8" x14ac:dyDescent="0.25">
      <c r="A2876" s="37"/>
      <c r="D2876" s="33"/>
      <c r="E2876" s="18"/>
      <c r="F2876" s="31"/>
      <c r="H2876" s="36"/>
    </row>
    <row r="2877" spans="1:8" x14ac:dyDescent="0.25">
      <c r="A2877" s="37"/>
      <c r="D2877" s="33"/>
      <c r="E2877" s="18"/>
      <c r="F2877" s="31"/>
      <c r="H2877" s="36"/>
    </row>
    <row r="2878" spans="1:8" x14ac:dyDescent="0.25">
      <c r="A2878" s="37"/>
      <c r="D2878" s="33"/>
      <c r="E2878" s="18"/>
      <c r="F2878" s="31"/>
      <c r="H2878" s="36"/>
    </row>
    <row r="2879" spans="1:8" x14ac:dyDescent="0.25">
      <c r="A2879" s="37"/>
      <c r="D2879" s="33"/>
      <c r="E2879" s="18"/>
      <c r="F2879" s="31"/>
      <c r="H2879" s="36"/>
    </row>
    <row r="2880" spans="1:8" x14ac:dyDescent="0.25">
      <c r="A2880" s="37"/>
      <c r="D2880" s="33"/>
      <c r="E2880" s="18"/>
      <c r="F2880" s="31"/>
      <c r="H2880" s="36"/>
    </row>
    <row r="2881" spans="1:8" x14ac:dyDescent="0.25">
      <c r="A2881" s="37"/>
      <c r="D2881" s="33"/>
      <c r="E2881" s="18"/>
      <c r="F2881" s="31"/>
      <c r="H2881" s="36"/>
    </row>
    <row r="2882" spans="1:8" x14ac:dyDescent="0.25">
      <c r="A2882" s="37"/>
      <c r="D2882" s="33"/>
      <c r="E2882" s="18"/>
      <c r="F2882" s="31"/>
      <c r="H2882" s="36"/>
    </row>
    <row r="2883" spans="1:8" x14ac:dyDescent="0.25">
      <c r="A2883" s="37"/>
      <c r="D2883" s="33"/>
      <c r="E2883" s="18"/>
      <c r="F2883" s="31"/>
      <c r="H2883" s="36"/>
    </row>
    <row r="2884" spans="1:8" x14ac:dyDescent="0.25">
      <c r="A2884" s="37"/>
      <c r="D2884" s="33"/>
      <c r="E2884" s="18"/>
      <c r="F2884" s="31"/>
      <c r="H2884" s="36"/>
    </row>
    <row r="2885" spans="1:8" x14ac:dyDescent="0.25">
      <c r="A2885" s="37"/>
      <c r="D2885" s="33"/>
      <c r="E2885" s="18"/>
      <c r="F2885" s="31"/>
      <c r="H2885" s="36"/>
    </row>
    <row r="2886" spans="1:8" x14ac:dyDescent="0.25">
      <c r="A2886" s="37"/>
      <c r="D2886" s="33"/>
      <c r="E2886" s="18"/>
      <c r="F2886" s="31"/>
      <c r="H2886" s="36"/>
    </row>
    <row r="2887" spans="1:8" x14ac:dyDescent="0.25">
      <c r="A2887" s="37"/>
      <c r="D2887" s="33"/>
      <c r="E2887" s="18"/>
      <c r="F2887" s="31"/>
      <c r="H2887" s="36"/>
    </row>
    <row r="2888" spans="1:8" x14ac:dyDescent="0.25">
      <c r="A2888" s="37"/>
      <c r="D2888" s="33"/>
      <c r="E2888" s="18"/>
      <c r="F2888" s="31"/>
      <c r="H2888" s="36"/>
    </row>
    <row r="2889" spans="1:8" x14ac:dyDescent="0.25">
      <c r="A2889" s="37"/>
      <c r="D2889" s="33"/>
      <c r="E2889" s="18"/>
      <c r="F2889" s="31"/>
      <c r="H2889" s="36"/>
    </row>
    <row r="2890" spans="1:8" x14ac:dyDescent="0.25">
      <c r="A2890" s="37"/>
      <c r="D2890" s="33"/>
      <c r="E2890" s="18"/>
      <c r="F2890" s="31"/>
      <c r="H2890" s="36"/>
    </row>
    <row r="2891" spans="1:8" x14ac:dyDescent="0.25">
      <c r="A2891" s="37"/>
      <c r="D2891" s="33"/>
      <c r="E2891" s="18"/>
      <c r="F2891" s="31"/>
      <c r="H2891" s="36"/>
    </row>
    <row r="2892" spans="1:8" x14ac:dyDescent="0.25">
      <c r="A2892" s="37"/>
      <c r="D2892" s="33"/>
      <c r="E2892" s="18"/>
      <c r="F2892" s="31"/>
      <c r="H2892" s="36"/>
    </row>
    <row r="2893" spans="1:8" x14ac:dyDescent="0.25">
      <c r="A2893" s="37"/>
      <c r="D2893" s="33"/>
      <c r="E2893" s="18"/>
      <c r="F2893" s="31"/>
      <c r="H2893" s="36"/>
    </row>
    <row r="2894" spans="1:8" x14ac:dyDescent="0.25">
      <c r="A2894" s="37"/>
      <c r="D2894" s="33"/>
      <c r="E2894" s="18"/>
      <c r="F2894" s="31"/>
      <c r="H2894" s="36"/>
    </row>
    <row r="2895" spans="1:8" x14ac:dyDescent="0.25">
      <c r="A2895" s="37"/>
      <c r="D2895" s="33"/>
      <c r="E2895" s="18"/>
      <c r="F2895" s="31"/>
      <c r="H2895" s="36"/>
    </row>
    <row r="2896" spans="1:8" x14ac:dyDescent="0.25">
      <c r="A2896" s="37"/>
      <c r="D2896" s="33"/>
      <c r="E2896" s="18"/>
      <c r="F2896" s="31"/>
      <c r="H2896" s="36"/>
    </row>
    <row r="2897" spans="1:8" x14ac:dyDescent="0.25">
      <c r="A2897" s="37"/>
      <c r="D2897" s="33"/>
      <c r="E2897" s="18"/>
      <c r="F2897" s="31"/>
      <c r="H2897" s="36"/>
    </row>
    <row r="2898" spans="1:8" x14ac:dyDescent="0.25">
      <c r="A2898" s="37"/>
      <c r="D2898" s="33"/>
      <c r="E2898" s="18"/>
      <c r="F2898" s="31"/>
      <c r="H2898" s="36"/>
    </row>
    <row r="2899" spans="1:8" x14ac:dyDescent="0.25">
      <c r="A2899" s="37"/>
      <c r="D2899" s="33"/>
      <c r="E2899" s="18"/>
      <c r="F2899" s="31"/>
      <c r="H2899" s="36"/>
    </row>
    <row r="2900" spans="1:8" x14ac:dyDescent="0.25">
      <c r="A2900" s="37"/>
      <c r="D2900" s="33"/>
      <c r="E2900" s="18"/>
      <c r="F2900" s="31"/>
      <c r="H2900" s="36"/>
    </row>
    <row r="2901" spans="1:8" x14ac:dyDescent="0.25">
      <c r="A2901" s="37"/>
      <c r="D2901" s="33"/>
      <c r="E2901" s="18"/>
      <c r="F2901" s="31"/>
      <c r="H2901" s="36"/>
    </row>
    <row r="2902" spans="1:8" x14ac:dyDescent="0.25">
      <c r="A2902" s="37"/>
      <c r="D2902" s="33"/>
      <c r="E2902" s="18"/>
      <c r="F2902" s="31"/>
      <c r="H2902" s="36"/>
    </row>
    <row r="2903" spans="1:8" x14ac:dyDescent="0.25">
      <c r="A2903" s="37"/>
      <c r="D2903" s="33"/>
      <c r="E2903" s="18"/>
      <c r="F2903" s="31"/>
      <c r="H2903" s="36"/>
    </row>
    <row r="2904" spans="1:8" x14ac:dyDescent="0.25">
      <c r="A2904" s="37"/>
      <c r="D2904" s="33"/>
      <c r="E2904" s="18"/>
      <c r="F2904" s="31"/>
      <c r="H2904" s="36"/>
    </row>
    <row r="2905" spans="1:8" x14ac:dyDescent="0.25">
      <c r="A2905" s="37"/>
      <c r="D2905" s="33"/>
      <c r="E2905" s="18"/>
      <c r="F2905" s="31"/>
      <c r="H2905" s="36"/>
    </row>
    <row r="2906" spans="1:8" x14ac:dyDescent="0.25">
      <c r="A2906" s="37"/>
      <c r="D2906" s="33"/>
      <c r="E2906" s="18"/>
      <c r="F2906" s="31"/>
      <c r="H2906" s="36"/>
    </row>
    <row r="2907" spans="1:8" x14ac:dyDescent="0.25">
      <c r="A2907" s="37"/>
      <c r="D2907" s="33"/>
      <c r="E2907" s="18"/>
      <c r="F2907" s="31"/>
      <c r="H2907" s="36"/>
    </row>
    <row r="2908" spans="1:8" x14ac:dyDescent="0.25">
      <c r="A2908" s="37"/>
      <c r="D2908" s="33"/>
      <c r="E2908" s="18"/>
      <c r="F2908" s="31"/>
      <c r="H2908" s="36"/>
    </row>
    <row r="2909" spans="1:8" x14ac:dyDescent="0.25">
      <c r="A2909" s="37"/>
      <c r="D2909" s="33"/>
      <c r="E2909" s="18"/>
      <c r="F2909" s="31"/>
      <c r="H2909" s="36"/>
    </row>
    <row r="2910" spans="1:8" x14ac:dyDescent="0.25">
      <c r="A2910" s="37"/>
      <c r="D2910" s="33"/>
      <c r="E2910" s="18"/>
      <c r="F2910" s="31"/>
      <c r="H2910" s="36"/>
    </row>
    <row r="2911" spans="1:8" x14ac:dyDescent="0.25">
      <c r="A2911" s="37"/>
      <c r="D2911" s="33"/>
      <c r="E2911" s="18"/>
      <c r="F2911" s="31"/>
      <c r="H2911" s="36"/>
    </row>
    <row r="2912" spans="1:8" x14ac:dyDescent="0.25">
      <c r="A2912" s="37"/>
      <c r="D2912" s="33"/>
      <c r="E2912" s="18"/>
      <c r="F2912" s="31"/>
      <c r="H2912" s="36"/>
    </row>
    <row r="2913" spans="1:8" x14ac:dyDescent="0.25">
      <c r="A2913" s="37"/>
      <c r="D2913" s="33"/>
      <c r="E2913" s="18"/>
      <c r="F2913" s="31"/>
      <c r="H2913" s="36"/>
    </row>
    <row r="2914" spans="1:8" x14ac:dyDescent="0.25">
      <c r="A2914" s="37"/>
      <c r="D2914" s="33"/>
      <c r="E2914" s="18"/>
      <c r="F2914" s="31"/>
      <c r="H2914" s="36"/>
    </row>
    <row r="2915" spans="1:8" x14ac:dyDescent="0.25">
      <c r="A2915" s="37"/>
      <c r="D2915" s="33"/>
      <c r="E2915" s="18"/>
      <c r="F2915" s="31"/>
      <c r="H2915" s="36"/>
    </row>
    <row r="2916" spans="1:8" x14ac:dyDescent="0.25">
      <c r="A2916" s="37"/>
      <c r="D2916" s="33"/>
      <c r="E2916" s="18"/>
      <c r="F2916" s="31"/>
      <c r="H2916" s="36"/>
    </row>
    <row r="2917" spans="1:8" x14ac:dyDescent="0.25">
      <c r="A2917" s="37"/>
      <c r="D2917" s="33"/>
      <c r="E2917" s="18"/>
      <c r="F2917" s="31"/>
      <c r="H2917" s="36"/>
    </row>
    <row r="2918" spans="1:8" x14ac:dyDescent="0.25">
      <c r="A2918" s="37"/>
      <c r="D2918" s="33"/>
      <c r="E2918" s="18"/>
      <c r="F2918" s="31"/>
      <c r="H2918" s="36"/>
    </row>
    <row r="2919" spans="1:8" x14ac:dyDescent="0.25">
      <c r="A2919" s="37"/>
      <c r="D2919" s="33"/>
      <c r="E2919" s="18"/>
      <c r="F2919" s="31"/>
      <c r="H2919" s="36"/>
    </row>
    <row r="2920" spans="1:8" x14ac:dyDescent="0.25">
      <c r="A2920" s="37"/>
      <c r="D2920" s="33"/>
      <c r="E2920" s="18"/>
      <c r="F2920" s="31"/>
      <c r="H2920" s="36"/>
    </row>
    <row r="2921" spans="1:8" x14ac:dyDescent="0.25">
      <c r="A2921" s="37"/>
      <c r="D2921" s="33"/>
      <c r="E2921" s="18"/>
      <c r="F2921" s="31"/>
      <c r="H2921" s="36"/>
    </row>
    <row r="2922" spans="1:8" x14ac:dyDescent="0.25">
      <c r="A2922" s="37"/>
      <c r="D2922" s="33"/>
      <c r="E2922" s="18"/>
      <c r="F2922" s="31"/>
      <c r="H2922" s="36"/>
    </row>
    <row r="2923" spans="1:8" x14ac:dyDescent="0.25">
      <c r="A2923" s="37"/>
      <c r="D2923" s="33"/>
      <c r="E2923" s="18"/>
      <c r="F2923" s="31"/>
      <c r="H2923" s="36"/>
    </row>
    <row r="2924" spans="1:8" x14ac:dyDescent="0.25">
      <c r="A2924" s="37"/>
      <c r="D2924" s="33"/>
      <c r="E2924" s="18"/>
      <c r="F2924" s="31"/>
      <c r="H2924" s="36"/>
    </row>
    <row r="2925" spans="1:8" x14ac:dyDescent="0.25">
      <c r="A2925" s="37"/>
      <c r="D2925" s="33"/>
      <c r="E2925" s="18"/>
      <c r="F2925" s="31"/>
      <c r="H2925" s="36"/>
    </row>
    <row r="2926" spans="1:8" x14ac:dyDescent="0.25">
      <c r="A2926" s="37"/>
      <c r="D2926" s="33"/>
      <c r="E2926" s="18"/>
      <c r="F2926" s="31"/>
      <c r="H2926" s="36"/>
    </row>
    <row r="2927" spans="1:8" x14ac:dyDescent="0.25">
      <c r="A2927" s="37"/>
      <c r="D2927" s="33"/>
      <c r="E2927" s="18"/>
      <c r="F2927" s="31"/>
      <c r="H2927" s="36"/>
    </row>
    <row r="2928" spans="1:8" x14ac:dyDescent="0.25">
      <c r="A2928" s="37"/>
      <c r="D2928" s="33"/>
      <c r="E2928" s="18"/>
      <c r="F2928" s="31"/>
      <c r="H2928" s="36"/>
    </row>
    <row r="2929" spans="1:8" x14ac:dyDescent="0.25">
      <c r="A2929" s="37"/>
      <c r="D2929" s="33"/>
      <c r="E2929" s="18"/>
      <c r="F2929" s="31"/>
      <c r="H2929" s="36"/>
    </row>
    <row r="2930" spans="1:8" x14ac:dyDescent="0.25">
      <c r="A2930" s="37"/>
      <c r="D2930" s="33"/>
      <c r="E2930" s="18"/>
      <c r="F2930" s="31"/>
      <c r="H2930" s="36"/>
    </row>
    <row r="2931" spans="1:8" x14ac:dyDescent="0.25">
      <c r="A2931" s="37"/>
      <c r="D2931" s="33"/>
      <c r="E2931" s="18"/>
      <c r="F2931" s="31"/>
      <c r="H2931" s="36"/>
    </row>
    <row r="2932" spans="1:8" x14ac:dyDescent="0.25">
      <c r="A2932" s="37"/>
      <c r="D2932" s="33"/>
      <c r="E2932" s="18"/>
      <c r="F2932" s="31"/>
      <c r="H2932" s="36"/>
    </row>
    <row r="2933" spans="1:8" x14ac:dyDescent="0.25">
      <c r="A2933" s="37"/>
      <c r="D2933" s="33"/>
      <c r="E2933" s="18"/>
      <c r="F2933" s="31"/>
      <c r="H2933" s="36"/>
    </row>
    <row r="2934" spans="1:8" x14ac:dyDescent="0.25">
      <c r="A2934" s="37"/>
      <c r="D2934" s="33"/>
      <c r="E2934" s="18"/>
      <c r="F2934" s="31"/>
      <c r="H2934" s="36"/>
    </row>
    <row r="2935" spans="1:8" x14ac:dyDescent="0.25">
      <c r="A2935" s="37"/>
      <c r="D2935" s="33"/>
      <c r="E2935" s="18"/>
      <c r="F2935" s="31"/>
      <c r="H2935" s="36"/>
    </row>
    <row r="2936" spans="1:8" x14ac:dyDescent="0.25">
      <c r="A2936" s="37"/>
      <c r="D2936" s="33"/>
      <c r="E2936" s="18"/>
      <c r="F2936" s="31"/>
      <c r="H2936" s="36"/>
    </row>
    <row r="2937" spans="1:8" x14ac:dyDescent="0.25">
      <c r="A2937" s="37"/>
      <c r="D2937" s="33"/>
      <c r="E2937" s="18"/>
      <c r="F2937" s="31"/>
      <c r="H2937" s="36"/>
    </row>
    <row r="2938" spans="1:8" x14ac:dyDescent="0.25">
      <c r="A2938" s="37"/>
      <c r="D2938" s="33"/>
      <c r="E2938" s="18"/>
      <c r="F2938" s="31"/>
      <c r="H2938" s="36"/>
    </row>
    <row r="2939" spans="1:8" x14ac:dyDescent="0.25">
      <c r="A2939" s="37"/>
      <c r="D2939" s="33"/>
      <c r="E2939" s="18"/>
      <c r="F2939" s="31"/>
      <c r="H2939" s="36"/>
    </row>
    <row r="2940" spans="1:8" x14ac:dyDescent="0.25">
      <c r="A2940" s="37"/>
      <c r="D2940" s="33"/>
      <c r="E2940" s="18"/>
      <c r="F2940" s="31"/>
      <c r="H2940" s="36"/>
    </row>
    <row r="2941" spans="1:8" x14ac:dyDescent="0.25">
      <c r="A2941" s="37"/>
      <c r="D2941" s="33"/>
      <c r="E2941" s="18"/>
      <c r="F2941" s="31"/>
      <c r="H2941" s="36"/>
    </row>
    <row r="2942" spans="1:8" x14ac:dyDescent="0.25">
      <c r="A2942" s="37"/>
      <c r="D2942" s="33"/>
      <c r="E2942" s="18"/>
      <c r="F2942" s="31"/>
      <c r="H2942" s="36"/>
    </row>
    <row r="2943" spans="1:8" x14ac:dyDescent="0.25">
      <c r="A2943" s="37"/>
      <c r="D2943" s="33"/>
      <c r="E2943" s="18"/>
      <c r="F2943" s="31"/>
      <c r="H2943" s="36"/>
    </row>
    <row r="2944" spans="1:8" x14ac:dyDescent="0.25">
      <c r="A2944" s="37"/>
      <c r="D2944" s="33"/>
      <c r="E2944" s="18"/>
      <c r="F2944" s="31"/>
      <c r="H2944" s="36"/>
    </row>
    <row r="2945" spans="1:8" x14ac:dyDescent="0.25">
      <c r="A2945" s="37"/>
      <c r="D2945" s="33"/>
      <c r="E2945" s="18"/>
      <c r="F2945" s="31"/>
      <c r="H2945" s="36"/>
    </row>
    <row r="2946" spans="1:8" x14ac:dyDescent="0.25">
      <c r="A2946" s="37"/>
      <c r="D2946" s="33"/>
      <c r="E2946" s="18"/>
      <c r="F2946" s="31"/>
      <c r="H2946" s="36"/>
    </row>
    <row r="2947" spans="1:8" x14ac:dyDescent="0.25">
      <c r="A2947" s="37"/>
      <c r="D2947" s="33"/>
      <c r="E2947" s="18"/>
      <c r="F2947" s="31"/>
      <c r="H2947" s="36"/>
    </row>
    <row r="2948" spans="1:8" x14ac:dyDescent="0.25">
      <c r="A2948" s="37"/>
      <c r="D2948" s="33"/>
      <c r="E2948" s="18"/>
      <c r="F2948" s="31"/>
      <c r="H2948" s="36"/>
    </row>
    <row r="2949" spans="1:8" x14ac:dyDescent="0.25">
      <c r="A2949" s="37"/>
      <c r="D2949" s="33"/>
      <c r="E2949" s="18"/>
      <c r="F2949" s="31"/>
      <c r="H2949" s="36"/>
    </row>
    <row r="2950" spans="1:8" x14ac:dyDescent="0.25">
      <c r="A2950" s="37"/>
      <c r="D2950" s="33"/>
      <c r="E2950" s="18"/>
      <c r="F2950" s="31"/>
      <c r="H2950" s="36"/>
    </row>
    <row r="2951" spans="1:8" x14ac:dyDescent="0.25">
      <c r="A2951" s="37"/>
      <c r="D2951" s="33"/>
      <c r="E2951" s="18"/>
      <c r="F2951" s="31"/>
      <c r="H2951" s="36"/>
    </row>
    <row r="2952" spans="1:8" x14ac:dyDescent="0.25">
      <c r="A2952" s="37"/>
      <c r="D2952" s="33"/>
      <c r="E2952" s="18"/>
      <c r="F2952" s="31"/>
      <c r="H2952" s="36"/>
    </row>
    <row r="2953" spans="1:8" x14ac:dyDescent="0.25">
      <c r="A2953" s="37"/>
      <c r="D2953" s="33"/>
      <c r="E2953" s="18"/>
      <c r="F2953" s="31"/>
      <c r="H2953" s="36"/>
    </row>
    <row r="2954" spans="1:8" x14ac:dyDescent="0.25">
      <c r="A2954" s="37"/>
      <c r="D2954" s="33"/>
      <c r="E2954" s="18"/>
      <c r="F2954" s="31"/>
      <c r="H2954" s="36"/>
    </row>
    <row r="2955" spans="1:8" x14ac:dyDescent="0.25">
      <c r="A2955" s="37"/>
      <c r="D2955" s="33"/>
      <c r="E2955" s="18"/>
      <c r="F2955" s="31"/>
      <c r="H2955" s="36"/>
    </row>
    <row r="2956" spans="1:8" x14ac:dyDescent="0.25">
      <c r="A2956" s="37"/>
      <c r="D2956" s="33"/>
      <c r="E2956" s="18"/>
      <c r="F2956" s="31"/>
      <c r="H2956" s="36"/>
    </row>
    <row r="2957" spans="1:8" x14ac:dyDescent="0.25">
      <c r="A2957" s="37"/>
      <c r="D2957" s="33"/>
      <c r="E2957" s="18"/>
      <c r="F2957" s="31"/>
      <c r="H2957" s="36"/>
    </row>
    <row r="2958" spans="1:8" x14ac:dyDescent="0.25">
      <c r="A2958" s="37"/>
      <c r="D2958" s="33"/>
      <c r="E2958" s="18"/>
      <c r="F2958" s="31"/>
      <c r="H2958" s="36"/>
    </row>
    <row r="2959" spans="1:8" x14ac:dyDescent="0.25">
      <c r="A2959" s="37"/>
      <c r="D2959" s="33"/>
      <c r="E2959" s="18"/>
      <c r="F2959" s="31"/>
      <c r="H2959" s="36"/>
    </row>
    <row r="2960" spans="1:8" x14ac:dyDescent="0.25">
      <c r="A2960" s="37"/>
      <c r="D2960" s="33"/>
      <c r="E2960" s="18"/>
      <c r="F2960" s="31"/>
      <c r="H2960" s="36"/>
    </row>
    <row r="2961" spans="1:8" x14ac:dyDescent="0.25">
      <c r="A2961" s="37"/>
      <c r="D2961" s="33"/>
      <c r="E2961" s="18"/>
      <c r="F2961" s="31"/>
      <c r="H2961" s="36"/>
    </row>
    <row r="2962" spans="1:8" x14ac:dyDescent="0.25">
      <c r="A2962" s="37"/>
      <c r="D2962" s="33"/>
      <c r="E2962" s="18"/>
      <c r="F2962" s="31"/>
      <c r="H2962" s="36"/>
    </row>
    <row r="2963" spans="1:8" x14ac:dyDescent="0.25">
      <c r="A2963" s="37"/>
      <c r="D2963" s="33"/>
      <c r="E2963" s="18"/>
      <c r="F2963" s="31"/>
      <c r="H2963" s="36"/>
    </row>
    <row r="2964" spans="1:8" x14ac:dyDescent="0.25">
      <c r="A2964" s="37"/>
      <c r="D2964" s="33"/>
      <c r="E2964" s="18"/>
      <c r="F2964" s="31"/>
      <c r="H2964" s="36"/>
    </row>
    <row r="2965" spans="1:8" x14ac:dyDescent="0.25">
      <c r="A2965" s="37"/>
      <c r="D2965" s="33"/>
      <c r="E2965" s="18"/>
      <c r="F2965" s="31"/>
      <c r="H2965" s="36"/>
    </row>
    <row r="2966" spans="1:8" x14ac:dyDescent="0.25">
      <c r="A2966" s="37"/>
      <c r="D2966" s="33"/>
      <c r="E2966" s="18"/>
      <c r="F2966" s="31"/>
      <c r="H2966" s="36"/>
    </row>
    <row r="2967" spans="1:8" x14ac:dyDescent="0.25">
      <c r="A2967" s="37"/>
      <c r="D2967" s="33"/>
      <c r="E2967" s="18"/>
      <c r="F2967" s="31"/>
      <c r="H2967" s="36"/>
    </row>
    <row r="2968" spans="1:8" x14ac:dyDescent="0.25">
      <c r="A2968" s="37"/>
      <c r="D2968" s="33"/>
      <c r="E2968" s="18"/>
      <c r="F2968" s="31"/>
      <c r="H2968" s="36"/>
    </row>
    <row r="2969" spans="1:8" x14ac:dyDescent="0.25">
      <c r="A2969" s="37"/>
      <c r="D2969" s="33"/>
      <c r="E2969" s="18"/>
      <c r="F2969" s="31"/>
      <c r="H2969" s="36"/>
    </row>
    <row r="2970" spans="1:8" x14ac:dyDescent="0.25">
      <c r="A2970" s="37"/>
      <c r="D2970" s="33"/>
      <c r="E2970" s="18"/>
      <c r="F2970" s="31"/>
      <c r="H2970" s="36"/>
    </row>
    <row r="2971" spans="1:8" x14ac:dyDescent="0.25">
      <c r="A2971" s="37"/>
      <c r="D2971" s="33"/>
      <c r="E2971" s="18"/>
      <c r="F2971" s="31"/>
      <c r="H2971" s="36"/>
    </row>
    <row r="2972" spans="1:8" x14ac:dyDescent="0.25">
      <c r="A2972" s="37"/>
      <c r="D2972" s="33"/>
      <c r="E2972" s="18"/>
      <c r="F2972" s="31"/>
      <c r="H2972" s="36"/>
    </row>
    <row r="2973" spans="1:8" x14ac:dyDescent="0.25">
      <c r="A2973" s="37"/>
      <c r="D2973" s="33"/>
      <c r="E2973" s="18"/>
      <c r="F2973" s="31"/>
      <c r="H2973" s="36"/>
    </row>
    <row r="2974" spans="1:8" x14ac:dyDescent="0.25">
      <c r="A2974" s="37"/>
      <c r="D2974" s="33"/>
      <c r="E2974" s="18"/>
      <c r="F2974" s="31"/>
      <c r="H2974" s="36"/>
    </row>
    <row r="2975" spans="1:8" x14ac:dyDescent="0.25">
      <c r="A2975" s="37"/>
      <c r="D2975" s="33"/>
      <c r="E2975" s="18"/>
      <c r="F2975" s="31"/>
      <c r="H2975" s="36"/>
    </row>
    <row r="2976" spans="1:8" x14ac:dyDescent="0.25">
      <c r="A2976" s="37"/>
      <c r="D2976" s="33"/>
      <c r="E2976" s="18"/>
      <c r="F2976" s="31"/>
      <c r="H2976" s="36"/>
    </row>
    <row r="2977" spans="1:8" x14ac:dyDescent="0.25">
      <c r="A2977" s="37"/>
      <c r="D2977" s="33"/>
      <c r="E2977" s="18"/>
      <c r="F2977" s="31"/>
      <c r="H2977" s="36"/>
    </row>
    <row r="2978" spans="1:8" x14ac:dyDescent="0.25">
      <c r="A2978" s="37"/>
      <c r="D2978" s="33"/>
      <c r="E2978" s="18"/>
      <c r="F2978" s="31"/>
      <c r="H2978" s="36"/>
    </row>
    <row r="2979" spans="1:8" x14ac:dyDescent="0.25">
      <c r="A2979" s="37"/>
      <c r="D2979" s="33"/>
      <c r="E2979" s="18"/>
      <c r="F2979" s="31"/>
      <c r="H2979" s="36"/>
    </row>
    <row r="2980" spans="1:8" x14ac:dyDescent="0.25">
      <c r="A2980" s="37"/>
      <c r="D2980" s="33"/>
      <c r="E2980" s="18"/>
      <c r="F2980" s="31"/>
      <c r="H2980" s="36"/>
    </row>
    <row r="2981" spans="1:8" x14ac:dyDescent="0.25">
      <c r="A2981" s="37"/>
      <c r="D2981" s="33"/>
      <c r="E2981" s="18"/>
      <c r="F2981" s="31"/>
      <c r="H2981" s="36"/>
    </row>
    <row r="2982" spans="1:8" x14ac:dyDescent="0.25">
      <c r="A2982" s="37"/>
      <c r="D2982" s="33"/>
      <c r="E2982" s="18"/>
      <c r="F2982" s="31"/>
      <c r="H2982" s="36"/>
    </row>
    <row r="2983" spans="1:8" x14ac:dyDescent="0.25">
      <c r="A2983" s="37"/>
      <c r="D2983" s="33"/>
      <c r="E2983" s="18"/>
      <c r="F2983" s="31"/>
      <c r="H2983" s="36"/>
    </row>
    <row r="2984" spans="1:8" x14ac:dyDescent="0.25">
      <c r="A2984" s="37"/>
      <c r="D2984" s="33"/>
      <c r="E2984" s="18"/>
      <c r="F2984" s="31"/>
      <c r="H2984" s="36"/>
    </row>
    <row r="2985" spans="1:8" x14ac:dyDescent="0.25">
      <c r="A2985" s="37"/>
      <c r="D2985" s="33"/>
      <c r="E2985" s="18"/>
      <c r="F2985" s="31"/>
      <c r="H2985" s="36"/>
    </row>
    <row r="2986" spans="1:8" x14ac:dyDescent="0.25">
      <c r="A2986" s="37"/>
      <c r="D2986" s="33"/>
      <c r="E2986" s="18"/>
      <c r="F2986" s="31"/>
      <c r="H2986" s="36"/>
    </row>
    <row r="2987" spans="1:8" x14ac:dyDescent="0.25">
      <c r="A2987" s="37"/>
      <c r="D2987" s="33"/>
      <c r="E2987" s="18"/>
      <c r="F2987" s="31"/>
      <c r="H2987" s="36"/>
    </row>
    <row r="2988" spans="1:8" x14ac:dyDescent="0.25">
      <c r="A2988" s="37"/>
      <c r="D2988" s="33"/>
      <c r="E2988" s="18"/>
      <c r="F2988" s="31"/>
      <c r="H2988" s="36"/>
    </row>
    <row r="2989" spans="1:8" x14ac:dyDescent="0.25">
      <c r="A2989" s="37"/>
      <c r="D2989" s="33"/>
      <c r="E2989" s="18"/>
      <c r="F2989" s="31"/>
      <c r="H2989" s="36"/>
    </row>
    <row r="2990" spans="1:8" x14ac:dyDescent="0.25">
      <c r="A2990" s="37"/>
      <c r="D2990" s="33"/>
      <c r="E2990" s="18"/>
      <c r="F2990" s="31"/>
      <c r="H2990" s="36"/>
    </row>
    <row r="2991" spans="1:8" x14ac:dyDescent="0.25">
      <c r="A2991" s="37"/>
      <c r="D2991" s="33"/>
      <c r="E2991" s="18"/>
      <c r="F2991" s="31"/>
      <c r="H2991" s="36"/>
    </row>
    <row r="2992" spans="1:8" x14ac:dyDescent="0.25">
      <c r="A2992" s="37"/>
      <c r="D2992" s="33"/>
      <c r="E2992" s="18"/>
      <c r="F2992" s="31"/>
      <c r="H2992" s="36"/>
    </row>
    <row r="2993" spans="1:8" x14ac:dyDescent="0.25">
      <c r="A2993" s="37"/>
      <c r="D2993" s="33"/>
      <c r="E2993" s="18"/>
      <c r="F2993" s="31"/>
      <c r="H2993" s="36"/>
    </row>
    <row r="2994" spans="1:8" x14ac:dyDescent="0.25">
      <c r="A2994" s="37"/>
      <c r="D2994" s="33"/>
      <c r="E2994" s="18"/>
      <c r="F2994" s="31"/>
      <c r="H2994" s="36"/>
    </row>
    <row r="2995" spans="1:8" x14ac:dyDescent="0.25">
      <c r="A2995" s="37"/>
      <c r="D2995" s="33"/>
      <c r="E2995" s="18"/>
      <c r="F2995" s="31"/>
      <c r="H2995" s="36"/>
    </row>
    <row r="2996" spans="1:8" x14ac:dyDescent="0.25">
      <c r="A2996" s="37"/>
      <c r="D2996" s="33"/>
      <c r="E2996" s="18"/>
      <c r="F2996" s="31"/>
      <c r="H2996" s="36"/>
    </row>
    <row r="2997" spans="1:8" x14ac:dyDescent="0.25">
      <c r="A2997" s="37"/>
      <c r="D2997" s="33"/>
      <c r="E2997" s="18"/>
      <c r="F2997" s="31"/>
      <c r="H2997" s="36"/>
    </row>
    <row r="2998" spans="1:8" x14ac:dyDescent="0.25">
      <c r="A2998" s="37"/>
      <c r="D2998" s="33"/>
      <c r="E2998" s="18"/>
      <c r="F2998" s="31"/>
      <c r="H2998" s="36"/>
    </row>
    <row r="2999" spans="1:8" x14ac:dyDescent="0.25">
      <c r="A2999" s="37"/>
      <c r="D2999" s="33"/>
      <c r="E2999" s="18"/>
      <c r="F2999" s="31"/>
      <c r="H2999" s="36"/>
    </row>
    <row r="3000" spans="1:8" x14ac:dyDescent="0.25">
      <c r="A3000" s="37"/>
      <c r="D3000" s="33"/>
      <c r="E3000" s="18"/>
      <c r="F3000" s="31"/>
      <c r="H3000" s="36"/>
    </row>
    <row r="3001" spans="1:8" x14ac:dyDescent="0.25">
      <c r="A3001" s="37"/>
      <c r="D3001" s="33"/>
      <c r="E3001" s="18"/>
      <c r="F3001" s="31"/>
      <c r="H3001" s="36"/>
    </row>
    <row r="3002" spans="1:8" x14ac:dyDescent="0.25">
      <c r="A3002" s="37"/>
      <c r="D3002" s="33"/>
      <c r="E3002" s="18"/>
      <c r="F3002" s="31"/>
      <c r="H3002" s="36"/>
    </row>
    <row r="3003" spans="1:8" x14ac:dyDescent="0.25">
      <c r="A3003" s="37"/>
      <c r="D3003" s="33"/>
      <c r="E3003" s="18"/>
      <c r="F3003" s="31"/>
      <c r="H3003" s="36"/>
    </row>
    <row r="3004" spans="1:8" x14ac:dyDescent="0.25">
      <c r="A3004" s="37"/>
      <c r="D3004" s="33"/>
      <c r="E3004" s="18"/>
      <c r="F3004" s="31"/>
      <c r="H3004" s="36"/>
    </row>
    <row r="3005" spans="1:8" x14ac:dyDescent="0.25">
      <c r="A3005" s="37"/>
      <c r="D3005" s="33"/>
      <c r="E3005" s="18"/>
      <c r="F3005" s="31"/>
      <c r="H3005" s="36"/>
    </row>
    <row r="3006" spans="1:8" x14ac:dyDescent="0.25">
      <c r="A3006" s="37"/>
      <c r="D3006" s="33"/>
      <c r="E3006" s="18"/>
      <c r="F3006" s="31"/>
      <c r="H3006" s="36"/>
    </row>
    <row r="3007" spans="1:8" x14ac:dyDescent="0.25">
      <c r="A3007" s="37"/>
      <c r="D3007" s="33"/>
      <c r="E3007" s="18"/>
      <c r="F3007" s="31"/>
      <c r="H3007" s="36"/>
    </row>
    <row r="3008" spans="1:8" x14ac:dyDescent="0.25">
      <c r="A3008" s="37"/>
      <c r="D3008" s="33"/>
      <c r="E3008" s="18"/>
      <c r="F3008" s="31"/>
      <c r="H3008" s="36"/>
    </row>
    <row r="3009" spans="1:8" x14ac:dyDescent="0.25">
      <c r="A3009" s="37"/>
      <c r="D3009" s="33"/>
      <c r="E3009" s="18"/>
      <c r="F3009" s="31"/>
      <c r="H3009" s="36"/>
    </row>
    <row r="3010" spans="1:8" x14ac:dyDescent="0.25">
      <c r="A3010" s="37"/>
      <c r="D3010" s="33"/>
      <c r="E3010" s="18"/>
      <c r="F3010" s="31"/>
      <c r="H3010" s="36"/>
    </row>
    <row r="3011" spans="1:8" x14ac:dyDescent="0.25">
      <c r="A3011" s="37"/>
      <c r="D3011" s="33"/>
      <c r="E3011" s="18"/>
      <c r="F3011" s="31"/>
      <c r="H3011" s="36"/>
    </row>
    <row r="3012" spans="1:8" x14ac:dyDescent="0.25">
      <c r="A3012" s="37"/>
      <c r="D3012" s="33"/>
      <c r="E3012" s="18"/>
      <c r="F3012" s="31"/>
      <c r="H3012" s="36"/>
    </row>
    <row r="3013" spans="1:8" x14ac:dyDescent="0.25">
      <c r="A3013" s="37"/>
      <c r="D3013" s="33"/>
      <c r="E3013" s="18"/>
      <c r="F3013" s="31"/>
      <c r="H3013" s="36"/>
    </row>
    <row r="3014" spans="1:8" x14ac:dyDescent="0.25">
      <c r="A3014" s="37"/>
      <c r="D3014" s="33"/>
      <c r="E3014" s="18"/>
      <c r="F3014" s="31"/>
      <c r="H3014" s="36"/>
    </row>
    <row r="3015" spans="1:8" x14ac:dyDescent="0.25">
      <c r="A3015" s="37"/>
      <c r="D3015" s="33"/>
      <c r="E3015" s="18"/>
      <c r="F3015" s="31"/>
      <c r="H3015" s="36"/>
    </row>
    <row r="3016" spans="1:8" x14ac:dyDescent="0.25">
      <c r="A3016" s="37"/>
      <c r="D3016" s="33"/>
      <c r="E3016" s="18"/>
      <c r="F3016" s="31"/>
      <c r="H3016" s="36"/>
    </row>
    <row r="3017" spans="1:8" x14ac:dyDescent="0.25">
      <c r="A3017" s="37"/>
      <c r="D3017" s="33"/>
      <c r="E3017" s="18"/>
      <c r="F3017" s="31"/>
      <c r="H3017" s="36"/>
    </row>
    <row r="3018" spans="1:8" x14ac:dyDescent="0.25">
      <c r="A3018" s="37"/>
      <c r="D3018" s="33"/>
      <c r="E3018" s="18"/>
      <c r="F3018" s="31"/>
      <c r="H3018" s="36"/>
    </row>
    <row r="3019" spans="1:8" x14ac:dyDescent="0.25">
      <c r="A3019" s="37"/>
      <c r="D3019" s="33"/>
      <c r="E3019" s="18"/>
      <c r="F3019" s="31"/>
      <c r="H3019" s="36"/>
    </row>
    <row r="3020" spans="1:8" x14ac:dyDescent="0.25">
      <c r="A3020" s="37"/>
      <c r="D3020" s="33"/>
      <c r="E3020" s="18"/>
      <c r="F3020" s="31"/>
      <c r="H3020" s="36"/>
    </row>
    <row r="3021" spans="1:8" x14ac:dyDescent="0.25">
      <c r="A3021" s="37"/>
      <c r="D3021" s="33"/>
      <c r="E3021" s="18"/>
      <c r="F3021" s="31"/>
      <c r="H3021" s="36"/>
    </row>
    <row r="3022" spans="1:8" x14ac:dyDescent="0.25">
      <c r="A3022" s="37"/>
      <c r="D3022" s="33"/>
      <c r="E3022" s="18"/>
      <c r="F3022" s="31"/>
      <c r="H3022" s="36"/>
    </row>
    <row r="3023" spans="1:8" x14ac:dyDescent="0.25">
      <c r="A3023" s="37"/>
      <c r="D3023" s="33"/>
      <c r="E3023" s="18"/>
      <c r="F3023" s="31"/>
      <c r="H3023" s="36"/>
    </row>
    <row r="3024" spans="1:8" x14ac:dyDescent="0.25">
      <c r="A3024" s="37"/>
      <c r="D3024" s="33"/>
      <c r="E3024" s="18"/>
      <c r="F3024" s="31"/>
      <c r="H3024" s="36"/>
    </row>
    <row r="3025" spans="1:8" x14ac:dyDescent="0.25">
      <c r="A3025" s="37"/>
      <c r="D3025" s="33"/>
      <c r="E3025" s="18"/>
      <c r="F3025" s="31"/>
      <c r="H3025" s="36"/>
    </row>
    <row r="3026" spans="1:8" x14ac:dyDescent="0.25">
      <c r="A3026" s="37"/>
      <c r="D3026" s="33"/>
      <c r="E3026" s="18"/>
      <c r="F3026" s="31"/>
      <c r="H3026" s="36"/>
    </row>
    <row r="3027" spans="1:8" x14ac:dyDescent="0.25">
      <c r="A3027" s="37"/>
      <c r="D3027" s="33"/>
      <c r="E3027" s="18"/>
      <c r="F3027" s="31"/>
      <c r="H3027" s="36"/>
    </row>
    <row r="3028" spans="1:8" x14ac:dyDescent="0.25">
      <c r="A3028" s="37"/>
      <c r="D3028" s="33"/>
      <c r="E3028" s="18"/>
      <c r="F3028" s="31"/>
      <c r="H3028" s="36"/>
    </row>
    <row r="3029" spans="1:8" x14ac:dyDescent="0.25">
      <c r="A3029" s="37"/>
      <c r="D3029" s="33"/>
      <c r="E3029" s="18"/>
      <c r="F3029" s="31"/>
      <c r="H3029" s="36"/>
    </row>
    <row r="3030" spans="1:8" x14ac:dyDescent="0.25">
      <c r="A3030" s="37"/>
      <c r="D3030" s="33"/>
      <c r="E3030" s="18"/>
      <c r="F3030" s="31"/>
      <c r="H3030" s="36"/>
    </row>
    <row r="3031" spans="1:8" x14ac:dyDescent="0.25">
      <c r="A3031" s="37"/>
      <c r="D3031" s="33"/>
      <c r="E3031" s="18"/>
      <c r="F3031" s="31"/>
      <c r="H3031" s="36"/>
    </row>
    <row r="3032" spans="1:8" x14ac:dyDescent="0.25">
      <c r="A3032" s="37"/>
      <c r="D3032" s="33"/>
      <c r="E3032" s="18"/>
      <c r="F3032" s="31"/>
      <c r="H3032" s="36"/>
    </row>
    <row r="3033" spans="1:8" x14ac:dyDescent="0.25">
      <c r="A3033" s="37"/>
      <c r="D3033" s="33"/>
      <c r="E3033" s="18"/>
      <c r="F3033" s="31"/>
      <c r="H3033" s="36"/>
    </row>
    <row r="3034" spans="1:8" x14ac:dyDescent="0.25">
      <c r="A3034" s="37"/>
      <c r="D3034" s="33"/>
      <c r="E3034" s="18"/>
      <c r="F3034" s="31"/>
      <c r="H3034" s="36"/>
    </row>
    <row r="3035" spans="1:8" x14ac:dyDescent="0.25">
      <c r="A3035" s="37"/>
      <c r="D3035" s="33"/>
      <c r="E3035" s="18"/>
      <c r="F3035" s="31"/>
      <c r="H3035" s="36"/>
    </row>
    <row r="3036" spans="1:8" x14ac:dyDescent="0.25">
      <c r="A3036" s="37"/>
      <c r="D3036" s="33"/>
      <c r="E3036" s="18"/>
      <c r="F3036" s="31"/>
      <c r="H3036" s="36"/>
    </row>
    <row r="3037" spans="1:8" x14ac:dyDescent="0.25">
      <c r="A3037" s="37"/>
      <c r="D3037" s="33"/>
      <c r="E3037" s="18"/>
      <c r="F3037" s="31"/>
      <c r="H3037" s="36"/>
    </row>
    <row r="3038" spans="1:8" x14ac:dyDescent="0.25">
      <c r="A3038" s="37"/>
      <c r="D3038" s="33"/>
      <c r="E3038" s="18"/>
      <c r="F3038" s="31"/>
      <c r="H3038" s="36"/>
    </row>
    <row r="3039" spans="1:8" x14ac:dyDescent="0.25">
      <c r="A3039" s="37"/>
      <c r="D3039" s="33"/>
      <c r="E3039" s="18"/>
      <c r="F3039" s="31"/>
      <c r="H3039" s="36"/>
    </row>
    <row r="3040" spans="1:8" x14ac:dyDescent="0.25">
      <c r="A3040" s="37"/>
      <c r="D3040" s="33"/>
      <c r="E3040" s="18"/>
      <c r="F3040" s="31"/>
      <c r="H3040" s="36"/>
    </row>
    <row r="3041" spans="1:8" x14ac:dyDescent="0.25">
      <c r="A3041" s="37"/>
      <c r="D3041" s="33"/>
      <c r="E3041" s="18"/>
      <c r="F3041" s="31"/>
      <c r="H3041" s="36"/>
    </row>
    <row r="3042" spans="1:8" x14ac:dyDescent="0.25">
      <c r="A3042" s="37"/>
      <c r="D3042" s="33"/>
      <c r="E3042" s="18"/>
      <c r="F3042" s="31"/>
      <c r="H3042" s="36"/>
    </row>
    <row r="3043" spans="1:8" x14ac:dyDescent="0.25">
      <c r="A3043" s="37"/>
      <c r="D3043" s="33"/>
      <c r="E3043" s="18"/>
      <c r="F3043" s="31"/>
      <c r="H3043" s="36"/>
    </row>
    <row r="3044" spans="1:8" x14ac:dyDescent="0.25">
      <c r="A3044" s="37"/>
      <c r="D3044" s="33"/>
      <c r="E3044" s="18"/>
      <c r="F3044" s="31"/>
      <c r="H3044" s="36"/>
    </row>
    <row r="3045" spans="1:8" x14ac:dyDescent="0.25">
      <c r="A3045" s="37"/>
      <c r="D3045" s="33"/>
      <c r="E3045" s="18"/>
      <c r="F3045" s="31"/>
      <c r="H3045" s="36"/>
    </row>
    <row r="3046" spans="1:8" x14ac:dyDescent="0.25">
      <c r="A3046" s="37"/>
      <c r="D3046" s="33"/>
      <c r="E3046" s="18"/>
      <c r="F3046" s="31"/>
      <c r="H3046" s="36"/>
    </row>
    <row r="3047" spans="1:8" x14ac:dyDescent="0.25">
      <c r="A3047" s="37"/>
      <c r="D3047" s="33"/>
      <c r="E3047" s="18"/>
      <c r="F3047" s="31"/>
      <c r="H3047" s="36"/>
    </row>
    <row r="3048" spans="1:8" x14ac:dyDescent="0.25">
      <c r="A3048" s="37"/>
      <c r="D3048" s="33"/>
      <c r="E3048" s="18"/>
      <c r="F3048" s="31"/>
      <c r="H3048" s="36"/>
    </row>
    <row r="3049" spans="1:8" x14ac:dyDescent="0.25">
      <c r="A3049" s="37"/>
      <c r="D3049" s="33"/>
      <c r="E3049" s="18"/>
      <c r="F3049" s="31"/>
      <c r="H3049" s="36"/>
    </row>
    <row r="3050" spans="1:8" x14ac:dyDescent="0.25">
      <c r="A3050" s="37"/>
      <c r="D3050" s="33"/>
      <c r="E3050" s="18"/>
      <c r="F3050" s="31"/>
      <c r="H3050" s="36"/>
    </row>
    <row r="3051" spans="1:8" x14ac:dyDescent="0.25">
      <c r="A3051" s="37"/>
      <c r="D3051" s="33"/>
      <c r="E3051" s="18"/>
      <c r="F3051" s="31"/>
      <c r="H3051" s="36"/>
    </row>
    <row r="3052" spans="1:8" x14ac:dyDescent="0.25">
      <c r="A3052" s="37"/>
      <c r="D3052" s="33"/>
      <c r="E3052" s="18"/>
      <c r="F3052" s="31"/>
      <c r="H3052" s="36"/>
    </row>
    <row r="3053" spans="1:8" x14ac:dyDescent="0.25">
      <c r="A3053" s="37"/>
      <c r="D3053" s="33"/>
      <c r="E3053" s="18"/>
      <c r="F3053" s="31"/>
      <c r="H3053" s="36"/>
    </row>
    <row r="3054" spans="1:8" x14ac:dyDescent="0.25">
      <c r="A3054" s="37"/>
      <c r="D3054" s="33"/>
      <c r="E3054" s="18"/>
      <c r="F3054" s="31"/>
      <c r="H3054" s="36"/>
    </row>
    <row r="3055" spans="1:8" x14ac:dyDescent="0.25">
      <c r="A3055" s="37"/>
      <c r="D3055" s="33"/>
      <c r="E3055" s="18"/>
      <c r="F3055" s="31"/>
      <c r="H3055" s="36"/>
    </row>
    <row r="3056" spans="1:8" x14ac:dyDescent="0.25">
      <c r="A3056" s="37"/>
      <c r="D3056" s="33"/>
      <c r="E3056" s="18"/>
      <c r="F3056" s="31"/>
      <c r="H3056" s="36"/>
    </row>
    <row r="3057" spans="1:8" x14ac:dyDescent="0.25">
      <c r="A3057" s="37"/>
      <c r="D3057" s="33"/>
      <c r="E3057" s="18"/>
      <c r="F3057" s="31"/>
      <c r="H3057" s="36"/>
    </row>
    <row r="3058" spans="1:8" x14ac:dyDescent="0.25">
      <c r="A3058" s="37"/>
      <c r="D3058" s="33"/>
      <c r="E3058" s="18"/>
      <c r="F3058" s="31"/>
      <c r="H3058" s="36"/>
    </row>
    <row r="3059" spans="1:8" x14ac:dyDescent="0.25">
      <c r="A3059" s="37"/>
      <c r="D3059" s="33"/>
      <c r="E3059" s="18"/>
      <c r="F3059" s="31"/>
      <c r="H3059" s="36"/>
    </row>
    <row r="3060" spans="1:8" x14ac:dyDescent="0.25">
      <c r="A3060" s="37"/>
      <c r="D3060" s="33"/>
      <c r="E3060" s="18"/>
      <c r="F3060" s="31"/>
      <c r="H3060" s="36"/>
    </row>
    <row r="3061" spans="1:8" x14ac:dyDescent="0.25">
      <c r="A3061" s="37"/>
      <c r="D3061" s="33"/>
      <c r="E3061" s="18"/>
      <c r="F3061" s="31"/>
      <c r="H3061" s="36"/>
    </row>
    <row r="3062" spans="1:8" x14ac:dyDescent="0.25">
      <c r="A3062" s="37"/>
      <c r="D3062" s="33"/>
      <c r="E3062" s="18"/>
      <c r="F3062" s="31"/>
      <c r="H3062" s="36"/>
    </row>
    <row r="3063" spans="1:8" x14ac:dyDescent="0.25">
      <c r="A3063" s="37"/>
      <c r="D3063" s="33"/>
      <c r="E3063" s="18"/>
      <c r="F3063" s="31"/>
      <c r="H3063" s="36"/>
    </row>
    <row r="3064" spans="1:8" x14ac:dyDescent="0.25">
      <c r="A3064" s="37"/>
      <c r="D3064" s="33"/>
      <c r="E3064" s="18"/>
      <c r="F3064" s="31"/>
      <c r="H3064" s="36"/>
    </row>
    <row r="3065" spans="1:8" x14ac:dyDescent="0.25">
      <c r="A3065" s="37"/>
      <c r="D3065" s="33"/>
      <c r="E3065" s="18"/>
      <c r="F3065" s="31"/>
      <c r="H3065" s="36"/>
    </row>
    <row r="3066" spans="1:8" x14ac:dyDescent="0.25">
      <c r="A3066" s="37"/>
      <c r="D3066" s="33"/>
      <c r="E3066" s="18"/>
      <c r="F3066" s="31"/>
      <c r="H3066" s="36"/>
    </row>
    <row r="3067" spans="1:8" x14ac:dyDescent="0.25">
      <c r="A3067" s="37"/>
      <c r="D3067" s="33"/>
      <c r="E3067" s="18"/>
      <c r="F3067" s="31"/>
      <c r="H3067" s="36"/>
    </row>
    <row r="3068" spans="1:8" x14ac:dyDescent="0.25">
      <c r="A3068" s="37"/>
      <c r="D3068" s="33"/>
      <c r="E3068" s="18"/>
      <c r="F3068" s="31"/>
      <c r="H3068" s="36"/>
    </row>
    <row r="3069" spans="1:8" x14ac:dyDescent="0.25">
      <c r="A3069" s="37"/>
      <c r="D3069" s="33"/>
      <c r="E3069" s="18"/>
      <c r="F3069" s="31"/>
      <c r="H3069" s="36"/>
    </row>
    <row r="3070" spans="1:8" x14ac:dyDescent="0.25">
      <c r="A3070" s="37"/>
      <c r="D3070" s="33"/>
      <c r="E3070" s="18"/>
      <c r="F3070" s="31"/>
      <c r="H3070" s="36"/>
    </row>
    <row r="3071" spans="1:8" x14ac:dyDescent="0.25">
      <c r="A3071" s="37"/>
      <c r="D3071" s="33"/>
      <c r="E3071" s="18"/>
      <c r="F3071" s="31"/>
      <c r="H3071" s="36"/>
    </row>
    <row r="3072" spans="1:8" x14ac:dyDescent="0.25">
      <c r="A3072" s="37"/>
      <c r="D3072" s="33"/>
      <c r="E3072" s="18"/>
      <c r="F3072" s="31"/>
      <c r="H3072" s="36"/>
    </row>
    <row r="3073" spans="1:8" x14ac:dyDescent="0.25">
      <c r="A3073" s="37"/>
      <c r="D3073" s="33"/>
      <c r="E3073" s="18"/>
      <c r="F3073" s="31"/>
      <c r="H3073" s="36"/>
    </row>
    <row r="3074" spans="1:8" x14ac:dyDescent="0.25">
      <c r="A3074" s="37"/>
      <c r="D3074" s="33"/>
      <c r="E3074" s="18"/>
      <c r="F3074" s="31"/>
      <c r="H3074" s="36"/>
    </row>
    <row r="3075" spans="1:8" x14ac:dyDescent="0.25">
      <c r="A3075" s="37"/>
      <c r="D3075" s="33"/>
      <c r="E3075" s="18"/>
      <c r="F3075" s="31"/>
      <c r="H3075" s="36"/>
    </row>
    <row r="3076" spans="1:8" x14ac:dyDescent="0.25">
      <c r="A3076" s="37"/>
      <c r="D3076" s="33"/>
      <c r="E3076" s="18"/>
      <c r="F3076" s="31"/>
      <c r="H3076" s="36"/>
    </row>
    <row r="3077" spans="1:8" x14ac:dyDescent="0.25">
      <c r="A3077" s="37"/>
      <c r="D3077" s="33"/>
      <c r="E3077" s="18"/>
      <c r="F3077" s="31"/>
      <c r="H3077" s="36"/>
    </row>
    <row r="3078" spans="1:8" x14ac:dyDescent="0.25">
      <c r="A3078" s="37"/>
      <c r="D3078" s="33"/>
      <c r="E3078" s="18"/>
      <c r="F3078" s="31"/>
      <c r="H3078" s="36"/>
    </row>
    <row r="3079" spans="1:8" x14ac:dyDescent="0.25">
      <c r="A3079" s="37"/>
      <c r="D3079" s="33"/>
      <c r="E3079" s="18"/>
      <c r="F3079" s="31"/>
      <c r="H3079" s="36"/>
    </row>
    <row r="3080" spans="1:8" x14ac:dyDescent="0.25">
      <c r="A3080" s="37"/>
      <c r="D3080" s="33"/>
      <c r="E3080" s="18"/>
      <c r="F3080" s="31"/>
      <c r="H3080" s="36"/>
    </row>
    <row r="3081" spans="1:8" x14ac:dyDescent="0.25">
      <c r="A3081" s="37"/>
      <c r="D3081" s="33"/>
      <c r="E3081" s="18"/>
      <c r="F3081" s="31"/>
      <c r="H3081" s="36"/>
    </row>
    <row r="3082" spans="1:8" x14ac:dyDescent="0.25">
      <c r="A3082" s="37"/>
      <c r="D3082" s="33"/>
      <c r="E3082" s="18"/>
      <c r="F3082" s="31"/>
      <c r="H3082" s="36"/>
    </row>
    <row r="3083" spans="1:8" x14ac:dyDescent="0.25">
      <c r="A3083" s="37"/>
      <c r="D3083" s="33"/>
      <c r="E3083" s="18"/>
      <c r="F3083" s="31"/>
      <c r="H3083" s="36"/>
    </row>
    <row r="3084" spans="1:8" x14ac:dyDescent="0.25">
      <c r="A3084" s="37"/>
      <c r="D3084" s="33"/>
      <c r="E3084" s="18"/>
      <c r="F3084" s="31"/>
      <c r="H3084" s="36"/>
    </row>
    <row r="3085" spans="1:8" x14ac:dyDescent="0.25">
      <c r="A3085" s="37"/>
      <c r="D3085" s="33"/>
      <c r="E3085" s="18"/>
      <c r="F3085" s="31"/>
      <c r="H3085" s="36"/>
    </row>
    <row r="3086" spans="1:8" x14ac:dyDescent="0.25">
      <c r="A3086" s="37"/>
      <c r="D3086" s="33"/>
      <c r="E3086" s="18"/>
      <c r="F3086" s="31"/>
      <c r="H3086" s="36"/>
    </row>
    <row r="3087" spans="1:8" x14ac:dyDescent="0.25">
      <c r="A3087" s="37"/>
      <c r="D3087" s="33"/>
      <c r="E3087" s="18"/>
      <c r="F3087" s="31"/>
      <c r="H3087" s="36"/>
    </row>
    <row r="3088" spans="1:8" x14ac:dyDescent="0.25">
      <c r="A3088" s="37"/>
      <c r="D3088" s="33"/>
      <c r="E3088" s="18"/>
      <c r="F3088" s="31"/>
      <c r="H3088" s="36"/>
    </row>
    <row r="3089" spans="1:8" x14ac:dyDescent="0.25">
      <c r="A3089" s="37"/>
      <c r="D3089" s="33"/>
      <c r="E3089" s="18"/>
      <c r="F3089" s="31"/>
      <c r="H3089" s="36"/>
    </row>
    <row r="3090" spans="1:8" x14ac:dyDescent="0.25">
      <c r="A3090" s="37"/>
      <c r="D3090" s="33"/>
      <c r="E3090" s="18"/>
      <c r="F3090" s="31"/>
      <c r="H3090" s="36"/>
    </row>
    <row r="3091" spans="1:8" x14ac:dyDescent="0.25">
      <c r="A3091" s="37"/>
      <c r="D3091" s="33"/>
      <c r="E3091" s="18"/>
      <c r="F3091" s="31"/>
      <c r="H3091" s="36"/>
    </row>
    <row r="3092" spans="1:8" x14ac:dyDescent="0.25">
      <c r="A3092" s="37"/>
      <c r="D3092" s="33"/>
      <c r="E3092" s="18"/>
      <c r="F3092" s="31"/>
      <c r="H3092" s="36"/>
    </row>
    <row r="3093" spans="1:8" x14ac:dyDescent="0.25">
      <c r="A3093" s="37"/>
      <c r="D3093" s="33"/>
      <c r="E3093" s="18"/>
      <c r="F3093" s="31"/>
      <c r="H3093" s="36"/>
    </row>
    <row r="3094" spans="1:8" x14ac:dyDescent="0.25">
      <c r="A3094" s="37"/>
      <c r="D3094" s="33"/>
      <c r="E3094" s="18"/>
      <c r="F3094" s="31"/>
      <c r="H3094" s="36"/>
    </row>
    <row r="3095" spans="1:8" x14ac:dyDescent="0.25">
      <c r="A3095" s="37"/>
      <c r="D3095" s="33"/>
      <c r="E3095" s="18"/>
      <c r="F3095" s="31"/>
      <c r="H3095" s="36"/>
    </row>
    <row r="3096" spans="1:8" x14ac:dyDescent="0.25">
      <c r="A3096" s="37"/>
      <c r="D3096" s="33"/>
      <c r="E3096" s="18"/>
      <c r="F3096" s="31"/>
      <c r="H3096" s="36"/>
    </row>
    <row r="3097" spans="1:8" x14ac:dyDescent="0.25">
      <c r="A3097" s="37"/>
      <c r="D3097" s="33"/>
      <c r="E3097" s="18"/>
      <c r="F3097" s="31"/>
      <c r="H3097" s="36"/>
    </row>
    <row r="3098" spans="1:8" x14ac:dyDescent="0.25">
      <c r="A3098" s="37"/>
      <c r="D3098" s="33"/>
      <c r="E3098" s="18"/>
      <c r="F3098" s="31"/>
      <c r="H3098" s="36"/>
    </row>
    <row r="3099" spans="1:8" x14ac:dyDescent="0.25">
      <c r="A3099" s="37"/>
      <c r="D3099" s="33"/>
      <c r="E3099" s="18"/>
      <c r="F3099" s="31"/>
      <c r="H3099" s="36"/>
    </row>
    <row r="3100" spans="1:8" x14ac:dyDescent="0.25">
      <c r="A3100" s="37"/>
      <c r="D3100" s="33"/>
      <c r="E3100" s="18"/>
      <c r="F3100" s="31"/>
      <c r="H3100" s="36"/>
    </row>
    <row r="3101" spans="1:8" x14ac:dyDescent="0.25">
      <c r="A3101" s="37"/>
      <c r="D3101" s="33"/>
      <c r="E3101" s="18"/>
      <c r="F3101" s="31"/>
      <c r="H3101" s="36"/>
    </row>
    <row r="3102" spans="1:8" x14ac:dyDescent="0.25">
      <c r="A3102" s="37"/>
      <c r="D3102" s="33"/>
      <c r="E3102" s="18"/>
      <c r="F3102" s="31"/>
      <c r="H3102" s="36"/>
    </row>
    <row r="3103" spans="1:8" x14ac:dyDescent="0.25">
      <c r="A3103" s="37"/>
      <c r="D3103" s="33"/>
      <c r="E3103" s="18"/>
      <c r="F3103" s="31"/>
      <c r="H3103" s="36"/>
    </row>
    <row r="3104" spans="1:8" x14ac:dyDescent="0.25">
      <c r="A3104" s="37"/>
      <c r="D3104" s="33"/>
      <c r="E3104" s="18"/>
      <c r="F3104" s="31"/>
      <c r="H3104" s="36"/>
    </row>
    <row r="3105" spans="1:8" x14ac:dyDescent="0.25">
      <c r="A3105" s="37"/>
      <c r="D3105" s="33"/>
      <c r="E3105" s="18"/>
      <c r="F3105" s="31"/>
      <c r="H3105" s="36"/>
    </row>
    <row r="3106" spans="1:8" x14ac:dyDescent="0.25">
      <c r="A3106" s="37"/>
      <c r="D3106" s="33"/>
      <c r="E3106" s="18"/>
      <c r="F3106" s="31"/>
      <c r="H3106" s="36"/>
    </row>
    <row r="3107" spans="1:8" x14ac:dyDescent="0.25">
      <c r="A3107" s="37"/>
      <c r="D3107" s="33"/>
      <c r="E3107" s="18"/>
      <c r="F3107" s="31"/>
      <c r="H3107" s="36"/>
    </row>
    <row r="3108" spans="1:8" x14ac:dyDescent="0.25">
      <c r="A3108" s="37"/>
      <c r="D3108" s="33"/>
      <c r="E3108" s="18"/>
      <c r="F3108" s="31"/>
      <c r="H3108" s="36"/>
    </row>
    <row r="3109" spans="1:8" x14ac:dyDescent="0.25">
      <c r="A3109" s="37"/>
      <c r="D3109" s="33"/>
      <c r="E3109" s="18"/>
      <c r="F3109" s="31"/>
      <c r="H3109" s="36"/>
    </row>
    <row r="3110" spans="1:8" x14ac:dyDescent="0.25">
      <c r="A3110" s="37"/>
      <c r="D3110" s="33"/>
      <c r="E3110" s="18"/>
      <c r="F3110" s="31"/>
      <c r="H3110" s="36"/>
    </row>
    <row r="3111" spans="1:8" x14ac:dyDescent="0.25">
      <c r="A3111" s="37"/>
      <c r="D3111" s="33"/>
      <c r="E3111" s="18"/>
      <c r="F3111" s="31"/>
      <c r="H3111" s="36"/>
    </row>
    <row r="3112" spans="1:8" x14ac:dyDescent="0.25">
      <c r="A3112" s="37"/>
      <c r="D3112" s="33"/>
      <c r="E3112" s="18"/>
      <c r="F3112" s="31"/>
      <c r="H3112" s="36"/>
    </row>
    <row r="3113" spans="1:8" x14ac:dyDescent="0.25">
      <c r="A3113" s="37"/>
      <c r="D3113" s="33"/>
      <c r="E3113" s="18"/>
      <c r="F3113" s="31"/>
      <c r="H3113" s="36"/>
    </row>
    <row r="3114" spans="1:8" x14ac:dyDescent="0.25">
      <c r="A3114" s="37"/>
      <c r="D3114" s="33"/>
      <c r="E3114" s="18"/>
      <c r="F3114" s="31"/>
      <c r="H3114" s="36"/>
    </row>
    <row r="3115" spans="1:8" x14ac:dyDescent="0.25">
      <c r="A3115" s="37"/>
      <c r="D3115" s="33"/>
      <c r="E3115" s="18"/>
      <c r="F3115" s="31"/>
      <c r="H3115" s="36"/>
    </row>
    <row r="3116" spans="1:8" x14ac:dyDescent="0.25">
      <c r="A3116" s="37"/>
      <c r="D3116" s="33"/>
      <c r="E3116" s="18"/>
      <c r="F3116" s="31"/>
      <c r="H3116" s="36"/>
    </row>
    <row r="3117" spans="1:8" x14ac:dyDescent="0.25">
      <c r="A3117" s="37"/>
      <c r="D3117" s="33"/>
      <c r="E3117" s="18"/>
      <c r="F3117" s="31"/>
      <c r="H3117" s="36"/>
    </row>
    <row r="3118" spans="1:8" x14ac:dyDescent="0.25">
      <c r="A3118" s="37"/>
      <c r="D3118" s="33"/>
      <c r="E3118" s="18"/>
      <c r="F3118" s="31"/>
      <c r="H3118" s="36"/>
    </row>
    <row r="3119" spans="1:8" x14ac:dyDescent="0.25">
      <c r="A3119" s="37"/>
      <c r="D3119" s="33"/>
      <c r="E3119" s="18"/>
      <c r="F3119" s="31"/>
      <c r="H3119" s="36"/>
    </row>
    <row r="3120" spans="1:8" x14ac:dyDescent="0.25">
      <c r="A3120" s="37"/>
      <c r="D3120" s="33"/>
      <c r="E3120" s="18"/>
      <c r="F3120" s="31"/>
      <c r="H3120" s="36"/>
    </row>
    <row r="3121" spans="1:8" x14ac:dyDescent="0.25">
      <c r="A3121" s="37"/>
      <c r="D3121" s="33"/>
      <c r="E3121" s="18"/>
      <c r="F3121" s="31"/>
      <c r="H3121" s="36"/>
    </row>
    <row r="3122" spans="1:8" x14ac:dyDescent="0.25">
      <c r="A3122" s="37"/>
      <c r="D3122" s="33"/>
      <c r="E3122" s="18"/>
      <c r="F3122" s="31"/>
      <c r="H3122" s="36"/>
    </row>
    <row r="3123" spans="1:8" x14ac:dyDescent="0.25">
      <c r="A3123" s="37"/>
      <c r="D3123" s="33"/>
      <c r="E3123" s="18"/>
      <c r="F3123" s="31"/>
      <c r="H3123" s="36"/>
    </row>
    <row r="3124" spans="1:8" x14ac:dyDescent="0.25">
      <c r="A3124" s="37"/>
      <c r="D3124" s="33"/>
      <c r="E3124" s="18"/>
      <c r="F3124" s="31"/>
      <c r="H3124" s="36"/>
    </row>
    <row r="3125" spans="1:8" x14ac:dyDescent="0.25">
      <c r="A3125" s="37"/>
      <c r="D3125" s="33"/>
      <c r="E3125" s="18"/>
      <c r="F3125" s="31"/>
      <c r="H3125" s="36"/>
    </row>
    <row r="3126" spans="1:8" x14ac:dyDescent="0.25">
      <c r="A3126" s="37"/>
      <c r="D3126" s="33"/>
      <c r="E3126" s="18"/>
      <c r="F3126" s="31"/>
      <c r="H3126" s="36"/>
    </row>
    <row r="3127" spans="1:8" x14ac:dyDescent="0.25">
      <c r="A3127" s="37"/>
      <c r="D3127" s="33"/>
      <c r="E3127" s="18"/>
      <c r="F3127" s="31"/>
      <c r="H3127" s="36"/>
    </row>
    <row r="3128" spans="1:8" x14ac:dyDescent="0.25">
      <c r="A3128" s="37"/>
      <c r="D3128" s="33"/>
      <c r="E3128" s="18"/>
      <c r="F3128" s="31"/>
      <c r="H3128" s="36"/>
    </row>
    <row r="3129" spans="1:8" x14ac:dyDescent="0.25">
      <c r="A3129" s="37"/>
      <c r="D3129" s="33"/>
      <c r="E3129" s="18"/>
      <c r="F3129" s="31"/>
      <c r="H3129" s="36"/>
    </row>
    <row r="3130" spans="1:8" x14ac:dyDescent="0.25">
      <c r="A3130" s="37"/>
      <c r="D3130" s="33"/>
      <c r="E3130" s="18"/>
      <c r="F3130" s="31"/>
      <c r="H3130" s="36"/>
    </row>
    <row r="3131" spans="1:8" x14ac:dyDescent="0.25">
      <c r="A3131" s="37"/>
      <c r="D3131" s="33"/>
      <c r="E3131" s="18"/>
      <c r="F3131" s="31"/>
      <c r="H3131" s="36"/>
    </row>
    <row r="3132" spans="1:8" x14ac:dyDescent="0.25">
      <c r="A3132" s="37"/>
      <c r="D3132" s="33"/>
      <c r="E3132" s="18"/>
      <c r="F3132" s="31"/>
      <c r="H3132" s="36"/>
    </row>
    <row r="3133" spans="1:8" x14ac:dyDescent="0.25">
      <c r="A3133" s="37"/>
      <c r="D3133" s="33"/>
      <c r="E3133" s="18"/>
      <c r="F3133" s="31"/>
      <c r="H3133" s="36"/>
    </row>
    <row r="3134" spans="1:8" x14ac:dyDescent="0.25">
      <c r="A3134" s="37"/>
      <c r="D3134" s="33"/>
      <c r="E3134" s="18"/>
      <c r="F3134" s="31"/>
      <c r="H3134" s="36"/>
    </row>
    <row r="3135" spans="1:8" x14ac:dyDescent="0.25">
      <c r="A3135" s="37"/>
      <c r="D3135" s="33"/>
      <c r="E3135" s="18"/>
      <c r="F3135" s="31"/>
      <c r="H3135" s="36"/>
    </row>
    <row r="3136" spans="1:8" x14ac:dyDescent="0.25">
      <c r="A3136" s="37"/>
      <c r="D3136" s="33"/>
      <c r="E3136" s="18"/>
      <c r="F3136" s="31"/>
      <c r="H3136" s="36"/>
    </row>
    <row r="3137" spans="1:8" x14ac:dyDescent="0.25">
      <c r="A3137" s="37"/>
      <c r="D3137" s="33"/>
      <c r="E3137" s="18"/>
      <c r="F3137" s="31"/>
      <c r="H3137" s="36"/>
    </row>
    <row r="3138" spans="1:8" x14ac:dyDescent="0.25">
      <c r="A3138" s="37"/>
      <c r="D3138" s="33"/>
      <c r="E3138" s="18"/>
      <c r="F3138" s="31"/>
      <c r="H3138" s="36"/>
    </row>
    <row r="3139" spans="1:8" x14ac:dyDescent="0.25">
      <c r="A3139" s="37"/>
      <c r="D3139" s="33"/>
      <c r="E3139" s="18"/>
      <c r="F3139" s="31"/>
      <c r="H3139" s="36"/>
    </row>
    <row r="3140" spans="1:8" x14ac:dyDescent="0.25">
      <c r="A3140" s="37"/>
      <c r="D3140" s="33"/>
      <c r="E3140" s="18"/>
      <c r="F3140" s="31"/>
      <c r="H3140" s="36"/>
    </row>
    <row r="3141" spans="1:8" x14ac:dyDescent="0.25">
      <c r="A3141" s="37"/>
      <c r="D3141" s="33"/>
      <c r="E3141" s="18"/>
      <c r="F3141" s="31"/>
      <c r="H3141" s="36"/>
    </row>
    <row r="3142" spans="1:8" x14ac:dyDescent="0.25">
      <c r="A3142" s="37"/>
      <c r="D3142" s="33"/>
      <c r="E3142" s="18"/>
      <c r="F3142" s="31"/>
      <c r="H3142" s="36"/>
    </row>
    <row r="3143" spans="1:8" x14ac:dyDescent="0.25">
      <c r="A3143" s="37"/>
      <c r="D3143" s="33"/>
      <c r="E3143" s="18"/>
      <c r="F3143" s="31"/>
      <c r="H3143" s="36"/>
    </row>
    <row r="3144" spans="1:8" x14ac:dyDescent="0.25">
      <c r="A3144" s="37"/>
      <c r="D3144" s="33"/>
      <c r="E3144" s="18"/>
      <c r="F3144" s="31"/>
      <c r="H3144" s="36"/>
    </row>
    <row r="3145" spans="1:8" x14ac:dyDescent="0.25">
      <c r="A3145" s="37"/>
      <c r="D3145" s="33"/>
      <c r="E3145" s="18"/>
      <c r="F3145" s="31"/>
      <c r="H3145" s="36"/>
    </row>
    <row r="3146" spans="1:8" x14ac:dyDescent="0.25">
      <c r="A3146" s="37"/>
      <c r="D3146" s="33"/>
      <c r="E3146" s="18"/>
      <c r="F3146" s="31"/>
      <c r="H3146" s="36"/>
    </row>
    <row r="3147" spans="1:8" x14ac:dyDescent="0.25">
      <c r="A3147" s="37"/>
      <c r="D3147" s="33"/>
      <c r="E3147" s="18"/>
      <c r="F3147" s="31"/>
      <c r="H3147" s="36"/>
    </row>
    <row r="3148" spans="1:8" x14ac:dyDescent="0.25">
      <c r="A3148" s="37"/>
      <c r="D3148" s="33"/>
      <c r="E3148" s="18"/>
      <c r="F3148" s="31"/>
      <c r="H3148" s="36"/>
    </row>
    <row r="3149" spans="1:8" x14ac:dyDescent="0.25">
      <c r="A3149" s="37"/>
      <c r="D3149" s="33"/>
      <c r="E3149" s="18"/>
      <c r="F3149" s="31"/>
      <c r="H3149" s="36"/>
    </row>
    <row r="3150" spans="1:8" x14ac:dyDescent="0.25">
      <c r="A3150" s="37"/>
      <c r="D3150" s="33"/>
      <c r="E3150" s="18"/>
      <c r="F3150" s="31"/>
      <c r="H3150" s="36"/>
    </row>
    <row r="3151" spans="1:8" x14ac:dyDescent="0.25">
      <c r="A3151" s="37"/>
      <c r="D3151" s="33"/>
      <c r="E3151" s="18"/>
      <c r="F3151" s="31"/>
      <c r="H3151" s="36"/>
    </row>
    <row r="3152" spans="1:8" x14ac:dyDescent="0.25">
      <c r="A3152" s="37"/>
      <c r="D3152" s="33"/>
      <c r="E3152" s="18"/>
      <c r="F3152" s="31"/>
      <c r="H3152" s="36"/>
    </row>
    <row r="3153" spans="1:8" x14ac:dyDescent="0.25">
      <c r="A3153" s="37"/>
      <c r="D3153" s="33"/>
      <c r="E3153" s="18"/>
      <c r="F3153" s="31"/>
      <c r="H3153" s="36"/>
    </row>
    <row r="3154" spans="1:8" x14ac:dyDescent="0.25">
      <c r="A3154" s="37"/>
      <c r="D3154" s="33"/>
      <c r="E3154" s="18"/>
      <c r="F3154" s="31"/>
      <c r="H3154" s="36"/>
    </row>
    <row r="3155" spans="1:8" x14ac:dyDescent="0.25">
      <c r="A3155" s="37"/>
      <c r="D3155" s="33"/>
      <c r="E3155" s="18"/>
      <c r="F3155" s="31"/>
      <c r="H3155" s="36"/>
    </row>
    <row r="3156" spans="1:8" x14ac:dyDescent="0.25">
      <c r="A3156" s="37"/>
      <c r="D3156" s="33"/>
      <c r="E3156" s="18"/>
      <c r="F3156" s="31"/>
      <c r="H3156" s="36"/>
    </row>
    <row r="3157" spans="1:8" x14ac:dyDescent="0.25">
      <c r="A3157" s="37"/>
      <c r="D3157" s="33"/>
      <c r="E3157" s="18"/>
      <c r="F3157" s="31"/>
      <c r="H3157" s="36"/>
    </row>
    <row r="3158" spans="1:8" x14ac:dyDescent="0.25">
      <c r="A3158" s="37"/>
      <c r="D3158" s="33"/>
      <c r="E3158" s="18"/>
      <c r="F3158" s="31"/>
      <c r="H3158" s="36"/>
    </row>
    <row r="3159" spans="1:8" x14ac:dyDescent="0.25">
      <c r="A3159" s="37"/>
      <c r="D3159" s="33"/>
      <c r="E3159" s="18"/>
      <c r="F3159" s="31"/>
      <c r="H3159" s="36"/>
    </row>
    <row r="3160" spans="1:8" x14ac:dyDescent="0.25">
      <c r="A3160" s="37"/>
      <c r="D3160" s="33"/>
      <c r="E3160" s="18"/>
      <c r="F3160" s="31"/>
      <c r="H3160" s="36"/>
    </row>
    <row r="3161" spans="1:8" x14ac:dyDescent="0.25">
      <c r="A3161" s="37"/>
      <c r="D3161" s="33"/>
      <c r="E3161" s="18"/>
      <c r="F3161" s="31"/>
      <c r="H3161" s="36"/>
    </row>
    <row r="3162" spans="1:8" x14ac:dyDescent="0.25">
      <c r="A3162" s="37"/>
      <c r="D3162" s="33"/>
      <c r="E3162" s="18"/>
      <c r="F3162" s="31"/>
      <c r="H3162" s="36"/>
    </row>
    <row r="3163" spans="1:8" x14ac:dyDescent="0.25">
      <c r="A3163" s="37"/>
      <c r="D3163" s="33"/>
      <c r="E3163" s="18"/>
      <c r="F3163" s="31"/>
      <c r="H3163" s="36"/>
    </row>
    <row r="3164" spans="1:8" x14ac:dyDescent="0.25">
      <c r="A3164" s="37"/>
      <c r="D3164" s="33"/>
      <c r="E3164" s="18"/>
      <c r="F3164" s="31"/>
      <c r="H3164" s="36"/>
    </row>
    <row r="3165" spans="1:8" x14ac:dyDescent="0.25">
      <c r="A3165" s="37"/>
      <c r="D3165" s="33"/>
      <c r="E3165" s="18"/>
      <c r="F3165" s="31"/>
      <c r="H3165" s="36"/>
    </row>
    <row r="3166" spans="1:8" x14ac:dyDescent="0.25">
      <c r="A3166" s="37"/>
      <c r="D3166" s="33"/>
      <c r="E3166" s="18"/>
      <c r="F3166" s="31"/>
      <c r="H3166" s="36"/>
    </row>
    <row r="3167" spans="1:8" x14ac:dyDescent="0.25">
      <c r="A3167" s="37"/>
      <c r="D3167" s="33"/>
      <c r="E3167" s="18"/>
      <c r="F3167" s="31"/>
      <c r="H3167" s="36"/>
    </row>
    <row r="3168" spans="1:8" x14ac:dyDescent="0.25">
      <c r="A3168" s="37"/>
      <c r="D3168" s="33"/>
      <c r="E3168" s="18"/>
      <c r="F3168" s="31"/>
      <c r="H3168" s="36"/>
    </row>
    <row r="3169" spans="1:8" x14ac:dyDescent="0.25">
      <c r="A3169" s="37"/>
      <c r="D3169" s="33"/>
      <c r="E3169" s="18"/>
      <c r="F3169" s="31"/>
      <c r="H3169" s="36"/>
    </row>
    <row r="3170" spans="1:8" x14ac:dyDescent="0.25">
      <c r="A3170" s="37"/>
      <c r="D3170" s="33"/>
      <c r="E3170" s="18"/>
      <c r="F3170" s="31"/>
      <c r="H3170" s="36"/>
    </row>
    <row r="3171" spans="1:8" x14ac:dyDescent="0.25">
      <c r="A3171" s="37"/>
      <c r="D3171" s="33"/>
      <c r="E3171" s="18"/>
      <c r="F3171" s="31"/>
      <c r="H3171" s="36"/>
    </row>
    <row r="3172" spans="1:8" x14ac:dyDescent="0.25">
      <c r="A3172" s="37"/>
      <c r="D3172" s="33"/>
      <c r="E3172" s="18"/>
      <c r="F3172" s="31"/>
      <c r="H3172" s="36"/>
    </row>
    <row r="3173" spans="1:8" x14ac:dyDescent="0.25">
      <c r="A3173" s="37"/>
      <c r="D3173" s="33"/>
      <c r="E3173" s="18"/>
      <c r="F3173" s="31"/>
      <c r="H3173" s="36"/>
    </row>
    <row r="3174" spans="1:8" x14ac:dyDescent="0.25">
      <c r="A3174" s="37"/>
      <c r="D3174" s="33"/>
      <c r="E3174" s="18"/>
      <c r="F3174" s="31"/>
      <c r="H3174" s="36"/>
    </row>
    <row r="3175" spans="1:8" x14ac:dyDescent="0.25">
      <c r="A3175" s="37"/>
      <c r="D3175" s="33"/>
      <c r="E3175" s="18"/>
      <c r="F3175" s="31"/>
      <c r="H3175" s="36"/>
    </row>
    <row r="3176" spans="1:8" x14ac:dyDescent="0.25">
      <c r="A3176" s="37"/>
      <c r="D3176" s="33"/>
      <c r="E3176" s="18"/>
      <c r="F3176" s="31"/>
      <c r="H3176" s="36"/>
    </row>
    <row r="3177" spans="1:8" x14ac:dyDescent="0.25">
      <c r="A3177" s="37"/>
      <c r="D3177" s="33"/>
      <c r="E3177" s="18"/>
      <c r="F3177" s="31"/>
      <c r="H3177" s="36"/>
    </row>
    <row r="3178" spans="1:8" x14ac:dyDescent="0.25">
      <c r="A3178" s="37"/>
      <c r="D3178" s="33"/>
      <c r="E3178" s="18"/>
      <c r="F3178" s="31"/>
      <c r="H3178" s="36"/>
    </row>
    <row r="3179" spans="1:8" x14ac:dyDescent="0.25">
      <c r="A3179" s="37"/>
      <c r="D3179" s="33"/>
      <c r="E3179" s="18"/>
      <c r="F3179" s="31"/>
      <c r="H3179" s="36"/>
    </row>
    <row r="3180" spans="1:8" x14ac:dyDescent="0.25">
      <c r="A3180" s="37"/>
      <c r="D3180" s="33"/>
      <c r="E3180" s="18"/>
      <c r="F3180" s="31"/>
      <c r="H3180" s="36"/>
    </row>
    <row r="3181" spans="1:8" x14ac:dyDescent="0.25">
      <c r="A3181" s="37"/>
      <c r="D3181" s="33"/>
      <c r="E3181" s="18"/>
      <c r="F3181" s="31"/>
      <c r="H3181" s="36"/>
    </row>
    <row r="3182" spans="1:8" x14ac:dyDescent="0.25">
      <c r="A3182" s="37"/>
      <c r="D3182" s="33"/>
      <c r="E3182" s="18"/>
      <c r="F3182" s="31"/>
      <c r="H3182" s="36"/>
    </row>
    <row r="3183" spans="1:8" x14ac:dyDescent="0.25">
      <c r="A3183" s="37"/>
      <c r="D3183" s="33"/>
      <c r="E3183" s="18"/>
      <c r="F3183" s="31"/>
      <c r="H3183" s="36"/>
    </row>
    <row r="3184" spans="1:8" x14ac:dyDescent="0.25">
      <c r="A3184" s="37"/>
      <c r="D3184" s="33"/>
      <c r="E3184" s="18"/>
      <c r="F3184" s="31"/>
      <c r="H3184" s="36"/>
    </row>
    <row r="3185" spans="1:8" x14ac:dyDescent="0.25">
      <c r="A3185" s="37"/>
      <c r="D3185" s="33"/>
      <c r="E3185" s="18"/>
      <c r="F3185" s="31"/>
      <c r="H3185" s="36"/>
    </row>
    <row r="3186" spans="1:8" x14ac:dyDescent="0.25">
      <c r="A3186" s="37"/>
      <c r="D3186" s="33"/>
      <c r="E3186" s="18"/>
      <c r="F3186" s="31"/>
      <c r="H3186" s="36"/>
    </row>
    <row r="3187" spans="1:8" x14ac:dyDescent="0.25">
      <c r="A3187" s="37"/>
      <c r="D3187" s="33"/>
      <c r="E3187" s="18"/>
      <c r="F3187" s="31"/>
      <c r="H3187" s="36"/>
    </row>
    <row r="3188" spans="1:8" x14ac:dyDescent="0.25">
      <c r="A3188" s="37"/>
      <c r="D3188" s="33"/>
      <c r="E3188" s="18"/>
      <c r="F3188" s="31"/>
      <c r="H3188" s="36"/>
    </row>
    <row r="3189" spans="1:8" x14ac:dyDescent="0.25">
      <c r="A3189" s="37"/>
      <c r="D3189" s="33"/>
      <c r="E3189" s="18"/>
      <c r="F3189" s="31"/>
      <c r="H3189" s="36"/>
    </row>
    <row r="3190" spans="1:8" x14ac:dyDescent="0.25">
      <c r="A3190" s="37"/>
      <c r="D3190" s="33"/>
      <c r="E3190" s="18"/>
      <c r="F3190" s="31"/>
      <c r="H3190" s="36"/>
    </row>
    <row r="3191" spans="1:8" x14ac:dyDescent="0.25">
      <c r="A3191" s="37"/>
      <c r="D3191" s="33"/>
      <c r="E3191" s="18"/>
      <c r="F3191" s="31"/>
      <c r="H3191" s="36"/>
    </row>
    <row r="3192" spans="1:8" x14ac:dyDescent="0.25">
      <c r="A3192" s="37"/>
      <c r="D3192" s="33"/>
      <c r="E3192" s="18"/>
      <c r="F3192" s="31"/>
      <c r="H3192" s="36"/>
    </row>
    <row r="3193" spans="1:8" x14ac:dyDescent="0.25">
      <c r="A3193" s="37"/>
      <c r="D3193" s="33"/>
      <c r="E3193" s="18"/>
      <c r="F3193" s="31"/>
      <c r="H3193" s="36"/>
    </row>
    <row r="3194" spans="1:8" x14ac:dyDescent="0.25">
      <c r="A3194" s="37"/>
      <c r="D3194" s="33"/>
      <c r="E3194" s="18"/>
      <c r="F3194" s="31"/>
      <c r="H3194" s="36"/>
    </row>
    <row r="3195" spans="1:8" x14ac:dyDescent="0.25">
      <c r="A3195" s="37"/>
      <c r="D3195" s="33"/>
      <c r="E3195" s="18"/>
      <c r="F3195" s="31"/>
      <c r="H3195" s="36"/>
    </row>
    <row r="3196" spans="1:8" x14ac:dyDescent="0.25">
      <c r="A3196" s="37"/>
      <c r="D3196" s="33"/>
      <c r="E3196" s="18"/>
      <c r="F3196" s="31"/>
      <c r="H3196" s="36"/>
    </row>
    <row r="3197" spans="1:8" x14ac:dyDescent="0.25">
      <c r="A3197" s="37"/>
      <c r="D3197" s="33"/>
      <c r="E3197" s="18"/>
      <c r="F3197" s="31"/>
      <c r="H3197" s="36"/>
    </row>
    <row r="3198" spans="1:8" x14ac:dyDescent="0.25">
      <c r="A3198" s="37"/>
      <c r="D3198" s="33"/>
      <c r="E3198" s="18"/>
      <c r="F3198" s="31"/>
      <c r="H3198" s="36"/>
    </row>
    <row r="3199" spans="1:8" x14ac:dyDescent="0.25">
      <c r="A3199" s="37"/>
      <c r="D3199" s="33"/>
      <c r="E3199" s="18"/>
      <c r="F3199" s="31"/>
      <c r="H3199" s="36"/>
    </row>
    <row r="3200" spans="1:8" x14ac:dyDescent="0.25">
      <c r="A3200" s="37"/>
      <c r="D3200" s="33"/>
      <c r="E3200" s="18"/>
      <c r="F3200" s="31"/>
      <c r="H3200" s="36"/>
    </row>
    <row r="3201" spans="1:8" x14ac:dyDescent="0.25">
      <c r="A3201" s="37"/>
      <c r="D3201" s="33"/>
      <c r="E3201" s="18"/>
      <c r="F3201" s="31"/>
      <c r="H3201" s="36"/>
    </row>
    <row r="3202" spans="1:8" x14ac:dyDescent="0.25">
      <c r="A3202" s="37"/>
      <c r="D3202" s="33"/>
      <c r="E3202" s="18"/>
      <c r="F3202" s="31"/>
      <c r="H3202" s="36"/>
    </row>
    <row r="3203" spans="1:8" x14ac:dyDescent="0.25">
      <c r="A3203" s="37"/>
      <c r="D3203" s="33"/>
      <c r="E3203" s="18"/>
      <c r="F3203" s="31"/>
      <c r="H3203" s="36"/>
    </row>
    <row r="3204" spans="1:8" x14ac:dyDescent="0.25">
      <c r="A3204" s="37"/>
      <c r="D3204" s="33"/>
      <c r="E3204" s="18"/>
      <c r="F3204" s="31"/>
      <c r="H3204" s="36"/>
    </row>
    <row r="3205" spans="1:8" x14ac:dyDescent="0.25">
      <c r="A3205" s="37"/>
      <c r="D3205" s="33"/>
      <c r="E3205" s="18"/>
      <c r="F3205" s="31"/>
      <c r="H3205" s="36"/>
    </row>
    <row r="3206" spans="1:8" x14ac:dyDescent="0.25">
      <c r="A3206" s="37"/>
      <c r="D3206" s="33"/>
      <c r="E3206" s="18"/>
      <c r="F3206" s="31"/>
      <c r="H3206" s="36"/>
    </row>
    <row r="3207" spans="1:8" x14ac:dyDescent="0.25">
      <c r="A3207" s="37"/>
      <c r="D3207" s="33"/>
      <c r="E3207" s="18"/>
      <c r="F3207" s="31"/>
      <c r="H3207" s="36"/>
    </row>
    <row r="3208" spans="1:8" x14ac:dyDescent="0.25">
      <c r="A3208" s="37"/>
      <c r="D3208" s="33"/>
      <c r="E3208" s="18"/>
      <c r="F3208" s="31"/>
      <c r="H3208" s="36"/>
    </row>
    <row r="3209" spans="1:8" x14ac:dyDescent="0.25">
      <c r="A3209" s="37"/>
      <c r="D3209" s="33"/>
      <c r="E3209" s="18"/>
      <c r="F3209" s="31"/>
      <c r="H3209" s="36"/>
    </row>
    <row r="3210" spans="1:8" x14ac:dyDescent="0.25">
      <c r="A3210" s="37"/>
      <c r="D3210" s="33"/>
      <c r="E3210" s="18"/>
      <c r="F3210" s="31"/>
      <c r="H3210" s="36"/>
    </row>
    <row r="3211" spans="1:8" x14ac:dyDescent="0.25">
      <c r="A3211" s="37"/>
      <c r="D3211" s="33"/>
      <c r="E3211" s="18"/>
      <c r="F3211" s="31"/>
      <c r="H3211" s="36"/>
    </row>
    <row r="3212" spans="1:8" x14ac:dyDescent="0.25">
      <c r="A3212" s="37"/>
      <c r="D3212" s="33"/>
      <c r="E3212" s="18"/>
      <c r="F3212" s="31"/>
      <c r="H3212" s="36"/>
    </row>
    <row r="3213" spans="1:8" x14ac:dyDescent="0.25">
      <c r="A3213" s="37"/>
      <c r="D3213" s="33"/>
      <c r="E3213" s="18"/>
      <c r="F3213" s="31"/>
      <c r="H3213" s="36"/>
    </row>
    <row r="3214" spans="1:8" x14ac:dyDescent="0.25">
      <c r="A3214" s="37"/>
      <c r="D3214" s="33"/>
      <c r="E3214" s="18"/>
      <c r="F3214" s="31"/>
      <c r="H3214" s="36"/>
    </row>
    <row r="3215" spans="1:8" x14ac:dyDescent="0.25">
      <c r="A3215" s="37"/>
      <c r="D3215" s="33"/>
      <c r="E3215" s="18"/>
      <c r="F3215" s="31"/>
      <c r="H3215" s="36"/>
    </row>
    <row r="3216" spans="1:8" x14ac:dyDescent="0.25">
      <c r="A3216" s="37"/>
      <c r="D3216" s="33"/>
      <c r="E3216" s="18"/>
      <c r="F3216" s="31"/>
      <c r="H3216" s="36"/>
    </row>
    <row r="3217" spans="1:8" x14ac:dyDescent="0.25">
      <c r="A3217" s="37"/>
      <c r="D3217" s="33"/>
      <c r="E3217" s="18"/>
      <c r="F3217" s="31"/>
      <c r="H3217" s="36"/>
    </row>
    <row r="3218" spans="1:8" x14ac:dyDescent="0.25">
      <c r="A3218" s="37"/>
      <c r="D3218" s="33"/>
      <c r="E3218" s="18"/>
      <c r="F3218" s="31"/>
      <c r="H3218" s="36"/>
    </row>
    <row r="3219" spans="1:8" x14ac:dyDescent="0.25">
      <c r="A3219" s="37"/>
      <c r="D3219" s="33"/>
      <c r="E3219" s="18"/>
      <c r="F3219" s="31"/>
      <c r="H3219" s="36"/>
    </row>
    <row r="3220" spans="1:8" x14ac:dyDescent="0.25">
      <c r="A3220" s="37"/>
      <c r="D3220" s="33"/>
      <c r="E3220" s="18"/>
      <c r="F3220" s="31"/>
      <c r="H3220" s="36"/>
    </row>
    <row r="3221" spans="1:8" x14ac:dyDescent="0.25">
      <c r="A3221" s="37"/>
      <c r="D3221" s="33"/>
      <c r="E3221" s="18"/>
      <c r="F3221" s="31"/>
      <c r="H3221" s="36"/>
    </row>
    <row r="3222" spans="1:8" x14ac:dyDescent="0.25">
      <c r="A3222" s="37"/>
      <c r="D3222" s="33"/>
      <c r="E3222" s="18"/>
      <c r="F3222" s="31"/>
      <c r="H3222" s="36"/>
    </row>
    <row r="3223" spans="1:8" x14ac:dyDescent="0.25">
      <c r="A3223" s="37"/>
      <c r="D3223" s="33"/>
      <c r="E3223" s="18"/>
      <c r="F3223" s="31"/>
      <c r="H3223" s="36"/>
    </row>
    <row r="3224" spans="1:8" x14ac:dyDescent="0.25">
      <c r="A3224" s="37"/>
      <c r="D3224" s="33"/>
      <c r="E3224" s="18"/>
      <c r="F3224" s="31"/>
      <c r="H3224" s="36"/>
    </row>
    <row r="3225" spans="1:8" x14ac:dyDescent="0.25">
      <c r="A3225" s="37"/>
      <c r="D3225" s="33"/>
      <c r="E3225" s="18"/>
      <c r="F3225" s="31"/>
      <c r="H3225" s="36"/>
    </row>
    <row r="3226" spans="1:8" x14ac:dyDescent="0.25">
      <c r="A3226" s="37"/>
      <c r="D3226" s="33"/>
      <c r="E3226" s="18"/>
      <c r="F3226" s="31"/>
      <c r="H3226" s="36"/>
    </row>
    <row r="3227" spans="1:8" x14ac:dyDescent="0.25">
      <c r="A3227" s="37"/>
      <c r="D3227" s="33"/>
      <c r="E3227" s="18"/>
      <c r="F3227" s="31"/>
      <c r="H3227" s="36"/>
    </row>
    <row r="3228" spans="1:8" x14ac:dyDescent="0.25">
      <c r="A3228" s="37"/>
      <c r="D3228" s="33"/>
      <c r="E3228" s="18"/>
      <c r="F3228" s="31"/>
      <c r="H3228" s="36"/>
    </row>
    <row r="3229" spans="1:8" x14ac:dyDescent="0.25">
      <c r="A3229" s="37"/>
      <c r="D3229" s="33"/>
      <c r="E3229" s="18"/>
      <c r="F3229" s="31"/>
      <c r="H3229" s="36"/>
    </row>
    <row r="3230" spans="1:8" x14ac:dyDescent="0.25">
      <c r="A3230" s="37"/>
      <c r="D3230" s="33"/>
      <c r="E3230" s="18"/>
      <c r="F3230" s="31"/>
      <c r="H3230" s="36"/>
    </row>
    <row r="3231" spans="1:8" x14ac:dyDescent="0.25">
      <c r="A3231" s="37"/>
      <c r="D3231" s="33"/>
      <c r="E3231" s="18"/>
      <c r="F3231" s="31"/>
      <c r="H3231" s="36"/>
    </row>
    <row r="3232" spans="1:8" x14ac:dyDescent="0.25">
      <c r="A3232" s="37"/>
      <c r="D3232" s="33"/>
      <c r="E3232" s="18"/>
      <c r="F3232" s="31"/>
      <c r="H3232" s="36"/>
    </row>
    <row r="3233" spans="1:8" x14ac:dyDescent="0.25">
      <c r="A3233" s="37"/>
      <c r="D3233" s="33"/>
      <c r="E3233" s="18"/>
      <c r="F3233" s="31"/>
      <c r="H3233" s="36"/>
    </row>
    <row r="3234" spans="1:8" x14ac:dyDescent="0.25">
      <c r="A3234" s="37"/>
      <c r="D3234" s="33"/>
      <c r="E3234" s="18"/>
      <c r="F3234" s="31"/>
      <c r="H3234" s="36"/>
    </row>
    <row r="3235" spans="1:8" x14ac:dyDescent="0.25">
      <c r="A3235" s="37"/>
      <c r="D3235" s="33"/>
      <c r="E3235" s="18"/>
      <c r="F3235" s="31"/>
      <c r="H3235" s="36"/>
    </row>
    <row r="3236" spans="1:8" x14ac:dyDescent="0.25">
      <c r="A3236" s="37"/>
      <c r="D3236" s="33"/>
      <c r="E3236" s="18"/>
      <c r="F3236" s="31"/>
      <c r="H3236" s="36"/>
    </row>
    <row r="3237" spans="1:8" x14ac:dyDescent="0.25">
      <c r="A3237" s="37"/>
      <c r="D3237" s="33"/>
      <c r="E3237" s="18"/>
      <c r="F3237" s="31"/>
      <c r="H3237" s="36"/>
    </row>
    <row r="3238" spans="1:8" x14ac:dyDescent="0.25">
      <c r="A3238" s="37"/>
      <c r="D3238" s="33"/>
      <c r="E3238" s="18"/>
      <c r="F3238" s="31"/>
      <c r="H3238" s="36"/>
    </row>
    <row r="3239" spans="1:8" x14ac:dyDescent="0.25">
      <c r="A3239" s="37"/>
      <c r="D3239" s="33"/>
      <c r="E3239" s="18"/>
      <c r="F3239" s="31"/>
      <c r="H3239" s="36"/>
    </row>
    <row r="3240" spans="1:8" x14ac:dyDescent="0.25">
      <c r="A3240" s="37"/>
      <c r="D3240" s="33"/>
      <c r="E3240" s="18"/>
      <c r="F3240" s="31"/>
      <c r="H3240" s="36"/>
    </row>
    <row r="3241" spans="1:8" x14ac:dyDescent="0.25">
      <c r="A3241" s="37"/>
      <c r="D3241" s="33"/>
      <c r="E3241" s="18"/>
      <c r="F3241" s="31"/>
      <c r="H3241" s="36"/>
    </row>
    <row r="3242" spans="1:8" x14ac:dyDescent="0.25">
      <c r="A3242" s="37"/>
      <c r="D3242" s="33"/>
      <c r="E3242" s="18"/>
      <c r="F3242" s="31"/>
      <c r="H3242" s="36"/>
    </row>
    <row r="3243" spans="1:8" x14ac:dyDescent="0.25">
      <c r="A3243" s="37"/>
      <c r="D3243" s="33"/>
      <c r="E3243" s="18"/>
      <c r="F3243" s="31"/>
      <c r="H3243" s="36"/>
    </row>
    <row r="3244" spans="1:8" x14ac:dyDescent="0.25">
      <c r="A3244" s="37"/>
      <c r="D3244" s="33"/>
      <c r="E3244" s="18"/>
      <c r="F3244" s="31"/>
      <c r="H3244" s="36"/>
    </row>
    <row r="3245" spans="1:8" x14ac:dyDescent="0.25">
      <c r="A3245" s="37"/>
      <c r="D3245" s="33"/>
      <c r="E3245" s="18"/>
      <c r="F3245" s="31"/>
      <c r="H3245" s="36"/>
    </row>
    <row r="3246" spans="1:8" x14ac:dyDescent="0.25">
      <c r="A3246" s="37"/>
      <c r="D3246" s="33"/>
      <c r="E3246" s="18"/>
      <c r="F3246" s="31"/>
      <c r="H3246" s="36"/>
    </row>
    <row r="3247" spans="1:8" x14ac:dyDescent="0.25">
      <c r="A3247" s="37"/>
      <c r="D3247" s="33"/>
      <c r="E3247" s="18"/>
      <c r="F3247" s="31"/>
      <c r="H3247" s="36"/>
    </row>
    <row r="3248" spans="1:8" x14ac:dyDescent="0.25">
      <c r="A3248" s="37"/>
      <c r="D3248" s="33"/>
      <c r="E3248" s="18"/>
      <c r="F3248" s="31"/>
      <c r="H3248" s="36"/>
    </row>
    <row r="3249" spans="1:8" x14ac:dyDescent="0.25">
      <c r="A3249" s="37"/>
      <c r="D3249" s="33"/>
      <c r="E3249" s="18"/>
      <c r="F3249" s="31"/>
      <c r="H3249" s="36"/>
    </row>
    <row r="3250" spans="1:8" x14ac:dyDescent="0.25">
      <c r="A3250" s="37"/>
      <c r="D3250" s="33"/>
      <c r="E3250" s="18"/>
      <c r="F3250" s="31"/>
      <c r="H3250" s="36"/>
    </row>
    <row r="3251" spans="1:8" x14ac:dyDescent="0.25">
      <c r="A3251" s="37"/>
      <c r="D3251" s="33"/>
      <c r="E3251" s="18"/>
      <c r="F3251" s="31"/>
      <c r="H3251" s="36"/>
    </row>
    <row r="3252" spans="1:8" x14ac:dyDescent="0.25">
      <c r="A3252" s="37"/>
      <c r="D3252" s="33"/>
      <c r="E3252" s="18"/>
      <c r="F3252" s="31"/>
      <c r="H3252" s="36"/>
    </row>
    <row r="3253" spans="1:8" x14ac:dyDescent="0.25">
      <c r="A3253" s="37"/>
      <c r="D3253" s="33"/>
      <c r="E3253" s="18"/>
      <c r="F3253" s="31"/>
      <c r="H3253" s="36"/>
    </row>
    <row r="3254" spans="1:8" x14ac:dyDescent="0.25">
      <c r="A3254" s="37"/>
      <c r="D3254" s="33"/>
      <c r="E3254" s="18"/>
      <c r="F3254" s="31"/>
      <c r="H3254" s="36"/>
    </row>
    <row r="3255" spans="1:8" x14ac:dyDescent="0.25">
      <c r="A3255" s="37"/>
      <c r="D3255" s="33"/>
      <c r="E3255" s="18"/>
      <c r="F3255" s="31"/>
      <c r="H3255" s="36"/>
    </row>
    <row r="3256" spans="1:8" x14ac:dyDescent="0.25">
      <c r="A3256" s="37"/>
      <c r="D3256" s="33"/>
      <c r="E3256" s="18"/>
      <c r="F3256" s="31"/>
      <c r="H3256" s="36"/>
    </row>
    <row r="3257" spans="1:8" x14ac:dyDescent="0.25">
      <c r="A3257" s="37"/>
      <c r="D3257" s="33"/>
      <c r="E3257" s="18"/>
      <c r="F3257" s="31"/>
      <c r="H3257" s="36"/>
    </row>
    <row r="3258" spans="1:8" x14ac:dyDescent="0.25">
      <c r="A3258" s="37"/>
      <c r="D3258" s="33"/>
      <c r="E3258" s="18"/>
      <c r="F3258" s="31"/>
      <c r="H3258" s="36"/>
    </row>
    <row r="3259" spans="1:8" x14ac:dyDescent="0.25">
      <c r="A3259" s="37"/>
      <c r="D3259" s="33"/>
      <c r="E3259" s="18"/>
      <c r="F3259" s="31"/>
      <c r="H3259" s="36"/>
    </row>
    <row r="3260" spans="1:8" x14ac:dyDescent="0.25">
      <c r="A3260" s="37"/>
      <c r="D3260" s="33"/>
      <c r="E3260" s="18"/>
      <c r="F3260" s="31"/>
      <c r="H3260" s="36"/>
    </row>
    <row r="3261" spans="1:8" x14ac:dyDescent="0.25">
      <c r="A3261" s="37"/>
      <c r="D3261" s="33"/>
      <c r="E3261" s="18"/>
      <c r="F3261" s="31"/>
      <c r="H3261" s="36"/>
    </row>
    <row r="3262" spans="1:8" x14ac:dyDescent="0.25">
      <c r="A3262" s="37"/>
      <c r="D3262" s="33"/>
      <c r="E3262" s="18"/>
      <c r="F3262" s="31"/>
      <c r="H3262" s="36"/>
    </row>
    <row r="3263" spans="1:8" x14ac:dyDescent="0.25">
      <c r="A3263" s="37"/>
      <c r="D3263" s="33"/>
      <c r="E3263" s="18"/>
      <c r="F3263" s="31"/>
      <c r="H3263" s="36"/>
    </row>
    <row r="3264" spans="1:8" x14ac:dyDescent="0.25">
      <c r="A3264" s="37"/>
      <c r="D3264" s="33"/>
      <c r="E3264" s="18"/>
      <c r="F3264" s="31"/>
      <c r="H3264" s="36"/>
    </row>
    <row r="3265" spans="1:8" x14ac:dyDescent="0.25">
      <c r="A3265" s="37"/>
      <c r="D3265" s="33"/>
      <c r="E3265" s="18"/>
      <c r="F3265" s="31"/>
      <c r="H3265" s="36"/>
    </row>
    <row r="3266" spans="1:8" x14ac:dyDescent="0.25">
      <c r="A3266" s="37"/>
      <c r="D3266" s="33"/>
      <c r="E3266" s="18"/>
      <c r="F3266" s="31"/>
      <c r="H3266" s="36"/>
    </row>
    <row r="3267" spans="1:8" x14ac:dyDescent="0.25">
      <c r="A3267" s="37"/>
      <c r="D3267" s="33"/>
      <c r="E3267" s="18"/>
      <c r="F3267" s="31"/>
      <c r="H3267" s="36"/>
    </row>
    <row r="3268" spans="1:8" x14ac:dyDescent="0.25">
      <c r="A3268" s="37"/>
      <c r="D3268" s="33"/>
      <c r="E3268" s="18"/>
      <c r="F3268" s="31"/>
      <c r="H3268" s="36"/>
    </row>
    <row r="3269" spans="1:8" x14ac:dyDescent="0.25">
      <c r="A3269" s="37"/>
      <c r="D3269" s="33"/>
      <c r="E3269" s="18"/>
      <c r="F3269" s="31"/>
      <c r="H3269" s="36"/>
    </row>
    <row r="3270" spans="1:8" x14ac:dyDescent="0.25">
      <c r="A3270" s="37"/>
      <c r="D3270" s="33"/>
      <c r="E3270" s="18"/>
      <c r="F3270" s="31"/>
      <c r="H3270" s="36"/>
    </row>
    <row r="3271" spans="1:8" x14ac:dyDescent="0.25">
      <c r="A3271" s="37"/>
      <c r="D3271" s="33"/>
      <c r="E3271" s="18"/>
      <c r="F3271" s="31"/>
      <c r="H3271" s="36"/>
    </row>
    <row r="3272" spans="1:8" x14ac:dyDescent="0.25">
      <c r="A3272" s="37"/>
      <c r="D3272" s="33"/>
      <c r="E3272" s="18"/>
      <c r="F3272" s="31"/>
      <c r="H3272" s="36"/>
    </row>
    <row r="3273" spans="1:8" x14ac:dyDescent="0.25">
      <c r="A3273" s="37"/>
      <c r="D3273" s="33"/>
      <c r="E3273" s="18"/>
      <c r="F3273" s="31"/>
      <c r="H3273" s="36"/>
    </row>
    <row r="3274" spans="1:8" x14ac:dyDescent="0.25">
      <c r="A3274" s="37"/>
      <c r="D3274" s="33"/>
      <c r="E3274" s="18"/>
      <c r="F3274" s="31"/>
      <c r="H3274" s="36"/>
    </row>
    <row r="3275" spans="1:8" x14ac:dyDescent="0.25">
      <c r="A3275" s="37"/>
      <c r="D3275" s="33"/>
      <c r="E3275" s="18"/>
      <c r="F3275" s="31"/>
      <c r="H3275" s="36"/>
    </row>
    <row r="3276" spans="1:8" x14ac:dyDescent="0.25">
      <c r="A3276" s="37"/>
      <c r="D3276" s="33"/>
      <c r="E3276" s="18"/>
      <c r="F3276" s="31"/>
      <c r="H3276" s="36"/>
    </row>
    <row r="3277" spans="1:8" x14ac:dyDescent="0.25">
      <c r="A3277" s="37"/>
      <c r="D3277" s="33"/>
      <c r="E3277" s="18"/>
      <c r="F3277" s="31"/>
      <c r="H3277" s="36"/>
    </row>
    <row r="3278" spans="1:8" x14ac:dyDescent="0.25">
      <c r="A3278" s="37"/>
      <c r="D3278" s="33"/>
      <c r="E3278" s="18"/>
      <c r="F3278" s="31"/>
      <c r="H3278" s="36"/>
    </row>
    <row r="3279" spans="1:8" x14ac:dyDescent="0.25">
      <c r="A3279" s="37"/>
      <c r="D3279" s="33"/>
      <c r="E3279" s="18"/>
      <c r="F3279" s="31"/>
      <c r="H3279" s="36"/>
    </row>
    <row r="3280" spans="1:8" x14ac:dyDescent="0.25">
      <c r="A3280" s="37"/>
      <c r="D3280" s="33"/>
      <c r="E3280" s="18"/>
      <c r="F3280" s="31"/>
      <c r="H3280" s="36"/>
    </row>
    <row r="3281" spans="1:8" x14ac:dyDescent="0.25">
      <c r="A3281" s="37"/>
      <c r="D3281" s="33"/>
      <c r="E3281" s="18"/>
      <c r="F3281" s="31"/>
      <c r="H3281" s="36"/>
    </row>
    <row r="3282" spans="1:8" x14ac:dyDescent="0.25">
      <c r="A3282" s="37"/>
      <c r="D3282" s="33"/>
      <c r="E3282" s="18"/>
      <c r="F3282" s="31"/>
      <c r="H3282" s="36"/>
    </row>
    <row r="3283" spans="1:8" x14ac:dyDescent="0.25">
      <c r="A3283" s="37"/>
      <c r="D3283" s="33"/>
      <c r="E3283" s="18"/>
      <c r="F3283" s="31"/>
      <c r="H3283" s="36"/>
    </row>
    <row r="3284" spans="1:8" x14ac:dyDescent="0.25">
      <c r="A3284" s="37"/>
      <c r="D3284" s="33"/>
      <c r="E3284" s="18"/>
      <c r="F3284" s="31"/>
      <c r="H3284" s="36"/>
    </row>
    <row r="3285" spans="1:8" x14ac:dyDescent="0.25">
      <c r="A3285" s="37"/>
      <c r="D3285" s="33"/>
      <c r="E3285" s="18"/>
      <c r="F3285" s="31"/>
      <c r="H3285" s="36"/>
    </row>
    <row r="3286" spans="1:8" x14ac:dyDescent="0.25">
      <c r="A3286" s="37"/>
      <c r="D3286" s="33"/>
      <c r="E3286" s="18"/>
      <c r="F3286" s="31"/>
      <c r="H3286" s="36"/>
    </row>
    <row r="3287" spans="1:8" x14ac:dyDescent="0.25">
      <c r="A3287" s="37"/>
      <c r="D3287" s="33"/>
      <c r="E3287" s="18"/>
      <c r="F3287" s="31"/>
      <c r="H3287" s="36"/>
    </row>
    <row r="3288" spans="1:8" x14ac:dyDescent="0.25">
      <c r="A3288" s="37"/>
      <c r="D3288" s="33"/>
      <c r="E3288" s="18"/>
      <c r="F3288" s="31"/>
      <c r="H3288" s="36"/>
    </row>
    <row r="3289" spans="1:8" x14ac:dyDescent="0.25">
      <c r="A3289" s="37"/>
      <c r="D3289" s="33"/>
      <c r="E3289" s="18"/>
      <c r="F3289" s="31"/>
      <c r="H3289" s="36"/>
    </row>
    <row r="3290" spans="1:8" x14ac:dyDescent="0.25">
      <c r="A3290" s="37"/>
      <c r="D3290" s="33"/>
      <c r="E3290" s="18"/>
      <c r="F3290" s="31"/>
      <c r="H3290" s="36"/>
    </row>
    <row r="3291" spans="1:8" x14ac:dyDescent="0.25">
      <c r="A3291" s="37"/>
      <c r="D3291" s="33"/>
      <c r="E3291" s="18"/>
      <c r="F3291" s="31"/>
      <c r="H3291" s="36"/>
    </row>
    <row r="3292" spans="1:8" x14ac:dyDescent="0.25">
      <c r="A3292" s="37"/>
      <c r="D3292" s="33"/>
      <c r="E3292" s="18"/>
      <c r="F3292" s="31"/>
      <c r="H3292" s="36"/>
    </row>
    <row r="3293" spans="1:8" x14ac:dyDescent="0.25">
      <c r="A3293" s="37"/>
      <c r="D3293" s="33"/>
      <c r="E3293" s="18"/>
      <c r="F3293" s="31"/>
      <c r="H3293" s="36"/>
    </row>
    <row r="3294" spans="1:8" x14ac:dyDescent="0.25">
      <c r="A3294" s="37"/>
      <c r="D3294" s="33"/>
      <c r="E3294" s="18"/>
      <c r="F3294" s="31"/>
      <c r="H3294" s="36"/>
    </row>
    <row r="3295" spans="1:8" x14ac:dyDescent="0.25">
      <c r="A3295" s="37"/>
      <c r="D3295" s="33"/>
      <c r="E3295" s="18"/>
      <c r="F3295" s="31"/>
      <c r="H3295" s="36"/>
    </row>
    <row r="3296" spans="1:8" x14ac:dyDescent="0.25">
      <c r="A3296" s="37"/>
      <c r="D3296" s="33"/>
      <c r="E3296" s="18"/>
      <c r="F3296" s="31"/>
      <c r="H3296" s="36"/>
    </row>
    <row r="3297" spans="1:8" x14ac:dyDescent="0.25">
      <c r="A3297" s="37"/>
      <c r="D3297" s="33"/>
      <c r="E3297" s="18"/>
      <c r="F3297" s="31"/>
      <c r="H3297" s="36"/>
    </row>
    <row r="3298" spans="1:8" x14ac:dyDescent="0.25">
      <c r="A3298" s="37"/>
      <c r="D3298" s="33"/>
      <c r="E3298" s="18"/>
      <c r="F3298" s="31"/>
      <c r="H3298" s="36"/>
    </row>
    <row r="3299" spans="1:8" x14ac:dyDescent="0.25">
      <c r="A3299" s="37"/>
      <c r="D3299" s="33"/>
      <c r="E3299" s="18"/>
      <c r="F3299" s="31"/>
      <c r="H3299" s="36"/>
    </row>
    <row r="3300" spans="1:8" x14ac:dyDescent="0.25">
      <c r="A3300" s="37"/>
      <c r="D3300" s="33"/>
      <c r="E3300" s="18"/>
      <c r="F3300" s="31"/>
      <c r="H3300" s="36"/>
    </row>
    <row r="3301" spans="1:8" x14ac:dyDescent="0.25">
      <c r="A3301" s="37"/>
      <c r="D3301" s="33"/>
      <c r="E3301" s="18"/>
      <c r="F3301" s="31"/>
      <c r="H3301" s="36"/>
    </row>
    <row r="3302" spans="1:8" x14ac:dyDescent="0.25">
      <c r="A3302" s="37"/>
      <c r="D3302" s="33"/>
      <c r="E3302" s="18"/>
      <c r="F3302" s="31"/>
      <c r="H3302" s="36"/>
    </row>
    <row r="3303" spans="1:8" x14ac:dyDescent="0.25">
      <c r="A3303" s="37"/>
      <c r="D3303" s="33"/>
      <c r="E3303" s="18"/>
      <c r="F3303" s="31"/>
      <c r="H3303" s="36"/>
    </row>
    <row r="3304" spans="1:8" x14ac:dyDescent="0.25">
      <c r="A3304" s="37"/>
      <c r="D3304" s="33"/>
      <c r="E3304" s="18"/>
      <c r="F3304" s="31"/>
      <c r="H3304" s="36"/>
    </row>
    <row r="3305" spans="1:8" x14ac:dyDescent="0.25">
      <c r="A3305" s="37"/>
      <c r="D3305" s="33"/>
      <c r="E3305" s="18"/>
      <c r="F3305" s="31"/>
      <c r="H3305" s="36"/>
    </row>
    <row r="3306" spans="1:8" x14ac:dyDescent="0.25">
      <c r="A3306" s="37"/>
      <c r="D3306" s="33"/>
      <c r="E3306" s="18"/>
      <c r="F3306" s="31"/>
      <c r="H3306" s="36"/>
    </row>
    <row r="3307" spans="1:8" x14ac:dyDescent="0.25">
      <c r="A3307" s="37"/>
      <c r="D3307" s="33"/>
      <c r="E3307" s="18"/>
      <c r="F3307" s="31"/>
      <c r="H3307" s="36"/>
    </row>
    <row r="3308" spans="1:8" x14ac:dyDescent="0.25">
      <c r="A3308" s="37"/>
      <c r="D3308" s="33"/>
      <c r="E3308" s="18"/>
      <c r="F3308" s="31"/>
      <c r="H3308" s="36"/>
    </row>
    <row r="3309" spans="1:8" x14ac:dyDescent="0.25">
      <c r="A3309" s="37"/>
      <c r="D3309" s="33"/>
      <c r="E3309" s="18"/>
      <c r="F3309" s="31"/>
      <c r="H3309" s="36"/>
    </row>
    <row r="3310" spans="1:8" x14ac:dyDescent="0.25">
      <c r="A3310" s="37"/>
      <c r="D3310" s="33"/>
      <c r="E3310" s="18"/>
      <c r="F3310" s="31"/>
      <c r="H3310" s="36"/>
    </row>
    <row r="3311" spans="1:8" x14ac:dyDescent="0.25">
      <c r="A3311" s="37"/>
      <c r="D3311" s="33"/>
      <c r="E3311" s="18"/>
      <c r="F3311" s="31"/>
      <c r="H3311" s="36"/>
    </row>
    <row r="3312" spans="1:8" x14ac:dyDescent="0.25">
      <c r="A3312" s="37"/>
      <c r="D3312" s="33"/>
      <c r="E3312" s="18"/>
      <c r="F3312" s="31"/>
      <c r="H3312" s="36"/>
    </row>
    <row r="3313" spans="1:8" x14ac:dyDescent="0.25">
      <c r="A3313" s="37"/>
      <c r="D3313" s="33"/>
      <c r="E3313" s="18"/>
      <c r="F3313" s="31"/>
      <c r="H3313" s="36"/>
    </row>
    <row r="3314" spans="1:8" x14ac:dyDescent="0.25">
      <c r="A3314" s="37"/>
      <c r="D3314" s="33"/>
      <c r="E3314" s="18"/>
      <c r="F3314" s="31"/>
      <c r="H3314" s="36"/>
    </row>
    <row r="3315" spans="1:8" x14ac:dyDescent="0.25">
      <c r="A3315" s="37"/>
      <c r="D3315" s="33"/>
      <c r="E3315" s="18"/>
      <c r="F3315" s="31"/>
      <c r="H3315" s="36"/>
    </row>
    <row r="3316" spans="1:8" x14ac:dyDescent="0.25">
      <c r="A3316" s="37"/>
      <c r="D3316" s="33"/>
      <c r="E3316" s="18"/>
      <c r="F3316" s="31"/>
      <c r="H3316" s="36"/>
    </row>
    <row r="3317" spans="1:8" x14ac:dyDescent="0.25">
      <c r="A3317" s="37"/>
      <c r="D3317" s="33"/>
      <c r="E3317" s="18"/>
      <c r="F3317" s="31"/>
      <c r="H3317" s="36"/>
    </row>
    <row r="3318" spans="1:8" x14ac:dyDescent="0.25">
      <c r="A3318" s="37"/>
      <c r="D3318" s="33"/>
      <c r="E3318" s="18"/>
      <c r="F3318" s="31"/>
      <c r="H3318" s="36"/>
    </row>
    <row r="3319" spans="1:8" x14ac:dyDescent="0.25">
      <c r="A3319" s="37"/>
      <c r="D3319" s="33"/>
      <c r="E3319" s="18"/>
      <c r="F3319" s="31"/>
      <c r="H3319" s="36"/>
    </row>
    <row r="3320" spans="1:8" x14ac:dyDescent="0.25">
      <c r="A3320" s="37"/>
      <c r="D3320" s="33"/>
      <c r="E3320" s="18"/>
      <c r="F3320" s="31"/>
      <c r="H3320" s="36"/>
    </row>
    <row r="3321" spans="1:8" x14ac:dyDescent="0.25">
      <c r="A3321" s="37"/>
      <c r="D3321" s="33"/>
      <c r="E3321" s="18"/>
      <c r="F3321" s="31"/>
      <c r="H3321" s="36"/>
    </row>
    <row r="3322" spans="1:8" x14ac:dyDescent="0.25">
      <c r="A3322" s="37"/>
      <c r="D3322" s="33"/>
      <c r="E3322" s="18"/>
      <c r="F3322" s="31"/>
      <c r="H3322" s="36"/>
    </row>
    <row r="3323" spans="1:8" x14ac:dyDescent="0.25">
      <c r="A3323" s="37"/>
      <c r="D3323" s="33"/>
      <c r="E3323" s="18"/>
      <c r="F3323" s="31"/>
      <c r="H3323" s="36"/>
    </row>
    <row r="3324" spans="1:8" x14ac:dyDescent="0.25">
      <c r="A3324" s="37"/>
      <c r="D3324" s="33"/>
      <c r="E3324" s="18"/>
      <c r="F3324" s="31"/>
      <c r="H3324" s="36"/>
    </row>
    <row r="3325" spans="1:8" x14ac:dyDescent="0.25">
      <c r="A3325" s="37"/>
      <c r="D3325" s="33"/>
      <c r="E3325" s="18"/>
      <c r="F3325" s="31"/>
      <c r="H3325" s="36"/>
    </row>
    <row r="3326" spans="1:8" x14ac:dyDescent="0.25">
      <c r="A3326" s="37"/>
      <c r="D3326" s="33"/>
      <c r="E3326" s="18"/>
      <c r="F3326" s="31"/>
      <c r="H3326" s="36"/>
    </row>
    <row r="3327" spans="1:8" x14ac:dyDescent="0.25">
      <c r="A3327" s="37"/>
      <c r="D3327" s="33"/>
      <c r="E3327" s="18"/>
      <c r="F3327" s="31"/>
      <c r="H3327" s="36"/>
    </row>
    <row r="3328" spans="1:8" x14ac:dyDescent="0.25">
      <c r="A3328" s="37"/>
      <c r="D3328" s="33"/>
      <c r="E3328" s="18"/>
      <c r="F3328" s="31"/>
      <c r="H3328" s="36"/>
    </row>
    <row r="3329" spans="1:8" x14ac:dyDescent="0.25">
      <c r="A3329" s="37"/>
      <c r="D3329" s="33"/>
      <c r="E3329" s="18"/>
      <c r="F3329" s="31"/>
      <c r="H3329" s="36"/>
    </row>
    <row r="3330" spans="1:8" x14ac:dyDescent="0.25">
      <c r="A3330" s="37"/>
      <c r="D3330" s="33"/>
      <c r="E3330" s="18"/>
      <c r="F3330" s="31"/>
      <c r="H3330" s="36"/>
    </row>
    <row r="3331" spans="1:8" x14ac:dyDescent="0.25">
      <c r="A3331" s="37"/>
      <c r="D3331" s="33"/>
      <c r="E3331" s="18"/>
      <c r="F3331" s="31"/>
      <c r="H3331" s="36"/>
    </row>
    <row r="3332" spans="1:8" x14ac:dyDescent="0.25">
      <c r="A3332" s="37"/>
      <c r="D3332" s="33"/>
      <c r="E3332" s="18"/>
      <c r="F3332" s="31"/>
      <c r="H3332" s="36"/>
    </row>
    <row r="3333" spans="1:8" x14ac:dyDescent="0.25">
      <c r="A3333" s="37"/>
      <c r="D3333" s="33"/>
      <c r="E3333" s="18"/>
      <c r="F3333" s="31"/>
      <c r="H3333" s="36"/>
    </row>
    <row r="3334" spans="1:8" x14ac:dyDescent="0.25">
      <c r="A3334" s="37"/>
      <c r="D3334" s="33"/>
      <c r="E3334" s="18"/>
      <c r="F3334" s="31"/>
      <c r="H3334" s="36"/>
    </row>
    <row r="3335" spans="1:8" x14ac:dyDescent="0.25">
      <c r="A3335" s="37"/>
      <c r="D3335" s="33"/>
      <c r="E3335" s="18"/>
      <c r="F3335" s="31"/>
      <c r="H3335" s="36"/>
    </row>
    <row r="3336" spans="1:8" x14ac:dyDescent="0.25">
      <c r="A3336" s="37"/>
      <c r="D3336" s="33"/>
      <c r="E3336" s="18"/>
      <c r="F3336" s="31"/>
      <c r="H3336" s="36"/>
    </row>
    <row r="3337" spans="1:8" x14ac:dyDescent="0.25">
      <c r="A3337" s="37"/>
      <c r="D3337" s="33"/>
      <c r="E3337" s="18"/>
      <c r="F3337" s="31"/>
      <c r="H3337" s="36"/>
    </row>
    <row r="3338" spans="1:8" x14ac:dyDescent="0.25">
      <c r="A3338" s="37"/>
      <c r="D3338" s="33"/>
      <c r="E3338" s="18"/>
      <c r="F3338" s="31"/>
      <c r="H3338" s="36"/>
    </row>
    <row r="3339" spans="1:8" x14ac:dyDescent="0.25">
      <c r="A3339" s="37"/>
      <c r="D3339" s="33"/>
      <c r="E3339" s="18"/>
      <c r="F3339" s="31"/>
      <c r="H3339" s="36"/>
    </row>
    <row r="3340" spans="1:8" x14ac:dyDescent="0.25">
      <c r="A3340" s="37"/>
      <c r="D3340" s="33"/>
      <c r="E3340" s="18"/>
      <c r="F3340" s="31"/>
      <c r="H3340" s="36"/>
    </row>
    <row r="3341" spans="1:8" x14ac:dyDescent="0.25">
      <c r="A3341" s="37"/>
      <c r="D3341" s="33"/>
      <c r="E3341" s="18"/>
      <c r="F3341" s="31"/>
      <c r="H3341" s="36"/>
    </row>
    <row r="3342" spans="1:8" x14ac:dyDescent="0.25">
      <c r="A3342" s="37"/>
      <c r="D3342" s="33"/>
      <c r="E3342" s="18"/>
      <c r="F3342" s="31"/>
      <c r="H3342" s="36"/>
    </row>
    <row r="3343" spans="1:8" x14ac:dyDescent="0.25">
      <c r="A3343" s="37"/>
      <c r="D3343" s="33"/>
      <c r="E3343" s="18"/>
      <c r="F3343" s="31"/>
      <c r="H3343" s="36"/>
    </row>
    <row r="3344" spans="1:8" x14ac:dyDescent="0.25">
      <c r="A3344" s="37"/>
      <c r="D3344" s="33"/>
      <c r="E3344" s="18"/>
      <c r="F3344" s="31"/>
      <c r="H3344" s="36"/>
    </row>
    <row r="3345" spans="1:8" x14ac:dyDescent="0.25">
      <c r="A3345" s="37"/>
      <c r="D3345" s="33"/>
      <c r="E3345" s="18"/>
      <c r="F3345" s="31"/>
      <c r="H3345" s="36"/>
    </row>
    <row r="3346" spans="1:8" x14ac:dyDescent="0.25">
      <c r="A3346" s="37"/>
      <c r="D3346" s="33"/>
      <c r="E3346" s="18"/>
      <c r="F3346" s="31"/>
      <c r="H3346" s="36"/>
    </row>
    <row r="3347" spans="1:8" x14ac:dyDescent="0.25">
      <c r="A3347" s="37"/>
      <c r="D3347" s="33"/>
      <c r="E3347" s="18"/>
      <c r="F3347" s="31"/>
      <c r="H3347" s="36"/>
    </row>
    <row r="3348" spans="1:8" x14ac:dyDescent="0.25">
      <c r="A3348" s="37"/>
      <c r="D3348" s="33"/>
      <c r="E3348" s="18"/>
      <c r="F3348" s="31"/>
      <c r="H3348" s="36"/>
    </row>
    <row r="3349" spans="1:8" x14ac:dyDescent="0.25">
      <c r="A3349" s="37"/>
      <c r="D3349" s="33"/>
      <c r="E3349" s="18"/>
      <c r="F3349" s="31"/>
      <c r="H3349" s="36"/>
    </row>
    <row r="3350" spans="1:8" x14ac:dyDescent="0.25">
      <c r="A3350" s="37"/>
      <c r="D3350" s="33"/>
      <c r="E3350" s="18"/>
      <c r="F3350" s="31"/>
      <c r="H3350" s="36"/>
    </row>
    <row r="3351" spans="1:8" x14ac:dyDescent="0.25">
      <c r="A3351" s="37"/>
      <c r="D3351" s="33"/>
      <c r="E3351" s="18"/>
      <c r="F3351" s="31"/>
      <c r="H3351" s="36"/>
    </row>
    <row r="3352" spans="1:8" x14ac:dyDescent="0.25">
      <c r="A3352" s="37"/>
      <c r="D3352" s="33"/>
      <c r="E3352" s="18"/>
      <c r="F3352" s="31"/>
      <c r="H3352" s="36"/>
    </row>
    <row r="3353" spans="1:8" x14ac:dyDescent="0.25">
      <c r="A3353" s="37"/>
      <c r="D3353" s="33"/>
      <c r="E3353" s="18"/>
      <c r="F3353" s="31"/>
      <c r="H3353" s="36"/>
    </row>
    <row r="3354" spans="1:8" x14ac:dyDescent="0.25">
      <c r="A3354" s="37"/>
      <c r="D3354" s="33"/>
      <c r="E3354" s="18"/>
      <c r="F3354" s="31"/>
      <c r="H3354" s="36"/>
    </row>
    <row r="3355" spans="1:8" x14ac:dyDescent="0.25">
      <c r="A3355" s="37"/>
      <c r="D3355" s="33"/>
      <c r="E3355" s="18"/>
      <c r="F3355" s="31"/>
      <c r="H3355" s="36"/>
    </row>
    <row r="3356" spans="1:8" x14ac:dyDescent="0.25">
      <c r="A3356" s="37"/>
      <c r="D3356" s="33"/>
      <c r="E3356" s="18"/>
      <c r="F3356" s="31"/>
      <c r="H3356" s="36"/>
    </row>
    <row r="3357" spans="1:8" x14ac:dyDescent="0.25">
      <c r="A3357" s="37"/>
      <c r="D3357" s="33"/>
      <c r="E3357" s="18"/>
      <c r="F3357" s="31"/>
      <c r="H3357" s="36"/>
    </row>
    <row r="3358" spans="1:8" x14ac:dyDescent="0.25">
      <c r="A3358" s="37"/>
      <c r="D3358" s="33"/>
      <c r="E3358" s="18"/>
      <c r="F3358" s="31"/>
      <c r="H3358" s="36"/>
    </row>
    <row r="3359" spans="1:8" x14ac:dyDescent="0.25">
      <c r="A3359" s="37"/>
      <c r="D3359" s="33"/>
      <c r="E3359" s="18"/>
      <c r="F3359" s="31"/>
      <c r="H3359" s="36"/>
    </row>
    <row r="3360" spans="1:8" x14ac:dyDescent="0.25">
      <c r="A3360" s="37"/>
      <c r="D3360" s="33"/>
      <c r="E3360" s="18"/>
      <c r="F3360" s="31"/>
      <c r="H3360" s="36"/>
    </row>
    <row r="3361" spans="1:8" x14ac:dyDescent="0.25">
      <c r="A3361" s="37"/>
      <c r="D3361" s="33"/>
      <c r="E3361" s="18"/>
      <c r="F3361" s="31"/>
      <c r="H3361" s="36"/>
    </row>
    <row r="3362" spans="1:8" x14ac:dyDescent="0.25">
      <c r="A3362" s="37"/>
      <c r="D3362" s="33"/>
      <c r="E3362" s="18"/>
      <c r="F3362" s="31"/>
      <c r="H3362" s="36"/>
    </row>
    <row r="3363" spans="1:8" x14ac:dyDescent="0.25">
      <c r="A3363" s="37"/>
      <c r="D3363" s="33"/>
      <c r="E3363" s="18"/>
      <c r="F3363" s="31"/>
      <c r="H3363" s="36"/>
    </row>
    <row r="3364" spans="1:8" x14ac:dyDescent="0.25">
      <c r="A3364" s="37"/>
      <c r="D3364" s="33"/>
      <c r="E3364" s="18"/>
      <c r="F3364" s="31"/>
      <c r="H3364" s="36"/>
    </row>
    <row r="3365" spans="1:8" x14ac:dyDescent="0.25">
      <c r="A3365" s="37"/>
      <c r="D3365" s="33"/>
      <c r="E3365" s="18"/>
      <c r="F3365" s="31"/>
      <c r="H3365" s="36"/>
    </row>
    <row r="3366" spans="1:8" x14ac:dyDescent="0.25">
      <c r="A3366" s="37"/>
      <c r="D3366" s="33"/>
      <c r="E3366" s="18"/>
      <c r="F3366" s="31"/>
      <c r="H3366" s="36"/>
    </row>
    <row r="3367" spans="1:8" x14ac:dyDescent="0.25">
      <c r="A3367" s="37"/>
      <c r="D3367" s="33"/>
      <c r="E3367" s="18"/>
      <c r="F3367" s="31"/>
      <c r="H3367" s="36"/>
    </row>
    <row r="3368" spans="1:8" x14ac:dyDescent="0.25">
      <c r="A3368" s="37"/>
      <c r="D3368" s="33"/>
      <c r="E3368" s="18"/>
      <c r="F3368" s="31"/>
      <c r="H3368" s="36"/>
    </row>
    <row r="3369" spans="1:8" x14ac:dyDescent="0.25">
      <c r="A3369" s="37"/>
      <c r="D3369" s="33"/>
      <c r="E3369" s="18"/>
      <c r="F3369" s="31"/>
      <c r="H3369" s="36"/>
    </row>
    <row r="3370" spans="1:8" x14ac:dyDescent="0.25">
      <c r="A3370" s="37"/>
      <c r="D3370" s="33"/>
      <c r="E3370" s="18"/>
      <c r="F3370" s="31"/>
      <c r="H3370" s="36"/>
    </row>
    <row r="3371" spans="1:8" x14ac:dyDescent="0.25">
      <c r="A3371" s="37"/>
      <c r="D3371" s="33"/>
      <c r="E3371" s="18"/>
      <c r="F3371" s="31"/>
      <c r="H3371" s="36"/>
    </row>
    <row r="3372" spans="1:8" x14ac:dyDescent="0.25">
      <c r="A3372" s="37"/>
      <c r="D3372" s="33"/>
      <c r="E3372" s="18"/>
      <c r="F3372" s="31"/>
      <c r="H3372" s="36"/>
    </row>
    <row r="3373" spans="1:8" x14ac:dyDescent="0.25">
      <c r="A3373" s="37"/>
      <c r="D3373" s="33"/>
      <c r="E3373" s="18"/>
      <c r="F3373" s="31"/>
      <c r="H3373" s="36"/>
    </row>
    <row r="3374" spans="1:8" x14ac:dyDescent="0.25">
      <c r="A3374" s="37"/>
      <c r="D3374" s="33"/>
      <c r="E3374" s="18"/>
      <c r="F3374" s="31"/>
      <c r="H3374" s="36"/>
    </row>
    <row r="3375" spans="1:8" x14ac:dyDescent="0.25">
      <c r="A3375" s="37"/>
      <c r="D3375" s="33"/>
      <c r="E3375" s="18"/>
      <c r="F3375" s="31"/>
      <c r="H3375" s="36"/>
    </row>
    <row r="3376" spans="1:8" x14ac:dyDescent="0.25">
      <c r="A3376" s="37"/>
      <c r="D3376" s="33"/>
      <c r="E3376" s="18"/>
      <c r="F3376" s="31"/>
      <c r="H3376" s="36"/>
    </row>
    <row r="3377" spans="1:8" x14ac:dyDescent="0.25">
      <c r="A3377" s="37"/>
      <c r="D3377" s="33"/>
      <c r="E3377" s="18"/>
      <c r="F3377" s="31"/>
      <c r="H3377" s="36"/>
    </row>
    <row r="3378" spans="1:8" x14ac:dyDescent="0.25">
      <c r="A3378" s="37"/>
      <c r="D3378" s="33"/>
      <c r="E3378" s="18"/>
      <c r="F3378" s="31"/>
      <c r="H3378" s="36"/>
    </row>
    <row r="3379" spans="1:8" x14ac:dyDescent="0.25">
      <c r="A3379" s="37"/>
      <c r="D3379" s="33"/>
      <c r="E3379" s="18"/>
      <c r="F3379" s="31"/>
      <c r="H3379" s="36"/>
    </row>
    <row r="3380" spans="1:8" x14ac:dyDescent="0.25">
      <c r="A3380" s="37"/>
      <c r="D3380" s="33"/>
      <c r="E3380" s="18"/>
      <c r="F3380" s="31"/>
      <c r="H3380" s="36"/>
    </row>
    <row r="3381" spans="1:8" x14ac:dyDescent="0.25">
      <c r="A3381" s="37"/>
      <c r="D3381" s="33"/>
      <c r="E3381" s="18"/>
      <c r="F3381" s="31"/>
      <c r="H3381" s="36"/>
    </row>
    <row r="3382" spans="1:8" x14ac:dyDescent="0.25">
      <c r="A3382" s="37"/>
      <c r="D3382" s="33"/>
      <c r="E3382" s="18"/>
      <c r="F3382" s="31"/>
      <c r="H3382" s="36"/>
    </row>
    <row r="3383" spans="1:8" x14ac:dyDescent="0.25">
      <c r="A3383" s="37"/>
      <c r="D3383" s="33"/>
      <c r="E3383" s="18"/>
      <c r="F3383" s="31"/>
      <c r="H3383" s="36"/>
    </row>
    <row r="3384" spans="1:8" x14ac:dyDescent="0.25">
      <c r="A3384" s="37"/>
      <c r="D3384" s="33"/>
      <c r="E3384" s="18"/>
      <c r="F3384" s="31"/>
      <c r="H3384" s="36"/>
    </row>
    <row r="3385" spans="1:8" x14ac:dyDescent="0.25">
      <c r="A3385" s="37"/>
      <c r="D3385" s="33"/>
      <c r="E3385" s="18"/>
      <c r="F3385" s="31"/>
      <c r="H3385" s="36"/>
    </row>
    <row r="3386" spans="1:8" x14ac:dyDescent="0.25">
      <c r="A3386" s="37"/>
      <c r="D3386" s="33"/>
      <c r="E3386" s="18"/>
      <c r="F3386" s="31"/>
      <c r="H3386" s="36"/>
    </row>
    <row r="3387" spans="1:8" x14ac:dyDescent="0.25">
      <c r="A3387" s="37"/>
      <c r="D3387" s="33"/>
      <c r="E3387" s="18"/>
      <c r="F3387" s="31"/>
      <c r="H3387" s="36"/>
    </row>
    <row r="3388" spans="1:8" x14ac:dyDescent="0.25">
      <c r="A3388" s="37"/>
      <c r="D3388" s="33"/>
      <c r="E3388" s="18"/>
      <c r="F3388" s="31"/>
      <c r="H3388" s="36"/>
    </row>
    <row r="3389" spans="1:8" x14ac:dyDescent="0.25">
      <c r="A3389" s="37"/>
      <c r="D3389" s="33"/>
      <c r="E3389" s="18"/>
      <c r="F3389" s="31"/>
      <c r="H3389" s="36"/>
    </row>
    <row r="3390" spans="1:8" x14ac:dyDescent="0.25">
      <c r="A3390" s="37"/>
      <c r="D3390" s="33"/>
      <c r="E3390" s="18"/>
      <c r="F3390" s="31"/>
      <c r="H3390" s="36"/>
    </row>
    <row r="3391" spans="1:8" x14ac:dyDescent="0.25">
      <c r="A3391" s="37"/>
      <c r="D3391" s="33"/>
      <c r="E3391" s="18"/>
      <c r="F3391" s="31"/>
      <c r="H3391" s="36"/>
    </row>
    <row r="3392" spans="1:8" x14ac:dyDescent="0.25">
      <c r="A3392" s="37"/>
      <c r="D3392" s="33"/>
      <c r="E3392" s="18"/>
      <c r="F3392" s="31"/>
      <c r="H3392" s="36"/>
    </row>
    <row r="3393" spans="1:8" x14ac:dyDescent="0.25">
      <c r="A3393" s="37"/>
      <c r="D3393" s="33"/>
      <c r="E3393" s="18"/>
      <c r="F3393" s="31"/>
      <c r="H3393" s="36"/>
    </row>
    <row r="3394" spans="1:8" x14ac:dyDescent="0.25">
      <c r="A3394" s="37"/>
      <c r="D3394" s="33"/>
      <c r="E3394" s="18"/>
      <c r="F3394" s="31"/>
      <c r="H3394" s="36"/>
    </row>
    <row r="3395" spans="1:8" x14ac:dyDescent="0.25">
      <c r="A3395" s="37"/>
      <c r="D3395" s="33"/>
      <c r="E3395" s="18"/>
      <c r="F3395" s="31"/>
      <c r="H3395" s="36"/>
    </row>
    <row r="3396" spans="1:8" x14ac:dyDescent="0.25">
      <c r="A3396" s="37"/>
      <c r="D3396" s="33"/>
      <c r="E3396" s="18"/>
      <c r="F3396" s="31"/>
      <c r="H3396" s="36"/>
    </row>
    <row r="3397" spans="1:8" x14ac:dyDescent="0.25">
      <c r="A3397" s="37"/>
      <c r="D3397" s="33"/>
      <c r="E3397" s="18"/>
      <c r="F3397" s="31"/>
      <c r="H3397" s="36"/>
    </row>
    <row r="3398" spans="1:8" x14ac:dyDescent="0.25">
      <c r="A3398" s="37"/>
      <c r="D3398" s="33"/>
      <c r="E3398" s="18"/>
      <c r="F3398" s="31"/>
      <c r="H3398" s="36"/>
    </row>
    <row r="3399" spans="1:8" x14ac:dyDescent="0.25">
      <c r="A3399" s="37"/>
      <c r="D3399" s="33"/>
      <c r="E3399" s="18"/>
      <c r="F3399" s="31"/>
      <c r="H3399" s="36"/>
    </row>
    <row r="3400" spans="1:8" x14ac:dyDescent="0.25">
      <c r="A3400" s="37"/>
      <c r="D3400" s="33"/>
      <c r="E3400" s="18"/>
      <c r="F3400" s="31"/>
      <c r="H3400" s="36"/>
    </row>
    <row r="3401" spans="1:8" x14ac:dyDescent="0.25">
      <c r="A3401" s="37"/>
      <c r="D3401" s="33"/>
      <c r="E3401" s="18"/>
      <c r="F3401" s="31"/>
      <c r="H3401" s="36"/>
    </row>
    <row r="3402" spans="1:8" x14ac:dyDescent="0.25">
      <c r="A3402" s="37"/>
      <c r="D3402" s="33"/>
      <c r="E3402" s="18"/>
      <c r="F3402" s="31"/>
      <c r="H3402" s="36"/>
    </row>
    <row r="3403" spans="1:8" x14ac:dyDescent="0.25">
      <c r="A3403" s="37"/>
      <c r="D3403" s="33"/>
      <c r="E3403" s="18"/>
      <c r="F3403" s="31"/>
      <c r="H3403" s="36"/>
    </row>
    <row r="3404" spans="1:8" x14ac:dyDescent="0.25">
      <c r="A3404" s="37"/>
      <c r="D3404" s="33"/>
      <c r="E3404" s="18"/>
      <c r="F3404" s="31"/>
      <c r="H3404" s="36"/>
    </row>
    <row r="3405" spans="1:8" x14ac:dyDescent="0.25">
      <c r="A3405" s="37"/>
      <c r="D3405" s="33"/>
      <c r="E3405" s="18"/>
      <c r="F3405" s="31"/>
      <c r="H3405" s="36"/>
    </row>
    <row r="3406" spans="1:8" x14ac:dyDescent="0.25">
      <c r="A3406" s="37"/>
      <c r="D3406" s="33"/>
      <c r="E3406" s="18"/>
      <c r="F3406" s="31"/>
      <c r="H3406" s="36"/>
    </row>
    <row r="3407" spans="1:8" x14ac:dyDescent="0.25">
      <c r="A3407" s="37"/>
      <c r="D3407" s="33"/>
      <c r="E3407" s="18"/>
      <c r="F3407" s="31"/>
      <c r="H3407" s="36"/>
    </row>
    <row r="3408" spans="1:8" x14ac:dyDescent="0.25">
      <c r="A3408" s="37"/>
      <c r="D3408" s="33"/>
      <c r="E3408" s="18"/>
      <c r="F3408" s="31"/>
      <c r="H3408" s="36"/>
    </row>
    <row r="3409" spans="1:8" x14ac:dyDescent="0.25">
      <c r="A3409" s="37"/>
      <c r="D3409" s="33"/>
      <c r="E3409" s="18"/>
      <c r="F3409" s="31"/>
      <c r="H3409" s="36"/>
    </row>
    <row r="3410" spans="1:8" x14ac:dyDescent="0.25">
      <c r="A3410" s="37"/>
      <c r="D3410" s="33"/>
      <c r="E3410" s="18"/>
      <c r="F3410" s="31"/>
      <c r="H3410" s="36"/>
    </row>
    <row r="3411" spans="1:8" x14ac:dyDescent="0.25">
      <c r="A3411" s="37"/>
      <c r="D3411" s="33"/>
      <c r="E3411" s="18"/>
      <c r="F3411" s="31"/>
      <c r="H3411" s="36"/>
    </row>
    <row r="3412" spans="1:8" x14ac:dyDescent="0.25">
      <c r="A3412" s="37"/>
      <c r="D3412" s="33"/>
      <c r="E3412" s="18"/>
      <c r="F3412" s="31"/>
      <c r="H3412" s="36"/>
    </row>
    <row r="3413" spans="1:8" x14ac:dyDescent="0.25">
      <c r="A3413" s="37"/>
      <c r="D3413" s="33"/>
      <c r="E3413" s="18"/>
      <c r="F3413" s="31"/>
      <c r="H3413" s="36"/>
    </row>
    <row r="3414" spans="1:8" x14ac:dyDescent="0.25">
      <c r="A3414" s="37"/>
      <c r="D3414" s="33"/>
      <c r="E3414" s="18"/>
      <c r="F3414" s="31"/>
      <c r="H3414" s="36"/>
    </row>
    <row r="3415" spans="1:8" x14ac:dyDescent="0.25">
      <c r="A3415" s="37"/>
      <c r="D3415" s="33"/>
      <c r="E3415" s="18"/>
      <c r="F3415" s="31"/>
      <c r="H3415" s="36"/>
    </row>
    <row r="3416" spans="1:8" x14ac:dyDescent="0.25">
      <c r="A3416" s="37"/>
      <c r="D3416" s="33"/>
      <c r="E3416" s="18"/>
      <c r="F3416" s="31"/>
      <c r="H3416" s="36"/>
    </row>
    <row r="3417" spans="1:8" x14ac:dyDescent="0.25">
      <c r="A3417" s="37"/>
      <c r="D3417" s="33"/>
      <c r="E3417" s="18"/>
      <c r="F3417" s="31"/>
      <c r="H3417" s="36"/>
    </row>
    <row r="3418" spans="1:8" x14ac:dyDescent="0.25">
      <c r="A3418" s="37"/>
      <c r="D3418" s="33"/>
      <c r="E3418" s="18"/>
      <c r="F3418" s="31"/>
      <c r="H3418" s="36"/>
    </row>
    <row r="3419" spans="1:8" x14ac:dyDescent="0.25">
      <c r="A3419" s="37"/>
      <c r="D3419" s="33"/>
      <c r="E3419" s="18"/>
      <c r="F3419" s="31"/>
      <c r="H3419" s="36"/>
    </row>
    <row r="3420" spans="1:8" x14ac:dyDescent="0.25">
      <c r="A3420" s="37"/>
      <c r="D3420" s="33"/>
      <c r="E3420" s="18"/>
      <c r="F3420" s="31"/>
      <c r="H3420" s="36"/>
    </row>
    <row r="3421" spans="1:8" x14ac:dyDescent="0.25">
      <c r="A3421" s="37"/>
      <c r="D3421" s="33"/>
      <c r="E3421" s="18"/>
      <c r="F3421" s="31"/>
      <c r="H3421" s="36"/>
    </row>
    <row r="3422" spans="1:8" x14ac:dyDescent="0.25">
      <c r="A3422" s="37"/>
      <c r="D3422" s="33"/>
      <c r="E3422" s="18"/>
      <c r="F3422" s="31"/>
      <c r="H3422" s="36"/>
    </row>
    <row r="3423" spans="1:8" x14ac:dyDescent="0.25">
      <c r="A3423" s="37"/>
      <c r="D3423" s="33"/>
      <c r="E3423" s="18"/>
      <c r="F3423" s="31"/>
      <c r="H3423" s="36"/>
    </row>
    <row r="3424" spans="1:8" x14ac:dyDescent="0.25">
      <c r="A3424" s="37"/>
      <c r="D3424" s="33"/>
      <c r="E3424" s="18"/>
      <c r="F3424" s="31"/>
      <c r="H3424" s="36"/>
    </row>
    <row r="3425" spans="1:8" x14ac:dyDescent="0.25">
      <c r="A3425" s="37"/>
      <c r="D3425" s="33"/>
      <c r="E3425" s="18"/>
      <c r="F3425" s="31"/>
      <c r="H3425" s="36"/>
    </row>
    <row r="3426" spans="1:8" x14ac:dyDescent="0.25">
      <c r="A3426" s="37"/>
      <c r="D3426" s="33"/>
      <c r="E3426" s="18"/>
      <c r="F3426" s="31"/>
      <c r="H3426" s="36"/>
    </row>
    <row r="3427" spans="1:8" x14ac:dyDescent="0.25">
      <c r="A3427" s="37"/>
      <c r="D3427" s="33"/>
      <c r="E3427" s="18"/>
      <c r="F3427" s="31"/>
      <c r="H3427" s="36"/>
    </row>
    <row r="3428" spans="1:8" x14ac:dyDescent="0.25">
      <c r="A3428" s="37"/>
      <c r="D3428" s="33"/>
      <c r="E3428" s="18"/>
      <c r="F3428" s="31"/>
      <c r="H3428" s="36"/>
    </row>
    <row r="3429" spans="1:8" x14ac:dyDescent="0.25">
      <c r="A3429" s="37"/>
      <c r="D3429" s="33"/>
      <c r="E3429" s="18"/>
      <c r="F3429" s="31"/>
      <c r="H3429" s="36"/>
    </row>
    <row r="3430" spans="1:8" x14ac:dyDescent="0.25">
      <c r="A3430" s="37"/>
      <c r="D3430" s="33"/>
      <c r="E3430" s="18"/>
      <c r="F3430" s="31"/>
      <c r="H3430" s="36"/>
    </row>
    <row r="3431" spans="1:8" x14ac:dyDescent="0.25">
      <c r="A3431" s="37"/>
      <c r="D3431" s="33"/>
      <c r="E3431" s="18"/>
      <c r="F3431" s="31"/>
      <c r="H3431" s="36"/>
    </row>
    <row r="3432" spans="1:8" x14ac:dyDescent="0.25">
      <c r="A3432" s="37"/>
      <c r="D3432" s="33"/>
      <c r="E3432" s="18"/>
      <c r="F3432" s="31"/>
      <c r="H3432" s="36"/>
    </row>
    <row r="3433" spans="1:8" x14ac:dyDescent="0.25">
      <c r="A3433" s="37"/>
      <c r="D3433" s="33"/>
      <c r="E3433" s="18"/>
      <c r="F3433" s="31"/>
      <c r="H3433" s="36"/>
    </row>
    <row r="3434" spans="1:8" x14ac:dyDescent="0.25">
      <c r="A3434" s="37"/>
      <c r="D3434" s="33"/>
      <c r="E3434" s="18"/>
      <c r="F3434" s="31"/>
      <c r="H3434" s="36"/>
    </row>
    <row r="3435" spans="1:8" x14ac:dyDescent="0.25">
      <c r="A3435" s="37"/>
      <c r="D3435" s="33"/>
      <c r="E3435" s="18"/>
      <c r="F3435" s="31"/>
      <c r="H3435" s="36"/>
    </row>
    <row r="3436" spans="1:8" x14ac:dyDescent="0.25">
      <c r="A3436" s="37"/>
      <c r="D3436" s="33"/>
      <c r="E3436" s="18"/>
      <c r="F3436" s="31"/>
      <c r="H3436" s="36"/>
    </row>
    <row r="3437" spans="1:8" x14ac:dyDescent="0.25">
      <c r="A3437" s="37"/>
      <c r="D3437" s="33"/>
      <c r="E3437" s="18"/>
      <c r="F3437" s="31"/>
      <c r="H3437" s="36"/>
    </row>
    <row r="3438" spans="1:8" x14ac:dyDescent="0.25">
      <c r="A3438" s="37"/>
      <c r="D3438" s="33"/>
      <c r="E3438" s="18"/>
      <c r="F3438" s="31"/>
      <c r="H3438" s="36"/>
    </row>
    <row r="3439" spans="1:8" x14ac:dyDescent="0.25">
      <c r="A3439" s="37"/>
      <c r="D3439" s="33"/>
      <c r="E3439" s="18"/>
      <c r="F3439" s="31"/>
      <c r="H3439" s="36"/>
    </row>
    <row r="3440" spans="1:8" x14ac:dyDescent="0.25">
      <c r="A3440" s="37"/>
      <c r="D3440" s="33"/>
      <c r="E3440" s="18"/>
      <c r="F3440" s="31"/>
      <c r="H3440" s="36"/>
    </row>
    <row r="3441" spans="1:8" x14ac:dyDescent="0.25">
      <c r="A3441" s="37"/>
      <c r="D3441" s="33"/>
      <c r="E3441" s="18"/>
      <c r="F3441" s="31"/>
      <c r="H3441" s="36"/>
    </row>
    <row r="3442" spans="1:8" x14ac:dyDescent="0.25">
      <c r="A3442" s="37"/>
      <c r="D3442" s="33"/>
      <c r="E3442" s="18"/>
      <c r="F3442" s="31"/>
      <c r="H3442" s="36"/>
    </row>
    <row r="3443" spans="1:8" x14ac:dyDescent="0.25">
      <c r="A3443" s="37"/>
      <c r="D3443" s="33"/>
      <c r="E3443" s="18"/>
      <c r="F3443" s="31"/>
      <c r="H3443" s="36"/>
    </row>
    <row r="3444" spans="1:8" x14ac:dyDescent="0.25">
      <c r="A3444" s="37"/>
      <c r="D3444" s="33"/>
      <c r="E3444" s="18"/>
      <c r="F3444" s="31"/>
      <c r="H3444" s="36"/>
    </row>
    <row r="3445" spans="1:8" x14ac:dyDescent="0.25">
      <c r="A3445" s="37"/>
      <c r="D3445" s="33"/>
      <c r="E3445" s="18"/>
      <c r="F3445" s="31"/>
      <c r="H3445" s="36"/>
    </row>
    <row r="3446" spans="1:8" x14ac:dyDescent="0.25">
      <c r="A3446" s="37"/>
      <c r="D3446" s="33"/>
      <c r="E3446" s="18"/>
      <c r="F3446" s="31"/>
      <c r="H3446" s="36"/>
    </row>
    <row r="3447" spans="1:8" x14ac:dyDescent="0.25">
      <c r="A3447" s="37"/>
      <c r="D3447" s="33"/>
      <c r="E3447" s="18"/>
      <c r="F3447" s="31"/>
      <c r="H3447" s="36"/>
    </row>
    <row r="3448" spans="1:8" x14ac:dyDescent="0.25">
      <c r="A3448" s="37"/>
      <c r="D3448" s="33"/>
      <c r="E3448" s="18"/>
      <c r="F3448" s="31"/>
      <c r="H3448" s="36"/>
    </row>
    <row r="3449" spans="1:8" x14ac:dyDescent="0.25">
      <c r="A3449" s="37"/>
      <c r="D3449" s="33"/>
      <c r="E3449" s="18"/>
      <c r="F3449" s="31"/>
      <c r="H3449" s="36"/>
    </row>
    <row r="3450" spans="1:8" x14ac:dyDescent="0.25">
      <c r="A3450" s="37"/>
      <c r="D3450" s="33"/>
      <c r="E3450" s="18"/>
      <c r="F3450" s="31"/>
      <c r="H3450" s="36"/>
    </row>
    <row r="3451" spans="1:8" x14ac:dyDescent="0.25">
      <c r="A3451" s="37"/>
      <c r="D3451" s="33"/>
      <c r="E3451" s="18"/>
      <c r="F3451" s="31"/>
      <c r="H3451" s="36"/>
    </row>
    <row r="3452" spans="1:8" x14ac:dyDescent="0.25">
      <c r="A3452" s="37"/>
      <c r="D3452" s="33"/>
      <c r="E3452" s="18"/>
      <c r="F3452" s="31"/>
      <c r="H3452" s="36"/>
    </row>
    <row r="3453" spans="1:8" x14ac:dyDescent="0.25">
      <c r="A3453" s="37"/>
      <c r="D3453" s="33"/>
      <c r="E3453" s="18"/>
      <c r="F3453" s="31"/>
      <c r="H3453" s="36"/>
    </row>
    <row r="3454" spans="1:8" x14ac:dyDescent="0.25">
      <c r="A3454" s="37"/>
      <c r="D3454" s="33"/>
      <c r="E3454" s="18"/>
      <c r="F3454" s="31"/>
      <c r="H3454" s="36"/>
    </row>
    <row r="3455" spans="1:8" x14ac:dyDescent="0.25">
      <c r="A3455" s="37"/>
      <c r="D3455" s="33"/>
      <c r="E3455" s="18"/>
      <c r="F3455" s="31"/>
      <c r="H3455" s="36"/>
    </row>
    <row r="3456" spans="1:8" x14ac:dyDescent="0.25">
      <c r="A3456" s="37"/>
      <c r="D3456" s="33"/>
      <c r="E3456" s="18"/>
      <c r="F3456" s="31"/>
      <c r="H3456" s="36"/>
    </row>
    <row r="3457" spans="1:8" x14ac:dyDescent="0.25">
      <c r="A3457" s="37"/>
      <c r="D3457" s="33"/>
      <c r="E3457" s="18"/>
      <c r="F3457" s="31"/>
      <c r="H3457" s="36"/>
    </row>
    <row r="3458" spans="1:8" x14ac:dyDescent="0.25">
      <c r="A3458" s="37"/>
      <c r="D3458" s="33"/>
      <c r="E3458" s="18"/>
      <c r="F3458" s="31"/>
      <c r="H3458" s="36"/>
    </row>
    <row r="3459" spans="1:8" x14ac:dyDescent="0.25">
      <c r="A3459" s="37"/>
      <c r="D3459" s="33"/>
      <c r="E3459" s="18"/>
      <c r="F3459" s="31"/>
      <c r="H3459" s="36"/>
    </row>
    <row r="3460" spans="1:8" x14ac:dyDescent="0.25">
      <c r="A3460" s="37"/>
      <c r="D3460" s="33"/>
      <c r="E3460" s="18"/>
      <c r="F3460" s="31"/>
      <c r="H3460" s="36"/>
    </row>
    <row r="3461" spans="1:8" x14ac:dyDescent="0.25">
      <c r="A3461" s="37"/>
      <c r="D3461" s="33"/>
      <c r="E3461" s="18"/>
      <c r="F3461" s="31"/>
      <c r="H3461" s="36"/>
    </row>
    <row r="3462" spans="1:8" x14ac:dyDescent="0.25">
      <c r="A3462" s="37"/>
      <c r="D3462" s="33"/>
      <c r="E3462" s="18"/>
      <c r="F3462" s="31"/>
      <c r="H3462" s="36"/>
    </row>
    <row r="3463" spans="1:8" x14ac:dyDescent="0.25">
      <c r="A3463" s="37"/>
      <c r="D3463" s="33"/>
      <c r="E3463" s="18"/>
      <c r="F3463" s="31"/>
      <c r="H3463" s="36"/>
    </row>
    <row r="3464" spans="1:8" x14ac:dyDescent="0.25">
      <c r="A3464" s="37"/>
      <c r="D3464" s="33"/>
      <c r="E3464" s="18"/>
      <c r="F3464" s="31"/>
      <c r="H3464" s="36"/>
    </row>
    <row r="3465" spans="1:8" x14ac:dyDescent="0.25">
      <c r="A3465" s="37"/>
      <c r="D3465" s="33"/>
      <c r="E3465" s="18"/>
      <c r="F3465" s="31"/>
      <c r="H3465" s="36"/>
    </row>
    <row r="3466" spans="1:8" x14ac:dyDescent="0.25">
      <c r="A3466" s="37"/>
      <c r="D3466" s="33"/>
      <c r="E3466" s="18"/>
      <c r="F3466" s="31"/>
      <c r="H3466" s="36"/>
    </row>
    <row r="3467" spans="1:8" x14ac:dyDescent="0.25">
      <c r="A3467" s="37"/>
      <c r="D3467" s="33"/>
      <c r="E3467" s="18"/>
      <c r="F3467" s="31"/>
      <c r="H3467" s="36"/>
    </row>
    <row r="3468" spans="1:8" x14ac:dyDescent="0.25">
      <c r="A3468" s="37"/>
      <c r="D3468" s="33"/>
      <c r="E3468" s="18"/>
      <c r="F3468" s="31"/>
      <c r="H3468" s="36"/>
    </row>
    <row r="3469" spans="1:8" x14ac:dyDescent="0.25">
      <c r="A3469" s="37"/>
      <c r="D3469" s="33"/>
      <c r="E3469" s="18"/>
      <c r="F3469" s="31"/>
      <c r="H3469" s="36"/>
    </row>
    <row r="3470" spans="1:8" x14ac:dyDescent="0.25">
      <c r="A3470" s="37"/>
      <c r="D3470" s="33"/>
      <c r="E3470" s="18"/>
      <c r="F3470" s="31"/>
      <c r="H3470" s="36"/>
    </row>
    <row r="3471" spans="1:8" x14ac:dyDescent="0.25">
      <c r="A3471" s="37"/>
      <c r="D3471" s="33"/>
      <c r="E3471" s="18"/>
      <c r="F3471" s="31"/>
      <c r="H3471" s="36"/>
    </row>
    <row r="3472" spans="1:8" x14ac:dyDescent="0.25">
      <c r="A3472" s="37"/>
      <c r="D3472" s="33"/>
      <c r="E3472" s="18"/>
      <c r="F3472" s="31"/>
      <c r="H3472" s="36"/>
    </row>
    <row r="3473" spans="1:8" x14ac:dyDescent="0.25">
      <c r="A3473" s="37"/>
      <c r="D3473" s="33"/>
      <c r="E3473" s="18"/>
      <c r="F3473" s="31"/>
      <c r="H3473" s="36"/>
    </row>
    <row r="3474" spans="1:8" x14ac:dyDescent="0.25">
      <c r="A3474" s="37"/>
      <c r="D3474" s="33"/>
      <c r="E3474" s="18"/>
      <c r="F3474" s="31"/>
      <c r="H3474" s="36"/>
    </row>
    <row r="3475" spans="1:8" x14ac:dyDescent="0.25">
      <c r="A3475" s="37"/>
      <c r="D3475" s="33"/>
      <c r="E3475" s="18"/>
      <c r="F3475" s="31"/>
      <c r="H3475" s="36"/>
    </row>
    <row r="3476" spans="1:8" x14ac:dyDescent="0.25">
      <c r="A3476" s="37"/>
      <c r="D3476" s="33"/>
      <c r="E3476" s="18"/>
      <c r="F3476" s="31"/>
      <c r="H3476" s="36"/>
    </row>
    <row r="3477" spans="1:8" x14ac:dyDescent="0.25">
      <c r="A3477" s="37"/>
      <c r="D3477" s="33"/>
      <c r="E3477" s="18"/>
      <c r="F3477" s="31"/>
      <c r="H3477" s="36"/>
    </row>
    <row r="3478" spans="1:8" x14ac:dyDescent="0.25">
      <c r="A3478" s="37"/>
      <c r="D3478" s="33"/>
      <c r="E3478" s="18"/>
      <c r="F3478" s="31"/>
      <c r="H3478" s="36"/>
    </row>
    <row r="3479" spans="1:8" x14ac:dyDescent="0.25">
      <c r="A3479" s="37"/>
      <c r="D3479" s="33"/>
      <c r="E3479" s="18"/>
      <c r="F3479" s="31"/>
      <c r="H3479" s="36"/>
    </row>
    <row r="3480" spans="1:8" x14ac:dyDescent="0.25">
      <c r="A3480" s="37"/>
      <c r="D3480" s="33"/>
      <c r="E3480" s="18"/>
      <c r="F3480" s="31"/>
      <c r="H3480" s="36"/>
    </row>
    <row r="3481" spans="1:8" x14ac:dyDescent="0.25">
      <c r="A3481" s="37"/>
      <c r="D3481" s="33"/>
      <c r="E3481" s="18"/>
      <c r="F3481" s="31"/>
      <c r="H3481" s="36"/>
    </row>
    <row r="3482" spans="1:8" x14ac:dyDescent="0.25">
      <c r="A3482" s="37"/>
      <c r="D3482" s="33"/>
      <c r="E3482" s="18"/>
      <c r="F3482" s="31"/>
      <c r="H3482" s="36"/>
    </row>
    <row r="3483" spans="1:8" x14ac:dyDescent="0.25">
      <c r="A3483" s="37"/>
      <c r="D3483" s="33"/>
      <c r="E3483" s="18"/>
      <c r="F3483" s="31"/>
      <c r="H3483" s="36"/>
    </row>
    <row r="3484" spans="1:8" x14ac:dyDescent="0.25">
      <c r="A3484" s="37"/>
      <c r="D3484" s="33"/>
      <c r="E3484" s="18"/>
      <c r="F3484" s="31"/>
      <c r="H3484" s="36"/>
    </row>
    <row r="3485" spans="1:8" x14ac:dyDescent="0.25">
      <c r="A3485" s="37"/>
      <c r="D3485" s="33"/>
      <c r="E3485" s="18"/>
      <c r="F3485" s="31"/>
      <c r="H3485" s="36"/>
    </row>
    <row r="3486" spans="1:8" x14ac:dyDescent="0.25">
      <c r="A3486" s="37"/>
      <c r="D3486" s="33"/>
      <c r="E3486" s="18"/>
      <c r="F3486" s="31"/>
      <c r="H3486" s="36"/>
    </row>
    <row r="3487" spans="1:8" x14ac:dyDescent="0.25">
      <c r="A3487" s="37"/>
      <c r="D3487" s="33"/>
      <c r="E3487" s="18"/>
      <c r="F3487" s="31"/>
      <c r="H3487" s="36"/>
    </row>
    <row r="3488" spans="1:8" x14ac:dyDescent="0.25">
      <c r="A3488" s="37"/>
      <c r="D3488" s="33"/>
      <c r="E3488" s="18"/>
      <c r="F3488" s="31"/>
      <c r="H3488" s="36"/>
    </row>
    <row r="3489" spans="1:8" x14ac:dyDescent="0.25">
      <c r="A3489" s="37"/>
      <c r="D3489" s="33"/>
      <c r="E3489" s="18"/>
      <c r="F3489" s="31"/>
      <c r="H3489" s="36"/>
    </row>
    <row r="3490" spans="1:8" x14ac:dyDescent="0.25">
      <c r="A3490" s="37"/>
      <c r="D3490" s="33"/>
      <c r="E3490" s="18"/>
      <c r="F3490" s="31"/>
      <c r="H3490" s="36"/>
    </row>
    <row r="3491" spans="1:8" x14ac:dyDescent="0.25">
      <c r="A3491" s="37"/>
      <c r="D3491" s="33"/>
      <c r="E3491" s="18"/>
      <c r="F3491" s="31"/>
      <c r="H3491" s="36"/>
    </row>
    <row r="3492" spans="1:8" x14ac:dyDescent="0.25">
      <c r="A3492" s="37"/>
      <c r="D3492" s="33"/>
      <c r="E3492" s="18"/>
      <c r="F3492" s="31"/>
      <c r="H3492" s="36"/>
    </row>
    <row r="3493" spans="1:8" x14ac:dyDescent="0.25">
      <c r="A3493" s="37"/>
      <c r="D3493" s="33"/>
      <c r="E3493" s="18"/>
      <c r="F3493" s="31"/>
      <c r="H3493" s="36"/>
    </row>
    <row r="3494" spans="1:8" x14ac:dyDescent="0.25">
      <c r="A3494" s="37"/>
      <c r="D3494" s="33"/>
      <c r="E3494" s="18"/>
      <c r="F3494" s="31"/>
      <c r="H3494" s="36"/>
    </row>
    <row r="3495" spans="1:8" x14ac:dyDescent="0.25">
      <c r="A3495" s="37"/>
      <c r="D3495" s="33"/>
      <c r="E3495" s="18"/>
      <c r="F3495" s="31"/>
      <c r="H3495" s="36"/>
    </row>
    <row r="3496" spans="1:8" x14ac:dyDescent="0.25">
      <c r="A3496" s="37"/>
      <c r="D3496" s="33"/>
      <c r="E3496" s="18"/>
      <c r="F3496" s="31"/>
      <c r="H3496" s="36"/>
    </row>
    <row r="3497" spans="1:8" x14ac:dyDescent="0.25">
      <c r="A3497" s="37"/>
      <c r="D3497" s="33"/>
      <c r="E3497" s="18"/>
      <c r="F3497" s="31"/>
      <c r="H3497" s="36"/>
    </row>
    <row r="3498" spans="1:8" x14ac:dyDescent="0.25">
      <c r="A3498" s="37"/>
      <c r="D3498" s="33"/>
      <c r="E3498" s="18"/>
      <c r="F3498" s="31"/>
      <c r="H3498" s="36"/>
    </row>
    <row r="3499" spans="1:8" x14ac:dyDescent="0.25">
      <c r="A3499" s="37"/>
      <c r="D3499" s="33"/>
      <c r="E3499" s="18"/>
      <c r="F3499" s="31"/>
      <c r="H3499" s="36"/>
    </row>
    <row r="3500" spans="1:8" x14ac:dyDescent="0.25">
      <c r="A3500" s="37"/>
      <c r="D3500" s="33"/>
      <c r="E3500" s="18"/>
      <c r="F3500" s="31"/>
      <c r="H3500" s="36"/>
    </row>
    <row r="3501" spans="1:8" x14ac:dyDescent="0.25">
      <c r="A3501" s="37"/>
      <c r="D3501" s="33"/>
      <c r="E3501" s="18"/>
      <c r="F3501" s="31"/>
      <c r="H3501" s="36"/>
    </row>
    <row r="3502" spans="1:8" x14ac:dyDescent="0.25">
      <c r="A3502" s="37"/>
      <c r="D3502" s="33"/>
      <c r="E3502" s="18"/>
      <c r="F3502" s="31"/>
      <c r="H3502" s="36"/>
    </row>
    <row r="3503" spans="1:8" x14ac:dyDescent="0.25">
      <c r="A3503" s="37"/>
      <c r="D3503" s="33"/>
      <c r="E3503" s="18"/>
      <c r="F3503" s="31"/>
      <c r="H3503" s="36"/>
    </row>
    <row r="3504" spans="1:8" x14ac:dyDescent="0.25">
      <c r="A3504" s="37"/>
      <c r="D3504" s="33"/>
      <c r="E3504" s="18"/>
      <c r="F3504" s="31"/>
      <c r="H3504" s="36"/>
    </row>
    <row r="3505" spans="1:8" x14ac:dyDescent="0.25">
      <c r="A3505" s="37"/>
      <c r="D3505" s="33"/>
      <c r="E3505" s="18"/>
      <c r="F3505" s="31"/>
      <c r="H3505" s="36"/>
    </row>
    <row r="3506" spans="1:8" x14ac:dyDescent="0.25">
      <c r="A3506" s="37"/>
      <c r="D3506" s="33"/>
      <c r="E3506" s="18"/>
      <c r="F3506" s="31"/>
      <c r="H3506" s="36"/>
    </row>
    <row r="3507" spans="1:8" x14ac:dyDescent="0.25">
      <c r="A3507" s="37"/>
      <c r="D3507" s="33"/>
      <c r="E3507" s="18"/>
      <c r="F3507" s="31"/>
      <c r="H3507" s="36"/>
    </row>
    <row r="3508" spans="1:8" x14ac:dyDescent="0.25">
      <c r="A3508" s="37"/>
      <c r="D3508" s="33"/>
      <c r="E3508" s="18"/>
      <c r="F3508" s="31"/>
      <c r="H3508" s="36"/>
    </row>
    <row r="3509" spans="1:8" x14ac:dyDescent="0.25">
      <c r="A3509" s="37"/>
      <c r="D3509" s="33"/>
      <c r="E3509" s="18"/>
      <c r="F3509" s="31"/>
      <c r="H3509" s="36"/>
    </row>
    <row r="3510" spans="1:8" x14ac:dyDescent="0.25">
      <c r="A3510" s="37"/>
      <c r="D3510" s="33"/>
      <c r="E3510" s="18"/>
      <c r="F3510" s="31"/>
      <c r="H3510" s="36"/>
    </row>
    <row r="3511" spans="1:8" x14ac:dyDescent="0.25">
      <c r="A3511" s="37"/>
      <c r="D3511" s="33"/>
      <c r="E3511" s="18"/>
      <c r="F3511" s="31"/>
      <c r="H3511" s="36"/>
    </row>
    <row r="3512" spans="1:8" x14ac:dyDescent="0.25">
      <c r="A3512" s="37"/>
      <c r="D3512" s="33"/>
      <c r="E3512" s="18"/>
      <c r="F3512" s="31"/>
      <c r="H3512" s="36"/>
    </row>
    <row r="3513" spans="1:8" x14ac:dyDescent="0.25">
      <c r="A3513" s="37"/>
      <c r="D3513" s="33"/>
      <c r="E3513" s="18"/>
      <c r="F3513" s="31"/>
      <c r="H3513" s="36"/>
    </row>
    <row r="3514" spans="1:8" x14ac:dyDescent="0.25">
      <c r="A3514" s="37"/>
      <c r="D3514" s="33"/>
      <c r="E3514" s="18"/>
      <c r="F3514" s="31"/>
      <c r="H3514" s="36"/>
    </row>
    <row r="3515" spans="1:8" x14ac:dyDescent="0.25">
      <c r="A3515" s="37"/>
      <c r="D3515" s="33"/>
      <c r="E3515" s="18"/>
      <c r="F3515" s="31"/>
      <c r="H3515" s="36"/>
    </row>
    <row r="3516" spans="1:8" x14ac:dyDescent="0.25">
      <c r="A3516" s="37"/>
      <c r="D3516" s="33"/>
      <c r="E3516" s="18"/>
      <c r="F3516" s="31"/>
      <c r="H3516" s="36"/>
    </row>
    <row r="3517" spans="1:8" x14ac:dyDescent="0.25">
      <c r="A3517" s="37"/>
      <c r="D3517" s="33"/>
      <c r="E3517" s="18"/>
      <c r="F3517" s="31"/>
      <c r="H3517" s="36"/>
    </row>
    <row r="3518" spans="1:8" x14ac:dyDescent="0.25">
      <c r="A3518" s="37"/>
      <c r="D3518" s="33"/>
      <c r="E3518" s="18"/>
      <c r="F3518" s="31"/>
      <c r="H3518" s="36"/>
    </row>
    <row r="3519" spans="1:8" x14ac:dyDescent="0.25">
      <c r="A3519" s="37"/>
      <c r="D3519" s="33"/>
      <c r="E3519" s="18"/>
      <c r="F3519" s="31"/>
      <c r="H3519" s="36"/>
    </row>
    <row r="3520" spans="1:8" x14ac:dyDescent="0.25">
      <c r="A3520" s="37"/>
      <c r="D3520" s="33"/>
      <c r="E3520" s="18"/>
      <c r="F3520" s="31"/>
      <c r="H3520" s="36"/>
    </row>
    <row r="3521" spans="1:8" x14ac:dyDescent="0.25">
      <c r="A3521" s="37"/>
      <c r="D3521" s="33"/>
      <c r="E3521" s="18"/>
      <c r="F3521" s="31"/>
      <c r="H3521" s="36"/>
    </row>
    <row r="3522" spans="1:8" x14ac:dyDescent="0.25">
      <c r="A3522" s="37"/>
      <c r="D3522" s="33"/>
      <c r="E3522" s="18"/>
      <c r="F3522" s="31"/>
      <c r="H3522" s="36"/>
    </row>
    <row r="3523" spans="1:8" x14ac:dyDescent="0.25">
      <c r="A3523" s="37"/>
      <c r="D3523" s="33"/>
      <c r="E3523" s="18"/>
      <c r="F3523" s="31"/>
      <c r="H3523" s="36"/>
    </row>
    <row r="3524" spans="1:8" x14ac:dyDescent="0.25">
      <c r="A3524" s="37"/>
      <c r="D3524" s="33"/>
      <c r="E3524" s="18"/>
      <c r="F3524" s="31"/>
      <c r="H3524" s="36"/>
    </row>
    <row r="3525" spans="1:8" x14ac:dyDescent="0.25">
      <c r="A3525" s="37"/>
      <c r="D3525" s="33"/>
      <c r="E3525" s="18"/>
      <c r="F3525" s="31"/>
      <c r="H3525" s="36"/>
    </row>
    <row r="3526" spans="1:8" x14ac:dyDescent="0.25">
      <c r="A3526" s="37"/>
      <c r="D3526" s="33"/>
      <c r="E3526" s="18"/>
      <c r="F3526" s="31"/>
      <c r="H3526" s="36"/>
    </row>
    <row r="3527" spans="1:8" x14ac:dyDescent="0.25">
      <c r="A3527" s="37"/>
      <c r="D3527" s="33"/>
      <c r="E3527" s="18"/>
      <c r="F3527" s="31"/>
      <c r="H3527" s="36"/>
    </row>
    <row r="3528" spans="1:8" x14ac:dyDescent="0.25">
      <c r="A3528" s="37"/>
      <c r="D3528" s="33"/>
      <c r="E3528" s="18"/>
      <c r="F3528" s="31"/>
      <c r="H3528" s="36"/>
    </row>
    <row r="3529" spans="1:8" x14ac:dyDescent="0.25">
      <c r="A3529" s="37"/>
      <c r="D3529" s="33"/>
      <c r="E3529" s="18"/>
      <c r="F3529" s="31"/>
      <c r="H3529" s="36"/>
    </row>
    <row r="3530" spans="1:8" x14ac:dyDescent="0.25">
      <c r="A3530" s="37"/>
      <c r="D3530" s="33"/>
      <c r="E3530" s="18"/>
      <c r="F3530" s="31"/>
      <c r="H3530" s="36"/>
    </row>
    <row r="3531" spans="1:8" x14ac:dyDescent="0.25">
      <c r="A3531" s="37"/>
      <c r="D3531" s="33"/>
      <c r="E3531" s="18"/>
      <c r="F3531" s="31"/>
      <c r="H3531" s="36"/>
    </row>
    <row r="3532" spans="1:8" x14ac:dyDescent="0.25">
      <c r="A3532" s="37"/>
      <c r="D3532" s="33"/>
      <c r="E3532" s="18"/>
      <c r="F3532" s="31"/>
      <c r="H3532" s="36"/>
    </row>
    <row r="3533" spans="1:8" x14ac:dyDescent="0.25">
      <c r="A3533" s="37"/>
      <c r="D3533" s="33"/>
      <c r="E3533" s="18"/>
      <c r="F3533" s="31"/>
      <c r="H3533" s="36"/>
    </row>
    <row r="3534" spans="1:8" x14ac:dyDescent="0.25">
      <c r="A3534" s="37"/>
      <c r="D3534" s="33"/>
      <c r="E3534" s="18"/>
      <c r="F3534" s="31"/>
      <c r="H3534" s="36"/>
    </row>
    <row r="3535" spans="1:8" x14ac:dyDescent="0.25">
      <c r="A3535" s="37"/>
      <c r="D3535" s="33"/>
      <c r="E3535" s="18"/>
      <c r="F3535" s="31"/>
      <c r="H3535" s="36"/>
    </row>
    <row r="3536" spans="1:8" x14ac:dyDescent="0.25">
      <c r="A3536" s="37"/>
      <c r="D3536" s="33"/>
      <c r="E3536" s="18"/>
      <c r="F3536" s="31"/>
      <c r="H3536" s="36"/>
    </row>
    <row r="3537" spans="1:8" x14ac:dyDescent="0.25">
      <c r="A3537" s="37"/>
      <c r="D3537" s="33"/>
      <c r="E3537" s="18"/>
      <c r="F3537" s="31"/>
      <c r="H3537" s="36"/>
    </row>
    <row r="3538" spans="1:8" x14ac:dyDescent="0.25">
      <c r="A3538" s="37"/>
      <c r="D3538" s="33"/>
      <c r="E3538" s="18"/>
      <c r="F3538" s="31"/>
      <c r="H3538" s="36"/>
    </row>
    <row r="3539" spans="1:8" x14ac:dyDescent="0.25">
      <c r="A3539" s="37"/>
      <c r="D3539" s="33"/>
      <c r="E3539" s="18"/>
      <c r="F3539" s="31"/>
      <c r="H3539" s="36"/>
    </row>
    <row r="3540" spans="1:8" x14ac:dyDescent="0.25">
      <c r="A3540" s="37"/>
      <c r="D3540" s="33"/>
      <c r="E3540" s="18"/>
      <c r="F3540" s="31"/>
      <c r="H3540" s="36"/>
    </row>
    <row r="3541" spans="1:8" x14ac:dyDescent="0.25">
      <c r="A3541" s="37"/>
      <c r="D3541" s="33"/>
      <c r="E3541" s="18"/>
      <c r="F3541" s="31"/>
      <c r="H3541" s="36"/>
    </row>
    <row r="3542" spans="1:8" x14ac:dyDescent="0.25">
      <c r="A3542" s="37"/>
      <c r="D3542" s="33"/>
      <c r="E3542" s="18"/>
      <c r="F3542" s="31"/>
      <c r="H3542" s="36"/>
    </row>
    <row r="3543" spans="1:8" x14ac:dyDescent="0.25">
      <c r="A3543" s="37"/>
      <c r="D3543" s="33"/>
      <c r="E3543" s="18"/>
      <c r="F3543" s="31"/>
      <c r="H3543" s="36"/>
    </row>
    <row r="3544" spans="1:8" x14ac:dyDescent="0.25">
      <c r="A3544" s="37"/>
      <c r="D3544" s="33"/>
      <c r="E3544" s="18"/>
      <c r="F3544" s="31"/>
      <c r="H3544" s="36"/>
    </row>
    <row r="3545" spans="1:8" x14ac:dyDescent="0.25">
      <c r="A3545" s="37"/>
      <c r="D3545" s="33"/>
      <c r="E3545" s="18"/>
      <c r="F3545" s="31"/>
      <c r="H3545" s="36"/>
    </row>
    <row r="3546" spans="1:8" x14ac:dyDescent="0.25">
      <c r="A3546" s="37"/>
      <c r="D3546" s="33"/>
      <c r="E3546" s="18"/>
      <c r="F3546" s="31"/>
      <c r="H3546" s="36"/>
    </row>
    <row r="3547" spans="1:8" x14ac:dyDescent="0.25">
      <c r="A3547" s="37"/>
      <c r="D3547" s="33"/>
      <c r="E3547" s="18"/>
      <c r="F3547" s="31"/>
      <c r="H3547" s="36"/>
    </row>
    <row r="3548" spans="1:8" x14ac:dyDescent="0.25">
      <c r="A3548" s="37"/>
      <c r="D3548" s="33"/>
      <c r="E3548" s="18"/>
      <c r="F3548" s="31"/>
      <c r="H3548" s="36"/>
    </row>
    <row r="3549" spans="1:8" x14ac:dyDescent="0.25">
      <c r="A3549" s="37"/>
      <c r="D3549" s="33"/>
      <c r="E3549" s="18"/>
      <c r="F3549" s="31"/>
      <c r="H3549" s="36"/>
    </row>
    <row r="3550" spans="1:8" x14ac:dyDescent="0.25">
      <c r="A3550" s="37"/>
      <c r="D3550" s="33"/>
      <c r="E3550" s="18"/>
      <c r="F3550" s="31"/>
      <c r="H3550" s="36"/>
    </row>
    <row r="3551" spans="1:8" x14ac:dyDescent="0.25">
      <c r="A3551" s="37"/>
      <c r="D3551" s="33"/>
      <c r="E3551" s="18"/>
      <c r="F3551" s="31"/>
      <c r="H3551" s="36"/>
    </row>
    <row r="3552" spans="1:8" x14ac:dyDescent="0.25">
      <c r="A3552" s="37"/>
      <c r="D3552" s="33"/>
      <c r="E3552" s="18"/>
      <c r="F3552" s="31"/>
      <c r="H3552" s="36"/>
    </row>
    <row r="3553" spans="1:8" x14ac:dyDescent="0.25">
      <c r="A3553" s="37"/>
      <c r="D3553" s="33"/>
      <c r="E3553" s="18"/>
      <c r="F3553" s="31"/>
      <c r="H3553" s="36"/>
    </row>
    <row r="3554" spans="1:8" x14ac:dyDescent="0.25">
      <c r="A3554" s="37"/>
      <c r="D3554" s="33"/>
      <c r="E3554" s="18"/>
      <c r="F3554" s="31"/>
      <c r="H3554" s="36"/>
    </row>
    <row r="3555" spans="1:8" x14ac:dyDescent="0.25">
      <c r="A3555" s="37"/>
      <c r="D3555" s="33"/>
      <c r="E3555" s="18"/>
      <c r="F3555" s="31"/>
      <c r="H3555" s="36"/>
    </row>
    <row r="3556" spans="1:8" x14ac:dyDescent="0.25">
      <c r="A3556" s="37"/>
      <c r="D3556" s="33"/>
      <c r="E3556" s="18"/>
      <c r="F3556" s="31"/>
      <c r="H3556" s="36"/>
    </row>
    <row r="3557" spans="1:8" x14ac:dyDescent="0.25">
      <c r="A3557" s="37"/>
      <c r="D3557" s="33"/>
      <c r="E3557" s="18"/>
      <c r="F3557" s="31"/>
      <c r="H3557" s="36"/>
    </row>
    <row r="3558" spans="1:8" x14ac:dyDescent="0.25">
      <c r="A3558" s="37"/>
      <c r="D3558" s="33"/>
      <c r="E3558" s="18"/>
      <c r="F3558" s="31"/>
      <c r="H3558" s="36"/>
    </row>
    <row r="3559" spans="1:8" x14ac:dyDescent="0.25">
      <c r="A3559" s="37"/>
      <c r="D3559" s="33"/>
      <c r="E3559" s="18"/>
      <c r="F3559" s="31"/>
      <c r="H3559" s="36"/>
    </row>
    <row r="3560" spans="1:8" x14ac:dyDescent="0.25">
      <c r="A3560" s="37"/>
      <c r="D3560" s="33"/>
      <c r="E3560" s="18"/>
      <c r="F3560" s="31"/>
      <c r="H3560" s="36"/>
    </row>
    <row r="3561" spans="1:8" x14ac:dyDescent="0.25">
      <c r="A3561" s="37"/>
      <c r="D3561" s="33"/>
      <c r="E3561" s="18"/>
      <c r="F3561" s="31"/>
      <c r="H3561" s="36"/>
    </row>
    <row r="3562" spans="1:8" x14ac:dyDescent="0.25">
      <c r="A3562" s="37"/>
      <c r="D3562" s="33"/>
      <c r="E3562" s="18"/>
      <c r="F3562" s="31"/>
      <c r="H3562" s="36"/>
    </row>
    <row r="3563" spans="1:8" x14ac:dyDescent="0.25">
      <c r="A3563" s="37"/>
      <c r="D3563" s="33"/>
      <c r="E3563" s="18"/>
      <c r="F3563" s="31"/>
      <c r="H3563" s="36"/>
    </row>
    <row r="3564" spans="1:8" x14ac:dyDescent="0.25">
      <c r="A3564" s="37"/>
      <c r="D3564" s="33"/>
      <c r="E3564" s="18"/>
      <c r="F3564" s="31"/>
      <c r="H3564" s="36"/>
    </row>
    <row r="3565" spans="1:8" x14ac:dyDescent="0.25">
      <c r="A3565" s="37"/>
      <c r="D3565" s="33"/>
      <c r="E3565" s="18"/>
      <c r="F3565" s="31"/>
      <c r="H3565" s="36"/>
    </row>
    <row r="3566" spans="1:8" x14ac:dyDescent="0.25">
      <c r="A3566" s="37"/>
      <c r="D3566" s="33"/>
      <c r="E3566" s="18"/>
      <c r="F3566" s="31"/>
      <c r="H3566" s="36"/>
    </row>
    <row r="3567" spans="1:8" x14ac:dyDescent="0.25">
      <c r="A3567" s="37"/>
      <c r="D3567" s="33"/>
      <c r="E3567" s="18"/>
      <c r="F3567" s="31"/>
      <c r="H3567" s="36"/>
    </row>
    <row r="3568" spans="1:8" x14ac:dyDescent="0.25">
      <c r="A3568" s="37"/>
      <c r="D3568" s="33"/>
      <c r="E3568" s="18"/>
      <c r="F3568" s="31"/>
      <c r="H3568" s="36"/>
    </row>
    <row r="3569" spans="1:8" x14ac:dyDescent="0.25">
      <c r="A3569" s="37"/>
      <c r="D3569" s="33"/>
      <c r="E3569" s="18"/>
      <c r="F3569" s="31"/>
      <c r="H3569" s="36"/>
    </row>
    <row r="3570" spans="1:8" x14ac:dyDescent="0.25">
      <c r="A3570" s="37"/>
      <c r="D3570" s="33"/>
      <c r="E3570" s="18"/>
      <c r="F3570" s="31"/>
      <c r="H3570" s="36"/>
    </row>
    <row r="3571" spans="1:8" x14ac:dyDescent="0.25">
      <c r="A3571" s="37"/>
      <c r="D3571" s="33"/>
      <c r="E3571" s="18"/>
      <c r="F3571" s="31"/>
      <c r="H3571" s="36"/>
    </row>
    <row r="3572" spans="1:8" x14ac:dyDescent="0.25">
      <c r="A3572" s="37"/>
      <c r="D3572" s="33"/>
      <c r="E3572" s="18"/>
      <c r="F3572" s="31"/>
      <c r="H3572" s="36"/>
    </row>
    <row r="3573" spans="1:8" x14ac:dyDescent="0.25">
      <c r="A3573" s="37"/>
      <c r="D3573" s="33"/>
      <c r="E3573" s="18"/>
      <c r="F3573" s="31"/>
      <c r="H3573" s="36"/>
    </row>
    <row r="3574" spans="1:8" x14ac:dyDescent="0.25">
      <c r="A3574" s="37"/>
      <c r="D3574" s="33"/>
      <c r="E3574" s="18"/>
      <c r="F3574" s="31"/>
      <c r="H3574" s="36"/>
    </row>
    <row r="3575" spans="1:8" x14ac:dyDescent="0.25">
      <c r="A3575" s="37"/>
      <c r="D3575" s="33"/>
      <c r="E3575" s="18"/>
      <c r="F3575" s="31"/>
      <c r="H3575" s="36"/>
    </row>
    <row r="3576" spans="1:8" x14ac:dyDescent="0.25">
      <c r="A3576" s="37"/>
      <c r="D3576" s="33"/>
      <c r="E3576" s="18"/>
      <c r="F3576" s="31"/>
      <c r="H3576" s="36"/>
    </row>
    <row r="3577" spans="1:8" x14ac:dyDescent="0.25">
      <c r="A3577" s="37"/>
      <c r="D3577" s="33"/>
      <c r="E3577" s="18"/>
      <c r="F3577" s="31"/>
      <c r="H3577" s="36"/>
    </row>
    <row r="3578" spans="1:8" x14ac:dyDescent="0.25">
      <c r="A3578" s="37"/>
      <c r="D3578" s="33"/>
      <c r="E3578" s="18"/>
      <c r="F3578" s="31"/>
      <c r="H3578" s="36"/>
    </row>
    <row r="3579" spans="1:8" x14ac:dyDescent="0.25">
      <c r="A3579" s="37"/>
      <c r="D3579" s="33"/>
      <c r="E3579" s="18"/>
      <c r="F3579" s="31"/>
      <c r="H3579" s="36"/>
    </row>
    <row r="3580" spans="1:8" x14ac:dyDescent="0.25">
      <c r="A3580" s="37"/>
      <c r="D3580" s="33"/>
      <c r="E3580" s="18"/>
      <c r="F3580" s="31"/>
      <c r="H3580" s="36"/>
    </row>
    <row r="3581" spans="1:8" x14ac:dyDescent="0.25">
      <c r="A3581" s="37"/>
      <c r="D3581" s="33"/>
      <c r="E3581" s="18"/>
      <c r="F3581" s="31"/>
      <c r="H3581" s="36"/>
    </row>
    <row r="3582" spans="1:8" x14ac:dyDescent="0.25">
      <c r="A3582" s="37"/>
      <c r="D3582" s="33"/>
      <c r="E3582" s="18"/>
      <c r="F3582" s="31"/>
      <c r="H3582" s="36"/>
    </row>
    <row r="3583" spans="1:8" x14ac:dyDescent="0.25">
      <c r="A3583" s="37"/>
      <c r="D3583" s="33"/>
      <c r="E3583" s="18"/>
      <c r="F3583" s="31"/>
      <c r="H3583" s="36"/>
    </row>
    <row r="3584" spans="1:8" x14ac:dyDescent="0.25">
      <c r="A3584" s="37"/>
      <c r="D3584" s="33"/>
      <c r="E3584" s="18"/>
      <c r="F3584" s="31"/>
      <c r="H3584" s="36"/>
    </row>
    <row r="3585" spans="1:8" x14ac:dyDescent="0.25">
      <c r="A3585" s="37"/>
      <c r="D3585" s="33"/>
      <c r="E3585" s="18"/>
      <c r="F3585" s="31"/>
      <c r="H3585" s="36"/>
    </row>
    <row r="3586" spans="1:8" x14ac:dyDescent="0.25">
      <c r="A3586" s="37"/>
      <c r="D3586" s="33"/>
      <c r="E3586" s="18"/>
      <c r="F3586" s="31"/>
      <c r="H3586" s="36"/>
    </row>
    <row r="3587" spans="1:8" x14ac:dyDescent="0.25">
      <c r="A3587" s="37"/>
      <c r="D3587" s="33"/>
      <c r="E3587" s="18"/>
      <c r="F3587" s="31"/>
      <c r="H3587" s="36"/>
    </row>
    <row r="3588" spans="1:8" x14ac:dyDescent="0.25">
      <c r="A3588" s="37"/>
      <c r="D3588" s="33"/>
      <c r="E3588" s="18"/>
      <c r="F3588" s="31"/>
      <c r="H3588" s="36"/>
    </row>
    <row r="3589" spans="1:8" x14ac:dyDescent="0.25">
      <c r="A3589" s="37"/>
      <c r="D3589" s="33"/>
      <c r="E3589" s="18"/>
      <c r="F3589" s="31"/>
      <c r="H3589" s="36"/>
    </row>
    <row r="3590" spans="1:8" x14ac:dyDescent="0.25">
      <c r="A3590" s="37"/>
      <c r="D3590" s="33"/>
      <c r="E3590" s="18"/>
      <c r="F3590" s="31"/>
      <c r="H3590" s="36"/>
    </row>
    <row r="3591" spans="1:8" x14ac:dyDescent="0.25">
      <c r="A3591" s="37"/>
      <c r="D3591" s="33"/>
      <c r="E3591" s="18"/>
      <c r="F3591" s="31"/>
      <c r="H3591" s="36"/>
    </row>
    <row r="3592" spans="1:8" x14ac:dyDescent="0.25">
      <c r="A3592" s="37"/>
      <c r="D3592" s="33"/>
      <c r="E3592" s="18"/>
      <c r="F3592" s="31"/>
      <c r="H3592" s="36"/>
    </row>
    <row r="3593" spans="1:8" x14ac:dyDescent="0.25">
      <c r="A3593" s="37"/>
      <c r="D3593" s="33"/>
      <c r="E3593" s="18"/>
      <c r="F3593" s="31"/>
      <c r="H3593" s="36"/>
    </row>
    <row r="3594" spans="1:8" x14ac:dyDescent="0.25">
      <c r="A3594" s="37"/>
      <c r="D3594" s="33"/>
      <c r="E3594" s="18"/>
      <c r="F3594" s="31"/>
      <c r="H3594" s="36"/>
    </row>
    <row r="3595" spans="1:8" x14ac:dyDescent="0.25">
      <c r="A3595" s="37"/>
      <c r="D3595" s="33"/>
      <c r="E3595" s="18"/>
      <c r="F3595" s="31"/>
      <c r="H3595" s="36"/>
    </row>
    <row r="3596" spans="1:8" x14ac:dyDescent="0.25">
      <c r="A3596" s="37"/>
      <c r="D3596" s="33"/>
      <c r="E3596" s="18"/>
      <c r="F3596" s="31"/>
      <c r="H3596" s="36"/>
    </row>
    <row r="3597" spans="1:8" x14ac:dyDescent="0.25">
      <c r="A3597" s="37"/>
      <c r="D3597" s="33"/>
      <c r="E3597" s="18"/>
      <c r="F3597" s="31"/>
      <c r="H3597" s="36"/>
    </row>
    <row r="3598" spans="1:8" x14ac:dyDescent="0.25">
      <c r="A3598" s="37"/>
      <c r="D3598" s="33"/>
      <c r="E3598" s="18"/>
      <c r="F3598" s="31"/>
      <c r="H3598" s="36"/>
    </row>
    <row r="3599" spans="1:8" x14ac:dyDescent="0.25">
      <c r="A3599" s="37"/>
      <c r="D3599" s="33"/>
      <c r="E3599" s="18"/>
      <c r="F3599" s="31"/>
      <c r="H3599" s="36"/>
    </row>
    <row r="3600" spans="1:8" x14ac:dyDescent="0.25">
      <c r="A3600" s="37"/>
      <c r="D3600" s="33"/>
      <c r="E3600" s="18"/>
      <c r="F3600" s="31"/>
      <c r="H3600" s="36"/>
    </row>
    <row r="3601" spans="1:8" x14ac:dyDescent="0.25">
      <c r="A3601" s="37"/>
      <c r="D3601" s="33"/>
      <c r="E3601" s="18"/>
      <c r="F3601" s="31"/>
      <c r="H3601" s="36"/>
    </row>
    <row r="3602" spans="1:8" x14ac:dyDescent="0.25">
      <c r="A3602" s="37"/>
      <c r="D3602" s="33"/>
      <c r="E3602" s="18"/>
      <c r="F3602" s="31"/>
      <c r="H3602" s="36"/>
    </row>
    <row r="3603" spans="1:8" x14ac:dyDescent="0.25">
      <c r="A3603" s="37"/>
      <c r="D3603" s="33"/>
      <c r="E3603" s="18"/>
      <c r="F3603" s="31"/>
      <c r="H3603" s="36"/>
    </row>
    <row r="3604" spans="1:8" x14ac:dyDescent="0.25">
      <c r="A3604" s="37"/>
      <c r="D3604" s="33"/>
      <c r="E3604" s="18"/>
      <c r="F3604" s="31"/>
      <c r="H3604" s="36"/>
    </row>
    <row r="3605" spans="1:8" x14ac:dyDescent="0.25">
      <c r="A3605" s="37"/>
      <c r="D3605" s="33"/>
      <c r="E3605" s="18"/>
      <c r="F3605" s="31"/>
      <c r="H3605" s="36"/>
    </row>
    <row r="3606" spans="1:8" x14ac:dyDescent="0.25">
      <c r="A3606" s="37"/>
      <c r="D3606" s="33"/>
      <c r="E3606" s="18"/>
      <c r="F3606" s="31"/>
      <c r="H3606" s="36"/>
    </row>
    <row r="3607" spans="1:8" x14ac:dyDescent="0.25">
      <c r="A3607" s="37"/>
      <c r="D3607" s="33"/>
      <c r="E3607" s="18"/>
      <c r="F3607" s="31"/>
      <c r="H3607" s="36"/>
    </row>
    <row r="3608" spans="1:8" x14ac:dyDescent="0.25">
      <c r="A3608" s="37"/>
      <c r="D3608" s="33"/>
      <c r="E3608" s="18"/>
      <c r="F3608" s="31"/>
      <c r="H3608" s="36"/>
    </row>
    <row r="3609" spans="1:8" x14ac:dyDescent="0.25">
      <c r="A3609" s="37"/>
      <c r="D3609" s="33"/>
      <c r="E3609" s="18"/>
      <c r="F3609" s="31"/>
      <c r="H3609" s="36"/>
    </row>
    <row r="3610" spans="1:8" x14ac:dyDescent="0.25">
      <c r="A3610" s="37"/>
      <c r="D3610" s="33"/>
      <c r="E3610" s="18"/>
      <c r="F3610" s="31"/>
      <c r="H3610" s="36"/>
    </row>
    <row r="3611" spans="1:8" x14ac:dyDescent="0.25">
      <c r="A3611" s="37"/>
      <c r="D3611" s="33"/>
      <c r="E3611" s="18"/>
      <c r="F3611" s="31"/>
      <c r="H3611" s="36"/>
    </row>
    <row r="3612" spans="1:8" x14ac:dyDescent="0.25">
      <c r="A3612" s="37"/>
      <c r="D3612" s="33"/>
      <c r="E3612" s="18"/>
      <c r="F3612" s="31"/>
      <c r="H3612" s="36"/>
    </row>
    <row r="3613" spans="1:8" x14ac:dyDescent="0.25">
      <c r="A3613" s="37"/>
      <c r="D3613" s="33"/>
      <c r="E3613" s="18"/>
      <c r="F3613" s="31"/>
      <c r="H3613" s="36"/>
    </row>
    <row r="3614" spans="1:8" x14ac:dyDescent="0.25">
      <c r="A3614" s="37"/>
      <c r="D3614" s="33"/>
      <c r="E3614" s="18"/>
      <c r="F3614" s="31"/>
      <c r="H3614" s="36"/>
    </row>
    <row r="3615" spans="1:8" x14ac:dyDescent="0.25">
      <c r="A3615" s="37"/>
      <c r="D3615" s="33"/>
      <c r="E3615" s="18"/>
      <c r="F3615" s="31"/>
      <c r="H3615" s="36"/>
    </row>
    <row r="3616" spans="1:8" x14ac:dyDescent="0.25">
      <c r="A3616" s="37"/>
      <c r="D3616" s="33"/>
      <c r="E3616" s="18"/>
      <c r="F3616" s="31"/>
      <c r="H3616" s="36"/>
    </row>
    <row r="3617" spans="1:8" x14ac:dyDescent="0.25">
      <c r="A3617" s="37"/>
      <c r="D3617" s="33"/>
      <c r="E3617" s="18"/>
      <c r="F3617" s="31"/>
      <c r="H3617" s="36"/>
    </row>
    <row r="3618" spans="1:8" x14ac:dyDescent="0.25">
      <c r="A3618" s="37"/>
      <c r="D3618" s="33"/>
      <c r="E3618" s="18"/>
      <c r="F3618" s="31"/>
      <c r="H3618" s="36"/>
    </row>
    <row r="3619" spans="1:8" x14ac:dyDescent="0.25">
      <c r="A3619" s="37"/>
      <c r="D3619" s="33"/>
      <c r="E3619" s="18"/>
      <c r="F3619" s="31"/>
      <c r="H3619" s="36"/>
    </row>
    <row r="3620" spans="1:8" x14ac:dyDescent="0.25">
      <c r="A3620" s="37"/>
      <c r="D3620" s="33"/>
      <c r="E3620" s="18"/>
      <c r="F3620" s="31"/>
      <c r="H3620" s="36"/>
    </row>
    <row r="3621" spans="1:8" x14ac:dyDescent="0.25">
      <c r="A3621" s="37"/>
      <c r="D3621" s="33"/>
      <c r="E3621" s="18"/>
      <c r="F3621" s="31"/>
      <c r="H3621" s="36"/>
    </row>
    <row r="3622" spans="1:8" x14ac:dyDescent="0.25">
      <c r="A3622" s="37"/>
      <c r="D3622" s="33"/>
      <c r="E3622" s="18"/>
      <c r="F3622" s="31"/>
      <c r="H3622" s="36"/>
    </row>
    <row r="3623" spans="1:8" x14ac:dyDescent="0.25">
      <c r="A3623" s="37"/>
      <c r="D3623" s="33"/>
      <c r="E3623" s="18"/>
      <c r="F3623" s="31"/>
      <c r="H3623" s="36"/>
    </row>
    <row r="3624" spans="1:8" x14ac:dyDescent="0.25">
      <c r="A3624" s="37"/>
      <c r="D3624" s="33"/>
      <c r="E3624" s="18"/>
      <c r="F3624" s="31"/>
      <c r="H3624" s="36"/>
    </row>
    <row r="3625" spans="1:8" x14ac:dyDescent="0.25">
      <c r="A3625" s="37"/>
      <c r="D3625" s="33"/>
      <c r="E3625" s="18"/>
      <c r="F3625" s="31"/>
      <c r="H3625" s="36"/>
    </row>
    <row r="3626" spans="1:8" x14ac:dyDescent="0.25">
      <c r="A3626" s="37"/>
      <c r="D3626" s="33"/>
      <c r="E3626" s="18"/>
      <c r="F3626" s="31"/>
      <c r="H3626" s="36"/>
    </row>
    <row r="3627" spans="1:8" x14ac:dyDescent="0.25">
      <c r="A3627" s="37"/>
      <c r="D3627" s="33"/>
      <c r="E3627" s="18"/>
      <c r="F3627" s="31"/>
      <c r="H3627" s="36"/>
    </row>
    <row r="3628" spans="1:8" x14ac:dyDescent="0.25">
      <c r="A3628" s="37"/>
      <c r="D3628" s="33"/>
      <c r="E3628" s="18"/>
      <c r="F3628" s="31"/>
      <c r="H3628" s="36"/>
    </row>
    <row r="3629" spans="1:8" x14ac:dyDescent="0.25">
      <c r="A3629" s="37"/>
      <c r="D3629" s="33"/>
      <c r="E3629" s="18"/>
      <c r="F3629" s="31"/>
      <c r="H3629" s="36"/>
    </row>
    <row r="3630" spans="1:8" x14ac:dyDescent="0.25">
      <c r="A3630" s="37"/>
      <c r="D3630" s="33"/>
      <c r="E3630" s="18"/>
      <c r="F3630" s="31"/>
      <c r="H3630" s="36"/>
    </row>
    <row r="3631" spans="1:8" x14ac:dyDescent="0.25">
      <c r="A3631" s="37"/>
      <c r="D3631" s="33"/>
      <c r="E3631" s="18"/>
      <c r="F3631" s="31"/>
      <c r="H3631" s="36"/>
    </row>
    <row r="3632" spans="1:8" x14ac:dyDescent="0.25">
      <c r="A3632" s="37"/>
      <c r="D3632" s="33"/>
      <c r="E3632" s="18"/>
      <c r="F3632" s="31"/>
      <c r="H3632" s="36"/>
    </row>
    <row r="3633" spans="1:8" x14ac:dyDescent="0.25">
      <c r="A3633" s="37"/>
      <c r="D3633" s="33"/>
      <c r="E3633" s="18"/>
      <c r="F3633" s="31"/>
      <c r="H3633" s="36"/>
    </row>
    <row r="3634" spans="1:8" x14ac:dyDescent="0.25">
      <c r="A3634" s="37"/>
      <c r="D3634" s="33"/>
      <c r="E3634" s="18"/>
      <c r="F3634" s="31"/>
      <c r="H3634" s="36"/>
    </row>
    <row r="3635" spans="1:8" x14ac:dyDescent="0.25">
      <c r="A3635" s="37"/>
      <c r="D3635" s="33"/>
      <c r="E3635" s="18"/>
      <c r="F3635" s="31"/>
      <c r="H3635" s="36"/>
    </row>
    <row r="3636" spans="1:8" x14ac:dyDescent="0.25">
      <c r="A3636" s="37"/>
      <c r="D3636" s="33"/>
      <c r="E3636" s="18"/>
      <c r="F3636" s="31"/>
      <c r="H3636" s="36"/>
    </row>
    <row r="3637" spans="1:8" x14ac:dyDescent="0.25">
      <c r="A3637" s="37"/>
      <c r="D3637" s="33"/>
      <c r="E3637" s="18"/>
      <c r="F3637" s="31"/>
      <c r="H3637" s="36"/>
    </row>
    <row r="3638" spans="1:8" x14ac:dyDescent="0.25">
      <c r="A3638" s="37"/>
      <c r="D3638" s="33"/>
      <c r="E3638" s="18"/>
      <c r="F3638" s="31"/>
      <c r="H3638" s="36"/>
    </row>
    <row r="3639" spans="1:8" x14ac:dyDescent="0.25">
      <c r="A3639" s="37"/>
      <c r="D3639" s="33"/>
      <c r="E3639" s="18"/>
      <c r="F3639" s="31"/>
      <c r="H3639" s="36"/>
    </row>
    <row r="3640" spans="1:8" x14ac:dyDescent="0.25">
      <c r="A3640" s="37"/>
      <c r="D3640" s="33"/>
      <c r="E3640" s="18"/>
      <c r="F3640" s="31"/>
      <c r="H3640" s="36"/>
    </row>
    <row r="3641" spans="1:8" x14ac:dyDescent="0.25">
      <c r="A3641" s="37"/>
      <c r="D3641" s="33"/>
      <c r="E3641" s="18"/>
      <c r="F3641" s="31"/>
      <c r="H3641" s="36"/>
    </row>
    <row r="3642" spans="1:8" x14ac:dyDescent="0.25">
      <c r="A3642" s="37"/>
      <c r="D3642" s="33"/>
      <c r="E3642" s="18"/>
      <c r="F3642" s="31"/>
      <c r="H3642" s="36"/>
    </row>
    <row r="3643" spans="1:8" x14ac:dyDescent="0.25">
      <c r="A3643" s="37"/>
      <c r="D3643" s="33"/>
      <c r="E3643" s="18"/>
      <c r="F3643" s="31"/>
      <c r="H3643" s="36"/>
    </row>
    <row r="3644" spans="1:8" x14ac:dyDescent="0.25">
      <c r="A3644" s="37"/>
      <c r="D3644" s="33"/>
      <c r="E3644" s="18"/>
      <c r="F3644" s="31"/>
      <c r="H3644" s="36"/>
    </row>
    <row r="3645" spans="1:8" x14ac:dyDescent="0.25">
      <c r="A3645" s="37"/>
      <c r="D3645" s="33"/>
      <c r="E3645" s="18"/>
      <c r="F3645" s="31"/>
      <c r="H3645" s="36"/>
    </row>
    <row r="3646" spans="1:8" x14ac:dyDescent="0.25">
      <c r="A3646" s="37"/>
      <c r="D3646" s="33"/>
      <c r="E3646" s="18"/>
      <c r="F3646" s="31"/>
      <c r="H3646" s="36"/>
    </row>
    <row r="3647" spans="1:8" x14ac:dyDescent="0.25">
      <c r="A3647" s="37"/>
      <c r="D3647" s="33"/>
      <c r="E3647" s="18"/>
      <c r="F3647" s="31"/>
      <c r="H3647" s="36"/>
    </row>
    <row r="3648" spans="1:8" x14ac:dyDescent="0.25">
      <c r="A3648" s="37"/>
      <c r="D3648" s="33"/>
      <c r="E3648" s="18"/>
      <c r="F3648" s="31"/>
      <c r="H3648" s="36"/>
    </row>
    <row r="3649" spans="1:8" x14ac:dyDescent="0.25">
      <c r="A3649" s="37"/>
      <c r="D3649" s="33"/>
      <c r="E3649" s="18"/>
      <c r="F3649" s="31"/>
      <c r="H3649" s="36"/>
    </row>
    <row r="3650" spans="1:8" x14ac:dyDescent="0.25">
      <c r="A3650" s="37"/>
      <c r="D3650" s="33"/>
      <c r="E3650" s="18"/>
      <c r="F3650" s="31"/>
      <c r="H3650" s="36"/>
    </row>
    <row r="3651" spans="1:8" x14ac:dyDescent="0.25">
      <c r="A3651" s="37"/>
      <c r="D3651" s="33"/>
      <c r="E3651" s="18"/>
      <c r="F3651" s="31"/>
      <c r="H3651" s="36"/>
    </row>
    <row r="3652" spans="1:8" x14ac:dyDescent="0.25">
      <c r="A3652" s="37"/>
      <c r="D3652" s="33"/>
      <c r="E3652" s="18"/>
      <c r="F3652" s="31"/>
      <c r="H3652" s="36"/>
    </row>
    <row r="3653" spans="1:8" x14ac:dyDescent="0.25">
      <c r="A3653" s="37"/>
      <c r="D3653" s="33"/>
      <c r="E3653" s="18"/>
      <c r="F3653" s="31"/>
      <c r="H3653" s="36"/>
    </row>
    <row r="3654" spans="1:8" x14ac:dyDescent="0.25">
      <c r="A3654" s="37"/>
      <c r="D3654" s="33"/>
      <c r="E3654" s="18"/>
      <c r="F3654" s="31"/>
      <c r="H3654" s="36"/>
    </row>
    <row r="3655" spans="1:8" x14ac:dyDescent="0.25">
      <c r="A3655" s="37"/>
      <c r="D3655" s="33"/>
      <c r="E3655" s="18"/>
      <c r="F3655" s="31"/>
      <c r="H3655" s="36"/>
    </row>
    <row r="3656" spans="1:8" x14ac:dyDescent="0.25">
      <c r="A3656" s="37"/>
      <c r="D3656" s="33"/>
      <c r="E3656" s="18"/>
      <c r="F3656" s="31"/>
      <c r="H3656" s="36"/>
    </row>
    <row r="3657" spans="1:8" x14ac:dyDescent="0.25">
      <c r="A3657" s="37"/>
      <c r="D3657" s="33"/>
      <c r="E3657" s="18"/>
      <c r="F3657" s="31"/>
      <c r="H3657" s="36"/>
    </row>
    <row r="3658" spans="1:8" x14ac:dyDescent="0.25">
      <c r="A3658" s="37"/>
      <c r="D3658" s="33"/>
      <c r="E3658" s="18"/>
      <c r="F3658" s="31"/>
      <c r="H3658" s="36"/>
    </row>
    <row r="3659" spans="1:8" x14ac:dyDescent="0.25">
      <c r="A3659" s="37"/>
      <c r="D3659" s="33"/>
      <c r="E3659" s="18"/>
      <c r="F3659" s="31"/>
      <c r="H3659" s="36"/>
    </row>
    <row r="3660" spans="1:8" x14ac:dyDescent="0.25">
      <c r="A3660" s="37"/>
      <c r="D3660" s="33"/>
      <c r="E3660" s="18"/>
      <c r="F3660" s="31"/>
      <c r="H3660" s="36"/>
    </row>
    <row r="3661" spans="1:8" x14ac:dyDescent="0.25">
      <c r="A3661" s="37"/>
      <c r="D3661" s="33"/>
      <c r="E3661" s="18"/>
      <c r="F3661" s="31"/>
      <c r="H3661" s="36"/>
    </row>
    <row r="3662" spans="1:8" x14ac:dyDescent="0.25">
      <c r="A3662" s="37"/>
      <c r="D3662" s="33"/>
      <c r="E3662" s="18"/>
      <c r="F3662" s="31"/>
      <c r="H3662" s="36"/>
    </row>
    <row r="3663" spans="1:8" x14ac:dyDescent="0.25">
      <c r="A3663" s="37"/>
      <c r="D3663" s="33"/>
      <c r="E3663" s="18"/>
      <c r="F3663" s="31"/>
      <c r="H3663" s="36"/>
    </row>
    <row r="3664" spans="1:8" x14ac:dyDescent="0.25">
      <c r="A3664" s="37"/>
      <c r="D3664" s="33"/>
      <c r="E3664" s="18"/>
      <c r="F3664" s="31"/>
      <c r="H3664" s="36"/>
    </row>
    <row r="3665" spans="1:8" x14ac:dyDescent="0.25">
      <c r="A3665" s="37"/>
      <c r="D3665" s="33"/>
      <c r="E3665" s="18"/>
      <c r="F3665" s="31"/>
      <c r="H3665" s="36"/>
    </row>
    <row r="3666" spans="1:8" x14ac:dyDescent="0.25">
      <c r="A3666" s="37"/>
      <c r="D3666" s="33"/>
      <c r="E3666" s="18"/>
      <c r="F3666" s="31"/>
      <c r="H3666" s="36"/>
    </row>
    <row r="3667" spans="1:8" x14ac:dyDescent="0.25">
      <c r="A3667" s="37"/>
      <c r="D3667" s="33"/>
      <c r="E3667" s="18"/>
      <c r="F3667" s="31"/>
      <c r="H3667" s="36"/>
    </row>
    <row r="3668" spans="1:8" x14ac:dyDescent="0.25">
      <c r="A3668" s="37"/>
      <c r="D3668" s="33"/>
      <c r="E3668" s="18"/>
      <c r="F3668" s="31"/>
      <c r="H3668" s="36"/>
    </row>
    <row r="3669" spans="1:8" x14ac:dyDescent="0.25">
      <c r="A3669" s="37"/>
      <c r="D3669" s="33"/>
      <c r="E3669" s="18"/>
      <c r="F3669" s="31"/>
      <c r="H3669" s="36"/>
    </row>
    <row r="3670" spans="1:8" x14ac:dyDescent="0.25">
      <c r="A3670" s="37"/>
      <c r="D3670" s="33"/>
      <c r="E3670" s="18"/>
      <c r="F3670" s="31"/>
      <c r="H3670" s="36"/>
    </row>
    <row r="3671" spans="1:8" x14ac:dyDescent="0.25">
      <c r="A3671" s="37"/>
      <c r="D3671" s="33"/>
      <c r="E3671" s="18"/>
      <c r="F3671" s="31"/>
      <c r="H3671" s="36"/>
    </row>
    <row r="3672" spans="1:8" x14ac:dyDescent="0.25">
      <c r="A3672" s="37"/>
      <c r="D3672" s="33"/>
      <c r="E3672" s="18"/>
      <c r="F3672" s="31"/>
      <c r="H3672" s="36"/>
    </row>
    <row r="3673" spans="1:8" x14ac:dyDescent="0.25">
      <c r="A3673" s="37"/>
      <c r="D3673" s="33"/>
      <c r="E3673" s="18"/>
      <c r="F3673" s="31"/>
      <c r="H3673" s="36"/>
    </row>
    <row r="3674" spans="1:8" x14ac:dyDescent="0.25">
      <c r="A3674" s="37"/>
      <c r="D3674" s="33"/>
      <c r="E3674" s="18"/>
      <c r="F3674" s="31"/>
      <c r="H3674" s="36"/>
    </row>
    <row r="3675" spans="1:8" x14ac:dyDescent="0.25">
      <c r="A3675" s="37"/>
      <c r="D3675" s="33"/>
      <c r="E3675" s="18"/>
      <c r="F3675" s="31"/>
      <c r="H3675" s="36"/>
    </row>
    <row r="3676" spans="1:8" x14ac:dyDescent="0.25">
      <c r="A3676" s="37"/>
      <c r="D3676" s="33"/>
      <c r="E3676" s="18"/>
      <c r="F3676" s="31"/>
      <c r="H3676" s="36"/>
    </row>
    <row r="3677" spans="1:8" x14ac:dyDescent="0.25">
      <c r="A3677" s="37"/>
      <c r="D3677" s="33"/>
      <c r="E3677" s="18"/>
      <c r="F3677" s="31"/>
      <c r="H3677" s="36"/>
    </row>
    <row r="3678" spans="1:8" x14ac:dyDescent="0.25">
      <c r="A3678" s="37"/>
      <c r="D3678" s="33"/>
      <c r="E3678" s="18"/>
      <c r="F3678" s="31"/>
      <c r="H3678" s="36"/>
    </row>
    <row r="3679" spans="1:8" x14ac:dyDescent="0.25">
      <c r="A3679" s="37"/>
      <c r="D3679" s="33"/>
      <c r="E3679" s="18"/>
      <c r="F3679" s="31"/>
      <c r="H3679" s="36"/>
    </row>
    <row r="3680" spans="1:8" x14ac:dyDescent="0.25">
      <c r="A3680" s="37"/>
      <c r="D3680" s="33"/>
      <c r="E3680" s="18"/>
      <c r="F3680" s="31"/>
      <c r="H3680" s="36"/>
    </row>
    <row r="3681" spans="1:8" x14ac:dyDescent="0.25">
      <c r="A3681" s="37"/>
      <c r="D3681" s="33"/>
      <c r="E3681" s="18"/>
      <c r="F3681" s="31"/>
      <c r="H3681" s="36"/>
    </row>
    <row r="3682" spans="1:8" x14ac:dyDescent="0.25">
      <c r="A3682" s="37"/>
      <c r="D3682" s="33"/>
      <c r="E3682" s="18"/>
      <c r="F3682" s="31"/>
      <c r="H3682" s="36"/>
    </row>
    <row r="3683" spans="1:8" x14ac:dyDescent="0.25">
      <c r="A3683" s="37"/>
      <c r="D3683" s="33"/>
      <c r="E3683" s="18"/>
      <c r="F3683" s="31"/>
      <c r="H3683" s="36"/>
    </row>
    <row r="3684" spans="1:8" x14ac:dyDescent="0.25">
      <c r="A3684" s="37"/>
      <c r="D3684" s="33"/>
      <c r="E3684" s="18"/>
      <c r="F3684" s="31"/>
      <c r="H3684" s="36"/>
    </row>
    <row r="3685" spans="1:8" x14ac:dyDescent="0.25">
      <c r="A3685" s="37"/>
      <c r="D3685" s="33"/>
      <c r="E3685" s="18"/>
      <c r="F3685" s="31"/>
      <c r="H3685" s="36"/>
    </row>
    <row r="3686" spans="1:8" x14ac:dyDescent="0.25">
      <c r="A3686" s="37"/>
      <c r="D3686" s="33"/>
      <c r="E3686" s="18"/>
      <c r="F3686" s="31"/>
      <c r="H3686" s="36"/>
    </row>
    <row r="3687" spans="1:8" x14ac:dyDescent="0.25">
      <c r="A3687" s="37"/>
      <c r="D3687" s="33"/>
      <c r="E3687" s="18"/>
      <c r="F3687" s="31"/>
      <c r="H3687" s="36"/>
    </row>
    <row r="3688" spans="1:8" x14ac:dyDescent="0.25">
      <c r="A3688" s="37"/>
      <c r="D3688" s="33"/>
      <c r="E3688" s="18"/>
      <c r="F3688" s="31"/>
      <c r="H3688" s="36"/>
    </row>
    <row r="3689" spans="1:8" x14ac:dyDescent="0.25">
      <c r="A3689" s="37"/>
      <c r="D3689" s="33"/>
      <c r="E3689" s="18"/>
      <c r="F3689" s="31"/>
      <c r="H3689" s="36"/>
    </row>
    <row r="3690" spans="1:8" x14ac:dyDescent="0.25">
      <c r="A3690" s="37"/>
      <c r="D3690" s="33"/>
      <c r="E3690" s="18"/>
      <c r="F3690" s="31"/>
      <c r="H3690" s="36"/>
    </row>
    <row r="3691" spans="1:8" x14ac:dyDescent="0.25">
      <c r="A3691" s="37"/>
      <c r="D3691" s="33"/>
      <c r="E3691" s="18"/>
      <c r="F3691" s="31"/>
      <c r="H3691" s="36"/>
    </row>
    <row r="3692" spans="1:8" x14ac:dyDescent="0.25">
      <c r="A3692" s="37"/>
      <c r="D3692" s="33"/>
      <c r="E3692" s="18"/>
      <c r="F3692" s="31"/>
      <c r="H3692" s="36"/>
    </row>
    <row r="3693" spans="1:8" x14ac:dyDescent="0.25">
      <c r="A3693" s="37"/>
      <c r="D3693" s="33"/>
      <c r="E3693" s="18"/>
      <c r="F3693" s="31"/>
      <c r="H3693" s="36"/>
    </row>
    <row r="3694" spans="1:8" x14ac:dyDescent="0.25">
      <c r="A3694" s="37"/>
      <c r="D3694" s="33"/>
      <c r="E3694" s="18"/>
      <c r="F3694" s="31"/>
      <c r="H3694" s="36"/>
    </row>
    <row r="3695" spans="1:8" x14ac:dyDescent="0.25">
      <c r="A3695" s="37"/>
      <c r="D3695" s="33"/>
      <c r="E3695" s="18"/>
      <c r="F3695" s="31"/>
      <c r="H3695" s="36"/>
    </row>
    <row r="3696" spans="1:8" x14ac:dyDescent="0.25">
      <c r="A3696" s="37"/>
      <c r="D3696" s="33"/>
      <c r="E3696" s="18"/>
      <c r="F3696" s="31"/>
      <c r="H3696" s="36"/>
    </row>
    <row r="3697" spans="1:8" x14ac:dyDescent="0.25">
      <c r="A3697" s="37"/>
      <c r="D3697" s="33"/>
      <c r="E3697" s="18"/>
      <c r="F3697" s="31"/>
      <c r="H3697" s="36"/>
    </row>
    <row r="3698" spans="1:8" x14ac:dyDescent="0.25">
      <c r="A3698" s="37"/>
      <c r="D3698" s="33"/>
      <c r="E3698" s="18"/>
      <c r="F3698" s="31"/>
      <c r="H3698" s="36"/>
    </row>
    <row r="3699" spans="1:8" x14ac:dyDescent="0.25">
      <c r="A3699" s="37"/>
      <c r="D3699" s="33"/>
      <c r="E3699" s="18"/>
      <c r="F3699" s="31"/>
      <c r="H3699" s="36"/>
    </row>
    <row r="3700" spans="1:8" x14ac:dyDescent="0.25">
      <c r="A3700" s="37"/>
      <c r="D3700" s="33"/>
      <c r="E3700" s="18"/>
      <c r="F3700" s="31"/>
      <c r="H3700" s="36"/>
    </row>
    <row r="3701" spans="1:8" x14ac:dyDescent="0.25">
      <c r="A3701" s="37"/>
      <c r="D3701" s="33"/>
      <c r="E3701" s="18"/>
      <c r="F3701" s="31"/>
      <c r="H3701" s="36"/>
    </row>
    <row r="3702" spans="1:8" x14ac:dyDescent="0.25">
      <c r="A3702" s="37"/>
      <c r="D3702" s="33"/>
      <c r="E3702" s="18"/>
      <c r="F3702" s="31"/>
      <c r="H3702" s="36"/>
    </row>
    <row r="3703" spans="1:8" x14ac:dyDescent="0.25">
      <c r="A3703" s="37"/>
      <c r="D3703" s="33"/>
      <c r="E3703" s="18"/>
      <c r="F3703" s="31"/>
      <c r="H3703" s="36"/>
    </row>
    <row r="3704" spans="1:8" x14ac:dyDescent="0.25">
      <c r="A3704" s="37"/>
      <c r="D3704" s="33"/>
      <c r="E3704" s="18"/>
      <c r="F3704" s="31"/>
      <c r="H3704" s="36"/>
    </row>
    <row r="3705" spans="1:8" x14ac:dyDescent="0.25">
      <c r="A3705" s="37"/>
      <c r="D3705" s="33"/>
      <c r="E3705" s="18"/>
      <c r="F3705" s="31"/>
      <c r="H3705" s="36"/>
    </row>
    <row r="3706" spans="1:8" x14ac:dyDescent="0.25">
      <c r="A3706" s="37"/>
      <c r="D3706" s="33"/>
      <c r="E3706" s="18"/>
      <c r="F3706" s="31"/>
      <c r="H3706" s="36"/>
    </row>
    <row r="3707" spans="1:8" x14ac:dyDescent="0.25">
      <c r="A3707" s="37"/>
      <c r="D3707" s="33"/>
      <c r="E3707" s="18"/>
      <c r="F3707" s="31"/>
      <c r="H3707" s="36"/>
    </row>
    <row r="3708" spans="1:8" x14ac:dyDescent="0.25">
      <c r="A3708" s="37"/>
      <c r="D3708" s="33"/>
      <c r="E3708" s="18"/>
      <c r="F3708" s="31"/>
      <c r="H3708" s="36"/>
    </row>
    <row r="3709" spans="1:8" x14ac:dyDescent="0.25">
      <c r="A3709" s="37"/>
      <c r="D3709" s="33"/>
      <c r="E3709" s="18"/>
      <c r="F3709" s="31"/>
      <c r="H3709" s="36"/>
    </row>
    <row r="3710" spans="1:8" x14ac:dyDescent="0.25">
      <c r="A3710" s="37"/>
      <c r="D3710" s="33"/>
      <c r="E3710" s="18"/>
      <c r="F3710" s="31"/>
      <c r="H3710" s="36"/>
    </row>
    <row r="3711" spans="1:8" x14ac:dyDescent="0.25">
      <c r="A3711" s="37"/>
      <c r="D3711" s="33"/>
      <c r="E3711" s="18"/>
      <c r="F3711" s="31"/>
      <c r="H3711" s="36"/>
    </row>
    <row r="3712" spans="1:8" x14ac:dyDescent="0.25">
      <c r="A3712" s="37"/>
      <c r="D3712" s="33"/>
      <c r="E3712" s="18"/>
      <c r="F3712" s="31"/>
      <c r="H3712" s="36"/>
    </row>
    <row r="3713" spans="1:8" x14ac:dyDescent="0.25">
      <c r="A3713" s="37"/>
      <c r="D3713" s="33"/>
      <c r="E3713" s="18"/>
      <c r="F3713" s="31"/>
      <c r="H3713" s="36"/>
    </row>
    <row r="3714" spans="1:8" x14ac:dyDescent="0.25">
      <c r="A3714" s="37"/>
      <c r="D3714" s="33"/>
      <c r="E3714" s="18"/>
      <c r="F3714" s="31"/>
      <c r="H3714" s="36"/>
    </row>
    <row r="3715" spans="1:8" x14ac:dyDescent="0.25">
      <c r="A3715" s="37"/>
      <c r="D3715" s="33"/>
      <c r="E3715" s="18"/>
      <c r="F3715" s="31"/>
      <c r="H3715" s="36"/>
    </row>
    <row r="3716" spans="1:8" x14ac:dyDescent="0.25">
      <c r="A3716" s="37"/>
      <c r="D3716" s="33"/>
      <c r="E3716" s="18"/>
      <c r="F3716" s="31"/>
      <c r="H3716" s="36"/>
    </row>
    <row r="3717" spans="1:8" x14ac:dyDescent="0.25">
      <c r="A3717" s="37"/>
      <c r="D3717" s="33"/>
      <c r="E3717" s="18"/>
      <c r="F3717" s="31"/>
      <c r="H3717" s="36"/>
    </row>
    <row r="3718" spans="1:8" x14ac:dyDescent="0.25">
      <c r="A3718" s="37"/>
      <c r="D3718" s="33"/>
      <c r="E3718" s="18"/>
      <c r="F3718" s="31"/>
      <c r="H3718" s="36"/>
    </row>
    <row r="3719" spans="1:8" x14ac:dyDescent="0.25">
      <c r="A3719" s="37"/>
      <c r="D3719" s="33"/>
      <c r="E3719" s="18"/>
      <c r="F3719" s="31"/>
      <c r="H3719" s="36"/>
    </row>
    <row r="3720" spans="1:8" x14ac:dyDescent="0.25">
      <c r="A3720" s="37"/>
      <c r="D3720" s="33"/>
      <c r="E3720" s="18"/>
      <c r="F3720" s="31"/>
      <c r="H3720" s="36"/>
    </row>
    <row r="3721" spans="1:8" x14ac:dyDescent="0.25">
      <c r="A3721" s="37"/>
      <c r="D3721" s="33"/>
      <c r="E3721" s="18"/>
      <c r="F3721" s="31"/>
      <c r="H3721" s="36"/>
    </row>
    <row r="3722" spans="1:8" x14ac:dyDescent="0.25">
      <c r="A3722" s="37"/>
      <c r="D3722" s="33"/>
      <c r="E3722" s="18"/>
      <c r="F3722" s="31"/>
      <c r="H3722" s="36"/>
    </row>
    <row r="3723" spans="1:8" x14ac:dyDescent="0.25">
      <c r="A3723" s="37"/>
      <c r="D3723" s="33"/>
      <c r="E3723" s="18"/>
      <c r="F3723" s="31"/>
      <c r="H3723" s="36"/>
    </row>
    <row r="3724" spans="1:8" x14ac:dyDescent="0.25">
      <c r="A3724" s="37"/>
      <c r="D3724" s="33"/>
      <c r="E3724" s="18"/>
      <c r="F3724" s="31"/>
      <c r="H3724" s="36"/>
    </row>
    <row r="3725" spans="1:8" x14ac:dyDescent="0.25">
      <c r="A3725" s="37"/>
      <c r="D3725" s="33"/>
      <c r="E3725" s="18"/>
      <c r="F3725" s="31"/>
      <c r="H3725" s="36"/>
    </row>
    <row r="3726" spans="1:8" x14ac:dyDescent="0.25">
      <c r="A3726" s="37"/>
      <c r="D3726" s="33"/>
      <c r="E3726" s="18"/>
      <c r="F3726" s="31"/>
      <c r="H3726" s="36"/>
    </row>
    <row r="3727" spans="1:8" x14ac:dyDescent="0.25">
      <c r="A3727" s="37"/>
      <c r="D3727" s="33"/>
      <c r="E3727" s="18"/>
      <c r="F3727" s="31"/>
      <c r="H3727" s="36"/>
    </row>
    <row r="3728" spans="1:8" x14ac:dyDescent="0.25">
      <c r="A3728" s="37"/>
      <c r="D3728" s="33"/>
      <c r="E3728" s="18"/>
      <c r="F3728" s="31"/>
      <c r="H3728" s="36"/>
    </row>
    <row r="3729" spans="1:8" x14ac:dyDescent="0.25">
      <c r="A3729" s="37"/>
      <c r="D3729" s="33"/>
      <c r="E3729" s="18"/>
      <c r="F3729" s="31"/>
      <c r="H3729" s="36"/>
    </row>
    <row r="3730" spans="1:8" x14ac:dyDescent="0.25">
      <c r="A3730" s="37"/>
      <c r="D3730" s="33"/>
      <c r="E3730" s="18"/>
      <c r="F3730" s="31"/>
      <c r="H3730" s="36"/>
    </row>
    <row r="3731" spans="1:8" x14ac:dyDescent="0.25">
      <c r="A3731" s="37"/>
      <c r="D3731" s="33"/>
      <c r="E3731" s="18"/>
      <c r="F3731" s="31"/>
      <c r="H3731" s="36"/>
    </row>
    <row r="3732" spans="1:8" x14ac:dyDescent="0.25">
      <c r="A3732" s="37"/>
      <c r="D3732" s="33"/>
      <c r="E3732" s="18"/>
      <c r="F3732" s="31"/>
      <c r="H3732" s="36"/>
    </row>
    <row r="3733" spans="1:8" x14ac:dyDescent="0.25">
      <c r="A3733" s="37"/>
      <c r="D3733" s="33"/>
      <c r="E3733" s="18"/>
      <c r="F3733" s="31"/>
      <c r="H3733" s="36"/>
    </row>
    <row r="3734" spans="1:8" x14ac:dyDescent="0.25">
      <c r="A3734" s="37"/>
      <c r="D3734" s="33"/>
      <c r="E3734" s="18"/>
      <c r="F3734" s="31"/>
      <c r="H3734" s="36"/>
    </row>
    <row r="3735" spans="1:8" x14ac:dyDescent="0.25">
      <c r="A3735" s="37"/>
      <c r="D3735" s="33"/>
      <c r="E3735" s="18"/>
      <c r="F3735" s="31"/>
      <c r="H3735" s="36"/>
    </row>
    <row r="3736" spans="1:8" x14ac:dyDescent="0.25">
      <c r="A3736" s="37"/>
      <c r="D3736" s="33"/>
      <c r="E3736" s="18"/>
      <c r="F3736" s="31"/>
      <c r="H3736" s="36"/>
    </row>
    <row r="3737" spans="1:8" x14ac:dyDescent="0.25">
      <c r="A3737" s="37"/>
      <c r="D3737" s="33"/>
      <c r="E3737" s="18"/>
      <c r="F3737" s="31"/>
      <c r="H3737" s="36"/>
    </row>
    <row r="3738" spans="1:8" x14ac:dyDescent="0.25">
      <c r="A3738" s="37"/>
      <c r="D3738" s="33"/>
      <c r="E3738" s="18"/>
      <c r="F3738" s="31"/>
      <c r="H3738" s="36"/>
    </row>
    <row r="3739" spans="1:8" x14ac:dyDescent="0.25">
      <c r="A3739" s="37"/>
      <c r="D3739" s="33"/>
      <c r="E3739" s="18"/>
      <c r="F3739" s="31"/>
      <c r="H3739" s="36"/>
    </row>
    <row r="3740" spans="1:8" x14ac:dyDescent="0.25">
      <c r="A3740" s="37"/>
      <c r="D3740" s="33"/>
      <c r="E3740" s="18"/>
      <c r="F3740" s="31"/>
      <c r="H3740" s="36"/>
    </row>
    <row r="3741" spans="1:8" x14ac:dyDescent="0.25">
      <c r="A3741" s="37"/>
      <c r="D3741" s="33"/>
      <c r="E3741" s="18"/>
      <c r="F3741" s="31"/>
      <c r="H3741" s="36"/>
    </row>
    <row r="3742" spans="1:8" x14ac:dyDescent="0.25">
      <c r="A3742" s="37"/>
      <c r="D3742" s="33"/>
      <c r="E3742" s="18"/>
      <c r="F3742" s="31"/>
      <c r="H3742" s="36"/>
    </row>
    <row r="3743" spans="1:8" x14ac:dyDescent="0.25">
      <c r="A3743" s="37"/>
      <c r="D3743" s="33"/>
      <c r="E3743" s="18"/>
      <c r="F3743" s="31"/>
      <c r="H3743" s="36"/>
    </row>
    <row r="3744" spans="1:8" x14ac:dyDescent="0.25">
      <c r="A3744" s="37"/>
      <c r="D3744" s="33"/>
      <c r="E3744" s="18"/>
      <c r="F3744" s="31"/>
      <c r="H3744" s="36"/>
    </row>
    <row r="3745" spans="1:8" x14ac:dyDescent="0.25">
      <c r="A3745" s="37"/>
      <c r="D3745" s="33"/>
      <c r="E3745" s="18"/>
      <c r="F3745" s="31"/>
      <c r="H3745" s="36"/>
    </row>
    <row r="3746" spans="1:8" x14ac:dyDescent="0.25">
      <c r="A3746" s="37"/>
      <c r="D3746" s="33"/>
      <c r="E3746" s="18"/>
      <c r="F3746" s="31"/>
      <c r="H3746" s="36"/>
    </row>
    <row r="3747" spans="1:8" x14ac:dyDescent="0.25">
      <c r="A3747" s="37"/>
      <c r="D3747" s="33"/>
      <c r="E3747" s="18"/>
      <c r="F3747" s="31"/>
      <c r="H3747" s="36"/>
    </row>
    <row r="3748" spans="1:8" x14ac:dyDescent="0.25">
      <c r="A3748" s="37"/>
      <c r="D3748" s="33"/>
      <c r="E3748" s="18"/>
      <c r="F3748" s="31"/>
      <c r="H3748" s="36"/>
    </row>
    <row r="3749" spans="1:8" x14ac:dyDescent="0.25">
      <c r="A3749" s="37"/>
      <c r="D3749" s="33"/>
      <c r="E3749" s="18"/>
      <c r="F3749" s="31"/>
      <c r="H3749" s="36"/>
    </row>
    <row r="3750" spans="1:8" x14ac:dyDescent="0.25">
      <c r="A3750" s="37"/>
      <c r="D3750" s="33"/>
      <c r="E3750" s="18"/>
      <c r="F3750" s="31"/>
      <c r="H3750" s="36"/>
    </row>
    <row r="3751" spans="1:8" x14ac:dyDescent="0.25">
      <c r="A3751" s="37"/>
      <c r="D3751" s="33"/>
      <c r="E3751" s="18"/>
      <c r="F3751" s="31"/>
      <c r="H3751" s="36"/>
    </row>
    <row r="3752" spans="1:8" x14ac:dyDescent="0.25">
      <c r="A3752" s="37"/>
      <c r="D3752" s="33"/>
      <c r="E3752" s="18"/>
      <c r="F3752" s="31"/>
      <c r="H3752" s="36"/>
    </row>
    <row r="3753" spans="1:8" x14ac:dyDescent="0.25">
      <c r="A3753" s="37"/>
      <c r="D3753" s="33"/>
      <c r="E3753" s="18"/>
      <c r="F3753" s="31"/>
      <c r="H3753" s="36"/>
    </row>
    <row r="3754" spans="1:8" x14ac:dyDescent="0.25">
      <c r="A3754" s="37"/>
      <c r="D3754" s="33"/>
      <c r="E3754" s="18"/>
      <c r="F3754" s="31"/>
      <c r="H3754" s="36"/>
    </row>
    <row r="3755" spans="1:8" x14ac:dyDescent="0.25">
      <c r="A3755" s="37"/>
      <c r="D3755" s="33"/>
      <c r="E3755" s="18"/>
      <c r="F3755" s="31"/>
      <c r="H3755" s="36"/>
    </row>
    <row r="3756" spans="1:8" x14ac:dyDescent="0.25">
      <c r="A3756" s="37"/>
      <c r="D3756" s="33"/>
      <c r="E3756" s="18"/>
      <c r="F3756" s="31"/>
      <c r="H3756" s="36"/>
    </row>
    <row r="3757" spans="1:8" x14ac:dyDescent="0.25">
      <c r="A3757" s="37"/>
      <c r="D3757" s="33"/>
      <c r="E3757" s="18"/>
      <c r="F3757" s="31"/>
      <c r="H3757" s="36"/>
    </row>
    <row r="3758" spans="1:8" x14ac:dyDescent="0.25">
      <c r="A3758" s="37"/>
      <c r="D3758" s="33"/>
      <c r="E3758" s="18"/>
      <c r="F3758" s="31"/>
      <c r="H3758" s="36"/>
    </row>
    <row r="3759" spans="1:8" x14ac:dyDescent="0.25">
      <c r="A3759" s="37"/>
      <c r="D3759" s="33"/>
      <c r="E3759" s="18"/>
      <c r="F3759" s="31"/>
      <c r="H3759" s="36"/>
    </row>
    <row r="3760" spans="1:8" x14ac:dyDescent="0.25">
      <c r="A3760" s="37"/>
      <c r="D3760" s="33"/>
      <c r="E3760" s="18"/>
      <c r="F3760" s="31"/>
      <c r="H3760" s="36"/>
    </row>
    <row r="3761" spans="1:8" x14ac:dyDescent="0.25">
      <c r="A3761" s="37"/>
      <c r="D3761" s="33"/>
      <c r="E3761" s="18"/>
      <c r="F3761" s="31"/>
      <c r="H3761" s="36"/>
    </row>
    <row r="3762" spans="1:8" x14ac:dyDescent="0.25">
      <c r="A3762" s="37"/>
      <c r="D3762" s="33"/>
      <c r="E3762" s="18"/>
      <c r="F3762" s="31"/>
      <c r="H3762" s="36"/>
    </row>
    <row r="3763" spans="1:8" x14ac:dyDescent="0.25">
      <c r="A3763" s="37"/>
      <c r="D3763" s="33"/>
      <c r="E3763" s="18"/>
      <c r="F3763" s="31"/>
      <c r="H3763" s="36"/>
    </row>
    <row r="3764" spans="1:8" x14ac:dyDescent="0.25">
      <c r="A3764" s="37"/>
      <c r="D3764" s="33"/>
      <c r="E3764" s="18"/>
      <c r="F3764" s="31"/>
      <c r="H3764" s="36"/>
    </row>
    <row r="3765" spans="1:8" x14ac:dyDescent="0.25">
      <c r="A3765" s="37"/>
      <c r="D3765" s="33"/>
      <c r="E3765" s="18"/>
      <c r="F3765" s="31"/>
      <c r="H3765" s="36"/>
    </row>
    <row r="3766" spans="1:8" x14ac:dyDescent="0.25">
      <c r="A3766" s="37"/>
      <c r="D3766" s="33"/>
      <c r="E3766" s="18"/>
      <c r="F3766" s="31"/>
      <c r="H3766" s="36"/>
    </row>
    <row r="3767" spans="1:8" x14ac:dyDescent="0.25">
      <c r="A3767" s="37"/>
      <c r="D3767" s="33"/>
      <c r="E3767" s="18"/>
      <c r="F3767" s="31"/>
      <c r="H3767" s="36"/>
    </row>
    <row r="3768" spans="1:8" x14ac:dyDescent="0.25">
      <c r="A3768" s="37"/>
      <c r="D3768" s="33"/>
      <c r="E3768" s="18"/>
      <c r="F3768" s="31"/>
      <c r="H3768" s="36"/>
    </row>
    <row r="3769" spans="1:8" x14ac:dyDescent="0.25">
      <c r="A3769" s="37"/>
      <c r="D3769" s="33"/>
      <c r="E3769" s="18"/>
      <c r="F3769" s="31"/>
      <c r="H3769" s="36"/>
    </row>
    <row r="3770" spans="1:8" x14ac:dyDescent="0.25">
      <c r="A3770" s="37"/>
      <c r="D3770" s="33"/>
      <c r="E3770" s="18"/>
      <c r="F3770" s="31"/>
      <c r="H3770" s="36"/>
    </row>
    <row r="3771" spans="1:8" x14ac:dyDescent="0.25">
      <c r="A3771" s="37"/>
      <c r="D3771" s="33"/>
      <c r="E3771" s="18"/>
      <c r="F3771" s="31"/>
      <c r="H3771" s="36"/>
    </row>
    <row r="3772" spans="1:8" x14ac:dyDescent="0.25">
      <c r="A3772" s="37"/>
      <c r="D3772" s="33"/>
      <c r="E3772" s="18"/>
      <c r="F3772" s="31"/>
      <c r="H3772" s="36"/>
    </row>
    <row r="3773" spans="1:8" x14ac:dyDescent="0.25">
      <c r="A3773" s="37"/>
      <c r="D3773" s="33"/>
      <c r="E3773" s="18"/>
      <c r="F3773" s="31"/>
      <c r="H3773" s="36"/>
    </row>
    <row r="3774" spans="1:8" x14ac:dyDescent="0.25">
      <c r="A3774" s="37"/>
      <c r="D3774" s="33"/>
      <c r="E3774" s="18"/>
      <c r="F3774" s="31"/>
      <c r="H3774" s="36"/>
    </row>
    <row r="3775" spans="1:8" x14ac:dyDescent="0.25">
      <c r="A3775" s="37"/>
      <c r="D3775" s="33"/>
      <c r="E3775" s="18"/>
      <c r="F3775" s="31"/>
      <c r="H3775" s="36"/>
    </row>
    <row r="3776" spans="1:8" x14ac:dyDescent="0.25">
      <c r="A3776" s="37"/>
      <c r="D3776" s="33"/>
      <c r="E3776" s="18"/>
      <c r="F3776" s="31"/>
      <c r="H3776" s="36"/>
    </row>
    <row r="3777" spans="1:8" x14ac:dyDescent="0.25">
      <c r="A3777" s="37"/>
      <c r="D3777" s="33"/>
      <c r="E3777" s="18"/>
      <c r="F3777" s="31"/>
      <c r="H3777" s="36"/>
    </row>
    <row r="3778" spans="1:8" x14ac:dyDescent="0.25">
      <c r="A3778" s="37"/>
      <c r="D3778" s="33"/>
      <c r="E3778" s="18"/>
      <c r="F3778" s="31"/>
      <c r="H3778" s="36"/>
    </row>
    <row r="3779" spans="1:8" x14ac:dyDescent="0.25">
      <c r="A3779" s="37"/>
      <c r="D3779" s="33"/>
      <c r="E3779" s="18"/>
      <c r="F3779" s="31"/>
      <c r="H3779" s="36"/>
    </row>
    <row r="3780" spans="1:8" x14ac:dyDescent="0.25">
      <c r="A3780" s="37"/>
      <c r="D3780" s="33"/>
      <c r="E3780" s="18"/>
      <c r="F3780" s="31"/>
      <c r="H3780" s="36"/>
    </row>
    <row r="3781" spans="1:8" x14ac:dyDescent="0.25">
      <c r="A3781" s="37"/>
      <c r="D3781" s="33"/>
      <c r="E3781" s="18"/>
      <c r="F3781" s="31"/>
      <c r="H3781" s="36"/>
    </row>
    <row r="3782" spans="1:8" x14ac:dyDescent="0.25">
      <c r="A3782" s="37"/>
      <c r="D3782" s="33"/>
      <c r="E3782" s="18"/>
      <c r="F3782" s="31"/>
      <c r="H3782" s="36"/>
    </row>
    <row r="3783" spans="1:8" x14ac:dyDescent="0.25">
      <c r="A3783" s="37"/>
      <c r="D3783" s="33"/>
      <c r="E3783" s="18"/>
      <c r="F3783" s="31"/>
      <c r="H3783" s="36"/>
    </row>
    <row r="3784" spans="1:8" x14ac:dyDescent="0.25">
      <c r="A3784" s="37"/>
      <c r="D3784" s="33"/>
      <c r="E3784" s="18"/>
      <c r="F3784" s="31"/>
      <c r="H3784" s="36"/>
    </row>
    <row r="3785" spans="1:8" x14ac:dyDescent="0.25">
      <c r="A3785" s="37"/>
      <c r="D3785" s="33"/>
      <c r="E3785" s="18"/>
      <c r="F3785" s="31"/>
      <c r="H3785" s="36"/>
    </row>
    <row r="3786" spans="1:8" x14ac:dyDescent="0.25">
      <c r="A3786" s="37"/>
      <c r="D3786" s="33"/>
      <c r="E3786" s="18"/>
      <c r="F3786" s="31"/>
      <c r="H3786" s="36"/>
    </row>
    <row r="3787" spans="1:8" x14ac:dyDescent="0.25">
      <c r="A3787" s="37"/>
      <c r="D3787" s="33"/>
      <c r="E3787" s="18"/>
      <c r="F3787" s="31"/>
      <c r="H3787" s="36"/>
    </row>
    <row r="3788" spans="1:8" x14ac:dyDescent="0.25">
      <c r="A3788" s="37"/>
      <c r="D3788" s="33"/>
      <c r="E3788" s="18"/>
      <c r="F3788" s="31"/>
      <c r="H3788" s="36"/>
    </row>
    <row r="3789" spans="1:8" x14ac:dyDescent="0.25">
      <c r="A3789" s="37"/>
      <c r="D3789" s="33"/>
      <c r="E3789" s="18"/>
      <c r="F3789" s="31"/>
      <c r="H3789" s="36"/>
    </row>
    <row r="3790" spans="1:8" x14ac:dyDescent="0.25">
      <c r="A3790" s="37"/>
      <c r="D3790" s="33"/>
      <c r="E3790" s="18"/>
      <c r="F3790" s="31"/>
      <c r="H3790" s="36"/>
    </row>
    <row r="3791" spans="1:8" x14ac:dyDescent="0.25">
      <c r="A3791" s="37"/>
      <c r="D3791" s="33"/>
      <c r="E3791" s="18"/>
      <c r="F3791" s="31"/>
      <c r="H3791" s="36"/>
    </row>
    <row r="3792" spans="1:8" x14ac:dyDescent="0.25">
      <c r="A3792" s="37"/>
      <c r="D3792" s="33"/>
      <c r="E3792" s="18"/>
      <c r="F3792" s="31"/>
      <c r="H3792" s="36"/>
    </row>
    <row r="3793" spans="1:8" x14ac:dyDescent="0.25">
      <c r="A3793" s="37"/>
      <c r="D3793" s="33"/>
      <c r="E3793" s="18"/>
      <c r="F3793" s="31"/>
      <c r="H3793" s="36"/>
    </row>
    <row r="3794" spans="1:8" x14ac:dyDescent="0.25">
      <c r="A3794" s="37"/>
      <c r="D3794" s="33"/>
      <c r="E3794" s="18"/>
      <c r="F3794" s="31"/>
      <c r="H3794" s="36"/>
    </row>
    <row r="3795" spans="1:8" x14ac:dyDescent="0.25">
      <c r="A3795" s="37"/>
      <c r="D3795" s="33"/>
      <c r="E3795" s="18"/>
      <c r="F3795" s="31"/>
      <c r="H3795" s="36"/>
    </row>
    <row r="3796" spans="1:8" x14ac:dyDescent="0.25">
      <c r="A3796" s="37"/>
      <c r="D3796" s="33"/>
      <c r="E3796" s="18"/>
      <c r="F3796" s="31"/>
      <c r="H3796" s="36"/>
    </row>
    <row r="3797" spans="1:8" x14ac:dyDescent="0.25">
      <c r="A3797" s="37"/>
      <c r="D3797" s="33"/>
      <c r="E3797" s="18"/>
      <c r="F3797" s="31"/>
      <c r="H3797" s="36"/>
    </row>
    <row r="3798" spans="1:8" x14ac:dyDescent="0.25">
      <c r="A3798" s="37"/>
      <c r="D3798" s="33"/>
      <c r="E3798" s="18"/>
      <c r="F3798" s="31"/>
      <c r="H3798" s="36"/>
    </row>
    <row r="3799" spans="1:8" x14ac:dyDescent="0.25">
      <c r="A3799" s="37"/>
      <c r="D3799" s="33"/>
      <c r="E3799" s="18"/>
      <c r="F3799" s="31"/>
      <c r="H3799" s="36"/>
    </row>
    <row r="3800" spans="1:8" x14ac:dyDescent="0.25">
      <c r="A3800" s="37"/>
      <c r="D3800" s="33"/>
      <c r="E3800" s="18"/>
      <c r="F3800" s="31"/>
      <c r="H3800" s="36"/>
    </row>
    <row r="3801" spans="1:8" x14ac:dyDescent="0.25">
      <c r="A3801" s="37"/>
      <c r="D3801" s="33"/>
      <c r="E3801" s="18"/>
      <c r="F3801" s="31"/>
      <c r="H3801" s="36"/>
    </row>
    <row r="3802" spans="1:8" x14ac:dyDescent="0.25">
      <c r="A3802" s="37"/>
      <c r="D3802" s="33"/>
      <c r="E3802" s="18"/>
      <c r="F3802" s="31"/>
      <c r="H3802" s="36"/>
    </row>
    <row r="3803" spans="1:8" x14ac:dyDescent="0.25">
      <c r="A3803" s="37"/>
      <c r="D3803" s="33"/>
      <c r="E3803" s="18"/>
      <c r="F3803" s="31"/>
      <c r="H3803" s="36"/>
    </row>
    <row r="3804" spans="1:8" x14ac:dyDescent="0.25">
      <c r="A3804" s="37"/>
      <c r="D3804" s="33"/>
      <c r="E3804" s="18"/>
      <c r="F3804" s="31"/>
      <c r="H3804" s="36"/>
    </row>
    <row r="3805" spans="1:8" x14ac:dyDescent="0.25">
      <c r="A3805" s="37"/>
      <c r="D3805" s="33"/>
      <c r="E3805" s="18"/>
      <c r="F3805" s="31"/>
      <c r="H3805" s="36"/>
    </row>
    <row r="3806" spans="1:8" x14ac:dyDescent="0.25">
      <c r="A3806" s="37"/>
      <c r="D3806" s="33"/>
      <c r="E3806" s="18"/>
      <c r="F3806" s="31"/>
      <c r="H3806" s="36"/>
    </row>
    <row r="3807" spans="1:8" x14ac:dyDescent="0.25">
      <c r="A3807" s="37"/>
      <c r="D3807" s="33"/>
      <c r="E3807" s="18"/>
      <c r="F3807" s="31"/>
      <c r="H3807" s="36"/>
    </row>
    <row r="3808" spans="1:8" x14ac:dyDescent="0.25">
      <c r="A3808" s="37"/>
      <c r="D3808" s="33"/>
      <c r="E3808" s="18"/>
      <c r="F3808" s="31"/>
      <c r="H3808" s="36"/>
    </row>
    <row r="3809" spans="1:8" x14ac:dyDescent="0.25">
      <c r="A3809" s="37"/>
      <c r="D3809" s="33"/>
      <c r="E3809" s="18"/>
      <c r="F3809" s="31"/>
      <c r="H3809" s="36"/>
    </row>
    <row r="3810" spans="1:8" x14ac:dyDescent="0.25">
      <c r="A3810" s="37"/>
      <c r="D3810" s="33"/>
      <c r="E3810" s="18"/>
      <c r="F3810" s="31"/>
      <c r="H3810" s="36"/>
    </row>
    <row r="3811" spans="1:8" x14ac:dyDescent="0.25">
      <c r="A3811" s="37"/>
      <c r="D3811" s="33"/>
      <c r="E3811" s="18"/>
      <c r="F3811" s="31"/>
      <c r="H3811" s="36"/>
    </row>
    <row r="3812" spans="1:8" x14ac:dyDescent="0.25">
      <c r="A3812" s="37"/>
      <c r="D3812" s="33"/>
      <c r="E3812" s="18"/>
      <c r="F3812" s="31"/>
      <c r="H3812" s="36"/>
    </row>
    <row r="3813" spans="1:8" x14ac:dyDescent="0.25">
      <c r="A3813" s="37"/>
      <c r="D3813" s="33"/>
      <c r="E3813" s="18"/>
      <c r="F3813" s="31"/>
      <c r="H3813" s="36"/>
    </row>
    <row r="3814" spans="1:8" x14ac:dyDescent="0.25">
      <c r="A3814" s="37"/>
      <c r="D3814" s="33"/>
      <c r="E3814" s="18"/>
      <c r="F3814" s="31"/>
      <c r="H3814" s="36"/>
    </row>
    <row r="3815" spans="1:8" x14ac:dyDescent="0.25">
      <c r="A3815" s="37"/>
      <c r="D3815" s="33"/>
      <c r="E3815" s="18"/>
      <c r="F3815" s="31"/>
      <c r="H3815" s="36"/>
    </row>
    <row r="3816" spans="1:8" x14ac:dyDescent="0.25">
      <c r="A3816" s="37"/>
      <c r="D3816" s="33"/>
      <c r="E3816" s="18"/>
      <c r="F3816" s="31"/>
      <c r="H3816" s="36"/>
    </row>
    <row r="3817" spans="1:8" x14ac:dyDescent="0.25">
      <c r="A3817" s="37"/>
      <c r="D3817" s="33"/>
      <c r="E3817" s="18"/>
      <c r="F3817" s="31"/>
      <c r="H3817" s="36"/>
    </row>
    <row r="3818" spans="1:8" x14ac:dyDescent="0.25">
      <c r="A3818" s="37"/>
      <c r="D3818" s="33"/>
      <c r="E3818" s="18"/>
      <c r="F3818" s="31"/>
      <c r="H3818" s="36"/>
    </row>
    <row r="3819" spans="1:8" x14ac:dyDescent="0.25">
      <c r="A3819" s="37"/>
      <c r="D3819" s="33"/>
      <c r="E3819" s="18"/>
      <c r="F3819" s="31"/>
      <c r="H3819" s="36"/>
    </row>
    <row r="3820" spans="1:8" x14ac:dyDescent="0.25">
      <c r="A3820" s="37"/>
      <c r="D3820" s="33"/>
      <c r="E3820" s="18"/>
      <c r="F3820" s="31"/>
      <c r="H3820" s="36"/>
    </row>
    <row r="3821" spans="1:8" x14ac:dyDescent="0.25">
      <c r="A3821" s="37"/>
      <c r="D3821" s="33"/>
      <c r="E3821" s="18"/>
      <c r="F3821" s="31"/>
      <c r="H3821" s="36"/>
    </row>
    <row r="3822" spans="1:8" x14ac:dyDescent="0.25">
      <c r="A3822" s="37"/>
      <c r="D3822" s="33"/>
      <c r="E3822" s="18"/>
      <c r="F3822" s="31"/>
      <c r="H3822" s="36"/>
    </row>
    <row r="3823" spans="1:8" x14ac:dyDescent="0.25">
      <c r="A3823" s="37"/>
      <c r="D3823" s="33"/>
      <c r="E3823" s="18"/>
      <c r="F3823" s="31"/>
      <c r="H3823" s="36"/>
    </row>
    <row r="3824" spans="1:8" x14ac:dyDescent="0.25">
      <c r="A3824" s="37"/>
      <c r="D3824" s="33"/>
      <c r="E3824" s="18"/>
      <c r="F3824" s="31"/>
      <c r="H3824" s="36"/>
    </row>
    <row r="3825" spans="1:8" x14ac:dyDescent="0.25">
      <c r="A3825" s="37"/>
      <c r="D3825" s="33"/>
      <c r="E3825" s="18"/>
      <c r="F3825" s="31"/>
      <c r="H3825" s="36"/>
    </row>
    <row r="3826" spans="1:8" x14ac:dyDescent="0.25">
      <c r="A3826" s="37"/>
      <c r="D3826" s="33"/>
      <c r="E3826" s="18"/>
      <c r="F3826" s="31"/>
      <c r="H3826" s="36"/>
    </row>
    <row r="3827" spans="1:8" x14ac:dyDescent="0.25">
      <c r="A3827" s="37"/>
      <c r="D3827" s="33"/>
      <c r="E3827" s="18"/>
      <c r="F3827" s="31"/>
      <c r="H3827" s="36"/>
    </row>
    <row r="3828" spans="1:8" x14ac:dyDescent="0.25">
      <c r="A3828" s="37"/>
      <c r="D3828" s="33"/>
      <c r="E3828" s="18"/>
      <c r="F3828" s="31"/>
      <c r="H3828" s="36"/>
    </row>
    <row r="3829" spans="1:8" x14ac:dyDescent="0.25">
      <c r="A3829" s="37"/>
      <c r="D3829" s="33"/>
      <c r="E3829" s="18"/>
      <c r="F3829" s="31"/>
      <c r="H3829" s="36"/>
    </row>
    <row r="3830" spans="1:8" x14ac:dyDescent="0.25">
      <c r="A3830" s="37"/>
      <c r="D3830" s="33"/>
      <c r="E3830" s="18"/>
      <c r="F3830" s="31"/>
      <c r="H3830" s="36"/>
    </row>
    <row r="3831" spans="1:8" x14ac:dyDescent="0.25">
      <c r="A3831" s="37"/>
      <c r="D3831" s="33"/>
      <c r="E3831" s="18"/>
      <c r="F3831" s="31"/>
      <c r="H3831" s="36"/>
    </row>
    <row r="3832" spans="1:8" x14ac:dyDescent="0.25">
      <c r="A3832" s="37"/>
      <c r="D3832" s="33"/>
      <c r="E3832" s="18"/>
      <c r="F3832" s="31"/>
      <c r="H3832" s="36"/>
    </row>
    <row r="3833" spans="1:8" x14ac:dyDescent="0.25">
      <c r="A3833" s="37"/>
      <c r="D3833" s="33"/>
      <c r="E3833" s="18"/>
      <c r="F3833" s="31"/>
      <c r="H3833" s="36"/>
    </row>
    <row r="3834" spans="1:8" x14ac:dyDescent="0.25">
      <c r="A3834" s="37"/>
      <c r="D3834" s="33"/>
      <c r="E3834" s="18"/>
      <c r="F3834" s="31"/>
      <c r="H3834" s="36"/>
    </row>
    <row r="3835" spans="1:8" x14ac:dyDescent="0.25">
      <c r="A3835" s="37"/>
      <c r="D3835" s="33"/>
      <c r="E3835" s="18"/>
      <c r="F3835" s="31"/>
      <c r="H3835" s="36"/>
    </row>
    <row r="3836" spans="1:8" x14ac:dyDescent="0.25">
      <c r="A3836" s="37"/>
      <c r="D3836" s="33"/>
      <c r="E3836" s="18"/>
      <c r="F3836" s="31"/>
      <c r="H3836" s="36"/>
    </row>
    <row r="3837" spans="1:8" x14ac:dyDescent="0.25">
      <c r="A3837" s="37"/>
      <c r="D3837" s="33"/>
      <c r="E3837" s="18"/>
      <c r="F3837" s="31"/>
      <c r="H3837" s="36"/>
    </row>
    <row r="3838" spans="1:8" x14ac:dyDescent="0.25">
      <c r="A3838" s="37"/>
      <c r="D3838" s="33"/>
      <c r="E3838" s="18"/>
      <c r="F3838" s="31"/>
      <c r="H3838" s="36"/>
    </row>
    <row r="3839" spans="1:8" x14ac:dyDescent="0.25">
      <c r="A3839" s="37"/>
      <c r="D3839" s="33"/>
      <c r="E3839" s="18"/>
      <c r="F3839" s="31"/>
      <c r="H3839" s="36"/>
    </row>
    <row r="3840" spans="1:8" x14ac:dyDescent="0.25">
      <c r="A3840" s="37"/>
      <c r="D3840" s="33"/>
      <c r="E3840" s="18"/>
      <c r="F3840" s="31"/>
      <c r="H3840" s="36"/>
    </row>
    <row r="3841" spans="1:8" x14ac:dyDescent="0.25">
      <c r="A3841" s="37"/>
      <c r="D3841" s="33"/>
      <c r="E3841" s="18"/>
      <c r="F3841" s="31"/>
      <c r="H3841" s="36"/>
    </row>
    <row r="3842" spans="1:8" x14ac:dyDescent="0.25">
      <c r="A3842" s="37"/>
      <c r="D3842" s="33"/>
      <c r="E3842" s="18"/>
      <c r="F3842" s="31"/>
      <c r="H3842" s="36"/>
    </row>
    <row r="3843" spans="1:8" x14ac:dyDescent="0.25">
      <c r="A3843" s="37"/>
      <c r="D3843" s="33"/>
      <c r="E3843" s="18"/>
      <c r="F3843" s="31"/>
      <c r="H3843" s="36"/>
    </row>
    <row r="3844" spans="1:8" x14ac:dyDescent="0.25">
      <c r="A3844" s="37"/>
      <c r="D3844" s="33"/>
      <c r="E3844" s="18"/>
      <c r="F3844" s="31"/>
      <c r="H3844" s="36"/>
    </row>
    <row r="3845" spans="1:8" x14ac:dyDescent="0.25">
      <c r="A3845" s="37"/>
      <c r="D3845" s="33"/>
      <c r="E3845" s="18"/>
      <c r="F3845" s="31"/>
      <c r="H3845" s="36"/>
    </row>
    <row r="3846" spans="1:8" x14ac:dyDescent="0.25">
      <c r="A3846" s="37"/>
      <c r="D3846" s="33"/>
      <c r="E3846" s="18"/>
      <c r="F3846" s="31"/>
      <c r="H3846" s="36"/>
    </row>
    <row r="3847" spans="1:8" x14ac:dyDescent="0.25">
      <c r="A3847" s="37"/>
      <c r="D3847" s="33"/>
      <c r="E3847" s="18"/>
      <c r="F3847" s="31"/>
      <c r="H3847" s="36"/>
    </row>
    <row r="3848" spans="1:8" x14ac:dyDescent="0.25">
      <c r="A3848" s="37"/>
      <c r="D3848" s="33"/>
      <c r="E3848" s="18"/>
      <c r="F3848" s="31"/>
      <c r="H3848" s="36"/>
    </row>
    <row r="3849" spans="1:8" x14ac:dyDescent="0.25">
      <c r="A3849" s="37"/>
      <c r="D3849" s="33"/>
      <c r="E3849" s="18"/>
      <c r="F3849" s="31"/>
      <c r="H3849" s="36"/>
    </row>
    <row r="3850" spans="1:8" x14ac:dyDescent="0.25">
      <c r="A3850" s="37"/>
      <c r="D3850" s="33"/>
      <c r="E3850" s="18"/>
      <c r="F3850" s="31"/>
      <c r="H3850" s="36"/>
    </row>
    <row r="3851" spans="1:8" x14ac:dyDescent="0.25">
      <c r="A3851" s="37"/>
      <c r="D3851" s="33"/>
      <c r="E3851" s="18"/>
      <c r="F3851" s="31"/>
      <c r="H3851" s="36"/>
    </row>
    <row r="3852" spans="1:8" x14ac:dyDescent="0.25">
      <c r="A3852" s="37"/>
      <c r="D3852" s="33"/>
      <c r="E3852" s="18"/>
      <c r="F3852" s="31"/>
      <c r="H3852" s="36"/>
    </row>
    <row r="3853" spans="1:8" x14ac:dyDescent="0.25">
      <c r="A3853" s="37"/>
      <c r="D3853" s="33"/>
      <c r="E3853" s="18"/>
      <c r="F3853" s="31"/>
      <c r="H3853" s="36"/>
    </row>
    <row r="3854" spans="1:8" x14ac:dyDescent="0.25">
      <c r="A3854" s="37"/>
      <c r="D3854" s="33"/>
      <c r="E3854" s="18"/>
      <c r="F3854" s="31"/>
      <c r="H3854" s="36"/>
    </row>
    <row r="3855" spans="1:8" x14ac:dyDescent="0.25">
      <c r="A3855" s="37"/>
      <c r="D3855" s="33"/>
      <c r="E3855" s="18"/>
      <c r="F3855" s="31"/>
      <c r="H3855" s="36"/>
    </row>
    <row r="3856" spans="1:8" x14ac:dyDescent="0.25">
      <c r="A3856" s="37"/>
      <c r="D3856" s="33"/>
      <c r="E3856" s="18"/>
      <c r="F3856" s="31"/>
      <c r="H3856" s="36"/>
    </row>
    <row r="3857" spans="1:8" x14ac:dyDescent="0.25">
      <c r="A3857" s="37"/>
      <c r="D3857" s="33"/>
      <c r="E3857" s="18"/>
      <c r="F3857" s="31"/>
      <c r="H3857" s="36"/>
    </row>
    <row r="3858" spans="1:8" x14ac:dyDescent="0.25">
      <c r="A3858" s="37"/>
      <c r="D3858" s="33"/>
      <c r="E3858" s="18"/>
      <c r="F3858" s="31"/>
      <c r="H3858" s="36"/>
    </row>
    <row r="3859" spans="1:8" x14ac:dyDescent="0.25">
      <c r="A3859" s="37"/>
      <c r="D3859" s="33"/>
      <c r="E3859" s="18"/>
      <c r="F3859" s="31"/>
      <c r="H3859" s="36"/>
    </row>
    <row r="3860" spans="1:8" x14ac:dyDescent="0.25">
      <c r="A3860" s="37"/>
      <c r="D3860" s="33"/>
      <c r="E3860" s="18"/>
      <c r="F3860" s="31"/>
      <c r="H3860" s="36"/>
    </row>
    <row r="3861" spans="1:8" x14ac:dyDescent="0.25">
      <c r="A3861" s="37"/>
      <c r="D3861" s="33"/>
      <c r="E3861" s="18"/>
      <c r="F3861" s="31"/>
      <c r="H3861" s="36"/>
    </row>
    <row r="3862" spans="1:8" x14ac:dyDescent="0.25">
      <c r="A3862" s="37"/>
      <c r="D3862" s="33"/>
      <c r="E3862" s="18"/>
      <c r="F3862" s="31"/>
      <c r="H3862" s="36"/>
    </row>
    <row r="3863" spans="1:8" x14ac:dyDescent="0.25">
      <c r="A3863" s="37"/>
      <c r="D3863" s="33"/>
      <c r="E3863" s="18"/>
      <c r="F3863" s="31"/>
      <c r="H3863" s="36"/>
    </row>
    <row r="3864" spans="1:8" x14ac:dyDescent="0.25">
      <c r="A3864" s="37"/>
      <c r="D3864" s="33"/>
      <c r="E3864" s="18"/>
      <c r="F3864" s="31"/>
      <c r="H3864" s="36"/>
    </row>
    <row r="3865" spans="1:8" x14ac:dyDescent="0.25">
      <c r="A3865" s="37"/>
      <c r="D3865" s="33"/>
      <c r="E3865" s="18"/>
      <c r="F3865" s="31"/>
      <c r="H3865" s="36"/>
    </row>
    <row r="3866" spans="1:8" x14ac:dyDescent="0.25">
      <c r="A3866" s="37"/>
      <c r="D3866" s="33"/>
      <c r="E3866" s="18"/>
      <c r="F3866" s="31"/>
      <c r="H3866" s="36"/>
    </row>
    <row r="3867" spans="1:8" x14ac:dyDescent="0.25">
      <c r="A3867" s="37"/>
      <c r="D3867" s="33"/>
      <c r="E3867" s="18"/>
      <c r="F3867" s="31"/>
      <c r="H3867" s="36"/>
    </row>
    <row r="3868" spans="1:8" x14ac:dyDescent="0.25">
      <c r="A3868" s="37"/>
      <c r="D3868" s="33"/>
      <c r="E3868" s="18"/>
      <c r="F3868" s="31"/>
      <c r="H3868" s="36"/>
    </row>
    <row r="3869" spans="1:8" x14ac:dyDescent="0.25">
      <c r="A3869" s="37"/>
      <c r="D3869" s="33"/>
      <c r="E3869" s="18"/>
      <c r="F3869" s="31"/>
      <c r="H3869" s="36"/>
    </row>
    <row r="3870" spans="1:8" x14ac:dyDescent="0.25">
      <c r="A3870" s="37"/>
      <c r="D3870" s="33"/>
      <c r="E3870" s="18"/>
      <c r="F3870" s="31"/>
      <c r="H3870" s="36"/>
    </row>
    <row r="3871" spans="1:8" x14ac:dyDescent="0.25">
      <c r="A3871" s="37"/>
      <c r="D3871" s="33"/>
      <c r="E3871" s="18"/>
      <c r="F3871" s="31"/>
      <c r="H3871" s="36"/>
    </row>
    <row r="3872" spans="1:8" x14ac:dyDescent="0.25">
      <c r="A3872" s="37"/>
      <c r="D3872" s="33"/>
      <c r="E3872" s="18"/>
      <c r="F3872" s="31"/>
      <c r="H3872" s="36"/>
    </row>
    <row r="3873" spans="1:8" x14ac:dyDescent="0.25">
      <c r="A3873" s="37"/>
      <c r="D3873" s="33"/>
      <c r="E3873" s="18"/>
      <c r="F3873" s="31"/>
      <c r="H3873" s="36"/>
    </row>
    <row r="3874" spans="1:8" x14ac:dyDescent="0.25">
      <c r="A3874" s="37"/>
      <c r="D3874" s="33"/>
      <c r="E3874" s="18"/>
      <c r="F3874" s="31"/>
      <c r="H3874" s="36"/>
    </row>
    <row r="3875" spans="1:8" x14ac:dyDescent="0.25">
      <c r="A3875" s="37"/>
      <c r="D3875" s="33"/>
      <c r="E3875" s="18"/>
      <c r="F3875" s="31"/>
      <c r="H3875" s="36"/>
    </row>
    <row r="3876" spans="1:8" x14ac:dyDescent="0.25">
      <c r="A3876" s="37"/>
      <c r="D3876" s="33"/>
      <c r="E3876" s="18"/>
      <c r="F3876" s="31"/>
      <c r="H3876" s="36"/>
    </row>
    <row r="3877" spans="1:8" x14ac:dyDescent="0.25">
      <c r="A3877" s="37"/>
      <c r="D3877" s="33"/>
      <c r="E3877" s="18"/>
      <c r="F3877" s="31"/>
      <c r="H3877" s="36"/>
    </row>
    <row r="3878" spans="1:8" x14ac:dyDescent="0.25">
      <c r="A3878" s="37"/>
      <c r="D3878" s="33"/>
      <c r="E3878" s="18"/>
      <c r="F3878" s="31"/>
      <c r="H3878" s="36"/>
    </row>
    <row r="3879" spans="1:8" x14ac:dyDescent="0.25">
      <c r="A3879" s="37"/>
      <c r="D3879" s="33"/>
      <c r="E3879" s="18"/>
      <c r="F3879" s="31"/>
      <c r="H3879" s="36"/>
    </row>
    <row r="3880" spans="1:8" x14ac:dyDescent="0.25">
      <c r="A3880" s="37"/>
      <c r="D3880" s="33"/>
      <c r="E3880" s="18"/>
      <c r="F3880" s="31"/>
      <c r="H3880" s="36"/>
    </row>
    <row r="3881" spans="1:8" x14ac:dyDescent="0.25">
      <c r="A3881" s="37"/>
      <c r="D3881" s="33"/>
      <c r="E3881" s="18"/>
      <c r="F3881" s="31"/>
      <c r="H3881" s="36"/>
    </row>
    <row r="3882" spans="1:8" x14ac:dyDescent="0.25">
      <c r="A3882" s="37"/>
      <c r="D3882" s="33"/>
      <c r="E3882" s="18"/>
      <c r="F3882" s="31"/>
      <c r="H3882" s="36"/>
    </row>
    <row r="3883" spans="1:8" x14ac:dyDescent="0.25">
      <c r="A3883" s="37"/>
      <c r="D3883" s="33"/>
      <c r="E3883" s="18"/>
      <c r="F3883" s="31"/>
      <c r="H3883" s="36"/>
    </row>
    <row r="3884" spans="1:8" x14ac:dyDescent="0.25">
      <c r="A3884" s="37"/>
      <c r="D3884" s="33"/>
      <c r="E3884" s="18"/>
      <c r="F3884" s="31"/>
      <c r="H3884" s="36"/>
    </row>
    <row r="3885" spans="1:8" x14ac:dyDescent="0.25">
      <c r="A3885" s="37"/>
      <c r="D3885" s="33"/>
      <c r="E3885" s="18"/>
      <c r="F3885" s="31"/>
      <c r="H3885" s="36"/>
    </row>
    <row r="3886" spans="1:8" x14ac:dyDescent="0.25">
      <c r="A3886" s="37"/>
      <c r="D3886" s="33"/>
      <c r="E3886" s="18"/>
      <c r="F3886" s="31"/>
      <c r="H3886" s="36"/>
    </row>
    <row r="3887" spans="1:8" x14ac:dyDescent="0.25">
      <c r="A3887" s="37"/>
      <c r="D3887" s="33"/>
      <c r="E3887" s="18"/>
      <c r="F3887" s="31"/>
      <c r="H3887" s="36"/>
    </row>
    <row r="3888" spans="1:8" x14ac:dyDescent="0.25">
      <c r="A3888" s="37"/>
      <c r="D3888" s="33"/>
      <c r="E3888" s="18"/>
      <c r="F3888" s="31"/>
      <c r="H3888" s="36"/>
    </row>
    <row r="3889" spans="1:8" x14ac:dyDescent="0.25">
      <c r="A3889" s="37"/>
      <c r="D3889" s="33"/>
      <c r="E3889" s="18"/>
      <c r="F3889" s="31"/>
      <c r="H3889" s="36"/>
    </row>
    <row r="3890" spans="1:8" x14ac:dyDescent="0.25">
      <c r="A3890" s="37"/>
      <c r="D3890" s="33"/>
      <c r="E3890" s="18"/>
      <c r="F3890" s="31"/>
      <c r="H3890" s="36"/>
    </row>
    <row r="3891" spans="1:8" x14ac:dyDescent="0.25">
      <c r="A3891" s="37"/>
      <c r="D3891" s="33"/>
      <c r="E3891" s="18"/>
      <c r="F3891" s="31"/>
      <c r="H3891" s="36"/>
    </row>
    <row r="3892" spans="1:8" x14ac:dyDescent="0.25">
      <c r="A3892" s="37"/>
      <c r="D3892" s="33"/>
      <c r="E3892" s="18"/>
      <c r="F3892" s="31"/>
      <c r="H3892" s="36"/>
    </row>
    <row r="3893" spans="1:8" x14ac:dyDescent="0.25">
      <c r="A3893" s="37"/>
      <c r="D3893" s="33"/>
      <c r="E3893" s="18"/>
      <c r="F3893" s="31"/>
      <c r="H3893" s="36"/>
    </row>
    <row r="3894" spans="1:8" x14ac:dyDescent="0.25">
      <c r="A3894" s="37"/>
      <c r="D3894" s="33"/>
      <c r="E3894" s="18"/>
      <c r="F3894" s="31"/>
      <c r="H3894" s="36"/>
    </row>
    <row r="3895" spans="1:8" x14ac:dyDescent="0.25">
      <c r="A3895" s="37"/>
      <c r="D3895" s="33"/>
      <c r="E3895" s="18"/>
      <c r="F3895" s="31"/>
      <c r="H3895" s="36"/>
    </row>
    <row r="3896" spans="1:8" x14ac:dyDescent="0.25">
      <c r="A3896" s="37"/>
      <c r="D3896" s="33"/>
      <c r="E3896" s="18"/>
      <c r="F3896" s="31"/>
      <c r="H3896" s="36"/>
    </row>
    <row r="3897" spans="1:8" x14ac:dyDescent="0.25">
      <c r="A3897" s="37"/>
      <c r="D3897" s="33"/>
      <c r="E3897" s="18"/>
      <c r="F3897" s="31"/>
      <c r="H3897" s="36"/>
    </row>
    <row r="3898" spans="1:8" x14ac:dyDescent="0.25">
      <c r="A3898" s="37"/>
      <c r="D3898" s="33"/>
      <c r="E3898" s="18"/>
      <c r="F3898" s="31"/>
      <c r="H3898" s="36"/>
    </row>
    <row r="3899" spans="1:8" x14ac:dyDescent="0.25">
      <c r="A3899" s="37"/>
      <c r="D3899" s="33"/>
      <c r="E3899" s="18"/>
      <c r="F3899" s="31"/>
      <c r="H3899" s="36"/>
    </row>
    <row r="3900" spans="1:8" x14ac:dyDescent="0.25">
      <c r="A3900" s="37"/>
      <c r="D3900" s="33"/>
      <c r="E3900" s="18"/>
      <c r="F3900" s="31"/>
      <c r="H3900" s="36"/>
    </row>
    <row r="3901" spans="1:8" x14ac:dyDescent="0.25">
      <c r="A3901" s="37"/>
      <c r="D3901" s="33"/>
      <c r="E3901" s="18"/>
      <c r="F3901" s="31"/>
      <c r="H3901" s="36"/>
    </row>
    <row r="3902" spans="1:8" x14ac:dyDescent="0.25">
      <c r="A3902" s="37"/>
      <c r="D3902" s="33"/>
      <c r="E3902" s="18"/>
      <c r="F3902" s="31"/>
      <c r="H3902" s="36"/>
    </row>
    <row r="3903" spans="1:8" x14ac:dyDescent="0.25">
      <c r="A3903" s="37"/>
      <c r="D3903" s="33"/>
      <c r="E3903" s="18"/>
      <c r="F3903" s="31"/>
      <c r="H3903" s="36"/>
    </row>
    <row r="3904" spans="1:8" x14ac:dyDescent="0.25">
      <c r="A3904" s="37"/>
      <c r="D3904" s="33"/>
      <c r="E3904" s="18"/>
      <c r="F3904" s="31"/>
      <c r="H3904" s="36"/>
    </row>
    <row r="3905" spans="1:8" x14ac:dyDescent="0.25">
      <c r="A3905" s="37"/>
      <c r="D3905" s="33"/>
      <c r="E3905" s="18"/>
      <c r="F3905" s="31"/>
      <c r="H3905" s="36"/>
    </row>
    <row r="3906" spans="1:8" x14ac:dyDescent="0.25">
      <c r="A3906" s="37"/>
      <c r="D3906" s="33"/>
      <c r="E3906" s="18"/>
      <c r="F3906" s="31"/>
      <c r="H3906" s="36"/>
    </row>
    <row r="3907" spans="1:8" x14ac:dyDescent="0.25">
      <c r="A3907" s="37"/>
      <c r="D3907" s="33"/>
      <c r="E3907" s="18"/>
      <c r="F3907" s="31"/>
      <c r="H3907" s="36"/>
    </row>
    <row r="3908" spans="1:8" x14ac:dyDescent="0.25">
      <c r="A3908" s="37"/>
      <c r="D3908" s="33"/>
      <c r="E3908" s="18"/>
      <c r="F3908" s="31"/>
      <c r="H3908" s="36"/>
    </row>
    <row r="3909" spans="1:8" x14ac:dyDescent="0.25">
      <c r="A3909" s="37"/>
      <c r="D3909" s="33"/>
      <c r="E3909" s="18"/>
      <c r="F3909" s="31"/>
      <c r="H3909" s="36"/>
    </row>
    <row r="3910" spans="1:8" x14ac:dyDescent="0.25">
      <c r="A3910" s="37"/>
      <c r="D3910" s="33"/>
      <c r="E3910" s="18"/>
      <c r="F3910" s="31"/>
      <c r="H3910" s="36"/>
    </row>
    <row r="3911" spans="1:8" x14ac:dyDescent="0.25">
      <c r="A3911" s="37"/>
      <c r="D3911" s="33"/>
      <c r="E3911" s="18"/>
      <c r="F3911" s="31"/>
      <c r="H3911" s="36"/>
    </row>
    <row r="3912" spans="1:8" x14ac:dyDescent="0.25">
      <c r="A3912" s="37"/>
      <c r="D3912" s="33"/>
      <c r="E3912" s="18"/>
      <c r="F3912" s="31"/>
      <c r="H3912" s="36"/>
    </row>
    <row r="3913" spans="1:8" x14ac:dyDescent="0.25">
      <c r="A3913" s="37"/>
      <c r="D3913" s="33"/>
      <c r="E3913" s="18"/>
      <c r="F3913" s="31"/>
      <c r="H3913" s="36"/>
    </row>
    <row r="3914" spans="1:8" x14ac:dyDescent="0.25">
      <c r="A3914" s="37"/>
      <c r="D3914" s="33"/>
      <c r="E3914" s="18"/>
      <c r="F3914" s="31"/>
      <c r="H3914" s="36"/>
    </row>
    <row r="3915" spans="1:8" x14ac:dyDescent="0.25">
      <c r="A3915" s="37"/>
      <c r="D3915" s="33"/>
      <c r="E3915" s="18"/>
      <c r="F3915" s="31"/>
      <c r="H3915" s="36"/>
    </row>
    <row r="3916" spans="1:8" x14ac:dyDescent="0.25">
      <c r="A3916" s="37"/>
      <c r="D3916" s="33"/>
      <c r="E3916" s="18"/>
      <c r="F3916" s="31"/>
      <c r="H3916" s="36"/>
    </row>
    <row r="3917" spans="1:8" x14ac:dyDescent="0.25">
      <c r="A3917" s="37"/>
      <c r="D3917" s="33"/>
      <c r="E3917" s="18"/>
      <c r="F3917" s="31"/>
      <c r="H3917" s="36"/>
    </row>
    <row r="3918" spans="1:8" x14ac:dyDescent="0.25">
      <c r="A3918" s="37"/>
      <c r="D3918" s="33"/>
      <c r="E3918" s="18"/>
      <c r="F3918" s="31"/>
      <c r="H3918" s="36"/>
    </row>
    <row r="3919" spans="1:8" x14ac:dyDescent="0.25">
      <c r="A3919" s="37"/>
      <c r="D3919" s="33"/>
      <c r="E3919" s="18"/>
      <c r="F3919" s="31"/>
      <c r="H3919" s="36"/>
    </row>
    <row r="3920" spans="1:8" x14ac:dyDescent="0.25">
      <c r="A3920" s="37"/>
      <c r="D3920" s="33"/>
      <c r="E3920" s="18"/>
      <c r="F3920" s="31"/>
      <c r="H3920" s="36"/>
    </row>
    <row r="3921" spans="1:8" x14ac:dyDescent="0.25">
      <c r="A3921" s="37"/>
      <c r="D3921" s="33"/>
      <c r="E3921" s="18"/>
      <c r="F3921" s="31"/>
      <c r="H3921" s="36"/>
    </row>
    <row r="3922" spans="1:8" x14ac:dyDescent="0.25">
      <c r="A3922" s="37"/>
      <c r="D3922" s="33"/>
      <c r="E3922" s="18"/>
      <c r="F3922" s="31"/>
      <c r="H3922" s="36"/>
    </row>
    <row r="3923" spans="1:8" x14ac:dyDescent="0.25">
      <c r="A3923" s="37"/>
      <c r="D3923" s="33"/>
      <c r="E3923" s="18"/>
      <c r="F3923" s="31"/>
      <c r="H3923" s="36"/>
    </row>
    <row r="3924" spans="1:8" x14ac:dyDescent="0.25">
      <c r="A3924" s="37"/>
      <c r="D3924" s="33"/>
      <c r="E3924" s="18"/>
      <c r="F3924" s="31"/>
      <c r="H3924" s="36"/>
    </row>
    <row r="3925" spans="1:8" x14ac:dyDescent="0.25">
      <c r="A3925" s="37"/>
      <c r="D3925" s="33"/>
      <c r="E3925" s="18"/>
      <c r="F3925" s="31"/>
      <c r="H3925" s="36"/>
    </row>
    <row r="3926" spans="1:8" x14ac:dyDescent="0.25">
      <c r="A3926" s="37"/>
      <c r="D3926" s="33"/>
      <c r="E3926" s="18"/>
      <c r="F3926" s="31"/>
      <c r="H3926" s="36"/>
    </row>
    <row r="3927" spans="1:8" x14ac:dyDescent="0.25">
      <c r="A3927" s="37"/>
      <c r="D3927" s="33"/>
      <c r="E3927" s="18"/>
      <c r="F3927" s="31"/>
      <c r="H3927" s="36"/>
    </row>
    <row r="3928" spans="1:8" x14ac:dyDescent="0.25">
      <c r="A3928" s="37"/>
      <c r="D3928" s="33"/>
      <c r="E3928" s="18"/>
      <c r="F3928" s="31"/>
      <c r="H3928" s="36"/>
    </row>
    <row r="3929" spans="1:8" x14ac:dyDescent="0.25">
      <c r="A3929" s="37"/>
      <c r="D3929" s="33"/>
      <c r="E3929" s="18"/>
      <c r="F3929" s="31"/>
      <c r="H3929" s="36"/>
    </row>
    <row r="3930" spans="1:8" x14ac:dyDescent="0.25">
      <c r="A3930" s="37"/>
      <c r="D3930" s="33"/>
      <c r="E3930" s="18"/>
      <c r="F3930" s="31"/>
      <c r="H3930" s="36"/>
    </row>
    <row r="3931" spans="1:8" x14ac:dyDescent="0.25">
      <c r="A3931" s="37"/>
      <c r="D3931" s="33"/>
      <c r="E3931" s="18"/>
      <c r="F3931" s="31"/>
      <c r="H3931" s="36"/>
    </row>
    <row r="3932" spans="1:8" x14ac:dyDescent="0.25">
      <c r="A3932" s="37"/>
      <c r="D3932" s="33"/>
      <c r="E3932" s="18"/>
      <c r="F3932" s="31"/>
      <c r="H3932" s="36"/>
    </row>
    <row r="3933" spans="1:8" x14ac:dyDescent="0.25">
      <c r="A3933" s="37"/>
      <c r="D3933" s="33"/>
      <c r="E3933" s="18"/>
      <c r="F3933" s="31"/>
      <c r="H3933" s="36"/>
    </row>
    <row r="3934" spans="1:8" x14ac:dyDescent="0.25">
      <c r="A3934" s="37"/>
      <c r="D3934" s="33"/>
      <c r="E3934" s="18"/>
      <c r="F3934" s="31"/>
      <c r="H3934" s="36"/>
    </row>
    <row r="3935" spans="1:8" x14ac:dyDescent="0.25">
      <c r="A3935" s="37"/>
      <c r="D3935" s="33"/>
      <c r="E3935" s="18"/>
      <c r="F3935" s="31"/>
      <c r="H3935" s="36"/>
    </row>
    <row r="3936" spans="1:8" x14ac:dyDescent="0.25">
      <c r="A3936" s="37"/>
      <c r="D3936" s="33"/>
      <c r="E3936" s="18"/>
      <c r="F3936" s="31"/>
      <c r="H3936" s="36"/>
    </row>
    <row r="3937" spans="1:8" x14ac:dyDescent="0.25">
      <c r="A3937" s="37"/>
      <c r="D3937" s="33"/>
      <c r="E3937" s="18"/>
      <c r="F3937" s="31"/>
      <c r="H3937" s="36"/>
    </row>
    <row r="3938" spans="1:8" x14ac:dyDescent="0.25">
      <c r="A3938" s="37"/>
      <c r="D3938" s="33"/>
      <c r="E3938" s="18"/>
      <c r="F3938" s="31"/>
      <c r="H3938" s="36"/>
    </row>
    <row r="3939" spans="1:8" x14ac:dyDescent="0.25">
      <c r="A3939" s="37"/>
      <c r="D3939" s="33"/>
      <c r="E3939" s="18"/>
      <c r="F3939" s="31"/>
      <c r="H3939" s="36"/>
    </row>
    <row r="3940" spans="1:8" x14ac:dyDescent="0.25">
      <c r="A3940" s="37"/>
      <c r="D3940" s="33"/>
      <c r="E3940" s="18"/>
      <c r="F3940" s="31"/>
      <c r="H3940" s="36"/>
    </row>
    <row r="3941" spans="1:8" x14ac:dyDescent="0.25">
      <c r="A3941" s="37"/>
      <c r="D3941" s="33"/>
      <c r="E3941" s="18"/>
      <c r="F3941" s="31"/>
      <c r="H3941" s="36"/>
    </row>
    <row r="3942" spans="1:8" x14ac:dyDescent="0.25">
      <c r="A3942" s="37"/>
      <c r="D3942" s="33"/>
      <c r="E3942" s="18"/>
      <c r="F3942" s="31"/>
      <c r="H3942" s="36"/>
    </row>
    <row r="3943" spans="1:8" x14ac:dyDescent="0.25">
      <c r="A3943" s="37"/>
      <c r="D3943" s="33"/>
      <c r="E3943" s="18"/>
      <c r="F3943" s="31"/>
      <c r="H3943" s="36"/>
    </row>
    <row r="3944" spans="1:8" x14ac:dyDescent="0.25">
      <c r="A3944" s="37"/>
      <c r="D3944" s="33"/>
      <c r="E3944" s="18"/>
      <c r="F3944" s="31"/>
      <c r="H3944" s="36"/>
    </row>
    <row r="3945" spans="1:8" x14ac:dyDescent="0.25">
      <c r="A3945" s="37"/>
      <c r="D3945" s="33"/>
      <c r="E3945" s="18"/>
      <c r="F3945" s="31"/>
      <c r="H3945" s="36"/>
    </row>
    <row r="3946" spans="1:8" x14ac:dyDescent="0.25">
      <c r="A3946" s="37"/>
      <c r="D3946" s="33"/>
      <c r="E3946" s="18"/>
      <c r="F3946" s="31"/>
      <c r="H3946" s="36"/>
    </row>
    <row r="3947" spans="1:8" x14ac:dyDescent="0.25">
      <c r="A3947" s="37"/>
      <c r="D3947" s="33"/>
      <c r="E3947" s="18"/>
      <c r="F3947" s="31"/>
      <c r="H3947" s="36"/>
    </row>
    <row r="3948" spans="1:8" x14ac:dyDescent="0.25">
      <c r="A3948" s="37"/>
      <c r="D3948" s="33"/>
      <c r="E3948" s="18"/>
      <c r="F3948" s="31"/>
      <c r="H3948" s="36"/>
    </row>
    <row r="3949" spans="1:8" x14ac:dyDescent="0.25">
      <c r="A3949" s="37"/>
      <c r="D3949" s="33"/>
      <c r="E3949" s="18"/>
      <c r="F3949" s="31"/>
      <c r="H3949" s="36"/>
    </row>
    <row r="3950" spans="1:8" x14ac:dyDescent="0.25">
      <c r="A3950" s="37"/>
      <c r="D3950" s="33"/>
      <c r="E3950" s="18"/>
      <c r="F3950" s="31"/>
      <c r="H3950" s="36"/>
    </row>
    <row r="3951" spans="1:8" x14ac:dyDescent="0.25">
      <c r="A3951" s="37"/>
      <c r="D3951" s="33"/>
      <c r="E3951" s="18"/>
      <c r="F3951" s="31"/>
      <c r="H3951" s="36"/>
    </row>
    <row r="3952" spans="1:8" x14ac:dyDescent="0.25">
      <c r="A3952" s="37"/>
      <c r="D3952" s="33"/>
      <c r="E3952" s="18"/>
      <c r="F3952" s="31"/>
      <c r="H3952" s="36"/>
    </row>
    <row r="3953" spans="1:8" x14ac:dyDescent="0.25">
      <c r="A3953" s="37"/>
      <c r="D3953" s="33"/>
      <c r="E3953" s="18"/>
      <c r="F3953" s="31"/>
      <c r="H3953" s="36"/>
    </row>
    <row r="3954" spans="1:8" x14ac:dyDescent="0.25">
      <c r="A3954" s="37"/>
      <c r="D3954" s="33"/>
      <c r="E3954" s="18"/>
      <c r="F3954" s="31"/>
      <c r="H3954" s="36"/>
    </row>
    <row r="3955" spans="1:8" x14ac:dyDescent="0.25">
      <c r="A3955" s="37"/>
      <c r="D3955" s="33"/>
      <c r="E3955" s="18"/>
      <c r="F3955" s="31"/>
      <c r="H3955" s="36"/>
    </row>
    <row r="3956" spans="1:8" x14ac:dyDescent="0.25">
      <c r="A3956" s="37"/>
      <c r="D3956" s="33"/>
      <c r="E3956" s="18"/>
      <c r="F3956" s="31"/>
      <c r="H3956" s="36"/>
    </row>
    <row r="3957" spans="1:8" x14ac:dyDescent="0.25">
      <c r="A3957" s="37"/>
      <c r="D3957" s="33"/>
      <c r="E3957" s="18"/>
      <c r="F3957" s="31"/>
      <c r="H3957" s="36"/>
    </row>
    <row r="3958" spans="1:8" x14ac:dyDescent="0.25">
      <c r="A3958" s="37"/>
      <c r="D3958" s="33"/>
      <c r="E3958" s="18"/>
      <c r="F3958" s="31"/>
      <c r="H3958" s="36"/>
    </row>
    <row r="3959" spans="1:8" x14ac:dyDescent="0.25">
      <c r="A3959" s="37"/>
      <c r="D3959" s="33"/>
      <c r="E3959" s="18"/>
      <c r="F3959" s="31"/>
      <c r="H3959" s="36"/>
    </row>
    <row r="3960" spans="1:8" x14ac:dyDescent="0.25">
      <c r="A3960" s="37"/>
      <c r="D3960" s="33"/>
      <c r="E3960" s="18"/>
      <c r="F3960" s="31"/>
      <c r="H3960" s="36"/>
    </row>
    <row r="3961" spans="1:8" x14ac:dyDescent="0.25">
      <c r="A3961" s="37"/>
      <c r="D3961" s="33"/>
      <c r="E3961" s="18"/>
      <c r="F3961" s="31"/>
      <c r="H3961" s="36"/>
    </row>
    <row r="3962" spans="1:8" x14ac:dyDescent="0.25">
      <c r="A3962" s="37"/>
      <c r="D3962" s="33"/>
      <c r="E3962" s="18"/>
      <c r="F3962" s="31"/>
      <c r="H3962" s="36"/>
    </row>
    <row r="3963" spans="1:8" x14ac:dyDescent="0.25">
      <c r="A3963" s="37"/>
      <c r="D3963" s="33"/>
      <c r="E3963" s="18"/>
      <c r="F3963" s="31"/>
      <c r="H3963" s="36"/>
    </row>
    <row r="3964" spans="1:8" x14ac:dyDescent="0.25">
      <c r="A3964" s="37"/>
      <c r="D3964" s="33"/>
      <c r="E3964" s="18"/>
      <c r="F3964" s="31"/>
      <c r="H3964" s="36"/>
    </row>
    <row r="3965" spans="1:8" x14ac:dyDescent="0.25">
      <c r="A3965" s="37"/>
      <c r="D3965" s="33"/>
      <c r="E3965" s="18"/>
      <c r="F3965" s="31"/>
      <c r="H3965" s="36"/>
    </row>
    <row r="3966" spans="1:8" x14ac:dyDescent="0.25">
      <c r="A3966" s="37"/>
      <c r="D3966" s="33"/>
      <c r="E3966" s="18"/>
      <c r="F3966" s="31"/>
      <c r="H3966" s="36"/>
    </row>
    <row r="3967" spans="1:8" x14ac:dyDescent="0.25">
      <c r="A3967" s="37"/>
      <c r="D3967" s="33"/>
      <c r="E3967" s="18"/>
      <c r="F3967" s="31"/>
      <c r="H3967" s="36"/>
    </row>
    <row r="3968" spans="1:8" x14ac:dyDescent="0.25">
      <c r="A3968" s="37"/>
      <c r="D3968" s="33"/>
      <c r="E3968" s="18"/>
      <c r="F3968" s="31"/>
      <c r="H3968" s="36"/>
    </row>
    <row r="3969" spans="1:8" x14ac:dyDescent="0.25">
      <c r="A3969" s="37"/>
      <c r="D3969" s="33"/>
      <c r="E3969" s="18"/>
      <c r="F3969" s="31"/>
      <c r="H3969" s="36"/>
    </row>
    <row r="3970" spans="1:8" x14ac:dyDescent="0.25">
      <c r="A3970" s="37"/>
      <c r="D3970" s="33"/>
      <c r="E3970" s="18"/>
      <c r="F3970" s="31"/>
      <c r="H3970" s="36"/>
    </row>
    <row r="3971" spans="1:8" x14ac:dyDescent="0.25">
      <c r="A3971" s="37"/>
      <c r="D3971" s="33"/>
      <c r="E3971" s="18"/>
      <c r="F3971" s="31"/>
      <c r="H3971" s="36"/>
    </row>
    <row r="3972" spans="1:8" x14ac:dyDescent="0.25">
      <c r="A3972" s="37"/>
      <c r="D3972" s="33"/>
      <c r="E3972" s="18"/>
      <c r="F3972" s="31"/>
      <c r="H3972" s="36"/>
    </row>
    <row r="3973" spans="1:8" x14ac:dyDescent="0.25">
      <c r="A3973" s="37"/>
      <c r="D3973" s="33"/>
      <c r="E3973" s="18"/>
      <c r="F3973" s="31"/>
      <c r="H3973" s="36"/>
    </row>
    <row r="3974" spans="1:8" x14ac:dyDescent="0.25">
      <c r="A3974" s="37"/>
      <c r="D3974" s="33"/>
      <c r="E3974" s="18"/>
      <c r="F3974" s="31"/>
      <c r="H3974" s="36"/>
    </row>
    <row r="3975" spans="1:8" x14ac:dyDescent="0.25">
      <c r="A3975" s="37"/>
      <c r="D3975" s="33"/>
      <c r="E3975" s="18"/>
      <c r="F3975" s="31"/>
      <c r="H3975" s="36"/>
    </row>
    <row r="3976" spans="1:8" x14ac:dyDescent="0.25">
      <c r="A3976" s="37"/>
      <c r="D3976" s="33"/>
      <c r="E3976" s="18"/>
      <c r="F3976" s="31"/>
      <c r="H3976" s="36"/>
    </row>
    <row r="3977" spans="1:8" x14ac:dyDescent="0.25">
      <c r="A3977" s="37"/>
      <c r="D3977" s="33"/>
      <c r="E3977" s="18"/>
      <c r="F3977" s="31"/>
      <c r="H3977" s="36"/>
    </row>
    <row r="3978" spans="1:8" x14ac:dyDescent="0.25">
      <c r="A3978" s="37"/>
      <c r="D3978" s="33"/>
      <c r="E3978" s="18"/>
      <c r="F3978" s="31"/>
      <c r="H3978" s="36"/>
    </row>
    <row r="3979" spans="1:8" x14ac:dyDescent="0.25">
      <c r="A3979" s="37"/>
      <c r="D3979" s="33"/>
      <c r="E3979" s="18"/>
      <c r="F3979" s="31"/>
      <c r="H3979" s="36"/>
    </row>
    <row r="3980" spans="1:8" x14ac:dyDescent="0.25">
      <c r="A3980" s="37"/>
      <c r="D3980" s="33"/>
      <c r="E3980" s="18"/>
      <c r="F3980" s="31"/>
      <c r="H3980" s="36"/>
    </row>
    <row r="3981" spans="1:8" x14ac:dyDescent="0.25">
      <c r="A3981" s="37"/>
      <c r="D3981" s="33"/>
      <c r="E3981" s="18"/>
      <c r="F3981" s="31"/>
      <c r="H3981" s="36"/>
    </row>
    <row r="3982" spans="1:8" x14ac:dyDescent="0.25">
      <c r="A3982" s="37"/>
      <c r="D3982" s="33"/>
      <c r="E3982" s="18"/>
      <c r="F3982" s="31"/>
      <c r="H3982" s="36"/>
    </row>
    <row r="3983" spans="1:8" x14ac:dyDescent="0.25">
      <c r="A3983" s="37"/>
      <c r="D3983" s="33"/>
      <c r="E3983" s="18"/>
      <c r="F3983" s="31"/>
      <c r="H3983" s="36"/>
    </row>
    <row r="3984" spans="1:8" x14ac:dyDescent="0.25">
      <c r="A3984" s="37"/>
      <c r="D3984" s="33"/>
      <c r="E3984" s="18"/>
      <c r="F3984" s="31"/>
      <c r="H3984" s="36"/>
    </row>
    <row r="3985" spans="1:8" x14ac:dyDescent="0.25">
      <c r="A3985" s="37"/>
      <c r="D3985" s="33"/>
      <c r="E3985" s="18"/>
      <c r="F3985" s="31"/>
      <c r="H3985" s="36"/>
    </row>
    <row r="3986" spans="1:8" x14ac:dyDescent="0.25">
      <c r="A3986" s="37"/>
      <c r="D3986" s="33"/>
      <c r="E3986" s="18"/>
      <c r="F3986" s="31"/>
      <c r="H3986" s="36"/>
    </row>
    <row r="3987" spans="1:8" x14ac:dyDescent="0.25">
      <c r="A3987" s="37"/>
      <c r="D3987" s="33"/>
      <c r="E3987" s="18"/>
      <c r="F3987" s="31"/>
      <c r="H3987" s="36"/>
    </row>
    <row r="3988" spans="1:8" x14ac:dyDescent="0.25">
      <c r="A3988" s="37"/>
      <c r="D3988" s="33"/>
      <c r="E3988" s="18"/>
      <c r="F3988" s="31"/>
      <c r="H3988" s="36"/>
    </row>
    <row r="3989" spans="1:8" x14ac:dyDescent="0.25">
      <c r="A3989" s="37"/>
      <c r="D3989" s="33"/>
      <c r="E3989" s="18"/>
      <c r="F3989" s="31"/>
      <c r="H3989" s="36"/>
    </row>
    <row r="3990" spans="1:8" x14ac:dyDescent="0.25">
      <c r="A3990" s="37"/>
      <c r="D3990" s="33"/>
      <c r="E3990" s="18"/>
      <c r="F3990" s="31"/>
      <c r="H3990" s="36"/>
    </row>
    <row r="3991" spans="1:8" x14ac:dyDescent="0.25">
      <c r="A3991" s="37"/>
      <c r="D3991" s="33"/>
      <c r="E3991" s="18"/>
      <c r="F3991" s="31"/>
      <c r="H3991" s="36"/>
    </row>
    <row r="3992" spans="1:8" x14ac:dyDescent="0.25">
      <c r="A3992" s="37"/>
      <c r="D3992" s="33"/>
      <c r="E3992" s="18"/>
      <c r="F3992" s="31"/>
      <c r="H3992" s="36"/>
    </row>
    <row r="3993" spans="1:8" x14ac:dyDescent="0.25">
      <c r="A3993" s="37"/>
      <c r="D3993" s="33"/>
      <c r="E3993" s="18"/>
      <c r="F3993" s="31"/>
      <c r="H3993" s="36"/>
    </row>
    <row r="3994" spans="1:8" x14ac:dyDescent="0.25">
      <c r="A3994" s="37"/>
      <c r="D3994" s="33"/>
      <c r="E3994" s="18"/>
      <c r="F3994" s="31"/>
      <c r="H3994" s="36"/>
    </row>
    <row r="3995" spans="1:8" x14ac:dyDescent="0.25">
      <c r="A3995" s="37"/>
      <c r="D3995" s="33"/>
      <c r="E3995" s="18"/>
      <c r="F3995" s="31"/>
      <c r="H3995" s="36"/>
    </row>
    <row r="3996" spans="1:8" x14ac:dyDescent="0.25">
      <c r="A3996" s="37"/>
      <c r="D3996" s="33"/>
      <c r="E3996" s="18"/>
      <c r="F3996" s="31"/>
      <c r="H3996" s="36"/>
    </row>
    <row r="3997" spans="1:8" x14ac:dyDescent="0.25">
      <c r="A3997" s="37"/>
      <c r="D3997" s="33"/>
      <c r="E3997" s="18"/>
      <c r="F3997" s="31"/>
      <c r="H3997" s="36"/>
    </row>
    <row r="3998" spans="1:8" x14ac:dyDescent="0.25">
      <c r="A3998" s="37"/>
      <c r="D3998" s="33"/>
      <c r="E3998" s="18"/>
      <c r="F3998" s="31"/>
      <c r="H3998" s="36"/>
    </row>
    <row r="3999" spans="1:8" x14ac:dyDescent="0.25">
      <c r="A3999" s="37"/>
      <c r="D3999" s="33"/>
      <c r="E3999" s="18"/>
      <c r="F3999" s="31"/>
      <c r="H3999" s="36"/>
    </row>
    <row r="4000" spans="1:8" x14ac:dyDescent="0.25">
      <c r="A4000" s="37"/>
      <c r="D4000" s="33"/>
      <c r="E4000" s="18"/>
      <c r="F4000" s="31"/>
      <c r="H4000" s="36"/>
    </row>
    <row r="4001" spans="1:8" x14ac:dyDescent="0.25">
      <c r="A4001" s="37"/>
      <c r="D4001" s="33"/>
      <c r="E4001" s="18"/>
      <c r="F4001" s="31"/>
      <c r="H4001" s="36"/>
    </row>
    <row r="4002" spans="1:8" x14ac:dyDescent="0.25">
      <c r="A4002" s="37"/>
      <c r="D4002" s="33"/>
      <c r="E4002" s="18"/>
      <c r="F4002" s="31"/>
      <c r="H4002" s="36"/>
    </row>
    <row r="4003" spans="1:8" x14ac:dyDescent="0.25">
      <c r="A4003" s="37"/>
      <c r="D4003" s="33"/>
      <c r="E4003" s="18"/>
      <c r="F4003" s="31"/>
      <c r="H4003" s="36"/>
    </row>
    <row r="4004" spans="1:8" x14ac:dyDescent="0.25">
      <c r="A4004" s="37"/>
      <c r="D4004" s="33"/>
      <c r="E4004" s="18"/>
      <c r="F4004" s="31"/>
      <c r="H4004" s="36"/>
    </row>
    <row r="4005" spans="1:8" x14ac:dyDescent="0.25">
      <c r="A4005" s="37"/>
      <c r="D4005" s="33"/>
      <c r="E4005" s="18"/>
      <c r="F4005" s="31"/>
      <c r="H4005" s="36"/>
    </row>
    <row r="4006" spans="1:8" x14ac:dyDescent="0.25">
      <c r="A4006" s="37"/>
      <c r="D4006" s="33"/>
      <c r="E4006" s="18"/>
      <c r="F4006" s="31"/>
      <c r="H4006" s="36"/>
    </row>
    <row r="4007" spans="1:8" x14ac:dyDescent="0.25">
      <c r="A4007" s="37"/>
      <c r="D4007" s="33"/>
      <c r="E4007" s="18"/>
      <c r="F4007" s="31"/>
      <c r="H4007" s="36"/>
    </row>
    <row r="4008" spans="1:8" x14ac:dyDescent="0.25">
      <c r="A4008" s="37"/>
      <c r="D4008" s="33"/>
      <c r="E4008" s="18"/>
      <c r="F4008" s="31"/>
      <c r="H4008" s="36"/>
    </row>
    <row r="4009" spans="1:8" x14ac:dyDescent="0.25">
      <c r="A4009" s="37"/>
      <c r="D4009" s="33"/>
      <c r="E4009" s="18"/>
      <c r="F4009" s="31"/>
      <c r="H4009" s="36"/>
    </row>
    <row r="4010" spans="1:8" x14ac:dyDescent="0.25">
      <c r="A4010" s="37"/>
      <c r="D4010" s="33"/>
      <c r="E4010" s="18"/>
      <c r="F4010" s="31"/>
      <c r="H4010" s="36"/>
    </row>
    <row r="4011" spans="1:8" x14ac:dyDescent="0.25">
      <c r="A4011" s="37"/>
      <c r="D4011" s="33"/>
      <c r="E4011" s="18"/>
      <c r="F4011" s="31"/>
      <c r="H4011" s="36"/>
    </row>
    <row r="4012" spans="1:8" x14ac:dyDescent="0.25">
      <c r="A4012" s="37"/>
      <c r="D4012" s="33"/>
      <c r="E4012" s="18"/>
      <c r="F4012" s="31"/>
      <c r="H4012" s="36"/>
    </row>
    <row r="4013" spans="1:8" x14ac:dyDescent="0.25">
      <c r="A4013" s="37"/>
      <c r="D4013" s="33"/>
      <c r="E4013" s="18"/>
      <c r="F4013" s="31"/>
      <c r="H4013" s="36"/>
    </row>
    <row r="4014" spans="1:8" x14ac:dyDescent="0.25">
      <c r="A4014" s="37"/>
      <c r="D4014" s="33"/>
      <c r="E4014" s="18"/>
      <c r="F4014" s="31"/>
      <c r="H4014" s="36"/>
    </row>
    <row r="4015" spans="1:8" x14ac:dyDescent="0.25">
      <c r="A4015" s="37"/>
      <c r="D4015" s="33"/>
      <c r="E4015" s="18"/>
      <c r="F4015" s="31"/>
      <c r="H4015" s="36"/>
    </row>
    <row r="4016" spans="1:8" x14ac:dyDescent="0.25">
      <c r="A4016" s="37"/>
      <c r="D4016" s="33"/>
      <c r="E4016" s="18"/>
      <c r="F4016" s="31"/>
      <c r="H4016" s="36"/>
    </row>
    <row r="4017" spans="1:8" x14ac:dyDescent="0.25">
      <c r="A4017" s="37"/>
      <c r="D4017" s="33"/>
      <c r="E4017" s="18"/>
      <c r="F4017" s="31"/>
      <c r="H4017" s="36"/>
    </row>
    <row r="4018" spans="1:8" x14ac:dyDescent="0.25">
      <c r="A4018" s="37"/>
      <c r="D4018" s="33"/>
      <c r="E4018" s="18"/>
      <c r="F4018" s="31"/>
      <c r="H4018" s="36"/>
    </row>
    <row r="4019" spans="1:8" x14ac:dyDescent="0.25">
      <c r="A4019" s="37"/>
      <c r="D4019" s="33"/>
      <c r="E4019" s="18"/>
      <c r="F4019" s="31"/>
      <c r="H4019" s="36"/>
    </row>
    <row r="4020" spans="1:8" x14ac:dyDescent="0.25">
      <c r="A4020" s="37"/>
      <c r="D4020" s="33"/>
      <c r="E4020" s="18"/>
      <c r="F4020" s="31"/>
      <c r="H4020" s="36"/>
    </row>
    <row r="4021" spans="1:8" x14ac:dyDescent="0.25">
      <c r="A4021" s="37"/>
      <c r="D4021" s="33"/>
      <c r="E4021" s="18"/>
      <c r="F4021" s="31"/>
      <c r="H4021" s="36"/>
    </row>
    <row r="4022" spans="1:8" x14ac:dyDescent="0.25">
      <c r="A4022" s="37"/>
      <c r="D4022" s="33"/>
      <c r="E4022" s="18"/>
      <c r="F4022" s="31"/>
      <c r="H4022" s="36"/>
    </row>
    <row r="4023" spans="1:8" x14ac:dyDescent="0.25">
      <c r="A4023" s="37"/>
      <c r="D4023" s="33"/>
      <c r="E4023" s="18"/>
      <c r="F4023" s="31"/>
      <c r="H4023" s="36"/>
    </row>
    <row r="4024" spans="1:8" x14ac:dyDescent="0.25">
      <c r="A4024" s="37"/>
      <c r="D4024" s="33"/>
      <c r="E4024" s="18"/>
      <c r="F4024" s="31"/>
      <c r="H4024" s="36"/>
    </row>
    <row r="4025" spans="1:8" x14ac:dyDescent="0.25">
      <c r="A4025" s="37"/>
      <c r="D4025" s="33"/>
      <c r="E4025" s="18"/>
      <c r="F4025" s="31"/>
      <c r="H4025" s="36"/>
    </row>
    <row r="4026" spans="1:8" x14ac:dyDescent="0.25">
      <c r="A4026" s="37"/>
      <c r="D4026" s="33"/>
      <c r="E4026" s="18"/>
      <c r="F4026" s="31"/>
      <c r="H4026" s="36"/>
    </row>
    <row r="4027" spans="1:8" x14ac:dyDescent="0.25">
      <c r="A4027" s="37"/>
      <c r="D4027" s="33"/>
      <c r="E4027" s="18"/>
      <c r="F4027" s="31"/>
      <c r="H4027" s="36"/>
    </row>
    <row r="4028" spans="1:8" x14ac:dyDescent="0.25">
      <c r="A4028" s="37"/>
      <c r="D4028" s="33"/>
      <c r="E4028" s="18"/>
      <c r="F4028" s="31"/>
      <c r="H4028" s="36"/>
    </row>
    <row r="4029" spans="1:8" x14ac:dyDescent="0.25">
      <c r="A4029" s="37"/>
      <c r="D4029" s="33"/>
      <c r="E4029" s="18"/>
      <c r="F4029" s="31"/>
      <c r="H4029" s="36"/>
    </row>
    <row r="4030" spans="1:8" x14ac:dyDescent="0.25">
      <c r="A4030" s="37"/>
      <c r="D4030" s="33"/>
      <c r="E4030" s="18"/>
      <c r="F4030" s="31"/>
      <c r="H4030" s="36"/>
    </row>
    <row r="4031" spans="1:8" x14ac:dyDescent="0.25">
      <c r="A4031" s="37"/>
      <c r="D4031" s="33"/>
      <c r="E4031" s="18"/>
      <c r="F4031" s="31"/>
      <c r="H4031" s="36"/>
    </row>
    <row r="4032" spans="1:8" x14ac:dyDescent="0.25">
      <c r="A4032" s="37"/>
      <c r="D4032" s="33"/>
      <c r="E4032" s="18"/>
      <c r="F4032" s="31"/>
      <c r="H4032" s="36"/>
    </row>
    <row r="4033" spans="1:8" x14ac:dyDescent="0.25">
      <c r="A4033" s="37"/>
      <c r="D4033" s="33"/>
      <c r="E4033" s="18"/>
      <c r="F4033" s="31"/>
      <c r="H4033" s="36"/>
    </row>
    <row r="4034" spans="1:8" x14ac:dyDescent="0.25">
      <c r="A4034" s="37"/>
      <c r="D4034" s="33"/>
      <c r="E4034" s="18"/>
      <c r="F4034" s="31"/>
      <c r="H4034" s="36"/>
    </row>
    <row r="4035" spans="1:8" x14ac:dyDescent="0.25">
      <c r="A4035" s="37"/>
      <c r="D4035" s="33"/>
      <c r="E4035" s="18"/>
      <c r="F4035" s="31"/>
      <c r="H4035" s="36"/>
    </row>
    <row r="4036" spans="1:8" x14ac:dyDescent="0.25">
      <c r="A4036" s="37"/>
      <c r="D4036" s="33"/>
      <c r="E4036" s="18"/>
      <c r="F4036" s="31"/>
      <c r="H4036" s="36"/>
    </row>
    <row r="4037" spans="1:8" x14ac:dyDescent="0.25">
      <c r="A4037" s="37"/>
      <c r="D4037" s="33"/>
      <c r="E4037" s="18"/>
      <c r="F4037" s="31"/>
      <c r="H4037" s="36"/>
    </row>
    <row r="4038" spans="1:8" x14ac:dyDescent="0.25">
      <c r="A4038" s="37"/>
      <c r="D4038" s="33"/>
      <c r="E4038" s="18"/>
      <c r="F4038" s="31"/>
      <c r="H4038" s="36"/>
    </row>
    <row r="4039" spans="1:8" x14ac:dyDescent="0.25">
      <c r="A4039" s="37"/>
      <c r="D4039" s="33"/>
      <c r="E4039" s="18"/>
      <c r="F4039" s="31"/>
      <c r="H4039" s="36"/>
    </row>
    <row r="4040" spans="1:8" x14ac:dyDescent="0.25">
      <c r="A4040" s="37"/>
      <c r="D4040" s="33"/>
      <c r="E4040" s="18"/>
      <c r="F4040" s="31"/>
      <c r="H4040" s="36"/>
    </row>
    <row r="4041" spans="1:8" x14ac:dyDescent="0.25">
      <c r="A4041" s="37"/>
      <c r="D4041" s="33"/>
      <c r="E4041" s="18"/>
      <c r="F4041" s="31"/>
      <c r="H4041" s="36"/>
    </row>
    <row r="4042" spans="1:8" x14ac:dyDescent="0.25">
      <c r="A4042" s="37"/>
      <c r="D4042" s="33"/>
      <c r="E4042" s="18"/>
      <c r="F4042" s="31"/>
      <c r="H4042" s="36"/>
    </row>
    <row r="4043" spans="1:8" x14ac:dyDescent="0.25">
      <c r="A4043" s="37"/>
      <c r="D4043" s="33"/>
      <c r="E4043" s="18"/>
      <c r="F4043" s="31"/>
      <c r="H4043" s="36"/>
    </row>
    <row r="4044" spans="1:8" x14ac:dyDescent="0.25">
      <c r="A4044" s="37"/>
      <c r="D4044" s="33"/>
      <c r="E4044" s="18"/>
      <c r="F4044" s="31"/>
      <c r="H4044" s="36"/>
    </row>
    <row r="4045" spans="1:8" x14ac:dyDescent="0.25">
      <c r="A4045" s="37"/>
      <c r="D4045" s="33"/>
      <c r="E4045" s="18"/>
      <c r="F4045" s="31"/>
      <c r="H4045" s="36"/>
    </row>
    <row r="4046" spans="1:8" x14ac:dyDescent="0.25">
      <c r="A4046" s="37"/>
      <c r="D4046" s="33"/>
      <c r="E4046" s="18"/>
      <c r="F4046" s="31"/>
      <c r="H4046" s="36"/>
    </row>
    <row r="4047" spans="1:8" x14ac:dyDescent="0.25">
      <c r="A4047" s="37"/>
      <c r="D4047" s="33"/>
      <c r="E4047" s="18"/>
      <c r="F4047" s="31"/>
      <c r="H4047" s="36"/>
    </row>
    <row r="4048" spans="1:8" x14ac:dyDescent="0.25">
      <c r="A4048" s="37"/>
      <c r="D4048" s="33"/>
      <c r="E4048" s="18"/>
      <c r="F4048" s="31"/>
      <c r="H4048" s="36"/>
    </row>
    <row r="4049" spans="1:8" x14ac:dyDescent="0.25">
      <c r="A4049" s="37"/>
      <c r="D4049" s="33"/>
      <c r="E4049" s="18"/>
      <c r="F4049" s="31"/>
      <c r="H4049" s="36"/>
    </row>
    <row r="4050" spans="1:8" x14ac:dyDescent="0.25">
      <c r="A4050" s="37"/>
      <c r="D4050" s="33"/>
      <c r="E4050" s="18"/>
      <c r="F4050" s="31"/>
      <c r="H4050" s="36"/>
    </row>
    <row r="4051" spans="1:8" x14ac:dyDescent="0.25">
      <c r="A4051" s="37"/>
      <c r="D4051" s="33"/>
      <c r="E4051" s="18"/>
      <c r="F4051" s="31"/>
      <c r="H4051" s="36"/>
    </row>
    <row r="4052" spans="1:8" x14ac:dyDescent="0.25">
      <c r="A4052" s="37"/>
      <c r="D4052" s="33"/>
      <c r="E4052" s="18"/>
      <c r="F4052" s="31"/>
      <c r="H4052" s="36"/>
    </row>
    <row r="4053" spans="1:8" x14ac:dyDescent="0.25">
      <c r="A4053" s="37"/>
      <c r="D4053" s="33"/>
      <c r="E4053" s="18"/>
      <c r="F4053" s="31"/>
      <c r="H4053" s="36"/>
    </row>
    <row r="4054" spans="1:8" x14ac:dyDescent="0.25">
      <c r="A4054" s="37"/>
      <c r="D4054" s="33"/>
      <c r="E4054" s="18"/>
      <c r="F4054" s="31"/>
      <c r="H4054" s="36"/>
    </row>
    <row r="4055" spans="1:8" x14ac:dyDescent="0.25">
      <c r="A4055" s="37"/>
      <c r="D4055" s="33"/>
      <c r="E4055" s="18"/>
      <c r="F4055" s="31"/>
      <c r="H4055" s="36"/>
    </row>
    <row r="4056" spans="1:8" x14ac:dyDescent="0.25">
      <c r="A4056" s="37"/>
      <c r="D4056" s="33"/>
      <c r="E4056" s="18"/>
      <c r="F4056" s="31"/>
      <c r="H4056" s="36"/>
    </row>
    <row r="4057" spans="1:8" x14ac:dyDescent="0.25">
      <c r="A4057" s="37"/>
      <c r="D4057" s="33"/>
      <c r="E4057" s="18"/>
      <c r="F4057" s="31"/>
      <c r="H4057" s="36"/>
    </row>
    <row r="4058" spans="1:8" x14ac:dyDescent="0.25">
      <c r="A4058" s="37"/>
      <c r="D4058" s="33"/>
      <c r="E4058" s="18"/>
      <c r="F4058" s="31"/>
      <c r="H4058" s="36"/>
    </row>
    <row r="4059" spans="1:8" x14ac:dyDescent="0.25">
      <c r="A4059" s="37"/>
      <c r="D4059" s="33"/>
      <c r="E4059" s="18"/>
      <c r="F4059" s="31"/>
      <c r="H4059" s="36"/>
    </row>
    <row r="4060" spans="1:8" x14ac:dyDescent="0.25">
      <c r="A4060" s="37"/>
      <c r="D4060" s="33"/>
      <c r="E4060" s="18"/>
      <c r="F4060" s="31"/>
      <c r="H4060" s="36"/>
    </row>
    <row r="4061" spans="1:8" x14ac:dyDescent="0.25">
      <c r="A4061" s="37"/>
      <c r="D4061" s="33"/>
      <c r="E4061" s="18"/>
      <c r="F4061" s="31"/>
      <c r="H4061" s="36"/>
    </row>
    <row r="4062" spans="1:8" x14ac:dyDescent="0.25">
      <c r="A4062" s="37"/>
      <c r="D4062" s="33"/>
      <c r="E4062" s="18"/>
      <c r="F4062" s="31"/>
      <c r="H4062" s="36"/>
    </row>
    <row r="4063" spans="1:8" x14ac:dyDescent="0.25">
      <c r="A4063" s="37"/>
      <c r="D4063" s="33"/>
      <c r="E4063" s="18"/>
      <c r="F4063" s="31"/>
      <c r="H4063" s="36"/>
    </row>
    <row r="4064" spans="1:8" x14ac:dyDescent="0.25">
      <c r="A4064" s="37"/>
      <c r="D4064" s="33"/>
      <c r="E4064" s="18"/>
      <c r="F4064" s="31"/>
      <c r="H4064" s="36"/>
    </row>
    <row r="4065" spans="1:8" x14ac:dyDescent="0.25">
      <c r="A4065" s="37"/>
      <c r="D4065" s="33"/>
      <c r="E4065" s="18"/>
      <c r="F4065" s="31"/>
      <c r="H4065" s="36"/>
    </row>
    <row r="4066" spans="1:8" x14ac:dyDescent="0.25">
      <c r="A4066" s="37"/>
      <c r="D4066" s="33"/>
      <c r="E4066" s="18"/>
      <c r="F4066" s="31"/>
      <c r="H4066" s="36"/>
    </row>
    <row r="4067" spans="1:8" x14ac:dyDescent="0.25">
      <c r="A4067" s="37"/>
      <c r="D4067" s="33"/>
      <c r="E4067" s="18"/>
      <c r="F4067" s="31"/>
      <c r="H4067" s="36"/>
    </row>
    <row r="4068" spans="1:8" x14ac:dyDescent="0.25">
      <c r="A4068" s="37"/>
      <c r="D4068" s="33"/>
      <c r="E4068" s="18"/>
      <c r="F4068" s="31"/>
      <c r="H4068" s="36"/>
    </row>
    <row r="4069" spans="1:8" x14ac:dyDescent="0.25">
      <c r="A4069" s="37"/>
      <c r="D4069" s="33"/>
      <c r="E4069" s="18"/>
      <c r="F4069" s="31"/>
      <c r="H4069" s="36"/>
    </row>
    <row r="4070" spans="1:8" x14ac:dyDescent="0.25">
      <c r="A4070" s="37"/>
      <c r="D4070" s="33"/>
      <c r="E4070" s="18"/>
      <c r="F4070" s="31"/>
      <c r="H4070" s="36"/>
    </row>
    <row r="4071" spans="1:8" x14ac:dyDescent="0.25">
      <c r="A4071" s="37"/>
      <c r="D4071" s="33"/>
      <c r="E4071" s="18"/>
      <c r="F4071" s="31"/>
      <c r="H4071" s="36"/>
    </row>
    <row r="4072" spans="1:8" x14ac:dyDescent="0.25">
      <c r="A4072" s="37"/>
      <c r="D4072" s="33"/>
      <c r="E4072" s="18"/>
      <c r="F4072" s="31"/>
      <c r="H4072" s="36"/>
    </row>
    <row r="4073" spans="1:8" x14ac:dyDescent="0.25">
      <c r="A4073" s="37"/>
      <c r="D4073" s="33"/>
      <c r="E4073" s="18"/>
      <c r="F4073" s="31"/>
      <c r="H4073" s="36"/>
    </row>
    <row r="4074" spans="1:8" x14ac:dyDescent="0.25">
      <c r="A4074" s="37"/>
      <c r="D4074" s="33"/>
      <c r="E4074" s="18"/>
      <c r="F4074" s="31"/>
      <c r="H4074" s="36"/>
    </row>
    <row r="4075" spans="1:8" x14ac:dyDescent="0.25">
      <c r="A4075" s="37"/>
      <c r="D4075" s="33"/>
      <c r="E4075" s="18"/>
      <c r="F4075" s="31"/>
      <c r="H4075" s="36"/>
    </row>
    <row r="4076" spans="1:8" x14ac:dyDescent="0.25">
      <c r="A4076" s="37"/>
      <c r="D4076" s="33"/>
      <c r="E4076" s="18"/>
      <c r="F4076" s="31"/>
      <c r="H4076" s="36"/>
    </row>
    <row r="4077" spans="1:8" x14ac:dyDescent="0.25">
      <c r="A4077" s="37"/>
      <c r="D4077" s="33"/>
      <c r="E4077" s="18"/>
      <c r="F4077" s="31"/>
      <c r="H4077" s="36"/>
    </row>
    <row r="4078" spans="1:8" x14ac:dyDescent="0.25">
      <c r="A4078" s="37"/>
      <c r="D4078" s="33"/>
      <c r="E4078" s="18"/>
      <c r="F4078" s="31"/>
      <c r="H4078" s="36"/>
    </row>
    <row r="4079" spans="1:8" x14ac:dyDescent="0.25">
      <c r="A4079" s="37"/>
      <c r="D4079" s="33"/>
      <c r="E4079" s="18"/>
      <c r="F4079" s="31"/>
      <c r="H4079" s="36"/>
    </row>
    <row r="4080" spans="1:8" x14ac:dyDescent="0.25">
      <c r="A4080" s="37"/>
      <c r="D4080" s="33"/>
      <c r="E4080" s="18"/>
      <c r="F4080" s="31"/>
      <c r="H4080" s="36"/>
    </row>
    <row r="4081" spans="1:8" x14ac:dyDescent="0.25">
      <c r="A4081" s="37"/>
      <c r="D4081" s="33"/>
      <c r="E4081" s="18"/>
      <c r="F4081" s="31"/>
      <c r="H4081" s="36"/>
    </row>
    <row r="4082" spans="1:8" x14ac:dyDescent="0.25">
      <c r="A4082" s="37"/>
      <c r="D4082" s="33"/>
      <c r="E4082" s="18"/>
      <c r="F4082" s="31"/>
      <c r="H4082" s="36"/>
    </row>
    <row r="4083" spans="1:8" x14ac:dyDescent="0.25">
      <c r="A4083" s="37"/>
      <c r="D4083" s="33"/>
      <c r="E4083" s="18"/>
      <c r="F4083" s="31"/>
      <c r="H4083" s="36"/>
    </row>
    <row r="4084" spans="1:8" x14ac:dyDescent="0.25">
      <c r="A4084" s="37"/>
      <c r="D4084" s="33"/>
      <c r="E4084" s="18"/>
      <c r="F4084" s="31"/>
      <c r="H4084" s="36"/>
    </row>
    <row r="4085" spans="1:8" x14ac:dyDescent="0.25">
      <c r="A4085" s="37"/>
      <c r="D4085" s="33"/>
      <c r="E4085" s="18"/>
      <c r="F4085" s="31"/>
      <c r="H4085" s="36"/>
    </row>
    <row r="4086" spans="1:8" x14ac:dyDescent="0.25">
      <c r="A4086" s="37"/>
      <c r="D4086" s="33"/>
      <c r="E4086" s="18"/>
      <c r="F4086" s="31"/>
      <c r="H4086" s="36"/>
    </row>
    <row r="4087" spans="1:8" x14ac:dyDescent="0.25">
      <c r="A4087" s="37"/>
      <c r="D4087" s="33"/>
      <c r="E4087" s="18"/>
      <c r="F4087" s="31"/>
      <c r="H4087" s="36"/>
    </row>
    <row r="4088" spans="1:8" x14ac:dyDescent="0.25">
      <c r="A4088" s="37"/>
      <c r="D4088" s="33"/>
      <c r="E4088" s="18"/>
      <c r="F4088" s="31"/>
      <c r="H4088" s="36"/>
    </row>
    <row r="4089" spans="1:8" x14ac:dyDescent="0.25">
      <c r="A4089" s="37"/>
      <c r="D4089" s="33"/>
      <c r="E4089" s="18"/>
      <c r="F4089" s="31"/>
      <c r="H4089" s="36"/>
    </row>
    <row r="4090" spans="1:8" x14ac:dyDescent="0.25">
      <c r="A4090" s="37"/>
      <c r="D4090" s="33"/>
      <c r="E4090" s="18"/>
      <c r="F4090" s="31"/>
      <c r="H4090" s="36"/>
    </row>
    <row r="4091" spans="1:8" x14ac:dyDescent="0.25">
      <c r="A4091" s="37"/>
      <c r="D4091" s="33"/>
      <c r="E4091" s="18"/>
      <c r="F4091" s="31"/>
      <c r="H4091" s="36"/>
    </row>
    <row r="4092" spans="1:8" x14ac:dyDescent="0.25">
      <c r="A4092" s="37"/>
      <c r="D4092" s="33"/>
      <c r="E4092" s="18"/>
      <c r="F4092" s="31"/>
      <c r="H4092" s="36"/>
    </row>
    <row r="4093" spans="1:8" x14ac:dyDescent="0.25">
      <c r="A4093" s="37"/>
      <c r="D4093" s="33"/>
      <c r="E4093" s="18"/>
      <c r="F4093" s="31"/>
      <c r="H4093" s="36"/>
    </row>
    <row r="4094" spans="1:8" x14ac:dyDescent="0.25">
      <c r="A4094" s="37"/>
      <c r="D4094" s="33"/>
      <c r="E4094" s="18"/>
      <c r="F4094" s="31"/>
      <c r="H4094" s="36"/>
    </row>
    <row r="4095" spans="1:8" x14ac:dyDescent="0.25">
      <c r="A4095" s="37"/>
      <c r="D4095" s="33"/>
      <c r="E4095" s="18"/>
      <c r="F4095" s="31"/>
      <c r="H4095" s="36"/>
    </row>
    <row r="4096" spans="1:8" x14ac:dyDescent="0.25">
      <c r="A4096" s="37"/>
      <c r="D4096" s="33"/>
      <c r="E4096" s="18"/>
      <c r="F4096" s="31"/>
      <c r="H4096" s="36"/>
    </row>
    <row r="4097" spans="1:8" x14ac:dyDescent="0.25">
      <c r="A4097" s="37"/>
      <c r="D4097" s="33"/>
      <c r="E4097" s="18"/>
      <c r="F4097" s="31"/>
      <c r="H4097" s="36"/>
    </row>
    <row r="4098" spans="1:8" x14ac:dyDescent="0.25">
      <c r="A4098" s="37"/>
      <c r="D4098" s="33"/>
      <c r="E4098" s="18"/>
      <c r="F4098" s="31"/>
      <c r="H4098" s="36"/>
    </row>
    <row r="4099" spans="1:8" x14ac:dyDescent="0.25">
      <c r="A4099" s="37"/>
      <c r="D4099" s="33"/>
      <c r="E4099" s="18"/>
      <c r="F4099" s="31"/>
      <c r="H4099" s="36"/>
    </row>
    <row r="4100" spans="1:8" x14ac:dyDescent="0.25">
      <c r="A4100" s="37"/>
      <c r="D4100" s="33"/>
      <c r="E4100" s="18"/>
      <c r="F4100" s="31"/>
      <c r="H4100" s="36"/>
    </row>
    <row r="4101" spans="1:8" x14ac:dyDescent="0.25">
      <c r="A4101" s="37"/>
      <c r="D4101" s="33"/>
      <c r="E4101" s="18"/>
      <c r="F4101" s="31"/>
      <c r="H4101" s="36"/>
    </row>
    <row r="4102" spans="1:8" x14ac:dyDescent="0.25">
      <c r="A4102" s="37"/>
      <c r="D4102" s="33"/>
      <c r="E4102" s="18"/>
      <c r="F4102" s="31"/>
      <c r="H4102" s="36"/>
    </row>
    <row r="4103" spans="1:8" x14ac:dyDescent="0.25">
      <c r="A4103" s="37"/>
      <c r="D4103" s="33"/>
      <c r="E4103" s="18"/>
      <c r="F4103" s="31"/>
      <c r="H4103" s="36"/>
    </row>
    <row r="4104" spans="1:8" x14ac:dyDescent="0.25">
      <c r="A4104" s="37"/>
      <c r="D4104" s="33"/>
      <c r="E4104" s="18"/>
      <c r="F4104" s="31"/>
      <c r="H4104" s="36"/>
    </row>
    <row r="4105" spans="1:8" x14ac:dyDescent="0.25">
      <c r="A4105" s="37"/>
      <c r="D4105" s="33"/>
      <c r="E4105" s="18"/>
      <c r="F4105" s="31"/>
      <c r="H4105" s="36"/>
    </row>
    <row r="4106" spans="1:8" x14ac:dyDescent="0.25">
      <c r="A4106" s="37"/>
      <c r="D4106" s="33"/>
      <c r="E4106" s="18"/>
      <c r="F4106" s="31"/>
      <c r="H4106" s="36"/>
    </row>
    <row r="4107" spans="1:8" x14ac:dyDescent="0.25">
      <c r="A4107" s="37"/>
      <c r="D4107" s="33"/>
      <c r="E4107" s="18"/>
      <c r="F4107" s="31"/>
      <c r="H4107" s="36"/>
    </row>
    <row r="4108" spans="1:8" x14ac:dyDescent="0.25">
      <c r="A4108" s="37"/>
      <c r="D4108" s="33"/>
      <c r="E4108" s="18"/>
      <c r="F4108" s="31"/>
      <c r="H4108" s="36"/>
    </row>
    <row r="4109" spans="1:8" x14ac:dyDescent="0.25">
      <c r="A4109" s="37"/>
      <c r="D4109" s="33"/>
      <c r="E4109" s="18"/>
      <c r="F4109" s="31"/>
      <c r="H4109" s="36"/>
    </row>
    <row r="4110" spans="1:8" x14ac:dyDescent="0.25">
      <c r="A4110" s="37"/>
      <c r="D4110" s="33"/>
      <c r="E4110" s="18"/>
      <c r="F4110" s="31"/>
      <c r="H4110" s="36"/>
    </row>
    <row r="4111" spans="1:8" x14ac:dyDescent="0.25">
      <c r="A4111" s="37"/>
      <c r="D4111" s="33"/>
      <c r="E4111" s="18"/>
      <c r="F4111" s="31"/>
      <c r="H4111" s="36"/>
    </row>
    <row r="4112" spans="1:8" x14ac:dyDescent="0.25">
      <c r="A4112" s="37"/>
      <c r="D4112" s="33"/>
      <c r="E4112" s="18"/>
      <c r="F4112" s="31"/>
      <c r="H4112" s="36"/>
    </row>
    <row r="4113" spans="1:8" x14ac:dyDescent="0.25">
      <c r="A4113" s="37"/>
      <c r="D4113" s="33"/>
      <c r="E4113" s="18"/>
      <c r="F4113" s="31"/>
      <c r="H4113" s="36"/>
    </row>
    <row r="4114" spans="1:8" x14ac:dyDescent="0.25">
      <c r="A4114" s="37"/>
      <c r="D4114" s="33"/>
      <c r="E4114" s="18"/>
      <c r="F4114" s="31"/>
      <c r="H4114" s="36"/>
    </row>
    <row r="4115" spans="1:8" x14ac:dyDescent="0.25">
      <c r="A4115" s="37"/>
      <c r="D4115" s="33"/>
      <c r="E4115" s="18"/>
      <c r="F4115" s="31"/>
      <c r="H4115" s="36"/>
    </row>
    <row r="4116" spans="1:8" x14ac:dyDescent="0.25">
      <c r="A4116" s="37"/>
      <c r="D4116" s="33"/>
      <c r="E4116" s="18"/>
      <c r="F4116" s="31"/>
      <c r="H4116" s="36"/>
    </row>
    <row r="4117" spans="1:8" x14ac:dyDescent="0.25">
      <c r="A4117" s="37"/>
      <c r="D4117" s="33"/>
      <c r="E4117" s="18"/>
      <c r="F4117" s="31"/>
      <c r="H4117" s="36"/>
    </row>
    <row r="4118" spans="1:8" x14ac:dyDescent="0.25">
      <c r="A4118" s="37"/>
      <c r="D4118" s="33"/>
      <c r="E4118" s="18"/>
      <c r="F4118" s="31"/>
      <c r="H4118" s="36"/>
    </row>
    <row r="4119" spans="1:8" x14ac:dyDescent="0.25">
      <c r="A4119" s="37"/>
      <c r="D4119" s="33"/>
      <c r="E4119" s="18"/>
      <c r="F4119" s="31"/>
      <c r="H4119" s="36"/>
    </row>
    <row r="4120" spans="1:8" x14ac:dyDescent="0.25">
      <c r="A4120" s="37"/>
      <c r="D4120" s="33"/>
      <c r="E4120" s="18"/>
      <c r="F4120" s="31"/>
      <c r="H4120" s="36"/>
    </row>
    <row r="4121" spans="1:8" x14ac:dyDescent="0.25">
      <c r="A4121" s="37"/>
      <c r="D4121" s="33"/>
      <c r="E4121" s="18"/>
      <c r="F4121" s="31"/>
      <c r="H4121" s="36"/>
    </row>
    <row r="4122" spans="1:8" x14ac:dyDescent="0.25">
      <c r="A4122" s="37"/>
      <c r="D4122" s="33"/>
      <c r="E4122" s="18"/>
      <c r="F4122" s="31"/>
      <c r="H4122" s="36"/>
    </row>
    <row r="4123" spans="1:8" x14ac:dyDescent="0.25">
      <c r="A4123" s="37"/>
      <c r="D4123" s="33"/>
      <c r="E4123" s="18"/>
      <c r="F4123" s="31"/>
      <c r="H4123" s="36"/>
    </row>
    <row r="4124" spans="1:8" x14ac:dyDescent="0.25">
      <c r="A4124" s="37"/>
      <c r="D4124" s="33"/>
      <c r="E4124" s="18"/>
      <c r="F4124" s="31"/>
      <c r="H4124" s="36"/>
    </row>
    <row r="4125" spans="1:8" x14ac:dyDescent="0.25">
      <c r="A4125" s="37"/>
      <c r="D4125" s="33"/>
      <c r="E4125" s="18"/>
      <c r="F4125" s="31"/>
      <c r="H4125" s="36"/>
    </row>
    <row r="4126" spans="1:8" x14ac:dyDescent="0.25">
      <c r="A4126" s="37"/>
      <c r="D4126" s="33"/>
      <c r="E4126" s="18"/>
      <c r="F4126" s="31"/>
      <c r="H4126" s="36"/>
    </row>
    <row r="4127" spans="1:8" x14ac:dyDescent="0.25">
      <c r="A4127" s="37"/>
      <c r="D4127" s="33"/>
      <c r="E4127" s="18"/>
      <c r="F4127" s="31"/>
      <c r="H4127" s="36"/>
    </row>
    <row r="4128" spans="1:8" x14ac:dyDescent="0.25">
      <c r="A4128" s="37"/>
      <c r="D4128" s="33"/>
      <c r="E4128" s="18"/>
      <c r="F4128" s="31"/>
      <c r="H4128" s="36"/>
    </row>
    <row r="4129" spans="1:8" x14ac:dyDescent="0.25">
      <c r="A4129" s="37"/>
      <c r="D4129" s="33"/>
      <c r="E4129" s="18"/>
      <c r="F4129" s="31"/>
      <c r="H4129" s="36"/>
    </row>
    <row r="4130" spans="1:8" x14ac:dyDescent="0.25">
      <c r="A4130" s="37"/>
      <c r="D4130" s="33"/>
      <c r="E4130" s="18"/>
      <c r="F4130" s="31"/>
      <c r="H4130" s="36"/>
    </row>
    <row r="4131" spans="1:8" x14ac:dyDescent="0.25">
      <c r="A4131" s="37"/>
      <c r="D4131" s="33"/>
      <c r="E4131" s="18"/>
      <c r="F4131" s="31"/>
      <c r="H4131" s="36"/>
    </row>
    <row r="4132" spans="1:8" x14ac:dyDescent="0.25">
      <c r="A4132" s="37"/>
      <c r="D4132" s="33"/>
      <c r="E4132" s="18"/>
      <c r="F4132" s="31"/>
      <c r="H4132" s="36"/>
    </row>
    <row r="4133" spans="1:8" x14ac:dyDescent="0.25">
      <c r="A4133" s="37"/>
      <c r="D4133" s="33"/>
      <c r="E4133" s="18"/>
      <c r="F4133" s="31"/>
      <c r="H4133" s="36"/>
    </row>
    <row r="4134" spans="1:8" x14ac:dyDescent="0.25">
      <c r="A4134" s="37"/>
      <c r="D4134" s="33"/>
      <c r="E4134" s="18"/>
      <c r="F4134" s="31"/>
      <c r="H4134" s="36"/>
    </row>
    <row r="4135" spans="1:8" x14ac:dyDescent="0.25">
      <c r="A4135" s="37"/>
      <c r="D4135" s="33"/>
      <c r="E4135" s="18"/>
      <c r="F4135" s="31"/>
      <c r="H4135" s="36"/>
    </row>
    <row r="4136" spans="1:8" x14ac:dyDescent="0.25">
      <c r="A4136" s="37"/>
      <c r="D4136" s="33"/>
      <c r="E4136" s="18"/>
      <c r="F4136" s="31"/>
      <c r="H4136" s="36"/>
    </row>
    <row r="4137" spans="1:8" x14ac:dyDescent="0.25">
      <c r="A4137" s="37"/>
      <c r="D4137" s="33"/>
      <c r="E4137" s="18"/>
      <c r="F4137" s="31"/>
      <c r="H4137" s="36"/>
    </row>
    <row r="4138" spans="1:8" x14ac:dyDescent="0.25">
      <c r="A4138" s="37"/>
      <c r="D4138" s="33"/>
      <c r="E4138" s="18"/>
      <c r="F4138" s="31"/>
      <c r="H4138" s="36"/>
    </row>
    <row r="4139" spans="1:8" x14ac:dyDescent="0.25">
      <c r="A4139" s="37"/>
      <c r="D4139" s="33"/>
      <c r="E4139" s="18"/>
      <c r="F4139" s="31"/>
      <c r="H4139" s="36"/>
    </row>
    <row r="4140" spans="1:8" x14ac:dyDescent="0.25">
      <c r="A4140" s="37"/>
      <c r="D4140" s="33"/>
      <c r="E4140" s="18"/>
      <c r="F4140" s="31"/>
      <c r="H4140" s="36"/>
    </row>
    <row r="4141" spans="1:8" x14ac:dyDescent="0.25">
      <c r="A4141" s="37"/>
      <c r="D4141" s="33"/>
      <c r="E4141" s="18"/>
      <c r="F4141" s="31"/>
      <c r="H4141" s="36"/>
    </row>
    <row r="4142" spans="1:8" x14ac:dyDescent="0.25">
      <c r="A4142" s="37"/>
      <c r="D4142" s="33"/>
      <c r="E4142" s="18"/>
      <c r="F4142" s="31"/>
      <c r="H4142" s="36"/>
    </row>
    <row r="4143" spans="1:8" x14ac:dyDescent="0.25">
      <c r="A4143" s="37"/>
      <c r="D4143" s="33"/>
      <c r="E4143" s="18"/>
      <c r="F4143" s="31"/>
      <c r="H4143" s="36"/>
    </row>
    <row r="4144" spans="1:8" x14ac:dyDescent="0.25">
      <c r="A4144" s="37"/>
      <c r="D4144" s="33"/>
      <c r="E4144" s="18"/>
      <c r="F4144" s="31"/>
      <c r="H4144" s="36"/>
    </row>
    <row r="4145" spans="1:8" x14ac:dyDescent="0.25">
      <c r="A4145" s="37"/>
      <c r="D4145" s="33"/>
      <c r="E4145" s="18"/>
      <c r="F4145" s="31"/>
      <c r="H4145" s="36"/>
    </row>
    <row r="4146" spans="1:8" x14ac:dyDescent="0.25">
      <c r="A4146" s="37"/>
      <c r="D4146" s="33"/>
      <c r="E4146" s="18"/>
      <c r="F4146" s="31"/>
      <c r="H4146" s="36"/>
    </row>
    <row r="4147" spans="1:8" x14ac:dyDescent="0.25">
      <c r="A4147" s="37"/>
      <c r="D4147" s="33"/>
      <c r="E4147" s="18"/>
      <c r="F4147" s="31"/>
      <c r="H4147" s="36"/>
    </row>
    <row r="4148" spans="1:8" x14ac:dyDescent="0.25">
      <c r="A4148" s="37"/>
      <c r="D4148" s="33"/>
      <c r="E4148" s="18"/>
      <c r="F4148" s="31"/>
      <c r="H4148" s="36"/>
    </row>
    <row r="4149" spans="1:8" x14ac:dyDescent="0.25">
      <c r="A4149" s="37"/>
      <c r="D4149" s="33"/>
      <c r="E4149" s="18"/>
      <c r="F4149" s="31"/>
      <c r="H4149" s="36"/>
    </row>
    <row r="4150" spans="1:8" x14ac:dyDescent="0.25">
      <c r="A4150" s="37"/>
      <c r="D4150" s="33"/>
      <c r="E4150" s="18"/>
      <c r="F4150" s="31"/>
      <c r="H4150" s="36"/>
    </row>
    <row r="4151" spans="1:8" x14ac:dyDescent="0.25">
      <c r="A4151" s="37"/>
      <c r="D4151" s="33"/>
      <c r="E4151" s="18"/>
      <c r="F4151" s="31"/>
      <c r="H4151" s="36"/>
    </row>
    <row r="4152" spans="1:8" x14ac:dyDescent="0.25">
      <c r="A4152" s="37"/>
      <c r="D4152" s="33"/>
      <c r="E4152" s="18"/>
      <c r="F4152" s="31"/>
      <c r="H4152" s="36"/>
    </row>
    <row r="4153" spans="1:8" x14ac:dyDescent="0.25">
      <c r="A4153" s="37"/>
      <c r="D4153" s="33"/>
      <c r="E4153" s="18"/>
      <c r="F4153" s="31"/>
      <c r="H4153" s="36"/>
    </row>
    <row r="4154" spans="1:8" x14ac:dyDescent="0.25">
      <c r="A4154" s="37"/>
      <c r="D4154" s="33"/>
      <c r="E4154" s="18"/>
      <c r="F4154" s="31"/>
      <c r="H4154" s="36"/>
    </row>
    <row r="4155" spans="1:8" x14ac:dyDescent="0.25">
      <c r="A4155" s="37"/>
      <c r="D4155" s="33"/>
      <c r="E4155" s="18"/>
      <c r="F4155" s="31"/>
      <c r="H4155" s="36"/>
    </row>
    <row r="4156" spans="1:8" x14ac:dyDescent="0.25">
      <c r="A4156" s="37"/>
      <c r="D4156" s="33"/>
      <c r="E4156" s="18"/>
      <c r="F4156" s="31"/>
      <c r="H4156" s="36"/>
    </row>
    <row r="4157" spans="1:8" x14ac:dyDescent="0.25">
      <c r="A4157" s="37"/>
      <c r="D4157" s="33"/>
      <c r="E4157" s="18"/>
      <c r="F4157" s="31"/>
      <c r="H4157" s="36"/>
    </row>
    <row r="4158" spans="1:8" x14ac:dyDescent="0.25">
      <c r="A4158" s="37"/>
      <c r="D4158" s="33"/>
      <c r="E4158" s="18"/>
      <c r="F4158" s="31"/>
      <c r="H4158" s="36"/>
    </row>
    <row r="4159" spans="1:8" x14ac:dyDescent="0.25">
      <c r="A4159" s="37"/>
      <c r="D4159" s="33"/>
      <c r="E4159" s="18"/>
      <c r="F4159" s="31"/>
      <c r="H4159" s="36"/>
    </row>
    <row r="4160" spans="1:8" x14ac:dyDescent="0.25">
      <c r="A4160" s="37"/>
      <c r="D4160" s="33"/>
      <c r="E4160" s="18"/>
      <c r="F4160" s="31"/>
      <c r="H4160" s="36"/>
    </row>
    <row r="4161" spans="1:8" x14ac:dyDescent="0.25">
      <c r="A4161" s="37"/>
      <c r="D4161" s="33"/>
      <c r="E4161" s="18"/>
      <c r="F4161" s="31"/>
      <c r="H4161" s="36"/>
    </row>
    <row r="4162" spans="1:8" x14ac:dyDescent="0.25">
      <c r="A4162" s="37"/>
      <c r="D4162" s="33"/>
      <c r="E4162" s="18"/>
      <c r="F4162" s="31"/>
      <c r="H4162" s="36"/>
    </row>
    <row r="4163" spans="1:8" x14ac:dyDescent="0.25">
      <c r="A4163" s="37"/>
      <c r="D4163" s="33"/>
      <c r="E4163" s="18"/>
      <c r="F4163" s="31"/>
      <c r="H4163" s="36"/>
    </row>
    <row r="4164" spans="1:8" x14ac:dyDescent="0.25">
      <c r="A4164" s="37"/>
      <c r="D4164" s="33"/>
      <c r="E4164" s="18"/>
      <c r="F4164" s="31"/>
      <c r="H4164" s="36"/>
    </row>
    <row r="4165" spans="1:8" x14ac:dyDescent="0.25">
      <c r="A4165" s="37"/>
      <c r="D4165" s="33"/>
      <c r="E4165" s="18"/>
      <c r="F4165" s="31"/>
      <c r="H4165" s="36"/>
    </row>
    <row r="4166" spans="1:8" x14ac:dyDescent="0.25">
      <c r="A4166" s="37"/>
      <c r="D4166" s="33"/>
      <c r="E4166" s="18"/>
      <c r="F4166" s="31"/>
      <c r="H4166" s="36"/>
    </row>
    <row r="4167" spans="1:8" x14ac:dyDescent="0.25">
      <c r="A4167" s="37"/>
      <c r="D4167" s="33"/>
      <c r="E4167" s="18"/>
      <c r="F4167" s="31"/>
      <c r="H4167" s="36"/>
    </row>
    <row r="4168" spans="1:8" x14ac:dyDescent="0.25">
      <c r="A4168" s="37"/>
      <c r="D4168" s="33"/>
      <c r="E4168" s="18"/>
      <c r="F4168" s="31"/>
      <c r="H4168" s="36"/>
    </row>
    <row r="4169" spans="1:8" x14ac:dyDescent="0.25">
      <c r="A4169" s="37"/>
      <c r="D4169" s="33"/>
      <c r="E4169" s="18"/>
      <c r="F4169" s="31"/>
      <c r="H4169" s="36"/>
    </row>
    <row r="4170" spans="1:8" x14ac:dyDescent="0.25">
      <c r="A4170" s="37"/>
      <c r="D4170" s="33"/>
      <c r="E4170" s="18"/>
      <c r="F4170" s="31"/>
      <c r="H4170" s="36"/>
    </row>
    <row r="4171" spans="1:8" x14ac:dyDescent="0.25">
      <c r="A4171" s="37"/>
      <c r="D4171" s="33"/>
      <c r="E4171" s="18"/>
      <c r="F4171" s="31"/>
      <c r="H4171" s="36"/>
    </row>
    <row r="4172" spans="1:8" x14ac:dyDescent="0.25">
      <c r="A4172" s="37"/>
      <c r="D4172" s="33"/>
      <c r="E4172" s="18"/>
      <c r="F4172" s="31"/>
      <c r="H4172" s="36"/>
    </row>
    <row r="4173" spans="1:8" x14ac:dyDescent="0.25">
      <c r="A4173" s="37"/>
      <c r="D4173" s="33"/>
      <c r="E4173" s="18"/>
      <c r="F4173" s="31"/>
      <c r="H4173" s="36"/>
    </row>
    <row r="4174" spans="1:8" x14ac:dyDescent="0.25">
      <c r="A4174" s="37"/>
      <c r="D4174" s="33"/>
      <c r="E4174" s="18"/>
      <c r="F4174" s="31"/>
      <c r="H4174" s="36"/>
    </row>
    <row r="4175" spans="1:8" x14ac:dyDescent="0.25">
      <c r="A4175" s="37"/>
      <c r="D4175" s="33"/>
      <c r="E4175" s="18"/>
      <c r="F4175" s="31"/>
      <c r="H4175" s="36"/>
    </row>
    <row r="4176" spans="1:8" x14ac:dyDescent="0.25">
      <c r="A4176" s="37"/>
      <c r="D4176" s="33"/>
      <c r="E4176" s="18"/>
      <c r="F4176" s="31"/>
      <c r="H4176" s="36"/>
    </row>
    <row r="4177" spans="1:8" x14ac:dyDescent="0.25">
      <c r="A4177" s="37"/>
      <c r="D4177" s="33"/>
      <c r="E4177" s="18"/>
      <c r="F4177" s="31"/>
      <c r="H4177" s="36"/>
    </row>
    <row r="4178" spans="1:8" x14ac:dyDescent="0.25">
      <c r="A4178" s="37"/>
      <c r="D4178" s="33"/>
      <c r="E4178" s="18"/>
      <c r="F4178" s="31"/>
      <c r="H4178" s="36"/>
    </row>
    <row r="4179" spans="1:8" x14ac:dyDescent="0.25">
      <c r="A4179" s="37"/>
      <c r="D4179" s="33"/>
      <c r="E4179" s="18"/>
      <c r="F4179" s="31"/>
      <c r="H4179" s="36"/>
    </row>
    <row r="4180" spans="1:8" x14ac:dyDescent="0.25">
      <c r="A4180" s="37"/>
      <c r="D4180" s="33"/>
      <c r="E4180" s="18"/>
      <c r="F4180" s="31"/>
      <c r="H4180" s="36"/>
    </row>
    <row r="4181" spans="1:8" x14ac:dyDescent="0.25">
      <c r="A4181" s="37"/>
      <c r="D4181" s="33"/>
      <c r="E4181" s="18"/>
      <c r="F4181" s="31"/>
      <c r="H4181" s="36"/>
    </row>
    <row r="4182" spans="1:8" x14ac:dyDescent="0.25">
      <c r="A4182" s="37"/>
      <c r="D4182" s="33"/>
      <c r="E4182" s="18"/>
      <c r="F4182" s="31"/>
      <c r="H4182" s="36"/>
    </row>
    <row r="4183" spans="1:8" x14ac:dyDescent="0.25">
      <c r="A4183" s="37"/>
      <c r="D4183" s="33"/>
      <c r="E4183" s="18"/>
      <c r="F4183" s="31"/>
      <c r="H4183" s="36"/>
    </row>
    <row r="4184" spans="1:8" x14ac:dyDescent="0.25">
      <c r="A4184" s="37"/>
      <c r="D4184" s="33"/>
      <c r="E4184" s="18"/>
      <c r="F4184" s="31"/>
      <c r="H4184" s="36"/>
    </row>
    <row r="4185" spans="1:8" x14ac:dyDescent="0.25">
      <c r="A4185" s="37"/>
      <c r="D4185" s="33"/>
      <c r="E4185" s="18"/>
      <c r="F4185" s="31"/>
      <c r="H4185" s="36"/>
    </row>
    <row r="4186" spans="1:8" x14ac:dyDescent="0.25">
      <c r="A4186" s="37"/>
      <c r="D4186" s="33"/>
      <c r="E4186" s="18"/>
      <c r="F4186" s="31"/>
      <c r="H4186" s="36"/>
    </row>
    <row r="4187" spans="1:8" x14ac:dyDescent="0.25">
      <c r="A4187" s="37"/>
      <c r="D4187" s="33"/>
      <c r="E4187" s="18"/>
      <c r="F4187" s="31"/>
      <c r="H4187" s="36"/>
    </row>
    <row r="4188" spans="1:8" x14ac:dyDescent="0.25">
      <c r="A4188" s="37"/>
      <c r="D4188" s="33"/>
      <c r="E4188" s="18"/>
      <c r="F4188" s="31"/>
      <c r="H4188" s="36"/>
    </row>
    <row r="4189" spans="1:8" x14ac:dyDescent="0.25">
      <c r="A4189" s="37"/>
      <c r="D4189" s="33"/>
      <c r="E4189" s="18"/>
      <c r="F4189" s="31"/>
      <c r="H4189" s="36"/>
    </row>
    <row r="4190" spans="1:8" x14ac:dyDescent="0.25">
      <c r="A4190" s="37"/>
      <c r="D4190" s="33"/>
      <c r="E4190" s="18"/>
      <c r="F4190" s="31"/>
      <c r="H4190" s="36"/>
    </row>
    <row r="4191" spans="1:8" x14ac:dyDescent="0.25">
      <c r="A4191" s="37"/>
      <c r="D4191" s="33"/>
      <c r="E4191" s="18"/>
      <c r="F4191" s="31"/>
      <c r="H4191" s="36"/>
    </row>
    <row r="4192" spans="1:8" x14ac:dyDescent="0.25">
      <c r="A4192" s="37"/>
      <c r="D4192" s="33"/>
      <c r="E4192" s="18"/>
      <c r="F4192" s="31"/>
      <c r="H4192" s="36"/>
    </row>
    <row r="4193" spans="1:8" x14ac:dyDescent="0.25">
      <c r="A4193" s="37"/>
      <c r="D4193" s="33"/>
      <c r="E4193" s="18"/>
      <c r="F4193" s="31"/>
      <c r="H4193" s="36"/>
    </row>
    <row r="4194" spans="1:8" x14ac:dyDescent="0.25">
      <c r="A4194" s="37"/>
      <c r="D4194" s="33"/>
      <c r="E4194" s="18"/>
      <c r="F4194" s="31"/>
      <c r="H4194" s="36"/>
    </row>
    <row r="4195" spans="1:8" x14ac:dyDescent="0.25">
      <c r="A4195" s="37"/>
      <c r="D4195" s="33"/>
      <c r="E4195" s="18"/>
      <c r="F4195" s="31"/>
      <c r="H4195" s="36"/>
    </row>
    <row r="4196" spans="1:8" x14ac:dyDescent="0.25">
      <c r="A4196" s="37"/>
      <c r="D4196" s="33"/>
      <c r="E4196" s="18"/>
      <c r="F4196" s="31"/>
      <c r="H4196" s="36"/>
    </row>
    <row r="4197" spans="1:8" x14ac:dyDescent="0.25">
      <c r="A4197" s="37"/>
      <c r="D4197" s="33"/>
      <c r="E4197" s="18"/>
      <c r="F4197" s="31"/>
      <c r="H4197" s="36"/>
    </row>
    <row r="4198" spans="1:8" x14ac:dyDescent="0.25">
      <c r="A4198" s="37"/>
      <c r="D4198" s="33"/>
      <c r="E4198" s="18"/>
      <c r="F4198" s="31"/>
      <c r="H4198" s="36"/>
    </row>
    <row r="4199" spans="1:8" x14ac:dyDescent="0.25">
      <c r="A4199" s="37"/>
      <c r="D4199" s="33"/>
      <c r="E4199" s="18"/>
      <c r="F4199" s="31"/>
      <c r="H4199" s="36"/>
    </row>
    <row r="4200" spans="1:8" x14ac:dyDescent="0.25">
      <c r="A4200" s="37"/>
      <c r="D4200" s="33"/>
      <c r="E4200" s="18"/>
      <c r="F4200" s="31"/>
      <c r="H4200" s="36"/>
    </row>
    <row r="4201" spans="1:8" x14ac:dyDescent="0.25">
      <c r="A4201" s="37"/>
      <c r="D4201" s="33"/>
      <c r="E4201" s="18"/>
      <c r="F4201" s="31"/>
      <c r="H4201" s="36"/>
    </row>
    <row r="4202" spans="1:8" x14ac:dyDescent="0.25">
      <c r="A4202" s="37"/>
      <c r="D4202" s="33"/>
      <c r="E4202" s="18"/>
      <c r="F4202" s="31"/>
      <c r="H4202" s="36"/>
    </row>
    <row r="4203" spans="1:8" x14ac:dyDescent="0.25">
      <c r="A4203" s="37"/>
      <c r="D4203" s="33"/>
      <c r="E4203" s="18"/>
      <c r="F4203" s="31"/>
      <c r="H4203" s="36"/>
    </row>
    <row r="4204" spans="1:8" x14ac:dyDescent="0.25">
      <c r="A4204" s="37"/>
      <c r="D4204" s="33"/>
      <c r="E4204" s="18"/>
      <c r="F4204" s="31"/>
      <c r="H4204" s="36"/>
    </row>
    <row r="4205" spans="1:8" x14ac:dyDescent="0.25">
      <c r="A4205" s="37"/>
      <c r="D4205" s="33"/>
      <c r="E4205" s="18"/>
      <c r="F4205" s="31"/>
      <c r="H4205" s="36"/>
    </row>
    <row r="4206" spans="1:8" x14ac:dyDescent="0.25">
      <c r="A4206" s="37"/>
      <c r="D4206" s="33"/>
      <c r="E4206" s="18"/>
      <c r="F4206" s="31"/>
      <c r="H4206" s="36"/>
    </row>
    <row r="4207" spans="1:8" x14ac:dyDescent="0.25">
      <c r="A4207" s="37"/>
      <c r="D4207" s="33"/>
      <c r="E4207" s="18"/>
      <c r="F4207" s="31"/>
      <c r="H4207" s="36"/>
    </row>
    <row r="4208" spans="1:8" x14ac:dyDescent="0.25">
      <c r="A4208" s="37"/>
      <c r="D4208" s="33"/>
      <c r="E4208" s="18"/>
      <c r="F4208" s="31"/>
      <c r="H4208" s="36"/>
    </row>
    <row r="4209" spans="1:8" x14ac:dyDescent="0.25">
      <c r="A4209" s="37"/>
      <c r="D4209" s="33"/>
      <c r="E4209" s="18"/>
      <c r="F4209" s="31"/>
      <c r="H4209" s="36"/>
    </row>
    <row r="4210" spans="1:8" x14ac:dyDescent="0.25">
      <c r="A4210" s="37"/>
      <c r="D4210" s="33"/>
      <c r="E4210" s="18"/>
      <c r="F4210" s="31"/>
      <c r="H4210" s="36"/>
    </row>
    <row r="4211" spans="1:8" x14ac:dyDescent="0.25">
      <c r="A4211" s="37"/>
      <c r="D4211" s="33"/>
      <c r="E4211" s="18"/>
      <c r="F4211" s="31"/>
      <c r="H4211" s="36"/>
    </row>
    <row r="4212" spans="1:8" x14ac:dyDescent="0.25">
      <c r="A4212" s="37"/>
      <c r="D4212" s="33"/>
      <c r="E4212" s="18"/>
      <c r="F4212" s="31"/>
      <c r="H4212" s="36"/>
    </row>
    <row r="4213" spans="1:8" x14ac:dyDescent="0.25">
      <c r="A4213" s="37"/>
      <c r="D4213" s="33"/>
      <c r="E4213" s="18"/>
      <c r="F4213" s="31"/>
      <c r="H4213" s="36"/>
    </row>
    <row r="4214" spans="1:8" x14ac:dyDescent="0.25">
      <c r="A4214" s="37"/>
      <c r="D4214" s="33"/>
      <c r="E4214" s="18"/>
      <c r="F4214" s="31"/>
      <c r="H4214" s="36"/>
    </row>
    <row r="4215" spans="1:8" x14ac:dyDescent="0.25">
      <c r="A4215" s="37"/>
      <c r="D4215" s="33"/>
      <c r="E4215" s="18"/>
      <c r="F4215" s="31"/>
      <c r="H4215" s="36"/>
    </row>
    <row r="4216" spans="1:8" x14ac:dyDescent="0.25">
      <c r="A4216" s="37"/>
      <c r="D4216" s="33"/>
      <c r="E4216" s="18"/>
      <c r="F4216" s="31"/>
      <c r="H4216" s="36"/>
    </row>
    <row r="4217" spans="1:8" x14ac:dyDescent="0.25">
      <c r="A4217" s="37"/>
      <c r="D4217" s="33"/>
      <c r="E4217" s="18"/>
      <c r="F4217" s="31"/>
      <c r="H4217" s="36"/>
    </row>
    <row r="4218" spans="1:8" x14ac:dyDescent="0.25">
      <c r="A4218" s="37"/>
      <c r="D4218" s="33"/>
      <c r="E4218" s="18"/>
      <c r="F4218" s="31"/>
      <c r="H4218" s="36"/>
    </row>
    <row r="4219" spans="1:8" x14ac:dyDescent="0.25">
      <c r="A4219" s="37"/>
      <c r="D4219" s="33"/>
      <c r="E4219" s="18"/>
      <c r="F4219" s="31"/>
      <c r="H4219" s="36"/>
    </row>
    <row r="4220" spans="1:8" x14ac:dyDescent="0.25">
      <c r="A4220" s="37"/>
      <c r="D4220" s="33"/>
      <c r="E4220" s="18"/>
      <c r="F4220" s="31"/>
      <c r="H4220" s="36"/>
    </row>
    <row r="4221" spans="1:8" x14ac:dyDescent="0.25">
      <c r="A4221" s="37"/>
      <c r="D4221" s="33"/>
      <c r="E4221" s="18"/>
      <c r="F4221" s="31"/>
      <c r="H4221" s="36"/>
    </row>
    <row r="4222" spans="1:8" x14ac:dyDescent="0.25">
      <c r="A4222" s="37"/>
      <c r="D4222" s="33"/>
      <c r="E4222" s="18"/>
      <c r="F4222" s="31"/>
      <c r="H4222" s="36"/>
    </row>
    <row r="4223" spans="1:8" x14ac:dyDescent="0.25">
      <c r="A4223" s="37"/>
      <c r="D4223" s="33"/>
      <c r="E4223" s="18"/>
      <c r="F4223" s="31"/>
      <c r="H4223" s="36"/>
    </row>
    <row r="4224" spans="1:8" x14ac:dyDescent="0.25">
      <c r="A4224" s="37"/>
      <c r="D4224" s="33"/>
      <c r="E4224" s="18"/>
      <c r="F4224" s="31"/>
      <c r="H4224" s="36"/>
    </row>
    <row r="4225" spans="1:8" x14ac:dyDescent="0.25">
      <c r="A4225" s="37"/>
      <c r="D4225" s="33"/>
      <c r="E4225" s="18"/>
      <c r="F4225" s="31"/>
      <c r="H4225" s="36"/>
    </row>
    <row r="4226" spans="1:8" x14ac:dyDescent="0.25">
      <c r="A4226" s="37"/>
      <c r="D4226" s="33"/>
      <c r="E4226" s="18"/>
      <c r="F4226" s="31"/>
      <c r="H4226" s="36"/>
    </row>
    <row r="4227" spans="1:8" x14ac:dyDescent="0.25">
      <c r="A4227" s="37"/>
      <c r="D4227" s="33"/>
      <c r="E4227" s="18"/>
      <c r="F4227" s="31"/>
      <c r="H4227" s="36"/>
    </row>
    <row r="4228" spans="1:8" x14ac:dyDescent="0.25">
      <c r="A4228" s="37"/>
      <c r="D4228" s="33"/>
      <c r="E4228" s="18"/>
      <c r="F4228" s="31"/>
      <c r="H4228" s="36"/>
    </row>
    <row r="4229" spans="1:8" x14ac:dyDescent="0.25">
      <c r="A4229" s="37"/>
      <c r="D4229" s="33"/>
      <c r="E4229" s="18"/>
      <c r="F4229" s="31"/>
      <c r="H4229" s="36"/>
    </row>
    <row r="4230" spans="1:8" x14ac:dyDescent="0.25">
      <c r="A4230" s="37"/>
      <c r="D4230" s="33"/>
      <c r="E4230" s="18"/>
      <c r="F4230" s="31"/>
      <c r="H4230" s="36"/>
    </row>
    <row r="4231" spans="1:8" x14ac:dyDescent="0.25">
      <c r="A4231" s="37"/>
      <c r="D4231" s="33"/>
      <c r="E4231" s="18"/>
      <c r="F4231" s="31"/>
      <c r="H4231" s="36"/>
    </row>
    <row r="4232" spans="1:8" x14ac:dyDescent="0.25">
      <c r="A4232" s="37"/>
      <c r="D4232" s="33"/>
      <c r="E4232" s="18"/>
      <c r="F4232" s="31"/>
      <c r="H4232" s="36"/>
    </row>
    <row r="4233" spans="1:8" x14ac:dyDescent="0.25">
      <c r="A4233" s="37"/>
      <c r="D4233" s="33"/>
      <c r="E4233" s="18"/>
      <c r="F4233" s="31"/>
      <c r="H4233" s="36"/>
    </row>
    <row r="4234" spans="1:8" x14ac:dyDescent="0.25">
      <c r="A4234" s="37"/>
      <c r="D4234" s="33"/>
      <c r="E4234" s="18"/>
      <c r="F4234" s="31"/>
      <c r="H4234" s="36"/>
    </row>
    <row r="4235" spans="1:8" x14ac:dyDescent="0.25">
      <c r="A4235" s="37"/>
      <c r="D4235" s="33"/>
      <c r="E4235" s="18"/>
      <c r="F4235" s="31"/>
      <c r="H4235" s="36"/>
    </row>
    <row r="4236" spans="1:8" x14ac:dyDescent="0.25">
      <c r="A4236" s="37"/>
      <c r="D4236" s="33"/>
      <c r="E4236" s="18"/>
      <c r="F4236" s="31"/>
      <c r="H4236" s="36"/>
    </row>
    <row r="4237" spans="1:8" x14ac:dyDescent="0.25">
      <c r="A4237" s="37"/>
      <c r="D4237" s="33"/>
      <c r="E4237" s="18"/>
      <c r="F4237" s="31"/>
      <c r="H4237" s="36"/>
    </row>
    <row r="4238" spans="1:8" x14ac:dyDescent="0.25">
      <c r="A4238" s="37"/>
      <c r="D4238" s="33"/>
      <c r="E4238" s="18"/>
      <c r="F4238" s="31"/>
      <c r="H4238" s="36"/>
    </row>
    <row r="4239" spans="1:8" x14ac:dyDescent="0.25">
      <c r="A4239" s="37"/>
      <c r="D4239" s="33"/>
      <c r="E4239" s="18"/>
      <c r="F4239" s="31"/>
      <c r="H4239" s="36"/>
    </row>
    <row r="4240" spans="1:8" x14ac:dyDescent="0.25">
      <c r="A4240" s="37"/>
      <c r="D4240" s="33"/>
      <c r="E4240" s="18"/>
      <c r="F4240" s="31"/>
      <c r="H4240" s="36"/>
    </row>
    <row r="4241" spans="1:8" x14ac:dyDescent="0.25">
      <c r="A4241" s="37"/>
      <c r="D4241" s="33"/>
      <c r="E4241" s="18"/>
      <c r="F4241" s="31"/>
      <c r="H4241" s="36"/>
    </row>
    <row r="4242" spans="1:8" x14ac:dyDescent="0.25">
      <c r="A4242" s="37"/>
      <c r="D4242" s="33"/>
      <c r="E4242" s="18"/>
      <c r="F4242" s="31"/>
      <c r="H4242" s="36"/>
    </row>
    <row r="4243" spans="1:8" x14ac:dyDescent="0.25">
      <c r="A4243" s="37"/>
      <c r="D4243" s="33"/>
      <c r="E4243" s="18"/>
      <c r="F4243" s="31"/>
      <c r="H4243" s="36"/>
    </row>
    <row r="4244" spans="1:8" x14ac:dyDescent="0.25">
      <c r="A4244" s="37"/>
      <c r="D4244" s="33"/>
      <c r="E4244" s="18"/>
      <c r="F4244" s="31"/>
      <c r="H4244" s="36"/>
    </row>
    <row r="4245" spans="1:8" x14ac:dyDescent="0.25">
      <c r="A4245" s="37"/>
      <c r="D4245" s="33"/>
      <c r="E4245" s="18"/>
      <c r="F4245" s="31"/>
      <c r="H4245" s="36"/>
    </row>
    <row r="4246" spans="1:8" x14ac:dyDescent="0.25">
      <c r="A4246" s="37"/>
      <c r="D4246" s="33"/>
      <c r="E4246" s="18"/>
      <c r="F4246" s="31"/>
      <c r="H4246" s="36"/>
    </row>
    <row r="4247" spans="1:8" x14ac:dyDescent="0.25">
      <c r="A4247" s="37"/>
      <c r="D4247" s="33"/>
      <c r="E4247" s="18"/>
      <c r="F4247" s="31"/>
      <c r="H4247" s="36"/>
    </row>
    <row r="4248" spans="1:8" x14ac:dyDescent="0.25">
      <c r="A4248" s="37"/>
      <c r="D4248" s="33"/>
      <c r="E4248" s="18"/>
      <c r="F4248" s="31"/>
      <c r="H4248" s="36"/>
    </row>
    <row r="4249" spans="1:8" x14ac:dyDescent="0.25">
      <c r="A4249" s="37"/>
      <c r="D4249" s="33"/>
      <c r="E4249" s="18"/>
      <c r="F4249" s="31"/>
      <c r="H4249" s="36"/>
    </row>
    <row r="4250" spans="1:8" x14ac:dyDescent="0.25">
      <c r="A4250" s="37"/>
      <c r="D4250" s="33"/>
      <c r="E4250" s="18"/>
      <c r="F4250" s="31"/>
      <c r="H4250" s="36"/>
    </row>
    <row r="4251" spans="1:8" x14ac:dyDescent="0.25">
      <c r="A4251" s="37"/>
      <c r="D4251" s="33"/>
      <c r="E4251" s="18"/>
      <c r="F4251" s="31"/>
      <c r="H4251" s="36"/>
    </row>
    <row r="4252" spans="1:8" x14ac:dyDescent="0.25">
      <c r="A4252" s="37"/>
      <c r="D4252" s="33"/>
      <c r="E4252" s="18"/>
      <c r="F4252" s="31"/>
      <c r="H4252" s="36"/>
    </row>
    <row r="4253" spans="1:8" x14ac:dyDescent="0.25">
      <c r="A4253" s="37"/>
      <c r="D4253" s="33"/>
      <c r="E4253" s="18"/>
      <c r="F4253" s="31"/>
      <c r="H4253" s="36"/>
    </row>
    <row r="4254" spans="1:8" x14ac:dyDescent="0.25">
      <c r="A4254" s="37"/>
      <c r="D4254" s="33"/>
      <c r="E4254" s="18"/>
      <c r="F4254" s="31"/>
      <c r="H4254" s="36"/>
    </row>
    <row r="4255" spans="1:8" x14ac:dyDescent="0.25">
      <c r="A4255" s="37"/>
      <c r="D4255" s="33"/>
      <c r="E4255" s="18"/>
      <c r="F4255" s="31"/>
      <c r="H4255" s="36"/>
    </row>
    <row r="4256" spans="1:8" x14ac:dyDescent="0.25">
      <c r="A4256" s="37"/>
      <c r="D4256" s="33"/>
      <c r="E4256" s="18"/>
      <c r="F4256" s="31"/>
      <c r="H4256" s="36"/>
    </row>
    <row r="4257" spans="1:8" x14ac:dyDescent="0.25">
      <c r="A4257" s="37"/>
      <c r="D4257" s="33"/>
      <c r="E4257" s="18"/>
      <c r="F4257" s="31"/>
      <c r="H4257" s="36"/>
    </row>
    <row r="4258" spans="1:8" x14ac:dyDescent="0.25">
      <c r="A4258" s="37"/>
      <c r="D4258" s="33"/>
      <c r="E4258" s="18"/>
      <c r="F4258" s="31"/>
      <c r="H4258" s="36"/>
    </row>
    <row r="4259" spans="1:8" x14ac:dyDescent="0.25">
      <c r="A4259" s="37"/>
      <c r="D4259" s="33"/>
      <c r="E4259" s="18"/>
      <c r="F4259" s="31"/>
      <c r="H4259" s="36"/>
    </row>
    <row r="4260" spans="1:8" x14ac:dyDescent="0.25">
      <c r="A4260" s="37"/>
      <c r="D4260" s="33"/>
      <c r="E4260" s="18"/>
      <c r="F4260" s="31"/>
      <c r="H4260" s="36"/>
    </row>
    <row r="4261" spans="1:8" x14ac:dyDescent="0.25">
      <c r="A4261" s="37"/>
      <c r="D4261" s="33"/>
      <c r="E4261" s="18"/>
      <c r="F4261" s="31"/>
      <c r="H4261" s="36"/>
    </row>
    <row r="4262" spans="1:8" x14ac:dyDescent="0.25">
      <c r="A4262" s="37"/>
      <c r="D4262" s="33"/>
      <c r="E4262" s="18"/>
      <c r="F4262" s="31"/>
      <c r="H4262" s="36"/>
    </row>
    <row r="4263" spans="1:8" x14ac:dyDescent="0.25">
      <c r="A4263" s="37"/>
      <c r="D4263" s="33"/>
      <c r="E4263" s="18"/>
      <c r="F4263" s="31"/>
      <c r="H4263" s="36"/>
    </row>
    <row r="4264" spans="1:8" x14ac:dyDescent="0.25">
      <c r="A4264" s="37"/>
      <c r="D4264" s="33"/>
      <c r="E4264" s="18"/>
      <c r="F4264" s="31"/>
      <c r="H4264" s="36"/>
    </row>
    <row r="4265" spans="1:8" x14ac:dyDescent="0.25">
      <c r="A4265" s="37"/>
      <c r="D4265" s="33"/>
      <c r="E4265" s="18"/>
      <c r="F4265" s="31"/>
      <c r="H4265" s="36"/>
    </row>
    <row r="4266" spans="1:8" x14ac:dyDescent="0.25">
      <c r="A4266" s="37"/>
      <c r="D4266" s="33"/>
      <c r="E4266" s="18"/>
      <c r="F4266" s="31"/>
      <c r="H4266" s="36"/>
    </row>
    <row r="4267" spans="1:8" x14ac:dyDescent="0.25">
      <c r="A4267" s="37"/>
      <c r="D4267" s="33"/>
      <c r="E4267" s="18"/>
      <c r="F4267" s="31"/>
      <c r="H4267" s="36"/>
    </row>
    <row r="4268" spans="1:8" x14ac:dyDescent="0.25">
      <c r="A4268" s="37"/>
      <c r="D4268" s="33"/>
      <c r="E4268" s="18"/>
      <c r="F4268" s="31"/>
      <c r="H4268" s="36"/>
    </row>
    <row r="4269" spans="1:8" x14ac:dyDescent="0.25">
      <c r="A4269" s="37"/>
      <c r="D4269" s="33"/>
      <c r="E4269" s="18"/>
      <c r="F4269" s="31"/>
      <c r="H4269" s="36"/>
    </row>
    <row r="4270" spans="1:8" x14ac:dyDescent="0.25">
      <c r="A4270" s="37"/>
      <c r="D4270" s="33"/>
      <c r="E4270" s="18"/>
      <c r="F4270" s="31"/>
      <c r="H4270" s="36"/>
    </row>
    <row r="4271" spans="1:8" x14ac:dyDescent="0.25">
      <c r="A4271" s="37"/>
      <c r="D4271" s="33"/>
      <c r="E4271" s="18"/>
      <c r="F4271" s="31"/>
      <c r="H4271" s="36"/>
    </row>
    <row r="4272" spans="1:8" x14ac:dyDescent="0.25">
      <c r="A4272" s="37"/>
      <c r="D4272" s="33"/>
      <c r="E4272" s="18"/>
      <c r="F4272" s="31"/>
      <c r="H4272" s="36"/>
    </row>
    <row r="4273" spans="1:8" x14ac:dyDescent="0.25">
      <c r="A4273" s="37"/>
      <c r="D4273" s="33"/>
      <c r="E4273" s="18"/>
      <c r="F4273" s="31"/>
      <c r="H4273" s="36"/>
    </row>
    <row r="4274" spans="1:8" x14ac:dyDescent="0.25">
      <c r="A4274" s="37"/>
      <c r="D4274" s="33"/>
      <c r="E4274" s="18"/>
      <c r="F4274" s="31"/>
      <c r="H4274" s="36"/>
    </row>
    <row r="4275" spans="1:8" x14ac:dyDescent="0.25">
      <c r="A4275" s="37"/>
      <c r="D4275" s="33"/>
      <c r="E4275" s="18"/>
      <c r="F4275" s="31"/>
      <c r="H4275" s="36"/>
    </row>
    <row r="4276" spans="1:8" x14ac:dyDescent="0.25">
      <c r="A4276" s="37"/>
      <c r="D4276" s="33"/>
      <c r="E4276" s="18"/>
      <c r="F4276" s="31"/>
      <c r="H4276" s="36"/>
    </row>
    <row r="4277" spans="1:8" x14ac:dyDescent="0.25">
      <c r="A4277" s="37"/>
      <c r="D4277" s="33"/>
      <c r="E4277" s="18"/>
      <c r="F4277" s="31"/>
      <c r="H4277" s="36"/>
    </row>
    <row r="4278" spans="1:8" x14ac:dyDescent="0.25">
      <c r="A4278" s="37"/>
      <c r="D4278" s="33"/>
      <c r="E4278" s="18"/>
      <c r="F4278" s="31"/>
      <c r="H4278" s="36"/>
    </row>
    <row r="4279" spans="1:8" x14ac:dyDescent="0.25">
      <c r="A4279" s="37"/>
      <c r="D4279" s="33"/>
      <c r="E4279" s="18"/>
      <c r="F4279" s="31"/>
      <c r="H4279" s="36"/>
    </row>
    <row r="4280" spans="1:8" x14ac:dyDescent="0.25">
      <c r="A4280" s="37"/>
      <c r="D4280" s="33"/>
      <c r="E4280" s="18"/>
      <c r="F4280" s="31"/>
      <c r="H4280" s="36"/>
    </row>
    <row r="4281" spans="1:8" x14ac:dyDescent="0.25">
      <c r="A4281" s="37"/>
      <c r="D4281" s="33"/>
      <c r="E4281" s="18"/>
      <c r="F4281" s="31"/>
      <c r="H4281" s="36"/>
    </row>
    <row r="4282" spans="1:8" x14ac:dyDescent="0.25">
      <c r="A4282" s="37"/>
      <c r="D4282" s="33"/>
      <c r="E4282" s="18"/>
      <c r="F4282" s="31"/>
      <c r="H4282" s="36"/>
    </row>
    <row r="4283" spans="1:8" x14ac:dyDescent="0.25">
      <c r="A4283" s="37"/>
      <c r="D4283" s="33"/>
      <c r="E4283" s="18"/>
      <c r="F4283" s="31"/>
      <c r="H4283" s="36"/>
    </row>
    <row r="4284" spans="1:8" x14ac:dyDescent="0.25">
      <c r="A4284" s="37"/>
      <c r="D4284" s="33"/>
      <c r="E4284" s="18"/>
      <c r="F4284" s="31"/>
      <c r="H4284" s="36"/>
    </row>
    <row r="4285" spans="1:8" x14ac:dyDescent="0.25">
      <c r="A4285" s="37"/>
      <c r="D4285" s="33"/>
      <c r="E4285" s="18"/>
      <c r="F4285" s="31"/>
      <c r="H4285" s="36"/>
    </row>
    <row r="4286" spans="1:8" x14ac:dyDescent="0.25">
      <c r="A4286" s="37"/>
      <c r="D4286" s="33"/>
      <c r="E4286" s="18"/>
      <c r="F4286" s="31"/>
      <c r="H4286" s="36"/>
    </row>
    <row r="4287" spans="1:8" x14ac:dyDescent="0.25">
      <c r="A4287" s="37"/>
      <c r="D4287" s="33"/>
      <c r="E4287" s="18"/>
      <c r="F4287" s="31"/>
      <c r="H4287" s="36"/>
    </row>
    <row r="4288" spans="1:8" x14ac:dyDescent="0.25">
      <c r="A4288" s="37"/>
      <c r="D4288" s="33"/>
      <c r="E4288" s="18"/>
      <c r="F4288" s="31"/>
      <c r="H4288" s="36"/>
    </row>
    <row r="4289" spans="1:8" x14ac:dyDescent="0.25">
      <c r="A4289" s="37"/>
      <c r="D4289" s="33"/>
      <c r="E4289" s="18"/>
      <c r="F4289" s="31"/>
      <c r="H4289" s="36"/>
    </row>
    <row r="4290" spans="1:8" x14ac:dyDescent="0.25">
      <c r="A4290" s="37"/>
      <c r="D4290" s="33"/>
      <c r="E4290" s="18"/>
      <c r="F4290" s="31"/>
      <c r="H4290" s="36"/>
    </row>
    <row r="4291" spans="1:8" x14ac:dyDescent="0.25">
      <c r="A4291" s="37"/>
      <c r="D4291" s="33"/>
      <c r="E4291" s="18"/>
      <c r="F4291" s="31"/>
      <c r="H4291" s="36"/>
    </row>
    <row r="4292" spans="1:8" x14ac:dyDescent="0.25">
      <c r="A4292" s="37"/>
      <c r="D4292" s="33"/>
      <c r="E4292" s="18"/>
      <c r="F4292" s="31"/>
      <c r="H4292" s="36"/>
    </row>
    <row r="4293" spans="1:8" x14ac:dyDescent="0.25">
      <c r="A4293" s="37"/>
      <c r="D4293" s="33"/>
      <c r="E4293" s="18"/>
      <c r="F4293" s="31"/>
      <c r="H4293" s="36"/>
    </row>
    <row r="4294" spans="1:8" x14ac:dyDescent="0.25">
      <c r="A4294" s="37"/>
      <c r="D4294" s="33"/>
      <c r="E4294" s="18"/>
      <c r="F4294" s="31"/>
      <c r="H4294" s="36"/>
    </row>
    <row r="4295" spans="1:8" x14ac:dyDescent="0.25">
      <c r="A4295" s="37"/>
      <c r="D4295" s="33"/>
      <c r="E4295" s="18"/>
      <c r="F4295" s="31"/>
      <c r="H4295" s="36"/>
    </row>
    <row r="4296" spans="1:8" x14ac:dyDescent="0.25">
      <c r="A4296" s="37"/>
      <c r="D4296" s="33"/>
      <c r="E4296" s="18"/>
      <c r="F4296" s="31"/>
      <c r="H4296" s="36"/>
    </row>
    <row r="4297" spans="1:8" x14ac:dyDescent="0.25">
      <c r="A4297" s="37"/>
      <c r="D4297" s="33"/>
      <c r="E4297" s="18"/>
      <c r="F4297" s="31"/>
      <c r="H4297" s="36"/>
    </row>
    <row r="4298" spans="1:8" x14ac:dyDescent="0.25">
      <c r="A4298" s="37"/>
      <c r="D4298" s="33"/>
      <c r="E4298" s="18"/>
      <c r="F4298" s="31"/>
      <c r="H4298" s="36"/>
    </row>
    <row r="4299" spans="1:8" x14ac:dyDescent="0.25">
      <c r="A4299" s="37"/>
      <c r="D4299" s="33"/>
      <c r="E4299" s="18"/>
      <c r="F4299" s="31"/>
      <c r="H4299" s="36"/>
    </row>
    <row r="4300" spans="1:8" x14ac:dyDescent="0.25">
      <c r="A4300" s="37"/>
      <c r="D4300" s="33"/>
      <c r="E4300" s="18"/>
      <c r="F4300" s="31"/>
      <c r="H4300" s="36"/>
    </row>
    <row r="4301" spans="1:8" x14ac:dyDescent="0.25">
      <c r="A4301" s="37"/>
      <c r="D4301" s="33"/>
      <c r="E4301" s="18"/>
      <c r="F4301" s="31"/>
      <c r="H4301" s="36"/>
    </row>
    <row r="4302" spans="1:8" x14ac:dyDescent="0.25">
      <c r="A4302" s="37"/>
      <c r="D4302" s="33"/>
      <c r="E4302" s="18"/>
      <c r="F4302" s="31"/>
      <c r="H4302" s="36"/>
    </row>
    <row r="4303" spans="1:8" x14ac:dyDescent="0.25">
      <c r="A4303" s="37"/>
      <c r="D4303" s="33"/>
      <c r="E4303" s="18"/>
      <c r="F4303" s="31"/>
      <c r="H4303" s="36"/>
    </row>
    <row r="4304" spans="1:8" x14ac:dyDescent="0.25">
      <c r="A4304" s="37"/>
      <c r="D4304" s="33"/>
      <c r="E4304" s="18"/>
      <c r="F4304" s="31"/>
      <c r="H4304" s="36"/>
    </row>
    <row r="4305" spans="1:8" x14ac:dyDescent="0.25">
      <c r="A4305" s="37"/>
      <c r="D4305" s="33"/>
      <c r="E4305" s="18"/>
      <c r="F4305" s="31"/>
      <c r="H4305" s="36"/>
    </row>
    <row r="4306" spans="1:8" x14ac:dyDescent="0.25">
      <c r="A4306" s="37"/>
      <c r="D4306" s="33"/>
      <c r="E4306" s="18"/>
      <c r="F4306" s="31"/>
      <c r="H4306" s="36"/>
    </row>
    <row r="4307" spans="1:8" x14ac:dyDescent="0.25">
      <c r="A4307" s="37"/>
      <c r="D4307" s="33"/>
      <c r="E4307" s="18"/>
      <c r="F4307" s="31"/>
      <c r="H4307" s="36"/>
    </row>
    <row r="4308" spans="1:8" x14ac:dyDescent="0.25">
      <c r="A4308" s="37"/>
      <c r="D4308" s="33"/>
      <c r="E4308" s="18"/>
      <c r="F4308" s="31"/>
      <c r="H4308" s="36"/>
    </row>
    <row r="4309" spans="1:8" x14ac:dyDescent="0.25">
      <c r="A4309" s="37"/>
      <c r="D4309" s="33"/>
      <c r="E4309" s="18"/>
      <c r="F4309" s="31"/>
      <c r="H4309" s="36"/>
    </row>
    <row r="4310" spans="1:8" x14ac:dyDescent="0.25">
      <c r="A4310" s="37"/>
      <c r="D4310" s="33"/>
      <c r="E4310" s="18"/>
      <c r="F4310" s="31"/>
      <c r="H4310" s="36"/>
    </row>
    <row r="4311" spans="1:8" x14ac:dyDescent="0.25">
      <c r="A4311" s="37"/>
      <c r="D4311" s="33"/>
      <c r="E4311" s="18"/>
      <c r="F4311" s="31"/>
      <c r="H4311" s="36"/>
    </row>
    <row r="4312" spans="1:8" x14ac:dyDescent="0.25">
      <c r="A4312" s="37"/>
      <c r="D4312" s="33"/>
      <c r="E4312" s="18"/>
      <c r="F4312" s="31"/>
      <c r="H4312" s="36"/>
    </row>
    <row r="4313" spans="1:8" x14ac:dyDescent="0.25">
      <c r="A4313" s="37"/>
      <c r="D4313" s="33"/>
      <c r="E4313" s="18"/>
      <c r="F4313" s="31"/>
      <c r="H4313" s="36"/>
    </row>
    <row r="4314" spans="1:8" x14ac:dyDescent="0.25">
      <c r="A4314" s="37"/>
      <c r="D4314" s="33"/>
      <c r="E4314" s="18"/>
      <c r="F4314" s="31"/>
      <c r="H4314" s="36"/>
    </row>
    <row r="4315" spans="1:8" x14ac:dyDescent="0.25">
      <c r="A4315" s="37"/>
      <c r="D4315" s="33"/>
      <c r="E4315" s="18"/>
      <c r="F4315" s="31"/>
      <c r="H4315" s="36"/>
    </row>
    <row r="4316" spans="1:8" x14ac:dyDescent="0.25">
      <c r="A4316" s="37"/>
      <c r="D4316" s="33"/>
      <c r="E4316" s="18"/>
      <c r="F4316" s="31"/>
      <c r="H4316" s="36"/>
    </row>
    <row r="4317" spans="1:8" x14ac:dyDescent="0.25">
      <c r="A4317" s="37"/>
      <c r="D4317" s="33"/>
      <c r="E4317" s="18"/>
      <c r="F4317" s="31"/>
      <c r="H4317" s="36"/>
    </row>
    <row r="4318" spans="1:8" x14ac:dyDescent="0.25">
      <c r="A4318" s="37"/>
      <c r="D4318" s="33"/>
      <c r="E4318" s="18"/>
      <c r="F4318" s="31"/>
      <c r="H4318" s="36"/>
    </row>
    <row r="4319" spans="1:8" x14ac:dyDescent="0.25">
      <c r="A4319" s="37"/>
      <c r="D4319" s="33"/>
      <c r="E4319" s="18"/>
      <c r="F4319" s="31"/>
      <c r="H4319" s="36"/>
    </row>
    <row r="4320" spans="1:8" x14ac:dyDescent="0.25">
      <c r="A4320" s="37"/>
      <c r="D4320" s="33"/>
      <c r="E4320" s="18"/>
      <c r="F4320" s="31"/>
      <c r="H4320" s="36"/>
    </row>
    <row r="4321" spans="1:8" x14ac:dyDescent="0.25">
      <c r="A4321" s="37"/>
      <c r="D4321" s="33"/>
      <c r="E4321" s="18"/>
      <c r="F4321" s="31"/>
      <c r="H4321" s="36"/>
    </row>
    <row r="4322" spans="1:8" x14ac:dyDescent="0.25">
      <c r="A4322" s="37"/>
      <c r="D4322" s="33"/>
      <c r="E4322" s="18"/>
      <c r="F4322" s="31"/>
      <c r="H4322" s="36"/>
    </row>
    <row r="4323" spans="1:8" x14ac:dyDescent="0.25">
      <c r="A4323" s="37"/>
      <c r="D4323" s="33"/>
      <c r="E4323" s="18"/>
      <c r="F4323" s="31"/>
      <c r="H4323" s="36"/>
    </row>
    <row r="4324" spans="1:8" x14ac:dyDescent="0.25">
      <c r="A4324" s="37"/>
      <c r="D4324" s="33"/>
      <c r="E4324" s="18"/>
      <c r="F4324" s="31"/>
      <c r="H4324" s="36"/>
    </row>
    <row r="4325" spans="1:8" x14ac:dyDescent="0.25">
      <c r="A4325" s="37"/>
      <c r="D4325" s="33"/>
      <c r="E4325" s="18"/>
      <c r="F4325" s="31"/>
      <c r="H4325" s="36"/>
    </row>
    <row r="4326" spans="1:8" x14ac:dyDescent="0.25">
      <c r="A4326" s="37"/>
      <c r="D4326" s="33"/>
      <c r="E4326" s="18"/>
      <c r="F4326" s="31"/>
      <c r="H4326" s="36"/>
    </row>
    <row r="4327" spans="1:8" x14ac:dyDescent="0.25">
      <c r="A4327" s="37"/>
      <c r="D4327" s="33"/>
      <c r="E4327" s="18"/>
      <c r="F4327" s="31"/>
      <c r="H4327" s="36"/>
    </row>
    <row r="4328" spans="1:8" x14ac:dyDescent="0.25">
      <c r="A4328" s="37"/>
      <c r="D4328" s="33"/>
      <c r="E4328" s="18"/>
      <c r="F4328" s="31"/>
      <c r="H4328" s="36"/>
    </row>
    <row r="4329" spans="1:8" x14ac:dyDescent="0.25">
      <c r="A4329" s="37"/>
      <c r="D4329" s="33"/>
      <c r="E4329" s="18"/>
      <c r="F4329" s="31"/>
      <c r="H4329" s="36"/>
    </row>
    <row r="4330" spans="1:8" x14ac:dyDescent="0.25">
      <c r="A4330" s="37"/>
      <c r="D4330" s="33"/>
      <c r="E4330" s="18"/>
      <c r="F4330" s="31"/>
      <c r="H4330" s="36"/>
    </row>
    <row r="4331" spans="1:8" x14ac:dyDescent="0.25">
      <c r="A4331" s="37"/>
      <c r="D4331" s="33"/>
      <c r="E4331" s="18"/>
      <c r="F4331" s="31"/>
      <c r="H4331" s="36"/>
    </row>
    <row r="4332" spans="1:8" x14ac:dyDescent="0.25">
      <c r="A4332" s="37"/>
      <c r="D4332" s="33"/>
      <c r="E4332" s="18"/>
      <c r="F4332" s="31"/>
      <c r="H4332" s="36"/>
    </row>
    <row r="4333" spans="1:8" x14ac:dyDescent="0.25">
      <c r="A4333" s="37"/>
      <c r="D4333" s="33"/>
      <c r="E4333" s="18"/>
      <c r="F4333" s="31"/>
      <c r="H4333" s="36"/>
    </row>
    <row r="4334" spans="1:8" x14ac:dyDescent="0.25">
      <c r="A4334" s="37"/>
      <c r="D4334" s="33"/>
      <c r="E4334" s="18"/>
      <c r="F4334" s="31"/>
      <c r="H4334" s="36"/>
    </row>
    <row r="4335" spans="1:8" x14ac:dyDescent="0.25">
      <c r="A4335" s="37"/>
      <c r="D4335" s="33"/>
      <c r="E4335" s="18"/>
      <c r="F4335" s="31"/>
      <c r="H4335" s="36"/>
    </row>
    <row r="4336" spans="1:8" x14ac:dyDescent="0.25">
      <c r="A4336" s="37"/>
      <c r="D4336" s="33"/>
      <c r="E4336" s="18"/>
      <c r="F4336" s="31"/>
      <c r="H4336" s="36"/>
    </row>
    <row r="4337" spans="1:8" x14ac:dyDescent="0.25">
      <c r="A4337" s="37"/>
      <c r="D4337" s="33"/>
      <c r="E4337" s="18"/>
      <c r="F4337" s="31"/>
      <c r="H4337" s="36"/>
    </row>
    <row r="4338" spans="1:8" x14ac:dyDescent="0.25">
      <c r="A4338" s="37"/>
      <c r="D4338" s="33"/>
      <c r="E4338" s="18"/>
      <c r="F4338" s="31"/>
      <c r="H4338" s="36"/>
    </row>
    <row r="4339" spans="1:8" x14ac:dyDescent="0.25">
      <c r="A4339" s="37"/>
      <c r="D4339" s="33"/>
      <c r="E4339" s="18"/>
      <c r="F4339" s="31"/>
      <c r="H4339" s="36"/>
    </row>
    <row r="4340" spans="1:8" x14ac:dyDescent="0.25">
      <c r="A4340" s="37"/>
      <c r="D4340" s="33"/>
      <c r="E4340" s="18"/>
      <c r="F4340" s="31"/>
      <c r="H4340" s="36"/>
    </row>
    <row r="4341" spans="1:8" x14ac:dyDescent="0.25">
      <c r="A4341" s="37"/>
      <c r="D4341" s="33"/>
      <c r="E4341" s="18"/>
      <c r="F4341" s="31"/>
      <c r="H4341" s="36"/>
    </row>
    <row r="4342" spans="1:8" x14ac:dyDescent="0.25">
      <c r="A4342" s="37"/>
      <c r="D4342" s="33"/>
      <c r="E4342" s="18"/>
      <c r="F4342" s="31"/>
      <c r="H4342" s="36"/>
    </row>
    <row r="4343" spans="1:8" x14ac:dyDescent="0.25">
      <c r="A4343" s="37"/>
      <c r="D4343" s="33"/>
      <c r="E4343" s="18"/>
      <c r="F4343" s="31"/>
      <c r="H4343" s="36"/>
    </row>
    <row r="4344" spans="1:8" x14ac:dyDescent="0.25">
      <c r="A4344" s="37"/>
      <c r="D4344" s="33"/>
      <c r="E4344" s="18"/>
      <c r="F4344" s="31"/>
      <c r="H4344" s="36"/>
    </row>
    <row r="4345" spans="1:8" x14ac:dyDescent="0.25">
      <c r="A4345" s="37"/>
      <c r="D4345" s="33"/>
      <c r="E4345" s="18"/>
      <c r="F4345" s="31"/>
      <c r="H4345" s="36"/>
    </row>
    <row r="4346" spans="1:8" x14ac:dyDescent="0.25">
      <c r="A4346" s="37"/>
      <c r="D4346" s="33"/>
      <c r="E4346" s="18"/>
      <c r="F4346" s="31"/>
      <c r="H4346" s="36"/>
    </row>
    <row r="4347" spans="1:8" x14ac:dyDescent="0.25">
      <c r="A4347" s="37"/>
      <c r="D4347" s="33"/>
      <c r="E4347" s="18"/>
      <c r="F4347" s="31"/>
      <c r="H4347" s="36"/>
    </row>
    <row r="4348" spans="1:8" x14ac:dyDescent="0.25">
      <c r="A4348" s="37"/>
      <c r="D4348" s="33"/>
      <c r="E4348" s="18"/>
      <c r="F4348" s="31"/>
      <c r="H4348" s="36"/>
    </row>
    <row r="4349" spans="1:8" x14ac:dyDescent="0.25">
      <c r="A4349" s="37"/>
      <c r="D4349" s="33"/>
      <c r="E4349" s="18"/>
      <c r="F4349" s="31"/>
      <c r="H4349" s="36"/>
    </row>
    <row r="4350" spans="1:8" x14ac:dyDescent="0.25">
      <c r="A4350" s="37"/>
      <c r="D4350" s="33"/>
      <c r="E4350" s="18"/>
      <c r="F4350" s="31"/>
      <c r="H4350" s="36"/>
    </row>
    <row r="4351" spans="1:8" x14ac:dyDescent="0.25">
      <c r="A4351" s="37"/>
      <c r="D4351" s="33"/>
      <c r="E4351" s="18"/>
      <c r="F4351" s="31"/>
      <c r="H4351" s="36"/>
    </row>
    <row r="4352" spans="1:8" x14ac:dyDescent="0.25">
      <c r="A4352" s="37"/>
      <c r="D4352" s="33"/>
      <c r="E4352" s="18"/>
      <c r="F4352" s="31"/>
      <c r="H4352" s="36"/>
    </row>
    <row r="4353" spans="1:8" x14ac:dyDescent="0.25">
      <c r="A4353" s="37"/>
      <c r="D4353" s="33"/>
      <c r="E4353" s="18"/>
      <c r="F4353" s="31"/>
      <c r="H4353" s="36"/>
    </row>
    <row r="4354" spans="1:8" x14ac:dyDescent="0.25">
      <c r="A4354" s="37"/>
      <c r="D4354" s="33"/>
      <c r="E4354" s="18"/>
      <c r="F4354" s="31"/>
      <c r="H4354" s="36"/>
    </row>
    <row r="4355" spans="1:8" x14ac:dyDescent="0.25">
      <c r="A4355" s="37"/>
      <c r="D4355" s="33"/>
      <c r="E4355" s="18"/>
      <c r="F4355" s="31"/>
      <c r="H4355" s="36"/>
    </row>
    <row r="4356" spans="1:8" x14ac:dyDescent="0.25">
      <c r="A4356" s="37"/>
      <c r="D4356" s="33"/>
      <c r="E4356" s="18"/>
      <c r="F4356" s="31"/>
      <c r="H4356" s="36"/>
    </row>
    <row r="4357" spans="1:8" x14ac:dyDescent="0.25">
      <c r="A4357" s="37"/>
      <c r="D4357" s="33"/>
      <c r="E4357" s="18"/>
      <c r="F4357" s="31"/>
      <c r="H4357" s="36"/>
    </row>
    <row r="4358" spans="1:8" x14ac:dyDescent="0.25">
      <c r="A4358" s="37"/>
      <c r="D4358" s="33"/>
      <c r="E4358" s="18"/>
      <c r="F4358" s="31"/>
      <c r="H4358" s="36"/>
    </row>
    <row r="4359" spans="1:8" x14ac:dyDescent="0.25">
      <c r="A4359" s="37"/>
      <c r="D4359" s="33"/>
      <c r="E4359" s="18"/>
      <c r="F4359" s="31"/>
      <c r="H4359" s="36"/>
    </row>
    <row r="4360" spans="1:8" x14ac:dyDescent="0.25">
      <c r="A4360" s="37"/>
      <c r="D4360" s="33"/>
      <c r="E4360" s="18"/>
      <c r="F4360" s="31"/>
      <c r="H4360" s="36"/>
    </row>
    <row r="4361" spans="1:8" x14ac:dyDescent="0.25">
      <c r="A4361" s="37"/>
      <c r="D4361" s="33"/>
      <c r="E4361" s="18"/>
      <c r="F4361" s="31"/>
      <c r="H4361" s="36"/>
    </row>
    <row r="4362" spans="1:8" x14ac:dyDescent="0.25">
      <c r="A4362" s="37"/>
      <c r="D4362" s="33"/>
      <c r="E4362" s="18"/>
      <c r="F4362" s="31"/>
      <c r="H4362" s="36"/>
    </row>
    <row r="4363" spans="1:8" x14ac:dyDescent="0.25">
      <c r="A4363" s="37"/>
      <c r="D4363" s="33"/>
      <c r="E4363" s="18"/>
      <c r="F4363" s="31"/>
      <c r="H4363" s="36"/>
    </row>
    <row r="4364" spans="1:8" x14ac:dyDescent="0.25">
      <c r="A4364" s="37"/>
      <c r="D4364" s="33"/>
      <c r="E4364" s="18"/>
      <c r="F4364" s="31"/>
      <c r="H4364" s="36"/>
    </row>
    <row r="4365" spans="1:8" x14ac:dyDescent="0.25">
      <c r="A4365" s="37"/>
      <c r="D4365" s="33"/>
      <c r="E4365" s="18"/>
      <c r="F4365" s="31"/>
      <c r="H4365" s="36"/>
    </row>
    <row r="4366" spans="1:8" x14ac:dyDescent="0.25">
      <c r="A4366" s="37"/>
      <c r="D4366" s="33"/>
      <c r="E4366" s="18"/>
      <c r="F4366" s="31"/>
      <c r="H4366" s="36"/>
    </row>
    <row r="4367" spans="1:8" x14ac:dyDescent="0.25">
      <c r="A4367" s="37"/>
      <c r="D4367" s="33"/>
      <c r="E4367" s="18"/>
      <c r="F4367" s="31"/>
      <c r="H4367" s="36"/>
    </row>
    <row r="4368" spans="1:8" x14ac:dyDescent="0.25">
      <c r="A4368" s="37"/>
      <c r="D4368" s="33"/>
      <c r="E4368" s="18"/>
      <c r="F4368" s="31"/>
      <c r="H4368" s="36"/>
    </row>
    <row r="4369" spans="1:8" x14ac:dyDescent="0.25">
      <c r="A4369" s="37"/>
      <c r="D4369" s="33"/>
      <c r="E4369" s="18"/>
      <c r="F4369" s="31"/>
      <c r="H4369" s="36"/>
    </row>
    <row r="4370" spans="1:8" x14ac:dyDescent="0.25">
      <c r="A4370" s="37"/>
      <c r="D4370" s="33"/>
      <c r="E4370" s="18"/>
      <c r="F4370" s="31"/>
      <c r="H4370" s="36"/>
    </row>
    <row r="4371" spans="1:8" x14ac:dyDescent="0.25">
      <c r="A4371" s="37"/>
      <c r="D4371" s="33"/>
      <c r="E4371" s="18"/>
      <c r="F4371" s="31"/>
      <c r="H4371" s="36"/>
    </row>
    <row r="4372" spans="1:8" x14ac:dyDescent="0.25">
      <c r="A4372" s="37"/>
      <c r="D4372" s="33"/>
      <c r="E4372" s="18"/>
      <c r="F4372" s="31"/>
      <c r="H4372" s="36"/>
    </row>
    <row r="4373" spans="1:8" x14ac:dyDescent="0.25">
      <c r="A4373" s="37"/>
      <c r="D4373" s="33"/>
      <c r="E4373" s="18"/>
      <c r="F4373" s="31"/>
      <c r="H4373" s="36"/>
    </row>
    <row r="4374" spans="1:8" x14ac:dyDescent="0.25">
      <c r="A4374" s="37"/>
      <c r="D4374" s="33"/>
      <c r="E4374" s="18"/>
      <c r="F4374" s="31"/>
      <c r="H4374" s="36"/>
    </row>
    <row r="4375" spans="1:8" x14ac:dyDescent="0.25">
      <c r="A4375" s="37"/>
      <c r="D4375" s="33"/>
      <c r="E4375" s="18"/>
      <c r="F4375" s="31"/>
      <c r="H4375" s="36"/>
    </row>
    <row r="4376" spans="1:8" x14ac:dyDescent="0.25">
      <c r="A4376" s="37"/>
      <c r="D4376" s="33"/>
      <c r="E4376" s="18"/>
      <c r="F4376" s="31"/>
      <c r="H4376" s="36"/>
    </row>
    <row r="4377" spans="1:8" x14ac:dyDescent="0.25">
      <c r="A4377" s="37"/>
      <c r="D4377" s="33"/>
      <c r="E4377" s="18"/>
      <c r="F4377" s="31"/>
      <c r="H4377" s="36"/>
    </row>
    <row r="4378" spans="1:8" x14ac:dyDescent="0.25">
      <c r="A4378" s="37"/>
      <c r="D4378" s="33"/>
      <c r="E4378" s="18"/>
      <c r="F4378" s="31"/>
      <c r="H4378" s="36"/>
    </row>
    <row r="4379" spans="1:8" x14ac:dyDescent="0.25">
      <c r="A4379" s="37"/>
      <c r="D4379" s="33"/>
      <c r="E4379" s="18"/>
      <c r="F4379" s="31"/>
      <c r="H4379" s="36"/>
    </row>
    <row r="4380" spans="1:8" x14ac:dyDescent="0.25">
      <c r="A4380" s="37"/>
      <c r="D4380" s="33"/>
      <c r="E4380" s="18"/>
      <c r="F4380" s="31"/>
      <c r="H4380" s="36"/>
    </row>
    <row r="4381" spans="1:8" x14ac:dyDescent="0.25">
      <c r="A4381" s="37"/>
      <c r="D4381" s="33"/>
      <c r="E4381" s="18"/>
      <c r="F4381" s="31"/>
      <c r="H4381" s="36"/>
    </row>
    <row r="4382" spans="1:8" x14ac:dyDescent="0.25">
      <c r="A4382" s="37"/>
      <c r="D4382" s="33"/>
      <c r="E4382" s="18"/>
      <c r="F4382" s="31"/>
      <c r="H4382" s="36"/>
    </row>
    <row r="4383" spans="1:8" x14ac:dyDescent="0.25">
      <c r="A4383" s="37"/>
      <c r="D4383" s="33"/>
      <c r="E4383" s="18"/>
      <c r="F4383" s="31"/>
      <c r="H4383" s="36"/>
    </row>
    <row r="4384" spans="1:8" x14ac:dyDescent="0.25">
      <c r="A4384" s="37"/>
      <c r="D4384" s="33"/>
      <c r="E4384" s="18"/>
      <c r="F4384" s="31"/>
      <c r="H4384" s="36"/>
    </row>
    <row r="4385" spans="1:8" x14ac:dyDescent="0.25">
      <c r="A4385" s="37"/>
      <c r="D4385" s="33"/>
      <c r="E4385" s="18"/>
      <c r="F4385" s="31"/>
      <c r="H4385" s="36"/>
    </row>
    <row r="4386" spans="1:8" x14ac:dyDescent="0.25">
      <c r="A4386" s="37"/>
      <c r="D4386" s="33"/>
      <c r="E4386" s="18"/>
      <c r="F4386" s="31"/>
      <c r="H4386" s="36"/>
    </row>
    <row r="4387" spans="1:8" x14ac:dyDescent="0.25">
      <c r="A4387" s="37"/>
      <c r="D4387" s="33"/>
      <c r="E4387" s="18"/>
      <c r="F4387" s="31"/>
      <c r="H4387" s="36"/>
    </row>
    <row r="4388" spans="1:8" x14ac:dyDescent="0.25">
      <c r="A4388" s="37"/>
      <c r="D4388" s="33"/>
      <c r="E4388" s="18"/>
      <c r="F4388" s="31"/>
      <c r="H4388" s="36"/>
    </row>
    <row r="4389" spans="1:8" x14ac:dyDescent="0.25">
      <c r="A4389" s="37"/>
      <c r="D4389" s="33"/>
      <c r="E4389" s="18"/>
      <c r="F4389" s="31"/>
      <c r="H4389" s="36"/>
    </row>
    <row r="4390" spans="1:8" x14ac:dyDescent="0.25">
      <c r="A4390" s="37"/>
      <c r="D4390" s="33"/>
      <c r="E4390" s="18"/>
      <c r="F4390" s="31"/>
      <c r="H4390" s="36"/>
    </row>
    <row r="4391" spans="1:8" x14ac:dyDescent="0.25">
      <c r="A4391" s="37"/>
      <c r="D4391" s="33"/>
      <c r="E4391" s="18"/>
      <c r="F4391" s="31"/>
      <c r="H4391" s="36"/>
    </row>
    <row r="4392" spans="1:8" x14ac:dyDescent="0.25">
      <c r="A4392" s="37"/>
      <c r="D4392" s="33"/>
      <c r="E4392" s="18"/>
      <c r="F4392" s="31"/>
      <c r="H4392" s="36"/>
    </row>
    <row r="4393" spans="1:8" x14ac:dyDescent="0.25">
      <c r="A4393" s="37"/>
      <c r="D4393" s="33"/>
      <c r="E4393" s="18"/>
      <c r="F4393" s="31"/>
      <c r="H4393" s="36"/>
    </row>
    <row r="4394" spans="1:8" x14ac:dyDescent="0.25">
      <c r="A4394" s="37"/>
      <c r="D4394" s="33"/>
      <c r="E4394" s="18"/>
      <c r="F4394" s="31"/>
      <c r="H4394" s="36"/>
    </row>
    <row r="4395" spans="1:8" x14ac:dyDescent="0.25">
      <c r="A4395" s="37"/>
      <c r="D4395" s="33"/>
      <c r="E4395" s="18"/>
      <c r="F4395" s="31"/>
      <c r="H4395" s="36"/>
    </row>
    <row r="4396" spans="1:8" x14ac:dyDescent="0.25">
      <c r="A4396" s="37"/>
      <c r="D4396" s="33"/>
      <c r="E4396" s="18"/>
      <c r="F4396" s="31"/>
      <c r="H4396" s="36"/>
    </row>
    <row r="4397" spans="1:8" x14ac:dyDescent="0.25">
      <c r="A4397" s="37"/>
      <c r="D4397" s="33"/>
      <c r="E4397" s="18"/>
      <c r="F4397" s="31"/>
      <c r="H4397" s="36"/>
    </row>
    <row r="4398" spans="1:8" x14ac:dyDescent="0.25">
      <c r="A4398" s="37"/>
      <c r="D4398" s="33"/>
      <c r="E4398" s="18"/>
      <c r="F4398" s="31"/>
      <c r="H4398" s="36"/>
    </row>
    <row r="4399" spans="1:8" x14ac:dyDescent="0.25">
      <c r="A4399" s="37"/>
      <c r="D4399" s="33"/>
      <c r="E4399" s="18"/>
      <c r="F4399" s="31"/>
      <c r="H4399" s="36"/>
    </row>
    <row r="4400" spans="1:8" x14ac:dyDescent="0.25">
      <c r="A4400" s="37"/>
      <c r="D4400" s="33"/>
      <c r="E4400" s="18"/>
      <c r="F4400" s="31"/>
      <c r="H4400" s="36"/>
    </row>
    <row r="4401" spans="1:8" x14ac:dyDescent="0.25">
      <c r="A4401" s="37"/>
      <c r="D4401" s="33"/>
      <c r="E4401" s="18"/>
      <c r="F4401" s="31"/>
      <c r="H4401" s="36"/>
    </row>
    <row r="4402" spans="1:8" x14ac:dyDescent="0.25">
      <c r="A4402" s="37"/>
      <c r="D4402" s="33"/>
      <c r="E4402" s="18"/>
      <c r="F4402" s="31"/>
      <c r="H4402" s="36"/>
    </row>
    <row r="4403" spans="1:8" x14ac:dyDescent="0.25">
      <c r="A4403" s="37"/>
      <c r="D4403" s="33"/>
      <c r="E4403" s="18"/>
      <c r="F4403" s="31"/>
      <c r="H4403" s="36"/>
    </row>
    <row r="4404" spans="1:8" x14ac:dyDescent="0.25">
      <c r="A4404" s="37"/>
      <c r="D4404" s="33"/>
      <c r="E4404" s="18"/>
      <c r="F4404" s="31"/>
      <c r="H4404" s="36"/>
    </row>
    <row r="4405" spans="1:8" x14ac:dyDescent="0.25">
      <c r="A4405" s="37"/>
      <c r="D4405" s="33"/>
      <c r="E4405" s="18"/>
      <c r="F4405" s="31"/>
      <c r="H4405" s="36"/>
    </row>
    <row r="4406" spans="1:8" x14ac:dyDescent="0.25">
      <c r="A4406" s="37"/>
      <c r="D4406" s="33"/>
      <c r="E4406" s="18"/>
      <c r="F4406" s="31"/>
      <c r="H4406" s="36"/>
    </row>
    <row r="4407" spans="1:8" x14ac:dyDescent="0.25">
      <c r="A4407" s="37"/>
      <c r="D4407" s="33"/>
      <c r="E4407" s="18"/>
      <c r="F4407" s="31"/>
      <c r="H4407" s="36"/>
    </row>
    <row r="4408" spans="1:8" x14ac:dyDescent="0.25">
      <c r="A4408" s="37"/>
      <c r="D4408" s="33"/>
      <c r="E4408" s="18"/>
      <c r="F4408" s="31"/>
      <c r="H4408" s="36"/>
    </row>
    <row r="4409" spans="1:8" x14ac:dyDescent="0.25">
      <c r="A4409" s="37"/>
      <c r="D4409" s="33"/>
      <c r="E4409" s="18"/>
      <c r="F4409" s="31"/>
      <c r="H4409" s="36"/>
    </row>
    <row r="4410" spans="1:8" x14ac:dyDescent="0.25">
      <c r="A4410" s="37"/>
      <c r="D4410" s="33"/>
      <c r="E4410" s="18"/>
      <c r="F4410" s="31"/>
      <c r="H4410" s="36"/>
    </row>
    <row r="4411" spans="1:8" x14ac:dyDescent="0.25">
      <c r="A4411" s="37"/>
      <c r="D4411" s="33"/>
      <c r="E4411" s="18"/>
      <c r="F4411" s="31"/>
      <c r="H4411" s="36"/>
    </row>
    <row r="4412" spans="1:8" x14ac:dyDescent="0.25">
      <c r="A4412" s="37"/>
      <c r="D4412" s="33"/>
      <c r="E4412" s="18"/>
      <c r="F4412" s="31"/>
      <c r="H4412" s="36"/>
    </row>
    <row r="4413" spans="1:8" x14ac:dyDescent="0.25">
      <c r="A4413" s="37"/>
      <c r="D4413" s="33"/>
      <c r="E4413" s="18"/>
      <c r="F4413" s="31"/>
      <c r="H4413" s="36"/>
    </row>
    <row r="4414" spans="1:8" x14ac:dyDescent="0.25">
      <c r="A4414" s="37"/>
      <c r="D4414" s="33"/>
      <c r="E4414" s="18"/>
      <c r="F4414" s="31"/>
      <c r="H4414" s="36"/>
    </row>
    <row r="4415" spans="1:8" x14ac:dyDescent="0.25">
      <c r="A4415" s="37"/>
      <c r="D4415" s="33"/>
      <c r="E4415" s="18"/>
      <c r="F4415" s="31"/>
      <c r="H4415" s="36"/>
    </row>
    <row r="4416" spans="1:8" x14ac:dyDescent="0.25">
      <c r="A4416" s="37"/>
      <c r="D4416" s="33"/>
      <c r="E4416" s="18"/>
      <c r="F4416" s="31"/>
      <c r="H4416" s="36"/>
    </row>
    <row r="4417" spans="1:8" x14ac:dyDescent="0.25">
      <c r="A4417" s="37"/>
      <c r="D4417" s="33"/>
      <c r="E4417" s="18"/>
      <c r="F4417" s="31"/>
      <c r="H4417" s="36"/>
    </row>
    <row r="4418" spans="1:8" x14ac:dyDescent="0.25">
      <c r="A4418" s="37"/>
      <c r="D4418" s="33"/>
      <c r="E4418" s="18"/>
      <c r="F4418" s="31"/>
      <c r="H4418" s="36"/>
    </row>
    <row r="4419" spans="1:8" x14ac:dyDescent="0.25">
      <c r="A4419" s="37"/>
      <c r="D4419" s="33"/>
      <c r="E4419" s="18"/>
      <c r="F4419" s="31"/>
      <c r="H4419" s="36"/>
    </row>
    <row r="4420" spans="1:8" x14ac:dyDescent="0.25">
      <c r="A4420" s="37"/>
      <c r="D4420" s="33"/>
      <c r="E4420" s="18"/>
      <c r="F4420" s="31"/>
      <c r="H4420" s="36"/>
    </row>
    <row r="4421" spans="1:8" x14ac:dyDescent="0.25">
      <c r="A4421" s="37"/>
      <c r="D4421" s="33"/>
      <c r="E4421" s="18"/>
      <c r="F4421" s="31"/>
      <c r="H4421" s="36"/>
    </row>
    <row r="4422" spans="1:8" x14ac:dyDescent="0.25">
      <c r="A4422" s="37"/>
      <c r="D4422" s="33"/>
      <c r="E4422" s="18"/>
      <c r="F4422" s="31"/>
      <c r="H4422" s="36"/>
    </row>
    <row r="4423" spans="1:8" x14ac:dyDescent="0.25">
      <c r="A4423" s="37"/>
      <c r="D4423" s="33"/>
      <c r="E4423" s="18"/>
      <c r="F4423" s="31"/>
      <c r="H4423" s="36"/>
    </row>
    <row r="4424" spans="1:8" x14ac:dyDescent="0.25">
      <c r="A4424" s="37"/>
      <c r="D4424" s="33"/>
      <c r="E4424" s="18"/>
      <c r="F4424" s="31"/>
      <c r="H4424" s="36"/>
    </row>
    <row r="4425" spans="1:8" x14ac:dyDescent="0.25">
      <c r="A4425" s="37"/>
      <c r="D4425" s="33"/>
      <c r="E4425" s="18"/>
      <c r="F4425" s="31"/>
      <c r="H4425" s="36"/>
    </row>
    <row r="4426" spans="1:8" x14ac:dyDescent="0.25">
      <c r="A4426" s="37"/>
      <c r="D4426" s="33"/>
      <c r="E4426" s="18"/>
      <c r="F4426" s="31"/>
      <c r="H4426" s="36"/>
    </row>
    <row r="4427" spans="1:8" x14ac:dyDescent="0.25">
      <c r="A4427" s="37"/>
      <c r="D4427" s="33"/>
      <c r="E4427" s="18"/>
      <c r="F4427" s="31"/>
      <c r="H4427" s="36"/>
    </row>
    <row r="4428" spans="1:8" x14ac:dyDescent="0.25">
      <c r="A4428" s="37"/>
      <c r="D4428" s="33"/>
      <c r="E4428" s="18"/>
      <c r="F4428" s="31"/>
      <c r="H4428" s="36"/>
    </row>
    <row r="4429" spans="1:8" x14ac:dyDescent="0.25">
      <c r="A4429" s="37"/>
      <c r="D4429" s="33"/>
      <c r="E4429" s="18"/>
      <c r="F4429" s="31"/>
      <c r="H4429" s="36"/>
    </row>
    <row r="4430" spans="1:8" x14ac:dyDescent="0.25">
      <c r="A4430" s="37"/>
      <c r="D4430" s="33"/>
      <c r="E4430" s="18"/>
      <c r="F4430" s="31"/>
      <c r="H4430" s="36"/>
    </row>
    <row r="4431" spans="1:8" x14ac:dyDescent="0.25">
      <c r="A4431" s="37"/>
      <c r="D4431" s="33"/>
      <c r="E4431" s="18"/>
      <c r="F4431" s="31"/>
      <c r="H4431" s="36"/>
    </row>
    <row r="4432" spans="1:8" x14ac:dyDescent="0.25">
      <c r="A4432" s="37"/>
      <c r="D4432" s="33"/>
      <c r="E4432" s="18"/>
      <c r="F4432" s="31"/>
      <c r="H4432" s="36"/>
    </row>
    <row r="4433" spans="1:8" x14ac:dyDescent="0.25">
      <c r="A4433" s="37"/>
      <c r="D4433" s="33"/>
      <c r="E4433" s="18"/>
      <c r="F4433" s="31"/>
      <c r="H4433" s="36"/>
    </row>
    <row r="4434" spans="1:8" x14ac:dyDescent="0.25">
      <c r="A4434" s="37"/>
      <c r="D4434" s="33"/>
      <c r="E4434" s="18"/>
      <c r="F4434" s="31"/>
      <c r="H4434" s="36"/>
    </row>
    <row r="4435" spans="1:8" x14ac:dyDescent="0.25">
      <c r="A4435" s="37"/>
      <c r="D4435" s="33"/>
      <c r="E4435" s="18"/>
      <c r="F4435" s="31"/>
      <c r="H4435" s="36"/>
    </row>
    <row r="4436" spans="1:8" x14ac:dyDescent="0.25">
      <c r="A4436" s="37"/>
      <c r="D4436" s="33"/>
      <c r="E4436" s="18"/>
      <c r="F4436" s="31"/>
      <c r="H4436" s="36"/>
    </row>
    <row r="4437" spans="1:8" x14ac:dyDescent="0.25">
      <c r="A4437" s="37"/>
      <c r="D4437" s="33"/>
      <c r="E4437" s="18"/>
      <c r="F4437" s="31"/>
      <c r="H4437" s="36"/>
    </row>
    <row r="4438" spans="1:8" x14ac:dyDescent="0.25">
      <c r="A4438" s="37"/>
      <c r="D4438" s="33"/>
      <c r="E4438" s="18"/>
      <c r="F4438" s="31"/>
      <c r="H4438" s="36"/>
    </row>
    <row r="4439" spans="1:8" x14ac:dyDescent="0.25">
      <c r="A4439" s="37"/>
      <c r="D4439" s="33"/>
      <c r="E4439" s="18"/>
      <c r="F4439" s="31"/>
      <c r="H4439" s="36"/>
    </row>
    <row r="4440" spans="1:8" x14ac:dyDescent="0.25">
      <c r="A4440" s="37"/>
      <c r="D4440" s="33"/>
      <c r="E4440" s="18"/>
      <c r="F4440" s="31"/>
      <c r="H4440" s="36"/>
    </row>
    <row r="4441" spans="1:8" x14ac:dyDescent="0.25">
      <c r="A4441" s="37"/>
      <c r="D4441" s="33"/>
      <c r="E4441" s="18"/>
      <c r="F4441" s="31"/>
      <c r="H4441" s="36"/>
    </row>
    <row r="4442" spans="1:8" x14ac:dyDescent="0.25">
      <c r="A4442" s="37"/>
      <c r="D4442" s="33"/>
      <c r="E4442" s="18"/>
      <c r="F4442" s="31"/>
      <c r="H4442" s="36"/>
    </row>
    <row r="4443" spans="1:8" x14ac:dyDescent="0.25">
      <c r="A4443" s="37"/>
      <c r="D4443" s="33"/>
      <c r="E4443" s="18"/>
      <c r="F4443" s="31"/>
      <c r="H4443" s="36"/>
    </row>
    <row r="4444" spans="1:8" x14ac:dyDescent="0.25">
      <c r="A4444" s="37"/>
      <c r="D4444" s="33"/>
      <c r="E4444" s="18"/>
      <c r="F4444" s="31"/>
      <c r="H4444" s="36"/>
    </row>
    <row r="4445" spans="1:8" x14ac:dyDescent="0.25">
      <c r="A4445" s="37"/>
      <c r="D4445" s="33"/>
      <c r="E4445" s="18"/>
      <c r="F4445" s="31"/>
      <c r="H4445" s="36"/>
    </row>
    <row r="4446" spans="1:8" x14ac:dyDescent="0.25">
      <c r="A4446" s="37"/>
      <c r="D4446" s="33"/>
      <c r="E4446" s="18"/>
      <c r="F4446" s="31"/>
      <c r="H4446" s="36"/>
    </row>
    <row r="4447" spans="1:8" x14ac:dyDescent="0.25">
      <c r="A4447" s="37"/>
      <c r="D4447" s="33"/>
      <c r="E4447" s="18"/>
      <c r="F4447" s="31"/>
      <c r="H4447" s="36"/>
    </row>
    <row r="4448" spans="1:8" x14ac:dyDescent="0.25">
      <c r="A4448" s="37"/>
      <c r="D4448" s="33"/>
      <c r="E4448" s="18"/>
      <c r="F4448" s="31"/>
      <c r="H4448" s="36"/>
    </row>
    <row r="4449" spans="1:8" x14ac:dyDescent="0.25">
      <c r="A4449" s="37"/>
      <c r="D4449" s="33"/>
      <c r="E4449" s="18"/>
      <c r="F4449" s="31"/>
      <c r="H4449" s="36"/>
    </row>
    <row r="4450" spans="1:8" x14ac:dyDescent="0.25">
      <c r="A4450" s="37"/>
      <c r="D4450" s="33"/>
      <c r="E4450" s="18"/>
      <c r="F4450" s="31"/>
      <c r="H4450" s="36"/>
    </row>
    <row r="4451" spans="1:8" x14ac:dyDescent="0.25">
      <c r="A4451" s="37"/>
      <c r="D4451" s="33"/>
      <c r="E4451" s="18"/>
      <c r="F4451" s="31"/>
      <c r="H4451" s="36"/>
    </row>
    <row r="4452" spans="1:8" x14ac:dyDescent="0.25">
      <c r="A4452" s="37"/>
      <c r="D4452" s="33"/>
      <c r="E4452" s="18"/>
      <c r="F4452" s="31"/>
      <c r="H4452" s="36"/>
    </row>
    <row r="4453" spans="1:8" x14ac:dyDescent="0.25">
      <c r="A4453" s="37"/>
      <c r="D4453" s="33"/>
      <c r="E4453" s="18"/>
      <c r="F4453" s="31"/>
      <c r="H4453" s="36"/>
    </row>
    <row r="4454" spans="1:8" x14ac:dyDescent="0.25">
      <c r="A4454" s="37"/>
      <c r="D4454" s="33"/>
      <c r="E4454" s="18"/>
      <c r="F4454" s="31"/>
      <c r="H4454" s="36"/>
    </row>
    <row r="4455" spans="1:8" x14ac:dyDescent="0.25">
      <c r="A4455" s="37"/>
      <c r="D4455" s="33"/>
      <c r="E4455" s="18"/>
      <c r="F4455" s="31"/>
      <c r="H4455" s="36"/>
    </row>
    <row r="4456" spans="1:8" x14ac:dyDescent="0.25">
      <c r="A4456" s="37"/>
      <c r="D4456" s="33"/>
      <c r="E4456" s="18"/>
      <c r="F4456" s="31"/>
      <c r="H4456" s="36"/>
    </row>
    <row r="4457" spans="1:8" x14ac:dyDescent="0.25">
      <c r="A4457" s="37"/>
      <c r="D4457" s="33"/>
      <c r="E4457" s="18"/>
      <c r="F4457" s="31"/>
      <c r="H4457" s="36"/>
    </row>
    <row r="4458" spans="1:8" x14ac:dyDescent="0.25">
      <c r="A4458" s="37"/>
      <c r="D4458" s="33"/>
      <c r="E4458" s="18"/>
      <c r="F4458" s="31"/>
      <c r="H4458" s="36"/>
    </row>
    <row r="4459" spans="1:8" x14ac:dyDescent="0.25">
      <c r="A4459" s="37"/>
      <c r="D4459" s="33"/>
      <c r="E4459" s="18"/>
      <c r="F4459" s="31"/>
      <c r="H4459" s="36"/>
    </row>
    <row r="4460" spans="1:8" x14ac:dyDescent="0.25">
      <c r="A4460" s="37"/>
      <c r="D4460" s="33"/>
      <c r="E4460" s="18"/>
      <c r="F4460" s="31"/>
      <c r="H4460" s="36"/>
    </row>
    <row r="4461" spans="1:8" x14ac:dyDescent="0.25">
      <c r="A4461" s="37"/>
      <c r="D4461" s="33"/>
      <c r="E4461" s="18"/>
      <c r="F4461" s="31"/>
      <c r="H4461" s="36"/>
    </row>
    <row r="4462" spans="1:8" x14ac:dyDescent="0.25">
      <c r="A4462" s="37"/>
      <c r="D4462" s="33"/>
      <c r="E4462" s="18"/>
      <c r="F4462" s="31"/>
      <c r="H4462" s="36"/>
    </row>
    <row r="4463" spans="1:8" x14ac:dyDescent="0.25">
      <c r="A4463" s="37"/>
      <c r="D4463" s="33"/>
      <c r="E4463" s="18"/>
      <c r="F4463" s="31"/>
      <c r="H4463" s="36"/>
    </row>
    <row r="4464" spans="1:8" x14ac:dyDescent="0.25">
      <c r="A4464" s="37"/>
      <c r="D4464" s="33"/>
      <c r="E4464" s="18"/>
      <c r="F4464" s="31"/>
      <c r="H4464" s="36"/>
    </row>
    <row r="4465" spans="1:8" x14ac:dyDescent="0.25">
      <c r="A4465" s="37"/>
      <c r="D4465" s="33"/>
      <c r="E4465" s="18"/>
      <c r="F4465" s="31"/>
      <c r="H4465" s="36"/>
    </row>
    <row r="4466" spans="1:8" x14ac:dyDescent="0.25">
      <c r="A4466" s="37"/>
      <c r="D4466" s="33"/>
      <c r="E4466" s="18"/>
      <c r="F4466" s="31"/>
      <c r="H4466" s="36"/>
    </row>
    <row r="4467" spans="1:8" x14ac:dyDescent="0.25">
      <c r="A4467" s="37"/>
      <c r="D4467" s="33"/>
      <c r="E4467" s="18"/>
      <c r="F4467" s="31"/>
      <c r="H4467" s="36"/>
    </row>
    <row r="4468" spans="1:8" x14ac:dyDescent="0.25">
      <c r="A4468" s="37"/>
      <c r="D4468" s="33"/>
      <c r="E4468" s="18"/>
      <c r="F4468" s="31"/>
      <c r="H4468" s="36"/>
    </row>
    <row r="4469" spans="1:8" x14ac:dyDescent="0.25">
      <c r="A4469" s="37"/>
      <c r="D4469" s="33"/>
      <c r="E4469" s="18"/>
      <c r="F4469" s="31"/>
      <c r="H4469" s="36"/>
    </row>
    <row r="4470" spans="1:8" x14ac:dyDescent="0.25">
      <c r="A4470" s="37"/>
      <c r="D4470" s="33"/>
      <c r="E4470" s="18"/>
      <c r="F4470" s="31"/>
      <c r="H4470" s="36"/>
    </row>
    <row r="4471" spans="1:8" x14ac:dyDescent="0.25">
      <c r="A4471" s="37"/>
      <c r="D4471" s="33"/>
      <c r="E4471" s="18"/>
      <c r="F4471" s="31"/>
      <c r="H4471" s="36"/>
    </row>
    <row r="4472" spans="1:8" x14ac:dyDescent="0.25">
      <c r="A4472" s="37"/>
      <c r="D4472" s="33"/>
      <c r="E4472" s="18"/>
      <c r="F4472" s="31"/>
      <c r="H4472" s="36"/>
    </row>
    <row r="4473" spans="1:8" x14ac:dyDescent="0.25">
      <c r="A4473" s="37"/>
      <c r="D4473" s="33"/>
      <c r="E4473" s="18"/>
      <c r="F4473" s="31"/>
      <c r="H4473" s="36"/>
    </row>
    <row r="4474" spans="1:8" x14ac:dyDescent="0.25">
      <c r="A4474" s="37"/>
      <c r="D4474" s="33"/>
      <c r="E4474" s="18"/>
      <c r="F4474" s="31"/>
      <c r="H4474" s="36"/>
    </row>
    <row r="4475" spans="1:8" x14ac:dyDescent="0.25">
      <c r="A4475" s="37"/>
      <c r="D4475" s="33"/>
      <c r="E4475" s="18"/>
      <c r="F4475" s="31"/>
      <c r="H4475" s="36"/>
    </row>
    <row r="4476" spans="1:8" x14ac:dyDescent="0.25">
      <c r="A4476" s="37"/>
      <c r="D4476" s="33"/>
      <c r="E4476" s="18"/>
      <c r="F4476" s="31"/>
      <c r="H4476" s="36"/>
    </row>
    <row r="4477" spans="1:8" x14ac:dyDescent="0.25">
      <c r="A4477" s="37"/>
      <c r="D4477" s="33"/>
      <c r="E4477" s="18"/>
      <c r="F4477" s="31"/>
      <c r="H4477" s="36"/>
    </row>
    <row r="4478" spans="1:8" x14ac:dyDescent="0.25">
      <c r="A4478" s="37"/>
      <c r="D4478" s="33"/>
      <c r="E4478" s="18"/>
      <c r="F4478" s="31"/>
      <c r="H4478" s="36"/>
    </row>
    <row r="4479" spans="1:8" x14ac:dyDescent="0.25">
      <c r="A4479" s="37"/>
      <c r="D4479" s="33"/>
      <c r="E4479" s="18"/>
      <c r="F4479" s="31"/>
      <c r="H4479" s="36"/>
    </row>
    <row r="4480" spans="1:8" x14ac:dyDescent="0.25">
      <c r="A4480" s="37"/>
      <c r="D4480" s="33"/>
      <c r="E4480" s="18"/>
      <c r="F4480" s="31"/>
      <c r="H4480" s="36"/>
    </row>
    <row r="4481" spans="1:8" x14ac:dyDescent="0.25">
      <c r="A4481" s="37"/>
      <c r="D4481" s="33"/>
      <c r="E4481" s="18"/>
      <c r="F4481" s="31"/>
      <c r="H4481" s="36"/>
    </row>
    <row r="4482" spans="1:8" x14ac:dyDescent="0.25">
      <c r="A4482" s="37"/>
      <c r="D4482" s="33"/>
      <c r="E4482" s="18"/>
      <c r="F4482" s="31"/>
      <c r="H4482" s="36"/>
    </row>
    <row r="4483" spans="1:8" x14ac:dyDescent="0.25">
      <c r="A4483" s="37"/>
      <c r="D4483" s="33"/>
      <c r="E4483" s="18"/>
      <c r="F4483" s="31"/>
      <c r="H4483" s="36"/>
    </row>
    <row r="4484" spans="1:8" x14ac:dyDescent="0.25">
      <c r="A4484" s="37"/>
      <c r="D4484" s="33"/>
      <c r="E4484" s="18"/>
      <c r="F4484" s="31"/>
      <c r="H4484" s="36"/>
    </row>
    <row r="4485" spans="1:8" x14ac:dyDescent="0.25">
      <c r="A4485" s="37"/>
      <c r="D4485" s="33"/>
      <c r="E4485" s="18"/>
      <c r="F4485" s="31"/>
      <c r="H4485" s="36"/>
    </row>
    <row r="4486" spans="1:8" x14ac:dyDescent="0.25">
      <c r="A4486" s="37"/>
      <c r="D4486" s="33"/>
      <c r="E4486" s="18"/>
      <c r="F4486" s="31"/>
      <c r="H4486" s="36"/>
    </row>
    <row r="4487" spans="1:8" x14ac:dyDescent="0.25">
      <c r="A4487" s="37"/>
      <c r="D4487" s="33"/>
      <c r="E4487" s="18"/>
      <c r="F4487" s="31"/>
      <c r="H4487" s="36"/>
    </row>
    <row r="4488" spans="1:8" x14ac:dyDescent="0.25">
      <c r="A4488" s="37"/>
      <c r="D4488" s="33"/>
      <c r="E4488" s="18"/>
      <c r="F4488" s="31"/>
      <c r="H4488" s="36"/>
    </row>
    <row r="4489" spans="1:8" x14ac:dyDescent="0.25">
      <c r="A4489" s="37"/>
      <c r="D4489" s="33"/>
      <c r="E4489" s="18"/>
      <c r="F4489" s="31"/>
      <c r="H4489" s="36"/>
    </row>
    <row r="4490" spans="1:8" x14ac:dyDescent="0.25">
      <c r="A4490" s="37"/>
      <c r="D4490" s="33"/>
      <c r="E4490" s="18"/>
      <c r="F4490" s="31"/>
      <c r="H4490" s="36"/>
    </row>
    <row r="4491" spans="1:8" x14ac:dyDescent="0.25">
      <c r="A4491" s="37"/>
      <c r="D4491" s="33"/>
      <c r="E4491" s="18"/>
      <c r="F4491" s="31"/>
      <c r="H4491" s="36"/>
    </row>
    <row r="4492" spans="1:8" x14ac:dyDescent="0.25">
      <c r="A4492" s="37"/>
      <c r="D4492" s="33"/>
      <c r="E4492" s="18"/>
      <c r="F4492" s="31"/>
      <c r="H4492" s="36"/>
    </row>
    <row r="4493" spans="1:8" x14ac:dyDescent="0.25">
      <c r="A4493" s="37"/>
      <c r="D4493" s="33"/>
      <c r="E4493" s="18"/>
      <c r="F4493" s="31"/>
      <c r="H4493" s="36"/>
    </row>
    <row r="4494" spans="1:8" x14ac:dyDescent="0.25">
      <c r="A4494" s="37"/>
      <c r="D4494" s="33"/>
      <c r="E4494" s="18"/>
      <c r="F4494" s="31"/>
      <c r="H4494" s="36"/>
    </row>
    <row r="4495" spans="1:8" x14ac:dyDescent="0.25">
      <c r="A4495" s="37"/>
      <c r="D4495" s="33"/>
      <c r="E4495" s="18"/>
      <c r="F4495" s="31"/>
      <c r="H4495" s="36"/>
    </row>
    <row r="4496" spans="1:8" x14ac:dyDescent="0.25">
      <c r="A4496" s="37"/>
      <c r="D4496" s="33"/>
      <c r="E4496" s="18"/>
      <c r="F4496" s="31"/>
      <c r="H4496" s="36"/>
    </row>
    <row r="4497" spans="1:8" x14ac:dyDescent="0.25">
      <c r="A4497" s="37"/>
      <c r="D4497" s="33"/>
      <c r="E4497" s="18"/>
      <c r="F4497" s="31"/>
      <c r="H4497" s="36"/>
    </row>
    <row r="4498" spans="1:8" x14ac:dyDescent="0.25">
      <c r="A4498" s="37"/>
      <c r="D4498" s="33"/>
      <c r="E4498" s="18"/>
      <c r="F4498" s="31"/>
      <c r="H4498" s="36"/>
    </row>
    <row r="4499" spans="1:8" x14ac:dyDescent="0.25">
      <c r="A4499" s="37"/>
      <c r="D4499" s="33"/>
      <c r="E4499" s="18"/>
      <c r="F4499" s="31"/>
      <c r="H4499" s="36"/>
    </row>
    <row r="4500" spans="1:8" x14ac:dyDescent="0.25">
      <c r="A4500" s="37"/>
      <c r="D4500" s="33"/>
      <c r="E4500" s="18"/>
      <c r="F4500" s="31"/>
      <c r="H4500" s="36"/>
    </row>
    <row r="4501" spans="1:8" x14ac:dyDescent="0.25">
      <c r="A4501" s="37"/>
      <c r="D4501" s="33"/>
      <c r="E4501" s="18"/>
      <c r="F4501" s="31"/>
      <c r="H4501" s="36"/>
    </row>
    <row r="4502" spans="1:8" x14ac:dyDescent="0.25">
      <c r="A4502" s="37"/>
      <c r="D4502" s="33"/>
      <c r="E4502" s="18"/>
      <c r="F4502" s="31"/>
      <c r="H4502" s="36"/>
    </row>
    <row r="4503" spans="1:8" x14ac:dyDescent="0.25">
      <c r="A4503" s="37"/>
      <c r="D4503" s="33"/>
      <c r="E4503" s="18"/>
      <c r="F4503" s="31"/>
      <c r="H4503" s="36"/>
    </row>
    <row r="4504" spans="1:8" x14ac:dyDescent="0.25">
      <c r="A4504" s="37"/>
      <c r="D4504" s="33"/>
      <c r="E4504" s="18"/>
      <c r="F4504" s="31"/>
      <c r="H4504" s="36"/>
    </row>
    <row r="4505" spans="1:8" x14ac:dyDescent="0.25">
      <c r="A4505" s="37"/>
      <c r="D4505" s="33"/>
      <c r="E4505" s="18"/>
      <c r="F4505" s="31"/>
      <c r="H4505" s="36"/>
    </row>
    <row r="4506" spans="1:8" x14ac:dyDescent="0.25">
      <c r="A4506" s="37"/>
      <c r="D4506" s="33"/>
      <c r="E4506" s="18"/>
      <c r="F4506" s="31"/>
      <c r="H4506" s="36"/>
    </row>
    <row r="4507" spans="1:8" x14ac:dyDescent="0.25">
      <c r="A4507" s="37"/>
      <c r="D4507" s="33"/>
      <c r="E4507" s="18"/>
      <c r="F4507" s="31"/>
      <c r="H4507" s="36"/>
    </row>
    <row r="4508" spans="1:8" x14ac:dyDescent="0.25">
      <c r="A4508" s="37"/>
      <c r="D4508" s="33"/>
      <c r="E4508" s="18"/>
      <c r="F4508" s="31"/>
      <c r="H4508" s="36"/>
    </row>
    <row r="4509" spans="1:8" x14ac:dyDescent="0.25">
      <c r="A4509" s="37"/>
      <c r="D4509" s="33"/>
      <c r="E4509" s="18"/>
      <c r="F4509" s="31"/>
      <c r="H4509" s="36"/>
    </row>
    <row r="4510" spans="1:8" x14ac:dyDescent="0.25">
      <c r="A4510" s="37"/>
      <c r="D4510" s="33"/>
      <c r="E4510" s="18"/>
      <c r="F4510" s="31"/>
      <c r="H4510" s="36"/>
    </row>
    <row r="4511" spans="1:8" x14ac:dyDescent="0.25">
      <c r="A4511" s="37"/>
      <c r="D4511" s="33"/>
      <c r="E4511" s="18"/>
      <c r="F4511" s="31"/>
      <c r="H4511" s="36"/>
    </row>
    <row r="4512" spans="1:8" x14ac:dyDescent="0.25">
      <c r="A4512" s="37"/>
      <c r="D4512" s="33"/>
      <c r="E4512" s="18"/>
      <c r="F4512" s="31"/>
      <c r="H4512" s="36"/>
    </row>
    <row r="4513" spans="1:8" x14ac:dyDescent="0.25">
      <c r="A4513" s="37"/>
      <c r="D4513" s="33"/>
      <c r="E4513" s="18"/>
      <c r="F4513" s="31"/>
      <c r="H4513" s="36"/>
    </row>
    <row r="4514" spans="1:8" x14ac:dyDescent="0.25">
      <c r="A4514" s="37"/>
      <c r="D4514" s="33"/>
      <c r="E4514" s="18"/>
      <c r="F4514" s="31"/>
      <c r="H4514" s="36"/>
    </row>
    <row r="4515" spans="1:8" x14ac:dyDescent="0.25">
      <c r="A4515" s="37"/>
      <c r="D4515" s="33"/>
      <c r="E4515" s="18"/>
      <c r="F4515" s="31"/>
      <c r="H4515" s="36"/>
    </row>
    <row r="4516" spans="1:8" x14ac:dyDescent="0.25">
      <c r="A4516" s="37"/>
      <c r="D4516" s="33"/>
      <c r="E4516" s="18"/>
      <c r="F4516" s="31"/>
      <c r="H4516" s="36"/>
    </row>
    <row r="4517" spans="1:8" x14ac:dyDescent="0.25">
      <c r="A4517" s="37"/>
      <c r="D4517" s="33"/>
      <c r="E4517" s="18"/>
      <c r="F4517" s="31"/>
      <c r="H4517" s="36"/>
    </row>
    <row r="4518" spans="1:8" x14ac:dyDescent="0.25">
      <c r="A4518" s="37"/>
      <c r="D4518" s="33"/>
      <c r="E4518" s="18"/>
      <c r="F4518" s="31"/>
      <c r="H4518" s="36"/>
    </row>
    <row r="4519" spans="1:8" x14ac:dyDescent="0.25">
      <c r="A4519" s="37"/>
      <c r="D4519" s="33"/>
      <c r="E4519" s="18"/>
      <c r="F4519" s="31"/>
      <c r="H4519" s="36"/>
    </row>
    <row r="4520" spans="1:8" x14ac:dyDescent="0.25">
      <c r="A4520" s="37"/>
      <c r="D4520" s="33"/>
      <c r="E4520" s="18"/>
      <c r="F4520" s="31"/>
      <c r="H4520" s="36"/>
    </row>
    <row r="4521" spans="1:8" x14ac:dyDescent="0.25">
      <c r="A4521" s="37"/>
      <c r="D4521" s="33"/>
      <c r="E4521" s="18"/>
      <c r="F4521" s="31"/>
      <c r="H4521" s="36"/>
    </row>
    <row r="4522" spans="1:8" x14ac:dyDescent="0.25">
      <c r="A4522" s="37"/>
      <c r="D4522" s="33"/>
      <c r="E4522" s="18"/>
      <c r="F4522" s="31"/>
      <c r="H4522" s="36"/>
    </row>
    <row r="4523" spans="1:8" x14ac:dyDescent="0.25">
      <c r="A4523" s="37"/>
      <c r="D4523" s="33"/>
      <c r="E4523" s="18"/>
      <c r="F4523" s="31"/>
      <c r="H4523" s="36"/>
    </row>
    <row r="4524" spans="1:8" x14ac:dyDescent="0.25">
      <c r="A4524" s="37"/>
      <c r="D4524" s="33"/>
      <c r="E4524" s="18"/>
      <c r="F4524" s="31"/>
      <c r="H4524" s="36"/>
    </row>
    <row r="4525" spans="1:8" x14ac:dyDescent="0.25">
      <c r="A4525" s="37"/>
      <c r="D4525" s="33"/>
      <c r="E4525" s="18"/>
      <c r="F4525" s="31"/>
      <c r="H4525" s="36"/>
    </row>
    <row r="4526" spans="1:8" x14ac:dyDescent="0.25">
      <c r="A4526" s="37"/>
      <c r="D4526" s="33"/>
      <c r="E4526" s="18"/>
      <c r="F4526" s="31"/>
      <c r="H4526" s="36"/>
    </row>
    <row r="4527" spans="1:8" x14ac:dyDescent="0.25">
      <c r="A4527" s="37"/>
      <c r="D4527" s="33"/>
      <c r="E4527" s="18"/>
      <c r="F4527" s="31"/>
      <c r="H4527" s="36"/>
    </row>
    <row r="4528" spans="1:8" x14ac:dyDescent="0.25">
      <c r="A4528" s="37"/>
      <c r="D4528" s="33"/>
      <c r="E4528" s="18"/>
      <c r="F4528" s="31"/>
      <c r="H4528" s="36"/>
    </row>
    <row r="4529" spans="1:8" x14ac:dyDescent="0.25">
      <c r="A4529" s="37"/>
      <c r="D4529" s="33"/>
      <c r="E4529" s="18"/>
      <c r="F4529" s="31"/>
      <c r="H4529" s="36"/>
    </row>
    <row r="4530" spans="1:8" x14ac:dyDescent="0.25">
      <c r="A4530" s="37"/>
      <c r="D4530" s="33"/>
      <c r="E4530" s="18"/>
      <c r="F4530" s="31"/>
      <c r="H4530" s="36"/>
    </row>
    <row r="4531" spans="1:8" x14ac:dyDescent="0.25">
      <c r="A4531" s="37"/>
      <c r="D4531" s="33"/>
      <c r="E4531" s="18"/>
      <c r="F4531" s="31"/>
      <c r="H4531" s="36"/>
    </row>
    <row r="4532" spans="1:8" x14ac:dyDescent="0.25">
      <c r="A4532" s="37"/>
      <c r="D4532" s="33"/>
      <c r="E4532" s="18"/>
      <c r="F4532" s="31"/>
      <c r="H4532" s="36"/>
    </row>
    <row r="4533" spans="1:8" x14ac:dyDescent="0.25">
      <c r="A4533" s="37"/>
      <c r="D4533" s="33"/>
      <c r="E4533" s="18"/>
      <c r="F4533" s="31"/>
      <c r="H4533" s="36"/>
    </row>
    <row r="4534" spans="1:8" x14ac:dyDescent="0.25">
      <c r="A4534" s="37"/>
      <c r="D4534" s="33"/>
      <c r="E4534" s="18"/>
      <c r="F4534" s="31"/>
      <c r="H4534" s="36"/>
    </row>
    <row r="4535" spans="1:8" x14ac:dyDescent="0.25">
      <c r="A4535" s="37"/>
      <c r="D4535" s="33"/>
      <c r="E4535" s="18"/>
      <c r="F4535" s="31"/>
      <c r="H4535" s="36"/>
    </row>
    <row r="4536" spans="1:8" x14ac:dyDescent="0.25">
      <c r="A4536" s="37"/>
      <c r="D4536" s="33"/>
      <c r="E4536" s="18"/>
      <c r="F4536" s="31"/>
      <c r="H4536" s="36"/>
    </row>
    <row r="4537" spans="1:8" x14ac:dyDescent="0.25">
      <c r="A4537" s="37"/>
      <c r="D4537" s="33"/>
      <c r="E4537" s="18"/>
      <c r="F4537" s="31"/>
      <c r="H4537" s="36"/>
    </row>
    <row r="4538" spans="1:8" x14ac:dyDescent="0.25">
      <c r="A4538" s="37"/>
      <c r="D4538" s="33"/>
      <c r="E4538" s="18"/>
      <c r="F4538" s="31"/>
      <c r="H4538" s="36"/>
    </row>
    <row r="4539" spans="1:8" x14ac:dyDescent="0.25">
      <c r="A4539" s="37"/>
      <c r="D4539" s="33"/>
      <c r="E4539" s="18"/>
      <c r="F4539" s="31"/>
      <c r="H4539" s="36"/>
    </row>
    <row r="4540" spans="1:8" x14ac:dyDescent="0.25">
      <c r="A4540" s="37"/>
      <c r="D4540" s="33"/>
      <c r="E4540" s="18"/>
      <c r="F4540" s="31"/>
      <c r="H4540" s="36"/>
    </row>
    <row r="4541" spans="1:8" x14ac:dyDescent="0.25">
      <c r="A4541" s="37"/>
      <c r="D4541" s="33"/>
      <c r="E4541" s="18"/>
      <c r="F4541" s="31"/>
      <c r="H4541" s="36"/>
    </row>
    <row r="4542" spans="1:8" x14ac:dyDescent="0.25">
      <c r="A4542" s="37"/>
      <c r="D4542" s="33"/>
      <c r="E4542" s="18"/>
      <c r="F4542" s="31"/>
      <c r="H4542" s="36"/>
    </row>
    <row r="4543" spans="1:8" x14ac:dyDescent="0.25">
      <c r="A4543" s="37"/>
      <c r="D4543" s="33"/>
      <c r="E4543" s="18"/>
      <c r="F4543" s="31"/>
      <c r="H4543" s="36"/>
    </row>
    <row r="4544" spans="1:8" x14ac:dyDescent="0.25">
      <c r="A4544" s="37"/>
      <c r="D4544" s="33"/>
      <c r="E4544" s="18"/>
      <c r="F4544" s="31"/>
      <c r="H4544" s="36"/>
    </row>
    <row r="4545" spans="1:8" x14ac:dyDescent="0.25">
      <c r="A4545" s="37"/>
      <c r="D4545" s="33"/>
      <c r="E4545" s="18"/>
      <c r="F4545" s="31"/>
      <c r="H4545" s="36"/>
    </row>
    <row r="4546" spans="1:8" x14ac:dyDescent="0.25">
      <c r="A4546" s="37"/>
      <c r="D4546" s="33"/>
      <c r="E4546" s="18"/>
      <c r="F4546" s="31"/>
      <c r="H4546" s="36"/>
    </row>
    <row r="4547" spans="1:8" x14ac:dyDescent="0.25">
      <c r="A4547" s="37"/>
      <c r="D4547" s="33"/>
      <c r="E4547" s="18"/>
      <c r="F4547" s="31"/>
      <c r="H4547" s="36"/>
    </row>
    <row r="4548" spans="1:8" x14ac:dyDescent="0.25">
      <c r="A4548" s="37"/>
      <c r="D4548" s="33"/>
      <c r="E4548" s="18"/>
      <c r="F4548" s="31"/>
      <c r="H4548" s="36"/>
    </row>
    <row r="4549" spans="1:8" x14ac:dyDescent="0.25">
      <c r="A4549" s="37"/>
      <c r="D4549" s="33"/>
      <c r="E4549" s="18"/>
      <c r="F4549" s="31"/>
      <c r="H4549" s="36"/>
    </row>
    <row r="4550" spans="1:8" x14ac:dyDescent="0.25">
      <c r="A4550" s="37"/>
      <c r="D4550" s="33"/>
      <c r="E4550" s="18"/>
      <c r="F4550" s="31"/>
      <c r="H4550" s="36"/>
    </row>
    <row r="4551" spans="1:8" x14ac:dyDescent="0.25">
      <c r="A4551" s="37"/>
      <c r="D4551" s="33"/>
      <c r="E4551" s="18"/>
      <c r="F4551" s="31"/>
      <c r="H4551" s="36"/>
    </row>
    <row r="4552" spans="1:8" x14ac:dyDescent="0.25">
      <c r="A4552" s="37"/>
      <c r="D4552" s="33"/>
      <c r="E4552" s="18"/>
      <c r="F4552" s="31"/>
      <c r="H4552" s="36"/>
    </row>
    <row r="4553" spans="1:8" x14ac:dyDescent="0.25">
      <c r="A4553" s="37"/>
      <c r="D4553" s="33"/>
      <c r="E4553" s="18"/>
      <c r="F4553" s="31"/>
      <c r="H4553" s="36"/>
    </row>
    <row r="4554" spans="1:8" x14ac:dyDescent="0.25">
      <c r="A4554" s="37"/>
      <c r="D4554" s="33"/>
      <c r="E4554" s="18"/>
      <c r="F4554" s="31"/>
      <c r="H4554" s="36"/>
    </row>
    <row r="4555" spans="1:8" x14ac:dyDescent="0.25">
      <c r="A4555" s="37"/>
      <c r="D4555" s="33"/>
      <c r="E4555" s="18"/>
      <c r="F4555" s="31"/>
      <c r="H4555" s="36"/>
    </row>
    <row r="4556" spans="1:8" x14ac:dyDescent="0.25">
      <c r="A4556" s="37"/>
      <c r="D4556" s="33"/>
      <c r="E4556" s="18"/>
      <c r="F4556" s="31"/>
      <c r="H4556" s="36"/>
    </row>
    <row r="4557" spans="1:8" x14ac:dyDescent="0.25">
      <c r="A4557" s="37"/>
      <c r="D4557" s="33"/>
      <c r="E4557" s="18"/>
      <c r="F4557" s="31"/>
      <c r="H4557" s="36"/>
    </row>
    <row r="4558" spans="1:8" x14ac:dyDescent="0.25">
      <c r="A4558" s="37"/>
      <c r="D4558" s="33"/>
      <c r="E4558" s="18"/>
      <c r="F4558" s="31"/>
      <c r="H4558" s="36"/>
    </row>
    <row r="4559" spans="1:8" x14ac:dyDescent="0.25">
      <c r="A4559" s="37"/>
      <c r="D4559" s="33"/>
      <c r="E4559" s="18"/>
      <c r="F4559" s="31"/>
      <c r="H4559" s="36"/>
    </row>
    <row r="4560" spans="1:8" x14ac:dyDescent="0.25">
      <c r="A4560" s="37"/>
      <c r="D4560" s="33"/>
      <c r="E4560" s="18"/>
      <c r="F4560" s="31"/>
      <c r="H4560" s="36"/>
    </row>
    <row r="4561" spans="1:8" x14ac:dyDescent="0.25">
      <c r="A4561" s="37"/>
      <c r="D4561" s="33"/>
      <c r="E4561" s="18"/>
      <c r="F4561" s="31"/>
      <c r="H4561" s="36"/>
    </row>
    <row r="4562" spans="1:8" x14ac:dyDescent="0.25">
      <c r="A4562" s="37"/>
      <c r="D4562" s="33"/>
      <c r="E4562" s="18"/>
      <c r="F4562" s="31"/>
      <c r="H4562" s="36"/>
    </row>
    <row r="4563" spans="1:8" x14ac:dyDescent="0.25">
      <c r="A4563" s="37"/>
      <c r="D4563" s="33"/>
      <c r="E4563" s="18"/>
      <c r="F4563" s="31"/>
      <c r="H4563" s="36"/>
    </row>
    <row r="4564" spans="1:8" x14ac:dyDescent="0.25">
      <c r="A4564" s="37"/>
      <c r="D4564" s="33"/>
      <c r="E4564" s="18"/>
      <c r="F4564" s="31"/>
      <c r="H4564" s="36"/>
    </row>
    <row r="4565" spans="1:8" x14ac:dyDescent="0.25">
      <c r="A4565" s="37"/>
      <c r="D4565" s="33"/>
      <c r="E4565" s="18"/>
      <c r="F4565" s="31"/>
      <c r="H4565" s="36"/>
    </row>
    <row r="4566" spans="1:8" x14ac:dyDescent="0.25">
      <c r="A4566" s="37"/>
      <c r="D4566" s="33"/>
      <c r="E4566" s="18"/>
      <c r="F4566" s="31"/>
      <c r="H4566" s="36"/>
    </row>
    <row r="4567" spans="1:8" x14ac:dyDescent="0.25">
      <c r="A4567" s="37"/>
      <c r="D4567" s="33"/>
      <c r="E4567" s="18"/>
      <c r="F4567" s="31"/>
      <c r="H4567" s="36"/>
    </row>
    <row r="4568" spans="1:8" x14ac:dyDescent="0.25">
      <c r="A4568" s="37"/>
      <c r="D4568" s="33"/>
      <c r="E4568" s="18"/>
      <c r="F4568" s="31"/>
      <c r="H4568" s="36"/>
    </row>
    <row r="4569" spans="1:8" x14ac:dyDescent="0.25">
      <c r="A4569" s="37"/>
      <c r="D4569" s="33"/>
      <c r="E4569" s="18"/>
      <c r="F4569" s="31"/>
      <c r="H4569" s="36"/>
    </row>
    <row r="4570" spans="1:8" x14ac:dyDescent="0.25">
      <c r="A4570" s="37"/>
      <c r="D4570" s="33"/>
      <c r="E4570" s="18"/>
      <c r="F4570" s="31"/>
      <c r="H4570" s="36"/>
    </row>
    <row r="4571" spans="1:8" x14ac:dyDescent="0.25">
      <c r="A4571" s="37"/>
      <c r="D4571" s="33"/>
      <c r="E4571" s="18"/>
      <c r="F4571" s="31"/>
      <c r="H4571" s="36"/>
    </row>
    <row r="4572" spans="1:8" x14ac:dyDescent="0.25">
      <c r="A4572" s="37"/>
      <c r="D4572" s="33"/>
      <c r="E4572" s="18"/>
      <c r="F4572" s="31"/>
      <c r="H4572" s="36"/>
    </row>
    <row r="4573" spans="1:8" x14ac:dyDescent="0.25">
      <c r="A4573" s="37"/>
      <c r="D4573" s="33"/>
      <c r="E4573" s="18"/>
      <c r="F4573" s="31"/>
      <c r="H4573" s="36"/>
    </row>
    <row r="4574" spans="1:8" x14ac:dyDescent="0.25">
      <c r="A4574" s="37"/>
      <c r="D4574" s="33"/>
      <c r="E4574" s="18"/>
      <c r="F4574" s="31"/>
      <c r="H4574" s="36"/>
    </row>
    <row r="4575" spans="1:8" x14ac:dyDescent="0.25">
      <c r="A4575" s="37"/>
      <c r="D4575" s="33"/>
      <c r="E4575" s="18"/>
      <c r="F4575" s="31"/>
      <c r="H4575" s="36"/>
    </row>
    <row r="4576" spans="1:8" x14ac:dyDescent="0.25">
      <c r="A4576" s="37"/>
      <c r="D4576" s="33"/>
      <c r="E4576" s="18"/>
      <c r="F4576" s="31"/>
      <c r="H4576" s="36"/>
    </row>
    <row r="4577" spans="1:8" x14ac:dyDescent="0.25">
      <c r="A4577" s="37"/>
      <c r="D4577" s="33"/>
      <c r="E4577" s="18"/>
      <c r="F4577" s="31"/>
      <c r="H4577" s="36"/>
    </row>
    <row r="4578" spans="1:8" x14ac:dyDescent="0.25">
      <c r="A4578" s="37"/>
      <c r="D4578" s="33"/>
      <c r="E4578" s="18"/>
      <c r="F4578" s="31"/>
      <c r="H4578" s="36"/>
    </row>
    <row r="4579" spans="1:8" x14ac:dyDescent="0.25">
      <c r="A4579" s="37"/>
      <c r="D4579" s="33"/>
      <c r="E4579" s="18"/>
      <c r="F4579" s="31"/>
      <c r="H4579" s="36"/>
    </row>
    <row r="4580" spans="1:8" x14ac:dyDescent="0.25">
      <c r="A4580" s="37"/>
      <c r="D4580" s="33"/>
      <c r="E4580" s="18"/>
      <c r="F4580" s="31"/>
      <c r="H4580" s="36"/>
    </row>
    <row r="4581" spans="1:8" x14ac:dyDescent="0.25">
      <c r="A4581" s="37"/>
      <c r="D4581" s="33"/>
      <c r="E4581" s="18"/>
      <c r="F4581" s="31"/>
      <c r="H4581" s="36"/>
    </row>
    <row r="4582" spans="1:8" x14ac:dyDescent="0.25">
      <c r="A4582" s="37"/>
      <c r="D4582" s="33"/>
      <c r="E4582" s="18"/>
      <c r="F4582" s="31"/>
      <c r="H4582" s="36"/>
    </row>
    <row r="4583" spans="1:8" x14ac:dyDescent="0.25">
      <c r="A4583" s="37"/>
      <c r="D4583" s="33"/>
      <c r="E4583" s="18"/>
      <c r="F4583" s="31"/>
      <c r="H4583" s="36"/>
    </row>
    <row r="4584" spans="1:8" x14ac:dyDescent="0.25">
      <c r="A4584" s="37"/>
      <c r="D4584" s="33"/>
      <c r="E4584" s="18"/>
      <c r="F4584" s="31"/>
      <c r="H4584" s="36"/>
    </row>
    <row r="4585" spans="1:8" x14ac:dyDescent="0.25">
      <c r="A4585" s="37"/>
      <c r="D4585" s="33"/>
      <c r="E4585" s="18"/>
      <c r="F4585" s="31"/>
      <c r="H4585" s="36"/>
    </row>
    <row r="4586" spans="1:8" x14ac:dyDescent="0.25">
      <c r="A4586" s="37"/>
      <c r="D4586" s="33"/>
      <c r="E4586" s="18"/>
      <c r="F4586" s="31"/>
      <c r="H4586" s="36"/>
    </row>
    <row r="4587" spans="1:8" x14ac:dyDescent="0.25">
      <c r="A4587" s="37"/>
      <c r="D4587" s="33"/>
      <c r="E4587" s="18"/>
      <c r="F4587" s="31"/>
      <c r="H4587" s="36"/>
    </row>
    <row r="4588" spans="1:8" x14ac:dyDescent="0.25">
      <c r="A4588" s="37"/>
      <c r="D4588" s="33"/>
      <c r="E4588" s="18"/>
      <c r="F4588" s="31"/>
      <c r="H4588" s="36"/>
    </row>
    <row r="4589" spans="1:8" x14ac:dyDescent="0.25">
      <c r="A4589" s="37"/>
      <c r="D4589" s="33"/>
      <c r="E4589" s="18"/>
      <c r="F4589" s="31"/>
      <c r="H4589" s="36"/>
    </row>
    <row r="4590" spans="1:8" x14ac:dyDescent="0.25">
      <c r="A4590" s="37"/>
      <c r="D4590" s="33"/>
      <c r="E4590" s="18"/>
      <c r="F4590" s="31"/>
      <c r="H4590" s="36"/>
    </row>
    <row r="4591" spans="1:8" x14ac:dyDescent="0.25">
      <c r="A4591" s="37"/>
      <c r="D4591" s="33"/>
      <c r="E4591" s="18"/>
      <c r="F4591" s="31"/>
      <c r="H4591" s="36"/>
    </row>
    <row r="4592" spans="1:8" x14ac:dyDescent="0.25">
      <c r="A4592" s="37"/>
      <c r="D4592" s="33"/>
      <c r="E4592" s="18"/>
      <c r="F4592" s="31"/>
      <c r="H4592" s="36"/>
    </row>
    <row r="4593" spans="1:8" x14ac:dyDescent="0.25">
      <c r="A4593" s="37"/>
      <c r="D4593" s="33"/>
      <c r="E4593" s="18"/>
      <c r="F4593" s="31"/>
      <c r="H4593" s="36"/>
    </row>
    <row r="4594" spans="1:8" x14ac:dyDescent="0.25">
      <c r="A4594" s="37"/>
      <c r="D4594" s="33"/>
      <c r="E4594" s="18"/>
      <c r="F4594" s="31"/>
      <c r="H4594" s="36"/>
    </row>
    <row r="4595" spans="1:8" x14ac:dyDescent="0.25">
      <c r="A4595" s="37"/>
      <c r="D4595" s="33"/>
      <c r="E4595" s="18"/>
      <c r="F4595" s="31"/>
      <c r="H4595" s="36"/>
    </row>
    <row r="4596" spans="1:8" x14ac:dyDescent="0.25">
      <c r="A4596" s="37"/>
      <c r="D4596" s="33"/>
      <c r="E4596" s="18"/>
      <c r="F4596" s="31"/>
      <c r="H4596" s="36"/>
    </row>
    <row r="4597" spans="1:8" x14ac:dyDescent="0.25">
      <c r="A4597" s="37"/>
      <c r="D4597" s="33"/>
      <c r="E4597" s="18"/>
      <c r="F4597" s="31"/>
      <c r="H4597" s="36"/>
    </row>
    <row r="4598" spans="1:8" x14ac:dyDescent="0.25">
      <c r="A4598" s="37"/>
      <c r="D4598" s="33"/>
      <c r="E4598" s="18"/>
      <c r="F4598" s="31"/>
      <c r="H4598" s="36"/>
    </row>
    <row r="4599" spans="1:8" x14ac:dyDescent="0.25">
      <c r="A4599" s="37"/>
      <c r="D4599" s="33"/>
      <c r="E4599" s="18"/>
      <c r="F4599" s="31"/>
      <c r="H4599" s="36"/>
    </row>
    <row r="4600" spans="1:8" x14ac:dyDescent="0.25">
      <c r="A4600" s="37"/>
      <c r="D4600" s="33"/>
      <c r="E4600" s="18"/>
      <c r="F4600" s="31"/>
      <c r="H4600" s="36"/>
    </row>
    <row r="4601" spans="1:8" x14ac:dyDescent="0.25">
      <c r="A4601" s="37"/>
      <c r="D4601" s="33"/>
      <c r="E4601" s="18"/>
      <c r="F4601" s="31"/>
      <c r="H4601" s="36"/>
    </row>
    <row r="4602" spans="1:8" x14ac:dyDescent="0.25">
      <c r="A4602" s="37"/>
      <c r="D4602" s="33"/>
      <c r="E4602" s="18"/>
      <c r="F4602" s="31"/>
      <c r="H4602" s="36"/>
    </row>
    <row r="4603" spans="1:8" x14ac:dyDescent="0.25">
      <c r="A4603" s="37"/>
      <c r="D4603" s="33"/>
      <c r="E4603" s="18"/>
      <c r="F4603" s="31"/>
      <c r="H4603" s="36"/>
    </row>
    <row r="4604" spans="1:8" x14ac:dyDescent="0.25">
      <c r="A4604" s="37"/>
      <c r="D4604" s="33"/>
      <c r="E4604" s="18"/>
      <c r="F4604" s="31"/>
      <c r="H4604" s="36"/>
    </row>
    <row r="4605" spans="1:8" x14ac:dyDescent="0.25">
      <c r="A4605" s="37"/>
      <c r="D4605" s="33"/>
      <c r="E4605" s="18"/>
      <c r="F4605" s="31"/>
      <c r="H4605" s="36"/>
    </row>
    <row r="4606" spans="1:8" x14ac:dyDescent="0.25">
      <c r="A4606" s="37"/>
      <c r="D4606" s="33"/>
      <c r="E4606" s="18"/>
      <c r="F4606" s="31"/>
      <c r="H4606" s="36"/>
    </row>
    <row r="4607" spans="1:8" x14ac:dyDescent="0.25">
      <c r="A4607" s="37"/>
      <c r="D4607" s="33"/>
      <c r="E4607" s="18"/>
      <c r="F4607" s="31"/>
      <c r="H4607" s="36"/>
    </row>
    <row r="4608" spans="1:8" x14ac:dyDescent="0.25">
      <c r="A4608" s="37"/>
      <c r="D4608" s="33"/>
      <c r="E4608" s="18"/>
      <c r="F4608" s="31"/>
      <c r="H4608" s="36"/>
    </row>
    <row r="4609" spans="1:8" x14ac:dyDescent="0.25">
      <c r="A4609" s="37"/>
      <c r="D4609" s="33"/>
      <c r="E4609" s="18"/>
      <c r="F4609" s="31"/>
      <c r="H4609" s="36"/>
    </row>
    <row r="4610" spans="1:8" x14ac:dyDescent="0.25">
      <c r="A4610" s="37"/>
      <c r="D4610" s="33"/>
      <c r="E4610" s="18"/>
      <c r="F4610" s="31"/>
      <c r="H4610" s="36"/>
    </row>
    <row r="4611" spans="1:8" x14ac:dyDescent="0.25">
      <c r="A4611" s="37"/>
      <c r="D4611" s="33"/>
      <c r="E4611" s="18"/>
      <c r="F4611" s="31"/>
      <c r="H4611" s="36"/>
    </row>
    <row r="4612" spans="1:8" x14ac:dyDescent="0.25">
      <c r="A4612" s="37"/>
      <c r="D4612" s="33"/>
      <c r="E4612" s="18"/>
      <c r="F4612" s="31"/>
      <c r="H4612" s="36"/>
    </row>
    <row r="4613" spans="1:8" x14ac:dyDescent="0.25">
      <c r="A4613" s="37"/>
      <c r="D4613" s="33"/>
      <c r="E4613" s="18"/>
      <c r="F4613" s="31"/>
      <c r="H4613" s="36"/>
    </row>
    <row r="4614" spans="1:8" x14ac:dyDescent="0.25">
      <c r="A4614" s="37"/>
      <c r="D4614" s="33"/>
      <c r="E4614" s="18"/>
      <c r="F4614" s="31"/>
      <c r="H4614" s="36"/>
    </row>
    <row r="4615" spans="1:8" x14ac:dyDescent="0.25">
      <c r="A4615" s="37"/>
      <c r="D4615" s="33"/>
      <c r="E4615" s="18"/>
      <c r="F4615" s="31"/>
      <c r="H4615" s="36"/>
    </row>
    <row r="4616" spans="1:8" x14ac:dyDescent="0.25">
      <c r="A4616" s="37"/>
      <c r="D4616" s="33"/>
      <c r="E4616" s="18"/>
      <c r="F4616" s="31"/>
      <c r="H4616" s="36"/>
    </row>
    <row r="4617" spans="1:8" x14ac:dyDescent="0.25">
      <c r="A4617" s="37"/>
      <c r="D4617" s="33"/>
      <c r="E4617" s="18"/>
      <c r="F4617" s="31"/>
      <c r="H4617" s="36"/>
    </row>
    <row r="4618" spans="1:8" x14ac:dyDescent="0.25">
      <c r="A4618" s="37"/>
      <c r="D4618" s="33"/>
      <c r="E4618" s="18"/>
      <c r="F4618" s="31"/>
      <c r="H4618" s="36"/>
    </row>
    <row r="4619" spans="1:8" x14ac:dyDescent="0.25">
      <c r="A4619" s="37"/>
      <c r="D4619" s="33"/>
      <c r="E4619" s="18"/>
      <c r="F4619" s="31"/>
      <c r="H4619" s="36"/>
    </row>
    <row r="4620" spans="1:8" x14ac:dyDescent="0.25">
      <c r="A4620" s="37"/>
      <c r="D4620" s="33"/>
      <c r="E4620" s="18"/>
      <c r="F4620" s="31"/>
      <c r="H4620" s="36"/>
    </row>
    <row r="4621" spans="1:8" x14ac:dyDescent="0.25">
      <c r="A4621" s="37"/>
      <c r="D4621" s="33"/>
      <c r="E4621" s="18"/>
      <c r="F4621" s="31"/>
      <c r="H4621" s="36"/>
    </row>
    <row r="4622" spans="1:8" x14ac:dyDescent="0.25">
      <c r="A4622" s="37"/>
      <c r="D4622" s="33"/>
      <c r="E4622" s="18"/>
      <c r="F4622" s="31"/>
      <c r="H4622" s="36"/>
    </row>
    <row r="4623" spans="1:8" x14ac:dyDescent="0.25">
      <c r="A4623" s="37"/>
      <c r="D4623" s="33"/>
      <c r="E4623" s="18"/>
      <c r="F4623" s="31"/>
      <c r="H4623" s="36"/>
    </row>
    <row r="4624" spans="1:8" x14ac:dyDescent="0.25">
      <c r="A4624" s="37"/>
      <c r="D4624" s="33"/>
      <c r="E4624" s="18"/>
      <c r="F4624" s="31"/>
      <c r="H4624" s="36"/>
    </row>
    <row r="4625" spans="1:8" x14ac:dyDescent="0.25">
      <c r="A4625" s="37"/>
      <c r="D4625" s="33"/>
      <c r="E4625" s="18"/>
      <c r="F4625" s="31"/>
      <c r="H4625" s="36"/>
    </row>
    <row r="4626" spans="1:8" x14ac:dyDescent="0.25">
      <c r="A4626" s="37"/>
      <c r="D4626" s="33"/>
      <c r="E4626" s="18"/>
      <c r="F4626" s="31"/>
      <c r="H4626" s="36"/>
    </row>
    <row r="4627" spans="1:8" x14ac:dyDescent="0.25">
      <c r="A4627" s="37"/>
      <c r="D4627" s="33"/>
      <c r="E4627" s="18"/>
      <c r="F4627" s="31"/>
      <c r="H4627" s="36"/>
    </row>
    <row r="4628" spans="1:8" x14ac:dyDescent="0.25">
      <c r="A4628" s="37"/>
      <c r="D4628" s="33"/>
      <c r="E4628" s="18"/>
      <c r="F4628" s="31"/>
      <c r="H4628" s="36"/>
    </row>
    <row r="4629" spans="1:8" x14ac:dyDescent="0.25">
      <c r="A4629" s="37"/>
      <c r="D4629" s="33"/>
      <c r="E4629" s="18"/>
      <c r="F4629" s="31"/>
      <c r="H4629" s="36"/>
    </row>
    <row r="4630" spans="1:8" x14ac:dyDescent="0.25">
      <c r="A4630" s="37"/>
      <c r="D4630" s="33"/>
      <c r="E4630" s="18"/>
      <c r="F4630" s="31"/>
      <c r="H4630" s="36"/>
    </row>
    <row r="4631" spans="1:8" x14ac:dyDescent="0.25">
      <c r="A4631" s="37"/>
      <c r="D4631" s="33"/>
      <c r="E4631" s="18"/>
      <c r="F4631" s="31"/>
      <c r="H4631" s="36"/>
    </row>
    <row r="4632" spans="1:8" x14ac:dyDescent="0.25">
      <c r="A4632" s="37"/>
      <c r="D4632" s="33"/>
      <c r="E4632" s="18"/>
      <c r="F4632" s="31"/>
      <c r="H4632" s="36"/>
    </row>
    <row r="4633" spans="1:8" x14ac:dyDescent="0.25">
      <c r="A4633" s="37"/>
      <c r="D4633" s="33"/>
      <c r="E4633" s="18"/>
      <c r="F4633" s="31"/>
      <c r="H4633" s="36"/>
    </row>
    <row r="4634" spans="1:8" x14ac:dyDescent="0.25">
      <c r="A4634" s="37"/>
      <c r="D4634" s="33"/>
      <c r="E4634" s="18"/>
      <c r="F4634" s="31"/>
      <c r="H4634" s="36"/>
    </row>
    <row r="4635" spans="1:8" x14ac:dyDescent="0.25">
      <c r="A4635" s="37"/>
      <c r="D4635" s="33"/>
      <c r="E4635" s="18"/>
      <c r="F4635" s="31"/>
      <c r="H4635" s="36"/>
    </row>
    <row r="4636" spans="1:8" x14ac:dyDescent="0.25">
      <c r="A4636" s="37"/>
      <c r="D4636" s="33"/>
      <c r="E4636" s="18"/>
      <c r="F4636" s="31"/>
      <c r="H4636" s="36"/>
    </row>
    <row r="4637" spans="1:8" x14ac:dyDescent="0.25">
      <c r="A4637" s="37"/>
      <c r="D4637" s="33"/>
      <c r="E4637" s="18"/>
      <c r="F4637" s="31"/>
      <c r="H4637" s="36"/>
    </row>
    <row r="4638" spans="1:8" x14ac:dyDescent="0.25">
      <c r="A4638" s="37"/>
      <c r="D4638" s="33"/>
      <c r="E4638" s="18"/>
      <c r="F4638" s="31"/>
      <c r="H4638" s="36"/>
    </row>
    <row r="4639" spans="1:8" x14ac:dyDescent="0.25">
      <c r="A4639" s="37"/>
      <c r="D4639" s="33"/>
      <c r="E4639" s="18"/>
      <c r="F4639" s="31"/>
      <c r="H4639" s="36"/>
    </row>
    <row r="4640" spans="1:8" x14ac:dyDescent="0.25">
      <c r="A4640" s="37"/>
      <c r="D4640" s="33"/>
      <c r="E4640" s="18"/>
      <c r="F4640" s="31"/>
      <c r="H4640" s="36"/>
    </row>
    <row r="4641" spans="1:8" x14ac:dyDescent="0.25">
      <c r="A4641" s="37"/>
      <c r="D4641" s="33"/>
      <c r="E4641" s="18"/>
      <c r="F4641" s="31"/>
      <c r="H4641" s="36"/>
    </row>
    <row r="4642" spans="1:8" x14ac:dyDescent="0.25">
      <c r="A4642" s="37"/>
      <c r="D4642" s="33"/>
      <c r="E4642" s="18"/>
      <c r="F4642" s="31"/>
      <c r="H4642" s="36"/>
    </row>
    <row r="4643" spans="1:8" x14ac:dyDescent="0.25">
      <c r="A4643" s="37"/>
      <c r="D4643" s="33"/>
      <c r="E4643" s="18"/>
      <c r="F4643" s="31"/>
      <c r="H4643" s="36"/>
    </row>
    <row r="4644" spans="1:8" x14ac:dyDescent="0.25">
      <c r="A4644" s="37"/>
      <c r="D4644" s="33"/>
      <c r="E4644" s="18"/>
      <c r="F4644" s="31"/>
      <c r="H4644" s="36"/>
    </row>
    <row r="4645" spans="1:8" x14ac:dyDescent="0.25">
      <c r="A4645" s="37"/>
      <c r="D4645" s="33"/>
      <c r="E4645" s="18"/>
      <c r="F4645" s="31"/>
      <c r="H4645" s="36"/>
    </row>
    <row r="4646" spans="1:8" x14ac:dyDescent="0.25">
      <c r="A4646" s="37"/>
      <c r="D4646" s="33"/>
      <c r="E4646" s="18"/>
      <c r="F4646" s="31"/>
      <c r="H4646" s="36"/>
    </row>
    <row r="4647" spans="1:8" x14ac:dyDescent="0.25">
      <c r="A4647" s="37"/>
      <c r="D4647" s="33"/>
      <c r="E4647" s="18"/>
      <c r="F4647" s="31"/>
      <c r="H4647" s="36"/>
    </row>
    <row r="4648" spans="1:8" x14ac:dyDescent="0.25">
      <c r="A4648" s="37"/>
      <c r="D4648" s="33"/>
      <c r="E4648" s="18"/>
      <c r="F4648" s="31"/>
      <c r="H4648" s="36"/>
    </row>
    <row r="4649" spans="1:8" x14ac:dyDescent="0.25">
      <c r="A4649" s="37"/>
      <c r="D4649" s="33"/>
      <c r="E4649" s="18"/>
      <c r="F4649" s="31"/>
      <c r="H4649" s="36"/>
    </row>
    <row r="4650" spans="1:8" x14ac:dyDescent="0.25">
      <c r="A4650" s="37"/>
      <c r="D4650" s="33"/>
      <c r="E4650" s="18"/>
      <c r="F4650" s="31"/>
      <c r="H4650" s="36"/>
    </row>
    <row r="4651" spans="1:8" x14ac:dyDescent="0.25">
      <c r="A4651" s="37"/>
      <c r="D4651" s="33"/>
      <c r="E4651" s="18"/>
      <c r="F4651" s="31"/>
      <c r="H4651" s="36"/>
    </row>
    <row r="4652" spans="1:8" x14ac:dyDescent="0.25">
      <c r="A4652" s="37"/>
      <c r="D4652" s="33"/>
      <c r="E4652" s="18"/>
      <c r="F4652" s="31"/>
      <c r="H4652" s="36"/>
    </row>
    <row r="4653" spans="1:8" x14ac:dyDescent="0.25">
      <c r="A4653" s="37"/>
      <c r="D4653" s="33"/>
      <c r="E4653" s="18"/>
      <c r="F4653" s="31"/>
      <c r="H4653" s="36"/>
    </row>
    <row r="4654" spans="1:8" x14ac:dyDescent="0.25">
      <c r="A4654" s="37"/>
      <c r="D4654" s="33"/>
      <c r="E4654" s="18"/>
      <c r="F4654" s="31"/>
      <c r="H4654" s="36"/>
    </row>
    <row r="4655" spans="1:8" x14ac:dyDescent="0.25">
      <c r="A4655" s="37"/>
      <c r="D4655" s="33"/>
      <c r="E4655" s="18"/>
      <c r="F4655" s="31"/>
      <c r="H4655" s="36"/>
    </row>
    <row r="4656" spans="1:8" x14ac:dyDescent="0.25">
      <c r="A4656" s="37"/>
      <c r="D4656" s="33"/>
      <c r="E4656" s="18"/>
      <c r="F4656" s="31"/>
      <c r="H4656" s="36"/>
    </row>
    <row r="4657" spans="1:8" x14ac:dyDescent="0.25">
      <c r="A4657" s="37"/>
      <c r="D4657" s="33"/>
      <c r="E4657" s="18"/>
      <c r="F4657" s="31"/>
      <c r="H4657" s="36"/>
    </row>
    <row r="4658" spans="1:8" x14ac:dyDescent="0.25">
      <c r="A4658" s="37"/>
      <c r="D4658" s="33"/>
      <c r="E4658" s="18"/>
      <c r="F4658" s="31"/>
      <c r="H4658" s="36"/>
    </row>
    <row r="4659" spans="1:8" x14ac:dyDescent="0.25">
      <c r="A4659" s="37"/>
      <c r="D4659" s="33"/>
      <c r="E4659" s="18"/>
      <c r="F4659" s="31"/>
      <c r="H4659" s="36"/>
    </row>
    <row r="4660" spans="1:8" x14ac:dyDescent="0.25">
      <c r="A4660" s="37"/>
      <c r="D4660" s="33"/>
      <c r="E4660" s="18"/>
      <c r="F4660" s="31"/>
      <c r="H4660" s="36"/>
    </row>
    <row r="4661" spans="1:8" x14ac:dyDescent="0.25">
      <c r="A4661" s="37"/>
      <c r="D4661" s="33"/>
      <c r="E4661" s="18"/>
      <c r="F4661" s="31"/>
      <c r="H4661" s="36"/>
    </row>
    <row r="4662" spans="1:8" x14ac:dyDescent="0.25">
      <c r="A4662" s="37"/>
      <c r="D4662" s="33"/>
      <c r="E4662" s="18"/>
      <c r="F4662" s="31"/>
      <c r="H4662" s="36"/>
    </row>
    <row r="4663" spans="1:8" x14ac:dyDescent="0.25">
      <c r="A4663" s="37"/>
      <c r="D4663" s="33"/>
      <c r="E4663" s="18"/>
      <c r="F4663" s="31"/>
      <c r="H4663" s="36"/>
    </row>
    <row r="4664" spans="1:8" x14ac:dyDescent="0.25">
      <c r="A4664" s="37"/>
      <c r="D4664" s="33"/>
      <c r="E4664" s="18"/>
      <c r="F4664" s="31"/>
      <c r="H4664" s="36"/>
    </row>
    <row r="4665" spans="1:8" x14ac:dyDescent="0.25">
      <c r="A4665" s="37"/>
      <c r="D4665" s="33"/>
      <c r="E4665" s="18"/>
      <c r="F4665" s="31"/>
      <c r="H4665" s="36"/>
    </row>
    <row r="4666" spans="1:8" x14ac:dyDescent="0.25">
      <c r="A4666" s="37"/>
      <c r="D4666" s="33"/>
      <c r="E4666" s="18"/>
      <c r="F4666" s="31"/>
      <c r="H4666" s="36"/>
    </row>
    <row r="4667" spans="1:8" x14ac:dyDescent="0.25">
      <c r="A4667" s="37"/>
      <c r="D4667" s="33"/>
      <c r="E4667" s="18"/>
      <c r="F4667" s="31"/>
      <c r="H4667" s="36"/>
    </row>
    <row r="4668" spans="1:8" x14ac:dyDescent="0.25">
      <c r="A4668" s="37"/>
      <c r="D4668" s="33"/>
      <c r="E4668" s="18"/>
      <c r="F4668" s="31"/>
      <c r="H4668" s="36"/>
    </row>
    <row r="4669" spans="1:8" x14ac:dyDescent="0.25">
      <c r="A4669" s="37"/>
      <c r="D4669" s="33"/>
      <c r="E4669" s="18"/>
      <c r="F4669" s="31"/>
      <c r="H4669" s="36"/>
    </row>
    <row r="4670" spans="1:8" x14ac:dyDescent="0.25">
      <c r="A4670" s="37"/>
      <c r="D4670" s="33"/>
      <c r="E4670" s="18"/>
      <c r="F4670" s="31"/>
      <c r="H4670" s="36"/>
    </row>
    <row r="4671" spans="1:8" x14ac:dyDescent="0.25">
      <c r="A4671" s="37"/>
      <c r="D4671" s="33"/>
      <c r="E4671" s="18"/>
      <c r="F4671" s="31"/>
      <c r="H4671" s="36"/>
    </row>
    <row r="4672" spans="1:8" x14ac:dyDescent="0.25">
      <c r="A4672" s="37"/>
      <c r="D4672" s="33"/>
      <c r="E4672" s="18"/>
      <c r="F4672" s="31"/>
      <c r="H4672" s="36"/>
    </row>
    <row r="4673" spans="1:8" x14ac:dyDescent="0.25">
      <c r="A4673" s="37"/>
      <c r="D4673" s="33"/>
      <c r="E4673" s="18"/>
      <c r="F4673" s="31"/>
      <c r="H4673" s="36"/>
    </row>
    <row r="4674" spans="1:8" x14ac:dyDescent="0.25">
      <c r="A4674" s="37"/>
      <c r="D4674" s="33"/>
      <c r="E4674" s="18"/>
      <c r="F4674" s="31"/>
      <c r="H4674" s="36"/>
    </row>
    <row r="4675" spans="1:8" x14ac:dyDescent="0.25">
      <c r="A4675" s="37"/>
      <c r="D4675" s="33"/>
      <c r="E4675" s="18"/>
      <c r="F4675" s="31"/>
      <c r="H4675" s="36"/>
    </row>
    <row r="4676" spans="1:8" x14ac:dyDescent="0.25">
      <c r="A4676" s="37"/>
      <c r="D4676" s="33"/>
      <c r="E4676" s="18"/>
      <c r="F4676" s="31"/>
      <c r="H4676" s="36"/>
    </row>
    <row r="4677" spans="1:8" x14ac:dyDescent="0.25">
      <c r="A4677" s="37"/>
      <c r="D4677" s="33"/>
      <c r="E4677" s="18"/>
      <c r="F4677" s="31"/>
      <c r="H4677" s="36"/>
    </row>
    <row r="4678" spans="1:8" x14ac:dyDescent="0.25">
      <c r="A4678" s="37"/>
      <c r="D4678" s="33"/>
      <c r="E4678" s="18"/>
      <c r="F4678" s="31"/>
      <c r="H4678" s="36"/>
    </row>
    <row r="4679" spans="1:8" x14ac:dyDescent="0.25">
      <c r="A4679" s="37"/>
      <c r="D4679" s="33"/>
      <c r="E4679" s="18"/>
      <c r="F4679" s="31"/>
      <c r="H4679" s="36"/>
    </row>
    <row r="4680" spans="1:8" x14ac:dyDescent="0.25">
      <c r="A4680" s="37"/>
      <c r="D4680" s="33"/>
      <c r="E4680" s="18"/>
      <c r="F4680" s="31"/>
      <c r="H4680" s="36"/>
    </row>
    <row r="4681" spans="1:8" x14ac:dyDescent="0.25">
      <c r="A4681" s="37"/>
      <c r="D4681" s="33"/>
      <c r="E4681" s="18"/>
      <c r="F4681" s="31"/>
      <c r="H4681" s="36"/>
    </row>
    <row r="4682" spans="1:8" x14ac:dyDescent="0.25">
      <c r="A4682" s="37"/>
      <c r="D4682" s="33"/>
      <c r="E4682" s="18"/>
      <c r="F4682" s="31"/>
      <c r="H4682" s="36"/>
    </row>
    <row r="4683" spans="1:8" x14ac:dyDescent="0.25">
      <c r="A4683" s="37"/>
      <c r="D4683" s="33"/>
      <c r="E4683" s="18"/>
      <c r="F4683" s="31"/>
      <c r="H4683" s="36"/>
    </row>
    <row r="4684" spans="1:8" x14ac:dyDescent="0.25">
      <c r="A4684" s="37"/>
      <c r="D4684" s="33"/>
      <c r="E4684" s="18"/>
      <c r="F4684" s="31"/>
      <c r="H4684" s="36"/>
    </row>
    <row r="4685" spans="1:8" x14ac:dyDescent="0.25">
      <c r="A4685" s="37"/>
      <c r="D4685" s="33"/>
      <c r="E4685" s="18"/>
      <c r="F4685" s="31"/>
      <c r="H4685" s="36"/>
    </row>
    <row r="4686" spans="1:8" x14ac:dyDescent="0.25">
      <c r="A4686" s="37"/>
      <c r="D4686" s="33"/>
      <c r="E4686" s="18"/>
      <c r="F4686" s="31"/>
      <c r="H4686" s="36"/>
    </row>
    <row r="4687" spans="1:8" x14ac:dyDescent="0.25">
      <c r="A4687" s="37"/>
      <c r="D4687" s="33"/>
      <c r="E4687" s="18"/>
      <c r="F4687" s="31"/>
      <c r="H4687" s="36"/>
    </row>
    <row r="4688" spans="1:8" x14ac:dyDescent="0.25">
      <c r="A4688" s="37"/>
      <c r="D4688" s="33"/>
      <c r="E4688" s="18"/>
      <c r="F4688" s="31"/>
      <c r="H4688" s="36"/>
    </row>
    <row r="4689" spans="1:8" x14ac:dyDescent="0.25">
      <c r="A4689" s="37"/>
      <c r="D4689" s="33"/>
      <c r="E4689" s="18"/>
      <c r="F4689" s="31"/>
      <c r="H4689" s="36"/>
    </row>
    <row r="4690" spans="1:8" x14ac:dyDescent="0.25">
      <c r="A4690" s="37"/>
      <c r="D4690" s="33"/>
      <c r="E4690" s="18"/>
      <c r="F4690" s="31"/>
      <c r="H4690" s="36"/>
    </row>
    <row r="4691" spans="1:8" x14ac:dyDescent="0.25">
      <c r="A4691" s="37"/>
      <c r="D4691" s="33"/>
      <c r="E4691" s="18"/>
      <c r="F4691" s="31"/>
      <c r="H4691" s="36"/>
    </row>
    <row r="4692" spans="1:8" x14ac:dyDescent="0.25">
      <c r="A4692" s="37"/>
      <c r="D4692" s="33"/>
      <c r="E4692" s="18"/>
      <c r="F4692" s="31"/>
      <c r="H4692" s="36"/>
    </row>
    <row r="4693" spans="1:8" x14ac:dyDescent="0.25">
      <c r="A4693" s="37"/>
      <c r="D4693" s="33"/>
      <c r="E4693" s="18"/>
      <c r="F4693" s="31"/>
      <c r="H4693" s="36"/>
    </row>
    <row r="4694" spans="1:8" x14ac:dyDescent="0.25">
      <c r="A4694" s="37"/>
      <c r="D4694" s="33"/>
      <c r="E4694" s="18"/>
      <c r="F4694" s="31"/>
      <c r="H4694" s="36"/>
    </row>
    <row r="4695" spans="1:8" x14ac:dyDescent="0.25">
      <c r="A4695" s="37"/>
      <c r="D4695" s="33"/>
      <c r="E4695" s="18"/>
      <c r="F4695" s="31"/>
      <c r="H4695" s="36"/>
    </row>
    <row r="4696" spans="1:8" x14ac:dyDescent="0.25">
      <c r="A4696" s="37"/>
      <c r="D4696" s="33"/>
      <c r="E4696" s="18"/>
      <c r="F4696" s="31"/>
      <c r="H4696" s="36"/>
    </row>
    <row r="4697" spans="1:8" x14ac:dyDescent="0.25">
      <c r="A4697" s="37"/>
      <c r="D4697" s="33"/>
      <c r="E4697" s="18"/>
      <c r="F4697" s="31"/>
      <c r="H4697" s="36"/>
    </row>
    <row r="4698" spans="1:8" x14ac:dyDescent="0.25">
      <c r="A4698" s="37"/>
      <c r="D4698" s="33"/>
      <c r="E4698" s="18"/>
      <c r="F4698" s="31"/>
      <c r="H4698" s="36"/>
    </row>
    <row r="4699" spans="1:8" x14ac:dyDescent="0.25">
      <c r="A4699" s="37"/>
      <c r="D4699" s="33"/>
      <c r="E4699" s="18"/>
      <c r="F4699" s="31"/>
      <c r="H4699" s="36"/>
    </row>
    <row r="4700" spans="1:8" x14ac:dyDescent="0.25">
      <c r="A4700" s="37"/>
      <c r="D4700" s="33"/>
      <c r="E4700" s="18"/>
      <c r="F4700" s="31"/>
      <c r="H4700" s="36"/>
    </row>
    <row r="4701" spans="1:8" x14ac:dyDescent="0.25">
      <c r="A4701" s="37"/>
      <c r="D4701" s="33"/>
      <c r="E4701" s="18"/>
      <c r="F4701" s="31"/>
      <c r="H4701" s="36"/>
    </row>
    <row r="4702" spans="1:8" x14ac:dyDescent="0.25">
      <c r="A4702" s="37"/>
      <c r="D4702" s="33"/>
      <c r="E4702" s="18"/>
      <c r="F4702" s="31"/>
      <c r="H4702" s="36"/>
    </row>
    <row r="4703" spans="1:8" x14ac:dyDescent="0.25">
      <c r="A4703" s="37"/>
      <c r="D4703" s="33"/>
      <c r="E4703" s="18"/>
      <c r="F4703" s="31"/>
      <c r="H4703" s="36"/>
    </row>
    <row r="4704" spans="1:8" x14ac:dyDescent="0.25">
      <c r="A4704" s="37"/>
      <c r="D4704" s="33"/>
      <c r="E4704" s="18"/>
      <c r="F4704" s="31"/>
      <c r="H4704" s="36"/>
    </row>
    <row r="4705" spans="1:8" x14ac:dyDescent="0.25">
      <c r="A4705" s="37"/>
      <c r="D4705" s="33"/>
      <c r="E4705" s="18"/>
      <c r="F4705" s="31"/>
      <c r="H4705" s="36"/>
    </row>
    <row r="4706" spans="1:8" x14ac:dyDescent="0.25">
      <c r="A4706" s="37"/>
      <c r="D4706" s="33"/>
      <c r="E4706" s="18"/>
      <c r="F4706" s="31"/>
      <c r="H4706" s="36"/>
    </row>
    <row r="4707" spans="1:8" x14ac:dyDescent="0.25">
      <c r="A4707" s="37"/>
      <c r="D4707" s="33"/>
      <c r="E4707" s="18"/>
      <c r="F4707" s="31"/>
      <c r="H4707" s="36"/>
    </row>
    <row r="4708" spans="1:8" x14ac:dyDescent="0.25">
      <c r="A4708" s="37"/>
      <c r="D4708" s="33"/>
      <c r="E4708" s="18"/>
      <c r="F4708" s="31"/>
      <c r="H4708" s="36"/>
    </row>
    <row r="4709" spans="1:8" x14ac:dyDescent="0.25">
      <c r="A4709" s="37"/>
      <c r="D4709" s="33"/>
      <c r="E4709" s="18"/>
      <c r="F4709" s="31"/>
      <c r="H4709" s="36"/>
    </row>
    <row r="4710" spans="1:8" x14ac:dyDescent="0.25">
      <c r="A4710" s="37"/>
      <c r="D4710" s="33"/>
      <c r="E4710" s="18"/>
      <c r="F4710" s="31"/>
      <c r="H4710" s="36"/>
    </row>
    <row r="4711" spans="1:8" x14ac:dyDescent="0.25">
      <c r="A4711" s="37"/>
      <c r="D4711" s="33"/>
      <c r="E4711" s="18"/>
      <c r="F4711" s="31"/>
      <c r="H4711" s="36"/>
    </row>
    <row r="4712" spans="1:8" x14ac:dyDescent="0.25">
      <c r="A4712" s="37"/>
      <c r="D4712" s="33"/>
      <c r="E4712" s="18"/>
      <c r="F4712" s="31"/>
      <c r="H4712" s="36"/>
    </row>
    <row r="4713" spans="1:8" x14ac:dyDescent="0.25">
      <c r="A4713" s="37"/>
      <c r="D4713" s="33"/>
      <c r="E4713" s="18"/>
      <c r="F4713" s="31"/>
      <c r="H4713" s="36"/>
    </row>
    <row r="4714" spans="1:8" x14ac:dyDescent="0.25">
      <c r="A4714" s="37"/>
      <c r="D4714" s="33"/>
      <c r="E4714" s="18"/>
      <c r="F4714" s="31"/>
      <c r="H4714" s="36"/>
    </row>
    <row r="4715" spans="1:8" x14ac:dyDescent="0.25">
      <c r="A4715" s="37"/>
      <c r="D4715" s="33"/>
      <c r="E4715" s="18"/>
      <c r="F4715" s="31"/>
      <c r="H4715" s="36"/>
    </row>
    <row r="4716" spans="1:8" x14ac:dyDescent="0.25">
      <c r="A4716" s="37"/>
      <c r="D4716" s="33"/>
      <c r="E4716" s="18"/>
      <c r="F4716" s="31"/>
      <c r="H4716" s="36"/>
    </row>
    <row r="4717" spans="1:8" x14ac:dyDescent="0.25">
      <c r="A4717" s="37"/>
      <c r="D4717" s="33"/>
      <c r="E4717" s="18"/>
      <c r="F4717" s="31"/>
      <c r="H4717" s="36"/>
    </row>
    <row r="4718" spans="1:8" x14ac:dyDescent="0.25">
      <c r="A4718" s="37"/>
      <c r="D4718" s="33"/>
      <c r="E4718" s="18"/>
      <c r="F4718" s="31"/>
      <c r="H4718" s="36"/>
    </row>
    <row r="4719" spans="1:8" x14ac:dyDescent="0.25">
      <c r="A4719" s="37"/>
      <c r="D4719" s="33"/>
      <c r="E4719" s="18"/>
      <c r="F4719" s="31"/>
      <c r="H4719" s="36"/>
    </row>
    <row r="4720" spans="1:8" x14ac:dyDescent="0.25">
      <c r="A4720" s="37"/>
      <c r="D4720" s="33"/>
      <c r="E4720" s="18"/>
      <c r="F4720" s="31"/>
      <c r="H4720" s="36"/>
    </row>
    <row r="4721" spans="1:8" x14ac:dyDescent="0.25">
      <c r="A4721" s="37"/>
      <c r="D4721" s="33"/>
      <c r="E4721" s="18"/>
      <c r="F4721" s="31"/>
      <c r="H4721" s="36"/>
    </row>
    <row r="4722" spans="1:8" x14ac:dyDescent="0.25">
      <c r="A4722" s="37"/>
      <c r="D4722" s="33"/>
      <c r="E4722" s="18"/>
      <c r="F4722" s="31"/>
      <c r="H4722" s="36"/>
    </row>
    <row r="4723" spans="1:8" x14ac:dyDescent="0.25">
      <c r="A4723" s="37"/>
      <c r="D4723" s="33"/>
      <c r="E4723" s="18"/>
      <c r="F4723" s="31"/>
      <c r="H4723" s="36"/>
    </row>
    <row r="4724" spans="1:8" x14ac:dyDescent="0.25">
      <c r="A4724" s="37"/>
      <c r="D4724" s="33"/>
      <c r="E4724" s="18"/>
      <c r="F4724" s="31"/>
      <c r="H4724" s="36"/>
    </row>
    <row r="4725" spans="1:8" x14ac:dyDescent="0.25">
      <c r="A4725" s="37"/>
      <c r="D4725" s="33"/>
      <c r="E4725" s="18"/>
      <c r="F4725" s="31"/>
      <c r="H4725" s="36"/>
    </row>
    <row r="4726" spans="1:8" x14ac:dyDescent="0.25">
      <c r="A4726" s="37"/>
      <c r="D4726" s="33"/>
      <c r="E4726" s="18"/>
      <c r="F4726" s="31"/>
      <c r="H4726" s="36"/>
    </row>
    <row r="4727" spans="1:8" x14ac:dyDescent="0.25">
      <c r="A4727" s="37"/>
      <c r="D4727" s="33"/>
      <c r="E4727" s="18"/>
      <c r="F4727" s="31"/>
      <c r="H4727" s="36"/>
    </row>
    <row r="4728" spans="1:8" x14ac:dyDescent="0.25">
      <c r="A4728" s="37"/>
      <c r="D4728" s="33"/>
      <c r="E4728" s="18"/>
      <c r="F4728" s="31"/>
      <c r="H4728" s="36"/>
    </row>
    <row r="4729" spans="1:8" x14ac:dyDescent="0.25">
      <c r="A4729" s="37"/>
      <c r="D4729" s="33"/>
      <c r="E4729" s="18"/>
      <c r="F4729" s="31"/>
      <c r="H4729" s="36"/>
    </row>
    <row r="4730" spans="1:8" x14ac:dyDescent="0.25">
      <c r="A4730" s="37"/>
      <c r="D4730" s="33"/>
      <c r="E4730" s="18"/>
      <c r="F4730" s="31"/>
      <c r="H4730" s="36"/>
    </row>
    <row r="4731" spans="1:8" x14ac:dyDescent="0.25">
      <c r="A4731" s="37"/>
      <c r="D4731" s="33"/>
      <c r="E4731" s="18"/>
      <c r="F4731" s="31"/>
      <c r="H4731" s="36"/>
    </row>
    <row r="4732" spans="1:8" x14ac:dyDescent="0.25">
      <c r="A4732" s="37"/>
      <c r="D4732" s="33"/>
      <c r="E4732" s="18"/>
      <c r="F4732" s="31"/>
      <c r="H4732" s="36"/>
    </row>
    <row r="4733" spans="1:8" x14ac:dyDescent="0.25">
      <c r="A4733" s="37"/>
      <c r="D4733" s="33"/>
      <c r="E4733" s="18"/>
      <c r="F4733" s="31"/>
      <c r="H4733" s="36"/>
    </row>
    <row r="4734" spans="1:8" x14ac:dyDescent="0.25">
      <c r="A4734" s="37"/>
      <c r="D4734" s="33"/>
      <c r="E4734" s="18"/>
      <c r="F4734" s="31"/>
      <c r="H4734" s="36"/>
    </row>
    <row r="4735" spans="1:8" x14ac:dyDescent="0.25">
      <c r="A4735" s="37"/>
      <c r="D4735" s="33"/>
      <c r="E4735" s="18"/>
      <c r="F4735" s="31"/>
      <c r="H4735" s="36"/>
    </row>
    <row r="4736" spans="1:8" x14ac:dyDescent="0.25">
      <c r="A4736" s="37"/>
      <c r="D4736" s="33"/>
      <c r="E4736" s="18"/>
      <c r="F4736" s="31"/>
      <c r="H4736" s="36"/>
    </row>
    <row r="4737" spans="1:8" x14ac:dyDescent="0.25">
      <c r="A4737" s="37"/>
      <c r="D4737" s="33"/>
      <c r="E4737" s="18"/>
      <c r="F4737" s="31"/>
      <c r="H4737" s="36"/>
    </row>
    <row r="4738" spans="1:8" x14ac:dyDescent="0.25">
      <c r="A4738" s="37"/>
      <c r="D4738" s="33"/>
      <c r="E4738" s="18"/>
      <c r="F4738" s="31"/>
      <c r="H4738" s="36"/>
    </row>
    <row r="4739" spans="1:8" x14ac:dyDescent="0.25">
      <c r="A4739" s="37"/>
      <c r="D4739" s="33"/>
      <c r="E4739" s="18"/>
      <c r="F4739" s="31"/>
      <c r="H4739" s="36"/>
    </row>
    <row r="4740" spans="1:8" x14ac:dyDescent="0.25">
      <c r="A4740" s="37"/>
      <c r="D4740" s="33"/>
      <c r="E4740" s="18"/>
      <c r="F4740" s="31"/>
      <c r="H4740" s="36"/>
    </row>
    <row r="4741" spans="1:8" x14ac:dyDescent="0.25">
      <c r="A4741" s="37"/>
      <c r="D4741" s="33"/>
      <c r="E4741" s="18"/>
      <c r="F4741" s="31"/>
      <c r="H4741" s="36"/>
    </row>
    <row r="4742" spans="1:8" x14ac:dyDescent="0.25">
      <c r="A4742" s="37"/>
      <c r="D4742" s="33"/>
      <c r="E4742" s="18"/>
      <c r="F4742" s="31"/>
      <c r="H4742" s="36"/>
    </row>
    <row r="4743" spans="1:8" x14ac:dyDescent="0.25">
      <c r="A4743" s="37"/>
      <c r="D4743" s="33"/>
      <c r="E4743" s="18"/>
      <c r="F4743" s="31"/>
      <c r="H4743" s="36"/>
    </row>
    <row r="4744" spans="1:8" x14ac:dyDescent="0.25">
      <c r="A4744" s="37"/>
      <c r="D4744" s="33"/>
      <c r="E4744" s="18"/>
      <c r="F4744" s="31"/>
      <c r="H4744" s="36"/>
    </row>
    <row r="4745" spans="1:8" x14ac:dyDescent="0.25">
      <c r="A4745" s="37"/>
      <c r="D4745" s="33"/>
      <c r="E4745" s="18"/>
      <c r="F4745" s="31"/>
      <c r="H4745" s="36"/>
    </row>
    <row r="4746" spans="1:8" x14ac:dyDescent="0.25">
      <c r="A4746" s="37"/>
      <c r="D4746" s="33"/>
      <c r="E4746" s="18"/>
      <c r="F4746" s="31"/>
      <c r="H4746" s="36"/>
    </row>
    <row r="4747" spans="1:8" x14ac:dyDescent="0.25">
      <c r="A4747" s="37"/>
      <c r="D4747" s="33"/>
      <c r="E4747" s="18"/>
      <c r="F4747" s="31"/>
      <c r="H4747" s="36"/>
    </row>
    <row r="4748" spans="1:8" x14ac:dyDescent="0.25">
      <c r="A4748" s="37"/>
      <c r="D4748" s="33"/>
      <c r="E4748" s="18"/>
      <c r="F4748" s="31"/>
      <c r="H4748" s="36"/>
    </row>
    <row r="4749" spans="1:8" x14ac:dyDescent="0.25">
      <c r="A4749" s="37"/>
      <c r="D4749" s="33"/>
      <c r="E4749" s="18"/>
      <c r="F4749" s="31"/>
      <c r="H4749" s="36"/>
    </row>
    <row r="4750" spans="1:8" x14ac:dyDescent="0.25">
      <c r="A4750" s="37"/>
      <c r="D4750" s="33"/>
      <c r="E4750" s="18"/>
      <c r="F4750" s="31"/>
      <c r="H4750" s="36"/>
    </row>
    <row r="4751" spans="1:8" x14ac:dyDescent="0.25">
      <c r="A4751" s="37"/>
      <c r="D4751" s="33"/>
      <c r="E4751" s="18"/>
      <c r="F4751" s="31"/>
      <c r="H4751" s="36"/>
    </row>
    <row r="4752" spans="1:8" x14ac:dyDescent="0.25">
      <c r="A4752" s="37"/>
      <c r="D4752" s="33"/>
      <c r="E4752" s="18"/>
      <c r="F4752" s="31"/>
      <c r="H4752" s="36"/>
    </row>
    <row r="4753" spans="1:8" x14ac:dyDescent="0.25">
      <c r="A4753" s="37"/>
      <c r="D4753" s="33"/>
      <c r="E4753" s="18"/>
      <c r="F4753" s="31"/>
      <c r="H4753" s="36"/>
    </row>
    <row r="4754" spans="1:8" x14ac:dyDescent="0.25">
      <c r="A4754" s="37"/>
      <c r="D4754" s="33"/>
      <c r="E4754" s="18"/>
      <c r="F4754" s="31"/>
      <c r="H4754" s="36"/>
    </row>
    <row r="4755" spans="1:8" x14ac:dyDescent="0.25">
      <c r="A4755" s="37"/>
      <c r="D4755" s="33"/>
      <c r="E4755" s="18"/>
      <c r="F4755" s="31"/>
      <c r="H4755" s="36"/>
    </row>
    <row r="4756" spans="1:8" x14ac:dyDescent="0.25">
      <c r="A4756" s="37"/>
      <c r="D4756" s="33"/>
      <c r="E4756" s="18"/>
      <c r="F4756" s="31"/>
      <c r="H4756" s="36"/>
    </row>
    <row r="4757" spans="1:8" x14ac:dyDescent="0.25">
      <c r="A4757" s="37"/>
      <c r="D4757" s="33"/>
      <c r="E4757" s="18"/>
      <c r="F4757" s="31"/>
      <c r="H4757" s="36"/>
    </row>
    <row r="4758" spans="1:8" x14ac:dyDescent="0.25">
      <c r="A4758" s="37"/>
      <c r="D4758" s="33"/>
      <c r="E4758" s="18"/>
      <c r="F4758" s="31"/>
      <c r="H4758" s="36"/>
    </row>
    <row r="4759" spans="1:8" x14ac:dyDescent="0.25">
      <c r="A4759" s="37"/>
      <c r="D4759" s="33"/>
      <c r="E4759" s="18"/>
      <c r="F4759" s="31"/>
      <c r="H4759" s="36"/>
    </row>
    <row r="4760" spans="1:8" x14ac:dyDescent="0.25">
      <c r="A4760" s="37"/>
      <c r="D4760" s="33"/>
      <c r="E4760" s="18"/>
      <c r="F4760" s="31"/>
      <c r="H4760" s="36"/>
    </row>
    <row r="4761" spans="1:8" x14ac:dyDescent="0.25">
      <c r="A4761" s="37"/>
      <c r="D4761" s="33"/>
      <c r="E4761" s="18"/>
      <c r="F4761" s="31"/>
      <c r="H4761" s="36"/>
    </row>
    <row r="4762" spans="1:8" x14ac:dyDescent="0.25">
      <c r="A4762" s="37"/>
      <c r="D4762" s="33"/>
      <c r="E4762" s="18"/>
      <c r="F4762" s="31"/>
      <c r="H4762" s="36"/>
    </row>
    <row r="4763" spans="1:8" x14ac:dyDescent="0.25">
      <c r="A4763" s="37"/>
      <c r="D4763" s="33"/>
      <c r="E4763" s="18"/>
      <c r="F4763" s="31"/>
      <c r="H4763" s="36"/>
    </row>
    <row r="4764" spans="1:8" x14ac:dyDescent="0.25">
      <c r="A4764" s="37"/>
      <c r="D4764" s="33"/>
      <c r="E4764" s="18"/>
      <c r="F4764" s="31"/>
      <c r="H4764" s="36"/>
    </row>
    <row r="4765" spans="1:8" x14ac:dyDescent="0.25">
      <c r="A4765" s="37"/>
      <c r="D4765" s="33"/>
      <c r="E4765" s="18"/>
      <c r="F4765" s="31"/>
      <c r="H4765" s="36"/>
    </row>
    <row r="4766" spans="1:8" x14ac:dyDescent="0.25">
      <c r="A4766" s="37"/>
      <c r="D4766" s="33"/>
      <c r="E4766" s="18"/>
      <c r="F4766" s="31"/>
      <c r="H4766" s="36"/>
    </row>
    <row r="4767" spans="1:8" x14ac:dyDescent="0.25">
      <c r="A4767" s="37"/>
      <c r="D4767" s="33"/>
      <c r="E4767" s="18"/>
      <c r="F4767" s="31"/>
      <c r="H4767" s="36"/>
    </row>
    <row r="4768" spans="1:8" x14ac:dyDescent="0.25">
      <c r="A4768" s="37"/>
      <c r="D4768" s="33"/>
      <c r="E4768" s="18"/>
      <c r="F4768" s="31"/>
      <c r="H4768" s="36"/>
    </row>
    <row r="4769" spans="1:8" x14ac:dyDescent="0.25">
      <c r="A4769" s="37"/>
      <c r="D4769" s="33"/>
      <c r="E4769" s="18"/>
      <c r="F4769" s="31"/>
      <c r="H4769" s="36"/>
    </row>
    <row r="4770" spans="1:8" x14ac:dyDescent="0.25">
      <c r="A4770" s="37"/>
      <c r="D4770" s="33"/>
      <c r="E4770" s="18"/>
      <c r="F4770" s="31"/>
      <c r="H4770" s="36"/>
    </row>
    <row r="4771" spans="1:8" x14ac:dyDescent="0.25">
      <c r="A4771" s="37"/>
      <c r="D4771" s="33"/>
      <c r="E4771" s="18"/>
      <c r="F4771" s="31"/>
      <c r="H4771" s="36"/>
    </row>
    <row r="4772" spans="1:8" x14ac:dyDescent="0.25">
      <c r="A4772" s="37"/>
      <c r="D4772" s="33"/>
      <c r="E4772" s="18"/>
      <c r="F4772" s="31"/>
      <c r="H4772" s="36"/>
    </row>
    <row r="4773" spans="1:8" x14ac:dyDescent="0.25">
      <c r="A4773" s="37"/>
      <c r="D4773" s="33"/>
      <c r="E4773" s="18"/>
      <c r="F4773" s="31"/>
      <c r="H4773" s="36"/>
    </row>
    <row r="4774" spans="1:8" x14ac:dyDescent="0.25">
      <c r="A4774" s="37"/>
      <c r="D4774" s="33"/>
      <c r="E4774" s="18"/>
      <c r="F4774" s="31"/>
      <c r="H4774" s="36"/>
    </row>
    <row r="4775" spans="1:8" x14ac:dyDescent="0.25">
      <c r="A4775" s="37"/>
      <c r="D4775" s="33"/>
      <c r="E4775" s="18"/>
      <c r="F4775" s="31"/>
      <c r="H4775" s="36"/>
    </row>
    <row r="4776" spans="1:8" x14ac:dyDescent="0.25">
      <c r="A4776" s="37"/>
      <c r="D4776" s="33"/>
      <c r="E4776" s="18"/>
      <c r="F4776" s="31"/>
      <c r="H4776" s="36"/>
    </row>
    <row r="4777" spans="1:8" x14ac:dyDescent="0.25">
      <c r="A4777" s="37"/>
      <c r="D4777" s="33"/>
      <c r="E4777" s="18"/>
      <c r="F4777" s="31"/>
      <c r="H4777" s="36"/>
    </row>
    <row r="4778" spans="1:8" x14ac:dyDescent="0.25">
      <c r="A4778" s="37"/>
      <c r="D4778" s="33"/>
      <c r="E4778" s="18"/>
      <c r="F4778" s="31"/>
      <c r="H4778" s="36"/>
    </row>
    <row r="4779" spans="1:8" x14ac:dyDescent="0.25">
      <c r="A4779" s="37"/>
      <c r="D4779" s="33"/>
      <c r="E4779" s="18"/>
      <c r="F4779" s="31"/>
      <c r="H4779" s="36"/>
    </row>
    <row r="4780" spans="1:8" x14ac:dyDescent="0.25">
      <c r="A4780" s="37"/>
      <c r="D4780" s="33"/>
      <c r="E4780" s="18"/>
      <c r="F4780" s="31"/>
      <c r="H4780" s="36"/>
    </row>
    <row r="4781" spans="1:8" x14ac:dyDescent="0.25">
      <c r="A4781" s="37"/>
      <c r="D4781" s="33"/>
      <c r="E4781" s="18"/>
      <c r="F4781" s="31"/>
      <c r="H4781" s="36"/>
    </row>
    <row r="4782" spans="1:8" x14ac:dyDescent="0.25">
      <c r="A4782" s="37"/>
      <c r="D4782" s="33"/>
      <c r="E4782" s="18"/>
      <c r="F4782" s="31"/>
      <c r="H4782" s="36"/>
    </row>
    <row r="4783" spans="1:8" x14ac:dyDescent="0.25">
      <c r="A4783" s="37"/>
      <c r="D4783" s="33"/>
      <c r="E4783" s="18"/>
      <c r="F4783" s="31"/>
      <c r="H4783" s="36"/>
    </row>
    <row r="4784" spans="1:8" x14ac:dyDescent="0.25">
      <c r="A4784" s="37"/>
      <c r="D4784" s="33"/>
      <c r="E4784" s="18"/>
      <c r="F4784" s="31"/>
      <c r="H4784" s="36"/>
    </row>
    <row r="4785" spans="1:8" x14ac:dyDescent="0.25">
      <c r="A4785" s="37"/>
      <c r="D4785" s="33"/>
      <c r="E4785" s="18"/>
      <c r="F4785" s="31"/>
      <c r="H4785" s="36"/>
    </row>
    <row r="4786" spans="1:8" x14ac:dyDescent="0.25">
      <c r="A4786" s="37"/>
      <c r="D4786" s="33"/>
      <c r="E4786" s="18"/>
      <c r="F4786" s="31"/>
      <c r="H4786" s="36"/>
    </row>
    <row r="4787" spans="1:8" x14ac:dyDescent="0.25">
      <c r="A4787" s="37"/>
      <c r="D4787" s="33"/>
      <c r="E4787" s="18"/>
      <c r="F4787" s="31"/>
      <c r="H4787" s="36"/>
    </row>
    <row r="4788" spans="1:8" x14ac:dyDescent="0.25">
      <c r="A4788" s="37"/>
      <c r="D4788" s="33"/>
      <c r="E4788" s="18"/>
      <c r="F4788" s="31"/>
      <c r="H4788" s="36"/>
    </row>
    <row r="4789" spans="1:8" x14ac:dyDescent="0.25">
      <c r="A4789" s="37"/>
      <c r="D4789" s="33"/>
      <c r="E4789" s="18"/>
      <c r="F4789" s="31"/>
      <c r="H4789" s="36"/>
    </row>
    <row r="4790" spans="1:8" x14ac:dyDescent="0.25">
      <c r="A4790" s="37"/>
      <c r="D4790" s="33"/>
      <c r="E4790" s="18"/>
      <c r="F4790" s="31"/>
      <c r="H4790" s="36"/>
    </row>
    <row r="4791" spans="1:8" x14ac:dyDescent="0.25">
      <c r="A4791" s="37"/>
      <c r="D4791" s="33"/>
      <c r="E4791" s="18"/>
      <c r="F4791" s="31"/>
      <c r="H4791" s="36"/>
    </row>
    <row r="4792" spans="1:8" x14ac:dyDescent="0.25">
      <c r="A4792" s="37"/>
      <c r="D4792" s="33"/>
      <c r="E4792" s="18"/>
      <c r="F4792" s="31"/>
      <c r="H4792" s="36"/>
    </row>
    <row r="4793" spans="1:8" x14ac:dyDescent="0.25">
      <c r="A4793" s="37"/>
      <c r="D4793" s="33"/>
      <c r="E4793" s="18"/>
      <c r="F4793" s="31"/>
      <c r="H4793" s="36"/>
    </row>
    <row r="4794" spans="1:8" x14ac:dyDescent="0.25">
      <c r="A4794" s="37"/>
      <c r="D4794" s="33"/>
      <c r="E4794" s="18"/>
      <c r="F4794" s="31"/>
      <c r="H4794" s="36"/>
    </row>
    <row r="4795" spans="1:8" x14ac:dyDescent="0.25">
      <c r="A4795" s="37"/>
      <c r="D4795" s="33"/>
      <c r="E4795" s="18"/>
      <c r="F4795" s="31"/>
      <c r="H4795" s="36"/>
    </row>
    <row r="4796" spans="1:8" x14ac:dyDescent="0.25">
      <c r="A4796" s="37"/>
      <c r="D4796" s="33"/>
      <c r="E4796" s="18"/>
      <c r="F4796" s="31"/>
      <c r="H4796" s="36"/>
    </row>
    <row r="4797" spans="1:8" x14ac:dyDescent="0.25">
      <c r="A4797" s="37"/>
      <c r="D4797" s="33"/>
      <c r="E4797" s="18"/>
      <c r="F4797" s="31"/>
      <c r="H4797" s="36"/>
    </row>
    <row r="4798" spans="1:8" x14ac:dyDescent="0.25">
      <c r="A4798" s="37"/>
      <c r="D4798" s="33"/>
      <c r="E4798" s="18"/>
      <c r="F4798" s="31"/>
      <c r="H4798" s="36"/>
    </row>
    <row r="4799" spans="1:8" x14ac:dyDescent="0.25">
      <c r="A4799" s="37"/>
      <c r="D4799" s="33"/>
      <c r="E4799" s="18"/>
      <c r="F4799" s="31"/>
      <c r="H4799" s="36"/>
    </row>
    <row r="4800" spans="1:8" x14ac:dyDescent="0.25">
      <c r="A4800" s="37"/>
      <c r="D4800" s="33"/>
      <c r="E4800" s="18"/>
      <c r="F4800" s="31"/>
      <c r="H4800" s="36"/>
    </row>
    <row r="4801" spans="1:8" x14ac:dyDescent="0.25">
      <c r="A4801" s="37"/>
      <c r="D4801" s="33"/>
      <c r="E4801" s="18"/>
      <c r="F4801" s="31"/>
      <c r="H4801" s="36"/>
    </row>
    <row r="4802" spans="1:8" x14ac:dyDescent="0.25">
      <c r="A4802" s="37"/>
      <c r="D4802" s="33"/>
      <c r="E4802" s="18"/>
      <c r="F4802" s="31"/>
      <c r="H4802" s="36"/>
    </row>
    <row r="4803" spans="1:8" x14ac:dyDescent="0.25">
      <c r="A4803" s="37"/>
      <c r="D4803" s="33"/>
      <c r="E4803" s="18"/>
      <c r="F4803" s="31"/>
      <c r="H4803" s="36"/>
    </row>
    <row r="4804" spans="1:8" x14ac:dyDescent="0.25">
      <c r="A4804" s="37"/>
      <c r="D4804" s="33"/>
      <c r="E4804" s="18"/>
      <c r="F4804" s="31"/>
      <c r="H4804" s="36"/>
    </row>
    <row r="4805" spans="1:8" x14ac:dyDescent="0.25">
      <c r="A4805" s="37"/>
      <c r="D4805" s="33"/>
      <c r="E4805" s="18"/>
      <c r="F4805" s="31"/>
      <c r="H4805" s="36"/>
    </row>
    <row r="4806" spans="1:8" x14ac:dyDescent="0.25">
      <c r="A4806" s="37"/>
      <c r="D4806" s="33"/>
      <c r="E4806" s="18"/>
      <c r="F4806" s="31"/>
      <c r="H4806" s="36"/>
    </row>
    <row r="4807" spans="1:8" x14ac:dyDescent="0.25">
      <c r="A4807" s="37"/>
      <c r="D4807" s="33"/>
      <c r="E4807" s="18"/>
      <c r="F4807" s="31"/>
      <c r="H4807" s="36"/>
    </row>
    <row r="4808" spans="1:8" x14ac:dyDescent="0.25">
      <c r="A4808" s="37"/>
      <c r="D4808" s="33"/>
      <c r="E4808" s="18"/>
      <c r="F4808" s="31"/>
      <c r="H4808" s="36"/>
    </row>
    <row r="4809" spans="1:8" x14ac:dyDescent="0.25">
      <c r="A4809" s="37"/>
      <c r="D4809" s="33"/>
      <c r="E4809" s="18"/>
      <c r="F4809" s="31"/>
      <c r="H4809" s="36"/>
    </row>
    <row r="4810" spans="1:8" x14ac:dyDescent="0.25">
      <c r="A4810" s="37"/>
      <c r="D4810" s="33"/>
      <c r="E4810" s="18"/>
      <c r="F4810" s="31"/>
      <c r="H4810" s="36"/>
    </row>
    <row r="4811" spans="1:8" x14ac:dyDescent="0.25">
      <c r="A4811" s="37"/>
      <c r="D4811" s="33"/>
      <c r="E4811" s="18"/>
      <c r="F4811" s="31"/>
      <c r="H4811" s="36"/>
    </row>
    <row r="4812" spans="1:8" x14ac:dyDescent="0.25">
      <c r="A4812" s="37"/>
      <c r="D4812" s="33"/>
      <c r="E4812" s="18"/>
      <c r="F4812" s="31"/>
      <c r="H4812" s="36"/>
    </row>
    <row r="4813" spans="1:8" x14ac:dyDescent="0.25">
      <c r="A4813" s="37"/>
      <c r="D4813" s="33"/>
      <c r="E4813" s="18"/>
      <c r="F4813" s="31"/>
      <c r="H4813" s="36"/>
    </row>
    <row r="4814" spans="1:8" x14ac:dyDescent="0.25">
      <c r="A4814" s="37"/>
      <c r="D4814" s="33"/>
      <c r="E4814" s="18"/>
      <c r="F4814" s="31"/>
      <c r="H4814" s="36"/>
    </row>
    <row r="4815" spans="1:8" x14ac:dyDescent="0.25">
      <c r="A4815" s="37"/>
      <c r="D4815" s="33"/>
      <c r="E4815" s="18"/>
      <c r="F4815" s="31"/>
      <c r="H4815" s="36"/>
    </row>
    <row r="4816" spans="1:8" x14ac:dyDescent="0.25">
      <c r="A4816" s="37"/>
      <c r="D4816" s="33"/>
      <c r="E4816" s="18"/>
      <c r="F4816" s="31"/>
      <c r="H4816" s="36"/>
    </row>
    <row r="4817" spans="1:8" x14ac:dyDescent="0.25">
      <c r="A4817" s="37"/>
      <c r="D4817" s="33"/>
      <c r="E4817" s="18"/>
      <c r="F4817" s="31"/>
      <c r="H4817" s="36"/>
    </row>
    <row r="4818" spans="1:8" x14ac:dyDescent="0.25">
      <c r="A4818" s="37"/>
      <c r="D4818" s="33"/>
      <c r="E4818" s="18"/>
      <c r="F4818" s="31"/>
      <c r="H4818" s="36"/>
    </row>
    <row r="4819" spans="1:8" x14ac:dyDescent="0.25">
      <c r="A4819" s="37"/>
      <c r="D4819" s="33"/>
      <c r="E4819" s="18"/>
      <c r="F4819" s="31"/>
      <c r="H4819" s="36"/>
    </row>
    <row r="4820" spans="1:8" x14ac:dyDescent="0.25">
      <c r="A4820" s="37"/>
      <c r="D4820" s="33"/>
      <c r="E4820" s="18"/>
      <c r="F4820" s="31"/>
      <c r="H4820" s="36"/>
    </row>
    <row r="4821" spans="1:8" x14ac:dyDescent="0.25">
      <c r="A4821" s="37"/>
      <c r="D4821" s="33"/>
      <c r="E4821" s="18"/>
      <c r="F4821" s="31"/>
      <c r="H4821" s="36"/>
    </row>
    <row r="4822" spans="1:8" x14ac:dyDescent="0.25">
      <c r="A4822" s="37"/>
      <c r="D4822" s="33"/>
      <c r="E4822" s="18"/>
      <c r="F4822" s="31"/>
      <c r="H4822" s="36"/>
    </row>
    <row r="4823" spans="1:8" x14ac:dyDescent="0.25">
      <c r="A4823" s="37"/>
      <c r="D4823" s="33"/>
      <c r="E4823" s="18"/>
      <c r="F4823" s="31"/>
      <c r="H4823" s="36"/>
    </row>
    <row r="4824" spans="1:8" x14ac:dyDescent="0.25">
      <c r="A4824" s="37"/>
      <c r="D4824" s="33"/>
      <c r="E4824" s="18"/>
      <c r="F4824" s="31"/>
      <c r="H4824" s="36"/>
    </row>
    <row r="4825" spans="1:8" x14ac:dyDescent="0.25">
      <c r="A4825" s="37"/>
      <c r="D4825" s="33"/>
      <c r="E4825" s="18"/>
      <c r="F4825" s="31"/>
      <c r="H4825" s="36"/>
    </row>
    <row r="4826" spans="1:8" x14ac:dyDescent="0.25">
      <c r="A4826" s="37"/>
      <c r="D4826" s="33"/>
      <c r="E4826" s="18"/>
      <c r="F4826" s="31"/>
      <c r="H4826" s="36"/>
    </row>
    <row r="4827" spans="1:8" x14ac:dyDescent="0.25">
      <c r="A4827" s="37"/>
      <c r="D4827" s="33"/>
      <c r="E4827" s="18"/>
      <c r="F4827" s="31"/>
      <c r="H4827" s="36"/>
    </row>
    <row r="4828" spans="1:8" x14ac:dyDescent="0.25">
      <c r="A4828" s="37"/>
      <c r="D4828" s="33"/>
      <c r="E4828" s="18"/>
      <c r="F4828" s="31"/>
      <c r="H4828" s="36"/>
    </row>
    <row r="4829" spans="1:8" x14ac:dyDescent="0.25">
      <c r="A4829" s="37"/>
      <c r="D4829" s="33"/>
      <c r="E4829" s="18"/>
      <c r="F4829" s="31"/>
      <c r="H4829" s="36"/>
    </row>
    <row r="4830" spans="1:8" x14ac:dyDescent="0.25">
      <c r="A4830" s="37"/>
      <c r="D4830" s="33"/>
      <c r="E4830" s="18"/>
      <c r="F4830" s="31"/>
      <c r="H4830" s="36"/>
    </row>
    <row r="4831" spans="1:8" x14ac:dyDescent="0.25">
      <c r="A4831" s="37"/>
      <c r="D4831" s="33"/>
      <c r="E4831" s="18"/>
      <c r="F4831" s="31"/>
      <c r="H4831" s="36"/>
    </row>
    <row r="4832" spans="1:8" x14ac:dyDescent="0.25">
      <c r="A4832" s="37"/>
      <c r="D4832" s="33"/>
      <c r="E4832" s="18"/>
      <c r="F4832" s="31"/>
      <c r="H4832" s="36"/>
    </row>
    <row r="4833" spans="1:8" x14ac:dyDescent="0.25">
      <c r="A4833" s="37"/>
      <c r="D4833" s="33"/>
      <c r="E4833" s="18"/>
      <c r="F4833" s="31"/>
      <c r="H4833" s="36"/>
    </row>
    <row r="4834" spans="1:8" x14ac:dyDescent="0.25">
      <c r="A4834" s="37"/>
      <c r="D4834" s="33"/>
      <c r="E4834" s="18"/>
      <c r="F4834" s="31"/>
      <c r="H4834" s="36"/>
    </row>
    <row r="4835" spans="1:8" x14ac:dyDescent="0.25">
      <c r="A4835" s="37"/>
      <c r="D4835" s="33"/>
      <c r="E4835" s="18"/>
      <c r="F4835" s="31"/>
      <c r="H4835" s="36"/>
    </row>
    <row r="4836" spans="1:8" x14ac:dyDescent="0.25">
      <c r="A4836" s="37"/>
      <c r="D4836" s="33"/>
      <c r="E4836" s="18"/>
      <c r="F4836" s="31"/>
      <c r="H4836" s="36"/>
    </row>
    <row r="4837" spans="1:8" x14ac:dyDescent="0.25">
      <c r="A4837" s="37"/>
      <c r="D4837" s="33"/>
      <c r="E4837" s="18"/>
      <c r="F4837" s="31"/>
      <c r="H4837" s="36"/>
    </row>
    <row r="4838" spans="1:8" x14ac:dyDescent="0.25">
      <c r="A4838" s="37"/>
      <c r="D4838" s="33"/>
      <c r="E4838" s="18"/>
      <c r="F4838" s="31"/>
      <c r="H4838" s="36"/>
    </row>
    <row r="4839" spans="1:8" x14ac:dyDescent="0.25">
      <c r="A4839" s="37"/>
      <c r="D4839" s="33"/>
      <c r="E4839" s="18"/>
      <c r="F4839" s="31"/>
      <c r="H4839" s="36"/>
    </row>
    <row r="4840" spans="1:8" x14ac:dyDescent="0.25">
      <c r="A4840" s="37"/>
      <c r="D4840" s="33"/>
      <c r="E4840" s="18"/>
      <c r="F4840" s="31"/>
      <c r="H4840" s="36"/>
    </row>
    <row r="4841" spans="1:8" x14ac:dyDescent="0.25">
      <c r="A4841" s="37"/>
      <c r="D4841" s="33"/>
      <c r="E4841" s="18"/>
      <c r="F4841" s="31"/>
      <c r="H4841" s="36"/>
    </row>
    <row r="4842" spans="1:8" x14ac:dyDescent="0.25">
      <c r="A4842" s="37"/>
      <c r="D4842" s="33"/>
      <c r="E4842" s="18"/>
      <c r="F4842" s="31"/>
      <c r="H4842" s="36"/>
    </row>
    <row r="4843" spans="1:8" x14ac:dyDescent="0.25">
      <c r="A4843" s="37"/>
      <c r="D4843" s="33"/>
      <c r="E4843" s="18"/>
      <c r="F4843" s="31"/>
      <c r="H4843" s="36"/>
    </row>
    <row r="4844" spans="1:8" x14ac:dyDescent="0.25">
      <c r="A4844" s="37"/>
      <c r="D4844" s="33"/>
      <c r="E4844" s="18"/>
      <c r="F4844" s="31"/>
      <c r="H4844" s="36"/>
    </row>
    <row r="4845" spans="1:8" x14ac:dyDescent="0.25">
      <c r="A4845" s="37"/>
      <c r="D4845" s="33"/>
      <c r="E4845" s="18"/>
      <c r="F4845" s="31"/>
      <c r="H4845" s="36"/>
    </row>
    <row r="4846" spans="1:8" x14ac:dyDescent="0.25">
      <c r="A4846" s="37"/>
      <c r="D4846" s="33"/>
      <c r="E4846" s="18"/>
      <c r="F4846" s="31"/>
      <c r="H4846" s="36"/>
    </row>
    <row r="4847" spans="1:8" x14ac:dyDescent="0.25">
      <c r="A4847" s="37"/>
      <c r="D4847" s="33"/>
      <c r="E4847" s="18"/>
      <c r="F4847" s="31"/>
      <c r="H4847" s="36"/>
    </row>
    <row r="4848" spans="1:8" x14ac:dyDescent="0.25">
      <c r="A4848" s="37"/>
      <c r="D4848" s="33"/>
      <c r="E4848" s="18"/>
      <c r="F4848" s="31"/>
      <c r="H4848" s="36"/>
    </row>
    <row r="4849" spans="1:8" x14ac:dyDescent="0.25">
      <c r="A4849" s="37"/>
      <c r="D4849" s="33"/>
      <c r="E4849" s="18"/>
      <c r="F4849" s="31"/>
      <c r="H4849" s="36"/>
    </row>
    <row r="4850" spans="1:8" x14ac:dyDescent="0.25">
      <c r="A4850" s="37"/>
      <c r="D4850" s="33"/>
      <c r="E4850" s="18"/>
      <c r="F4850" s="31"/>
      <c r="H4850" s="36"/>
    </row>
    <row r="4851" spans="1:8" x14ac:dyDescent="0.25">
      <c r="A4851" s="37"/>
      <c r="D4851" s="33"/>
      <c r="E4851" s="18"/>
      <c r="F4851" s="31"/>
      <c r="H4851" s="36"/>
    </row>
    <row r="4852" spans="1:8" x14ac:dyDescent="0.25">
      <c r="A4852" s="37"/>
      <c r="D4852" s="33"/>
      <c r="E4852" s="18"/>
      <c r="F4852" s="31"/>
      <c r="H4852" s="36"/>
    </row>
    <row r="4853" spans="1:8" x14ac:dyDescent="0.25">
      <c r="A4853" s="37"/>
      <c r="D4853" s="33"/>
      <c r="E4853" s="18"/>
      <c r="F4853" s="31"/>
      <c r="H4853" s="36"/>
    </row>
    <row r="4854" spans="1:8" x14ac:dyDescent="0.25">
      <c r="A4854" s="37"/>
      <c r="D4854" s="33"/>
      <c r="E4854" s="18"/>
      <c r="F4854" s="31"/>
      <c r="H4854" s="36"/>
    </row>
    <row r="4855" spans="1:8" x14ac:dyDescent="0.25">
      <c r="A4855" s="37"/>
      <c r="D4855" s="33"/>
      <c r="E4855" s="18"/>
      <c r="F4855" s="31"/>
      <c r="H4855" s="36"/>
    </row>
    <row r="4856" spans="1:8" x14ac:dyDescent="0.25">
      <c r="A4856" s="37"/>
      <c r="D4856" s="33"/>
      <c r="E4856" s="18"/>
      <c r="F4856" s="31"/>
      <c r="H4856" s="36"/>
    </row>
    <row r="4857" spans="1:8" x14ac:dyDescent="0.25">
      <c r="A4857" s="37"/>
      <c r="D4857" s="33"/>
      <c r="E4857" s="18"/>
      <c r="F4857" s="31"/>
      <c r="H4857" s="36"/>
    </row>
    <row r="4858" spans="1:8" x14ac:dyDescent="0.25">
      <c r="A4858" s="37"/>
      <c r="D4858" s="33"/>
      <c r="E4858" s="18"/>
      <c r="F4858" s="31"/>
      <c r="H4858" s="36"/>
    </row>
    <row r="4859" spans="1:8" x14ac:dyDescent="0.25">
      <c r="A4859" s="37"/>
      <c r="D4859" s="33"/>
      <c r="E4859" s="18"/>
      <c r="F4859" s="31"/>
      <c r="H4859" s="36"/>
    </row>
    <row r="4860" spans="1:8" x14ac:dyDescent="0.25">
      <c r="A4860" s="37"/>
      <c r="D4860" s="33"/>
      <c r="E4860" s="18"/>
      <c r="F4860" s="31"/>
      <c r="H4860" s="36"/>
    </row>
    <row r="4861" spans="1:8" x14ac:dyDescent="0.25">
      <c r="A4861" s="37"/>
      <c r="D4861" s="33"/>
      <c r="E4861" s="18"/>
      <c r="F4861" s="31"/>
      <c r="H4861" s="36"/>
    </row>
    <row r="4862" spans="1:8" x14ac:dyDescent="0.25">
      <c r="A4862" s="37"/>
      <c r="D4862" s="33"/>
      <c r="E4862" s="18"/>
      <c r="F4862" s="31"/>
      <c r="H4862" s="36"/>
    </row>
    <row r="4863" spans="1:8" x14ac:dyDescent="0.25">
      <c r="A4863" s="37"/>
      <c r="D4863" s="33"/>
      <c r="E4863" s="18"/>
      <c r="F4863" s="31"/>
      <c r="H4863" s="36"/>
    </row>
    <row r="4864" spans="1:8" x14ac:dyDescent="0.25">
      <c r="A4864" s="37"/>
      <c r="D4864" s="33"/>
      <c r="E4864" s="18"/>
      <c r="F4864" s="31"/>
      <c r="H4864" s="36"/>
    </row>
    <row r="4865" spans="1:8" x14ac:dyDescent="0.25">
      <c r="A4865" s="37"/>
      <c r="D4865" s="33"/>
      <c r="E4865" s="18"/>
      <c r="F4865" s="31"/>
      <c r="H4865" s="36"/>
    </row>
    <row r="4866" spans="1:8" x14ac:dyDescent="0.25">
      <c r="A4866" s="37"/>
      <c r="D4866" s="33"/>
      <c r="E4866" s="18"/>
      <c r="F4866" s="31"/>
      <c r="H4866" s="36"/>
    </row>
    <row r="4867" spans="1:8" x14ac:dyDescent="0.25">
      <c r="A4867" s="37"/>
      <c r="D4867" s="33"/>
      <c r="E4867" s="18"/>
      <c r="F4867" s="31"/>
      <c r="H4867" s="36"/>
    </row>
    <row r="4868" spans="1:8" x14ac:dyDescent="0.25">
      <c r="A4868" s="37"/>
      <c r="D4868" s="33"/>
      <c r="E4868" s="18"/>
      <c r="F4868" s="31"/>
      <c r="H4868" s="36"/>
    </row>
    <row r="4869" spans="1:8" x14ac:dyDescent="0.25">
      <c r="A4869" s="37"/>
      <c r="D4869" s="33"/>
      <c r="E4869" s="18"/>
      <c r="F4869" s="31"/>
      <c r="H4869" s="36"/>
    </row>
    <row r="4870" spans="1:8" x14ac:dyDescent="0.25">
      <c r="A4870" s="37"/>
      <c r="D4870" s="33"/>
      <c r="E4870" s="18"/>
      <c r="F4870" s="31"/>
      <c r="H4870" s="36"/>
    </row>
    <row r="4871" spans="1:8" x14ac:dyDescent="0.25">
      <c r="A4871" s="37"/>
      <c r="D4871" s="33"/>
      <c r="E4871" s="18"/>
      <c r="F4871" s="31"/>
      <c r="H4871" s="36"/>
    </row>
    <row r="4872" spans="1:8" x14ac:dyDescent="0.25">
      <c r="A4872" s="37"/>
      <c r="D4872" s="33"/>
      <c r="E4872" s="18"/>
      <c r="F4872" s="31"/>
      <c r="H4872" s="36"/>
    </row>
    <row r="4873" spans="1:8" x14ac:dyDescent="0.25">
      <c r="A4873" s="37"/>
      <c r="D4873" s="33"/>
      <c r="E4873" s="18"/>
      <c r="F4873" s="31"/>
      <c r="H4873" s="36"/>
    </row>
    <row r="4874" spans="1:8" x14ac:dyDescent="0.25">
      <c r="A4874" s="37"/>
      <c r="D4874" s="33"/>
      <c r="E4874" s="18"/>
      <c r="F4874" s="31"/>
      <c r="H4874" s="36"/>
    </row>
    <row r="4875" spans="1:8" x14ac:dyDescent="0.25">
      <c r="A4875" s="37"/>
      <c r="D4875" s="33"/>
      <c r="E4875" s="18"/>
      <c r="F4875" s="31"/>
      <c r="H4875" s="36"/>
    </row>
    <row r="4876" spans="1:8" x14ac:dyDescent="0.25">
      <c r="A4876" s="37"/>
      <c r="D4876" s="33"/>
      <c r="E4876" s="18"/>
      <c r="F4876" s="31"/>
      <c r="H4876" s="36"/>
    </row>
    <row r="4877" spans="1:8" x14ac:dyDescent="0.25">
      <c r="A4877" s="37"/>
      <c r="D4877" s="33"/>
      <c r="E4877" s="18"/>
      <c r="F4877" s="31"/>
      <c r="H4877" s="36"/>
    </row>
    <row r="4878" spans="1:8" x14ac:dyDescent="0.25">
      <c r="A4878" s="37"/>
      <c r="D4878" s="33"/>
      <c r="E4878" s="18"/>
      <c r="F4878" s="31"/>
      <c r="H4878" s="36"/>
    </row>
    <row r="4879" spans="1:8" x14ac:dyDescent="0.25">
      <c r="A4879" s="37"/>
      <c r="D4879" s="33"/>
      <c r="E4879" s="18"/>
      <c r="F4879" s="31"/>
      <c r="H4879" s="36"/>
    </row>
    <row r="4880" spans="1:8" x14ac:dyDescent="0.25">
      <c r="A4880" s="37"/>
      <c r="D4880" s="33"/>
      <c r="E4880" s="18"/>
      <c r="F4880" s="31"/>
      <c r="H4880" s="36"/>
    </row>
    <row r="4881" spans="1:8" x14ac:dyDescent="0.25">
      <c r="A4881" s="37"/>
      <c r="D4881" s="33"/>
      <c r="E4881" s="18"/>
      <c r="F4881" s="31"/>
      <c r="H4881" s="36"/>
    </row>
    <row r="4882" spans="1:8" x14ac:dyDescent="0.25">
      <c r="A4882" s="37"/>
      <c r="D4882" s="33"/>
      <c r="E4882" s="18"/>
      <c r="F4882" s="31"/>
      <c r="H4882" s="36"/>
    </row>
    <row r="4883" spans="1:8" x14ac:dyDescent="0.25">
      <c r="A4883" s="37"/>
      <c r="D4883" s="33"/>
      <c r="E4883" s="18"/>
      <c r="F4883" s="31"/>
      <c r="H4883" s="36"/>
    </row>
    <row r="4884" spans="1:8" x14ac:dyDescent="0.25">
      <c r="A4884" s="37"/>
      <c r="D4884" s="33"/>
      <c r="E4884" s="18"/>
      <c r="F4884" s="31"/>
      <c r="H4884" s="36"/>
    </row>
    <row r="4885" spans="1:8" x14ac:dyDescent="0.25">
      <c r="A4885" s="37"/>
      <c r="D4885" s="33"/>
      <c r="E4885" s="18"/>
      <c r="F4885" s="31"/>
      <c r="H4885" s="36"/>
    </row>
    <row r="4886" spans="1:8" x14ac:dyDescent="0.25">
      <c r="A4886" s="37"/>
      <c r="D4886" s="33"/>
      <c r="E4886" s="18"/>
      <c r="F4886" s="31"/>
      <c r="H4886" s="36"/>
    </row>
    <row r="4887" spans="1:8" x14ac:dyDescent="0.25">
      <c r="A4887" s="37"/>
      <c r="D4887" s="33"/>
      <c r="E4887" s="18"/>
      <c r="F4887" s="31"/>
      <c r="H4887" s="36"/>
    </row>
    <row r="4888" spans="1:8" x14ac:dyDescent="0.25">
      <c r="A4888" s="37"/>
      <c r="D4888" s="33"/>
      <c r="E4888" s="18"/>
      <c r="F4888" s="31"/>
      <c r="H4888" s="36"/>
    </row>
    <row r="4889" spans="1:8" x14ac:dyDescent="0.25">
      <c r="A4889" s="37"/>
      <c r="D4889" s="33"/>
      <c r="E4889" s="18"/>
      <c r="F4889" s="31"/>
      <c r="H4889" s="36"/>
    </row>
    <row r="4890" spans="1:8" x14ac:dyDescent="0.25">
      <c r="A4890" s="37"/>
      <c r="D4890" s="33"/>
      <c r="E4890" s="18"/>
      <c r="F4890" s="31"/>
      <c r="H4890" s="36"/>
    </row>
    <row r="4891" spans="1:8" x14ac:dyDescent="0.25">
      <c r="A4891" s="37"/>
      <c r="D4891" s="33"/>
      <c r="E4891" s="18"/>
      <c r="F4891" s="31"/>
      <c r="H4891" s="36"/>
    </row>
    <row r="4892" spans="1:8" x14ac:dyDescent="0.25">
      <c r="A4892" s="37"/>
      <c r="D4892" s="33"/>
      <c r="E4892" s="18"/>
      <c r="F4892" s="31"/>
      <c r="H4892" s="36"/>
    </row>
    <row r="4893" spans="1:8" x14ac:dyDescent="0.25">
      <c r="A4893" s="37"/>
      <c r="D4893" s="33"/>
      <c r="E4893" s="18"/>
      <c r="F4893" s="31"/>
      <c r="H4893" s="36"/>
    </row>
    <row r="4894" spans="1:8" x14ac:dyDescent="0.25">
      <c r="A4894" s="37"/>
      <c r="D4894" s="33"/>
      <c r="E4894" s="18"/>
      <c r="F4894" s="31"/>
      <c r="H4894" s="36"/>
    </row>
    <row r="4895" spans="1:8" x14ac:dyDescent="0.25">
      <c r="A4895" s="37"/>
      <c r="D4895" s="33"/>
      <c r="E4895" s="18"/>
      <c r="F4895" s="31"/>
      <c r="H4895" s="36"/>
    </row>
    <row r="4896" spans="1:8" x14ac:dyDescent="0.25">
      <c r="A4896" s="37"/>
      <c r="D4896" s="33"/>
      <c r="E4896" s="18"/>
      <c r="F4896" s="31"/>
      <c r="H4896" s="36"/>
    </row>
    <row r="4897" spans="1:8" x14ac:dyDescent="0.25">
      <c r="A4897" s="37"/>
      <c r="D4897" s="33"/>
      <c r="E4897" s="18"/>
      <c r="F4897" s="31"/>
      <c r="H4897" s="36"/>
    </row>
    <row r="4898" spans="1:8" x14ac:dyDescent="0.25">
      <c r="A4898" s="37"/>
      <c r="D4898" s="33"/>
      <c r="E4898" s="18"/>
      <c r="F4898" s="31"/>
      <c r="H4898" s="36"/>
    </row>
    <row r="4899" spans="1:8" x14ac:dyDescent="0.25">
      <c r="A4899" s="37"/>
      <c r="D4899" s="33"/>
      <c r="E4899" s="18"/>
      <c r="F4899" s="31"/>
      <c r="H4899" s="36"/>
    </row>
    <row r="4900" spans="1:8" x14ac:dyDescent="0.25">
      <c r="A4900" s="37"/>
      <c r="D4900" s="33"/>
      <c r="E4900" s="18"/>
      <c r="F4900" s="31"/>
      <c r="H4900" s="36"/>
    </row>
    <row r="4901" spans="1:8" x14ac:dyDescent="0.25">
      <c r="A4901" s="37"/>
      <c r="D4901" s="33"/>
      <c r="E4901" s="18"/>
      <c r="F4901" s="31"/>
      <c r="H4901" s="36"/>
    </row>
    <row r="4902" spans="1:8" x14ac:dyDescent="0.25">
      <c r="A4902" s="37"/>
      <c r="D4902" s="33"/>
      <c r="E4902" s="18"/>
      <c r="F4902" s="31"/>
      <c r="H4902" s="36"/>
    </row>
    <row r="4903" spans="1:8" x14ac:dyDescent="0.25">
      <c r="A4903" s="37"/>
      <c r="D4903" s="33"/>
      <c r="E4903" s="18"/>
      <c r="F4903" s="31"/>
      <c r="H4903" s="36"/>
    </row>
    <row r="4904" spans="1:8" x14ac:dyDescent="0.25">
      <c r="A4904" s="37"/>
      <c r="D4904" s="33"/>
      <c r="E4904" s="18"/>
      <c r="F4904" s="31"/>
      <c r="H4904" s="36"/>
    </row>
    <row r="4905" spans="1:8" x14ac:dyDescent="0.25">
      <c r="A4905" s="37"/>
      <c r="D4905" s="33"/>
      <c r="E4905" s="18"/>
      <c r="F4905" s="31"/>
      <c r="H4905" s="36"/>
    </row>
    <row r="4906" spans="1:8" x14ac:dyDescent="0.25">
      <c r="A4906" s="37"/>
      <c r="D4906" s="33"/>
      <c r="E4906" s="18"/>
      <c r="F4906" s="31"/>
      <c r="H4906" s="36"/>
    </row>
    <row r="4907" spans="1:8" x14ac:dyDescent="0.25">
      <c r="A4907" s="37"/>
      <c r="D4907" s="33"/>
      <c r="E4907" s="18"/>
      <c r="F4907" s="31"/>
      <c r="H4907" s="36"/>
    </row>
    <row r="4908" spans="1:8" x14ac:dyDescent="0.25">
      <c r="A4908" s="37"/>
      <c r="D4908" s="33"/>
      <c r="E4908" s="18"/>
      <c r="F4908" s="31"/>
      <c r="H4908" s="36"/>
    </row>
    <row r="4909" spans="1:8" x14ac:dyDescent="0.25">
      <c r="A4909" s="37"/>
      <c r="D4909" s="33"/>
      <c r="E4909" s="18"/>
      <c r="F4909" s="31"/>
      <c r="H4909" s="36"/>
    </row>
    <row r="4910" spans="1:8" x14ac:dyDescent="0.25">
      <c r="A4910" s="37"/>
      <c r="D4910" s="33"/>
      <c r="E4910" s="18"/>
      <c r="F4910" s="31"/>
      <c r="H4910" s="36"/>
    </row>
    <row r="4911" spans="1:8" x14ac:dyDescent="0.25">
      <c r="A4911" s="37"/>
      <c r="D4911" s="33"/>
      <c r="E4911" s="18"/>
      <c r="F4911" s="31"/>
      <c r="H4911" s="36"/>
    </row>
    <row r="4912" spans="1:8" x14ac:dyDescent="0.25">
      <c r="A4912" s="37"/>
      <c r="D4912" s="33"/>
      <c r="E4912" s="18"/>
      <c r="F4912" s="31"/>
      <c r="H4912" s="36"/>
    </row>
    <row r="4913" spans="1:8" x14ac:dyDescent="0.25">
      <c r="A4913" s="37"/>
      <c r="D4913" s="33"/>
      <c r="E4913" s="18"/>
      <c r="F4913" s="31"/>
      <c r="H4913" s="36"/>
    </row>
    <row r="4914" spans="1:8" x14ac:dyDescent="0.25">
      <c r="A4914" s="37"/>
      <c r="D4914" s="33"/>
      <c r="E4914" s="18"/>
      <c r="F4914" s="31"/>
      <c r="H4914" s="36"/>
    </row>
    <row r="4915" spans="1:8" x14ac:dyDescent="0.25">
      <c r="A4915" s="37"/>
      <c r="D4915" s="33"/>
      <c r="E4915" s="18"/>
      <c r="F4915" s="31"/>
      <c r="H4915" s="36"/>
    </row>
    <row r="4916" spans="1:8" x14ac:dyDescent="0.25">
      <c r="A4916" s="37"/>
      <c r="D4916" s="33"/>
      <c r="E4916" s="18"/>
      <c r="F4916" s="31"/>
      <c r="H4916" s="36"/>
    </row>
    <row r="4917" spans="1:8" x14ac:dyDescent="0.25">
      <c r="A4917" s="37"/>
      <c r="D4917" s="33"/>
      <c r="E4917" s="18"/>
      <c r="F4917" s="31"/>
      <c r="H4917" s="36"/>
    </row>
    <row r="4918" spans="1:8" x14ac:dyDescent="0.25">
      <c r="A4918" s="37"/>
      <c r="D4918" s="33"/>
      <c r="E4918" s="18"/>
      <c r="F4918" s="31"/>
      <c r="H4918" s="36"/>
    </row>
    <row r="4919" spans="1:8" x14ac:dyDescent="0.25">
      <c r="A4919" s="37"/>
      <c r="D4919" s="33"/>
      <c r="E4919" s="18"/>
      <c r="F4919" s="31"/>
      <c r="H4919" s="36"/>
    </row>
    <row r="4920" spans="1:8" x14ac:dyDescent="0.25">
      <c r="A4920" s="37"/>
      <c r="D4920" s="33"/>
      <c r="E4920" s="18"/>
      <c r="F4920" s="31"/>
      <c r="H4920" s="36"/>
    </row>
    <row r="4921" spans="1:8" x14ac:dyDescent="0.25">
      <c r="A4921" s="37"/>
      <c r="D4921" s="33"/>
      <c r="E4921" s="18"/>
      <c r="F4921" s="31"/>
      <c r="H4921" s="36"/>
    </row>
    <row r="4922" spans="1:8" x14ac:dyDescent="0.25">
      <c r="A4922" s="37"/>
      <c r="D4922" s="33"/>
      <c r="E4922" s="18"/>
      <c r="F4922" s="31"/>
      <c r="H4922" s="36"/>
    </row>
    <row r="4923" spans="1:8" x14ac:dyDescent="0.25">
      <c r="A4923" s="37"/>
      <c r="D4923" s="33"/>
      <c r="E4923" s="18"/>
      <c r="F4923" s="31"/>
      <c r="H4923" s="36"/>
    </row>
    <row r="4924" spans="1:8" x14ac:dyDescent="0.25">
      <c r="A4924" s="37"/>
      <c r="D4924" s="33"/>
      <c r="E4924" s="18"/>
      <c r="F4924" s="31"/>
      <c r="H4924" s="36"/>
    </row>
    <row r="4925" spans="1:8" x14ac:dyDescent="0.25">
      <c r="A4925" s="37"/>
      <c r="D4925" s="33"/>
      <c r="E4925" s="18"/>
      <c r="F4925" s="31"/>
      <c r="H4925" s="36"/>
    </row>
    <row r="4926" spans="1:8" x14ac:dyDescent="0.25">
      <c r="A4926" s="37"/>
      <c r="D4926" s="33"/>
      <c r="E4926" s="18"/>
      <c r="F4926" s="31"/>
      <c r="H4926" s="36"/>
    </row>
    <row r="4927" spans="1:8" x14ac:dyDescent="0.25">
      <c r="A4927" s="37"/>
      <c r="D4927" s="33"/>
      <c r="E4927" s="18"/>
      <c r="F4927" s="31"/>
      <c r="H4927" s="36"/>
    </row>
    <row r="4928" spans="1:8" x14ac:dyDescent="0.25">
      <c r="A4928" s="37"/>
      <c r="D4928" s="33"/>
      <c r="E4928" s="18"/>
      <c r="F4928" s="31"/>
      <c r="H4928" s="36"/>
    </row>
    <row r="4929" spans="1:8" x14ac:dyDescent="0.25">
      <c r="A4929" s="37"/>
      <c r="D4929" s="33"/>
      <c r="E4929" s="18"/>
      <c r="F4929" s="31"/>
      <c r="H4929" s="36"/>
    </row>
    <row r="4930" spans="1:8" x14ac:dyDescent="0.25">
      <c r="A4930" s="37"/>
      <c r="D4930" s="33"/>
      <c r="E4930" s="18"/>
      <c r="F4930" s="31"/>
      <c r="H4930" s="36"/>
    </row>
    <row r="4931" spans="1:8" x14ac:dyDescent="0.25">
      <c r="A4931" s="37"/>
      <c r="D4931" s="33"/>
      <c r="E4931" s="18"/>
      <c r="F4931" s="31"/>
      <c r="H4931" s="36"/>
    </row>
    <row r="4932" spans="1:8" x14ac:dyDescent="0.25">
      <c r="A4932" s="37"/>
      <c r="D4932" s="33"/>
      <c r="E4932" s="18"/>
      <c r="F4932" s="31"/>
      <c r="H4932" s="36"/>
    </row>
    <row r="4933" spans="1:8" x14ac:dyDescent="0.25">
      <c r="A4933" s="37"/>
      <c r="D4933" s="33"/>
      <c r="E4933" s="18"/>
      <c r="F4933" s="31"/>
      <c r="H4933" s="36"/>
    </row>
    <row r="4934" spans="1:8" x14ac:dyDescent="0.25">
      <c r="A4934" s="37"/>
      <c r="D4934" s="33"/>
      <c r="E4934" s="18"/>
      <c r="F4934" s="31"/>
      <c r="H4934" s="36"/>
    </row>
    <row r="4935" spans="1:8" x14ac:dyDescent="0.25">
      <c r="A4935" s="37"/>
      <c r="D4935" s="33"/>
      <c r="E4935" s="18"/>
      <c r="F4935" s="31"/>
      <c r="H4935" s="36"/>
    </row>
    <row r="4936" spans="1:8" x14ac:dyDescent="0.25">
      <c r="A4936" s="37"/>
      <c r="D4936" s="33"/>
      <c r="E4936" s="18"/>
      <c r="F4936" s="31"/>
      <c r="H4936" s="36"/>
    </row>
    <row r="4937" spans="1:8" x14ac:dyDescent="0.25">
      <c r="A4937" s="37"/>
      <c r="D4937" s="33"/>
      <c r="E4937" s="18"/>
      <c r="F4937" s="31"/>
      <c r="H4937" s="36"/>
    </row>
    <row r="4938" spans="1:8" x14ac:dyDescent="0.25">
      <c r="A4938" s="37"/>
      <c r="D4938" s="33"/>
      <c r="E4938" s="18"/>
      <c r="F4938" s="31"/>
      <c r="H4938" s="36"/>
    </row>
    <row r="4939" spans="1:8" x14ac:dyDescent="0.25">
      <c r="A4939" s="37"/>
      <c r="D4939" s="33"/>
      <c r="E4939" s="18"/>
      <c r="F4939" s="31"/>
      <c r="H4939" s="36"/>
    </row>
    <row r="4940" spans="1:8" x14ac:dyDescent="0.25">
      <c r="A4940" s="37"/>
      <c r="D4940" s="33"/>
      <c r="E4940" s="18"/>
      <c r="F4940" s="31"/>
      <c r="H4940" s="36"/>
    </row>
    <row r="4941" spans="1:8" x14ac:dyDescent="0.25">
      <c r="A4941" s="37"/>
      <c r="D4941" s="33"/>
      <c r="E4941" s="18"/>
      <c r="F4941" s="31"/>
      <c r="H4941" s="36"/>
    </row>
    <row r="4942" spans="1:8" x14ac:dyDescent="0.25">
      <c r="A4942" s="37"/>
      <c r="D4942" s="33"/>
      <c r="E4942" s="18"/>
      <c r="F4942" s="31"/>
      <c r="H4942" s="36"/>
    </row>
    <row r="4943" spans="1:8" x14ac:dyDescent="0.25">
      <c r="A4943" s="37"/>
      <c r="D4943" s="33"/>
      <c r="E4943" s="18"/>
      <c r="F4943" s="31"/>
      <c r="H4943" s="36"/>
    </row>
    <row r="4944" spans="1:8" x14ac:dyDescent="0.25">
      <c r="A4944" s="37"/>
      <c r="D4944" s="33"/>
      <c r="E4944" s="18"/>
      <c r="F4944" s="31"/>
      <c r="H4944" s="36"/>
    </row>
    <row r="4945" spans="1:8" x14ac:dyDescent="0.25">
      <c r="A4945" s="37"/>
      <c r="D4945" s="33"/>
      <c r="E4945" s="18"/>
      <c r="F4945" s="31"/>
      <c r="H4945" s="36"/>
    </row>
    <row r="4946" spans="1:8" x14ac:dyDescent="0.25">
      <c r="A4946" s="37"/>
      <c r="D4946" s="33"/>
      <c r="E4946" s="18"/>
      <c r="F4946" s="31"/>
      <c r="H4946" s="36"/>
    </row>
    <row r="4947" spans="1:8" x14ac:dyDescent="0.25">
      <c r="A4947" s="37"/>
      <c r="D4947" s="33"/>
      <c r="E4947" s="18"/>
      <c r="F4947" s="31"/>
      <c r="H4947" s="36"/>
    </row>
    <row r="4948" spans="1:8" x14ac:dyDescent="0.25">
      <c r="A4948" s="37"/>
      <c r="D4948" s="33"/>
      <c r="E4948" s="18"/>
      <c r="F4948" s="31"/>
      <c r="H4948" s="36"/>
    </row>
    <row r="4949" spans="1:8" x14ac:dyDescent="0.25">
      <c r="A4949" s="37"/>
      <c r="D4949" s="33"/>
      <c r="E4949" s="18"/>
      <c r="F4949" s="31"/>
      <c r="H4949" s="36"/>
    </row>
    <row r="4950" spans="1:8" x14ac:dyDescent="0.25">
      <c r="A4950" s="37"/>
      <c r="D4950" s="33"/>
      <c r="E4950" s="18"/>
      <c r="F4950" s="31"/>
      <c r="H4950" s="36"/>
    </row>
    <row r="4951" spans="1:8" x14ac:dyDescent="0.25">
      <c r="A4951" s="37"/>
      <c r="D4951" s="33"/>
      <c r="E4951" s="18"/>
      <c r="F4951" s="31"/>
      <c r="H4951" s="36"/>
    </row>
    <row r="4952" spans="1:8" x14ac:dyDescent="0.25">
      <c r="A4952" s="37"/>
      <c r="D4952" s="33"/>
      <c r="E4952" s="18"/>
      <c r="F4952" s="31"/>
      <c r="H4952" s="36"/>
    </row>
    <row r="4953" spans="1:8" x14ac:dyDescent="0.25">
      <c r="A4953" s="37"/>
      <c r="D4953" s="33"/>
      <c r="E4953" s="18"/>
      <c r="F4953" s="31"/>
      <c r="H4953" s="36"/>
    </row>
    <row r="4954" spans="1:8" x14ac:dyDescent="0.25">
      <c r="A4954" s="37"/>
      <c r="D4954" s="33"/>
      <c r="E4954" s="18"/>
      <c r="F4954" s="31"/>
      <c r="H4954" s="36"/>
    </row>
    <row r="4955" spans="1:8" x14ac:dyDescent="0.25">
      <c r="A4955" s="37"/>
      <c r="D4955" s="33"/>
      <c r="E4955" s="18"/>
      <c r="F4955" s="31"/>
      <c r="H4955" s="36"/>
    </row>
    <row r="4956" spans="1:8" x14ac:dyDescent="0.25">
      <c r="A4956" s="37"/>
      <c r="D4956" s="33"/>
      <c r="E4956" s="18"/>
      <c r="F4956" s="31"/>
      <c r="H4956" s="36"/>
    </row>
    <row r="4957" spans="1:8" x14ac:dyDescent="0.25">
      <c r="A4957" s="37"/>
      <c r="D4957" s="33"/>
      <c r="E4957" s="18"/>
      <c r="F4957" s="31"/>
      <c r="H4957" s="36"/>
    </row>
    <row r="4958" spans="1:8" x14ac:dyDescent="0.25">
      <c r="A4958" s="37"/>
      <c r="D4958" s="33"/>
      <c r="E4958" s="18"/>
      <c r="F4958" s="31"/>
      <c r="H4958" s="36"/>
    </row>
    <row r="4959" spans="1:8" x14ac:dyDescent="0.25">
      <c r="A4959" s="37"/>
      <c r="D4959" s="33"/>
      <c r="E4959" s="18"/>
      <c r="F4959" s="31"/>
      <c r="H4959" s="36"/>
    </row>
    <row r="4960" spans="1:8" x14ac:dyDescent="0.25">
      <c r="A4960" s="37"/>
      <c r="D4960" s="33"/>
      <c r="E4960" s="18"/>
      <c r="F4960" s="31"/>
      <c r="H4960" s="36"/>
    </row>
    <row r="4961" spans="1:8" x14ac:dyDescent="0.25">
      <c r="A4961" s="37"/>
      <c r="D4961" s="33"/>
      <c r="E4961" s="18"/>
      <c r="F4961" s="31"/>
      <c r="H4961" s="36"/>
    </row>
    <row r="4962" spans="1:8" x14ac:dyDescent="0.25">
      <c r="A4962" s="37"/>
      <c r="D4962" s="33"/>
      <c r="E4962" s="18"/>
      <c r="F4962" s="31"/>
      <c r="H4962" s="36"/>
    </row>
    <row r="4963" spans="1:8" x14ac:dyDescent="0.25">
      <c r="A4963" s="37"/>
      <c r="D4963" s="33"/>
      <c r="E4963" s="18"/>
      <c r="F4963" s="31"/>
      <c r="H4963" s="36"/>
    </row>
    <row r="4964" spans="1:8" x14ac:dyDescent="0.25">
      <c r="A4964" s="37"/>
      <c r="D4964" s="33"/>
      <c r="E4964" s="18"/>
      <c r="F4964" s="31"/>
      <c r="H4964" s="36"/>
    </row>
    <row r="4965" spans="1:8" x14ac:dyDescent="0.25">
      <c r="A4965" s="37"/>
      <c r="D4965" s="33"/>
      <c r="E4965" s="18"/>
      <c r="F4965" s="31"/>
      <c r="H4965" s="36"/>
    </row>
    <row r="4966" spans="1:8" x14ac:dyDescent="0.25">
      <c r="A4966" s="37"/>
      <c r="D4966" s="33"/>
      <c r="E4966" s="18"/>
      <c r="F4966" s="31"/>
      <c r="H4966" s="36"/>
    </row>
    <row r="4967" spans="1:8" x14ac:dyDescent="0.25">
      <c r="A4967" s="37"/>
      <c r="D4967" s="33"/>
      <c r="E4967" s="18"/>
      <c r="F4967" s="31"/>
      <c r="H4967" s="36"/>
    </row>
    <row r="4968" spans="1:8" x14ac:dyDescent="0.25">
      <c r="A4968" s="37"/>
      <c r="D4968" s="33"/>
      <c r="E4968" s="18"/>
      <c r="F4968" s="31"/>
      <c r="H4968" s="36"/>
    </row>
    <row r="4969" spans="1:8" x14ac:dyDescent="0.25">
      <c r="A4969" s="37"/>
      <c r="D4969" s="33"/>
      <c r="E4969" s="18"/>
      <c r="F4969" s="31"/>
      <c r="H4969" s="36"/>
    </row>
    <row r="4970" spans="1:8" x14ac:dyDescent="0.25">
      <c r="A4970" s="37"/>
      <c r="D4970" s="33"/>
      <c r="E4970" s="18"/>
      <c r="F4970" s="31"/>
      <c r="H4970" s="36"/>
    </row>
    <row r="4971" spans="1:8" x14ac:dyDescent="0.25">
      <c r="A4971" s="37"/>
      <c r="D4971" s="33"/>
      <c r="E4971" s="18"/>
      <c r="F4971" s="31"/>
      <c r="H4971" s="36"/>
    </row>
    <row r="4972" spans="1:8" x14ac:dyDescent="0.25">
      <c r="A4972" s="37"/>
      <c r="D4972" s="33"/>
      <c r="E4972" s="18"/>
      <c r="F4972" s="31"/>
      <c r="H4972" s="36"/>
    </row>
    <row r="4973" spans="1:8" x14ac:dyDescent="0.25">
      <c r="A4973" s="37"/>
      <c r="D4973" s="33"/>
      <c r="E4973" s="18"/>
      <c r="F4973" s="31"/>
      <c r="H4973" s="36"/>
    </row>
    <row r="4974" spans="1:8" x14ac:dyDescent="0.25">
      <c r="A4974" s="37"/>
      <c r="D4974" s="33"/>
      <c r="E4974" s="18"/>
      <c r="F4974" s="31"/>
      <c r="H4974" s="36"/>
    </row>
    <row r="4975" spans="1:8" x14ac:dyDescent="0.25">
      <c r="A4975" s="37"/>
      <c r="D4975" s="33"/>
      <c r="E4975" s="18"/>
      <c r="F4975" s="31"/>
      <c r="H4975" s="36"/>
    </row>
    <row r="4976" spans="1:8" x14ac:dyDescent="0.25">
      <c r="A4976" s="37"/>
      <c r="D4976" s="33"/>
      <c r="E4976" s="18"/>
      <c r="F4976" s="31"/>
      <c r="H4976" s="36"/>
    </row>
    <row r="4977" spans="1:8" x14ac:dyDescent="0.25">
      <c r="A4977" s="37"/>
      <c r="D4977" s="33"/>
      <c r="E4977" s="18"/>
      <c r="F4977" s="31"/>
      <c r="H4977" s="36"/>
    </row>
    <row r="4978" spans="1:8" x14ac:dyDescent="0.25">
      <c r="A4978" s="37"/>
      <c r="D4978" s="33"/>
      <c r="E4978" s="18"/>
      <c r="F4978" s="31"/>
      <c r="H4978" s="36"/>
    </row>
    <row r="4979" spans="1:8" x14ac:dyDescent="0.25">
      <c r="A4979" s="37"/>
      <c r="D4979" s="33"/>
      <c r="E4979" s="18"/>
      <c r="F4979" s="31"/>
      <c r="H4979" s="36"/>
    </row>
    <row r="4980" spans="1:8" x14ac:dyDescent="0.25">
      <c r="A4980" s="37"/>
      <c r="D4980" s="33"/>
      <c r="E4980" s="18"/>
      <c r="F4980" s="31"/>
      <c r="H4980" s="36"/>
    </row>
    <row r="4981" spans="1:8" x14ac:dyDescent="0.25">
      <c r="A4981" s="37"/>
      <c r="D4981" s="33"/>
      <c r="E4981" s="18"/>
      <c r="F4981" s="31"/>
      <c r="H4981" s="36"/>
    </row>
    <row r="4982" spans="1:8" x14ac:dyDescent="0.25">
      <c r="A4982" s="37"/>
      <c r="D4982" s="33"/>
      <c r="E4982" s="18"/>
      <c r="F4982" s="31"/>
      <c r="H4982" s="36"/>
    </row>
    <row r="4983" spans="1:8" x14ac:dyDescent="0.25">
      <c r="A4983" s="37"/>
      <c r="D4983" s="33"/>
      <c r="E4983" s="18"/>
      <c r="F4983" s="31"/>
      <c r="H4983" s="36"/>
    </row>
    <row r="4984" spans="1:8" x14ac:dyDescent="0.25">
      <c r="A4984" s="37"/>
      <c r="D4984" s="33"/>
      <c r="E4984" s="18"/>
      <c r="F4984" s="31"/>
      <c r="H4984" s="36"/>
    </row>
    <row r="4985" spans="1:8" x14ac:dyDescent="0.25">
      <c r="A4985" s="37"/>
      <c r="D4985" s="33"/>
      <c r="E4985" s="18"/>
      <c r="F4985" s="31"/>
      <c r="H4985" s="36"/>
    </row>
    <row r="4986" spans="1:8" x14ac:dyDescent="0.25">
      <c r="A4986" s="37"/>
      <c r="D4986" s="33"/>
      <c r="E4986" s="18"/>
      <c r="F4986" s="31"/>
      <c r="H4986" s="36"/>
    </row>
    <row r="4987" spans="1:8" x14ac:dyDescent="0.25">
      <c r="A4987" s="37"/>
      <c r="D4987" s="33"/>
      <c r="E4987" s="18"/>
      <c r="F4987" s="31"/>
      <c r="H4987" s="36"/>
    </row>
    <row r="4988" spans="1:8" x14ac:dyDescent="0.25">
      <c r="A4988" s="37"/>
      <c r="D4988" s="33"/>
      <c r="E4988" s="18"/>
      <c r="F4988" s="31"/>
      <c r="H4988" s="36"/>
    </row>
    <row r="4989" spans="1:8" x14ac:dyDescent="0.25">
      <c r="A4989" s="37"/>
      <c r="D4989" s="33"/>
      <c r="E4989" s="18"/>
      <c r="F4989" s="31"/>
      <c r="H4989" s="36"/>
    </row>
    <row r="4990" spans="1:8" x14ac:dyDescent="0.25">
      <c r="A4990" s="37"/>
      <c r="D4990" s="33"/>
      <c r="E4990" s="18"/>
      <c r="F4990" s="31"/>
      <c r="H4990" s="36"/>
    </row>
    <row r="4991" spans="1:8" x14ac:dyDescent="0.25">
      <c r="A4991" s="37"/>
      <c r="D4991" s="33"/>
      <c r="E4991" s="18"/>
      <c r="F4991" s="31"/>
      <c r="H4991" s="36"/>
    </row>
    <row r="4992" spans="1:8" x14ac:dyDescent="0.25">
      <c r="A4992" s="37"/>
      <c r="D4992" s="33"/>
      <c r="E4992" s="18"/>
      <c r="F4992" s="31"/>
      <c r="H4992" s="36"/>
    </row>
    <row r="4993" spans="1:8" x14ac:dyDescent="0.25">
      <c r="A4993" s="37"/>
      <c r="D4993" s="33"/>
      <c r="E4993" s="18"/>
      <c r="F4993" s="31"/>
      <c r="H4993" s="36"/>
    </row>
    <row r="4994" spans="1:8" x14ac:dyDescent="0.25">
      <c r="A4994" s="37"/>
      <c r="D4994" s="33"/>
      <c r="E4994" s="18"/>
      <c r="F4994" s="31"/>
      <c r="H4994" s="36"/>
    </row>
    <row r="4995" spans="1:8" x14ac:dyDescent="0.25">
      <c r="A4995" s="37"/>
      <c r="D4995" s="33"/>
      <c r="E4995" s="18"/>
      <c r="F4995" s="31"/>
      <c r="H4995" s="36"/>
    </row>
    <row r="4996" spans="1:8" x14ac:dyDescent="0.25">
      <c r="A4996" s="37"/>
      <c r="D4996" s="33"/>
      <c r="E4996" s="18"/>
      <c r="F4996" s="31"/>
      <c r="H4996" s="36"/>
    </row>
    <row r="4997" spans="1:8" x14ac:dyDescent="0.25">
      <c r="A4997" s="37"/>
      <c r="D4997" s="33"/>
      <c r="E4997" s="18"/>
      <c r="F4997" s="31"/>
      <c r="H4997" s="36"/>
    </row>
    <row r="4998" spans="1:8" x14ac:dyDescent="0.25">
      <c r="A4998" s="37"/>
      <c r="D4998" s="33"/>
      <c r="E4998" s="18"/>
      <c r="F4998" s="31"/>
      <c r="H4998" s="36"/>
    </row>
    <row r="4999" spans="1:8" x14ac:dyDescent="0.25">
      <c r="A4999" s="37"/>
      <c r="D4999" s="33"/>
      <c r="E4999" s="18"/>
      <c r="F4999" s="31"/>
      <c r="H4999" s="36"/>
    </row>
    <row r="5000" spans="1:8" x14ac:dyDescent="0.25">
      <c r="A5000" s="37"/>
      <c r="D5000" s="33"/>
      <c r="E5000" s="18"/>
      <c r="F5000" s="31"/>
      <c r="H5000" s="36"/>
    </row>
    <row r="5001" spans="1:8" x14ac:dyDescent="0.25">
      <c r="A5001" s="37"/>
      <c r="D5001" s="33"/>
      <c r="E5001" s="18"/>
      <c r="F5001" s="31"/>
      <c r="H5001" s="36"/>
    </row>
    <row r="5002" spans="1:8" x14ac:dyDescent="0.25">
      <c r="A5002" s="37"/>
      <c r="D5002" s="33"/>
      <c r="E5002" s="18"/>
      <c r="F5002" s="31"/>
      <c r="H5002" s="36"/>
    </row>
    <row r="5003" spans="1:8" x14ac:dyDescent="0.25">
      <c r="A5003" s="37"/>
      <c r="D5003" s="33"/>
      <c r="E5003" s="18"/>
      <c r="F5003" s="31"/>
      <c r="H5003" s="36"/>
    </row>
    <row r="5004" spans="1:8" x14ac:dyDescent="0.25">
      <c r="A5004" s="37"/>
      <c r="D5004" s="33"/>
      <c r="E5004" s="18"/>
      <c r="F5004" s="31"/>
      <c r="H5004" s="36"/>
    </row>
    <row r="5005" spans="1:8" x14ac:dyDescent="0.25">
      <c r="A5005" s="37"/>
      <c r="D5005" s="33"/>
      <c r="E5005" s="18"/>
      <c r="F5005" s="31"/>
      <c r="H5005" s="36"/>
    </row>
    <row r="5006" spans="1:8" x14ac:dyDescent="0.25">
      <c r="A5006" s="37"/>
      <c r="D5006" s="33"/>
      <c r="E5006" s="18"/>
      <c r="F5006" s="31"/>
      <c r="H5006" s="36"/>
    </row>
    <row r="5007" spans="1:8" x14ac:dyDescent="0.25">
      <c r="A5007" s="37"/>
      <c r="D5007" s="33"/>
      <c r="E5007" s="18"/>
      <c r="F5007" s="31"/>
      <c r="H5007" s="36"/>
    </row>
    <row r="5008" spans="1:8" x14ac:dyDescent="0.25">
      <c r="A5008" s="37"/>
      <c r="D5008" s="33"/>
      <c r="E5008" s="18"/>
      <c r="F5008" s="31"/>
      <c r="H5008" s="36"/>
    </row>
    <row r="5009" spans="1:8" x14ac:dyDescent="0.25">
      <c r="A5009" s="37"/>
      <c r="D5009" s="33"/>
      <c r="E5009" s="18"/>
      <c r="F5009" s="31"/>
      <c r="H5009" s="36"/>
    </row>
    <row r="5010" spans="1:8" x14ac:dyDescent="0.25">
      <c r="A5010" s="37"/>
      <c r="D5010" s="33"/>
      <c r="E5010" s="18"/>
      <c r="F5010" s="31"/>
      <c r="H5010" s="36"/>
    </row>
    <row r="5011" spans="1:8" x14ac:dyDescent="0.25">
      <c r="A5011" s="37"/>
      <c r="D5011" s="33"/>
      <c r="E5011" s="18"/>
      <c r="F5011" s="31"/>
      <c r="H5011" s="36"/>
    </row>
    <row r="5012" spans="1:8" x14ac:dyDescent="0.25">
      <c r="A5012" s="37"/>
      <c r="D5012" s="33"/>
      <c r="E5012" s="18"/>
      <c r="F5012" s="31"/>
      <c r="H5012" s="36"/>
    </row>
    <row r="5013" spans="1:8" x14ac:dyDescent="0.25">
      <c r="A5013" s="37"/>
      <c r="D5013" s="33"/>
      <c r="E5013" s="18"/>
      <c r="F5013" s="31"/>
      <c r="H5013" s="36"/>
    </row>
    <row r="5014" spans="1:8" x14ac:dyDescent="0.25">
      <c r="A5014" s="37"/>
      <c r="D5014" s="33"/>
      <c r="E5014" s="18"/>
      <c r="F5014" s="31"/>
      <c r="H5014" s="36"/>
    </row>
    <row r="5015" spans="1:8" x14ac:dyDescent="0.25">
      <c r="A5015" s="37"/>
      <c r="D5015" s="33"/>
      <c r="E5015" s="18"/>
      <c r="F5015" s="31"/>
      <c r="H5015" s="36"/>
    </row>
    <row r="5016" spans="1:8" x14ac:dyDescent="0.25">
      <c r="A5016" s="37"/>
      <c r="D5016" s="33"/>
      <c r="E5016" s="18"/>
      <c r="F5016" s="31"/>
      <c r="H5016" s="36"/>
    </row>
    <row r="5017" spans="1:8" x14ac:dyDescent="0.25">
      <c r="A5017" s="37"/>
      <c r="D5017" s="33"/>
      <c r="E5017" s="18"/>
      <c r="F5017" s="31"/>
      <c r="H5017" s="36"/>
    </row>
    <row r="5018" spans="1:8" x14ac:dyDescent="0.25">
      <c r="A5018" s="37"/>
      <c r="D5018" s="33"/>
      <c r="E5018" s="18"/>
      <c r="F5018" s="31"/>
      <c r="H5018" s="36"/>
    </row>
    <row r="5019" spans="1:8" x14ac:dyDescent="0.25">
      <c r="A5019" s="37"/>
      <c r="D5019" s="33"/>
      <c r="E5019" s="18"/>
      <c r="F5019" s="31"/>
      <c r="H5019" s="36"/>
    </row>
    <row r="5020" spans="1:8" x14ac:dyDescent="0.25">
      <c r="A5020" s="37"/>
      <c r="D5020" s="33"/>
      <c r="E5020" s="18"/>
      <c r="F5020" s="31"/>
      <c r="H5020" s="36"/>
    </row>
    <row r="5021" spans="1:8" x14ac:dyDescent="0.25">
      <c r="A5021" s="37"/>
      <c r="D5021" s="33"/>
      <c r="E5021" s="18"/>
      <c r="F5021" s="31"/>
      <c r="H5021" s="36"/>
    </row>
    <row r="5022" spans="1:8" x14ac:dyDescent="0.25">
      <c r="A5022" s="37"/>
      <c r="D5022" s="33"/>
      <c r="E5022" s="18"/>
      <c r="F5022" s="31"/>
      <c r="H5022" s="36"/>
    </row>
    <row r="5023" spans="1:8" x14ac:dyDescent="0.25">
      <c r="A5023" s="37"/>
      <c r="D5023" s="33"/>
      <c r="E5023" s="18"/>
      <c r="F5023" s="31"/>
      <c r="H5023" s="36"/>
    </row>
    <row r="5024" spans="1:8" x14ac:dyDescent="0.25">
      <c r="A5024" s="37"/>
      <c r="D5024" s="33"/>
      <c r="E5024" s="18"/>
      <c r="F5024" s="31"/>
      <c r="H5024" s="36"/>
    </row>
    <row r="5025" spans="1:8" x14ac:dyDescent="0.25">
      <c r="A5025" s="37"/>
      <c r="D5025" s="33"/>
      <c r="E5025" s="18"/>
      <c r="F5025" s="31"/>
      <c r="H5025" s="36"/>
    </row>
    <row r="5026" spans="1:8" x14ac:dyDescent="0.25">
      <c r="A5026" s="37"/>
      <c r="D5026" s="33"/>
      <c r="E5026" s="18"/>
      <c r="F5026" s="31"/>
      <c r="H5026" s="36"/>
    </row>
    <row r="5027" spans="1:8" x14ac:dyDescent="0.25">
      <c r="A5027" s="37"/>
      <c r="D5027" s="33"/>
      <c r="E5027" s="18"/>
      <c r="F5027" s="31"/>
      <c r="H5027" s="36"/>
    </row>
    <row r="5028" spans="1:8" x14ac:dyDescent="0.25">
      <c r="A5028" s="37"/>
      <c r="D5028" s="33"/>
      <c r="E5028" s="18"/>
      <c r="F5028" s="31"/>
      <c r="H5028" s="36"/>
    </row>
    <row r="5029" spans="1:8" x14ac:dyDescent="0.25">
      <c r="A5029" s="37"/>
      <c r="D5029" s="33"/>
      <c r="E5029" s="18"/>
      <c r="F5029" s="31"/>
      <c r="H5029" s="36"/>
    </row>
    <row r="5030" spans="1:8" x14ac:dyDescent="0.25">
      <c r="A5030" s="37"/>
      <c r="D5030" s="33"/>
      <c r="E5030" s="18"/>
      <c r="F5030" s="31"/>
      <c r="H5030" s="36"/>
    </row>
    <row r="5031" spans="1:8" x14ac:dyDescent="0.25">
      <c r="A5031" s="37"/>
      <c r="D5031" s="33"/>
      <c r="E5031" s="18"/>
      <c r="F5031" s="31"/>
      <c r="H5031" s="36"/>
    </row>
    <row r="5032" spans="1:8" x14ac:dyDescent="0.25">
      <c r="A5032" s="37"/>
      <c r="D5032" s="33"/>
      <c r="E5032" s="18"/>
      <c r="F5032" s="31"/>
      <c r="H5032" s="36"/>
    </row>
    <row r="5033" spans="1:8" x14ac:dyDescent="0.25">
      <c r="A5033" s="37"/>
      <c r="D5033" s="33"/>
      <c r="E5033" s="18"/>
      <c r="F5033" s="31"/>
      <c r="H5033" s="36"/>
    </row>
    <row r="5034" spans="1:8" x14ac:dyDescent="0.25">
      <c r="A5034" s="37"/>
      <c r="D5034" s="33"/>
      <c r="E5034" s="18"/>
      <c r="F5034" s="31"/>
      <c r="H5034" s="36"/>
    </row>
    <row r="5035" spans="1:8" x14ac:dyDescent="0.25">
      <c r="A5035" s="37"/>
      <c r="D5035" s="33"/>
      <c r="E5035" s="18"/>
      <c r="F5035" s="31"/>
      <c r="H5035" s="36"/>
    </row>
    <row r="5036" spans="1:8" x14ac:dyDescent="0.25">
      <c r="A5036" s="37"/>
      <c r="D5036" s="33"/>
      <c r="E5036" s="18"/>
      <c r="F5036" s="31"/>
      <c r="H5036" s="36"/>
    </row>
    <row r="5037" spans="1:8" x14ac:dyDescent="0.25">
      <c r="A5037" s="37"/>
      <c r="D5037" s="33"/>
      <c r="E5037" s="18"/>
      <c r="F5037" s="31"/>
      <c r="H5037" s="36"/>
    </row>
    <row r="5038" spans="1:8" x14ac:dyDescent="0.25">
      <c r="A5038" s="37"/>
      <c r="D5038" s="33"/>
      <c r="E5038" s="18"/>
      <c r="F5038" s="31"/>
      <c r="H5038" s="36"/>
    </row>
    <row r="5039" spans="1:8" x14ac:dyDescent="0.25">
      <c r="A5039" s="37"/>
      <c r="D5039" s="33"/>
      <c r="E5039" s="18"/>
      <c r="F5039" s="31"/>
      <c r="H5039" s="36"/>
    </row>
    <row r="5040" spans="1:8" x14ac:dyDescent="0.25">
      <c r="A5040" s="37"/>
      <c r="D5040" s="33"/>
      <c r="E5040" s="18"/>
      <c r="F5040" s="31"/>
      <c r="H5040" s="36"/>
    </row>
    <row r="5041" spans="1:8" x14ac:dyDescent="0.25">
      <c r="A5041" s="37"/>
      <c r="D5041" s="33"/>
      <c r="E5041" s="18"/>
      <c r="F5041" s="31"/>
      <c r="H5041" s="36"/>
    </row>
    <row r="5042" spans="1:8" x14ac:dyDescent="0.25">
      <c r="A5042" s="37"/>
      <c r="D5042" s="33"/>
      <c r="E5042" s="18"/>
      <c r="F5042" s="31"/>
      <c r="H5042" s="36"/>
    </row>
    <row r="5043" spans="1:8" x14ac:dyDescent="0.25">
      <c r="A5043" s="37"/>
      <c r="D5043" s="33"/>
      <c r="E5043" s="18"/>
      <c r="F5043" s="31"/>
      <c r="H5043" s="36"/>
    </row>
    <row r="5044" spans="1:8" x14ac:dyDescent="0.25">
      <c r="A5044" s="37"/>
      <c r="D5044" s="33"/>
      <c r="E5044" s="18"/>
      <c r="F5044" s="31"/>
      <c r="H5044" s="36"/>
    </row>
    <row r="5045" spans="1:8" x14ac:dyDescent="0.25">
      <c r="A5045" s="37"/>
      <c r="D5045" s="33"/>
      <c r="E5045" s="18"/>
      <c r="F5045" s="31"/>
      <c r="H5045" s="36"/>
    </row>
    <row r="5046" spans="1:8" x14ac:dyDescent="0.25">
      <c r="A5046" s="37"/>
      <c r="D5046" s="33"/>
      <c r="E5046" s="18"/>
      <c r="F5046" s="31"/>
      <c r="H5046" s="36"/>
    </row>
    <row r="5047" spans="1:8" x14ac:dyDescent="0.25">
      <c r="A5047" s="37"/>
      <c r="D5047" s="33"/>
      <c r="E5047" s="18"/>
      <c r="F5047" s="31"/>
      <c r="H5047" s="36"/>
    </row>
    <row r="5048" spans="1:8" x14ac:dyDescent="0.25">
      <c r="A5048" s="37"/>
      <c r="D5048" s="33"/>
      <c r="E5048" s="18"/>
      <c r="F5048" s="31"/>
      <c r="H5048" s="36"/>
    </row>
    <row r="5049" spans="1:8" x14ac:dyDescent="0.25">
      <c r="A5049" s="37"/>
      <c r="D5049" s="33"/>
      <c r="E5049" s="18"/>
      <c r="F5049" s="31"/>
      <c r="H5049" s="36"/>
    </row>
    <row r="5050" spans="1:8" x14ac:dyDescent="0.25">
      <c r="A5050" s="37"/>
      <c r="D5050" s="33"/>
      <c r="E5050" s="18"/>
      <c r="F5050" s="31"/>
      <c r="H5050" s="36"/>
    </row>
    <row r="5051" spans="1:8" x14ac:dyDescent="0.25">
      <c r="A5051" s="37"/>
      <c r="D5051" s="33"/>
      <c r="E5051" s="18"/>
      <c r="F5051" s="31"/>
      <c r="H5051" s="36"/>
    </row>
    <row r="5052" spans="1:8" x14ac:dyDescent="0.25">
      <c r="A5052" s="37"/>
      <c r="D5052" s="33"/>
      <c r="E5052" s="18"/>
      <c r="F5052" s="31"/>
      <c r="H5052" s="36"/>
    </row>
    <row r="5053" spans="1:8" x14ac:dyDescent="0.25">
      <c r="A5053" s="37"/>
      <c r="D5053" s="33"/>
      <c r="E5053" s="18"/>
      <c r="F5053" s="31"/>
      <c r="H5053" s="36"/>
    </row>
    <row r="5054" spans="1:8" x14ac:dyDescent="0.25">
      <c r="A5054" s="37"/>
      <c r="D5054" s="33"/>
      <c r="E5054" s="18"/>
      <c r="F5054" s="31"/>
      <c r="H5054" s="36"/>
    </row>
    <row r="5055" spans="1:8" x14ac:dyDescent="0.25">
      <c r="A5055" s="37"/>
      <c r="D5055" s="33"/>
      <c r="E5055" s="18"/>
      <c r="F5055" s="31"/>
      <c r="H5055" s="36"/>
    </row>
    <row r="5056" spans="1:8" x14ac:dyDescent="0.25">
      <c r="A5056" s="37"/>
      <c r="D5056" s="33"/>
      <c r="E5056" s="18"/>
      <c r="F5056" s="31"/>
      <c r="H5056" s="36"/>
    </row>
    <row r="5057" spans="1:8" x14ac:dyDescent="0.25">
      <c r="A5057" s="37"/>
      <c r="D5057" s="33"/>
      <c r="E5057" s="18"/>
      <c r="F5057" s="31"/>
      <c r="H5057" s="36"/>
    </row>
    <row r="5058" spans="1:8" x14ac:dyDescent="0.25">
      <c r="A5058" s="37"/>
      <c r="D5058" s="33"/>
      <c r="E5058" s="18"/>
      <c r="F5058" s="31"/>
      <c r="H5058" s="36"/>
    </row>
    <row r="5059" spans="1:8" x14ac:dyDescent="0.25">
      <c r="A5059" s="37"/>
      <c r="D5059" s="33"/>
      <c r="E5059" s="18"/>
      <c r="F5059" s="31"/>
      <c r="H5059" s="36"/>
    </row>
    <row r="5060" spans="1:8" x14ac:dyDescent="0.25">
      <c r="A5060" s="37"/>
      <c r="D5060" s="33"/>
      <c r="E5060" s="18"/>
      <c r="F5060" s="31"/>
      <c r="H5060" s="36"/>
    </row>
    <row r="5061" spans="1:8" x14ac:dyDescent="0.25">
      <c r="A5061" s="37"/>
      <c r="D5061" s="33"/>
      <c r="E5061" s="18"/>
      <c r="F5061" s="31"/>
      <c r="H5061" s="36"/>
    </row>
    <row r="5062" spans="1:8" x14ac:dyDescent="0.25">
      <c r="A5062" s="37"/>
      <c r="D5062" s="33"/>
      <c r="E5062" s="18"/>
      <c r="F5062" s="31"/>
      <c r="H5062" s="36"/>
    </row>
    <row r="5063" spans="1:8" x14ac:dyDescent="0.25">
      <c r="A5063" s="37"/>
      <c r="D5063" s="33"/>
      <c r="E5063" s="18"/>
      <c r="F5063" s="31"/>
      <c r="H5063" s="36"/>
    </row>
    <row r="5064" spans="1:8" x14ac:dyDescent="0.25">
      <c r="A5064" s="37"/>
      <c r="D5064" s="33"/>
      <c r="E5064" s="18"/>
      <c r="F5064" s="31"/>
      <c r="H5064" s="36"/>
    </row>
    <row r="5065" spans="1:8" x14ac:dyDescent="0.25">
      <c r="A5065" s="37"/>
      <c r="D5065" s="33"/>
      <c r="E5065" s="18"/>
      <c r="F5065" s="31"/>
      <c r="H5065" s="36"/>
    </row>
    <row r="5066" spans="1:8" x14ac:dyDescent="0.25">
      <c r="A5066" s="37"/>
      <c r="D5066" s="33"/>
      <c r="E5066" s="18"/>
      <c r="F5066" s="31"/>
      <c r="H5066" s="36"/>
    </row>
    <row r="5067" spans="1:8" x14ac:dyDescent="0.25">
      <c r="A5067" s="37"/>
      <c r="D5067" s="33"/>
      <c r="E5067" s="18"/>
      <c r="F5067" s="31"/>
      <c r="H5067" s="36"/>
    </row>
    <row r="5068" spans="1:8" x14ac:dyDescent="0.25">
      <c r="A5068" s="37"/>
      <c r="D5068" s="33"/>
      <c r="E5068" s="18"/>
      <c r="F5068" s="31"/>
      <c r="H5068" s="36"/>
    </row>
    <row r="5069" spans="1:8" x14ac:dyDescent="0.25">
      <c r="A5069" s="37"/>
      <c r="D5069" s="33"/>
      <c r="E5069" s="18"/>
      <c r="F5069" s="31"/>
      <c r="H5069" s="36"/>
    </row>
    <row r="5070" spans="1:8" x14ac:dyDescent="0.25">
      <c r="A5070" s="37"/>
      <c r="D5070" s="33"/>
      <c r="E5070" s="18"/>
      <c r="F5070" s="31"/>
      <c r="H5070" s="36"/>
    </row>
    <row r="5071" spans="1:8" x14ac:dyDescent="0.25">
      <c r="A5071" s="37"/>
      <c r="D5071" s="33"/>
      <c r="E5071" s="18"/>
      <c r="F5071" s="31"/>
      <c r="H5071" s="36"/>
    </row>
    <row r="5072" spans="1:8" x14ac:dyDescent="0.25">
      <c r="A5072" s="37"/>
      <c r="D5072" s="33"/>
      <c r="E5072" s="18"/>
      <c r="F5072" s="31"/>
      <c r="H5072" s="36"/>
    </row>
    <row r="5073" spans="1:8" x14ac:dyDescent="0.25">
      <c r="A5073" s="37"/>
      <c r="D5073" s="33"/>
      <c r="E5073" s="18"/>
      <c r="F5073" s="31"/>
      <c r="H5073" s="36"/>
    </row>
    <row r="5074" spans="1:8" x14ac:dyDescent="0.25">
      <c r="A5074" s="37"/>
      <c r="D5074" s="33"/>
      <c r="E5074" s="18"/>
      <c r="F5074" s="31"/>
      <c r="H5074" s="36"/>
    </row>
    <row r="5075" spans="1:8" x14ac:dyDescent="0.25">
      <c r="A5075" s="37"/>
      <c r="D5075" s="33"/>
      <c r="E5075" s="18"/>
      <c r="F5075" s="31"/>
      <c r="H5075" s="36"/>
    </row>
    <row r="5076" spans="1:8" x14ac:dyDescent="0.25">
      <c r="A5076" s="37"/>
      <c r="D5076" s="33"/>
      <c r="E5076" s="18"/>
      <c r="F5076" s="31"/>
      <c r="H5076" s="36"/>
    </row>
    <row r="5077" spans="1:8" x14ac:dyDescent="0.25">
      <c r="A5077" s="37"/>
      <c r="D5077" s="33"/>
      <c r="E5077" s="18"/>
      <c r="F5077" s="31"/>
      <c r="H5077" s="36"/>
    </row>
    <row r="5078" spans="1:8" x14ac:dyDescent="0.25">
      <c r="A5078" s="37"/>
      <c r="D5078" s="33"/>
      <c r="E5078" s="18"/>
      <c r="F5078" s="31"/>
      <c r="H5078" s="36"/>
    </row>
    <row r="5079" spans="1:8" x14ac:dyDescent="0.25">
      <c r="A5079" s="37"/>
      <c r="D5079" s="33"/>
      <c r="E5079" s="18"/>
      <c r="F5079" s="31"/>
      <c r="H5079" s="36"/>
    </row>
    <row r="5080" spans="1:8" x14ac:dyDescent="0.25">
      <c r="A5080" s="37"/>
      <c r="D5080" s="33"/>
      <c r="E5080" s="18"/>
      <c r="F5080" s="31"/>
      <c r="H5080" s="36"/>
    </row>
    <row r="5081" spans="1:8" x14ac:dyDescent="0.25">
      <c r="A5081" s="37"/>
      <c r="D5081" s="33"/>
      <c r="E5081" s="18"/>
      <c r="F5081" s="31"/>
      <c r="H5081" s="36"/>
    </row>
    <row r="5082" spans="1:8" x14ac:dyDescent="0.25">
      <c r="A5082" s="37"/>
      <c r="D5082" s="33"/>
      <c r="E5082" s="18"/>
      <c r="F5082" s="31"/>
      <c r="H5082" s="36"/>
    </row>
    <row r="5083" spans="1:8" x14ac:dyDescent="0.25">
      <c r="A5083" s="37"/>
      <c r="D5083" s="33"/>
      <c r="E5083" s="18"/>
      <c r="F5083" s="31"/>
      <c r="H5083" s="36"/>
    </row>
    <row r="5084" spans="1:8" x14ac:dyDescent="0.25">
      <c r="A5084" s="37"/>
      <c r="D5084" s="33"/>
      <c r="E5084" s="18"/>
      <c r="F5084" s="31"/>
      <c r="H5084" s="36"/>
    </row>
    <row r="5085" spans="1:8" x14ac:dyDescent="0.25">
      <c r="A5085" s="37"/>
      <c r="D5085" s="33"/>
      <c r="E5085" s="18"/>
      <c r="F5085" s="31"/>
      <c r="H5085" s="36"/>
    </row>
    <row r="5086" spans="1:8" x14ac:dyDescent="0.25">
      <c r="A5086" s="37"/>
      <c r="D5086" s="33"/>
      <c r="E5086" s="18"/>
      <c r="F5086" s="31"/>
      <c r="H5086" s="36"/>
    </row>
    <row r="5087" spans="1:8" x14ac:dyDescent="0.25">
      <c r="A5087" s="37"/>
      <c r="D5087" s="33"/>
      <c r="E5087" s="18"/>
      <c r="F5087" s="31"/>
      <c r="H5087" s="36"/>
    </row>
    <row r="5088" spans="1:8" x14ac:dyDescent="0.25">
      <c r="A5088" s="37"/>
      <c r="D5088" s="33"/>
      <c r="E5088" s="18"/>
      <c r="F5088" s="31"/>
      <c r="H5088" s="36"/>
    </row>
    <row r="5089" spans="1:8" x14ac:dyDescent="0.25">
      <c r="A5089" s="37"/>
      <c r="D5089" s="33"/>
      <c r="E5089" s="18"/>
      <c r="F5089" s="31"/>
      <c r="H5089" s="36"/>
    </row>
    <row r="5090" spans="1:8" x14ac:dyDescent="0.25">
      <c r="A5090" s="37"/>
      <c r="D5090" s="33"/>
      <c r="E5090" s="18"/>
      <c r="F5090" s="31"/>
      <c r="H5090" s="36"/>
    </row>
    <row r="5091" spans="1:8" x14ac:dyDescent="0.25">
      <c r="A5091" s="37"/>
      <c r="D5091" s="33"/>
      <c r="E5091" s="18"/>
      <c r="F5091" s="31"/>
      <c r="H5091" s="36"/>
    </row>
    <row r="5092" spans="1:8" x14ac:dyDescent="0.25">
      <c r="A5092" s="37"/>
      <c r="D5092" s="33"/>
      <c r="E5092" s="18"/>
      <c r="F5092" s="31"/>
      <c r="H5092" s="36"/>
    </row>
    <row r="5093" spans="1:8" x14ac:dyDescent="0.25">
      <c r="A5093" s="37"/>
      <c r="D5093" s="33"/>
      <c r="E5093" s="18"/>
      <c r="F5093" s="31"/>
      <c r="H5093" s="36"/>
    </row>
    <row r="5094" spans="1:8" x14ac:dyDescent="0.25">
      <c r="A5094" s="37"/>
      <c r="D5094" s="33"/>
      <c r="E5094" s="18"/>
      <c r="F5094" s="31"/>
      <c r="H5094" s="36"/>
    </row>
    <row r="5095" spans="1:8" x14ac:dyDescent="0.25">
      <c r="A5095" s="37"/>
      <c r="D5095" s="33"/>
      <c r="E5095" s="18"/>
      <c r="F5095" s="31"/>
      <c r="H5095" s="36"/>
    </row>
    <row r="5096" spans="1:8" x14ac:dyDescent="0.25">
      <c r="A5096" s="37"/>
      <c r="D5096" s="33"/>
      <c r="E5096" s="18"/>
      <c r="F5096" s="31"/>
      <c r="H5096" s="36"/>
    </row>
    <row r="5097" spans="1:8" x14ac:dyDescent="0.25">
      <c r="A5097" s="37"/>
      <c r="D5097" s="33"/>
      <c r="E5097" s="18"/>
      <c r="F5097" s="31"/>
      <c r="H5097" s="36"/>
    </row>
    <row r="5098" spans="1:8" x14ac:dyDescent="0.25">
      <c r="A5098" s="37"/>
      <c r="D5098" s="33"/>
      <c r="E5098" s="18"/>
      <c r="F5098" s="31"/>
      <c r="H5098" s="36"/>
    </row>
    <row r="5099" spans="1:8" x14ac:dyDescent="0.25">
      <c r="A5099" s="37"/>
      <c r="D5099" s="33"/>
      <c r="E5099" s="18"/>
      <c r="F5099" s="31"/>
      <c r="H5099" s="36"/>
    </row>
    <row r="5100" spans="1:8" x14ac:dyDescent="0.25">
      <c r="A5100" s="37"/>
      <c r="D5100" s="33"/>
      <c r="E5100" s="18"/>
      <c r="F5100" s="31"/>
      <c r="H5100" s="36"/>
    </row>
    <row r="5101" spans="1:8" x14ac:dyDescent="0.25">
      <c r="A5101" s="37"/>
      <c r="D5101" s="33"/>
      <c r="E5101" s="18"/>
      <c r="F5101" s="31"/>
      <c r="H5101" s="36"/>
    </row>
    <row r="5102" spans="1:8" x14ac:dyDescent="0.25">
      <c r="A5102" s="37"/>
      <c r="D5102" s="33"/>
      <c r="E5102" s="18"/>
      <c r="F5102" s="31"/>
      <c r="H5102" s="36"/>
    </row>
    <row r="5103" spans="1:8" x14ac:dyDescent="0.25">
      <c r="A5103" s="37"/>
      <c r="D5103" s="33"/>
      <c r="E5103" s="18"/>
      <c r="F5103" s="31"/>
      <c r="H5103" s="36"/>
    </row>
    <row r="5104" spans="1:8" x14ac:dyDescent="0.25">
      <c r="A5104" s="37"/>
      <c r="D5104" s="33"/>
      <c r="E5104" s="18"/>
      <c r="F5104" s="31"/>
      <c r="H5104" s="36"/>
    </row>
    <row r="5105" spans="1:8" x14ac:dyDescent="0.25">
      <c r="A5105" s="37"/>
      <c r="D5105" s="33"/>
      <c r="E5105" s="18"/>
      <c r="F5105" s="31"/>
      <c r="H5105" s="36"/>
    </row>
    <row r="5106" spans="1:8" x14ac:dyDescent="0.25">
      <c r="A5106" s="37"/>
      <c r="D5106" s="33"/>
      <c r="E5106" s="18"/>
      <c r="F5106" s="31"/>
      <c r="H5106" s="36"/>
    </row>
    <row r="5107" spans="1:8" x14ac:dyDescent="0.25">
      <c r="A5107" s="37"/>
      <c r="D5107" s="33"/>
      <c r="E5107" s="18"/>
      <c r="F5107" s="31"/>
      <c r="H5107" s="36"/>
    </row>
    <row r="5108" spans="1:8" x14ac:dyDescent="0.25">
      <c r="A5108" s="37"/>
      <c r="D5108" s="33"/>
      <c r="E5108" s="18"/>
      <c r="F5108" s="31"/>
      <c r="H5108" s="36"/>
    </row>
    <row r="5109" spans="1:8" x14ac:dyDescent="0.25">
      <c r="A5109" s="37"/>
      <c r="D5109" s="33"/>
      <c r="E5109" s="18"/>
      <c r="F5109" s="31"/>
      <c r="H5109" s="36"/>
    </row>
    <row r="5110" spans="1:8" x14ac:dyDescent="0.25">
      <c r="A5110" s="37"/>
      <c r="D5110" s="33"/>
      <c r="E5110" s="18"/>
      <c r="F5110" s="31"/>
      <c r="H5110" s="36"/>
    </row>
    <row r="5111" spans="1:8" x14ac:dyDescent="0.25">
      <c r="A5111" s="37"/>
      <c r="D5111" s="33"/>
      <c r="E5111" s="18"/>
      <c r="F5111" s="31"/>
      <c r="H5111" s="36"/>
    </row>
    <row r="5112" spans="1:8" x14ac:dyDescent="0.25">
      <c r="A5112" s="37"/>
      <c r="D5112" s="33"/>
      <c r="E5112" s="18"/>
      <c r="F5112" s="31"/>
      <c r="H5112" s="36"/>
    </row>
    <row r="5113" spans="1:8" x14ac:dyDescent="0.25">
      <c r="A5113" s="37"/>
      <c r="D5113" s="33"/>
      <c r="E5113" s="18"/>
      <c r="F5113" s="31"/>
      <c r="H5113" s="36"/>
    </row>
    <row r="5114" spans="1:8" x14ac:dyDescent="0.25">
      <c r="A5114" s="37"/>
      <c r="D5114" s="33"/>
      <c r="E5114" s="18"/>
      <c r="F5114" s="31"/>
      <c r="H5114" s="36"/>
    </row>
    <row r="5115" spans="1:8" x14ac:dyDescent="0.25">
      <c r="A5115" s="37"/>
      <c r="D5115" s="33"/>
      <c r="E5115" s="18"/>
      <c r="F5115" s="31"/>
      <c r="H5115" s="36"/>
    </row>
    <row r="5116" spans="1:8" x14ac:dyDescent="0.25">
      <c r="A5116" s="37"/>
      <c r="D5116" s="33"/>
      <c r="E5116" s="18"/>
      <c r="F5116" s="31"/>
      <c r="H5116" s="36"/>
    </row>
    <row r="5117" spans="1:8" x14ac:dyDescent="0.25">
      <c r="A5117" s="37"/>
      <c r="D5117" s="33"/>
      <c r="E5117" s="18"/>
      <c r="F5117" s="31"/>
      <c r="H5117" s="36"/>
    </row>
    <row r="5118" spans="1:8" x14ac:dyDescent="0.25">
      <c r="A5118" s="37"/>
      <c r="D5118" s="33"/>
      <c r="E5118" s="18"/>
      <c r="F5118" s="31"/>
      <c r="H5118" s="36"/>
    </row>
    <row r="5119" spans="1:8" x14ac:dyDescent="0.25">
      <c r="A5119" s="37"/>
      <c r="D5119" s="33"/>
      <c r="E5119" s="18"/>
      <c r="F5119" s="31"/>
      <c r="H5119" s="36"/>
    </row>
    <row r="5120" spans="1:8" x14ac:dyDescent="0.25">
      <c r="A5120" s="37"/>
      <c r="D5120" s="33"/>
      <c r="E5120" s="18"/>
      <c r="F5120" s="31"/>
      <c r="H5120" s="36"/>
    </row>
    <row r="5121" spans="1:8" x14ac:dyDescent="0.25">
      <c r="A5121" s="37"/>
      <c r="D5121" s="33"/>
      <c r="E5121" s="18"/>
      <c r="F5121" s="31"/>
      <c r="H5121" s="36"/>
    </row>
    <row r="5122" spans="1:8" x14ac:dyDescent="0.25">
      <c r="A5122" s="37"/>
      <c r="D5122" s="33"/>
      <c r="E5122" s="18"/>
      <c r="F5122" s="31"/>
      <c r="H5122" s="36"/>
    </row>
    <row r="5123" spans="1:8" x14ac:dyDescent="0.25">
      <c r="A5123" s="37"/>
      <c r="D5123" s="33"/>
      <c r="E5123" s="18"/>
      <c r="F5123" s="31"/>
      <c r="H5123" s="36"/>
    </row>
    <row r="5124" spans="1:8" x14ac:dyDescent="0.25">
      <c r="A5124" s="37"/>
      <c r="D5124" s="33"/>
      <c r="E5124" s="18"/>
      <c r="F5124" s="31"/>
      <c r="H5124" s="36"/>
    </row>
    <row r="5125" spans="1:8" x14ac:dyDescent="0.25">
      <c r="A5125" s="37"/>
      <c r="D5125" s="33"/>
      <c r="E5125" s="18"/>
      <c r="F5125" s="31"/>
      <c r="H5125" s="36"/>
    </row>
    <row r="5126" spans="1:8" x14ac:dyDescent="0.25">
      <c r="A5126" s="37"/>
      <c r="D5126" s="33"/>
      <c r="E5126" s="18"/>
      <c r="F5126" s="31"/>
      <c r="H5126" s="36"/>
    </row>
    <row r="5127" spans="1:8" x14ac:dyDescent="0.25">
      <c r="A5127" s="37"/>
      <c r="D5127" s="33"/>
      <c r="E5127" s="18"/>
      <c r="F5127" s="31"/>
      <c r="H5127" s="36"/>
    </row>
    <row r="5128" spans="1:8" x14ac:dyDescent="0.25">
      <c r="A5128" s="37"/>
      <c r="D5128" s="33"/>
      <c r="E5128" s="18"/>
      <c r="F5128" s="31"/>
      <c r="H5128" s="36"/>
    </row>
    <row r="5129" spans="1:8" x14ac:dyDescent="0.25">
      <c r="A5129" s="37"/>
      <c r="D5129" s="33"/>
      <c r="E5129" s="18"/>
      <c r="F5129" s="31"/>
      <c r="H5129" s="36"/>
    </row>
    <row r="5130" spans="1:8" x14ac:dyDescent="0.25">
      <c r="A5130" s="37"/>
      <c r="D5130" s="33"/>
      <c r="E5130" s="18"/>
      <c r="F5130" s="31"/>
      <c r="H5130" s="36"/>
    </row>
    <row r="5131" spans="1:8" x14ac:dyDescent="0.25">
      <c r="A5131" s="37"/>
      <c r="D5131" s="33"/>
      <c r="E5131" s="18"/>
      <c r="F5131" s="31"/>
      <c r="H5131" s="36"/>
    </row>
    <row r="5132" spans="1:8" x14ac:dyDescent="0.25">
      <c r="A5132" s="37"/>
      <c r="D5132" s="33"/>
      <c r="E5132" s="18"/>
      <c r="F5132" s="31"/>
      <c r="H5132" s="36"/>
    </row>
    <row r="5133" spans="1:8" x14ac:dyDescent="0.25">
      <c r="A5133" s="37"/>
      <c r="D5133" s="33"/>
      <c r="E5133" s="18"/>
      <c r="F5133" s="31"/>
      <c r="H5133" s="36"/>
    </row>
    <row r="5134" spans="1:8" x14ac:dyDescent="0.25">
      <c r="A5134" s="37"/>
      <c r="D5134" s="33"/>
      <c r="E5134" s="18"/>
      <c r="F5134" s="31"/>
      <c r="H5134" s="36"/>
    </row>
    <row r="5135" spans="1:8" x14ac:dyDescent="0.25">
      <c r="A5135" s="37"/>
      <c r="D5135" s="33"/>
      <c r="E5135" s="18"/>
      <c r="F5135" s="31"/>
      <c r="H5135" s="36"/>
    </row>
    <row r="5136" spans="1:8" x14ac:dyDescent="0.25">
      <c r="A5136" s="37"/>
      <c r="D5136" s="33"/>
      <c r="E5136" s="18"/>
      <c r="F5136" s="31"/>
      <c r="H5136" s="36"/>
    </row>
    <row r="5137" spans="1:8" x14ac:dyDescent="0.25">
      <c r="A5137" s="37"/>
      <c r="D5137" s="33"/>
      <c r="E5137" s="18"/>
      <c r="F5137" s="31"/>
      <c r="H5137" s="36"/>
    </row>
    <row r="5138" spans="1:8" x14ac:dyDescent="0.25">
      <c r="A5138" s="37"/>
      <c r="D5138" s="33"/>
      <c r="E5138" s="18"/>
      <c r="F5138" s="31"/>
      <c r="H5138" s="36"/>
    </row>
    <row r="5139" spans="1:8" x14ac:dyDescent="0.25">
      <c r="A5139" s="37"/>
      <c r="D5139" s="33"/>
      <c r="E5139" s="18"/>
      <c r="F5139" s="31"/>
      <c r="H5139" s="36"/>
    </row>
    <row r="5140" spans="1:8" x14ac:dyDescent="0.25">
      <c r="A5140" s="37"/>
      <c r="D5140" s="33"/>
      <c r="E5140" s="18"/>
      <c r="F5140" s="31"/>
      <c r="H5140" s="36"/>
    </row>
    <row r="5141" spans="1:8" x14ac:dyDescent="0.25">
      <c r="A5141" s="37"/>
      <c r="D5141" s="33"/>
      <c r="E5141" s="18"/>
      <c r="F5141" s="31"/>
      <c r="H5141" s="36"/>
    </row>
    <row r="5142" spans="1:8" x14ac:dyDescent="0.25">
      <c r="A5142" s="37"/>
      <c r="D5142" s="33"/>
      <c r="E5142" s="18"/>
      <c r="F5142" s="31"/>
      <c r="H5142" s="36"/>
    </row>
    <row r="5143" spans="1:8" x14ac:dyDescent="0.25">
      <c r="A5143" s="37"/>
      <c r="D5143" s="33"/>
      <c r="E5143" s="18"/>
      <c r="F5143" s="31"/>
      <c r="H5143" s="36"/>
    </row>
    <row r="5144" spans="1:8" x14ac:dyDescent="0.25">
      <c r="A5144" s="37"/>
      <c r="D5144" s="33"/>
      <c r="E5144" s="18"/>
      <c r="F5144" s="31"/>
      <c r="H5144" s="36"/>
    </row>
    <row r="5145" spans="1:8" x14ac:dyDescent="0.25">
      <c r="A5145" s="37"/>
      <c r="D5145" s="33"/>
      <c r="E5145" s="18"/>
      <c r="F5145" s="31"/>
      <c r="H5145" s="36"/>
    </row>
    <row r="5146" spans="1:8" x14ac:dyDescent="0.25">
      <c r="A5146" s="37"/>
      <c r="D5146" s="33"/>
      <c r="E5146" s="18"/>
      <c r="F5146" s="31"/>
      <c r="H5146" s="36"/>
    </row>
    <row r="5147" spans="1:8" x14ac:dyDescent="0.25">
      <c r="A5147" s="37"/>
      <c r="D5147" s="33"/>
      <c r="E5147" s="18"/>
      <c r="F5147" s="31"/>
      <c r="H5147" s="36"/>
    </row>
    <row r="5148" spans="1:8" x14ac:dyDescent="0.25">
      <c r="A5148" s="37"/>
      <c r="D5148" s="33"/>
      <c r="E5148" s="18"/>
      <c r="F5148" s="31"/>
      <c r="H5148" s="36"/>
    </row>
    <row r="5149" spans="1:8" x14ac:dyDescent="0.25">
      <c r="A5149" s="37"/>
      <c r="D5149" s="33"/>
      <c r="E5149" s="18"/>
      <c r="F5149" s="31"/>
      <c r="H5149" s="36"/>
    </row>
    <row r="5150" spans="1:8" x14ac:dyDescent="0.25">
      <c r="A5150" s="37"/>
      <c r="D5150" s="33"/>
      <c r="E5150" s="18"/>
      <c r="F5150" s="31"/>
      <c r="H5150" s="36"/>
    </row>
    <row r="5151" spans="1:8" x14ac:dyDescent="0.25">
      <c r="A5151" s="37"/>
      <c r="D5151" s="33"/>
      <c r="E5151" s="18"/>
      <c r="F5151" s="31"/>
      <c r="H5151" s="36"/>
    </row>
    <row r="5152" spans="1:8" x14ac:dyDescent="0.25">
      <c r="A5152" s="37"/>
      <c r="D5152" s="33"/>
      <c r="E5152" s="18"/>
      <c r="F5152" s="31"/>
      <c r="H5152" s="36"/>
    </row>
    <row r="5153" spans="1:8" x14ac:dyDescent="0.25">
      <c r="A5153" s="37"/>
      <c r="D5153" s="33"/>
      <c r="E5153" s="18"/>
      <c r="F5153" s="31"/>
      <c r="H5153" s="36"/>
    </row>
    <row r="5154" spans="1:8" x14ac:dyDescent="0.25">
      <c r="A5154" s="37"/>
      <c r="D5154" s="33"/>
      <c r="E5154" s="18"/>
      <c r="F5154" s="31"/>
      <c r="H5154" s="36"/>
    </row>
    <row r="5155" spans="1:8" x14ac:dyDescent="0.25">
      <c r="A5155" s="37"/>
      <c r="D5155" s="33"/>
      <c r="E5155" s="18"/>
      <c r="F5155" s="31"/>
      <c r="H5155" s="36"/>
    </row>
    <row r="5156" spans="1:8" x14ac:dyDescent="0.25">
      <c r="A5156" s="37"/>
      <c r="D5156" s="33"/>
      <c r="E5156" s="18"/>
      <c r="F5156" s="31"/>
      <c r="H5156" s="36"/>
    </row>
    <row r="5157" spans="1:8" x14ac:dyDescent="0.25">
      <c r="A5157" s="37"/>
      <c r="D5157" s="33"/>
      <c r="E5157" s="18"/>
      <c r="F5157" s="31"/>
      <c r="H5157" s="36"/>
    </row>
    <row r="5158" spans="1:8" x14ac:dyDescent="0.25">
      <c r="A5158" s="37"/>
      <c r="D5158" s="33"/>
      <c r="E5158" s="18"/>
      <c r="F5158" s="31"/>
      <c r="H5158" s="36"/>
    </row>
    <row r="5159" spans="1:8" x14ac:dyDescent="0.25">
      <c r="A5159" s="37"/>
      <c r="D5159" s="33"/>
      <c r="E5159" s="18"/>
      <c r="F5159" s="31"/>
      <c r="H5159" s="36"/>
    </row>
    <row r="5160" spans="1:8" x14ac:dyDescent="0.25">
      <c r="A5160" s="37"/>
      <c r="D5160" s="33"/>
      <c r="E5160" s="18"/>
      <c r="F5160" s="31"/>
      <c r="H5160" s="36"/>
    </row>
    <row r="5161" spans="1:8" x14ac:dyDescent="0.25">
      <c r="A5161" s="37"/>
      <c r="D5161" s="33"/>
      <c r="E5161" s="18"/>
      <c r="F5161" s="31"/>
      <c r="H5161" s="36"/>
    </row>
    <row r="5162" spans="1:8" x14ac:dyDescent="0.25">
      <c r="A5162" s="37"/>
      <c r="D5162" s="33"/>
      <c r="E5162" s="18"/>
      <c r="F5162" s="31"/>
      <c r="H5162" s="36"/>
    </row>
    <row r="5163" spans="1:8" x14ac:dyDescent="0.25">
      <c r="A5163" s="37"/>
      <c r="D5163" s="33"/>
      <c r="E5163" s="18"/>
      <c r="F5163" s="31"/>
      <c r="H5163" s="36"/>
    </row>
    <row r="5164" spans="1:8" x14ac:dyDescent="0.25">
      <c r="A5164" s="37"/>
      <c r="D5164" s="33"/>
      <c r="E5164" s="18"/>
      <c r="F5164" s="31"/>
      <c r="H5164" s="36"/>
    </row>
    <row r="5165" spans="1:8" x14ac:dyDescent="0.25">
      <c r="A5165" s="37"/>
      <c r="D5165" s="33"/>
      <c r="E5165" s="18"/>
      <c r="F5165" s="31"/>
      <c r="H5165" s="36"/>
    </row>
    <row r="5166" spans="1:8" x14ac:dyDescent="0.25">
      <c r="A5166" s="37"/>
      <c r="D5166" s="33"/>
      <c r="E5166" s="18"/>
      <c r="F5166" s="31"/>
      <c r="H5166" s="36"/>
    </row>
    <row r="5167" spans="1:8" x14ac:dyDescent="0.25">
      <c r="A5167" s="37"/>
      <c r="D5167" s="33"/>
      <c r="E5167" s="18"/>
      <c r="F5167" s="31"/>
      <c r="H5167" s="36"/>
    </row>
    <row r="5168" spans="1:8" x14ac:dyDescent="0.25">
      <c r="A5168" s="37"/>
      <c r="D5168" s="33"/>
      <c r="E5168" s="18"/>
      <c r="F5168" s="31"/>
      <c r="H5168" s="36"/>
    </row>
    <row r="5169" spans="1:8" x14ac:dyDescent="0.25">
      <c r="A5169" s="37"/>
      <c r="D5169" s="33"/>
      <c r="E5169" s="18"/>
      <c r="F5169" s="31"/>
      <c r="H5169" s="36"/>
    </row>
    <row r="5170" spans="1:8" x14ac:dyDescent="0.25">
      <c r="A5170" s="37"/>
      <c r="D5170" s="33"/>
      <c r="E5170" s="18"/>
      <c r="F5170" s="31"/>
      <c r="H5170" s="36"/>
    </row>
    <row r="5171" spans="1:8" x14ac:dyDescent="0.25">
      <c r="A5171" s="37"/>
      <c r="D5171" s="33"/>
      <c r="E5171" s="18"/>
      <c r="F5171" s="31"/>
      <c r="H5171" s="36"/>
    </row>
    <row r="5172" spans="1:8" x14ac:dyDescent="0.25">
      <c r="A5172" s="37"/>
      <c r="D5172" s="33"/>
      <c r="E5172" s="18"/>
      <c r="F5172" s="31"/>
      <c r="H5172" s="36"/>
    </row>
    <row r="5173" spans="1:8" x14ac:dyDescent="0.25">
      <c r="A5173" s="37"/>
      <c r="D5173" s="33"/>
      <c r="E5173" s="18"/>
      <c r="F5173" s="31"/>
      <c r="H5173" s="36"/>
    </row>
    <row r="5174" spans="1:8" x14ac:dyDescent="0.25">
      <c r="A5174" s="37"/>
      <c r="D5174" s="33"/>
      <c r="E5174" s="18"/>
      <c r="F5174" s="31"/>
      <c r="H5174" s="36"/>
    </row>
    <row r="5175" spans="1:8" x14ac:dyDescent="0.25">
      <c r="A5175" s="37"/>
      <c r="D5175" s="33"/>
      <c r="E5175" s="18"/>
      <c r="F5175" s="31"/>
      <c r="H5175" s="36"/>
    </row>
    <row r="5176" spans="1:8" x14ac:dyDescent="0.25">
      <c r="A5176" s="37"/>
      <c r="D5176" s="33"/>
      <c r="E5176" s="18"/>
      <c r="F5176" s="31"/>
      <c r="H5176" s="36"/>
    </row>
    <row r="5177" spans="1:8" x14ac:dyDescent="0.25">
      <c r="A5177" s="37"/>
      <c r="D5177" s="33"/>
      <c r="E5177" s="18"/>
      <c r="F5177" s="31"/>
      <c r="H5177" s="36"/>
    </row>
    <row r="5178" spans="1:8" x14ac:dyDescent="0.25">
      <c r="A5178" s="37"/>
      <c r="D5178" s="33"/>
      <c r="E5178" s="18"/>
      <c r="F5178" s="31"/>
      <c r="H5178" s="36"/>
    </row>
    <row r="5179" spans="1:8" x14ac:dyDescent="0.25">
      <c r="A5179" s="37"/>
      <c r="D5179" s="33"/>
      <c r="E5179" s="18"/>
      <c r="F5179" s="31"/>
      <c r="H5179" s="36"/>
    </row>
    <row r="5180" spans="1:8" x14ac:dyDescent="0.25">
      <c r="A5180" s="37"/>
      <c r="D5180" s="33"/>
      <c r="E5180" s="18"/>
      <c r="F5180" s="31"/>
      <c r="H5180" s="36"/>
    </row>
    <row r="5181" spans="1:8" x14ac:dyDescent="0.25">
      <c r="A5181" s="37"/>
      <c r="D5181" s="33"/>
      <c r="E5181" s="18"/>
      <c r="F5181" s="31"/>
      <c r="H5181" s="36"/>
    </row>
    <row r="5182" spans="1:8" x14ac:dyDescent="0.25">
      <c r="A5182" s="37"/>
      <c r="D5182" s="33"/>
      <c r="E5182" s="18"/>
      <c r="F5182" s="31"/>
      <c r="H5182" s="36"/>
    </row>
    <row r="5183" spans="1:8" x14ac:dyDescent="0.25">
      <c r="A5183" s="37"/>
      <c r="D5183" s="33"/>
      <c r="E5183" s="18"/>
      <c r="F5183" s="31"/>
      <c r="H5183" s="36"/>
    </row>
    <row r="5184" spans="1:8" x14ac:dyDescent="0.25">
      <c r="A5184" s="37"/>
      <c r="D5184" s="33"/>
      <c r="E5184" s="18"/>
      <c r="F5184" s="31"/>
      <c r="H5184" s="36"/>
    </row>
    <row r="5185" spans="1:8" x14ac:dyDescent="0.25">
      <c r="A5185" s="37"/>
      <c r="D5185" s="33"/>
      <c r="E5185" s="18"/>
      <c r="F5185" s="31"/>
      <c r="H5185" s="36"/>
    </row>
    <row r="5186" spans="1:8" x14ac:dyDescent="0.25">
      <c r="A5186" s="37"/>
      <c r="D5186" s="33"/>
      <c r="E5186" s="18"/>
      <c r="F5186" s="31"/>
      <c r="H5186" s="36"/>
    </row>
    <row r="5187" spans="1:8" x14ac:dyDescent="0.25">
      <c r="A5187" s="37"/>
      <c r="D5187" s="33"/>
      <c r="E5187" s="18"/>
      <c r="F5187" s="31"/>
      <c r="H5187" s="36"/>
    </row>
    <row r="5188" spans="1:8" x14ac:dyDescent="0.25">
      <c r="A5188" s="37"/>
      <c r="D5188" s="33"/>
      <c r="E5188" s="18"/>
      <c r="F5188" s="31"/>
      <c r="H5188" s="36"/>
    </row>
    <row r="5189" spans="1:8" x14ac:dyDescent="0.25">
      <c r="A5189" s="37"/>
      <c r="D5189" s="33"/>
      <c r="E5189" s="18"/>
      <c r="F5189" s="31"/>
      <c r="H5189" s="36"/>
    </row>
    <row r="5190" spans="1:8" x14ac:dyDescent="0.25">
      <c r="A5190" s="37"/>
      <c r="D5190" s="33"/>
      <c r="E5190" s="18"/>
      <c r="F5190" s="31"/>
      <c r="H5190" s="36"/>
    </row>
    <row r="5191" spans="1:8" x14ac:dyDescent="0.25">
      <c r="A5191" s="37"/>
      <c r="D5191" s="33"/>
      <c r="E5191" s="18"/>
      <c r="F5191" s="31"/>
      <c r="H5191" s="36"/>
    </row>
    <row r="5192" spans="1:8" x14ac:dyDescent="0.25">
      <c r="A5192" s="37"/>
      <c r="D5192" s="33"/>
      <c r="E5192" s="18"/>
      <c r="F5192" s="31"/>
      <c r="H5192" s="36"/>
    </row>
    <row r="5193" spans="1:8" x14ac:dyDescent="0.25">
      <c r="A5193" s="37"/>
      <c r="D5193" s="33"/>
      <c r="E5193" s="18"/>
      <c r="F5193" s="31"/>
      <c r="H5193" s="36"/>
    </row>
    <row r="5194" spans="1:8" x14ac:dyDescent="0.25">
      <c r="A5194" s="37"/>
      <c r="D5194" s="33"/>
      <c r="E5194" s="18"/>
      <c r="F5194" s="31"/>
      <c r="H5194" s="36"/>
    </row>
    <row r="5195" spans="1:8" x14ac:dyDescent="0.25">
      <c r="A5195" s="37"/>
      <c r="D5195" s="33"/>
      <c r="E5195" s="18"/>
      <c r="F5195" s="31"/>
      <c r="H5195" s="36"/>
    </row>
    <row r="5196" spans="1:8" x14ac:dyDescent="0.25">
      <c r="A5196" s="37"/>
      <c r="D5196" s="33"/>
      <c r="E5196" s="18"/>
      <c r="F5196" s="31"/>
      <c r="H5196" s="36"/>
    </row>
    <row r="5197" spans="1:8" x14ac:dyDescent="0.25">
      <c r="A5197" s="37"/>
      <c r="D5197" s="33"/>
      <c r="E5197" s="18"/>
      <c r="F5197" s="31"/>
      <c r="H5197" s="36"/>
    </row>
    <row r="5198" spans="1:8" x14ac:dyDescent="0.25">
      <c r="A5198" s="37"/>
      <c r="D5198" s="33"/>
      <c r="E5198" s="18"/>
      <c r="F5198" s="31"/>
      <c r="H5198" s="36"/>
    </row>
    <row r="5199" spans="1:8" x14ac:dyDescent="0.25">
      <c r="A5199" s="37"/>
      <c r="D5199" s="33"/>
      <c r="E5199" s="18"/>
      <c r="F5199" s="31"/>
      <c r="H5199" s="36"/>
    </row>
    <row r="5200" spans="1:8" x14ac:dyDescent="0.25">
      <c r="A5200" s="37"/>
      <c r="D5200" s="33"/>
      <c r="E5200" s="18"/>
      <c r="F5200" s="31"/>
      <c r="H5200" s="36"/>
    </row>
    <row r="5201" spans="1:8" x14ac:dyDescent="0.25">
      <c r="A5201" s="37"/>
      <c r="D5201" s="33"/>
      <c r="E5201" s="18"/>
      <c r="F5201" s="31"/>
      <c r="H5201" s="36"/>
    </row>
    <row r="5202" spans="1:8" x14ac:dyDescent="0.25">
      <c r="A5202" s="37"/>
      <c r="D5202" s="33"/>
      <c r="E5202" s="18"/>
      <c r="F5202" s="31"/>
      <c r="H5202" s="36"/>
    </row>
    <row r="5203" spans="1:8" x14ac:dyDescent="0.25">
      <c r="A5203" s="37"/>
      <c r="D5203" s="33"/>
      <c r="E5203" s="18"/>
      <c r="F5203" s="31"/>
      <c r="H5203" s="36"/>
    </row>
    <row r="5204" spans="1:8" x14ac:dyDescent="0.25">
      <c r="A5204" s="37"/>
      <c r="D5204" s="33"/>
      <c r="E5204" s="18"/>
      <c r="F5204" s="31"/>
      <c r="H5204" s="36"/>
    </row>
    <row r="5205" spans="1:8" x14ac:dyDescent="0.25">
      <c r="A5205" s="37"/>
      <c r="D5205" s="33"/>
      <c r="E5205" s="18"/>
      <c r="F5205" s="31"/>
      <c r="H5205" s="36"/>
    </row>
    <row r="5206" spans="1:8" x14ac:dyDescent="0.25">
      <c r="A5206" s="37"/>
      <c r="D5206" s="33"/>
      <c r="E5206" s="18"/>
      <c r="F5206" s="31"/>
      <c r="H5206" s="36"/>
    </row>
    <row r="5207" spans="1:8" x14ac:dyDescent="0.25">
      <c r="A5207" s="37"/>
      <c r="D5207" s="33"/>
      <c r="E5207" s="18"/>
      <c r="F5207" s="31"/>
      <c r="H5207" s="36"/>
    </row>
    <row r="5208" spans="1:8" x14ac:dyDescent="0.25">
      <c r="A5208" s="37"/>
      <c r="D5208" s="33"/>
      <c r="E5208" s="18"/>
      <c r="F5208" s="31"/>
      <c r="H5208" s="36"/>
    </row>
    <row r="5209" spans="1:8" x14ac:dyDescent="0.25">
      <c r="A5209" s="37"/>
      <c r="D5209" s="33"/>
      <c r="E5209" s="18"/>
      <c r="F5209" s="31"/>
      <c r="H5209" s="36"/>
    </row>
    <row r="5210" spans="1:8" x14ac:dyDescent="0.25">
      <c r="A5210" s="37"/>
      <c r="D5210" s="33"/>
      <c r="E5210" s="18"/>
      <c r="F5210" s="31"/>
      <c r="H5210" s="36"/>
    </row>
    <row r="5211" spans="1:8" x14ac:dyDescent="0.25">
      <c r="A5211" s="37"/>
      <c r="D5211" s="33"/>
      <c r="E5211" s="18"/>
      <c r="F5211" s="31"/>
      <c r="H5211" s="36"/>
    </row>
    <row r="5212" spans="1:8" x14ac:dyDescent="0.25">
      <c r="A5212" s="37"/>
      <c r="D5212" s="33"/>
      <c r="E5212" s="18"/>
      <c r="F5212" s="31"/>
      <c r="H5212" s="36"/>
    </row>
    <row r="5213" spans="1:8" x14ac:dyDescent="0.25">
      <c r="A5213" s="37"/>
      <c r="D5213" s="33"/>
      <c r="E5213" s="18"/>
      <c r="F5213" s="31"/>
      <c r="H5213" s="36"/>
    </row>
    <row r="5214" spans="1:8" x14ac:dyDescent="0.25">
      <c r="A5214" s="37"/>
      <c r="D5214" s="33"/>
      <c r="E5214" s="18"/>
      <c r="F5214" s="31"/>
      <c r="H5214" s="36"/>
    </row>
    <row r="5215" spans="1:8" x14ac:dyDescent="0.25">
      <c r="A5215" s="37"/>
      <c r="D5215" s="33"/>
      <c r="E5215" s="18"/>
      <c r="F5215" s="31"/>
      <c r="H5215" s="36"/>
    </row>
    <row r="5216" spans="1:8" x14ac:dyDescent="0.25">
      <c r="A5216" s="37"/>
      <c r="D5216" s="33"/>
      <c r="E5216" s="18"/>
      <c r="F5216" s="31"/>
      <c r="H5216" s="36"/>
    </row>
    <row r="5217" spans="1:8" x14ac:dyDescent="0.25">
      <c r="A5217" s="37"/>
      <c r="D5217" s="33"/>
      <c r="E5217" s="18"/>
      <c r="F5217" s="31"/>
      <c r="H5217" s="36"/>
    </row>
    <row r="5218" spans="1:8" x14ac:dyDescent="0.25">
      <c r="A5218" s="37"/>
      <c r="D5218" s="33"/>
      <c r="E5218" s="18"/>
      <c r="F5218" s="31"/>
      <c r="H5218" s="36"/>
    </row>
    <row r="5219" spans="1:8" x14ac:dyDescent="0.25">
      <c r="A5219" s="37"/>
      <c r="D5219" s="33"/>
      <c r="E5219" s="18"/>
      <c r="F5219" s="31"/>
      <c r="H5219" s="36"/>
    </row>
    <row r="5220" spans="1:8" x14ac:dyDescent="0.25">
      <c r="A5220" s="37"/>
      <c r="D5220" s="33"/>
      <c r="E5220" s="18"/>
      <c r="F5220" s="31"/>
      <c r="H5220" s="36"/>
    </row>
    <row r="5221" spans="1:8" x14ac:dyDescent="0.25">
      <c r="A5221" s="37"/>
      <c r="D5221" s="33"/>
      <c r="E5221" s="18"/>
      <c r="F5221" s="31"/>
      <c r="H5221" s="36"/>
    </row>
    <row r="5222" spans="1:8" x14ac:dyDescent="0.25">
      <c r="A5222" s="37"/>
      <c r="D5222" s="33"/>
      <c r="E5222" s="18"/>
      <c r="F5222" s="31"/>
      <c r="H5222" s="36"/>
    </row>
    <row r="5223" spans="1:8" x14ac:dyDescent="0.25">
      <c r="A5223" s="37"/>
      <c r="D5223" s="33"/>
      <c r="E5223" s="18"/>
      <c r="F5223" s="31"/>
      <c r="H5223" s="36"/>
    </row>
    <row r="5224" spans="1:8" x14ac:dyDescent="0.25">
      <c r="A5224" s="37"/>
      <c r="D5224" s="33"/>
      <c r="E5224" s="18"/>
      <c r="F5224" s="31"/>
      <c r="H5224" s="36"/>
    </row>
    <row r="5225" spans="1:8" x14ac:dyDescent="0.25">
      <c r="A5225" s="37"/>
      <c r="D5225" s="33"/>
      <c r="E5225" s="18"/>
      <c r="F5225" s="31"/>
      <c r="H5225" s="36"/>
    </row>
    <row r="5226" spans="1:8" x14ac:dyDescent="0.25">
      <c r="A5226" s="37"/>
      <c r="D5226" s="33"/>
      <c r="E5226" s="18"/>
      <c r="F5226" s="31"/>
      <c r="H5226" s="36"/>
    </row>
    <row r="5227" spans="1:8" x14ac:dyDescent="0.25">
      <c r="A5227" s="37"/>
      <c r="D5227" s="33"/>
      <c r="E5227" s="18"/>
      <c r="F5227" s="31"/>
      <c r="H5227" s="36"/>
    </row>
    <row r="5228" spans="1:8" x14ac:dyDescent="0.25">
      <c r="A5228" s="37"/>
      <c r="D5228" s="33"/>
      <c r="E5228" s="18"/>
      <c r="F5228" s="31"/>
      <c r="H5228" s="36"/>
    </row>
    <row r="5229" spans="1:8" x14ac:dyDescent="0.25">
      <c r="A5229" s="37"/>
      <c r="D5229" s="33"/>
      <c r="E5229" s="18"/>
      <c r="F5229" s="31"/>
      <c r="H5229" s="36"/>
    </row>
    <row r="5230" spans="1:8" x14ac:dyDescent="0.25">
      <c r="A5230" s="37"/>
      <c r="D5230" s="33"/>
      <c r="E5230" s="18"/>
      <c r="F5230" s="31"/>
      <c r="H5230" s="36"/>
    </row>
    <row r="5231" spans="1:8" x14ac:dyDescent="0.25">
      <c r="A5231" s="37"/>
      <c r="D5231" s="33"/>
      <c r="E5231" s="18"/>
      <c r="F5231" s="31"/>
      <c r="H5231" s="36"/>
    </row>
    <row r="5232" spans="1:8" x14ac:dyDescent="0.25">
      <c r="A5232" s="37"/>
      <c r="D5232" s="33"/>
      <c r="E5232" s="18"/>
      <c r="F5232" s="31"/>
      <c r="H5232" s="36"/>
    </row>
    <row r="5233" spans="1:8" x14ac:dyDescent="0.25">
      <c r="A5233" s="37"/>
      <c r="D5233" s="33"/>
      <c r="E5233" s="18"/>
      <c r="F5233" s="31"/>
      <c r="H5233" s="36"/>
    </row>
    <row r="5234" spans="1:8" x14ac:dyDescent="0.25">
      <c r="A5234" s="37"/>
      <c r="D5234" s="33"/>
      <c r="E5234" s="18"/>
      <c r="F5234" s="31"/>
      <c r="H5234" s="36"/>
    </row>
    <row r="5235" spans="1:8" x14ac:dyDescent="0.25">
      <c r="A5235" s="37"/>
      <c r="D5235" s="33"/>
      <c r="E5235" s="18"/>
      <c r="F5235" s="31"/>
      <c r="H5235" s="36"/>
    </row>
    <row r="5236" spans="1:8" x14ac:dyDescent="0.25">
      <c r="A5236" s="37"/>
      <c r="D5236" s="33"/>
      <c r="E5236" s="18"/>
      <c r="F5236" s="31"/>
      <c r="H5236" s="36"/>
    </row>
    <row r="5237" spans="1:8" x14ac:dyDescent="0.25">
      <c r="A5237" s="37"/>
      <c r="D5237" s="33"/>
      <c r="E5237" s="18"/>
      <c r="F5237" s="31"/>
      <c r="H5237" s="36"/>
    </row>
    <row r="5238" spans="1:8" x14ac:dyDescent="0.25">
      <c r="A5238" s="37"/>
      <c r="D5238" s="33"/>
      <c r="E5238" s="18"/>
      <c r="F5238" s="31"/>
      <c r="H5238" s="36"/>
    </row>
    <row r="5239" spans="1:8" x14ac:dyDescent="0.25">
      <c r="A5239" s="37"/>
      <c r="D5239" s="33"/>
      <c r="E5239" s="18"/>
      <c r="F5239" s="31"/>
      <c r="H5239" s="36"/>
    </row>
    <row r="5240" spans="1:8" x14ac:dyDescent="0.25">
      <c r="A5240" s="37"/>
      <c r="D5240" s="33"/>
      <c r="E5240" s="18"/>
      <c r="F5240" s="31"/>
      <c r="H5240" s="36"/>
    </row>
    <row r="5241" spans="1:8" x14ac:dyDescent="0.25">
      <c r="A5241" s="37"/>
      <c r="D5241" s="33"/>
      <c r="E5241" s="18"/>
      <c r="F5241" s="31"/>
      <c r="H5241" s="36"/>
    </row>
    <row r="5242" spans="1:8" x14ac:dyDescent="0.25">
      <c r="A5242" s="37"/>
      <c r="D5242" s="33"/>
      <c r="E5242" s="18"/>
      <c r="F5242" s="31"/>
      <c r="H5242" s="36"/>
    </row>
    <row r="5243" spans="1:8" x14ac:dyDescent="0.25">
      <c r="A5243" s="37"/>
      <c r="D5243" s="33"/>
      <c r="E5243" s="18"/>
      <c r="F5243" s="31"/>
      <c r="H5243" s="36"/>
    </row>
    <row r="5244" spans="1:8" x14ac:dyDescent="0.25">
      <c r="A5244" s="37"/>
      <c r="D5244" s="33"/>
      <c r="E5244" s="18"/>
      <c r="F5244" s="31"/>
      <c r="H5244" s="36"/>
    </row>
    <row r="5245" spans="1:8" x14ac:dyDescent="0.25">
      <c r="A5245" s="37"/>
      <c r="D5245" s="33"/>
      <c r="E5245" s="18"/>
      <c r="F5245" s="31"/>
      <c r="H5245" s="36"/>
    </row>
    <row r="5246" spans="1:8" x14ac:dyDescent="0.25">
      <c r="A5246" s="37"/>
      <c r="D5246" s="33"/>
      <c r="E5246" s="18"/>
      <c r="F5246" s="31"/>
      <c r="H5246" s="36"/>
    </row>
    <row r="5247" spans="1:8" x14ac:dyDescent="0.25">
      <c r="A5247" s="37"/>
      <c r="D5247" s="33"/>
      <c r="E5247" s="18"/>
      <c r="F5247" s="31"/>
      <c r="H5247" s="36"/>
    </row>
    <row r="5248" spans="1:8" x14ac:dyDescent="0.25">
      <c r="A5248" s="37"/>
      <c r="D5248" s="33"/>
      <c r="E5248" s="18"/>
      <c r="F5248" s="31"/>
      <c r="H5248" s="36"/>
    </row>
    <row r="5249" spans="1:8" x14ac:dyDescent="0.25">
      <c r="A5249" s="37"/>
      <c r="D5249" s="33"/>
      <c r="E5249" s="18"/>
      <c r="F5249" s="31"/>
      <c r="H5249" s="36"/>
    </row>
    <row r="5250" spans="1:8" x14ac:dyDescent="0.25">
      <c r="A5250" s="37"/>
      <c r="D5250" s="33"/>
      <c r="E5250" s="18"/>
      <c r="F5250" s="31"/>
      <c r="H5250" s="36"/>
    </row>
    <row r="5251" spans="1:8" x14ac:dyDescent="0.25">
      <c r="A5251" s="37"/>
      <c r="D5251" s="33"/>
      <c r="E5251" s="18"/>
      <c r="F5251" s="31"/>
      <c r="H5251" s="36"/>
    </row>
    <row r="5252" spans="1:8" x14ac:dyDescent="0.25">
      <c r="A5252" s="37"/>
      <c r="D5252" s="33"/>
      <c r="E5252" s="18"/>
      <c r="F5252" s="31"/>
      <c r="H5252" s="36"/>
    </row>
    <row r="5253" spans="1:8" x14ac:dyDescent="0.25">
      <c r="A5253" s="37"/>
      <c r="D5253" s="33"/>
      <c r="E5253" s="18"/>
      <c r="F5253" s="31"/>
      <c r="H5253" s="36"/>
    </row>
    <row r="5254" spans="1:8" x14ac:dyDescent="0.25">
      <c r="A5254" s="37"/>
      <c r="D5254" s="33"/>
      <c r="E5254" s="18"/>
      <c r="F5254" s="31"/>
      <c r="H5254" s="36"/>
    </row>
    <row r="5255" spans="1:8" x14ac:dyDescent="0.25">
      <c r="A5255" s="37"/>
      <c r="D5255" s="33"/>
      <c r="E5255" s="18"/>
      <c r="F5255" s="31"/>
      <c r="H5255" s="36"/>
    </row>
    <row r="5256" spans="1:8" x14ac:dyDescent="0.25">
      <c r="A5256" s="37"/>
      <c r="D5256" s="33"/>
      <c r="E5256" s="18"/>
      <c r="F5256" s="31"/>
      <c r="H5256" s="36"/>
    </row>
    <row r="5257" spans="1:8" x14ac:dyDescent="0.25">
      <c r="A5257" s="37"/>
      <c r="D5257" s="33"/>
      <c r="E5257" s="18"/>
      <c r="F5257" s="31"/>
      <c r="H5257" s="36"/>
    </row>
    <row r="5258" spans="1:8" x14ac:dyDescent="0.25">
      <c r="A5258" s="37"/>
      <c r="D5258" s="33"/>
      <c r="E5258" s="18"/>
      <c r="F5258" s="31"/>
      <c r="H5258" s="36"/>
    </row>
    <row r="5259" spans="1:8" x14ac:dyDescent="0.25">
      <c r="A5259" s="37"/>
      <c r="D5259" s="33"/>
      <c r="E5259" s="18"/>
      <c r="F5259" s="31"/>
      <c r="H5259" s="36"/>
    </row>
    <row r="5260" spans="1:8" x14ac:dyDescent="0.25">
      <c r="A5260" s="37"/>
      <c r="D5260" s="33"/>
      <c r="E5260" s="18"/>
      <c r="F5260" s="31"/>
      <c r="H5260" s="36"/>
    </row>
    <row r="5261" spans="1:8" x14ac:dyDescent="0.25">
      <c r="A5261" s="37"/>
      <c r="D5261" s="33"/>
      <c r="E5261" s="18"/>
      <c r="F5261" s="31"/>
      <c r="H5261" s="36"/>
    </row>
    <row r="5262" spans="1:8" x14ac:dyDescent="0.25">
      <c r="A5262" s="37"/>
      <c r="D5262" s="33"/>
      <c r="E5262" s="18"/>
      <c r="F5262" s="31"/>
      <c r="H5262" s="36"/>
    </row>
    <row r="5263" spans="1:8" x14ac:dyDescent="0.25">
      <c r="A5263" s="37"/>
      <c r="D5263" s="33"/>
      <c r="E5263" s="18"/>
      <c r="F5263" s="31"/>
      <c r="H5263" s="36"/>
    </row>
    <row r="5264" spans="1:8" x14ac:dyDescent="0.25">
      <c r="A5264" s="37"/>
      <c r="D5264" s="33"/>
      <c r="E5264" s="18"/>
      <c r="F5264" s="31"/>
      <c r="H5264" s="36"/>
    </row>
    <row r="5265" spans="1:8" x14ac:dyDescent="0.25">
      <c r="A5265" s="37"/>
      <c r="D5265" s="33"/>
      <c r="E5265" s="18"/>
      <c r="F5265" s="31"/>
      <c r="H5265" s="36"/>
    </row>
    <row r="5266" spans="1:8" x14ac:dyDescent="0.25">
      <c r="A5266" s="37"/>
      <c r="D5266" s="33"/>
      <c r="E5266" s="18"/>
      <c r="F5266" s="31"/>
      <c r="H5266" s="36"/>
    </row>
    <row r="5267" spans="1:8" x14ac:dyDescent="0.25">
      <c r="A5267" s="37"/>
      <c r="D5267" s="33"/>
      <c r="E5267" s="18"/>
      <c r="F5267" s="31"/>
      <c r="H5267" s="36"/>
    </row>
    <row r="5268" spans="1:8" x14ac:dyDescent="0.25">
      <c r="A5268" s="37"/>
      <c r="D5268" s="33"/>
      <c r="E5268" s="18"/>
      <c r="F5268" s="31"/>
      <c r="H5268" s="36"/>
    </row>
    <row r="5269" spans="1:8" x14ac:dyDescent="0.25">
      <c r="A5269" s="37"/>
      <c r="D5269" s="33"/>
      <c r="E5269" s="18"/>
      <c r="F5269" s="31"/>
      <c r="H5269" s="36"/>
    </row>
    <row r="5270" spans="1:8" x14ac:dyDescent="0.25">
      <c r="A5270" s="37"/>
      <c r="D5270" s="33"/>
      <c r="E5270" s="18"/>
      <c r="F5270" s="31"/>
      <c r="H5270" s="36"/>
    </row>
    <row r="5271" spans="1:8" x14ac:dyDescent="0.25">
      <c r="A5271" s="37"/>
      <c r="D5271" s="33"/>
      <c r="E5271" s="18"/>
      <c r="F5271" s="31"/>
      <c r="H5271" s="36"/>
    </row>
    <row r="5272" spans="1:8" x14ac:dyDescent="0.25">
      <c r="A5272" s="37"/>
      <c r="D5272" s="33"/>
      <c r="E5272" s="18"/>
      <c r="F5272" s="31"/>
      <c r="H5272" s="36"/>
    </row>
    <row r="5273" spans="1:8" x14ac:dyDescent="0.25">
      <c r="A5273" s="37"/>
      <c r="D5273" s="33"/>
      <c r="E5273" s="18"/>
      <c r="F5273" s="31"/>
      <c r="H5273" s="36"/>
    </row>
    <row r="5274" spans="1:8" x14ac:dyDescent="0.25">
      <c r="A5274" s="37"/>
      <c r="D5274" s="33"/>
      <c r="E5274" s="18"/>
      <c r="F5274" s="31"/>
      <c r="H5274" s="36"/>
    </row>
    <row r="5275" spans="1:8" x14ac:dyDescent="0.25">
      <c r="A5275" s="37"/>
      <c r="D5275" s="33"/>
      <c r="E5275" s="18"/>
      <c r="F5275" s="31"/>
      <c r="H5275" s="36"/>
    </row>
    <row r="5276" spans="1:8" x14ac:dyDescent="0.25">
      <c r="A5276" s="37"/>
      <c r="D5276" s="33"/>
      <c r="E5276" s="18"/>
      <c r="F5276" s="31"/>
      <c r="H5276" s="36"/>
    </row>
    <row r="5277" spans="1:8" x14ac:dyDescent="0.25">
      <c r="A5277" s="37"/>
      <c r="D5277" s="33"/>
      <c r="E5277" s="18"/>
      <c r="F5277" s="31"/>
      <c r="H5277" s="36"/>
    </row>
    <row r="5278" spans="1:8" x14ac:dyDescent="0.25">
      <c r="A5278" s="37"/>
      <c r="D5278" s="33"/>
      <c r="E5278" s="18"/>
      <c r="F5278" s="31"/>
      <c r="H5278" s="36"/>
    </row>
    <row r="5279" spans="1:8" x14ac:dyDescent="0.25">
      <c r="A5279" s="37"/>
      <c r="D5279" s="33"/>
      <c r="E5279" s="18"/>
      <c r="F5279" s="31"/>
      <c r="H5279" s="36"/>
    </row>
    <row r="5280" spans="1:8" x14ac:dyDescent="0.25">
      <c r="A5280" s="37"/>
      <c r="D5280" s="33"/>
      <c r="E5280" s="18"/>
      <c r="F5280" s="31"/>
      <c r="H5280" s="36"/>
    </row>
    <row r="5281" spans="1:8" x14ac:dyDescent="0.25">
      <c r="A5281" s="37"/>
      <c r="D5281" s="33"/>
      <c r="E5281" s="18"/>
      <c r="F5281" s="31"/>
      <c r="H5281" s="36"/>
    </row>
    <row r="5282" spans="1:8" x14ac:dyDescent="0.25">
      <c r="A5282" s="37"/>
      <c r="D5282" s="33"/>
      <c r="E5282" s="18"/>
      <c r="F5282" s="31"/>
      <c r="H5282" s="36"/>
    </row>
    <row r="5283" spans="1:8" x14ac:dyDescent="0.25">
      <c r="A5283" s="37"/>
      <c r="D5283" s="33"/>
      <c r="E5283" s="18"/>
      <c r="F5283" s="31"/>
      <c r="H5283" s="36"/>
    </row>
    <row r="5284" spans="1:8" x14ac:dyDescent="0.25">
      <c r="A5284" s="37"/>
      <c r="D5284" s="33"/>
      <c r="E5284" s="18"/>
      <c r="F5284" s="31"/>
      <c r="H5284" s="36"/>
    </row>
    <row r="5285" spans="1:8" x14ac:dyDescent="0.25">
      <c r="A5285" s="37"/>
      <c r="D5285" s="33"/>
      <c r="E5285" s="18"/>
      <c r="F5285" s="31"/>
      <c r="H5285" s="36"/>
    </row>
    <row r="5286" spans="1:8" x14ac:dyDescent="0.25">
      <c r="A5286" s="37"/>
      <c r="D5286" s="33"/>
      <c r="E5286" s="18"/>
      <c r="F5286" s="31"/>
      <c r="H5286" s="36"/>
    </row>
    <row r="5287" spans="1:8" x14ac:dyDescent="0.25">
      <c r="A5287" s="37"/>
      <c r="D5287" s="33"/>
      <c r="E5287" s="18"/>
      <c r="F5287" s="31"/>
      <c r="H5287" s="36"/>
    </row>
    <row r="5288" spans="1:8" x14ac:dyDescent="0.25">
      <c r="A5288" s="37"/>
      <c r="D5288" s="33"/>
      <c r="E5288" s="18"/>
      <c r="F5288" s="31"/>
      <c r="H5288" s="36"/>
    </row>
    <row r="5289" spans="1:8" x14ac:dyDescent="0.25">
      <c r="A5289" s="37"/>
      <c r="D5289" s="33"/>
      <c r="E5289" s="18"/>
      <c r="F5289" s="31"/>
      <c r="H5289" s="36"/>
    </row>
    <row r="5290" spans="1:8" x14ac:dyDescent="0.25">
      <c r="A5290" s="37"/>
      <c r="D5290" s="33"/>
      <c r="E5290" s="18"/>
      <c r="F5290" s="31"/>
      <c r="H5290" s="36"/>
    </row>
    <row r="5291" spans="1:8" x14ac:dyDescent="0.25">
      <c r="A5291" s="37"/>
      <c r="D5291" s="33"/>
      <c r="E5291" s="18"/>
      <c r="F5291" s="31"/>
      <c r="H5291" s="36"/>
    </row>
    <row r="5292" spans="1:8" x14ac:dyDescent="0.25">
      <c r="A5292" s="37"/>
      <c r="D5292" s="33"/>
      <c r="E5292" s="18"/>
      <c r="F5292" s="31"/>
      <c r="H5292" s="36"/>
    </row>
    <row r="5293" spans="1:8" x14ac:dyDescent="0.25">
      <c r="A5293" s="37"/>
      <c r="D5293" s="33"/>
      <c r="E5293" s="18"/>
      <c r="F5293" s="31"/>
      <c r="H5293" s="36"/>
    </row>
    <row r="5294" spans="1:8" x14ac:dyDescent="0.25">
      <c r="A5294" s="37"/>
      <c r="D5294" s="33"/>
      <c r="E5294" s="18"/>
      <c r="F5294" s="31"/>
      <c r="H5294" s="36"/>
    </row>
    <row r="5295" spans="1:8" x14ac:dyDescent="0.25">
      <c r="A5295" s="37"/>
      <c r="D5295" s="33"/>
      <c r="E5295" s="18"/>
      <c r="F5295" s="31"/>
      <c r="H5295" s="36"/>
    </row>
    <row r="5296" spans="1:8" x14ac:dyDescent="0.25">
      <c r="A5296" s="37"/>
      <c r="D5296" s="33"/>
      <c r="E5296" s="18"/>
      <c r="F5296" s="31"/>
      <c r="H5296" s="36"/>
    </row>
    <row r="5297" spans="1:8" x14ac:dyDescent="0.25">
      <c r="A5297" s="37"/>
      <c r="D5297" s="33"/>
      <c r="E5297" s="18"/>
      <c r="F5297" s="31"/>
      <c r="H5297" s="36"/>
    </row>
    <row r="5298" spans="1:8" x14ac:dyDescent="0.25">
      <c r="A5298" s="37"/>
      <c r="D5298" s="33"/>
      <c r="E5298" s="18"/>
      <c r="F5298" s="31"/>
      <c r="H5298" s="36"/>
    </row>
    <row r="5299" spans="1:8" x14ac:dyDescent="0.25">
      <c r="A5299" s="37"/>
      <c r="D5299" s="33"/>
      <c r="E5299" s="18"/>
      <c r="F5299" s="31"/>
      <c r="H5299" s="36"/>
    </row>
    <row r="5300" spans="1:8" x14ac:dyDescent="0.25">
      <c r="A5300" s="37"/>
      <c r="D5300" s="33"/>
      <c r="E5300" s="18"/>
      <c r="F5300" s="31"/>
      <c r="H5300" s="36"/>
    </row>
    <row r="5301" spans="1:8" x14ac:dyDescent="0.25">
      <c r="A5301" s="37"/>
      <c r="D5301" s="33"/>
      <c r="E5301" s="18"/>
      <c r="F5301" s="31"/>
      <c r="H5301" s="36"/>
    </row>
    <row r="5302" spans="1:8" x14ac:dyDescent="0.25">
      <c r="A5302" s="37"/>
      <c r="D5302" s="33"/>
      <c r="E5302" s="18"/>
      <c r="F5302" s="31"/>
      <c r="H5302" s="36"/>
    </row>
    <row r="5303" spans="1:8" x14ac:dyDescent="0.25">
      <c r="A5303" s="37"/>
      <c r="D5303" s="33"/>
      <c r="E5303" s="18"/>
      <c r="F5303" s="31"/>
      <c r="H5303" s="36"/>
    </row>
    <row r="5304" spans="1:8" x14ac:dyDescent="0.25">
      <c r="A5304" s="37"/>
      <c r="D5304" s="33"/>
      <c r="E5304" s="18"/>
      <c r="F5304" s="31"/>
      <c r="H5304" s="36"/>
    </row>
    <row r="5305" spans="1:8" x14ac:dyDescent="0.25">
      <c r="A5305" s="37"/>
      <c r="D5305" s="33"/>
      <c r="E5305" s="18"/>
      <c r="F5305" s="31"/>
      <c r="H5305" s="36"/>
    </row>
    <row r="5306" spans="1:8" x14ac:dyDescent="0.25">
      <c r="A5306" s="37"/>
      <c r="D5306" s="33"/>
      <c r="E5306" s="18"/>
      <c r="F5306" s="31"/>
      <c r="H5306" s="36"/>
    </row>
    <row r="5307" spans="1:8" x14ac:dyDescent="0.25">
      <c r="A5307" s="37"/>
      <c r="D5307" s="33"/>
      <c r="E5307" s="18"/>
      <c r="F5307" s="31"/>
      <c r="H5307" s="36"/>
    </row>
    <row r="5308" spans="1:8" x14ac:dyDescent="0.25">
      <c r="A5308" s="37"/>
      <c r="D5308" s="33"/>
      <c r="E5308" s="18"/>
      <c r="F5308" s="31"/>
      <c r="H5308" s="36"/>
    </row>
    <row r="5309" spans="1:8" x14ac:dyDescent="0.25">
      <c r="A5309" s="37"/>
      <c r="D5309" s="33"/>
      <c r="E5309" s="18"/>
      <c r="F5309" s="31"/>
      <c r="H5309" s="36"/>
    </row>
    <row r="5310" spans="1:8" x14ac:dyDescent="0.25">
      <c r="A5310" s="37"/>
      <c r="D5310" s="33"/>
      <c r="E5310" s="18"/>
      <c r="F5310" s="31"/>
      <c r="H5310" s="36"/>
    </row>
    <row r="5311" spans="1:8" x14ac:dyDescent="0.25">
      <c r="A5311" s="37"/>
      <c r="D5311" s="33"/>
      <c r="E5311" s="18"/>
      <c r="F5311" s="31"/>
      <c r="H5311" s="36"/>
    </row>
    <row r="5312" spans="1:8" x14ac:dyDescent="0.25">
      <c r="A5312" s="37"/>
      <c r="D5312" s="33"/>
      <c r="E5312" s="18"/>
      <c r="F5312" s="31"/>
      <c r="H5312" s="36"/>
    </row>
    <row r="5313" spans="1:8" x14ac:dyDescent="0.25">
      <c r="A5313" s="37"/>
      <c r="D5313" s="33"/>
      <c r="E5313" s="18"/>
      <c r="F5313" s="31"/>
      <c r="H5313" s="36"/>
    </row>
    <row r="5314" spans="1:8" x14ac:dyDescent="0.25">
      <c r="A5314" s="37"/>
      <c r="D5314" s="33"/>
      <c r="E5314" s="18"/>
      <c r="F5314" s="31"/>
      <c r="H5314" s="36"/>
    </row>
    <row r="5315" spans="1:8" x14ac:dyDescent="0.25">
      <c r="A5315" s="37"/>
      <c r="D5315" s="33"/>
      <c r="E5315" s="18"/>
      <c r="F5315" s="31"/>
      <c r="H5315" s="36"/>
    </row>
    <row r="5316" spans="1:8" x14ac:dyDescent="0.25">
      <c r="A5316" s="37"/>
      <c r="D5316" s="33"/>
      <c r="E5316" s="18"/>
      <c r="F5316" s="31"/>
      <c r="H5316" s="36"/>
    </row>
    <row r="5317" spans="1:8" x14ac:dyDescent="0.25">
      <c r="A5317" s="37"/>
      <c r="D5317" s="33"/>
      <c r="E5317" s="18"/>
      <c r="F5317" s="31"/>
      <c r="H5317" s="36"/>
    </row>
    <row r="5318" spans="1:8" x14ac:dyDescent="0.25">
      <c r="A5318" s="37"/>
      <c r="D5318" s="33"/>
      <c r="E5318" s="18"/>
      <c r="F5318" s="31"/>
      <c r="H5318" s="36"/>
    </row>
    <row r="5319" spans="1:8" x14ac:dyDescent="0.25">
      <c r="A5319" s="37"/>
      <c r="D5319" s="33"/>
      <c r="E5319" s="18"/>
      <c r="F5319" s="31"/>
      <c r="H5319" s="36"/>
    </row>
    <row r="5320" spans="1:8" x14ac:dyDescent="0.25">
      <c r="A5320" s="37"/>
      <c r="D5320" s="33"/>
      <c r="E5320" s="18"/>
      <c r="F5320" s="31"/>
      <c r="H5320" s="36"/>
    </row>
    <row r="5321" spans="1:8" x14ac:dyDescent="0.25">
      <c r="A5321" s="37"/>
      <c r="D5321" s="33"/>
      <c r="E5321" s="18"/>
      <c r="F5321" s="31"/>
      <c r="H5321" s="36"/>
    </row>
    <row r="5322" spans="1:8" x14ac:dyDescent="0.25">
      <c r="A5322" s="37"/>
      <c r="D5322" s="33"/>
      <c r="E5322" s="18"/>
      <c r="F5322" s="31"/>
      <c r="H5322" s="36"/>
    </row>
    <row r="5323" spans="1:8" x14ac:dyDescent="0.25">
      <c r="A5323" s="37"/>
      <c r="D5323" s="33"/>
      <c r="E5323" s="18"/>
      <c r="F5323" s="31"/>
      <c r="H5323" s="36"/>
    </row>
    <row r="5324" spans="1:8" x14ac:dyDescent="0.25">
      <c r="A5324" s="37"/>
      <c r="D5324" s="33"/>
      <c r="E5324" s="18"/>
      <c r="F5324" s="31"/>
      <c r="H5324" s="36"/>
    </row>
    <row r="5325" spans="1:8" x14ac:dyDescent="0.25">
      <c r="A5325" s="37"/>
      <c r="D5325" s="33"/>
      <c r="E5325" s="18"/>
      <c r="F5325" s="31"/>
      <c r="H5325" s="36"/>
    </row>
    <row r="5326" spans="1:8" x14ac:dyDescent="0.25">
      <c r="A5326" s="37"/>
      <c r="D5326" s="33"/>
      <c r="E5326" s="18"/>
      <c r="F5326" s="31"/>
      <c r="H5326" s="36"/>
    </row>
    <row r="5327" spans="1:8" x14ac:dyDescent="0.25">
      <c r="A5327" s="37"/>
      <c r="D5327" s="33"/>
      <c r="E5327" s="18"/>
      <c r="F5327" s="31"/>
      <c r="H5327" s="36"/>
    </row>
    <row r="5328" spans="1:8" x14ac:dyDescent="0.25">
      <c r="A5328" s="37"/>
      <c r="D5328" s="33"/>
      <c r="E5328" s="18"/>
      <c r="F5328" s="31"/>
      <c r="H5328" s="36"/>
    </row>
    <row r="5329" spans="1:8" x14ac:dyDescent="0.25">
      <c r="A5329" s="37"/>
      <c r="D5329" s="33"/>
      <c r="E5329" s="18"/>
      <c r="F5329" s="31"/>
      <c r="H5329" s="36"/>
    </row>
    <row r="5330" spans="1:8" x14ac:dyDescent="0.25">
      <c r="A5330" s="37"/>
      <c r="D5330" s="33"/>
      <c r="E5330" s="18"/>
      <c r="F5330" s="31"/>
      <c r="H5330" s="36"/>
    </row>
    <row r="5331" spans="1:8" x14ac:dyDescent="0.25">
      <c r="A5331" s="37"/>
      <c r="D5331" s="33"/>
      <c r="E5331" s="18"/>
      <c r="F5331" s="31"/>
      <c r="H5331" s="36"/>
    </row>
    <row r="5332" spans="1:8" x14ac:dyDescent="0.25">
      <c r="A5332" s="37"/>
      <c r="D5332" s="33"/>
      <c r="E5332" s="18"/>
      <c r="F5332" s="31"/>
      <c r="H5332" s="36"/>
    </row>
    <row r="5333" spans="1:8" x14ac:dyDescent="0.25">
      <c r="A5333" s="37"/>
      <c r="D5333" s="33"/>
      <c r="E5333" s="18"/>
      <c r="F5333" s="31"/>
      <c r="H5333" s="36"/>
    </row>
    <row r="5334" spans="1:8" x14ac:dyDescent="0.25">
      <c r="A5334" s="37"/>
      <c r="D5334" s="33"/>
      <c r="E5334" s="18"/>
      <c r="F5334" s="31"/>
      <c r="H5334" s="36"/>
    </row>
    <row r="5335" spans="1:8" x14ac:dyDescent="0.25">
      <c r="A5335" s="37"/>
      <c r="D5335" s="33"/>
      <c r="E5335" s="18"/>
      <c r="F5335" s="31"/>
      <c r="H5335" s="36"/>
    </row>
    <row r="5336" spans="1:8" x14ac:dyDescent="0.25">
      <c r="A5336" s="37"/>
      <c r="D5336" s="33"/>
      <c r="E5336" s="18"/>
      <c r="F5336" s="31"/>
      <c r="H5336" s="36"/>
    </row>
    <row r="5337" spans="1:8" x14ac:dyDescent="0.25">
      <c r="A5337" s="37"/>
      <c r="D5337" s="33"/>
      <c r="E5337" s="18"/>
      <c r="F5337" s="31"/>
      <c r="H5337" s="36"/>
    </row>
    <row r="5338" spans="1:8" x14ac:dyDescent="0.25">
      <c r="A5338" s="37"/>
      <c r="D5338" s="33"/>
      <c r="E5338" s="18"/>
      <c r="F5338" s="31"/>
      <c r="H5338" s="36"/>
    </row>
    <row r="5339" spans="1:8" x14ac:dyDescent="0.25">
      <c r="A5339" s="37"/>
      <c r="D5339" s="33"/>
      <c r="E5339" s="18"/>
      <c r="F5339" s="31"/>
      <c r="H5339" s="36"/>
    </row>
    <row r="5340" spans="1:8" x14ac:dyDescent="0.25">
      <c r="A5340" s="37"/>
      <c r="D5340" s="33"/>
      <c r="E5340" s="18"/>
      <c r="F5340" s="31"/>
      <c r="H5340" s="36"/>
    </row>
    <row r="5341" spans="1:8" x14ac:dyDescent="0.25">
      <c r="A5341" s="37"/>
      <c r="D5341" s="33"/>
      <c r="E5341" s="18"/>
      <c r="F5341" s="31"/>
      <c r="H5341" s="36"/>
    </row>
    <row r="5342" spans="1:8" x14ac:dyDescent="0.25">
      <c r="A5342" s="37"/>
      <c r="D5342" s="33"/>
      <c r="E5342" s="18"/>
      <c r="F5342" s="31"/>
      <c r="H5342" s="36"/>
    </row>
    <row r="5343" spans="1:8" x14ac:dyDescent="0.25">
      <c r="A5343" s="37"/>
      <c r="D5343" s="33"/>
      <c r="E5343" s="18"/>
      <c r="F5343" s="31"/>
      <c r="H5343" s="36"/>
    </row>
    <row r="5344" spans="1:8" x14ac:dyDescent="0.25">
      <c r="A5344" s="37"/>
      <c r="D5344" s="33"/>
      <c r="E5344" s="18"/>
      <c r="F5344" s="31"/>
      <c r="H5344" s="36"/>
    </row>
    <row r="5345" spans="1:8" x14ac:dyDescent="0.25">
      <c r="A5345" s="37"/>
      <c r="D5345" s="33"/>
      <c r="E5345" s="18"/>
      <c r="F5345" s="31"/>
      <c r="H5345" s="36"/>
    </row>
    <row r="5346" spans="1:8" x14ac:dyDescent="0.25">
      <c r="A5346" s="37"/>
      <c r="D5346" s="33"/>
      <c r="E5346" s="18"/>
      <c r="F5346" s="31"/>
      <c r="H5346" s="36"/>
    </row>
    <row r="5347" spans="1:8" x14ac:dyDescent="0.25">
      <c r="A5347" s="37"/>
      <c r="D5347" s="33"/>
      <c r="E5347" s="18"/>
      <c r="F5347" s="31"/>
      <c r="H5347" s="36"/>
    </row>
    <row r="5348" spans="1:8" x14ac:dyDescent="0.25">
      <c r="A5348" s="37"/>
      <c r="D5348" s="33"/>
      <c r="E5348" s="18"/>
      <c r="F5348" s="31"/>
      <c r="H5348" s="36"/>
    </row>
    <row r="5349" spans="1:8" x14ac:dyDescent="0.25">
      <c r="A5349" s="37"/>
      <c r="D5349" s="33"/>
      <c r="E5349" s="18"/>
      <c r="F5349" s="31"/>
      <c r="H5349" s="36"/>
    </row>
    <row r="5350" spans="1:8" x14ac:dyDescent="0.25">
      <c r="A5350" s="37"/>
      <c r="D5350" s="33"/>
      <c r="E5350" s="18"/>
      <c r="F5350" s="31"/>
      <c r="H5350" s="36"/>
    </row>
    <row r="5351" spans="1:8" x14ac:dyDescent="0.25">
      <c r="A5351" s="37"/>
      <c r="D5351" s="33"/>
      <c r="E5351" s="18"/>
      <c r="F5351" s="31"/>
      <c r="H5351" s="36"/>
    </row>
    <row r="5352" spans="1:8" x14ac:dyDescent="0.25">
      <c r="A5352" s="37"/>
      <c r="D5352" s="33"/>
      <c r="E5352" s="18"/>
      <c r="F5352" s="31"/>
      <c r="H5352" s="36"/>
    </row>
    <row r="5353" spans="1:8" x14ac:dyDescent="0.25">
      <c r="A5353" s="37"/>
      <c r="D5353" s="33"/>
      <c r="E5353" s="18"/>
      <c r="F5353" s="31"/>
      <c r="H5353" s="36"/>
    </row>
    <row r="5354" spans="1:8" x14ac:dyDescent="0.25">
      <c r="A5354" s="37"/>
      <c r="D5354" s="33"/>
      <c r="E5354" s="18"/>
      <c r="F5354" s="31"/>
      <c r="H5354" s="36"/>
    </row>
    <row r="5355" spans="1:8" x14ac:dyDescent="0.25">
      <c r="A5355" s="37"/>
      <c r="D5355" s="33"/>
      <c r="E5355" s="18"/>
      <c r="F5355" s="31"/>
      <c r="H5355" s="36"/>
    </row>
    <row r="5356" spans="1:8" x14ac:dyDescent="0.25">
      <c r="A5356" s="37"/>
      <c r="D5356" s="33"/>
      <c r="E5356" s="18"/>
      <c r="F5356" s="31"/>
      <c r="H5356" s="36"/>
    </row>
    <row r="5357" spans="1:8" x14ac:dyDescent="0.25">
      <c r="A5357" s="37"/>
      <c r="D5357" s="33"/>
      <c r="E5357" s="18"/>
      <c r="F5357" s="31"/>
      <c r="H5357" s="36"/>
    </row>
    <row r="5358" spans="1:8" x14ac:dyDescent="0.25">
      <c r="A5358" s="37"/>
      <c r="D5358" s="33"/>
      <c r="E5358" s="18"/>
      <c r="F5358" s="31"/>
      <c r="H5358" s="36"/>
    </row>
    <row r="5359" spans="1:8" x14ac:dyDescent="0.25">
      <c r="A5359" s="37"/>
      <c r="D5359" s="33"/>
      <c r="E5359" s="18"/>
      <c r="F5359" s="31"/>
      <c r="H5359" s="36"/>
    </row>
    <row r="5360" spans="1:8" x14ac:dyDescent="0.25">
      <c r="A5360" s="37"/>
      <c r="D5360" s="33"/>
      <c r="E5360" s="18"/>
      <c r="F5360" s="31"/>
      <c r="H5360" s="36"/>
    </row>
    <row r="5361" spans="1:8" x14ac:dyDescent="0.25">
      <c r="A5361" s="37"/>
      <c r="D5361" s="33"/>
      <c r="E5361" s="18"/>
      <c r="F5361" s="31"/>
      <c r="H5361" s="36"/>
    </row>
    <row r="5362" spans="1:8" x14ac:dyDescent="0.25">
      <c r="A5362" s="37"/>
      <c r="D5362" s="33"/>
      <c r="E5362" s="18"/>
      <c r="F5362" s="31"/>
      <c r="H5362" s="36"/>
    </row>
    <row r="5363" spans="1:8" x14ac:dyDescent="0.25">
      <c r="A5363" s="37"/>
      <c r="D5363" s="33"/>
      <c r="E5363" s="18"/>
      <c r="F5363" s="31"/>
      <c r="H5363" s="36"/>
    </row>
    <row r="5364" spans="1:8" x14ac:dyDescent="0.25">
      <c r="A5364" s="37"/>
      <c r="D5364" s="33"/>
      <c r="E5364" s="18"/>
      <c r="F5364" s="31"/>
      <c r="H5364" s="36"/>
    </row>
    <row r="5365" spans="1:8" x14ac:dyDescent="0.25">
      <c r="A5365" s="37"/>
      <c r="D5365" s="33"/>
      <c r="E5365" s="18"/>
      <c r="F5365" s="31"/>
      <c r="H5365" s="36"/>
    </row>
    <row r="5366" spans="1:8" x14ac:dyDescent="0.25">
      <c r="A5366" s="37"/>
      <c r="D5366" s="33"/>
      <c r="E5366" s="18"/>
      <c r="F5366" s="31"/>
      <c r="H5366" s="36"/>
    </row>
    <row r="5367" spans="1:8" x14ac:dyDescent="0.25">
      <c r="A5367" s="37"/>
      <c r="D5367" s="33"/>
      <c r="E5367" s="18"/>
      <c r="F5367" s="31"/>
      <c r="H5367" s="36"/>
    </row>
    <row r="5368" spans="1:8" x14ac:dyDescent="0.25">
      <c r="A5368" s="37"/>
      <c r="D5368" s="33"/>
      <c r="E5368" s="18"/>
      <c r="F5368" s="31"/>
      <c r="H5368" s="36"/>
    </row>
    <row r="5369" spans="1:8" x14ac:dyDescent="0.25">
      <c r="A5369" s="37"/>
      <c r="D5369" s="33"/>
      <c r="E5369" s="18"/>
      <c r="F5369" s="31"/>
      <c r="H5369" s="36"/>
    </row>
    <row r="5370" spans="1:8" x14ac:dyDescent="0.25">
      <c r="A5370" s="37"/>
      <c r="D5370" s="33"/>
      <c r="E5370" s="18"/>
      <c r="F5370" s="31"/>
      <c r="H5370" s="36"/>
    </row>
    <row r="5371" spans="1:8" x14ac:dyDescent="0.25">
      <c r="A5371" s="37"/>
      <c r="D5371" s="33"/>
      <c r="E5371" s="18"/>
      <c r="F5371" s="31"/>
      <c r="H5371" s="36"/>
    </row>
    <row r="5372" spans="1:8" x14ac:dyDescent="0.25">
      <c r="A5372" s="37"/>
      <c r="D5372" s="33"/>
      <c r="E5372" s="18"/>
      <c r="F5372" s="31"/>
      <c r="H5372" s="36"/>
    </row>
    <row r="5373" spans="1:8" x14ac:dyDescent="0.25">
      <c r="A5373" s="37"/>
      <c r="D5373" s="33"/>
      <c r="E5373" s="18"/>
      <c r="F5373" s="31"/>
      <c r="H5373" s="36"/>
    </row>
    <row r="5374" spans="1:8" x14ac:dyDescent="0.25">
      <c r="A5374" s="37"/>
      <c r="D5374" s="33"/>
      <c r="E5374" s="18"/>
      <c r="F5374" s="31"/>
      <c r="H5374" s="36"/>
    </row>
    <row r="5375" spans="1:8" x14ac:dyDescent="0.25">
      <c r="A5375" s="37"/>
      <c r="D5375" s="33"/>
      <c r="E5375" s="18"/>
      <c r="F5375" s="31"/>
      <c r="H5375" s="36"/>
    </row>
    <row r="5376" spans="1:8" x14ac:dyDescent="0.25">
      <c r="A5376" s="37"/>
      <c r="D5376" s="33"/>
      <c r="E5376" s="18"/>
      <c r="F5376" s="31"/>
      <c r="H5376" s="36"/>
    </row>
    <row r="5377" spans="1:8" x14ac:dyDescent="0.25">
      <c r="A5377" s="37"/>
      <c r="D5377" s="33"/>
      <c r="E5377" s="18"/>
      <c r="F5377" s="31"/>
      <c r="H5377" s="36"/>
    </row>
    <row r="5378" spans="1:8" x14ac:dyDescent="0.25">
      <c r="A5378" s="37"/>
      <c r="D5378" s="33"/>
      <c r="E5378" s="18"/>
      <c r="F5378" s="31"/>
      <c r="H5378" s="36"/>
    </row>
    <row r="5379" spans="1:8" x14ac:dyDescent="0.25">
      <c r="A5379" s="37"/>
      <c r="D5379" s="33"/>
      <c r="E5379" s="18"/>
      <c r="F5379" s="31"/>
      <c r="H5379" s="36"/>
    </row>
    <row r="5380" spans="1:8" x14ac:dyDescent="0.25">
      <c r="A5380" s="37"/>
      <c r="D5380" s="33"/>
      <c r="E5380" s="18"/>
      <c r="F5380" s="31"/>
      <c r="H5380" s="36"/>
    </row>
    <row r="5381" spans="1:8" x14ac:dyDescent="0.25">
      <c r="A5381" s="37"/>
      <c r="D5381" s="33"/>
      <c r="E5381" s="18"/>
      <c r="F5381" s="31"/>
      <c r="H5381" s="36"/>
    </row>
    <row r="5382" spans="1:8" x14ac:dyDescent="0.25">
      <c r="A5382" s="37"/>
      <c r="D5382" s="33"/>
      <c r="E5382" s="18"/>
      <c r="F5382" s="31"/>
      <c r="H5382" s="36"/>
    </row>
    <row r="5383" spans="1:8" x14ac:dyDescent="0.25">
      <c r="A5383" s="37"/>
      <c r="D5383" s="33"/>
      <c r="E5383" s="18"/>
      <c r="F5383" s="31"/>
      <c r="H5383" s="36"/>
    </row>
    <row r="5384" spans="1:8" x14ac:dyDescent="0.25">
      <c r="A5384" s="37"/>
      <c r="D5384" s="33"/>
      <c r="E5384" s="18"/>
      <c r="F5384" s="31"/>
      <c r="H5384" s="36"/>
    </row>
    <row r="5385" spans="1:8" x14ac:dyDescent="0.25">
      <c r="A5385" s="37"/>
      <c r="D5385" s="33"/>
      <c r="E5385" s="18"/>
      <c r="F5385" s="31"/>
      <c r="H5385" s="36"/>
    </row>
    <row r="5386" spans="1:8" x14ac:dyDescent="0.25">
      <c r="A5386" s="37"/>
      <c r="D5386" s="33"/>
      <c r="E5386" s="18"/>
      <c r="F5386" s="31"/>
      <c r="H5386" s="36"/>
    </row>
    <row r="5387" spans="1:8" x14ac:dyDescent="0.25">
      <c r="A5387" s="37"/>
      <c r="D5387" s="33"/>
      <c r="E5387" s="18"/>
      <c r="F5387" s="31"/>
      <c r="H5387" s="36"/>
    </row>
    <row r="5388" spans="1:8" x14ac:dyDescent="0.25">
      <c r="A5388" s="37"/>
      <c r="D5388" s="33"/>
      <c r="E5388" s="18"/>
      <c r="F5388" s="31"/>
      <c r="H5388" s="36"/>
    </row>
    <row r="5389" spans="1:8" x14ac:dyDescent="0.25">
      <c r="A5389" s="37"/>
      <c r="D5389" s="33"/>
      <c r="E5389" s="18"/>
      <c r="F5389" s="31"/>
      <c r="H5389" s="36"/>
    </row>
    <row r="5390" spans="1:8" x14ac:dyDescent="0.25">
      <c r="A5390" s="37"/>
      <c r="D5390" s="33"/>
      <c r="E5390" s="18"/>
      <c r="F5390" s="31"/>
      <c r="H5390" s="36"/>
    </row>
    <row r="5391" spans="1:8" x14ac:dyDescent="0.25">
      <c r="A5391" s="37"/>
      <c r="D5391" s="33"/>
      <c r="E5391" s="18"/>
      <c r="F5391" s="31"/>
      <c r="H5391" s="36"/>
    </row>
    <row r="5392" spans="1:8" x14ac:dyDescent="0.25">
      <c r="A5392" s="37"/>
      <c r="D5392" s="33"/>
      <c r="E5392" s="18"/>
      <c r="F5392" s="31"/>
      <c r="H5392" s="36"/>
    </row>
    <row r="5393" spans="1:8" x14ac:dyDescent="0.25">
      <c r="A5393" s="37"/>
      <c r="D5393" s="33"/>
      <c r="E5393" s="18"/>
      <c r="F5393" s="31"/>
      <c r="H5393" s="36"/>
    </row>
    <row r="5394" spans="1:8" x14ac:dyDescent="0.25">
      <c r="A5394" s="37"/>
      <c r="D5394" s="33"/>
      <c r="E5394" s="18"/>
      <c r="F5394" s="31"/>
      <c r="H5394" s="36"/>
    </row>
    <row r="5395" spans="1:8" x14ac:dyDescent="0.25">
      <c r="A5395" s="37"/>
      <c r="D5395" s="33"/>
      <c r="E5395" s="18"/>
      <c r="F5395" s="31"/>
      <c r="H5395" s="36"/>
    </row>
    <row r="5396" spans="1:8" x14ac:dyDescent="0.25">
      <c r="A5396" s="37"/>
      <c r="D5396" s="33"/>
      <c r="E5396" s="18"/>
      <c r="F5396" s="31"/>
      <c r="H5396" s="36"/>
    </row>
    <row r="5397" spans="1:8" x14ac:dyDescent="0.25">
      <c r="A5397" s="37"/>
      <c r="D5397" s="33"/>
      <c r="E5397" s="18"/>
      <c r="F5397" s="31"/>
      <c r="H5397" s="36"/>
    </row>
    <row r="5398" spans="1:8" x14ac:dyDescent="0.25">
      <c r="A5398" s="37"/>
      <c r="D5398" s="33"/>
      <c r="E5398" s="18"/>
      <c r="F5398" s="31"/>
      <c r="H5398" s="36"/>
    </row>
    <row r="5399" spans="1:8" x14ac:dyDescent="0.25">
      <c r="A5399" s="37"/>
      <c r="D5399" s="33"/>
      <c r="E5399" s="18"/>
      <c r="F5399" s="31"/>
      <c r="H5399" s="36"/>
    </row>
    <row r="5400" spans="1:8" x14ac:dyDescent="0.25">
      <c r="A5400" s="37"/>
      <c r="D5400" s="33"/>
      <c r="E5400" s="18"/>
      <c r="F5400" s="31"/>
      <c r="H5400" s="36"/>
    </row>
    <row r="5401" spans="1:8" x14ac:dyDescent="0.25">
      <c r="A5401" s="37"/>
      <c r="D5401" s="33"/>
      <c r="E5401" s="18"/>
      <c r="F5401" s="31"/>
      <c r="H5401" s="36"/>
    </row>
    <row r="5402" spans="1:8" x14ac:dyDescent="0.25">
      <c r="A5402" s="37"/>
      <c r="D5402" s="33"/>
      <c r="E5402" s="18"/>
      <c r="F5402" s="31"/>
      <c r="H5402" s="36"/>
    </row>
    <row r="5403" spans="1:8" x14ac:dyDescent="0.25">
      <c r="A5403" s="37"/>
      <c r="D5403" s="33"/>
      <c r="E5403" s="18"/>
      <c r="F5403" s="31"/>
      <c r="H5403" s="36"/>
    </row>
    <row r="5404" spans="1:8" x14ac:dyDescent="0.25">
      <c r="A5404" s="37"/>
      <c r="D5404" s="33"/>
      <c r="E5404" s="18"/>
      <c r="F5404" s="31"/>
      <c r="H5404" s="36"/>
    </row>
    <row r="5405" spans="1:8" x14ac:dyDescent="0.25">
      <c r="A5405" s="37"/>
      <c r="D5405" s="33"/>
      <c r="E5405" s="18"/>
      <c r="F5405" s="31"/>
      <c r="H5405" s="36"/>
    </row>
    <row r="5406" spans="1:8" x14ac:dyDescent="0.25">
      <c r="A5406" s="37"/>
      <c r="D5406" s="33"/>
      <c r="E5406" s="18"/>
      <c r="F5406" s="31"/>
      <c r="H5406" s="36"/>
    </row>
    <row r="5407" spans="1:8" x14ac:dyDescent="0.25">
      <c r="A5407" s="37"/>
      <c r="D5407" s="33"/>
      <c r="E5407" s="18"/>
      <c r="F5407" s="31"/>
      <c r="H5407" s="36"/>
    </row>
    <row r="5408" spans="1:8" x14ac:dyDescent="0.25">
      <c r="A5408" s="37"/>
      <c r="D5408" s="33"/>
      <c r="E5408" s="18"/>
      <c r="F5408" s="31"/>
      <c r="H5408" s="36"/>
    </row>
    <row r="5409" spans="1:8" x14ac:dyDescent="0.25">
      <c r="A5409" s="37"/>
      <c r="D5409" s="33"/>
      <c r="E5409" s="18"/>
      <c r="F5409" s="31"/>
      <c r="H5409" s="36"/>
    </row>
    <row r="5410" spans="1:8" x14ac:dyDescent="0.25">
      <c r="A5410" s="37"/>
      <c r="D5410" s="33"/>
      <c r="E5410" s="18"/>
      <c r="F5410" s="31"/>
      <c r="H5410" s="36"/>
    </row>
    <row r="5411" spans="1:8" x14ac:dyDescent="0.25">
      <c r="A5411" s="37"/>
      <c r="D5411" s="33"/>
      <c r="E5411" s="18"/>
      <c r="F5411" s="31"/>
      <c r="H5411" s="36"/>
    </row>
    <row r="5412" spans="1:8" x14ac:dyDescent="0.25">
      <c r="A5412" s="37"/>
      <c r="D5412" s="33"/>
      <c r="E5412" s="18"/>
      <c r="F5412" s="31"/>
      <c r="H5412" s="36"/>
    </row>
    <row r="5413" spans="1:8" x14ac:dyDescent="0.25">
      <c r="A5413" s="37"/>
      <c r="D5413" s="33"/>
      <c r="E5413" s="18"/>
      <c r="F5413" s="31"/>
      <c r="H5413" s="36"/>
    </row>
    <row r="5414" spans="1:8" x14ac:dyDescent="0.25">
      <c r="A5414" s="37"/>
      <c r="D5414" s="33"/>
      <c r="E5414" s="18"/>
      <c r="F5414" s="31"/>
      <c r="H5414" s="36"/>
    </row>
    <row r="5415" spans="1:8" x14ac:dyDescent="0.25">
      <c r="A5415" s="37"/>
      <c r="D5415" s="33"/>
      <c r="E5415" s="18"/>
      <c r="F5415" s="31"/>
      <c r="H5415" s="36"/>
    </row>
    <row r="5416" spans="1:8" x14ac:dyDescent="0.25">
      <c r="A5416" s="37"/>
      <c r="D5416" s="33"/>
      <c r="E5416" s="18"/>
      <c r="F5416" s="31"/>
      <c r="H5416" s="36"/>
    </row>
    <row r="5417" spans="1:8" x14ac:dyDescent="0.25">
      <c r="A5417" s="37"/>
      <c r="D5417" s="33"/>
      <c r="E5417" s="18"/>
      <c r="F5417" s="31"/>
      <c r="H5417" s="36"/>
    </row>
    <row r="5418" spans="1:8" x14ac:dyDescent="0.25">
      <c r="A5418" s="37"/>
      <c r="D5418" s="33"/>
      <c r="E5418" s="18"/>
      <c r="F5418" s="31"/>
      <c r="H5418" s="36"/>
    </row>
    <row r="5419" spans="1:8" x14ac:dyDescent="0.25">
      <c r="A5419" s="37"/>
      <c r="D5419" s="33"/>
      <c r="E5419" s="18"/>
      <c r="F5419" s="31"/>
      <c r="H5419" s="36"/>
    </row>
    <row r="5420" spans="1:8" x14ac:dyDescent="0.25">
      <c r="A5420" s="37"/>
      <c r="D5420" s="33"/>
      <c r="E5420" s="18"/>
      <c r="F5420" s="31"/>
      <c r="H5420" s="36"/>
    </row>
    <row r="5421" spans="1:8" x14ac:dyDescent="0.25">
      <c r="A5421" s="37"/>
      <c r="D5421" s="33"/>
      <c r="E5421" s="18"/>
      <c r="F5421" s="31"/>
      <c r="H5421" s="36"/>
    </row>
    <row r="5422" spans="1:8" x14ac:dyDescent="0.25">
      <c r="A5422" s="37"/>
      <c r="D5422" s="33"/>
      <c r="E5422" s="18"/>
      <c r="F5422" s="31"/>
      <c r="H5422" s="36"/>
    </row>
    <row r="5423" spans="1:8" x14ac:dyDescent="0.25">
      <c r="A5423" s="37"/>
      <c r="D5423" s="33"/>
      <c r="E5423" s="18"/>
      <c r="F5423" s="31"/>
      <c r="H5423" s="36"/>
    </row>
    <row r="5424" spans="1:8" x14ac:dyDescent="0.25">
      <c r="A5424" s="37"/>
      <c r="D5424" s="33"/>
      <c r="E5424" s="18"/>
      <c r="F5424" s="31"/>
      <c r="H5424" s="36"/>
    </row>
    <row r="5425" spans="1:8" x14ac:dyDescent="0.25">
      <c r="A5425" s="37"/>
      <c r="D5425" s="33"/>
      <c r="E5425" s="18"/>
      <c r="F5425" s="31"/>
      <c r="H5425" s="36"/>
    </row>
    <row r="5426" spans="1:8" x14ac:dyDescent="0.25">
      <c r="A5426" s="37"/>
      <c r="D5426" s="33"/>
      <c r="E5426" s="18"/>
      <c r="F5426" s="31"/>
      <c r="H5426" s="36"/>
    </row>
    <row r="5427" spans="1:8" x14ac:dyDescent="0.25">
      <c r="A5427" s="37"/>
      <c r="D5427" s="33"/>
      <c r="E5427" s="18"/>
      <c r="F5427" s="31"/>
      <c r="H5427" s="36"/>
    </row>
    <row r="5428" spans="1:8" x14ac:dyDescent="0.25">
      <c r="A5428" s="37"/>
      <c r="D5428" s="33"/>
      <c r="E5428" s="18"/>
      <c r="F5428" s="31"/>
      <c r="H5428" s="36"/>
    </row>
    <row r="5429" spans="1:8" x14ac:dyDescent="0.25">
      <c r="A5429" s="37"/>
      <c r="D5429" s="33"/>
      <c r="E5429" s="18"/>
      <c r="F5429" s="31"/>
      <c r="H5429" s="36"/>
    </row>
    <row r="5430" spans="1:8" x14ac:dyDescent="0.25">
      <c r="A5430" s="37"/>
      <c r="D5430" s="33"/>
      <c r="E5430" s="18"/>
      <c r="F5430" s="31"/>
      <c r="H5430" s="36"/>
    </row>
    <row r="5431" spans="1:8" x14ac:dyDescent="0.25">
      <c r="A5431" s="37"/>
      <c r="D5431" s="33"/>
      <c r="E5431" s="18"/>
      <c r="F5431" s="31"/>
      <c r="H5431" s="36"/>
    </row>
    <row r="5432" spans="1:8" x14ac:dyDescent="0.25">
      <c r="A5432" s="37"/>
      <c r="D5432" s="33"/>
      <c r="E5432" s="18"/>
      <c r="F5432" s="31"/>
      <c r="H5432" s="36"/>
    </row>
    <row r="5433" spans="1:8" x14ac:dyDescent="0.25">
      <c r="A5433" s="37"/>
      <c r="D5433" s="33"/>
      <c r="E5433" s="18"/>
      <c r="F5433" s="31"/>
      <c r="H5433" s="36"/>
    </row>
    <row r="5434" spans="1:8" x14ac:dyDescent="0.25">
      <c r="A5434" s="37"/>
      <c r="D5434" s="33"/>
      <c r="E5434" s="18"/>
      <c r="F5434" s="31"/>
      <c r="H5434" s="36"/>
    </row>
    <row r="5435" spans="1:8" x14ac:dyDescent="0.25">
      <c r="A5435" s="37"/>
      <c r="D5435" s="33"/>
      <c r="E5435" s="18"/>
      <c r="F5435" s="31"/>
      <c r="H5435" s="36"/>
    </row>
    <row r="5436" spans="1:8" x14ac:dyDescent="0.25">
      <c r="A5436" s="37"/>
      <c r="D5436" s="33"/>
      <c r="E5436" s="18"/>
      <c r="F5436" s="31"/>
      <c r="H5436" s="36"/>
    </row>
    <row r="5437" spans="1:8" x14ac:dyDescent="0.25">
      <c r="A5437" s="37"/>
      <c r="D5437" s="33"/>
      <c r="E5437" s="18"/>
      <c r="F5437" s="31"/>
      <c r="H5437" s="36"/>
    </row>
    <row r="5438" spans="1:8" x14ac:dyDescent="0.25">
      <c r="A5438" s="37"/>
      <c r="D5438" s="33"/>
      <c r="E5438" s="18"/>
      <c r="F5438" s="31"/>
      <c r="H5438" s="36"/>
    </row>
    <row r="5439" spans="1:8" x14ac:dyDescent="0.25">
      <c r="A5439" s="37"/>
      <c r="D5439" s="33"/>
      <c r="E5439" s="18"/>
      <c r="F5439" s="31"/>
      <c r="H5439" s="36"/>
    </row>
    <row r="5440" spans="1:8" x14ac:dyDescent="0.25">
      <c r="A5440" s="37"/>
      <c r="D5440" s="33"/>
      <c r="E5440" s="18"/>
      <c r="F5440" s="31"/>
      <c r="H5440" s="36"/>
    </row>
    <row r="5441" spans="1:8" x14ac:dyDescent="0.25">
      <c r="A5441" s="37"/>
      <c r="D5441" s="33"/>
      <c r="E5441" s="18"/>
      <c r="F5441" s="31"/>
      <c r="H5441" s="36"/>
    </row>
    <row r="5442" spans="1:8" x14ac:dyDescent="0.25">
      <c r="A5442" s="37"/>
      <c r="D5442" s="33"/>
      <c r="E5442" s="18"/>
      <c r="F5442" s="31"/>
      <c r="H5442" s="36"/>
    </row>
    <row r="5443" spans="1:8" x14ac:dyDescent="0.25">
      <c r="A5443" s="37"/>
      <c r="D5443" s="33"/>
      <c r="E5443" s="18"/>
      <c r="F5443" s="31"/>
      <c r="H5443" s="36"/>
    </row>
    <row r="5444" spans="1:8" x14ac:dyDescent="0.25">
      <c r="A5444" s="37"/>
      <c r="D5444" s="33"/>
      <c r="E5444" s="18"/>
      <c r="F5444" s="31"/>
      <c r="H5444" s="36"/>
    </row>
    <row r="5445" spans="1:8" x14ac:dyDescent="0.25">
      <c r="A5445" s="37"/>
      <c r="D5445" s="33"/>
      <c r="E5445" s="18"/>
      <c r="F5445" s="31"/>
      <c r="H5445" s="36"/>
    </row>
    <row r="5446" spans="1:8" x14ac:dyDescent="0.25">
      <c r="A5446" s="37"/>
      <c r="D5446" s="33"/>
      <c r="E5446" s="18"/>
      <c r="F5446" s="31"/>
      <c r="H5446" s="36"/>
    </row>
    <row r="5447" spans="1:8" x14ac:dyDescent="0.25">
      <c r="A5447" s="37"/>
      <c r="D5447" s="33"/>
      <c r="E5447" s="18"/>
      <c r="F5447" s="31"/>
      <c r="H5447" s="36"/>
    </row>
    <row r="5448" spans="1:8" x14ac:dyDescent="0.25">
      <c r="A5448" s="37"/>
      <c r="D5448" s="33"/>
      <c r="E5448" s="18"/>
      <c r="F5448" s="31"/>
      <c r="H5448" s="36"/>
    </row>
    <row r="5449" spans="1:8" x14ac:dyDescent="0.25">
      <c r="A5449" s="37"/>
      <c r="D5449" s="33"/>
      <c r="E5449" s="18"/>
      <c r="F5449" s="31"/>
      <c r="H5449" s="36"/>
    </row>
    <row r="5450" spans="1:8" x14ac:dyDescent="0.25">
      <c r="A5450" s="37"/>
      <c r="D5450" s="33"/>
      <c r="E5450" s="18"/>
      <c r="F5450" s="31"/>
      <c r="H5450" s="36"/>
    </row>
    <row r="5451" spans="1:8" x14ac:dyDescent="0.25">
      <c r="A5451" s="37"/>
      <c r="D5451" s="33"/>
      <c r="E5451" s="18"/>
      <c r="F5451" s="31"/>
      <c r="H5451" s="36"/>
    </row>
    <row r="5452" spans="1:8" x14ac:dyDescent="0.25">
      <c r="A5452" s="37"/>
      <c r="D5452" s="33"/>
      <c r="E5452" s="18"/>
      <c r="F5452" s="31"/>
      <c r="H5452" s="36"/>
    </row>
    <row r="5453" spans="1:8" x14ac:dyDescent="0.25">
      <c r="A5453" s="37"/>
      <c r="D5453" s="33"/>
      <c r="E5453" s="18"/>
      <c r="F5453" s="31"/>
      <c r="H5453" s="36"/>
    </row>
    <row r="5454" spans="1:8" x14ac:dyDescent="0.25">
      <c r="A5454" s="37"/>
      <c r="D5454" s="33"/>
      <c r="E5454" s="18"/>
      <c r="F5454" s="31"/>
      <c r="H5454" s="36"/>
    </row>
    <row r="5455" spans="1:8" x14ac:dyDescent="0.25">
      <c r="A5455" s="37"/>
      <c r="D5455" s="33"/>
      <c r="E5455" s="18"/>
      <c r="F5455" s="31"/>
      <c r="H5455" s="36"/>
    </row>
    <row r="5456" spans="1:8" x14ac:dyDescent="0.25">
      <c r="A5456" s="37"/>
      <c r="D5456" s="33"/>
      <c r="E5456" s="18"/>
      <c r="F5456" s="31"/>
      <c r="H5456" s="36"/>
    </row>
    <row r="5457" spans="1:8" x14ac:dyDescent="0.25">
      <c r="A5457" s="37"/>
      <c r="D5457" s="33"/>
      <c r="E5457" s="18"/>
      <c r="F5457" s="31"/>
      <c r="H5457" s="36"/>
    </row>
    <row r="5458" spans="1:8" x14ac:dyDescent="0.25">
      <c r="A5458" s="37"/>
      <c r="D5458" s="33"/>
      <c r="E5458" s="18"/>
      <c r="F5458" s="31"/>
      <c r="H5458" s="36"/>
    </row>
    <row r="5459" spans="1:8" x14ac:dyDescent="0.25">
      <c r="A5459" s="37"/>
      <c r="D5459" s="33"/>
      <c r="E5459" s="18"/>
      <c r="F5459" s="31"/>
      <c r="H5459" s="36"/>
    </row>
    <row r="5460" spans="1:8" x14ac:dyDescent="0.25">
      <c r="A5460" s="37"/>
      <c r="D5460" s="33"/>
      <c r="E5460" s="18"/>
      <c r="F5460" s="31"/>
      <c r="H5460" s="36"/>
    </row>
    <row r="5461" spans="1:8" x14ac:dyDescent="0.25">
      <c r="A5461" s="37"/>
      <c r="D5461" s="33"/>
      <c r="E5461" s="18"/>
      <c r="F5461" s="31"/>
      <c r="H5461" s="36"/>
    </row>
    <row r="5462" spans="1:8" x14ac:dyDescent="0.25">
      <c r="A5462" s="37"/>
      <c r="D5462" s="33"/>
      <c r="E5462" s="18"/>
      <c r="F5462" s="31"/>
      <c r="H5462" s="36"/>
    </row>
    <row r="5463" spans="1:8" x14ac:dyDescent="0.25">
      <c r="A5463" s="37"/>
      <c r="D5463" s="33"/>
      <c r="E5463" s="18"/>
      <c r="F5463" s="31"/>
      <c r="H5463" s="36"/>
    </row>
    <row r="5464" spans="1:8" x14ac:dyDescent="0.25">
      <c r="A5464" s="37"/>
      <c r="D5464" s="33"/>
      <c r="E5464" s="18"/>
      <c r="F5464" s="31"/>
      <c r="H5464" s="36"/>
    </row>
    <row r="5465" spans="1:8" x14ac:dyDescent="0.25">
      <c r="A5465" s="37"/>
      <c r="D5465" s="33"/>
      <c r="E5465" s="18"/>
      <c r="F5465" s="31"/>
      <c r="H5465" s="36"/>
    </row>
    <row r="5466" spans="1:8" x14ac:dyDescent="0.25">
      <c r="A5466" s="37"/>
      <c r="D5466" s="33"/>
      <c r="E5466" s="18"/>
      <c r="F5466" s="31"/>
      <c r="H5466" s="36"/>
    </row>
    <row r="5467" spans="1:8" x14ac:dyDescent="0.25">
      <c r="A5467" s="37"/>
      <c r="D5467" s="33"/>
      <c r="E5467" s="18"/>
      <c r="F5467" s="31"/>
      <c r="H5467" s="36"/>
    </row>
    <row r="5468" spans="1:8" x14ac:dyDescent="0.25">
      <c r="A5468" s="37"/>
      <c r="D5468" s="33"/>
      <c r="E5468" s="18"/>
      <c r="F5468" s="31"/>
      <c r="H5468" s="36"/>
    </row>
    <row r="5469" spans="1:8" x14ac:dyDescent="0.25">
      <c r="A5469" s="37"/>
      <c r="D5469" s="33"/>
      <c r="E5469" s="18"/>
      <c r="F5469" s="31"/>
      <c r="H5469" s="36"/>
    </row>
    <row r="5470" spans="1:8" x14ac:dyDescent="0.25">
      <c r="A5470" s="37"/>
      <c r="D5470" s="33"/>
      <c r="E5470" s="18"/>
      <c r="F5470" s="31"/>
      <c r="H5470" s="36"/>
    </row>
    <row r="5471" spans="1:8" x14ac:dyDescent="0.25">
      <c r="A5471" s="37"/>
      <c r="D5471" s="33"/>
      <c r="E5471" s="18"/>
      <c r="F5471" s="31"/>
      <c r="H5471" s="36"/>
    </row>
    <row r="5472" spans="1:8" x14ac:dyDescent="0.25">
      <c r="A5472" s="37"/>
      <c r="D5472" s="33"/>
      <c r="E5472" s="18"/>
      <c r="F5472" s="31"/>
      <c r="H5472" s="36"/>
    </row>
    <row r="5473" spans="1:8" x14ac:dyDescent="0.25">
      <c r="A5473" s="37"/>
      <c r="D5473" s="33"/>
      <c r="E5473" s="18"/>
      <c r="F5473" s="31"/>
      <c r="H5473" s="36"/>
    </row>
    <row r="5474" spans="1:8" x14ac:dyDescent="0.25">
      <c r="A5474" s="37"/>
      <c r="D5474" s="33"/>
      <c r="E5474" s="18"/>
      <c r="F5474" s="31"/>
      <c r="H5474" s="36"/>
    </row>
    <row r="5475" spans="1:8" x14ac:dyDescent="0.25">
      <c r="A5475" s="37"/>
      <c r="D5475" s="33"/>
      <c r="E5475" s="18"/>
      <c r="F5475" s="31"/>
      <c r="H5475" s="36"/>
    </row>
    <row r="5476" spans="1:8" x14ac:dyDescent="0.25">
      <c r="A5476" s="37"/>
      <c r="D5476" s="33"/>
      <c r="E5476" s="18"/>
      <c r="F5476" s="31"/>
      <c r="H5476" s="36"/>
    </row>
    <row r="5477" spans="1:8" x14ac:dyDescent="0.25">
      <c r="A5477" s="37"/>
      <c r="D5477" s="33"/>
      <c r="E5477" s="18"/>
      <c r="F5477" s="31"/>
      <c r="H5477" s="36"/>
    </row>
    <row r="5478" spans="1:8" x14ac:dyDescent="0.25">
      <c r="A5478" s="37"/>
      <c r="D5478" s="33"/>
      <c r="E5478" s="18"/>
      <c r="F5478" s="31"/>
      <c r="H5478" s="36"/>
    </row>
    <row r="5479" spans="1:8" x14ac:dyDescent="0.25">
      <c r="A5479" s="37"/>
      <c r="D5479" s="33"/>
      <c r="E5479" s="18"/>
      <c r="F5479" s="31"/>
      <c r="H5479" s="36"/>
    </row>
    <row r="5480" spans="1:8" x14ac:dyDescent="0.25">
      <c r="A5480" s="37"/>
      <c r="D5480" s="33"/>
      <c r="E5480" s="18"/>
      <c r="F5480" s="31"/>
      <c r="H5480" s="36"/>
    </row>
    <row r="5481" spans="1:8" x14ac:dyDescent="0.25">
      <c r="A5481" s="37"/>
      <c r="D5481" s="33"/>
      <c r="E5481" s="18"/>
      <c r="F5481" s="31"/>
      <c r="H5481" s="36"/>
    </row>
    <row r="5482" spans="1:8" x14ac:dyDescent="0.25">
      <c r="A5482" s="37"/>
      <c r="D5482" s="33"/>
      <c r="E5482" s="18"/>
      <c r="F5482" s="31"/>
      <c r="H5482" s="36"/>
    </row>
    <row r="5483" spans="1:8" x14ac:dyDescent="0.25">
      <c r="A5483" s="37"/>
      <c r="D5483" s="33"/>
      <c r="E5483" s="18"/>
      <c r="F5483" s="31"/>
      <c r="H5483" s="36"/>
    </row>
    <row r="5484" spans="1:8" x14ac:dyDescent="0.25">
      <c r="A5484" s="37"/>
      <c r="D5484" s="33"/>
      <c r="E5484" s="18"/>
      <c r="F5484" s="31"/>
      <c r="H5484" s="36"/>
    </row>
    <row r="5485" spans="1:8" x14ac:dyDescent="0.25">
      <c r="A5485" s="37"/>
      <c r="D5485" s="33"/>
      <c r="E5485" s="18"/>
      <c r="F5485" s="31"/>
      <c r="H5485" s="36"/>
    </row>
    <row r="5486" spans="1:8" x14ac:dyDescent="0.25">
      <c r="A5486" s="37"/>
      <c r="D5486" s="33"/>
      <c r="E5486" s="18"/>
      <c r="F5486" s="31"/>
      <c r="H5486" s="36"/>
    </row>
    <row r="5487" spans="1:8" x14ac:dyDescent="0.25">
      <c r="A5487" s="37"/>
      <c r="D5487" s="33"/>
      <c r="E5487" s="18"/>
      <c r="F5487" s="31"/>
      <c r="H5487" s="36"/>
    </row>
    <row r="5488" spans="1:8" x14ac:dyDescent="0.25">
      <c r="A5488" s="37"/>
      <c r="D5488" s="33"/>
      <c r="E5488" s="18"/>
      <c r="F5488" s="31"/>
      <c r="H5488" s="36"/>
    </row>
    <row r="5489" spans="1:8" x14ac:dyDescent="0.25">
      <c r="A5489" s="37"/>
      <c r="D5489" s="33"/>
      <c r="E5489" s="18"/>
      <c r="F5489" s="31"/>
      <c r="H5489" s="36"/>
    </row>
    <row r="5490" spans="1:8" x14ac:dyDescent="0.25">
      <c r="A5490" s="37"/>
      <c r="D5490" s="33"/>
      <c r="E5490" s="18"/>
      <c r="F5490" s="31"/>
      <c r="H5490" s="36"/>
    </row>
    <row r="5491" spans="1:8" x14ac:dyDescent="0.25">
      <c r="A5491" s="37"/>
      <c r="D5491" s="33"/>
      <c r="E5491" s="18"/>
      <c r="F5491" s="31"/>
      <c r="H5491" s="36"/>
    </row>
    <row r="5492" spans="1:8" x14ac:dyDescent="0.25">
      <c r="A5492" s="37"/>
      <c r="D5492" s="33"/>
      <c r="E5492" s="18"/>
      <c r="F5492" s="31"/>
      <c r="H5492" s="36"/>
    </row>
    <row r="5493" spans="1:8" x14ac:dyDescent="0.25">
      <c r="A5493" s="37"/>
      <c r="D5493" s="33"/>
      <c r="E5493" s="18"/>
      <c r="F5493" s="31"/>
      <c r="H5493" s="36"/>
    </row>
    <row r="5494" spans="1:8" x14ac:dyDescent="0.25">
      <c r="A5494" s="37"/>
      <c r="D5494" s="33"/>
      <c r="E5494" s="18"/>
      <c r="F5494" s="31"/>
      <c r="H5494" s="36"/>
    </row>
    <row r="5495" spans="1:8" x14ac:dyDescent="0.25">
      <c r="A5495" s="37"/>
      <c r="D5495" s="33"/>
      <c r="E5495" s="18"/>
      <c r="F5495" s="31"/>
      <c r="H5495" s="36"/>
    </row>
    <row r="5496" spans="1:8" x14ac:dyDescent="0.25">
      <c r="A5496" s="37"/>
      <c r="D5496" s="33"/>
      <c r="E5496" s="18"/>
      <c r="F5496" s="31"/>
      <c r="H5496" s="36"/>
    </row>
    <row r="5497" spans="1:8" x14ac:dyDescent="0.25">
      <c r="A5497" s="37"/>
      <c r="D5497" s="33"/>
      <c r="E5497" s="18"/>
      <c r="F5497" s="31"/>
      <c r="H5497" s="36"/>
    </row>
    <row r="5498" spans="1:8" x14ac:dyDescent="0.25">
      <c r="A5498" s="37"/>
      <c r="D5498" s="33"/>
      <c r="E5498" s="18"/>
      <c r="F5498" s="31"/>
      <c r="H5498" s="36"/>
    </row>
    <row r="5499" spans="1:8" x14ac:dyDescent="0.25">
      <c r="A5499" s="37"/>
      <c r="D5499" s="33"/>
      <c r="E5499" s="18"/>
      <c r="F5499" s="31"/>
      <c r="H5499" s="36"/>
    </row>
    <row r="5500" spans="1:8" x14ac:dyDescent="0.25">
      <c r="A5500" s="37"/>
      <c r="D5500" s="33"/>
      <c r="E5500" s="18"/>
      <c r="F5500" s="31"/>
      <c r="H5500" s="36"/>
    </row>
    <row r="5501" spans="1:8" x14ac:dyDescent="0.25">
      <c r="A5501" s="37"/>
      <c r="D5501" s="33"/>
      <c r="E5501" s="18"/>
      <c r="F5501" s="31"/>
      <c r="H5501" s="36"/>
    </row>
    <row r="5502" spans="1:8" x14ac:dyDescent="0.25">
      <c r="A5502" s="37"/>
      <c r="D5502" s="33"/>
      <c r="E5502" s="18"/>
      <c r="F5502" s="31"/>
      <c r="H5502" s="36"/>
    </row>
    <row r="5503" spans="1:8" x14ac:dyDescent="0.25">
      <c r="A5503" s="37"/>
      <c r="D5503" s="33"/>
      <c r="E5503" s="18"/>
      <c r="F5503" s="31"/>
      <c r="H5503" s="36"/>
    </row>
    <row r="5504" spans="1:8" x14ac:dyDescent="0.25">
      <c r="A5504" s="37"/>
      <c r="D5504" s="33"/>
      <c r="E5504" s="18"/>
      <c r="F5504" s="31"/>
      <c r="H5504" s="36"/>
    </row>
    <row r="5505" spans="1:8" x14ac:dyDescent="0.25">
      <c r="A5505" s="37"/>
      <c r="D5505" s="33"/>
      <c r="E5505" s="18"/>
      <c r="F5505" s="31"/>
      <c r="H5505" s="36"/>
    </row>
    <row r="5506" spans="1:8" x14ac:dyDescent="0.25">
      <c r="A5506" s="37"/>
      <c r="D5506" s="33"/>
      <c r="E5506" s="18"/>
      <c r="F5506" s="31"/>
      <c r="H5506" s="36"/>
    </row>
    <row r="5507" spans="1:8" x14ac:dyDescent="0.25">
      <c r="A5507" s="37"/>
      <c r="D5507" s="33"/>
      <c r="E5507" s="18"/>
      <c r="F5507" s="31"/>
      <c r="H5507" s="36"/>
    </row>
    <row r="5508" spans="1:8" x14ac:dyDescent="0.25">
      <c r="A5508" s="37"/>
      <c r="D5508" s="33"/>
      <c r="E5508" s="18"/>
      <c r="F5508" s="31"/>
      <c r="H5508" s="36"/>
    </row>
    <row r="5509" spans="1:8" x14ac:dyDescent="0.25">
      <c r="A5509" s="37"/>
      <c r="D5509" s="33"/>
      <c r="E5509" s="18"/>
      <c r="F5509" s="31"/>
      <c r="H5509" s="36"/>
    </row>
    <row r="5510" spans="1:8" x14ac:dyDescent="0.25">
      <c r="A5510" s="37"/>
      <c r="D5510" s="33"/>
      <c r="E5510" s="18"/>
      <c r="F5510" s="31"/>
      <c r="H5510" s="36"/>
    </row>
    <row r="5511" spans="1:8" x14ac:dyDescent="0.25">
      <c r="A5511" s="37"/>
      <c r="D5511" s="33"/>
      <c r="E5511" s="18"/>
      <c r="F5511" s="31"/>
      <c r="H5511" s="36"/>
    </row>
    <row r="5512" spans="1:8" x14ac:dyDescent="0.25">
      <c r="A5512" s="37"/>
      <c r="D5512" s="33"/>
      <c r="E5512" s="18"/>
      <c r="F5512" s="31"/>
      <c r="H5512" s="36"/>
    </row>
    <row r="5513" spans="1:8" x14ac:dyDescent="0.25">
      <c r="A5513" s="37"/>
      <c r="D5513" s="33"/>
      <c r="E5513" s="18"/>
      <c r="F5513" s="31"/>
      <c r="H5513" s="36"/>
    </row>
    <row r="5514" spans="1:8" x14ac:dyDescent="0.25">
      <c r="A5514" s="37"/>
      <c r="D5514" s="33"/>
      <c r="E5514" s="18"/>
      <c r="F5514" s="31"/>
      <c r="H5514" s="36"/>
    </row>
    <row r="5515" spans="1:8" x14ac:dyDescent="0.25">
      <c r="A5515" s="37"/>
      <c r="D5515" s="33"/>
      <c r="E5515" s="18"/>
      <c r="F5515" s="31"/>
      <c r="H5515" s="36"/>
    </row>
    <row r="5516" spans="1:8" x14ac:dyDescent="0.25">
      <c r="A5516" s="37"/>
      <c r="D5516" s="33"/>
      <c r="E5516" s="18"/>
      <c r="F5516" s="31"/>
      <c r="H5516" s="36"/>
    </row>
    <row r="5517" spans="1:8" x14ac:dyDescent="0.25">
      <c r="A5517" s="37"/>
      <c r="D5517" s="33"/>
      <c r="E5517" s="18"/>
      <c r="F5517" s="31"/>
      <c r="H5517" s="36"/>
    </row>
    <row r="5518" spans="1:8" x14ac:dyDescent="0.25">
      <c r="A5518" s="37"/>
      <c r="D5518" s="33"/>
      <c r="E5518" s="18"/>
      <c r="F5518" s="31"/>
      <c r="H5518" s="36"/>
    </row>
    <row r="5519" spans="1:8" x14ac:dyDescent="0.25">
      <c r="A5519" s="37"/>
      <c r="D5519" s="33"/>
      <c r="E5519" s="18"/>
      <c r="F5519" s="31"/>
      <c r="H5519" s="36"/>
    </row>
    <row r="5520" spans="1:8" x14ac:dyDescent="0.25">
      <c r="A5520" s="37"/>
      <c r="D5520" s="33"/>
      <c r="E5520" s="18"/>
      <c r="F5520" s="31"/>
      <c r="H5520" s="36"/>
    </row>
    <row r="5521" spans="1:8" x14ac:dyDescent="0.25">
      <c r="A5521" s="37"/>
      <c r="D5521" s="33"/>
      <c r="E5521" s="18"/>
      <c r="F5521" s="31"/>
      <c r="H5521" s="36"/>
    </row>
    <row r="5522" spans="1:8" x14ac:dyDescent="0.25">
      <c r="A5522" s="37"/>
      <c r="D5522" s="33"/>
      <c r="E5522" s="18"/>
      <c r="F5522" s="31"/>
      <c r="H5522" s="36"/>
    </row>
    <row r="5523" spans="1:8" x14ac:dyDescent="0.25">
      <c r="A5523" s="37"/>
      <c r="D5523" s="33"/>
      <c r="E5523" s="18"/>
      <c r="F5523" s="31"/>
      <c r="H5523" s="36"/>
    </row>
    <row r="5524" spans="1:8" x14ac:dyDescent="0.25">
      <c r="A5524" s="37"/>
      <c r="D5524" s="33"/>
      <c r="E5524" s="18"/>
      <c r="F5524" s="31"/>
      <c r="H5524" s="36"/>
    </row>
    <row r="5525" spans="1:8" x14ac:dyDescent="0.25">
      <c r="A5525" s="37"/>
      <c r="D5525" s="33"/>
      <c r="E5525" s="18"/>
      <c r="F5525" s="31"/>
      <c r="H5525" s="36"/>
    </row>
    <row r="5526" spans="1:8" x14ac:dyDescent="0.25">
      <c r="A5526" s="37"/>
      <c r="D5526" s="33"/>
      <c r="E5526" s="18"/>
      <c r="F5526" s="31"/>
      <c r="H5526" s="36"/>
    </row>
    <row r="5527" spans="1:8" x14ac:dyDescent="0.25">
      <c r="A5527" s="37"/>
      <c r="D5527" s="33"/>
      <c r="E5527" s="18"/>
      <c r="F5527" s="31"/>
      <c r="H5527" s="36"/>
    </row>
    <row r="5528" spans="1:8" x14ac:dyDescent="0.25">
      <c r="A5528" s="37"/>
      <c r="D5528" s="33"/>
      <c r="E5528" s="18"/>
      <c r="F5528" s="31"/>
      <c r="H5528" s="36"/>
    </row>
    <row r="5529" spans="1:8" x14ac:dyDescent="0.25">
      <c r="A5529" s="37"/>
      <c r="D5529" s="33"/>
      <c r="E5529" s="18"/>
      <c r="F5529" s="31"/>
      <c r="H5529" s="36"/>
    </row>
    <row r="5530" spans="1:8" x14ac:dyDescent="0.25">
      <c r="A5530" s="37"/>
      <c r="D5530" s="33"/>
      <c r="E5530" s="18"/>
      <c r="F5530" s="31"/>
      <c r="H5530" s="36"/>
    </row>
    <row r="5531" spans="1:8" x14ac:dyDescent="0.25">
      <c r="A5531" s="37"/>
      <c r="D5531" s="33"/>
      <c r="E5531" s="18"/>
      <c r="F5531" s="31"/>
      <c r="H5531" s="36"/>
    </row>
    <row r="5532" spans="1:8" x14ac:dyDescent="0.25">
      <c r="A5532" s="37"/>
      <c r="D5532" s="33"/>
      <c r="E5532" s="18"/>
      <c r="F5532" s="31"/>
      <c r="H5532" s="36"/>
    </row>
    <row r="5533" spans="1:8" x14ac:dyDescent="0.25">
      <c r="A5533" s="37"/>
      <c r="D5533" s="33"/>
      <c r="E5533" s="18"/>
      <c r="F5533" s="31"/>
      <c r="H5533" s="36"/>
    </row>
    <row r="5534" spans="1:8" x14ac:dyDescent="0.25">
      <c r="A5534" s="37"/>
      <c r="D5534" s="33"/>
      <c r="E5534" s="18"/>
      <c r="F5534" s="31"/>
      <c r="H5534" s="36"/>
    </row>
    <row r="5535" spans="1:8" x14ac:dyDescent="0.25">
      <c r="A5535" s="37"/>
      <c r="D5535" s="33"/>
      <c r="E5535" s="18"/>
      <c r="F5535" s="31"/>
      <c r="H5535" s="36"/>
    </row>
    <row r="5536" spans="1:8" x14ac:dyDescent="0.25">
      <c r="A5536" s="37"/>
      <c r="D5536" s="33"/>
      <c r="E5536" s="18"/>
      <c r="F5536" s="31"/>
      <c r="H5536" s="36"/>
    </row>
    <row r="5537" spans="1:8" x14ac:dyDescent="0.25">
      <c r="A5537" s="37"/>
      <c r="D5537" s="33"/>
      <c r="E5537" s="18"/>
      <c r="F5537" s="31"/>
      <c r="H5537" s="36"/>
    </row>
    <row r="5538" spans="1:8" x14ac:dyDescent="0.25">
      <c r="A5538" s="37"/>
      <c r="D5538" s="33"/>
      <c r="E5538" s="18"/>
      <c r="F5538" s="31"/>
      <c r="H5538" s="36"/>
    </row>
    <row r="5539" spans="1:8" x14ac:dyDescent="0.25">
      <c r="A5539" s="37"/>
      <c r="D5539" s="33"/>
      <c r="E5539" s="18"/>
      <c r="F5539" s="31"/>
      <c r="H5539" s="36"/>
    </row>
    <row r="5540" spans="1:8" x14ac:dyDescent="0.25">
      <c r="A5540" s="37"/>
      <c r="D5540" s="33"/>
      <c r="E5540" s="18"/>
      <c r="F5540" s="31"/>
      <c r="H5540" s="36"/>
    </row>
    <row r="5541" spans="1:8" x14ac:dyDescent="0.25">
      <c r="A5541" s="37"/>
      <c r="D5541" s="33"/>
      <c r="E5541" s="18"/>
      <c r="F5541" s="31"/>
      <c r="H5541" s="36"/>
    </row>
    <row r="5542" spans="1:8" x14ac:dyDescent="0.25">
      <c r="A5542" s="37"/>
      <c r="D5542" s="33"/>
      <c r="E5542" s="18"/>
      <c r="F5542" s="31"/>
      <c r="H5542" s="36"/>
    </row>
    <row r="5543" spans="1:8" x14ac:dyDescent="0.25">
      <c r="A5543" s="37"/>
      <c r="D5543" s="33"/>
      <c r="E5543" s="18"/>
      <c r="F5543" s="31"/>
      <c r="H5543" s="36"/>
    </row>
    <row r="5544" spans="1:8" x14ac:dyDescent="0.25">
      <c r="A5544" s="37"/>
      <c r="D5544" s="33"/>
      <c r="E5544" s="18"/>
      <c r="F5544" s="31"/>
      <c r="H5544" s="36"/>
    </row>
    <row r="5545" spans="1:8" x14ac:dyDescent="0.25">
      <c r="A5545" s="37"/>
      <c r="D5545" s="33"/>
      <c r="E5545" s="18"/>
      <c r="F5545" s="31"/>
      <c r="H5545" s="36"/>
    </row>
    <row r="5546" spans="1:8" x14ac:dyDescent="0.25">
      <c r="A5546" s="37"/>
      <c r="D5546" s="33"/>
      <c r="E5546" s="18"/>
      <c r="F5546" s="31"/>
      <c r="H5546" s="36"/>
    </row>
    <row r="5547" spans="1:8" x14ac:dyDescent="0.25">
      <c r="A5547" s="37"/>
      <c r="D5547" s="33"/>
      <c r="E5547" s="18"/>
      <c r="F5547" s="31"/>
      <c r="H5547" s="36"/>
    </row>
    <row r="5548" spans="1:8" x14ac:dyDescent="0.25">
      <c r="A5548" s="37"/>
      <c r="D5548" s="33"/>
      <c r="E5548" s="18"/>
      <c r="F5548" s="31"/>
      <c r="H5548" s="36"/>
    </row>
    <row r="5549" spans="1:8" x14ac:dyDescent="0.25">
      <c r="A5549" s="37"/>
      <c r="D5549" s="33"/>
      <c r="E5549" s="18"/>
      <c r="F5549" s="31"/>
      <c r="H5549" s="36"/>
    </row>
    <row r="5550" spans="1:8" x14ac:dyDescent="0.25">
      <c r="A5550" s="37"/>
      <c r="D5550" s="33"/>
      <c r="E5550" s="18"/>
      <c r="F5550" s="31"/>
      <c r="H5550" s="36"/>
    </row>
    <row r="5551" spans="1:8" x14ac:dyDescent="0.25">
      <c r="A5551" s="37"/>
      <c r="D5551" s="33"/>
      <c r="E5551" s="18"/>
      <c r="F5551" s="31"/>
      <c r="H5551" s="36"/>
    </row>
    <row r="5552" spans="1:8" x14ac:dyDescent="0.25">
      <c r="A5552" s="37"/>
      <c r="D5552" s="33"/>
      <c r="E5552" s="18"/>
      <c r="F5552" s="31"/>
      <c r="H5552" s="36"/>
    </row>
    <row r="5553" spans="1:8" x14ac:dyDescent="0.25">
      <c r="A5553" s="37"/>
      <c r="D5553" s="33"/>
      <c r="E5553" s="18"/>
      <c r="F5553" s="31"/>
      <c r="H5553" s="36"/>
    </row>
    <row r="5554" spans="1:8" x14ac:dyDescent="0.25">
      <c r="A5554" s="37"/>
      <c r="D5554" s="33"/>
      <c r="E5554" s="18"/>
      <c r="F5554" s="31"/>
      <c r="H5554" s="36"/>
    </row>
    <row r="5555" spans="1:8" x14ac:dyDescent="0.25">
      <c r="A5555" s="37"/>
      <c r="D5555" s="33"/>
      <c r="E5555" s="18"/>
      <c r="F5555" s="31"/>
      <c r="H5555" s="36"/>
    </row>
    <row r="5556" spans="1:8" x14ac:dyDescent="0.25">
      <c r="A5556" s="37"/>
      <c r="D5556" s="33"/>
      <c r="E5556" s="18"/>
      <c r="F5556" s="31"/>
      <c r="H5556" s="36"/>
    </row>
    <row r="5557" spans="1:8" x14ac:dyDescent="0.25">
      <c r="A5557" s="37"/>
      <c r="D5557" s="33"/>
      <c r="E5557" s="18"/>
      <c r="F5557" s="31"/>
      <c r="H5557" s="36"/>
    </row>
    <row r="5558" spans="1:8" x14ac:dyDescent="0.25">
      <c r="A5558" s="37"/>
      <c r="D5558" s="33"/>
      <c r="E5558" s="18"/>
      <c r="F5558" s="31"/>
      <c r="H5558" s="36"/>
    </row>
    <row r="5559" spans="1:8" x14ac:dyDescent="0.25">
      <c r="A5559" s="37"/>
      <c r="D5559" s="33"/>
      <c r="E5559" s="18"/>
      <c r="F5559" s="31"/>
      <c r="H5559" s="36"/>
    </row>
    <row r="5560" spans="1:8" x14ac:dyDescent="0.25">
      <c r="A5560" s="37"/>
      <c r="D5560" s="33"/>
      <c r="E5560" s="18"/>
      <c r="F5560" s="31"/>
      <c r="H5560" s="36"/>
    </row>
    <row r="5561" spans="1:8" x14ac:dyDescent="0.25">
      <c r="A5561" s="37"/>
      <c r="D5561" s="33"/>
      <c r="E5561" s="18"/>
      <c r="F5561" s="31"/>
      <c r="H5561" s="36"/>
    </row>
    <row r="5562" spans="1:8" x14ac:dyDescent="0.25">
      <c r="A5562" s="37"/>
      <c r="D5562" s="33"/>
      <c r="E5562" s="18"/>
      <c r="F5562" s="31"/>
      <c r="H5562" s="36"/>
    </row>
    <row r="5563" spans="1:8" x14ac:dyDescent="0.25">
      <c r="A5563" s="37"/>
      <c r="D5563" s="33"/>
      <c r="E5563" s="18"/>
      <c r="F5563" s="31"/>
      <c r="H5563" s="36"/>
    </row>
    <row r="5564" spans="1:8" x14ac:dyDescent="0.25">
      <c r="A5564" s="37"/>
      <c r="D5564" s="33"/>
      <c r="E5564" s="18"/>
      <c r="F5564" s="31"/>
      <c r="H5564" s="36"/>
    </row>
    <row r="5565" spans="1:8" x14ac:dyDescent="0.25">
      <c r="A5565" s="37"/>
      <c r="D5565" s="33"/>
      <c r="E5565" s="18"/>
      <c r="F5565" s="31"/>
      <c r="H5565" s="36"/>
    </row>
    <row r="5566" spans="1:8" x14ac:dyDescent="0.25">
      <c r="A5566" s="37"/>
      <c r="D5566" s="33"/>
      <c r="E5566" s="18"/>
      <c r="F5566" s="31"/>
      <c r="H5566" s="36"/>
    </row>
    <row r="5567" spans="1:8" x14ac:dyDescent="0.25">
      <c r="A5567" s="37"/>
      <c r="D5567" s="33"/>
      <c r="E5567" s="18"/>
      <c r="F5567" s="31"/>
      <c r="H5567" s="36"/>
    </row>
    <row r="5568" spans="1:8" x14ac:dyDescent="0.25">
      <c r="A5568" s="37"/>
      <c r="D5568" s="33"/>
      <c r="E5568" s="18"/>
      <c r="F5568" s="31"/>
      <c r="H5568" s="36"/>
    </row>
    <row r="5569" spans="1:8" x14ac:dyDescent="0.25">
      <c r="A5569" s="37"/>
      <c r="D5569" s="33"/>
      <c r="E5569" s="18"/>
      <c r="F5569" s="31"/>
      <c r="H5569" s="36"/>
    </row>
    <row r="5570" spans="1:8" x14ac:dyDescent="0.25">
      <c r="A5570" s="37"/>
      <c r="D5570" s="33"/>
      <c r="E5570" s="18"/>
      <c r="F5570" s="31"/>
      <c r="H5570" s="36"/>
    </row>
    <row r="5571" spans="1:8" x14ac:dyDescent="0.25">
      <c r="A5571" s="37"/>
      <c r="D5571" s="33"/>
      <c r="E5571" s="18"/>
      <c r="F5571" s="31"/>
      <c r="H5571" s="36"/>
    </row>
    <row r="5572" spans="1:8" x14ac:dyDescent="0.25">
      <c r="A5572" s="37"/>
      <c r="D5572" s="33"/>
      <c r="E5572" s="18"/>
      <c r="F5572" s="31"/>
      <c r="H5572" s="36"/>
    </row>
    <row r="5573" spans="1:8" x14ac:dyDescent="0.25">
      <c r="A5573" s="37"/>
      <c r="D5573" s="33"/>
      <c r="E5573" s="18"/>
      <c r="F5573" s="31"/>
      <c r="H5573" s="36"/>
    </row>
    <row r="5574" spans="1:8" x14ac:dyDescent="0.25">
      <c r="A5574" s="37"/>
      <c r="D5574" s="33"/>
      <c r="E5574" s="18"/>
      <c r="F5574" s="31"/>
      <c r="H5574" s="36"/>
    </row>
    <row r="5575" spans="1:8" x14ac:dyDescent="0.25">
      <c r="A5575" s="37"/>
      <c r="D5575" s="33"/>
      <c r="E5575" s="18"/>
      <c r="F5575" s="31"/>
      <c r="H5575" s="36"/>
    </row>
    <row r="5576" spans="1:8" x14ac:dyDescent="0.25">
      <c r="A5576" s="37"/>
      <c r="D5576" s="33"/>
      <c r="E5576" s="18"/>
      <c r="F5576" s="31"/>
      <c r="H5576" s="36"/>
    </row>
    <row r="5577" spans="1:8" x14ac:dyDescent="0.25">
      <c r="A5577" s="37"/>
      <c r="D5577" s="33"/>
      <c r="E5577" s="18"/>
      <c r="F5577" s="31"/>
      <c r="H5577" s="36"/>
    </row>
    <row r="5578" spans="1:8" x14ac:dyDescent="0.25">
      <c r="A5578" s="37"/>
      <c r="D5578" s="33"/>
      <c r="E5578" s="18"/>
      <c r="F5578" s="31"/>
      <c r="H5578" s="36"/>
    </row>
    <row r="5579" spans="1:8" x14ac:dyDescent="0.25">
      <c r="A5579" s="37"/>
      <c r="D5579" s="33"/>
      <c r="E5579" s="18"/>
      <c r="F5579" s="31"/>
      <c r="H5579" s="36"/>
    </row>
    <row r="5580" spans="1:8" x14ac:dyDescent="0.25">
      <c r="A5580" s="37"/>
      <c r="D5580" s="33"/>
      <c r="E5580" s="18"/>
      <c r="F5580" s="31"/>
      <c r="H5580" s="36"/>
    </row>
    <row r="5581" spans="1:8" x14ac:dyDescent="0.25">
      <c r="A5581" s="37"/>
      <c r="D5581" s="33"/>
      <c r="E5581" s="18"/>
      <c r="F5581" s="31"/>
      <c r="H5581" s="36"/>
    </row>
    <row r="5582" spans="1:8" x14ac:dyDescent="0.25">
      <c r="A5582" s="37"/>
      <c r="D5582" s="33"/>
      <c r="E5582" s="18"/>
      <c r="F5582" s="31"/>
      <c r="H5582" s="36"/>
    </row>
    <row r="5583" spans="1:8" x14ac:dyDescent="0.25">
      <c r="A5583" s="37"/>
      <c r="D5583" s="33"/>
      <c r="E5583" s="18"/>
      <c r="F5583" s="31"/>
      <c r="H5583" s="36"/>
    </row>
    <row r="5584" spans="1:8" x14ac:dyDescent="0.25">
      <c r="A5584" s="37"/>
      <c r="D5584" s="33"/>
      <c r="E5584" s="18"/>
      <c r="F5584" s="31"/>
      <c r="H5584" s="36"/>
    </row>
    <row r="5585" spans="1:8" x14ac:dyDescent="0.25">
      <c r="A5585" s="37"/>
      <c r="D5585" s="33"/>
      <c r="E5585" s="18"/>
      <c r="F5585" s="31"/>
      <c r="H5585" s="36"/>
    </row>
    <row r="5586" spans="1:8" x14ac:dyDescent="0.25">
      <c r="A5586" s="37"/>
      <c r="D5586" s="33"/>
      <c r="E5586" s="18"/>
      <c r="F5586" s="31"/>
      <c r="H5586" s="36"/>
    </row>
    <row r="5587" spans="1:8" x14ac:dyDescent="0.25">
      <c r="A5587" s="37"/>
      <c r="D5587" s="33"/>
      <c r="E5587" s="18"/>
      <c r="F5587" s="31"/>
      <c r="H5587" s="36"/>
    </row>
    <row r="5588" spans="1:8" x14ac:dyDescent="0.25">
      <c r="A5588" s="37"/>
      <c r="D5588" s="33"/>
      <c r="E5588" s="18"/>
      <c r="F5588" s="31"/>
      <c r="H5588" s="36"/>
    </row>
    <row r="5589" spans="1:8" x14ac:dyDescent="0.25">
      <c r="A5589" s="37"/>
      <c r="D5589" s="33"/>
      <c r="E5589" s="18"/>
      <c r="F5589" s="31"/>
      <c r="H5589" s="36"/>
    </row>
    <row r="5590" spans="1:8" x14ac:dyDescent="0.25">
      <c r="A5590" s="37"/>
      <c r="D5590" s="33"/>
      <c r="E5590" s="18"/>
      <c r="F5590" s="31"/>
      <c r="H5590" s="36"/>
    </row>
    <row r="5591" spans="1:8" x14ac:dyDescent="0.25">
      <c r="A5591" s="37"/>
      <c r="D5591" s="33"/>
      <c r="E5591" s="18"/>
      <c r="F5591" s="31"/>
      <c r="H5591" s="36"/>
    </row>
    <row r="5592" spans="1:8" x14ac:dyDescent="0.25">
      <c r="A5592" s="37"/>
      <c r="D5592" s="33"/>
      <c r="E5592" s="18"/>
      <c r="F5592" s="31"/>
      <c r="H5592" s="36"/>
    </row>
    <row r="5593" spans="1:8" x14ac:dyDescent="0.25">
      <c r="A5593" s="37"/>
      <c r="D5593" s="33"/>
      <c r="E5593" s="18"/>
      <c r="F5593" s="31"/>
      <c r="H5593" s="36"/>
    </row>
    <row r="5594" spans="1:8" x14ac:dyDescent="0.25">
      <c r="A5594" s="37"/>
      <c r="D5594" s="33"/>
      <c r="E5594" s="18"/>
      <c r="F5594" s="31"/>
      <c r="H5594" s="36"/>
    </row>
    <row r="5595" spans="1:8" x14ac:dyDescent="0.25">
      <c r="A5595" s="37"/>
      <c r="D5595" s="33"/>
      <c r="E5595" s="18"/>
      <c r="F5595" s="31"/>
      <c r="H5595" s="36"/>
    </row>
    <row r="5596" spans="1:8" x14ac:dyDescent="0.25">
      <c r="A5596" s="37"/>
      <c r="D5596" s="33"/>
      <c r="E5596" s="18"/>
      <c r="F5596" s="31"/>
      <c r="H5596" s="36"/>
    </row>
    <row r="5597" spans="1:8" x14ac:dyDescent="0.25">
      <c r="A5597" s="37"/>
      <c r="D5597" s="33"/>
      <c r="E5597" s="18"/>
      <c r="F5597" s="31"/>
      <c r="H5597" s="36"/>
    </row>
    <row r="5598" spans="1:8" x14ac:dyDescent="0.25">
      <c r="A5598" s="37"/>
      <c r="D5598" s="33"/>
      <c r="E5598" s="18"/>
      <c r="F5598" s="31"/>
      <c r="H5598" s="36"/>
    </row>
    <row r="5599" spans="1:8" x14ac:dyDescent="0.25">
      <c r="A5599" s="37"/>
      <c r="D5599" s="33"/>
      <c r="E5599" s="18"/>
      <c r="F5599" s="31"/>
      <c r="H5599" s="36"/>
    </row>
    <row r="5600" spans="1:8" x14ac:dyDescent="0.25">
      <c r="A5600" s="37"/>
      <c r="D5600" s="33"/>
      <c r="E5600" s="18"/>
      <c r="F5600" s="31"/>
      <c r="H5600" s="36"/>
    </row>
    <row r="5601" spans="1:8" x14ac:dyDescent="0.25">
      <c r="A5601" s="37"/>
      <c r="D5601" s="33"/>
      <c r="E5601" s="18"/>
      <c r="F5601" s="31"/>
      <c r="H5601" s="36"/>
    </row>
    <row r="5602" spans="1:8" x14ac:dyDescent="0.25">
      <c r="A5602" s="37"/>
      <c r="D5602" s="33"/>
      <c r="E5602" s="18"/>
      <c r="F5602" s="31"/>
      <c r="H5602" s="36"/>
    </row>
    <row r="5603" spans="1:8" x14ac:dyDescent="0.25">
      <c r="A5603" s="37"/>
      <c r="D5603" s="33"/>
      <c r="E5603" s="18"/>
      <c r="F5603" s="31"/>
      <c r="H5603" s="36"/>
    </row>
    <row r="5604" spans="1:8" x14ac:dyDescent="0.25">
      <c r="A5604" s="37"/>
      <c r="D5604" s="33"/>
      <c r="E5604" s="18"/>
      <c r="F5604" s="31"/>
      <c r="H5604" s="36"/>
    </row>
    <row r="5605" spans="1:8" x14ac:dyDescent="0.25">
      <c r="A5605" s="37"/>
      <c r="D5605" s="33"/>
      <c r="E5605" s="18"/>
      <c r="F5605" s="31"/>
      <c r="H5605" s="36"/>
    </row>
    <row r="5606" spans="1:8" x14ac:dyDescent="0.25">
      <c r="A5606" s="37"/>
      <c r="D5606" s="33"/>
      <c r="E5606" s="18"/>
      <c r="F5606" s="31"/>
      <c r="H5606" s="36"/>
    </row>
    <row r="5607" spans="1:8" x14ac:dyDescent="0.25">
      <c r="A5607" s="37"/>
      <c r="D5607" s="33"/>
      <c r="E5607" s="18"/>
      <c r="F5607" s="31"/>
      <c r="H5607" s="36"/>
    </row>
    <row r="5608" spans="1:8" x14ac:dyDescent="0.25">
      <c r="A5608" s="37"/>
      <c r="D5608" s="33"/>
      <c r="E5608" s="18"/>
      <c r="F5608" s="31"/>
      <c r="H5608" s="36"/>
    </row>
    <row r="5609" spans="1:8" x14ac:dyDescent="0.25">
      <c r="A5609" s="37"/>
      <c r="D5609" s="33"/>
      <c r="E5609" s="18"/>
      <c r="F5609" s="31"/>
      <c r="H5609" s="36"/>
    </row>
    <row r="5610" spans="1:8" x14ac:dyDescent="0.25">
      <c r="A5610" s="37"/>
      <c r="D5610" s="33"/>
      <c r="E5610" s="18"/>
      <c r="F5610" s="31"/>
      <c r="H5610" s="36"/>
    </row>
    <row r="5611" spans="1:8" x14ac:dyDescent="0.25">
      <c r="A5611" s="37"/>
      <c r="D5611" s="33"/>
      <c r="E5611" s="18"/>
      <c r="F5611" s="31"/>
      <c r="H5611" s="36"/>
    </row>
    <row r="5612" spans="1:8" x14ac:dyDescent="0.25">
      <c r="A5612" s="37"/>
      <c r="D5612" s="33"/>
      <c r="E5612" s="18"/>
      <c r="F5612" s="31"/>
      <c r="H5612" s="36"/>
    </row>
    <row r="5613" spans="1:8" x14ac:dyDescent="0.25">
      <c r="A5613" s="37"/>
      <c r="D5613" s="33"/>
      <c r="E5613" s="18"/>
      <c r="F5613" s="31"/>
      <c r="H5613" s="36"/>
    </row>
    <row r="5614" spans="1:8" x14ac:dyDescent="0.25">
      <c r="A5614" s="37"/>
      <c r="D5614" s="33"/>
      <c r="E5614" s="18"/>
      <c r="F5614" s="31"/>
      <c r="H5614" s="36"/>
    </row>
    <row r="5615" spans="1:8" x14ac:dyDescent="0.25">
      <c r="A5615" s="37"/>
      <c r="D5615" s="33"/>
      <c r="E5615" s="18"/>
      <c r="F5615" s="31"/>
      <c r="H5615" s="36"/>
    </row>
    <row r="5616" spans="1:8" x14ac:dyDescent="0.25">
      <c r="A5616" s="37"/>
      <c r="D5616" s="33"/>
      <c r="E5616" s="18"/>
      <c r="F5616" s="31"/>
      <c r="H5616" s="36"/>
    </row>
    <row r="5617" spans="1:8" x14ac:dyDescent="0.25">
      <c r="A5617" s="37"/>
      <c r="D5617" s="33"/>
      <c r="E5617" s="18"/>
      <c r="F5617" s="31"/>
      <c r="H5617" s="36"/>
    </row>
    <row r="5618" spans="1:8" x14ac:dyDescent="0.25">
      <c r="A5618" s="37"/>
      <c r="D5618" s="33"/>
      <c r="E5618" s="18"/>
      <c r="F5618" s="31"/>
      <c r="H5618" s="36"/>
    </row>
    <row r="5619" spans="1:8" x14ac:dyDescent="0.25">
      <c r="A5619" s="37"/>
      <c r="D5619" s="33"/>
      <c r="E5619" s="18"/>
      <c r="F5619" s="31"/>
      <c r="H5619" s="36"/>
    </row>
    <row r="5620" spans="1:8" x14ac:dyDescent="0.25">
      <c r="A5620" s="37"/>
      <c r="D5620" s="33"/>
      <c r="E5620" s="18"/>
      <c r="F5620" s="31"/>
      <c r="H5620" s="36"/>
    </row>
    <row r="5621" spans="1:8" x14ac:dyDescent="0.25">
      <c r="A5621" s="37"/>
      <c r="D5621" s="33"/>
      <c r="E5621" s="18"/>
      <c r="F5621" s="31"/>
      <c r="H5621" s="36"/>
    </row>
    <row r="5622" spans="1:8" x14ac:dyDescent="0.25">
      <c r="A5622" s="37"/>
      <c r="D5622" s="33"/>
      <c r="E5622" s="18"/>
      <c r="F5622" s="31"/>
      <c r="H5622" s="36"/>
    </row>
    <row r="5623" spans="1:8" x14ac:dyDescent="0.25">
      <c r="A5623" s="37"/>
      <c r="D5623" s="33"/>
      <c r="E5623" s="18"/>
      <c r="F5623" s="31"/>
      <c r="H5623" s="36"/>
    </row>
    <row r="5624" spans="1:8" x14ac:dyDescent="0.25">
      <c r="A5624" s="37"/>
      <c r="D5624" s="33"/>
      <c r="E5624" s="18"/>
      <c r="F5624" s="31"/>
      <c r="H5624" s="36"/>
    </row>
    <row r="5625" spans="1:8" x14ac:dyDescent="0.25">
      <c r="A5625" s="37"/>
      <c r="D5625" s="33"/>
      <c r="E5625" s="18"/>
      <c r="F5625" s="31"/>
      <c r="H5625" s="36"/>
    </row>
    <row r="5626" spans="1:8" x14ac:dyDescent="0.25">
      <c r="A5626" s="37"/>
      <c r="D5626" s="33"/>
      <c r="E5626" s="18"/>
      <c r="F5626" s="31"/>
      <c r="H5626" s="36"/>
    </row>
    <row r="5627" spans="1:8" x14ac:dyDescent="0.25">
      <c r="A5627" s="37"/>
      <c r="D5627" s="33"/>
      <c r="E5627" s="18"/>
      <c r="F5627" s="31"/>
      <c r="H5627" s="36"/>
    </row>
    <row r="5628" spans="1:8" x14ac:dyDescent="0.25">
      <c r="A5628" s="37"/>
      <c r="D5628" s="33"/>
      <c r="E5628" s="18"/>
      <c r="F5628" s="31"/>
      <c r="H5628" s="36"/>
    </row>
    <row r="5629" spans="1:8" x14ac:dyDescent="0.25">
      <c r="A5629" s="37"/>
      <c r="D5629" s="33"/>
      <c r="E5629" s="18"/>
      <c r="F5629" s="31"/>
      <c r="H5629" s="36"/>
    </row>
    <row r="5630" spans="1:8" x14ac:dyDescent="0.25">
      <c r="A5630" s="37"/>
      <c r="D5630" s="33"/>
      <c r="E5630" s="18"/>
      <c r="F5630" s="31"/>
      <c r="H5630" s="36"/>
    </row>
    <row r="5631" spans="1:8" x14ac:dyDescent="0.25">
      <c r="A5631" s="37"/>
      <c r="D5631" s="33"/>
      <c r="E5631" s="18"/>
      <c r="F5631" s="31"/>
      <c r="H5631" s="36"/>
    </row>
    <row r="5632" spans="1:8" x14ac:dyDescent="0.25">
      <c r="A5632" s="37"/>
      <c r="D5632" s="33"/>
      <c r="E5632" s="18"/>
      <c r="F5632" s="31"/>
      <c r="H5632" s="36"/>
    </row>
    <row r="5633" spans="1:8" x14ac:dyDescent="0.25">
      <c r="A5633" s="37"/>
      <c r="D5633" s="33"/>
      <c r="E5633" s="18"/>
      <c r="F5633" s="31"/>
      <c r="H5633" s="36"/>
    </row>
    <row r="5634" spans="1:8" x14ac:dyDescent="0.25">
      <c r="A5634" s="37"/>
      <c r="D5634" s="33"/>
      <c r="E5634" s="18"/>
      <c r="F5634" s="31"/>
      <c r="H5634" s="36"/>
    </row>
    <row r="5635" spans="1:8" x14ac:dyDescent="0.25">
      <c r="A5635" s="37"/>
      <c r="D5635" s="33"/>
      <c r="E5635" s="18"/>
      <c r="F5635" s="31"/>
      <c r="H5635" s="36"/>
    </row>
    <row r="5636" spans="1:8" x14ac:dyDescent="0.25">
      <c r="A5636" s="37"/>
      <c r="D5636" s="33"/>
      <c r="E5636" s="18"/>
      <c r="F5636" s="31"/>
      <c r="H5636" s="36"/>
    </row>
    <row r="5637" spans="1:8" x14ac:dyDescent="0.25">
      <c r="A5637" s="37"/>
      <c r="D5637" s="33"/>
      <c r="E5637" s="18"/>
      <c r="F5637" s="31"/>
      <c r="H5637" s="36"/>
    </row>
    <row r="5638" spans="1:8" x14ac:dyDescent="0.25">
      <c r="A5638" s="37"/>
      <c r="D5638" s="33"/>
      <c r="E5638" s="18"/>
      <c r="F5638" s="31"/>
      <c r="H5638" s="36"/>
    </row>
    <row r="5639" spans="1:8" x14ac:dyDescent="0.25">
      <c r="A5639" s="37"/>
      <c r="D5639" s="33"/>
      <c r="E5639" s="18"/>
      <c r="F5639" s="31"/>
      <c r="H5639" s="36"/>
    </row>
    <row r="5640" spans="1:8" x14ac:dyDescent="0.25">
      <c r="A5640" s="37"/>
      <c r="D5640" s="33"/>
      <c r="E5640" s="18"/>
      <c r="F5640" s="31"/>
      <c r="H5640" s="36"/>
    </row>
    <row r="5641" spans="1:8" x14ac:dyDescent="0.25">
      <c r="A5641" s="37"/>
      <c r="D5641" s="33"/>
      <c r="E5641" s="18"/>
      <c r="F5641" s="31"/>
      <c r="H5641" s="36"/>
    </row>
    <row r="5642" spans="1:8" x14ac:dyDescent="0.25">
      <c r="A5642" s="37"/>
      <c r="D5642" s="33"/>
      <c r="E5642" s="18"/>
      <c r="F5642" s="31"/>
      <c r="H5642" s="36"/>
    </row>
    <row r="5643" spans="1:8" x14ac:dyDescent="0.25">
      <c r="A5643" s="37"/>
      <c r="D5643" s="33"/>
      <c r="E5643" s="18"/>
      <c r="F5643" s="31"/>
      <c r="H5643" s="36"/>
    </row>
    <row r="5644" spans="1:8" x14ac:dyDescent="0.25">
      <c r="A5644" s="37"/>
      <c r="D5644" s="33"/>
      <c r="E5644" s="18"/>
      <c r="F5644" s="31"/>
      <c r="H5644" s="36"/>
    </row>
    <row r="5645" spans="1:8" x14ac:dyDescent="0.25">
      <c r="A5645" s="37"/>
      <c r="D5645" s="33"/>
      <c r="E5645" s="18"/>
      <c r="F5645" s="31"/>
      <c r="H5645" s="36"/>
    </row>
    <row r="5646" spans="1:8" x14ac:dyDescent="0.25">
      <c r="A5646" s="37"/>
      <c r="D5646" s="33"/>
      <c r="E5646" s="18"/>
      <c r="F5646" s="31"/>
      <c r="H5646" s="36"/>
    </row>
    <row r="5647" spans="1:8" x14ac:dyDescent="0.25">
      <c r="A5647" s="37"/>
      <c r="D5647" s="33"/>
      <c r="E5647" s="18"/>
      <c r="F5647" s="31"/>
      <c r="H5647" s="36"/>
    </row>
    <row r="5648" spans="1:8" x14ac:dyDescent="0.25">
      <c r="A5648" s="37"/>
      <c r="D5648" s="33"/>
      <c r="E5648" s="18"/>
      <c r="F5648" s="31"/>
      <c r="H5648" s="36"/>
    </row>
    <row r="5649" spans="1:8" x14ac:dyDescent="0.25">
      <c r="A5649" s="37"/>
      <c r="D5649" s="33"/>
      <c r="E5649" s="18"/>
      <c r="F5649" s="31"/>
      <c r="H5649" s="36"/>
    </row>
    <row r="5650" spans="1:8" x14ac:dyDescent="0.25">
      <c r="A5650" s="37"/>
      <c r="D5650" s="33"/>
      <c r="E5650" s="18"/>
      <c r="F5650" s="31"/>
      <c r="H5650" s="36"/>
    </row>
    <row r="5651" spans="1:8" x14ac:dyDescent="0.25">
      <c r="A5651" s="37"/>
      <c r="D5651" s="33"/>
      <c r="E5651" s="18"/>
      <c r="F5651" s="31"/>
      <c r="H5651" s="36"/>
    </row>
    <row r="5652" spans="1:8" x14ac:dyDescent="0.25">
      <c r="A5652" s="37"/>
      <c r="D5652" s="33"/>
      <c r="E5652" s="18"/>
      <c r="F5652" s="31"/>
      <c r="H5652" s="36"/>
    </row>
    <row r="5653" spans="1:8" x14ac:dyDescent="0.25">
      <c r="A5653" s="37"/>
      <c r="D5653" s="33"/>
      <c r="E5653" s="18"/>
      <c r="F5653" s="31"/>
      <c r="H5653" s="36"/>
    </row>
    <row r="5654" spans="1:8" x14ac:dyDescent="0.25">
      <c r="A5654" s="37"/>
      <c r="D5654" s="33"/>
      <c r="E5654" s="18"/>
      <c r="F5654" s="31"/>
      <c r="H5654" s="36"/>
    </row>
    <row r="5655" spans="1:8" x14ac:dyDescent="0.25">
      <c r="A5655" s="37"/>
      <c r="D5655" s="33"/>
      <c r="E5655" s="18"/>
      <c r="F5655" s="31"/>
      <c r="H5655" s="36"/>
    </row>
    <row r="5656" spans="1:8" x14ac:dyDescent="0.25">
      <c r="A5656" s="37"/>
      <c r="D5656" s="33"/>
      <c r="E5656" s="18"/>
      <c r="F5656" s="31"/>
      <c r="H5656" s="36"/>
    </row>
    <row r="5657" spans="1:8" x14ac:dyDescent="0.25">
      <c r="A5657" s="37"/>
      <c r="D5657" s="33"/>
      <c r="E5657" s="18"/>
      <c r="F5657" s="31"/>
      <c r="H5657" s="36"/>
    </row>
    <row r="5658" spans="1:8" x14ac:dyDescent="0.25">
      <c r="A5658" s="37"/>
      <c r="D5658" s="33"/>
      <c r="E5658" s="18"/>
      <c r="F5658" s="31"/>
      <c r="H5658" s="36"/>
    </row>
    <row r="5659" spans="1:8" x14ac:dyDescent="0.25">
      <c r="A5659" s="37"/>
      <c r="D5659" s="33"/>
      <c r="E5659" s="18"/>
      <c r="F5659" s="31"/>
      <c r="H5659" s="36"/>
    </row>
    <row r="5660" spans="1:8" x14ac:dyDescent="0.25">
      <c r="A5660" s="37"/>
      <c r="D5660" s="33"/>
      <c r="E5660" s="18"/>
      <c r="F5660" s="31"/>
      <c r="H5660" s="36"/>
    </row>
    <row r="5661" spans="1:8" x14ac:dyDescent="0.25">
      <c r="A5661" s="37"/>
      <c r="D5661" s="33"/>
      <c r="E5661" s="18"/>
      <c r="F5661" s="31"/>
      <c r="H5661" s="36"/>
    </row>
    <row r="5662" spans="1:8" x14ac:dyDescent="0.25">
      <c r="A5662" s="37"/>
      <c r="D5662" s="33"/>
      <c r="E5662" s="18"/>
      <c r="F5662" s="31"/>
      <c r="H5662" s="36"/>
    </row>
    <row r="5663" spans="1:8" x14ac:dyDescent="0.25">
      <c r="A5663" s="37"/>
      <c r="D5663" s="33"/>
      <c r="E5663" s="18"/>
      <c r="F5663" s="31"/>
      <c r="H5663" s="36"/>
    </row>
    <row r="5664" spans="1:8" x14ac:dyDescent="0.25">
      <c r="A5664" s="37"/>
      <c r="D5664" s="33"/>
      <c r="E5664" s="18"/>
      <c r="F5664" s="31"/>
      <c r="H5664" s="36"/>
    </row>
    <row r="5665" spans="1:8" x14ac:dyDescent="0.25">
      <c r="A5665" s="37"/>
      <c r="D5665" s="33"/>
      <c r="E5665" s="18"/>
      <c r="F5665" s="31"/>
      <c r="H5665" s="36"/>
    </row>
    <row r="5666" spans="1:8" x14ac:dyDescent="0.25">
      <c r="A5666" s="37"/>
      <c r="D5666" s="33"/>
      <c r="E5666" s="18"/>
      <c r="F5666" s="31"/>
      <c r="H5666" s="36"/>
    </row>
    <row r="5667" spans="1:8" x14ac:dyDescent="0.25">
      <c r="A5667" s="37"/>
      <c r="D5667" s="33"/>
      <c r="E5667" s="18"/>
      <c r="F5667" s="31"/>
      <c r="H5667" s="36"/>
    </row>
    <row r="5668" spans="1:8" x14ac:dyDescent="0.25">
      <c r="A5668" s="37"/>
      <c r="D5668" s="33"/>
      <c r="E5668" s="18"/>
      <c r="F5668" s="31"/>
      <c r="H5668" s="36"/>
    </row>
    <row r="5669" spans="1:8" x14ac:dyDescent="0.25">
      <c r="A5669" s="37"/>
      <c r="D5669" s="33"/>
      <c r="E5669" s="18"/>
      <c r="F5669" s="31"/>
      <c r="H5669" s="36"/>
    </row>
    <row r="5670" spans="1:8" x14ac:dyDescent="0.25">
      <c r="A5670" s="37"/>
      <c r="D5670" s="33"/>
      <c r="E5670" s="18"/>
      <c r="F5670" s="31"/>
      <c r="H5670" s="36"/>
    </row>
    <row r="5671" spans="1:8" x14ac:dyDescent="0.25">
      <c r="A5671" s="37"/>
      <c r="D5671" s="33"/>
      <c r="E5671" s="18"/>
      <c r="F5671" s="31"/>
      <c r="H5671" s="36"/>
    </row>
    <row r="5672" spans="1:8" x14ac:dyDescent="0.25">
      <c r="A5672" s="37"/>
      <c r="D5672" s="33"/>
      <c r="E5672" s="18"/>
      <c r="F5672" s="31"/>
      <c r="H5672" s="36"/>
    </row>
    <row r="5673" spans="1:8" x14ac:dyDescent="0.25">
      <c r="A5673" s="37"/>
      <c r="D5673" s="33"/>
      <c r="E5673" s="18"/>
      <c r="F5673" s="31"/>
      <c r="H5673" s="36"/>
    </row>
    <row r="5674" spans="1:8" x14ac:dyDescent="0.25">
      <c r="A5674" s="37"/>
      <c r="D5674" s="33"/>
      <c r="E5674" s="18"/>
      <c r="F5674" s="31"/>
      <c r="H5674" s="36"/>
    </row>
    <row r="5675" spans="1:8" x14ac:dyDescent="0.25">
      <c r="A5675" s="37"/>
      <c r="D5675" s="33"/>
      <c r="E5675" s="18"/>
      <c r="F5675" s="31"/>
      <c r="H5675" s="36"/>
    </row>
    <row r="5676" spans="1:8" x14ac:dyDescent="0.25">
      <c r="A5676" s="37"/>
      <c r="D5676" s="33"/>
      <c r="E5676" s="18"/>
      <c r="F5676" s="31"/>
      <c r="H5676" s="36"/>
    </row>
    <row r="5677" spans="1:8" x14ac:dyDescent="0.25">
      <c r="A5677" s="37"/>
      <c r="D5677" s="33"/>
      <c r="E5677" s="18"/>
      <c r="F5677" s="31"/>
      <c r="H5677" s="36"/>
    </row>
    <row r="5678" spans="1:8" x14ac:dyDescent="0.25">
      <c r="A5678" s="37"/>
      <c r="D5678" s="33"/>
      <c r="E5678" s="18"/>
      <c r="F5678" s="31"/>
      <c r="H5678" s="36"/>
    </row>
    <row r="5679" spans="1:8" x14ac:dyDescent="0.25">
      <c r="A5679" s="37"/>
      <c r="D5679" s="33"/>
      <c r="E5679" s="18"/>
      <c r="F5679" s="31"/>
      <c r="H5679" s="36"/>
    </row>
    <row r="5680" spans="1:8" x14ac:dyDescent="0.25">
      <c r="A5680" s="37"/>
      <c r="D5680" s="33"/>
      <c r="E5680" s="18"/>
      <c r="F5680" s="31"/>
      <c r="H5680" s="36"/>
    </row>
    <row r="5681" spans="1:8" x14ac:dyDescent="0.25">
      <c r="A5681" s="37"/>
      <c r="D5681" s="33"/>
      <c r="E5681" s="18"/>
      <c r="F5681" s="31"/>
      <c r="H5681" s="36"/>
    </row>
    <row r="5682" spans="1:8" x14ac:dyDescent="0.25">
      <c r="A5682" s="37"/>
      <c r="D5682" s="33"/>
      <c r="E5682" s="18"/>
      <c r="F5682" s="31"/>
      <c r="H5682" s="36"/>
    </row>
    <row r="5683" spans="1:8" x14ac:dyDescent="0.25">
      <c r="A5683" s="37"/>
      <c r="D5683" s="33"/>
      <c r="E5683" s="18"/>
      <c r="F5683" s="31"/>
      <c r="H5683" s="36"/>
    </row>
    <row r="5684" spans="1:8" x14ac:dyDescent="0.25">
      <c r="A5684" s="37"/>
      <c r="D5684" s="33"/>
      <c r="E5684" s="18"/>
      <c r="F5684" s="31"/>
      <c r="H5684" s="36"/>
    </row>
    <row r="5685" spans="1:8" x14ac:dyDescent="0.25">
      <c r="A5685" s="37"/>
      <c r="D5685" s="33"/>
      <c r="E5685" s="18"/>
      <c r="F5685" s="31"/>
      <c r="H5685" s="36"/>
    </row>
    <row r="5686" spans="1:8" x14ac:dyDescent="0.25">
      <c r="A5686" s="37"/>
      <c r="D5686" s="33"/>
      <c r="E5686" s="18"/>
      <c r="F5686" s="31"/>
      <c r="H5686" s="36"/>
    </row>
    <row r="5687" spans="1:8" x14ac:dyDescent="0.25">
      <c r="A5687" s="37"/>
      <c r="D5687" s="33"/>
      <c r="E5687" s="18"/>
      <c r="F5687" s="31"/>
      <c r="H5687" s="36"/>
    </row>
    <row r="5688" spans="1:8" x14ac:dyDescent="0.25">
      <c r="A5688" s="37"/>
      <c r="D5688" s="33"/>
      <c r="E5688" s="18"/>
      <c r="F5688" s="31"/>
      <c r="H5688" s="36"/>
    </row>
    <row r="5689" spans="1:8" x14ac:dyDescent="0.25">
      <c r="A5689" s="37"/>
      <c r="D5689" s="33"/>
      <c r="E5689" s="18"/>
      <c r="F5689" s="31"/>
      <c r="H5689" s="36"/>
    </row>
    <row r="5690" spans="1:8" x14ac:dyDescent="0.25">
      <c r="A5690" s="37"/>
      <c r="D5690" s="33"/>
      <c r="E5690" s="18"/>
      <c r="F5690" s="31"/>
      <c r="H5690" s="36"/>
    </row>
    <row r="5691" spans="1:8" x14ac:dyDescent="0.25">
      <c r="A5691" s="37"/>
      <c r="D5691" s="33"/>
      <c r="E5691" s="18"/>
      <c r="F5691" s="31"/>
      <c r="H5691" s="36"/>
    </row>
    <row r="5692" spans="1:8" x14ac:dyDescent="0.25">
      <c r="A5692" s="37"/>
      <c r="D5692" s="33"/>
      <c r="E5692" s="18"/>
      <c r="F5692" s="31"/>
      <c r="H5692" s="36"/>
    </row>
    <row r="5693" spans="1:8" x14ac:dyDescent="0.25">
      <c r="A5693" s="37"/>
      <c r="D5693" s="33"/>
      <c r="E5693" s="18"/>
      <c r="F5693" s="31"/>
      <c r="H5693" s="36"/>
    </row>
    <row r="5694" spans="1:8" x14ac:dyDescent="0.25">
      <c r="A5694" s="37"/>
    </row>
    <row r="5695" spans="1:8" x14ac:dyDescent="0.25">
      <c r="A5695" s="37"/>
    </row>
    <row r="5696" spans="1:8" x14ac:dyDescent="0.25">
      <c r="A5696" s="37"/>
    </row>
    <row r="5697" spans="1:8" x14ac:dyDescent="0.25">
      <c r="A5697" s="37"/>
    </row>
    <row r="5698" spans="1:8" x14ac:dyDescent="0.25">
      <c r="A5698" s="37"/>
    </row>
    <row r="5699" spans="1:8" x14ac:dyDescent="0.25">
      <c r="A5699" s="37"/>
      <c r="D5699" s="33"/>
      <c r="E5699" s="10"/>
      <c r="F5699" s="7"/>
      <c r="G5699" s="7"/>
      <c r="H5699" s="31"/>
    </row>
    <row r="5700" spans="1:8" x14ac:dyDescent="0.25">
      <c r="A5700" s="37"/>
      <c r="D5700" s="33"/>
      <c r="E5700" s="10"/>
      <c r="F5700" s="7"/>
      <c r="G5700" s="7"/>
      <c r="H5700" s="31"/>
    </row>
    <row r="5701" spans="1:8" x14ac:dyDescent="0.25">
      <c r="A5701" s="37"/>
      <c r="D5701" s="33"/>
      <c r="E5701" s="10"/>
      <c r="F5701" s="7"/>
      <c r="G5701" s="7"/>
      <c r="H5701" s="31"/>
    </row>
    <row r="5702" spans="1:8" x14ac:dyDescent="0.25">
      <c r="A5702" s="37"/>
      <c r="D5702" s="33"/>
      <c r="E5702" s="10"/>
      <c r="F5702" s="7"/>
      <c r="G5702" s="7"/>
      <c r="H5702" s="31"/>
    </row>
    <row r="5703" spans="1:8" x14ac:dyDescent="0.25">
      <c r="A5703" s="37"/>
      <c r="D5703" s="33"/>
      <c r="E5703" s="10"/>
      <c r="F5703" s="7"/>
      <c r="G5703" s="7"/>
      <c r="H5703" s="31"/>
    </row>
    <row r="5704" spans="1:8" x14ac:dyDescent="0.25">
      <c r="A5704" s="37"/>
      <c r="D5704" s="33"/>
      <c r="E5704" s="10"/>
      <c r="F5704" s="7"/>
      <c r="G5704" s="7"/>
      <c r="H5704" s="31"/>
    </row>
    <row r="5705" spans="1:8" x14ac:dyDescent="0.25">
      <c r="A5705" s="37"/>
      <c r="D5705" s="33"/>
      <c r="E5705" s="10"/>
      <c r="F5705" s="7"/>
      <c r="G5705" s="7"/>
      <c r="H5705" s="31"/>
    </row>
    <row r="5706" spans="1:8" x14ac:dyDescent="0.25">
      <c r="A5706" s="37"/>
      <c r="D5706" s="33"/>
      <c r="E5706" s="10"/>
      <c r="F5706" s="7"/>
      <c r="G5706" s="7"/>
      <c r="H5706" s="31"/>
    </row>
    <row r="5707" spans="1:8" x14ac:dyDescent="0.25">
      <c r="A5707" s="37"/>
      <c r="D5707" s="33"/>
      <c r="E5707" s="10"/>
      <c r="F5707" s="7"/>
      <c r="G5707" s="7"/>
      <c r="H5707" s="31"/>
    </row>
    <row r="5708" spans="1:8" x14ac:dyDescent="0.25">
      <c r="A5708" s="37"/>
      <c r="D5708" s="33"/>
      <c r="E5708" s="10"/>
      <c r="F5708" s="7"/>
      <c r="G5708" s="7"/>
      <c r="H5708" s="31"/>
    </row>
    <row r="5709" spans="1:8" x14ac:dyDescent="0.25">
      <c r="A5709" s="37"/>
      <c r="D5709" s="33"/>
      <c r="E5709" s="10"/>
      <c r="F5709" s="7"/>
      <c r="G5709" s="7"/>
      <c r="H5709" s="31"/>
    </row>
    <row r="5710" spans="1:8" x14ac:dyDescent="0.25">
      <c r="A5710" s="37"/>
      <c r="D5710" s="33"/>
      <c r="E5710" s="10"/>
      <c r="F5710" s="7"/>
      <c r="G5710" s="7"/>
      <c r="H5710" s="31"/>
    </row>
    <row r="5711" spans="1:8" x14ac:dyDescent="0.25">
      <c r="A5711" s="37"/>
      <c r="D5711" s="33"/>
      <c r="E5711" s="10"/>
      <c r="F5711" s="7"/>
      <c r="G5711" s="7"/>
      <c r="H5711" s="31"/>
    </row>
    <row r="5712" spans="1:8" x14ac:dyDescent="0.25">
      <c r="A5712" s="37"/>
      <c r="D5712" s="33"/>
      <c r="E5712" s="10"/>
      <c r="F5712" s="7"/>
      <c r="G5712" s="7"/>
      <c r="H5712" s="31"/>
    </row>
    <row r="5713" spans="1:8" x14ac:dyDescent="0.25">
      <c r="A5713" s="37"/>
      <c r="D5713" s="33"/>
      <c r="E5713" s="10"/>
      <c r="F5713" s="7"/>
      <c r="G5713" s="7"/>
      <c r="H5713" s="31"/>
    </row>
    <row r="5714" spans="1:8" x14ac:dyDescent="0.25">
      <c r="A5714" s="37"/>
      <c r="D5714" s="33"/>
      <c r="E5714" s="10"/>
      <c r="F5714" s="7"/>
      <c r="G5714" s="7"/>
      <c r="H5714" s="31"/>
    </row>
    <row r="5715" spans="1:8" x14ac:dyDescent="0.25">
      <c r="A5715" s="37"/>
      <c r="D5715" s="33"/>
      <c r="E5715" s="10"/>
      <c r="F5715" s="7"/>
      <c r="G5715" s="7"/>
      <c r="H5715" s="31"/>
    </row>
    <row r="5716" spans="1:8" x14ac:dyDescent="0.25">
      <c r="A5716" s="37"/>
      <c r="D5716" s="33"/>
      <c r="E5716" s="10"/>
      <c r="F5716" s="7"/>
      <c r="G5716" s="7"/>
      <c r="H5716" s="31"/>
    </row>
    <row r="5717" spans="1:8" x14ac:dyDescent="0.25">
      <c r="A5717" s="37"/>
      <c r="D5717" s="33"/>
      <c r="E5717" s="10"/>
      <c r="F5717" s="7"/>
      <c r="G5717" s="7"/>
      <c r="H5717" s="31"/>
    </row>
    <row r="5718" spans="1:8" x14ac:dyDescent="0.25">
      <c r="A5718" s="37"/>
      <c r="D5718" s="33"/>
      <c r="E5718" s="10"/>
      <c r="F5718" s="7"/>
      <c r="G5718" s="7"/>
      <c r="H5718" s="31"/>
    </row>
    <row r="5719" spans="1:8" x14ac:dyDescent="0.25">
      <c r="A5719" s="37"/>
      <c r="D5719" s="33"/>
      <c r="E5719" s="10"/>
      <c r="F5719" s="7"/>
      <c r="G5719" s="7"/>
      <c r="H5719" s="31"/>
    </row>
    <row r="5720" spans="1:8" x14ac:dyDescent="0.25">
      <c r="A5720" s="37"/>
      <c r="D5720" s="33"/>
      <c r="E5720" s="10"/>
      <c r="F5720" s="7"/>
      <c r="G5720" s="7"/>
      <c r="H5720" s="31"/>
    </row>
    <row r="5721" spans="1:8" x14ac:dyDescent="0.25">
      <c r="A5721" s="37"/>
      <c r="D5721" s="33"/>
      <c r="E5721" s="10"/>
      <c r="F5721" s="7"/>
      <c r="G5721" s="7"/>
      <c r="H5721" s="31"/>
    </row>
    <row r="5722" spans="1:8" x14ac:dyDescent="0.25">
      <c r="A5722" s="37"/>
      <c r="D5722" s="33"/>
      <c r="E5722" s="10"/>
      <c r="F5722" s="7"/>
      <c r="G5722" s="7"/>
      <c r="H5722" s="31"/>
    </row>
    <row r="5723" spans="1:8" x14ac:dyDescent="0.25">
      <c r="A5723" s="37"/>
      <c r="D5723" s="33"/>
      <c r="E5723" s="10"/>
      <c r="F5723" s="7"/>
      <c r="G5723" s="7"/>
      <c r="H5723" s="31"/>
    </row>
    <row r="5724" spans="1:8" x14ac:dyDescent="0.25">
      <c r="A5724" s="37"/>
      <c r="D5724" s="33"/>
      <c r="E5724" s="10"/>
      <c r="F5724" s="7"/>
      <c r="G5724" s="7"/>
      <c r="H5724" s="31"/>
    </row>
    <row r="5725" spans="1:8" x14ac:dyDescent="0.25">
      <c r="A5725" s="37"/>
      <c r="D5725" s="33"/>
      <c r="E5725" s="10"/>
      <c r="F5725" s="7"/>
      <c r="G5725" s="7"/>
      <c r="H5725" s="31"/>
    </row>
    <row r="5726" spans="1:8" x14ac:dyDescent="0.25">
      <c r="A5726" s="37"/>
      <c r="D5726" s="33"/>
      <c r="E5726" s="10"/>
      <c r="F5726" s="7"/>
      <c r="G5726" s="7"/>
      <c r="H5726" s="31"/>
    </row>
    <row r="5727" spans="1:8" x14ac:dyDescent="0.25">
      <c r="A5727" s="37"/>
      <c r="D5727" s="33"/>
      <c r="E5727" s="10"/>
      <c r="F5727" s="7"/>
      <c r="G5727" s="7"/>
      <c r="H5727" s="31"/>
    </row>
    <row r="5728" spans="1:8" x14ac:dyDescent="0.25">
      <c r="A5728" s="37"/>
      <c r="D5728" s="33"/>
      <c r="E5728" s="10"/>
      <c r="F5728" s="7"/>
      <c r="G5728" s="7"/>
      <c r="H5728" s="31"/>
    </row>
    <row r="5729" spans="1:8" x14ac:dyDescent="0.25">
      <c r="A5729" s="37"/>
      <c r="D5729" s="33"/>
      <c r="E5729" s="10"/>
      <c r="F5729" s="7"/>
      <c r="G5729" s="7"/>
      <c r="H5729" s="31"/>
    </row>
    <row r="5730" spans="1:8" x14ac:dyDescent="0.25">
      <c r="A5730" s="37"/>
      <c r="D5730" s="33"/>
      <c r="E5730" s="10"/>
      <c r="F5730" s="7"/>
      <c r="G5730" s="7"/>
      <c r="H5730" s="31"/>
    </row>
    <row r="5731" spans="1:8" x14ac:dyDescent="0.25">
      <c r="A5731" s="37"/>
      <c r="D5731" s="33"/>
      <c r="E5731" s="10"/>
      <c r="F5731" s="7"/>
      <c r="G5731" s="7"/>
      <c r="H5731" s="31"/>
    </row>
    <row r="5732" spans="1:8" x14ac:dyDescent="0.25">
      <c r="A5732" s="37"/>
      <c r="D5732" s="33"/>
      <c r="E5732" s="10"/>
      <c r="F5732" s="7"/>
      <c r="G5732" s="7"/>
      <c r="H5732" s="31"/>
    </row>
    <row r="5733" spans="1:8" x14ac:dyDescent="0.25">
      <c r="A5733" s="37"/>
      <c r="D5733" s="33"/>
      <c r="E5733" s="10"/>
      <c r="F5733" s="7"/>
      <c r="G5733" s="7"/>
      <c r="H5733" s="31"/>
    </row>
    <row r="5734" spans="1:8" x14ac:dyDescent="0.25">
      <c r="A5734" s="37"/>
      <c r="D5734" s="33"/>
      <c r="E5734" s="10"/>
      <c r="F5734" s="7"/>
      <c r="G5734" s="7"/>
      <c r="H5734" s="31"/>
    </row>
    <row r="5735" spans="1:8" x14ac:dyDescent="0.25">
      <c r="A5735" s="37"/>
      <c r="D5735" s="33"/>
      <c r="E5735" s="10"/>
      <c r="F5735" s="7"/>
      <c r="G5735" s="7"/>
      <c r="H5735" s="31"/>
    </row>
    <row r="5736" spans="1:8" x14ac:dyDescent="0.25">
      <c r="A5736" s="37"/>
      <c r="D5736" s="33"/>
      <c r="E5736" s="10"/>
      <c r="F5736" s="7"/>
      <c r="G5736" s="7"/>
      <c r="H5736" s="31"/>
    </row>
    <row r="5737" spans="1:8" x14ac:dyDescent="0.25">
      <c r="A5737" s="37"/>
      <c r="D5737" s="33"/>
      <c r="E5737" s="10"/>
      <c r="F5737" s="7"/>
      <c r="G5737" s="7"/>
      <c r="H5737" s="31"/>
    </row>
    <row r="5738" spans="1:8" x14ac:dyDescent="0.25">
      <c r="A5738" s="37"/>
      <c r="D5738" s="33"/>
      <c r="E5738" s="10"/>
      <c r="F5738" s="7"/>
      <c r="G5738" s="7"/>
      <c r="H5738" s="31"/>
    </row>
    <row r="5739" spans="1:8" x14ac:dyDescent="0.25">
      <c r="A5739" s="37"/>
      <c r="D5739" s="33"/>
      <c r="E5739" s="10"/>
      <c r="F5739" s="7"/>
      <c r="G5739" s="7"/>
      <c r="H5739" s="31"/>
    </row>
    <row r="5740" spans="1:8" x14ac:dyDescent="0.25">
      <c r="A5740" s="37"/>
      <c r="D5740" s="33"/>
      <c r="E5740" s="10"/>
      <c r="F5740" s="7"/>
      <c r="G5740" s="7"/>
      <c r="H5740" s="31"/>
    </row>
    <row r="5741" spans="1:8" x14ac:dyDescent="0.25">
      <c r="A5741" s="37"/>
      <c r="D5741" s="33"/>
      <c r="E5741" s="10"/>
      <c r="F5741" s="7"/>
      <c r="G5741" s="7"/>
      <c r="H5741" s="31"/>
    </row>
    <row r="5742" spans="1:8" x14ac:dyDescent="0.25">
      <c r="A5742" s="37"/>
      <c r="D5742" s="33"/>
      <c r="E5742" s="10"/>
      <c r="F5742" s="7"/>
      <c r="G5742" s="7"/>
      <c r="H5742" s="31"/>
    </row>
    <row r="5743" spans="1:8" x14ac:dyDescent="0.25">
      <c r="A5743" s="37"/>
      <c r="D5743" s="33"/>
      <c r="E5743" s="10"/>
      <c r="F5743" s="7"/>
      <c r="G5743" s="7"/>
      <c r="H5743" s="31"/>
    </row>
    <row r="5744" spans="1:8" x14ac:dyDescent="0.25">
      <c r="A5744" s="37"/>
      <c r="D5744" s="33"/>
      <c r="E5744" s="10"/>
      <c r="F5744" s="7"/>
      <c r="G5744" s="7"/>
      <c r="H5744" s="31"/>
    </row>
    <row r="5745" spans="1:8" x14ac:dyDescent="0.25">
      <c r="A5745" s="37"/>
      <c r="D5745" s="33"/>
      <c r="E5745" s="10"/>
      <c r="F5745" s="7"/>
      <c r="G5745" s="7"/>
      <c r="H5745" s="31"/>
    </row>
    <row r="5746" spans="1:8" x14ac:dyDescent="0.25">
      <c r="A5746" s="37"/>
      <c r="D5746" s="33"/>
      <c r="E5746" s="10"/>
      <c r="F5746" s="7"/>
      <c r="G5746" s="7"/>
      <c r="H5746" s="31"/>
    </row>
    <row r="5747" spans="1:8" x14ac:dyDescent="0.25">
      <c r="A5747" s="37"/>
      <c r="D5747" s="33"/>
      <c r="E5747" s="10"/>
      <c r="F5747" s="7"/>
      <c r="G5747" s="7"/>
      <c r="H5747" s="31"/>
    </row>
    <row r="5748" spans="1:8" x14ac:dyDescent="0.25">
      <c r="A5748" s="37"/>
      <c r="D5748" s="33"/>
      <c r="E5748" s="10"/>
      <c r="F5748" s="7"/>
      <c r="G5748" s="7"/>
      <c r="H5748" s="31"/>
    </row>
    <row r="5749" spans="1:8" x14ac:dyDescent="0.25">
      <c r="A5749" s="37"/>
      <c r="D5749" s="33"/>
      <c r="E5749" s="10"/>
      <c r="F5749" s="7"/>
      <c r="G5749" s="7"/>
      <c r="H5749" s="31"/>
    </row>
    <row r="5750" spans="1:8" x14ac:dyDescent="0.25">
      <c r="A5750" s="37"/>
      <c r="D5750" s="33"/>
      <c r="E5750" s="10"/>
      <c r="F5750" s="7"/>
      <c r="G5750" s="7"/>
      <c r="H5750" s="31"/>
    </row>
    <row r="5751" spans="1:8" x14ac:dyDescent="0.25">
      <c r="A5751" s="37"/>
      <c r="D5751" s="33"/>
      <c r="E5751" s="10"/>
      <c r="F5751" s="7"/>
      <c r="G5751" s="7"/>
      <c r="H5751" s="31"/>
    </row>
    <row r="5752" spans="1:8" x14ac:dyDescent="0.25">
      <c r="A5752" s="37"/>
      <c r="D5752" s="33"/>
      <c r="E5752" s="10"/>
      <c r="F5752" s="7"/>
      <c r="G5752" s="7"/>
      <c r="H5752" s="31"/>
    </row>
    <row r="5753" spans="1:8" x14ac:dyDescent="0.25">
      <c r="A5753" s="37"/>
      <c r="D5753" s="33"/>
      <c r="E5753" s="10"/>
      <c r="F5753" s="7"/>
      <c r="G5753" s="7"/>
      <c r="H5753" s="31"/>
    </row>
    <row r="5754" spans="1:8" x14ac:dyDescent="0.25">
      <c r="A5754" s="37"/>
      <c r="D5754" s="33"/>
      <c r="E5754" s="10"/>
      <c r="F5754" s="7"/>
      <c r="G5754" s="7"/>
      <c r="H5754" s="31"/>
    </row>
    <row r="5755" spans="1:8" x14ac:dyDescent="0.25">
      <c r="A5755" s="37"/>
      <c r="D5755" s="33"/>
      <c r="E5755" s="10"/>
      <c r="F5755" s="7"/>
      <c r="G5755" s="7"/>
      <c r="H5755" s="31"/>
    </row>
    <row r="5756" spans="1:8" x14ac:dyDescent="0.25">
      <c r="A5756" s="37"/>
      <c r="D5756" s="33"/>
      <c r="E5756" s="10"/>
      <c r="F5756" s="7"/>
      <c r="G5756" s="7"/>
      <c r="H5756" s="31"/>
    </row>
    <row r="5757" spans="1:8" x14ac:dyDescent="0.25">
      <c r="A5757" s="37"/>
      <c r="D5757" s="33"/>
      <c r="E5757" s="10"/>
      <c r="F5757" s="7"/>
      <c r="G5757" s="7"/>
      <c r="H5757" s="31"/>
    </row>
    <row r="5758" spans="1:8" x14ac:dyDescent="0.25">
      <c r="A5758" s="37"/>
      <c r="D5758" s="33"/>
      <c r="E5758" s="10"/>
      <c r="F5758" s="7"/>
      <c r="G5758" s="7"/>
      <c r="H5758" s="31"/>
    </row>
    <row r="5759" spans="1:8" x14ac:dyDescent="0.25">
      <c r="A5759" s="37"/>
      <c r="D5759" s="33"/>
      <c r="E5759" s="10"/>
      <c r="F5759" s="7"/>
      <c r="G5759" s="7"/>
      <c r="H5759" s="31"/>
    </row>
    <row r="5760" spans="1:8" x14ac:dyDescent="0.25">
      <c r="A5760" s="37"/>
      <c r="D5760" s="33"/>
      <c r="E5760" s="10"/>
      <c r="F5760" s="7"/>
      <c r="G5760" s="7"/>
      <c r="H5760" s="31"/>
    </row>
    <row r="5761" spans="1:8" x14ac:dyDescent="0.25">
      <c r="A5761" s="37"/>
      <c r="D5761" s="33"/>
      <c r="E5761" s="10"/>
      <c r="F5761" s="7"/>
      <c r="G5761" s="7"/>
      <c r="H5761" s="31"/>
    </row>
    <row r="5762" spans="1:8" x14ac:dyDescent="0.25">
      <c r="A5762" s="37"/>
      <c r="D5762" s="33"/>
      <c r="E5762" s="10"/>
      <c r="F5762" s="7"/>
      <c r="G5762" s="7"/>
      <c r="H5762" s="31"/>
    </row>
    <row r="5763" spans="1:8" x14ac:dyDescent="0.25">
      <c r="A5763" s="37"/>
      <c r="D5763" s="33"/>
      <c r="E5763" s="10"/>
      <c r="F5763" s="7"/>
      <c r="G5763" s="7"/>
      <c r="H5763" s="31"/>
    </row>
    <row r="5764" spans="1:8" x14ac:dyDescent="0.25">
      <c r="A5764" s="37"/>
      <c r="D5764" s="33"/>
      <c r="E5764" s="10"/>
      <c r="F5764" s="7"/>
      <c r="G5764" s="7"/>
      <c r="H5764" s="31"/>
    </row>
    <row r="5765" spans="1:8" x14ac:dyDescent="0.25">
      <c r="A5765" s="37"/>
      <c r="D5765" s="33"/>
      <c r="E5765" s="10"/>
      <c r="F5765" s="7"/>
      <c r="G5765" s="7"/>
      <c r="H5765" s="31"/>
    </row>
    <row r="5766" spans="1:8" x14ac:dyDescent="0.25">
      <c r="A5766" s="37"/>
      <c r="D5766" s="33"/>
      <c r="E5766" s="10"/>
      <c r="F5766" s="7"/>
      <c r="G5766" s="7"/>
      <c r="H5766" s="31"/>
    </row>
    <row r="5767" spans="1:8" x14ac:dyDescent="0.25">
      <c r="A5767" s="37"/>
      <c r="D5767" s="33"/>
      <c r="E5767" s="10"/>
      <c r="F5767" s="7"/>
      <c r="G5767" s="7"/>
      <c r="H5767" s="31"/>
    </row>
    <row r="5768" spans="1:8" x14ac:dyDescent="0.25">
      <c r="A5768" s="37"/>
      <c r="D5768" s="33"/>
      <c r="E5768" s="10"/>
      <c r="F5768" s="7"/>
      <c r="G5768" s="7"/>
      <c r="H5768" s="31"/>
    </row>
    <row r="5769" spans="1:8" x14ac:dyDescent="0.25">
      <c r="A5769" s="37"/>
      <c r="D5769" s="33"/>
      <c r="E5769" s="10"/>
      <c r="F5769" s="7"/>
      <c r="G5769" s="7"/>
      <c r="H5769" s="31"/>
    </row>
    <row r="5770" spans="1:8" x14ac:dyDescent="0.25">
      <c r="A5770" s="37"/>
      <c r="D5770" s="33"/>
      <c r="E5770" s="10"/>
      <c r="F5770" s="7"/>
      <c r="G5770" s="7"/>
      <c r="H5770" s="31"/>
    </row>
    <row r="5771" spans="1:8" x14ac:dyDescent="0.25">
      <c r="A5771" s="37"/>
      <c r="D5771" s="33"/>
      <c r="E5771" s="10"/>
      <c r="F5771" s="7"/>
      <c r="G5771" s="7"/>
      <c r="H5771" s="31"/>
    </row>
    <row r="5772" spans="1:8" x14ac:dyDescent="0.25">
      <c r="A5772" s="37"/>
      <c r="D5772" s="33"/>
      <c r="E5772" s="10"/>
      <c r="F5772" s="7"/>
      <c r="G5772" s="7"/>
      <c r="H5772" s="31"/>
    </row>
    <row r="5773" spans="1:8" x14ac:dyDescent="0.25">
      <c r="A5773" s="37"/>
      <c r="D5773" s="33"/>
      <c r="E5773" s="10"/>
      <c r="F5773" s="7"/>
      <c r="G5773" s="7"/>
      <c r="H5773" s="31"/>
    </row>
    <row r="5774" spans="1:8" x14ac:dyDescent="0.25">
      <c r="A5774" s="37"/>
      <c r="D5774" s="33"/>
      <c r="E5774" s="10"/>
      <c r="F5774" s="7"/>
      <c r="G5774" s="7"/>
      <c r="H5774" s="31"/>
    </row>
    <row r="5775" spans="1:8" x14ac:dyDescent="0.25">
      <c r="A5775" s="37"/>
      <c r="D5775" s="33"/>
      <c r="E5775" s="10"/>
      <c r="F5775" s="7"/>
      <c r="G5775" s="7"/>
      <c r="H5775" s="31"/>
    </row>
    <row r="5776" spans="1:8" x14ac:dyDescent="0.25">
      <c r="A5776" s="37"/>
      <c r="D5776" s="33"/>
      <c r="E5776" s="10"/>
      <c r="F5776" s="7"/>
      <c r="G5776" s="7"/>
      <c r="H5776" s="31"/>
    </row>
    <row r="5777" spans="1:8" x14ac:dyDescent="0.25">
      <c r="A5777" s="37"/>
      <c r="D5777" s="33"/>
      <c r="E5777" s="10"/>
      <c r="F5777" s="7"/>
      <c r="G5777" s="7"/>
      <c r="H5777" s="31"/>
    </row>
    <row r="5778" spans="1:8" x14ac:dyDescent="0.25">
      <c r="A5778" s="37"/>
      <c r="D5778" s="33"/>
      <c r="E5778" s="10"/>
      <c r="F5778" s="7"/>
      <c r="G5778" s="7"/>
      <c r="H5778" s="31"/>
    </row>
    <row r="5779" spans="1:8" x14ac:dyDescent="0.25">
      <c r="A5779" s="37"/>
      <c r="D5779" s="33"/>
      <c r="E5779" s="10"/>
      <c r="F5779" s="7"/>
      <c r="G5779" s="7"/>
      <c r="H5779" s="31"/>
    </row>
    <row r="5780" spans="1:8" x14ac:dyDescent="0.25">
      <c r="A5780" s="37"/>
      <c r="D5780" s="33"/>
      <c r="E5780" s="10"/>
      <c r="F5780" s="7"/>
      <c r="G5780" s="7"/>
      <c r="H5780" s="31"/>
    </row>
    <row r="5781" spans="1:8" x14ac:dyDescent="0.25">
      <c r="A5781" s="37"/>
      <c r="D5781" s="33"/>
      <c r="E5781" s="10"/>
      <c r="F5781" s="7"/>
      <c r="G5781" s="7"/>
      <c r="H5781" s="31"/>
    </row>
    <row r="5782" spans="1:8" x14ac:dyDescent="0.25">
      <c r="A5782" s="37"/>
      <c r="D5782" s="33"/>
      <c r="E5782" s="10"/>
      <c r="F5782" s="7"/>
      <c r="G5782" s="7"/>
      <c r="H5782" s="31"/>
    </row>
    <row r="5783" spans="1:8" x14ac:dyDescent="0.25">
      <c r="A5783" s="37"/>
      <c r="D5783" s="33"/>
      <c r="E5783" s="10"/>
      <c r="F5783" s="7"/>
      <c r="G5783" s="7"/>
      <c r="H5783" s="31"/>
    </row>
    <row r="5784" spans="1:8" x14ac:dyDescent="0.25">
      <c r="A5784" s="37"/>
      <c r="D5784" s="33"/>
      <c r="E5784" s="10"/>
      <c r="F5784" s="7"/>
      <c r="G5784" s="7"/>
      <c r="H5784" s="31"/>
    </row>
    <row r="5785" spans="1:8" x14ac:dyDescent="0.25">
      <c r="A5785" s="37"/>
      <c r="D5785" s="33"/>
      <c r="E5785" s="10"/>
      <c r="F5785" s="7"/>
      <c r="G5785" s="7"/>
      <c r="H5785" s="31"/>
    </row>
    <row r="5786" spans="1:8" x14ac:dyDescent="0.25">
      <c r="A5786" s="37"/>
      <c r="D5786" s="33"/>
      <c r="E5786" s="10"/>
      <c r="F5786" s="7"/>
      <c r="G5786" s="7"/>
      <c r="H5786" s="31"/>
    </row>
    <row r="5787" spans="1:8" x14ac:dyDescent="0.25">
      <c r="A5787" s="37"/>
      <c r="D5787" s="33"/>
      <c r="E5787" s="10"/>
      <c r="F5787" s="7"/>
      <c r="G5787" s="7"/>
      <c r="H5787" s="31"/>
    </row>
    <row r="5788" spans="1:8" x14ac:dyDescent="0.25">
      <c r="A5788" s="37"/>
      <c r="D5788" s="33"/>
      <c r="E5788" s="10"/>
      <c r="F5788" s="7"/>
      <c r="G5788" s="7"/>
      <c r="H5788" s="31"/>
    </row>
    <row r="5789" spans="1:8" x14ac:dyDescent="0.25">
      <c r="A5789" s="37"/>
      <c r="D5789" s="33"/>
      <c r="E5789" s="10"/>
      <c r="F5789" s="7"/>
      <c r="G5789" s="7"/>
      <c r="H5789" s="31"/>
    </row>
    <row r="5790" spans="1:8" x14ac:dyDescent="0.25">
      <c r="A5790" s="37"/>
      <c r="D5790" s="33"/>
      <c r="E5790" s="10"/>
      <c r="F5790" s="7"/>
      <c r="G5790" s="7"/>
      <c r="H5790" s="31"/>
    </row>
    <row r="5791" spans="1:8" x14ac:dyDescent="0.25">
      <c r="A5791" s="37"/>
      <c r="D5791" s="33"/>
      <c r="E5791" s="10"/>
      <c r="F5791" s="7"/>
      <c r="G5791" s="7"/>
      <c r="H5791" s="31"/>
    </row>
    <row r="5792" spans="1:8" x14ac:dyDescent="0.25">
      <c r="A5792" s="37"/>
      <c r="D5792" s="33"/>
      <c r="E5792" s="10"/>
      <c r="F5792" s="7"/>
      <c r="G5792" s="7"/>
      <c r="H5792" s="31"/>
    </row>
    <row r="5793" spans="1:8" x14ac:dyDescent="0.25">
      <c r="A5793" s="37"/>
      <c r="D5793" s="33"/>
      <c r="E5793" s="10"/>
      <c r="F5793" s="7"/>
      <c r="G5793" s="7"/>
      <c r="H5793" s="31"/>
    </row>
    <row r="5794" spans="1:8" x14ac:dyDescent="0.25">
      <c r="A5794" s="37"/>
      <c r="D5794" s="33"/>
      <c r="E5794" s="10"/>
      <c r="F5794" s="7"/>
      <c r="G5794" s="7"/>
      <c r="H5794" s="31"/>
    </row>
    <row r="5795" spans="1:8" x14ac:dyDescent="0.25">
      <c r="A5795" s="37"/>
      <c r="D5795" s="33"/>
      <c r="E5795" s="10"/>
      <c r="F5795" s="7"/>
      <c r="G5795" s="7"/>
      <c r="H5795" s="31"/>
    </row>
    <row r="5796" spans="1:8" x14ac:dyDescent="0.25">
      <c r="A5796" s="37"/>
      <c r="D5796" s="33"/>
      <c r="E5796" s="10"/>
      <c r="F5796" s="7"/>
      <c r="G5796" s="7"/>
      <c r="H5796" s="31"/>
    </row>
    <row r="5797" spans="1:8" x14ac:dyDescent="0.25">
      <c r="A5797" s="37"/>
      <c r="D5797" s="33"/>
      <c r="E5797" s="10"/>
      <c r="F5797" s="7"/>
      <c r="G5797" s="7"/>
      <c r="H5797" s="31"/>
    </row>
    <row r="5798" spans="1:8" x14ac:dyDescent="0.25">
      <c r="A5798" s="37"/>
      <c r="D5798" s="33"/>
      <c r="E5798" s="10"/>
      <c r="F5798" s="7"/>
      <c r="G5798" s="7"/>
      <c r="H5798" s="31"/>
    </row>
    <row r="5799" spans="1:8" x14ac:dyDescent="0.25">
      <c r="A5799" s="37"/>
      <c r="D5799" s="33"/>
      <c r="E5799" s="10"/>
      <c r="F5799" s="7"/>
      <c r="G5799" s="7"/>
      <c r="H5799" s="31"/>
    </row>
    <row r="5800" spans="1:8" x14ac:dyDescent="0.25">
      <c r="A5800" s="37"/>
      <c r="D5800" s="33"/>
      <c r="E5800" s="10"/>
      <c r="F5800" s="7"/>
      <c r="G5800" s="7"/>
      <c r="H5800" s="31"/>
    </row>
    <row r="5801" spans="1:8" x14ac:dyDescent="0.25">
      <c r="A5801" s="37"/>
      <c r="D5801" s="33"/>
      <c r="E5801" s="10"/>
      <c r="F5801" s="7"/>
      <c r="G5801" s="7"/>
      <c r="H5801" s="31"/>
    </row>
    <row r="5802" spans="1:8" x14ac:dyDescent="0.25">
      <c r="A5802" s="37"/>
      <c r="D5802" s="33"/>
      <c r="E5802" s="10"/>
      <c r="F5802" s="7"/>
      <c r="G5802" s="7"/>
      <c r="H5802" s="31"/>
    </row>
    <row r="5803" spans="1:8" x14ac:dyDescent="0.25">
      <c r="A5803" s="37"/>
      <c r="D5803" s="33"/>
      <c r="E5803" s="10"/>
      <c r="F5803" s="7"/>
      <c r="G5803" s="7"/>
      <c r="H5803" s="31"/>
    </row>
    <row r="5804" spans="1:8" x14ac:dyDescent="0.25">
      <c r="A5804" s="37"/>
      <c r="D5804" s="33"/>
      <c r="E5804" s="10"/>
      <c r="F5804" s="7"/>
      <c r="G5804" s="7"/>
      <c r="H5804" s="31"/>
    </row>
    <row r="5805" spans="1:8" x14ac:dyDescent="0.25">
      <c r="A5805" s="37"/>
      <c r="D5805" s="33"/>
      <c r="E5805" s="10"/>
      <c r="F5805" s="7"/>
      <c r="G5805" s="7"/>
      <c r="H5805" s="31"/>
    </row>
    <row r="5806" spans="1:8" x14ac:dyDescent="0.25">
      <c r="A5806" s="37"/>
      <c r="D5806" s="33"/>
      <c r="E5806" s="10"/>
      <c r="F5806" s="7"/>
      <c r="G5806" s="7"/>
      <c r="H5806" s="31"/>
    </row>
    <row r="5807" spans="1:8" x14ac:dyDescent="0.25">
      <c r="A5807" s="37"/>
      <c r="D5807" s="33"/>
      <c r="E5807" s="10"/>
      <c r="F5807" s="7"/>
      <c r="G5807" s="7"/>
      <c r="H5807" s="31"/>
    </row>
    <row r="5808" spans="1:8" x14ac:dyDescent="0.25">
      <c r="A5808" s="37"/>
      <c r="D5808" s="33"/>
      <c r="E5808" s="10"/>
      <c r="F5808" s="7"/>
      <c r="G5808" s="7"/>
      <c r="H5808" s="31"/>
    </row>
    <row r="5809" spans="1:8" x14ac:dyDescent="0.25">
      <c r="A5809" s="37"/>
      <c r="D5809" s="33"/>
      <c r="E5809" s="10"/>
      <c r="F5809" s="7"/>
      <c r="G5809" s="7"/>
      <c r="H5809" s="31"/>
    </row>
    <row r="5810" spans="1:8" x14ac:dyDescent="0.25">
      <c r="A5810" s="37"/>
      <c r="D5810" s="33"/>
      <c r="E5810" s="10"/>
      <c r="F5810" s="7"/>
      <c r="G5810" s="7"/>
      <c r="H5810" s="31"/>
    </row>
    <row r="5811" spans="1:8" x14ac:dyDescent="0.25">
      <c r="A5811" s="37"/>
      <c r="D5811" s="33"/>
      <c r="E5811" s="10"/>
      <c r="F5811" s="7"/>
      <c r="G5811" s="7"/>
      <c r="H5811" s="31"/>
    </row>
    <row r="5812" spans="1:8" x14ac:dyDescent="0.25">
      <c r="A5812" s="37"/>
      <c r="D5812" s="33"/>
      <c r="E5812" s="10"/>
      <c r="F5812" s="7"/>
      <c r="G5812" s="7"/>
      <c r="H5812" s="31"/>
    </row>
    <row r="5813" spans="1:8" x14ac:dyDescent="0.25">
      <c r="A5813" s="37"/>
      <c r="D5813" s="33"/>
      <c r="E5813" s="10"/>
      <c r="F5813" s="7"/>
      <c r="G5813" s="7"/>
      <c r="H5813" s="31"/>
    </row>
    <row r="5814" spans="1:8" x14ac:dyDescent="0.25">
      <c r="A5814" s="37"/>
      <c r="D5814" s="33"/>
      <c r="E5814" s="10"/>
      <c r="F5814" s="7"/>
      <c r="G5814" s="7"/>
      <c r="H5814" s="31"/>
    </row>
    <row r="5815" spans="1:8" x14ac:dyDescent="0.25">
      <c r="A5815" s="37"/>
      <c r="D5815" s="33"/>
      <c r="E5815" s="10"/>
      <c r="F5815" s="7"/>
      <c r="G5815" s="7"/>
      <c r="H5815" s="31"/>
    </row>
    <row r="5816" spans="1:8" x14ac:dyDescent="0.25">
      <c r="A5816" s="37"/>
      <c r="D5816" s="33"/>
      <c r="E5816" s="10"/>
      <c r="F5816" s="7"/>
      <c r="G5816" s="7"/>
      <c r="H5816" s="31"/>
    </row>
    <row r="5817" spans="1:8" x14ac:dyDescent="0.25">
      <c r="A5817" s="37"/>
      <c r="D5817" s="33"/>
      <c r="E5817" s="10"/>
      <c r="F5817" s="7"/>
      <c r="G5817" s="7"/>
      <c r="H5817" s="31"/>
    </row>
    <row r="5818" spans="1:8" x14ac:dyDescent="0.25">
      <c r="A5818" s="37"/>
      <c r="D5818" s="33"/>
      <c r="E5818" s="10"/>
      <c r="F5818" s="7"/>
      <c r="G5818" s="7"/>
      <c r="H5818" s="31"/>
    </row>
    <row r="5819" spans="1:8" x14ac:dyDescent="0.25">
      <c r="A5819" s="37"/>
      <c r="D5819" s="33"/>
      <c r="E5819" s="10"/>
      <c r="F5819" s="7"/>
      <c r="G5819" s="7"/>
      <c r="H5819" s="31"/>
    </row>
    <row r="5820" spans="1:8" x14ac:dyDescent="0.25">
      <c r="A5820" s="37"/>
      <c r="D5820" s="33"/>
      <c r="E5820" s="10"/>
      <c r="F5820" s="7"/>
      <c r="G5820" s="7"/>
      <c r="H5820" s="31"/>
    </row>
    <row r="5821" spans="1:8" x14ac:dyDescent="0.25">
      <c r="A5821" s="37"/>
      <c r="D5821" s="33"/>
      <c r="E5821" s="10"/>
      <c r="F5821" s="7"/>
      <c r="G5821" s="7"/>
      <c r="H5821" s="31"/>
    </row>
    <row r="5822" spans="1:8" x14ac:dyDescent="0.25">
      <c r="A5822" s="37"/>
      <c r="D5822" s="33"/>
      <c r="E5822" s="10"/>
      <c r="F5822" s="7"/>
      <c r="G5822" s="7"/>
      <c r="H5822" s="31"/>
    </row>
    <row r="5823" spans="1:8" x14ac:dyDescent="0.25">
      <c r="A5823" s="37"/>
      <c r="D5823" s="33"/>
      <c r="E5823" s="10"/>
      <c r="F5823" s="7"/>
      <c r="G5823" s="7"/>
      <c r="H5823" s="31"/>
    </row>
    <row r="5824" spans="1:8" x14ac:dyDescent="0.25">
      <c r="A5824" s="37"/>
      <c r="D5824" s="33"/>
      <c r="E5824" s="10"/>
      <c r="F5824" s="7"/>
      <c r="G5824" s="7"/>
      <c r="H5824" s="31"/>
    </row>
    <row r="5825" spans="1:8" x14ac:dyDescent="0.25">
      <c r="A5825" s="37"/>
      <c r="D5825" s="33"/>
      <c r="E5825" s="10"/>
      <c r="F5825" s="7"/>
      <c r="G5825" s="7"/>
      <c r="H5825" s="31"/>
    </row>
    <row r="5826" spans="1:8" x14ac:dyDescent="0.25">
      <c r="A5826" s="37"/>
      <c r="D5826" s="33"/>
      <c r="E5826" s="10"/>
      <c r="F5826" s="7"/>
      <c r="G5826" s="7"/>
      <c r="H5826" s="31"/>
    </row>
    <row r="5827" spans="1:8" x14ac:dyDescent="0.25">
      <c r="A5827" s="37"/>
      <c r="D5827" s="33"/>
      <c r="E5827" s="10"/>
      <c r="F5827" s="7"/>
      <c r="G5827" s="7"/>
      <c r="H5827" s="31"/>
    </row>
    <row r="5828" spans="1:8" x14ac:dyDescent="0.25">
      <c r="A5828" s="37"/>
      <c r="D5828" s="33"/>
      <c r="E5828" s="10"/>
      <c r="F5828" s="7"/>
      <c r="G5828" s="7"/>
      <c r="H5828" s="31"/>
    </row>
    <row r="5829" spans="1:8" x14ac:dyDescent="0.25">
      <c r="A5829" s="37"/>
      <c r="D5829" s="33"/>
      <c r="E5829" s="10"/>
      <c r="F5829" s="7"/>
      <c r="G5829" s="7"/>
      <c r="H5829" s="31"/>
    </row>
    <row r="5830" spans="1:8" x14ac:dyDescent="0.25">
      <c r="A5830" s="37"/>
      <c r="D5830" s="33"/>
      <c r="E5830" s="10"/>
      <c r="F5830" s="7"/>
      <c r="G5830" s="7"/>
      <c r="H5830" s="31"/>
    </row>
    <row r="5831" spans="1:8" x14ac:dyDescent="0.25">
      <c r="A5831" s="37"/>
      <c r="D5831" s="33"/>
      <c r="E5831" s="10"/>
      <c r="F5831" s="7"/>
      <c r="G5831" s="7"/>
      <c r="H5831" s="31"/>
    </row>
    <row r="5832" spans="1:8" x14ac:dyDescent="0.25">
      <c r="A5832" s="37"/>
      <c r="D5832" s="33"/>
      <c r="E5832" s="10"/>
      <c r="F5832" s="7"/>
      <c r="G5832" s="7"/>
      <c r="H5832" s="31"/>
    </row>
    <row r="5833" spans="1:8" x14ac:dyDescent="0.25">
      <c r="A5833" s="37"/>
      <c r="D5833" s="33"/>
      <c r="E5833" s="10"/>
      <c r="F5833" s="7"/>
      <c r="G5833" s="7"/>
      <c r="H5833" s="31"/>
    </row>
    <row r="5834" spans="1:8" x14ac:dyDescent="0.25">
      <c r="A5834" s="37"/>
      <c r="D5834" s="33"/>
      <c r="E5834" s="10"/>
      <c r="F5834" s="7"/>
      <c r="G5834" s="7"/>
      <c r="H5834" s="31"/>
    </row>
    <row r="5835" spans="1:8" x14ac:dyDescent="0.25">
      <c r="A5835" s="37"/>
      <c r="D5835" s="33"/>
      <c r="E5835" s="10"/>
      <c r="F5835" s="7"/>
      <c r="G5835" s="7"/>
      <c r="H5835" s="31"/>
    </row>
    <row r="5836" spans="1:8" x14ac:dyDescent="0.25">
      <c r="A5836" s="37"/>
      <c r="D5836" s="33"/>
      <c r="E5836" s="10"/>
      <c r="F5836" s="7"/>
      <c r="G5836" s="7"/>
      <c r="H5836" s="31"/>
    </row>
    <row r="5837" spans="1:8" x14ac:dyDescent="0.25">
      <c r="A5837" s="37"/>
      <c r="D5837" s="33"/>
      <c r="E5837" s="10"/>
      <c r="F5837" s="7"/>
      <c r="G5837" s="7"/>
      <c r="H5837" s="31"/>
    </row>
    <row r="5838" spans="1:8" x14ac:dyDescent="0.25">
      <c r="A5838" s="37"/>
      <c r="D5838" s="33"/>
      <c r="E5838" s="10"/>
      <c r="F5838" s="7"/>
      <c r="G5838" s="7"/>
      <c r="H5838" s="31"/>
    </row>
    <row r="5839" spans="1:8" x14ac:dyDescent="0.25">
      <c r="A5839" s="37"/>
      <c r="D5839" s="33"/>
      <c r="E5839" s="10"/>
      <c r="F5839" s="7"/>
      <c r="G5839" s="7"/>
      <c r="H5839" s="31"/>
    </row>
    <row r="5840" spans="1:8" x14ac:dyDescent="0.25">
      <c r="A5840" s="37"/>
      <c r="D5840" s="33"/>
      <c r="E5840" s="10"/>
      <c r="F5840" s="7"/>
      <c r="G5840" s="7"/>
      <c r="H5840" s="31"/>
    </row>
    <row r="5841" spans="1:8" x14ac:dyDescent="0.25">
      <c r="A5841" s="37"/>
      <c r="D5841" s="33"/>
      <c r="E5841" s="10"/>
      <c r="F5841" s="7"/>
      <c r="G5841" s="7"/>
      <c r="H5841" s="31"/>
    </row>
    <row r="5842" spans="1:8" x14ac:dyDescent="0.25">
      <c r="A5842" s="37"/>
      <c r="D5842" s="33"/>
      <c r="E5842" s="10"/>
      <c r="F5842" s="7"/>
      <c r="G5842" s="7"/>
      <c r="H5842" s="31"/>
    </row>
    <row r="5843" spans="1:8" x14ac:dyDescent="0.25">
      <c r="A5843" s="37"/>
      <c r="D5843" s="33"/>
      <c r="E5843" s="10"/>
      <c r="F5843" s="7"/>
      <c r="G5843" s="7"/>
      <c r="H5843" s="31"/>
    </row>
    <row r="5844" spans="1:8" x14ac:dyDescent="0.25">
      <c r="A5844" s="37"/>
      <c r="D5844" s="33"/>
      <c r="E5844" s="10"/>
      <c r="F5844" s="7"/>
      <c r="G5844" s="7"/>
      <c r="H5844" s="31"/>
    </row>
    <row r="5845" spans="1:8" x14ac:dyDescent="0.25">
      <c r="A5845" s="37"/>
      <c r="D5845" s="33"/>
      <c r="E5845" s="10"/>
      <c r="F5845" s="7"/>
      <c r="G5845" s="7"/>
      <c r="H5845" s="31"/>
    </row>
    <row r="5846" spans="1:8" x14ac:dyDescent="0.25">
      <c r="A5846" s="37"/>
      <c r="D5846" s="33"/>
      <c r="E5846" s="10"/>
      <c r="F5846" s="7"/>
      <c r="G5846" s="7"/>
      <c r="H5846" s="31"/>
    </row>
    <row r="5847" spans="1:8" x14ac:dyDescent="0.25">
      <c r="A5847" s="37"/>
      <c r="D5847" s="33"/>
      <c r="E5847" s="10"/>
      <c r="F5847" s="7"/>
      <c r="G5847" s="7"/>
      <c r="H5847" s="31"/>
    </row>
    <row r="5848" spans="1:8" x14ac:dyDescent="0.25">
      <c r="A5848" s="37"/>
      <c r="D5848" s="33"/>
      <c r="E5848" s="10"/>
      <c r="F5848" s="7"/>
      <c r="G5848" s="7"/>
      <c r="H5848" s="31"/>
    </row>
    <row r="5849" spans="1:8" x14ac:dyDescent="0.25">
      <c r="A5849" s="37"/>
      <c r="D5849" s="33"/>
      <c r="E5849" s="10"/>
      <c r="F5849" s="7"/>
      <c r="G5849" s="7"/>
      <c r="H5849" s="31"/>
    </row>
    <row r="5850" spans="1:8" x14ac:dyDescent="0.25">
      <c r="A5850" s="37"/>
      <c r="D5850" s="33"/>
      <c r="E5850" s="10"/>
      <c r="F5850" s="7"/>
      <c r="G5850" s="7"/>
      <c r="H5850" s="31"/>
    </row>
    <row r="5851" spans="1:8" x14ac:dyDescent="0.25">
      <c r="A5851" s="37"/>
      <c r="D5851" s="33"/>
      <c r="E5851" s="10"/>
      <c r="F5851" s="7"/>
      <c r="G5851" s="7"/>
      <c r="H5851" s="31"/>
    </row>
    <row r="5852" spans="1:8" x14ac:dyDescent="0.25">
      <c r="A5852" s="37"/>
      <c r="D5852" s="33"/>
      <c r="E5852" s="10"/>
      <c r="F5852" s="7"/>
      <c r="G5852" s="7"/>
      <c r="H5852" s="31"/>
    </row>
    <row r="5853" spans="1:8" x14ac:dyDescent="0.25">
      <c r="A5853" s="37"/>
      <c r="D5853" s="33"/>
      <c r="E5853" s="10"/>
      <c r="F5853" s="7"/>
      <c r="G5853" s="7"/>
      <c r="H5853" s="31"/>
    </row>
    <row r="5854" spans="1:8" x14ac:dyDescent="0.25">
      <c r="A5854" s="37"/>
      <c r="D5854" s="33"/>
      <c r="E5854" s="10"/>
      <c r="F5854" s="7"/>
      <c r="G5854" s="7"/>
      <c r="H5854" s="31"/>
    </row>
    <row r="5855" spans="1:8" x14ac:dyDescent="0.25">
      <c r="A5855" s="37"/>
      <c r="D5855" s="33"/>
      <c r="E5855" s="10"/>
      <c r="F5855" s="7"/>
      <c r="G5855" s="7"/>
      <c r="H5855" s="31"/>
    </row>
    <row r="5856" spans="1:8" x14ac:dyDescent="0.25">
      <c r="A5856" s="37"/>
      <c r="D5856" s="33"/>
      <c r="E5856" s="10"/>
      <c r="F5856" s="7"/>
      <c r="G5856" s="7"/>
      <c r="H5856" s="31"/>
    </row>
    <row r="5857" spans="1:8" x14ac:dyDescent="0.25">
      <c r="A5857" s="37"/>
      <c r="D5857" s="33"/>
      <c r="E5857" s="10"/>
      <c r="F5857" s="7"/>
      <c r="G5857" s="7"/>
      <c r="H5857" s="31"/>
    </row>
    <row r="5858" spans="1:8" x14ac:dyDescent="0.25">
      <c r="A5858" s="37"/>
      <c r="D5858" s="33"/>
      <c r="E5858" s="10"/>
      <c r="F5858" s="7"/>
      <c r="G5858" s="7"/>
      <c r="H5858" s="31"/>
    </row>
    <row r="5859" spans="1:8" x14ac:dyDescent="0.25">
      <c r="A5859" s="37"/>
      <c r="D5859" s="33"/>
      <c r="E5859" s="10"/>
      <c r="F5859" s="7"/>
      <c r="G5859" s="7"/>
      <c r="H5859" s="31"/>
    </row>
    <row r="5860" spans="1:8" x14ac:dyDescent="0.25">
      <c r="A5860" s="37"/>
      <c r="D5860" s="33"/>
      <c r="E5860" s="10"/>
      <c r="F5860" s="7"/>
      <c r="G5860" s="7"/>
      <c r="H5860" s="31"/>
    </row>
    <row r="5861" spans="1:8" x14ac:dyDescent="0.25">
      <c r="A5861" s="37"/>
      <c r="D5861" s="33"/>
      <c r="E5861" s="10"/>
      <c r="F5861" s="7"/>
      <c r="G5861" s="7"/>
      <c r="H5861" s="31"/>
    </row>
    <row r="5862" spans="1:8" x14ac:dyDescent="0.25">
      <c r="A5862" s="37"/>
      <c r="D5862" s="33"/>
      <c r="E5862" s="10"/>
      <c r="F5862" s="7"/>
      <c r="G5862" s="7"/>
      <c r="H5862" s="31"/>
    </row>
    <row r="5863" spans="1:8" x14ac:dyDescent="0.25">
      <c r="A5863" s="37"/>
      <c r="D5863" s="33"/>
      <c r="E5863" s="10"/>
      <c r="F5863" s="7"/>
      <c r="G5863" s="7"/>
      <c r="H5863" s="31"/>
    </row>
    <row r="5864" spans="1:8" x14ac:dyDescent="0.25">
      <c r="A5864" s="37"/>
      <c r="D5864" s="33"/>
      <c r="E5864" s="10"/>
      <c r="F5864" s="7"/>
      <c r="G5864" s="7"/>
      <c r="H5864" s="31"/>
    </row>
    <row r="5865" spans="1:8" x14ac:dyDescent="0.25">
      <c r="A5865" s="37"/>
      <c r="D5865" s="33"/>
      <c r="E5865" s="10"/>
      <c r="F5865" s="7"/>
      <c r="G5865" s="7"/>
      <c r="H5865" s="31"/>
    </row>
    <row r="5866" spans="1:8" x14ac:dyDescent="0.25">
      <c r="A5866" s="37"/>
      <c r="D5866" s="33"/>
      <c r="E5866" s="10"/>
      <c r="F5866" s="7"/>
      <c r="G5866" s="7"/>
      <c r="H5866" s="31"/>
    </row>
    <row r="5867" spans="1:8" x14ac:dyDescent="0.25">
      <c r="A5867" s="37"/>
      <c r="D5867" s="33"/>
      <c r="E5867" s="10"/>
      <c r="F5867" s="7"/>
      <c r="G5867" s="7"/>
      <c r="H5867" s="31"/>
    </row>
    <row r="5868" spans="1:8" x14ac:dyDescent="0.25">
      <c r="A5868" s="37"/>
      <c r="D5868" s="33"/>
      <c r="E5868" s="10"/>
      <c r="F5868" s="7"/>
      <c r="G5868" s="7"/>
      <c r="H5868" s="31"/>
    </row>
    <row r="5869" spans="1:8" x14ac:dyDescent="0.25">
      <c r="A5869" s="37"/>
      <c r="D5869" s="33"/>
      <c r="E5869" s="10"/>
      <c r="F5869" s="7"/>
      <c r="G5869" s="7"/>
      <c r="H5869" s="31"/>
    </row>
    <row r="5870" spans="1:8" x14ac:dyDescent="0.25">
      <c r="A5870" s="37"/>
      <c r="D5870" s="33"/>
      <c r="E5870" s="10"/>
      <c r="F5870" s="7"/>
      <c r="G5870" s="7"/>
      <c r="H5870" s="31"/>
    </row>
    <row r="5871" spans="1:8" x14ac:dyDescent="0.25">
      <c r="A5871" s="37"/>
      <c r="D5871" s="33"/>
      <c r="E5871" s="10"/>
      <c r="F5871" s="7"/>
      <c r="G5871" s="7"/>
      <c r="H5871" s="31"/>
    </row>
    <row r="5872" spans="1:8" x14ac:dyDescent="0.25">
      <c r="A5872" s="37"/>
      <c r="D5872" s="33"/>
      <c r="E5872" s="10"/>
      <c r="F5872" s="7"/>
      <c r="G5872" s="7"/>
      <c r="H5872" s="31"/>
    </row>
    <row r="5873" spans="1:8" x14ac:dyDescent="0.25">
      <c r="A5873" s="37"/>
      <c r="D5873" s="33"/>
      <c r="E5873" s="10"/>
      <c r="F5873" s="7"/>
      <c r="G5873" s="7"/>
      <c r="H5873" s="31"/>
    </row>
    <row r="5874" spans="1:8" x14ac:dyDescent="0.25">
      <c r="A5874" s="37"/>
      <c r="D5874" s="33"/>
      <c r="E5874" s="10"/>
      <c r="F5874" s="7"/>
      <c r="G5874" s="7"/>
      <c r="H5874" s="31"/>
    </row>
    <row r="5875" spans="1:8" x14ac:dyDescent="0.25">
      <c r="A5875" s="37"/>
      <c r="D5875" s="33"/>
      <c r="E5875" s="10"/>
      <c r="F5875" s="7"/>
      <c r="G5875" s="7"/>
      <c r="H5875" s="31"/>
    </row>
    <row r="5876" spans="1:8" x14ac:dyDescent="0.25">
      <c r="A5876" s="37"/>
      <c r="D5876" s="33"/>
      <c r="E5876" s="10"/>
      <c r="F5876" s="7"/>
      <c r="G5876" s="7"/>
      <c r="H5876" s="31"/>
    </row>
    <row r="5877" spans="1:8" x14ac:dyDescent="0.25">
      <c r="A5877" s="37"/>
      <c r="D5877" s="33"/>
      <c r="E5877" s="10"/>
      <c r="F5877" s="7"/>
      <c r="G5877" s="7"/>
      <c r="H5877" s="31"/>
    </row>
    <row r="5878" spans="1:8" x14ac:dyDescent="0.25">
      <c r="A5878" s="37"/>
      <c r="D5878" s="33"/>
      <c r="E5878" s="10"/>
      <c r="F5878" s="7"/>
      <c r="G5878" s="7"/>
      <c r="H5878" s="31"/>
    </row>
    <row r="5879" spans="1:8" x14ac:dyDescent="0.25">
      <c r="A5879" s="37"/>
      <c r="D5879" s="33"/>
      <c r="E5879" s="10"/>
      <c r="F5879" s="7"/>
      <c r="G5879" s="7"/>
      <c r="H5879" s="31"/>
    </row>
    <row r="5880" spans="1:8" x14ac:dyDescent="0.25">
      <c r="A5880" s="37"/>
      <c r="D5880" s="33"/>
      <c r="E5880" s="10"/>
      <c r="F5880" s="7"/>
      <c r="G5880" s="7"/>
      <c r="H5880" s="31"/>
    </row>
    <row r="5881" spans="1:8" x14ac:dyDescent="0.25">
      <c r="A5881" s="37"/>
      <c r="D5881" s="33"/>
      <c r="E5881" s="10"/>
      <c r="F5881" s="7"/>
      <c r="G5881" s="7"/>
      <c r="H5881" s="31"/>
    </row>
    <row r="5882" spans="1:8" x14ac:dyDescent="0.25">
      <c r="A5882" s="37"/>
      <c r="D5882" s="33"/>
      <c r="E5882" s="10"/>
      <c r="F5882" s="7"/>
      <c r="G5882" s="7"/>
      <c r="H5882" s="31"/>
    </row>
    <row r="5883" spans="1:8" x14ac:dyDescent="0.25">
      <c r="A5883" s="37"/>
      <c r="D5883" s="33"/>
      <c r="E5883" s="10"/>
      <c r="F5883" s="7"/>
      <c r="G5883" s="7"/>
      <c r="H5883" s="31"/>
    </row>
    <row r="5884" spans="1:8" x14ac:dyDescent="0.25">
      <c r="A5884" s="37"/>
      <c r="D5884" s="33"/>
      <c r="E5884" s="10"/>
      <c r="F5884" s="7"/>
      <c r="G5884" s="7"/>
      <c r="H5884" s="31"/>
    </row>
    <row r="5885" spans="1:8" x14ac:dyDescent="0.25">
      <c r="A5885" s="37"/>
      <c r="D5885" s="33"/>
      <c r="E5885" s="10"/>
      <c r="F5885" s="7"/>
      <c r="G5885" s="7"/>
      <c r="H5885" s="31"/>
    </row>
    <row r="5886" spans="1:8" x14ac:dyDescent="0.25">
      <c r="A5886" s="37"/>
      <c r="D5886" s="33"/>
      <c r="E5886" s="10"/>
      <c r="F5886" s="7"/>
      <c r="G5886" s="7"/>
      <c r="H5886" s="31"/>
    </row>
    <row r="5887" spans="1:8" x14ac:dyDescent="0.25">
      <c r="A5887" s="37"/>
      <c r="D5887" s="33"/>
      <c r="E5887" s="10"/>
      <c r="F5887" s="7"/>
      <c r="G5887" s="7"/>
      <c r="H5887" s="31"/>
    </row>
    <row r="5888" spans="1:8" x14ac:dyDescent="0.25">
      <c r="A5888" s="37"/>
      <c r="D5888" s="33"/>
      <c r="E5888" s="10"/>
      <c r="F5888" s="7"/>
      <c r="G5888" s="7"/>
      <c r="H5888" s="31"/>
    </row>
    <row r="5889" spans="1:8" x14ac:dyDescent="0.25">
      <c r="A5889" s="37"/>
      <c r="D5889" s="33"/>
      <c r="E5889" s="10"/>
      <c r="F5889" s="7"/>
      <c r="G5889" s="7"/>
      <c r="H5889" s="31"/>
    </row>
    <row r="5890" spans="1:8" x14ac:dyDescent="0.25">
      <c r="A5890" s="37"/>
      <c r="D5890" s="33"/>
      <c r="E5890" s="10"/>
      <c r="F5890" s="7"/>
      <c r="G5890" s="7"/>
      <c r="H5890" s="31"/>
    </row>
    <row r="5891" spans="1:8" x14ac:dyDescent="0.25">
      <c r="A5891" s="37"/>
      <c r="D5891" s="33"/>
      <c r="E5891" s="10"/>
      <c r="F5891" s="7"/>
      <c r="G5891" s="7"/>
      <c r="H5891" s="31"/>
    </row>
    <row r="5892" spans="1:8" x14ac:dyDescent="0.25">
      <c r="A5892" s="37"/>
      <c r="D5892" s="33"/>
      <c r="E5892" s="10"/>
      <c r="F5892" s="7"/>
      <c r="G5892" s="7"/>
      <c r="H5892" s="31"/>
    </row>
    <row r="5893" spans="1:8" x14ac:dyDescent="0.25">
      <c r="A5893" s="37"/>
      <c r="D5893" s="33"/>
      <c r="E5893" s="10"/>
      <c r="F5893" s="7"/>
      <c r="G5893" s="7"/>
      <c r="H5893" s="31"/>
    </row>
    <row r="5894" spans="1:8" x14ac:dyDescent="0.25">
      <c r="A5894" s="37"/>
      <c r="D5894" s="33"/>
      <c r="E5894" s="10"/>
      <c r="F5894" s="7"/>
      <c r="G5894" s="7"/>
      <c r="H5894" s="31"/>
    </row>
    <row r="5895" spans="1:8" x14ac:dyDescent="0.25">
      <c r="A5895" s="37"/>
      <c r="D5895" s="33"/>
      <c r="E5895" s="10"/>
      <c r="F5895" s="7"/>
      <c r="G5895" s="7"/>
      <c r="H5895" s="31"/>
    </row>
    <row r="5896" spans="1:8" x14ac:dyDescent="0.25">
      <c r="A5896" s="37"/>
      <c r="D5896" s="33"/>
      <c r="E5896" s="10"/>
      <c r="F5896" s="7"/>
      <c r="G5896" s="7"/>
      <c r="H5896" s="31"/>
    </row>
    <row r="5897" spans="1:8" x14ac:dyDescent="0.25">
      <c r="A5897" s="37"/>
      <c r="D5897" s="33"/>
      <c r="E5897" s="10"/>
      <c r="F5897" s="7"/>
      <c r="G5897" s="7"/>
      <c r="H5897" s="31"/>
    </row>
    <row r="5898" spans="1:8" x14ac:dyDescent="0.25">
      <c r="A5898" s="37"/>
      <c r="D5898" s="33"/>
      <c r="E5898" s="10"/>
      <c r="F5898" s="7"/>
      <c r="G5898" s="7"/>
      <c r="H5898" s="31"/>
    </row>
    <row r="5899" spans="1:8" x14ac:dyDescent="0.25">
      <c r="A5899" s="37"/>
      <c r="D5899" s="33"/>
      <c r="E5899" s="10"/>
      <c r="F5899" s="7"/>
      <c r="G5899" s="7"/>
      <c r="H5899" s="31"/>
    </row>
    <row r="5900" spans="1:8" x14ac:dyDescent="0.25">
      <c r="A5900" s="37"/>
      <c r="D5900" s="33"/>
      <c r="E5900" s="10"/>
      <c r="F5900" s="7"/>
      <c r="G5900" s="7"/>
      <c r="H5900" s="31"/>
    </row>
    <row r="5901" spans="1:8" x14ac:dyDescent="0.25">
      <c r="A5901" s="37"/>
      <c r="D5901" s="33"/>
      <c r="E5901" s="10"/>
      <c r="F5901" s="7"/>
      <c r="G5901" s="7"/>
      <c r="H5901" s="31"/>
    </row>
    <row r="5902" spans="1:8" x14ac:dyDescent="0.25">
      <c r="A5902" s="37"/>
      <c r="D5902" s="33"/>
      <c r="E5902" s="10"/>
      <c r="F5902" s="7"/>
      <c r="G5902" s="7"/>
      <c r="H5902" s="31"/>
    </row>
    <row r="5903" spans="1:8" x14ac:dyDescent="0.25">
      <c r="A5903" s="37"/>
      <c r="D5903" s="33"/>
      <c r="E5903" s="10"/>
      <c r="F5903" s="7"/>
      <c r="G5903" s="7"/>
      <c r="H5903" s="31"/>
    </row>
    <row r="5904" spans="1:8" x14ac:dyDescent="0.25">
      <c r="A5904" s="37"/>
      <c r="D5904" s="33"/>
      <c r="E5904" s="10"/>
      <c r="F5904" s="7"/>
      <c r="G5904" s="7"/>
      <c r="H5904" s="31"/>
    </row>
    <row r="5905" spans="1:8" x14ac:dyDescent="0.25">
      <c r="A5905" s="37"/>
      <c r="D5905" s="33"/>
      <c r="E5905" s="10"/>
      <c r="F5905" s="7"/>
      <c r="G5905" s="7"/>
      <c r="H5905" s="31"/>
    </row>
    <row r="5906" spans="1:8" x14ac:dyDescent="0.25">
      <c r="A5906" s="37"/>
      <c r="D5906" s="33"/>
      <c r="E5906" s="10"/>
      <c r="F5906" s="7"/>
      <c r="G5906" s="7"/>
      <c r="H5906" s="31"/>
    </row>
    <row r="5907" spans="1:8" x14ac:dyDescent="0.25">
      <c r="A5907" s="37"/>
      <c r="D5907" s="33"/>
      <c r="E5907" s="10"/>
      <c r="F5907" s="7"/>
      <c r="G5907" s="7"/>
      <c r="H5907" s="31"/>
    </row>
    <row r="5908" spans="1:8" x14ac:dyDescent="0.25">
      <c r="A5908" s="37"/>
      <c r="D5908" s="33"/>
      <c r="E5908" s="10"/>
      <c r="F5908" s="7"/>
      <c r="G5908" s="7"/>
      <c r="H5908" s="31"/>
    </row>
    <row r="5909" spans="1:8" x14ac:dyDescent="0.25">
      <c r="A5909" s="37"/>
      <c r="D5909" s="33"/>
      <c r="E5909" s="10"/>
      <c r="F5909" s="7"/>
      <c r="G5909" s="7"/>
      <c r="H5909" s="31"/>
    </row>
    <row r="5910" spans="1:8" x14ac:dyDescent="0.25">
      <c r="A5910" s="37"/>
      <c r="D5910" s="33"/>
      <c r="E5910" s="10"/>
      <c r="F5910" s="7"/>
      <c r="G5910" s="7"/>
      <c r="H5910" s="31"/>
    </row>
    <row r="5911" spans="1:8" x14ac:dyDescent="0.25">
      <c r="A5911" s="37"/>
      <c r="D5911" s="33"/>
      <c r="E5911" s="10"/>
      <c r="F5911" s="7"/>
      <c r="G5911" s="7"/>
      <c r="H5911" s="31"/>
    </row>
    <row r="5912" spans="1:8" x14ac:dyDescent="0.25">
      <c r="A5912" s="37"/>
      <c r="D5912" s="33"/>
      <c r="E5912" s="10"/>
      <c r="F5912" s="7"/>
      <c r="G5912" s="7"/>
      <c r="H5912" s="31"/>
    </row>
    <row r="5913" spans="1:8" x14ac:dyDescent="0.25">
      <c r="A5913" s="37"/>
      <c r="D5913" s="33"/>
      <c r="E5913" s="10"/>
      <c r="F5913" s="7"/>
      <c r="G5913" s="7"/>
      <c r="H5913" s="31"/>
    </row>
    <row r="5914" spans="1:8" x14ac:dyDescent="0.25">
      <c r="A5914" s="37"/>
      <c r="D5914" s="33"/>
      <c r="E5914" s="10"/>
      <c r="F5914" s="7"/>
      <c r="G5914" s="7"/>
      <c r="H5914" s="31"/>
    </row>
    <row r="5915" spans="1:8" x14ac:dyDescent="0.25">
      <c r="A5915" s="37"/>
      <c r="D5915" s="33"/>
      <c r="E5915" s="10"/>
      <c r="F5915" s="7"/>
      <c r="G5915" s="7"/>
      <c r="H5915" s="31"/>
    </row>
    <row r="5916" spans="1:8" x14ac:dyDescent="0.25">
      <c r="A5916" s="37"/>
      <c r="D5916" s="33"/>
      <c r="E5916" s="10"/>
      <c r="F5916" s="7"/>
      <c r="G5916" s="7"/>
      <c r="H5916" s="31"/>
    </row>
    <row r="5917" spans="1:8" x14ac:dyDescent="0.25">
      <c r="A5917" s="37"/>
      <c r="D5917" s="33"/>
      <c r="E5917" s="10"/>
      <c r="F5917" s="7"/>
      <c r="G5917" s="7"/>
      <c r="H5917" s="31"/>
    </row>
    <row r="5918" spans="1:8" x14ac:dyDescent="0.25">
      <c r="A5918" s="37"/>
      <c r="D5918" s="33"/>
      <c r="E5918" s="10"/>
      <c r="F5918" s="7"/>
      <c r="G5918" s="7"/>
      <c r="H5918" s="31"/>
    </row>
    <row r="5919" spans="1:8" x14ac:dyDescent="0.25">
      <c r="A5919" s="37"/>
      <c r="D5919" s="33"/>
      <c r="E5919" s="10"/>
      <c r="F5919" s="7"/>
      <c r="G5919" s="7"/>
      <c r="H5919" s="31"/>
    </row>
    <row r="5920" spans="1:8" x14ac:dyDescent="0.25">
      <c r="A5920" s="37"/>
      <c r="D5920" s="33"/>
      <c r="E5920" s="10"/>
      <c r="F5920" s="7"/>
      <c r="G5920" s="7"/>
      <c r="H5920" s="31"/>
    </row>
    <row r="5921" spans="1:8" x14ac:dyDescent="0.25">
      <c r="A5921" s="37"/>
      <c r="D5921" s="33"/>
      <c r="E5921" s="10"/>
      <c r="F5921" s="7"/>
      <c r="G5921" s="7"/>
      <c r="H5921" s="31"/>
    </row>
    <row r="5922" spans="1:8" x14ac:dyDescent="0.25">
      <c r="A5922" s="37"/>
      <c r="D5922" s="33"/>
      <c r="E5922" s="10"/>
      <c r="F5922" s="7"/>
      <c r="G5922" s="7"/>
      <c r="H5922" s="31"/>
    </row>
    <row r="5923" spans="1:8" x14ac:dyDescent="0.25">
      <c r="A5923" s="37"/>
      <c r="D5923" s="33"/>
      <c r="E5923" s="10"/>
      <c r="F5923" s="7"/>
      <c r="G5923" s="7"/>
      <c r="H5923" s="31"/>
    </row>
    <row r="5924" spans="1:8" x14ac:dyDescent="0.25">
      <c r="A5924" s="37"/>
      <c r="D5924" s="33"/>
      <c r="E5924" s="10"/>
      <c r="F5924" s="7"/>
      <c r="G5924" s="7"/>
      <c r="H5924" s="31"/>
    </row>
    <row r="5925" spans="1:8" x14ac:dyDescent="0.25">
      <c r="A5925" s="37"/>
      <c r="D5925" s="33"/>
      <c r="E5925" s="10"/>
      <c r="F5925" s="7"/>
      <c r="G5925" s="7"/>
      <c r="H5925" s="31"/>
    </row>
    <row r="5926" spans="1:8" x14ac:dyDescent="0.25">
      <c r="A5926" s="37"/>
      <c r="D5926" s="33"/>
      <c r="E5926" s="10"/>
      <c r="F5926" s="7"/>
      <c r="G5926" s="7"/>
      <c r="H5926" s="31"/>
    </row>
    <row r="5927" spans="1:8" x14ac:dyDescent="0.25">
      <c r="A5927" s="37"/>
      <c r="D5927" s="33"/>
      <c r="E5927" s="10"/>
      <c r="F5927" s="7"/>
      <c r="G5927" s="7"/>
      <c r="H5927" s="31"/>
    </row>
    <row r="5928" spans="1:8" x14ac:dyDescent="0.25">
      <c r="A5928" s="37"/>
      <c r="D5928" s="33"/>
      <c r="E5928" s="10"/>
      <c r="F5928" s="7"/>
      <c r="G5928" s="7"/>
      <c r="H5928" s="31"/>
    </row>
    <row r="5929" spans="1:8" x14ac:dyDescent="0.25">
      <c r="A5929" s="37"/>
      <c r="D5929" s="33"/>
      <c r="E5929" s="10"/>
      <c r="F5929" s="7"/>
      <c r="G5929" s="7"/>
      <c r="H5929" s="31"/>
    </row>
    <row r="5930" spans="1:8" x14ac:dyDescent="0.25">
      <c r="A5930" s="37"/>
      <c r="D5930" s="33"/>
      <c r="E5930" s="10"/>
      <c r="F5930" s="7"/>
      <c r="G5930" s="7"/>
      <c r="H5930" s="31"/>
    </row>
    <row r="5931" spans="1:8" x14ac:dyDescent="0.25">
      <c r="A5931" s="37"/>
      <c r="D5931" s="33"/>
      <c r="E5931" s="10"/>
      <c r="F5931" s="7"/>
      <c r="G5931" s="7"/>
      <c r="H5931" s="31"/>
    </row>
    <row r="5932" spans="1:8" x14ac:dyDescent="0.25">
      <c r="A5932" s="37"/>
      <c r="D5932" s="33"/>
      <c r="E5932" s="10"/>
      <c r="F5932" s="7"/>
      <c r="G5932" s="7"/>
      <c r="H5932" s="31"/>
    </row>
    <row r="5933" spans="1:8" x14ac:dyDescent="0.25">
      <c r="A5933" s="37"/>
      <c r="D5933" s="33"/>
      <c r="E5933" s="10"/>
      <c r="F5933" s="7"/>
      <c r="G5933" s="7"/>
      <c r="H5933" s="31"/>
    </row>
    <row r="5934" spans="1:8" x14ac:dyDescent="0.25">
      <c r="A5934" s="37"/>
      <c r="D5934" s="33"/>
      <c r="E5934" s="10"/>
      <c r="F5934" s="7"/>
      <c r="G5934" s="7"/>
      <c r="H5934" s="31"/>
    </row>
    <row r="5935" spans="1:8" x14ac:dyDescent="0.25">
      <c r="A5935" s="37"/>
      <c r="D5935" s="33"/>
      <c r="E5935" s="10"/>
      <c r="F5935" s="7"/>
      <c r="G5935" s="7"/>
      <c r="H5935" s="31"/>
    </row>
    <row r="5936" spans="1:8" x14ac:dyDescent="0.25">
      <c r="A5936" s="37"/>
      <c r="D5936" s="33"/>
      <c r="E5936" s="10"/>
      <c r="F5936" s="7"/>
      <c r="G5936" s="7"/>
      <c r="H5936" s="31"/>
    </row>
    <row r="5937" spans="1:8" x14ac:dyDescent="0.25">
      <c r="A5937" s="37"/>
      <c r="D5937" s="33"/>
      <c r="E5937" s="10"/>
      <c r="F5937" s="7"/>
      <c r="G5937" s="7"/>
      <c r="H5937" s="31"/>
    </row>
    <row r="5938" spans="1:8" x14ac:dyDescent="0.25">
      <c r="A5938" s="37"/>
      <c r="D5938" s="33"/>
      <c r="E5938" s="10"/>
      <c r="F5938" s="7"/>
      <c r="G5938" s="7"/>
      <c r="H5938" s="31"/>
    </row>
    <row r="5939" spans="1:8" x14ac:dyDescent="0.25">
      <c r="A5939" s="37"/>
      <c r="D5939" s="33"/>
      <c r="E5939" s="10"/>
      <c r="F5939" s="7"/>
      <c r="G5939" s="7"/>
      <c r="H5939" s="31"/>
    </row>
    <row r="5940" spans="1:8" x14ac:dyDescent="0.25">
      <c r="A5940" s="37"/>
      <c r="D5940" s="33"/>
      <c r="E5940" s="10"/>
      <c r="F5940" s="7"/>
      <c r="G5940" s="7"/>
      <c r="H5940" s="31"/>
    </row>
    <row r="5941" spans="1:8" x14ac:dyDescent="0.25">
      <c r="A5941" s="37"/>
      <c r="D5941" s="33"/>
      <c r="E5941" s="10"/>
      <c r="F5941" s="7"/>
      <c r="G5941" s="7"/>
      <c r="H5941" s="31"/>
    </row>
    <row r="5942" spans="1:8" x14ac:dyDescent="0.25">
      <c r="A5942" s="37"/>
      <c r="D5942" s="33"/>
      <c r="E5942" s="10"/>
      <c r="F5942" s="7"/>
      <c r="G5942" s="7"/>
      <c r="H5942" s="31"/>
    </row>
    <row r="5943" spans="1:8" x14ac:dyDescent="0.25">
      <c r="A5943" s="37"/>
      <c r="D5943" s="33"/>
      <c r="E5943" s="10"/>
      <c r="F5943" s="7"/>
      <c r="G5943" s="7"/>
      <c r="H5943" s="31"/>
    </row>
    <row r="5944" spans="1:8" x14ac:dyDescent="0.25">
      <c r="A5944" s="37"/>
      <c r="D5944" s="33"/>
      <c r="E5944" s="10"/>
      <c r="F5944" s="7"/>
      <c r="G5944" s="7"/>
      <c r="H5944" s="31"/>
    </row>
    <row r="5945" spans="1:8" x14ac:dyDescent="0.25">
      <c r="A5945" s="37"/>
      <c r="D5945" s="33"/>
      <c r="E5945" s="10"/>
      <c r="F5945" s="7"/>
      <c r="G5945" s="7"/>
      <c r="H5945" s="31"/>
    </row>
    <row r="5946" spans="1:8" x14ac:dyDescent="0.25">
      <c r="A5946" s="37"/>
      <c r="D5946" s="33"/>
      <c r="E5946" s="10"/>
      <c r="F5946" s="7"/>
      <c r="G5946" s="7"/>
      <c r="H5946" s="31"/>
    </row>
    <row r="5947" spans="1:8" x14ac:dyDescent="0.25">
      <c r="A5947" s="37"/>
      <c r="D5947" s="33"/>
      <c r="E5947" s="10"/>
      <c r="F5947" s="7"/>
      <c r="G5947" s="7"/>
      <c r="H5947" s="31"/>
    </row>
    <row r="5948" spans="1:8" x14ac:dyDescent="0.25">
      <c r="A5948" s="37"/>
      <c r="D5948" s="33"/>
      <c r="E5948" s="10"/>
      <c r="F5948" s="7"/>
      <c r="G5948" s="7"/>
      <c r="H5948" s="31"/>
    </row>
    <row r="5949" spans="1:8" x14ac:dyDescent="0.25">
      <c r="A5949" s="37"/>
      <c r="D5949" s="33"/>
      <c r="E5949" s="10"/>
      <c r="F5949" s="7"/>
      <c r="G5949" s="7"/>
      <c r="H5949" s="31"/>
    </row>
    <row r="5950" spans="1:8" x14ac:dyDescent="0.25">
      <c r="A5950" s="37"/>
      <c r="D5950" s="33"/>
      <c r="E5950" s="10"/>
      <c r="F5950" s="7"/>
      <c r="G5950" s="7"/>
      <c r="H5950" s="31"/>
    </row>
    <row r="5951" spans="1:8" x14ac:dyDescent="0.25">
      <c r="A5951" s="37"/>
      <c r="D5951" s="33"/>
      <c r="E5951" s="10"/>
      <c r="F5951" s="7"/>
      <c r="G5951" s="7"/>
      <c r="H5951" s="31"/>
    </row>
    <row r="5952" spans="1:8" x14ac:dyDescent="0.25">
      <c r="A5952" s="37"/>
      <c r="D5952" s="33"/>
      <c r="E5952" s="10"/>
      <c r="F5952" s="7"/>
      <c r="G5952" s="7"/>
      <c r="H5952" s="31"/>
    </row>
    <row r="5953" spans="1:8" x14ac:dyDescent="0.25">
      <c r="A5953" s="37"/>
      <c r="D5953" s="33"/>
      <c r="E5953" s="10"/>
      <c r="F5953" s="7"/>
      <c r="G5953" s="7"/>
      <c r="H5953" s="31"/>
    </row>
    <row r="5954" spans="1:8" x14ac:dyDescent="0.25">
      <c r="A5954" s="37"/>
      <c r="D5954" s="33"/>
      <c r="E5954" s="10"/>
      <c r="F5954" s="7"/>
      <c r="G5954" s="7"/>
      <c r="H5954" s="31"/>
    </row>
    <row r="5955" spans="1:8" x14ac:dyDescent="0.25">
      <c r="A5955" s="37"/>
      <c r="D5955" s="33"/>
      <c r="E5955" s="10"/>
      <c r="F5955" s="7"/>
      <c r="G5955" s="7"/>
      <c r="H5955" s="31"/>
    </row>
    <row r="5956" spans="1:8" x14ac:dyDescent="0.25">
      <c r="A5956" s="37"/>
      <c r="D5956" s="33"/>
      <c r="E5956" s="10"/>
      <c r="F5956" s="7"/>
      <c r="G5956" s="7"/>
      <c r="H5956" s="31"/>
    </row>
    <row r="5957" spans="1:8" x14ac:dyDescent="0.25">
      <c r="A5957" s="37"/>
      <c r="D5957" s="33"/>
      <c r="E5957" s="10"/>
      <c r="F5957" s="7"/>
      <c r="G5957" s="7"/>
      <c r="H5957" s="31"/>
    </row>
    <row r="5958" spans="1:8" x14ac:dyDescent="0.25">
      <c r="A5958" s="37"/>
      <c r="D5958" s="33"/>
      <c r="E5958" s="10"/>
      <c r="F5958" s="7"/>
      <c r="G5958" s="7"/>
      <c r="H5958" s="31"/>
    </row>
    <row r="5959" spans="1:8" x14ac:dyDescent="0.25">
      <c r="A5959" s="37"/>
      <c r="D5959" s="33"/>
      <c r="E5959" s="10"/>
      <c r="F5959" s="7"/>
      <c r="G5959" s="7"/>
      <c r="H5959" s="31"/>
    </row>
    <row r="5960" spans="1:8" x14ac:dyDescent="0.25">
      <c r="A5960" s="37"/>
      <c r="D5960" s="33"/>
      <c r="E5960" s="10"/>
      <c r="F5960" s="7"/>
      <c r="G5960" s="7"/>
      <c r="H5960" s="31"/>
    </row>
    <row r="5961" spans="1:8" x14ac:dyDescent="0.25">
      <c r="A5961" s="37"/>
      <c r="D5961" s="33"/>
      <c r="E5961" s="10"/>
      <c r="F5961" s="7"/>
      <c r="G5961" s="7"/>
      <c r="H5961" s="31"/>
    </row>
    <row r="5962" spans="1:8" x14ac:dyDescent="0.25">
      <c r="A5962" s="37"/>
      <c r="D5962" s="33"/>
      <c r="E5962" s="10"/>
      <c r="F5962" s="7"/>
      <c r="G5962" s="7"/>
      <c r="H5962" s="31"/>
    </row>
    <row r="5963" spans="1:8" x14ac:dyDescent="0.25">
      <c r="A5963" s="37"/>
      <c r="D5963" s="33"/>
      <c r="E5963" s="10"/>
      <c r="F5963" s="7"/>
      <c r="G5963" s="7"/>
      <c r="H5963" s="31"/>
    </row>
    <row r="5964" spans="1:8" x14ac:dyDescent="0.25">
      <c r="A5964" s="37"/>
      <c r="D5964" s="33"/>
      <c r="E5964" s="10"/>
      <c r="F5964" s="7"/>
      <c r="G5964" s="7"/>
      <c r="H5964" s="31"/>
    </row>
    <row r="5965" spans="1:8" x14ac:dyDescent="0.25">
      <c r="A5965" s="37"/>
      <c r="D5965" s="33"/>
      <c r="E5965" s="10"/>
      <c r="F5965" s="7"/>
      <c r="G5965" s="7"/>
      <c r="H5965" s="31"/>
    </row>
    <row r="5966" spans="1:8" x14ac:dyDescent="0.25">
      <c r="A5966" s="37"/>
      <c r="D5966" s="33"/>
      <c r="E5966" s="10"/>
      <c r="F5966" s="7"/>
      <c r="G5966" s="7"/>
      <c r="H5966" s="31"/>
    </row>
    <row r="5967" spans="1:8" x14ac:dyDescent="0.25">
      <c r="A5967" s="37"/>
      <c r="D5967" s="33"/>
      <c r="E5967" s="10"/>
      <c r="F5967" s="7"/>
      <c r="G5967" s="7"/>
      <c r="H5967" s="31"/>
    </row>
    <row r="5968" spans="1:8" x14ac:dyDescent="0.25">
      <c r="A5968" s="37"/>
      <c r="D5968" s="33"/>
      <c r="E5968" s="10"/>
      <c r="F5968" s="7"/>
      <c r="G5968" s="7"/>
      <c r="H5968" s="31"/>
    </row>
    <row r="5969" spans="1:8" x14ac:dyDescent="0.25">
      <c r="A5969" s="37"/>
      <c r="D5969" s="33"/>
      <c r="E5969" s="10"/>
      <c r="F5969" s="7"/>
      <c r="G5969" s="7"/>
      <c r="H5969" s="31"/>
    </row>
    <row r="5970" spans="1:8" x14ac:dyDescent="0.25">
      <c r="A5970" s="37"/>
      <c r="D5970" s="33"/>
      <c r="E5970" s="10"/>
      <c r="F5970" s="7"/>
      <c r="G5970" s="7"/>
      <c r="H5970" s="31"/>
    </row>
    <row r="5971" spans="1:8" x14ac:dyDescent="0.25">
      <c r="A5971" s="37"/>
      <c r="D5971" s="33"/>
      <c r="E5971" s="10"/>
      <c r="F5971" s="7"/>
      <c r="G5971" s="7"/>
      <c r="H5971" s="31"/>
    </row>
    <row r="5972" spans="1:8" x14ac:dyDescent="0.25">
      <c r="A5972" s="37"/>
      <c r="D5972" s="33"/>
      <c r="E5972" s="10"/>
      <c r="F5972" s="7"/>
      <c r="G5972" s="7"/>
      <c r="H5972" s="31"/>
    </row>
    <row r="5973" spans="1:8" x14ac:dyDescent="0.25">
      <c r="A5973" s="37"/>
      <c r="D5973" s="33"/>
      <c r="E5973" s="10"/>
      <c r="F5973" s="7"/>
      <c r="G5973" s="7"/>
      <c r="H5973" s="31"/>
    </row>
    <row r="5974" spans="1:8" x14ac:dyDescent="0.25">
      <c r="A5974" s="37"/>
      <c r="D5974" s="33"/>
      <c r="E5974" s="10"/>
      <c r="F5974" s="7"/>
      <c r="G5974" s="7"/>
      <c r="H5974" s="31"/>
    </row>
    <row r="5975" spans="1:8" x14ac:dyDescent="0.25">
      <c r="A5975" s="37"/>
      <c r="D5975" s="33"/>
      <c r="E5975" s="10"/>
      <c r="F5975" s="7"/>
      <c r="G5975" s="7"/>
      <c r="H5975" s="31"/>
    </row>
    <row r="5976" spans="1:8" x14ac:dyDescent="0.25">
      <c r="A5976" s="37"/>
      <c r="D5976" s="33"/>
      <c r="E5976" s="10"/>
      <c r="F5976" s="7"/>
      <c r="G5976" s="7"/>
      <c r="H5976" s="31"/>
    </row>
    <row r="5977" spans="1:8" x14ac:dyDescent="0.25">
      <c r="A5977" s="37"/>
      <c r="D5977" s="33"/>
      <c r="E5977" s="10"/>
      <c r="F5977" s="7"/>
      <c r="G5977" s="7"/>
      <c r="H5977" s="31"/>
    </row>
    <row r="5978" spans="1:8" x14ac:dyDescent="0.25">
      <c r="A5978" s="37"/>
      <c r="D5978" s="33"/>
      <c r="E5978" s="10"/>
      <c r="F5978" s="7"/>
      <c r="G5978" s="7"/>
      <c r="H5978" s="31"/>
    </row>
    <row r="5979" spans="1:8" x14ac:dyDescent="0.25">
      <c r="A5979" s="37"/>
      <c r="D5979" s="33"/>
      <c r="E5979" s="10"/>
      <c r="F5979" s="7"/>
      <c r="G5979" s="7"/>
      <c r="H5979" s="31"/>
    </row>
    <row r="5980" spans="1:8" x14ac:dyDescent="0.25">
      <c r="A5980" s="37"/>
      <c r="D5980" s="33"/>
      <c r="E5980" s="10"/>
      <c r="F5980" s="7"/>
      <c r="G5980" s="7"/>
      <c r="H5980" s="31"/>
    </row>
    <row r="5981" spans="1:8" x14ac:dyDescent="0.25">
      <c r="A5981" s="37"/>
      <c r="D5981" s="33"/>
      <c r="E5981" s="10"/>
      <c r="F5981" s="7"/>
      <c r="G5981" s="7"/>
      <c r="H5981" s="31"/>
    </row>
    <row r="5982" spans="1:8" x14ac:dyDescent="0.25">
      <c r="A5982" s="37"/>
      <c r="D5982" s="33"/>
      <c r="E5982" s="10"/>
      <c r="F5982" s="7"/>
      <c r="G5982" s="7"/>
      <c r="H5982" s="31"/>
    </row>
    <row r="5983" spans="1:8" x14ac:dyDescent="0.25">
      <c r="A5983" s="37"/>
      <c r="D5983" s="33"/>
      <c r="E5983" s="10"/>
      <c r="F5983" s="7"/>
      <c r="G5983" s="7"/>
      <c r="H5983" s="31"/>
    </row>
    <row r="5984" spans="1:8" x14ac:dyDescent="0.25">
      <c r="A5984" s="37"/>
      <c r="D5984" s="33"/>
      <c r="E5984" s="10"/>
      <c r="F5984" s="7"/>
      <c r="G5984" s="7"/>
      <c r="H5984" s="31"/>
    </row>
    <row r="5985" spans="1:8" x14ac:dyDescent="0.25">
      <c r="A5985" s="37"/>
      <c r="D5985" s="33"/>
      <c r="E5985" s="10"/>
      <c r="F5985" s="7"/>
      <c r="G5985" s="7"/>
      <c r="H5985" s="31"/>
    </row>
    <row r="5986" spans="1:8" x14ac:dyDescent="0.25">
      <c r="A5986" s="37"/>
      <c r="D5986" s="33"/>
      <c r="E5986" s="10"/>
      <c r="F5986" s="7"/>
      <c r="G5986" s="7"/>
      <c r="H5986" s="31"/>
    </row>
    <row r="5987" spans="1:8" x14ac:dyDescent="0.25">
      <c r="A5987" s="37"/>
      <c r="D5987" s="33"/>
      <c r="E5987" s="10"/>
      <c r="F5987" s="7"/>
      <c r="G5987" s="7"/>
      <c r="H5987" s="31"/>
    </row>
    <row r="5988" spans="1:8" x14ac:dyDescent="0.25">
      <c r="A5988" s="37"/>
      <c r="D5988" s="33"/>
      <c r="E5988" s="10"/>
      <c r="F5988" s="7"/>
      <c r="G5988" s="7"/>
      <c r="H5988" s="31"/>
    </row>
    <row r="5989" spans="1:8" x14ac:dyDescent="0.25">
      <c r="A5989" s="37"/>
      <c r="D5989" s="33"/>
      <c r="E5989" s="10"/>
      <c r="F5989" s="7"/>
      <c r="G5989" s="7"/>
      <c r="H5989" s="31"/>
    </row>
    <row r="5990" spans="1:8" x14ac:dyDescent="0.25">
      <c r="A5990" s="37"/>
      <c r="D5990" s="33"/>
      <c r="E5990" s="10"/>
      <c r="F5990" s="7"/>
      <c r="G5990" s="7"/>
      <c r="H5990" s="31"/>
    </row>
    <row r="5991" spans="1:8" x14ac:dyDescent="0.25">
      <c r="A5991" s="37"/>
      <c r="D5991" s="33"/>
      <c r="E5991" s="10"/>
      <c r="F5991" s="7"/>
      <c r="G5991" s="7"/>
      <c r="H5991" s="31"/>
    </row>
    <row r="5992" spans="1:8" x14ac:dyDescent="0.25">
      <c r="A5992" s="37"/>
      <c r="D5992" s="33"/>
      <c r="E5992" s="10"/>
      <c r="F5992" s="7"/>
      <c r="G5992" s="7"/>
      <c r="H5992" s="31"/>
    </row>
    <row r="5993" spans="1:8" x14ac:dyDescent="0.25">
      <c r="A5993" s="37"/>
      <c r="D5993" s="33"/>
      <c r="E5993" s="10"/>
      <c r="F5993" s="7"/>
      <c r="G5993" s="7"/>
      <c r="H5993" s="31"/>
    </row>
    <row r="5994" spans="1:8" x14ac:dyDescent="0.25">
      <c r="A5994" s="37"/>
      <c r="D5994" s="33"/>
      <c r="E5994" s="10"/>
      <c r="F5994" s="7"/>
      <c r="G5994" s="7"/>
      <c r="H5994" s="31"/>
    </row>
    <row r="5995" spans="1:8" x14ac:dyDescent="0.25">
      <c r="A5995" s="37"/>
      <c r="D5995" s="33"/>
      <c r="E5995" s="10"/>
      <c r="F5995" s="7"/>
      <c r="G5995" s="7"/>
      <c r="H5995" s="31"/>
    </row>
    <row r="5996" spans="1:8" x14ac:dyDescent="0.25">
      <c r="A5996" s="37"/>
      <c r="D5996" s="33"/>
      <c r="E5996" s="10"/>
      <c r="F5996" s="7"/>
      <c r="G5996" s="7"/>
      <c r="H5996" s="31"/>
    </row>
    <row r="5997" spans="1:8" x14ac:dyDescent="0.25">
      <c r="A5997" s="37"/>
      <c r="D5997" s="33"/>
      <c r="E5997" s="10"/>
      <c r="F5997" s="7"/>
      <c r="G5997" s="7"/>
      <c r="H5997" s="31"/>
    </row>
    <row r="5998" spans="1:8" x14ac:dyDescent="0.25">
      <c r="A5998" s="37"/>
      <c r="D5998" s="33"/>
      <c r="E5998" s="10"/>
      <c r="F5998" s="7"/>
      <c r="G5998" s="7"/>
      <c r="H5998" s="31"/>
    </row>
    <row r="5999" spans="1:8" x14ac:dyDescent="0.25">
      <c r="A5999" s="37"/>
      <c r="D5999" s="33"/>
      <c r="E5999" s="10"/>
      <c r="F5999" s="7"/>
      <c r="G5999" s="7"/>
      <c r="H5999" s="31"/>
    </row>
    <row r="6000" spans="1:8" x14ac:dyDescent="0.25">
      <c r="A6000" s="37"/>
      <c r="D6000" s="33"/>
      <c r="E6000" s="10"/>
      <c r="F6000" s="7"/>
      <c r="G6000" s="7"/>
      <c r="H6000" s="31"/>
    </row>
    <row r="6001" spans="1:8" x14ac:dyDescent="0.25">
      <c r="A6001" s="37"/>
      <c r="D6001" s="33"/>
      <c r="E6001" s="10"/>
      <c r="F6001" s="7"/>
      <c r="G6001" s="7"/>
      <c r="H6001" s="31"/>
    </row>
    <row r="6002" spans="1:8" x14ac:dyDescent="0.25">
      <c r="A6002" s="37"/>
      <c r="D6002" s="33"/>
      <c r="E6002" s="10"/>
      <c r="F6002" s="7"/>
      <c r="G6002" s="7"/>
      <c r="H6002" s="31"/>
    </row>
    <row r="6003" spans="1:8" x14ac:dyDescent="0.25">
      <c r="A6003" s="37"/>
      <c r="D6003" s="33"/>
      <c r="E6003" s="10"/>
      <c r="F6003" s="7"/>
      <c r="G6003" s="7"/>
      <c r="H6003" s="31"/>
    </row>
    <row r="6004" spans="1:8" x14ac:dyDescent="0.25">
      <c r="A6004" s="37"/>
      <c r="D6004" s="33"/>
      <c r="E6004" s="10"/>
      <c r="F6004" s="7"/>
      <c r="G6004" s="7"/>
      <c r="H6004" s="31"/>
    </row>
    <row r="6005" spans="1:8" x14ac:dyDescent="0.25">
      <c r="A6005" s="37"/>
      <c r="D6005" s="33"/>
      <c r="E6005" s="10"/>
      <c r="F6005" s="7"/>
      <c r="G6005" s="7"/>
      <c r="H6005" s="31"/>
    </row>
    <row r="6006" spans="1:8" x14ac:dyDescent="0.25">
      <c r="A6006" s="37"/>
      <c r="D6006" s="33"/>
      <c r="E6006" s="10"/>
      <c r="F6006" s="7"/>
      <c r="G6006" s="7"/>
      <c r="H6006" s="31"/>
    </row>
    <row r="6007" spans="1:8" x14ac:dyDescent="0.25">
      <c r="A6007" s="37"/>
      <c r="D6007" s="33"/>
      <c r="E6007" s="10"/>
      <c r="F6007" s="7"/>
      <c r="G6007" s="7"/>
      <c r="H6007" s="31"/>
    </row>
    <row r="6008" spans="1:8" x14ac:dyDescent="0.25">
      <c r="A6008" s="37"/>
      <c r="D6008" s="33"/>
      <c r="E6008" s="10"/>
      <c r="F6008" s="7"/>
      <c r="G6008" s="7"/>
      <c r="H6008" s="31"/>
    </row>
    <row r="6009" spans="1:8" x14ac:dyDescent="0.25">
      <c r="A6009" s="37"/>
      <c r="D6009" s="33"/>
      <c r="E6009" s="10"/>
      <c r="F6009" s="7"/>
      <c r="G6009" s="7"/>
      <c r="H6009" s="31"/>
    </row>
    <row r="6010" spans="1:8" x14ac:dyDescent="0.25">
      <c r="A6010" s="37"/>
      <c r="D6010" s="33"/>
      <c r="E6010" s="10"/>
      <c r="F6010" s="7"/>
      <c r="G6010" s="7"/>
      <c r="H6010" s="31"/>
    </row>
    <row r="6011" spans="1:8" x14ac:dyDescent="0.25">
      <c r="A6011" s="37"/>
      <c r="D6011" s="33"/>
      <c r="E6011" s="10"/>
      <c r="F6011" s="7"/>
      <c r="G6011" s="7"/>
      <c r="H6011" s="31"/>
    </row>
    <row r="6012" spans="1:8" x14ac:dyDescent="0.25">
      <c r="A6012" s="37"/>
      <c r="D6012" s="33"/>
      <c r="E6012" s="10"/>
      <c r="F6012" s="7"/>
      <c r="G6012" s="7"/>
      <c r="H6012" s="31"/>
    </row>
    <row r="6013" spans="1:8" x14ac:dyDescent="0.25">
      <c r="A6013" s="37"/>
      <c r="D6013" s="33"/>
      <c r="E6013" s="10"/>
      <c r="F6013" s="7"/>
      <c r="G6013" s="7"/>
      <c r="H6013" s="31"/>
    </row>
    <row r="6014" spans="1:8" x14ac:dyDescent="0.25">
      <c r="A6014" s="37"/>
      <c r="D6014" s="33"/>
      <c r="E6014" s="10"/>
      <c r="F6014" s="7"/>
      <c r="G6014" s="7"/>
      <c r="H6014" s="31"/>
    </row>
    <row r="6015" spans="1:8" x14ac:dyDescent="0.25">
      <c r="A6015" s="37"/>
      <c r="D6015" s="33"/>
      <c r="E6015" s="10"/>
      <c r="F6015" s="7"/>
      <c r="G6015" s="7"/>
      <c r="H6015" s="31"/>
    </row>
    <row r="6016" spans="1:8" x14ac:dyDescent="0.25">
      <c r="A6016" s="37"/>
      <c r="D6016" s="33"/>
      <c r="E6016" s="10"/>
      <c r="F6016" s="7"/>
      <c r="G6016" s="7"/>
      <c r="H6016" s="31"/>
    </row>
    <row r="6017" spans="1:8" x14ac:dyDescent="0.25">
      <c r="A6017" s="37"/>
      <c r="D6017" s="33"/>
      <c r="E6017" s="10"/>
      <c r="F6017" s="7"/>
      <c r="G6017" s="7"/>
      <c r="H6017" s="31"/>
    </row>
    <row r="6018" spans="1:8" x14ac:dyDescent="0.25">
      <c r="A6018" s="37"/>
      <c r="D6018" s="33"/>
      <c r="E6018" s="10"/>
      <c r="F6018" s="7"/>
      <c r="G6018" s="7"/>
      <c r="H6018" s="31"/>
    </row>
    <row r="6019" spans="1:8" x14ac:dyDescent="0.25">
      <c r="A6019" s="37"/>
      <c r="D6019" s="33"/>
      <c r="E6019" s="10"/>
      <c r="F6019" s="7"/>
      <c r="G6019" s="7"/>
      <c r="H6019" s="31"/>
    </row>
    <row r="6020" spans="1:8" x14ac:dyDescent="0.25">
      <c r="A6020" s="37"/>
      <c r="D6020" s="33"/>
      <c r="E6020" s="10"/>
      <c r="F6020" s="7"/>
      <c r="G6020" s="7"/>
      <c r="H6020" s="31"/>
    </row>
    <row r="6021" spans="1:8" x14ac:dyDescent="0.25">
      <c r="A6021" s="37"/>
      <c r="D6021" s="33"/>
      <c r="E6021" s="10"/>
      <c r="F6021" s="7"/>
      <c r="G6021" s="7"/>
      <c r="H6021" s="31"/>
    </row>
    <row r="6022" spans="1:8" x14ac:dyDescent="0.25">
      <c r="A6022" s="37"/>
      <c r="D6022" s="33"/>
      <c r="E6022" s="10"/>
      <c r="F6022" s="7"/>
      <c r="G6022" s="7"/>
      <c r="H6022" s="31"/>
    </row>
    <row r="6023" spans="1:8" x14ac:dyDescent="0.25">
      <c r="A6023" s="37"/>
      <c r="D6023" s="33"/>
      <c r="E6023" s="10"/>
      <c r="F6023" s="7"/>
      <c r="G6023" s="7"/>
      <c r="H6023" s="31"/>
    </row>
    <row r="6024" spans="1:8" x14ac:dyDescent="0.25">
      <c r="A6024" s="37"/>
      <c r="D6024" s="33"/>
      <c r="E6024" s="10"/>
      <c r="F6024" s="7"/>
      <c r="G6024" s="7"/>
      <c r="H6024" s="31"/>
    </row>
    <row r="6025" spans="1:8" x14ac:dyDescent="0.25">
      <c r="A6025" s="37"/>
      <c r="D6025" s="33"/>
      <c r="E6025" s="10"/>
      <c r="F6025" s="7"/>
      <c r="G6025" s="7"/>
      <c r="H6025" s="31"/>
    </row>
    <row r="6026" spans="1:8" x14ac:dyDescent="0.25">
      <c r="A6026" s="37"/>
      <c r="D6026" s="33"/>
      <c r="E6026" s="10"/>
      <c r="F6026" s="7"/>
      <c r="G6026" s="7"/>
      <c r="H6026" s="31"/>
    </row>
    <row r="6027" spans="1:8" x14ac:dyDescent="0.25">
      <c r="A6027" s="37"/>
      <c r="D6027" s="33"/>
      <c r="E6027" s="10"/>
      <c r="F6027" s="7"/>
      <c r="G6027" s="7"/>
      <c r="H6027" s="31"/>
    </row>
    <row r="6028" spans="1:8" x14ac:dyDescent="0.25">
      <c r="A6028" s="37"/>
      <c r="D6028" s="33"/>
      <c r="E6028" s="10"/>
      <c r="F6028" s="7"/>
      <c r="G6028" s="7"/>
      <c r="H6028" s="31"/>
    </row>
    <row r="6029" spans="1:8" x14ac:dyDescent="0.25">
      <c r="A6029" s="37"/>
      <c r="D6029" s="33"/>
      <c r="E6029" s="10"/>
      <c r="F6029" s="7"/>
      <c r="G6029" s="7"/>
      <c r="H6029" s="31"/>
    </row>
    <row r="6030" spans="1:8" x14ac:dyDescent="0.25">
      <c r="A6030" s="37"/>
      <c r="D6030" s="33"/>
      <c r="E6030" s="10"/>
      <c r="F6030" s="7"/>
      <c r="G6030" s="7"/>
      <c r="H6030" s="31"/>
    </row>
    <row r="6031" spans="1:8" x14ac:dyDescent="0.25">
      <c r="A6031" s="37"/>
      <c r="D6031" s="33"/>
      <c r="E6031" s="10"/>
      <c r="F6031" s="7"/>
      <c r="G6031" s="7"/>
      <c r="H6031" s="31"/>
    </row>
    <row r="6032" spans="1:8" x14ac:dyDescent="0.25">
      <c r="A6032" s="37"/>
      <c r="D6032" s="33"/>
      <c r="E6032" s="10"/>
      <c r="F6032" s="7"/>
      <c r="G6032" s="7"/>
      <c r="H6032" s="31"/>
    </row>
    <row r="6033" spans="1:8" x14ac:dyDescent="0.25">
      <c r="A6033" s="37"/>
      <c r="D6033" s="33"/>
      <c r="E6033" s="10"/>
      <c r="F6033" s="7"/>
      <c r="G6033" s="7"/>
      <c r="H6033" s="31"/>
    </row>
    <row r="6034" spans="1:8" x14ac:dyDescent="0.25">
      <c r="A6034" s="37"/>
      <c r="D6034" s="33"/>
      <c r="E6034" s="10"/>
      <c r="F6034" s="7"/>
      <c r="G6034" s="7"/>
      <c r="H6034" s="31"/>
    </row>
    <row r="6035" spans="1:8" x14ac:dyDescent="0.25">
      <c r="A6035" s="37"/>
      <c r="D6035" s="33"/>
      <c r="E6035" s="10"/>
      <c r="F6035" s="7"/>
      <c r="G6035" s="7"/>
      <c r="H6035" s="31"/>
    </row>
    <row r="6036" spans="1:8" x14ac:dyDescent="0.25">
      <c r="A6036" s="37"/>
      <c r="D6036" s="33"/>
      <c r="E6036" s="10"/>
      <c r="F6036" s="7"/>
      <c r="G6036" s="7"/>
      <c r="H6036" s="31"/>
    </row>
    <row r="6037" spans="1:8" x14ac:dyDescent="0.25">
      <c r="A6037" s="37"/>
      <c r="D6037" s="33"/>
      <c r="E6037" s="10"/>
      <c r="F6037" s="7"/>
      <c r="G6037" s="7"/>
      <c r="H6037" s="31"/>
    </row>
    <row r="6038" spans="1:8" x14ac:dyDescent="0.25">
      <c r="A6038" s="37"/>
      <c r="D6038" s="33"/>
      <c r="E6038" s="10"/>
      <c r="F6038" s="7"/>
      <c r="G6038" s="7"/>
      <c r="H6038" s="31"/>
    </row>
    <row r="6039" spans="1:8" x14ac:dyDescent="0.25">
      <c r="A6039" s="37"/>
      <c r="D6039" s="33"/>
      <c r="E6039" s="10"/>
      <c r="F6039" s="7"/>
      <c r="G6039" s="7"/>
      <c r="H6039" s="31"/>
    </row>
    <row r="6040" spans="1:8" x14ac:dyDescent="0.25">
      <c r="A6040" s="37"/>
      <c r="D6040" s="33"/>
      <c r="E6040" s="10"/>
      <c r="F6040" s="7"/>
      <c r="G6040" s="7"/>
      <c r="H6040" s="31"/>
    </row>
    <row r="6041" spans="1:8" x14ac:dyDescent="0.25">
      <c r="A6041" s="37"/>
      <c r="D6041" s="33"/>
      <c r="E6041" s="10"/>
      <c r="F6041" s="7"/>
      <c r="G6041" s="7"/>
      <c r="H6041" s="31"/>
    </row>
    <row r="6042" spans="1:8" x14ac:dyDescent="0.25">
      <c r="A6042" s="37"/>
      <c r="D6042" s="33"/>
      <c r="E6042" s="10"/>
      <c r="F6042" s="7"/>
      <c r="G6042" s="7"/>
      <c r="H6042" s="31"/>
    </row>
    <row r="6043" spans="1:8" x14ac:dyDescent="0.25">
      <c r="A6043" s="37"/>
      <c r="D6043" s="33"/>
      <c r="E6043" s="10"/>
      <c r="F6043" s="7"/>
      <c r="G6043" s="7"/>
      <c r="H6043" s="31"/>
    </row>
    <row r="6044" spans="1:8" x14ac:dyDescent="0.25">
      <c r="A6044" s="37"/>
      <c r="D6044" s="33"/>
      <c r="E6044" s="10"/>
      <c r="F6044" s="7"/>
      <c r="G6044" s="7"/>
      <c r="H6044" s="31"/>
    </row>
    <row r="6045" spans="1:8" x14ac:dyDescent="0.25">
      <c r="A6045" s="37"/>
      <c r="D6045" s="33"/>
      <c r="E6045" s="10"/>
      <c r="F6045" s="7"/>
      <c r="G6045" s="7"/>
      <c r="H6045" s="31"/>
    </row>
    <row r="6046" spans="1:8" x14ac:dyDescent="0.25">
      <c r="A6046" s="37"/>
      <c r="D6046" s="33"/>
      <c r="E6046" s="10"/>
      <c r="F6046" s="7"/>
      <c r="G6046" s="7"/>
      <c r="H6046" s="31"/>
    </row>
    <row r="6047" spans="1:8" x14ac:dyDescent="0.25">
      <c r="A6047" s="37"/>
      <c r="D6047" s="33"/>
      <c r="E6047" s="10"/>
      <c r="F6047" s="7"/>
      <c r="G6047" s="7"/>
      <c r="H6047" s="31"/>
    </row>
    <row r="6048" spans="1:8" x14ac:dyDescent="0.25">
      <c r="A6048" s="37"/>
      <c r="D6048" s="33"/>
      <c r="E6048" s="10"/>
      <c r="F6048" s="7"/>
      <c r="G6048" s="7"/>
      <c r="H6048" s="31"/>
    </row>
    <row r="6049" spans="1:8" x14ac:dyDescent="0.25">
      <c r="A6049" s="37"/>
      <c r="D6049" s="33"/>
      <c r="E6049" s="10"/>
      <c r="F6049" s="7"/>
      <c r="G6049" s="7"/>
      <c r="H6049" s="31"/>
    </row>
    <row r="6050" spans="1:8" x14ac:dyDescent="0.25">
      <c r="A6050" s="37"/>
      <c r="D6050" s="33"/>
      <c r="E6050" s="10"/>
      <c r="F6050" s="7"/>
      <c r="G6050" s="7"/>
      <c r="H6050" s="31"/>
    </row>
    <row r="6051" spans="1:8" x14ac:dyDescent="0.25">
      <c r="A6051" s="37"/>
      <c r="D6051" s="33"/>
      <c r="E6051" s="10"/>
      <c r="F6051" s="7"/>
      <c r="G6051" s="7"/>
      <c r="H6051" s="31"/>
    </row>
    <row r="6052" spans="1:8" x14ac:dyDescent="0.25">
      <c r="A6052" s="37"/>
      <c r="D6052" s="33"/>
      <c r="E6052" s="10"/>
      <c r="F6052" s="7"/>
      <c r="G6052" s="7"/>
      <c r="H6052" s="31"/>
    </row>
    <row r="6053" spans="1:8" x14ac:dyDescent="0.25">
      <c r="A6053" s="37"/>
      <c r="D6053" s="33"/>
      <c r="E6053" s="10"/>
      <c r="F6053" s="7"/>
      <c r="G6053" s="7"/>
      <c r="H6053" s="31"/>
    </row>
    <row r="6054" spans="1:8" x14ac:dyDescent="0.25">
      <c r="A6054" s="37"/>
      <c r="D6054" s="33"/>
      <c r="E6054" s="10"/>
      <c r="F6054" s="7"/>
      <c r="G6054" s="7"/>
      <c r="H6054" s="31"/>
    </row>
    <row r="6055" spans="1:8" x14ac:dyDescent="0.25">
      <c r="A6055" s="37"/>
      <c r="D6055" s="33"/>
      <c r="E6055" s="10"/>
      <c r="F6055" s="7"/>
      <c r="G6055" s="7"/>
      <c r="H6055" s="31"/>
    </row>
    <row r="6056" spans="1:8" x14ac:dyDescent="0.25">
      <c r="A6056" s="37"/>
      <c r="D6056" s="33"/>
      <c r="E6056" s="10"/>
      <c r="F6056" s="7"/>
      <c r="G6056" s="7"/>
      <c r="H6056" s="31"/>
    </row>
    <row r="6057" spans="1:8" x14ac:dyDescent="0.25">
      <c r="A6057" s="37"/>
      <c r="D6057" s="33"/>
      <c r="E6057" s="10"/>
      <c r="F6057" s="7"/>
      <c r="G6057" s="7"/>
      <c r="H6057" s="31"/>
    </row>
    <row r="6058" spans="1:8" x14ac:dyDescent="0.25">
      <c r="A6058" s="37"/>
      <c r="D6058" s="33"/>
      <c r="E6058" s="10"/>
      <c r="F6058" s="7"/>
      <c r="G6058" s="7"/>
      <c r="H6058" s="31"/>
    </row>
    <row r="6059" spans="1:8" x14ac:dyDescent="0.25">
      <c r="A6059" s="37"/>
      <c r="D6059" s="33"/>
      <c r="E6059" s="10"/>
      <c r="F6059" s="7"/>
      <c r="G6059" s="7"/>
      <c r="H6059" s="31"/>
    </row>
    <row r="6060" spans="1:8" x14ac:dyDescent="0.25">
      <c r="A6060" s="37"/>
      <c r="D6060" s="33"/>
      <c r="E6060" s="10"/>
      <c r="F6060" s="7"/>
      <c r="G6060" s="7"/>
      <c r="H6060" s="31"/>
    </row>
    <row r="6061" spans="1:8" x14ac:dyDescent="0.25">
      <c r="A6061" s="37"/>
      <c r="D6061" s="33"/>
      <c r="E6061" s="10"/>
      <c r="F6061" s="7"/>
      <c r="G6061" s="7"/>
      <c r="H6061" s="31"/>
    </row>
    <row r="6062" spans="1:8" x14ac:dyDescent="0.25">
      <c r="A6062" s="37"/>
      <c r="D6062" s="33"/>
      <c r="E6062" s="10"/>
      <c r="F6062" s="7"/>
      <c r="G6062" s="7"/>
      <c r="H6062" s="31"/>
    </row>
    <row r="6063" spans="1:8" x14ac:dyDescent="0.25">
      <c r="A6063" s="37"/>
      <c r="D6063" s="33"/>
      <c r="E6063" s="10"/>
      <c r="F6063" s="7"/>
      <c r="G6063" s="7"/>
      <c r="H6063" s="31"/>
    </row>
    <row r="6064" spans="1:8" x14ac:dyDescent="0.25">
      <c r="A6064" s="37"/>
      <c r="D6064" s="33"/>
      <c r="E6064" s="10"/>
      <c r="F6064" s="7"/>
      <c r="G6064" s="7"/>
      <c r="H6064" s="31"/>
    </row>
    <row r="6065" spans="1:8" x14ac:dyDescent="0.25">
      <c r="A6065" s="37"/>
      <c r="D6065" s="33"/>
      <c r="E6065" s="10"/>
      <c r="F6065" s="7"/>
      <c r="G6065" s="7"/>
      <c r="H6065" s="31"/>
    </row>
    <row r="6066" spans="1:8" x14ac:dyDescent="0.25">
      <c r="A6066" s="37"/>
      <c r="D6066" s="33"/>
      <c r="E6066" s="10"/>
      <c r="F6066" s="7"/>
      <c r="G6066" s="7"/>
      <c r="H6066" s="31"/>
    </row>
    <row r="6067" spans="1:8" x14ac:dyDescent="0.25">
      <c r="A6067" s="37"/>
      <c r="D6067" s="33"/>
      <c r="E6067" s="10"/>
      <c r="F6067" s="7"/>
      <c r="G6067" s="7"/>
      <c r="H6067" s="31"/>
    </row>
    <row r="6068" spans="1:8" x14ac:dyDescent="0.25">
      <c r="A6068" s="37"/>
      <c r="D6068" s="33"/>
      <c r="E6068" s="10"/>
      <c r="F6068" s="7"/>
      <c r="G6068" s="7"/>
      <c r="H6068" s="31"/>
    </row>
    <row r="6069" spans="1:8" x14ac:dyDescent="0.25">
      <c r="A6069" s="37"/>
      <c r="D6069" s="33"/>
      <c r="E6069" s="10"/>
      <c r="F6069" s="7"/>
      <c r="G6069" s="7"/>
      <c r="H6069" s="31"/>
    </row>
    <row r="6070" spans="1:8" x14ac:dyDescent="0.25">
      <c r="A6070" s="37"/>
      <c r="D6070" s="33"/>
      <c r="E6070" s="10"/>
      <c r="F6070" s="7"/>
      <c r="G6070" s="7"/>
      <c r="H6070" s="31"/>
    </row>
    <row r="6071" spans="1:8" x14ac:dyDescent="0.25">
      <c r="A6071" s="37"/>
      <c r="D6071" s="33"/>
      <c r="E6071" s="10"/>
      <c r="F6071" s="7"/>
      <c r="G6071" s="7"/>
      <c r="H6071" s="31"/>
    </row>
    <row r="6072" spans="1:8" x14ac:dyDescent="0.25">
      <c r="A6072" s="37"/>
      <c r="D6072" s="33"/>
      <c r="E6072" s="10"/>
      <c r="F6072" s="7"/>
      <c r="G6072" s="7"/>
      <c r="H6072" s="31"/>
    </row>
    <row r="6073" spans="1:8" x14ac:dyDescent="0.25">
      <c r="A6073" s="37"/>
      <c r="D6073" s="33"/>
      <c r="E6073" s="10"/>
      <c r="F6073" s="7"/>
      <c r="G6073" s="7"/>
      <c r="H6073" s="31"/>
    </row>
    <row r="6074" spans="1:8" x14ac:dyDescent="0.25">
      <c r="A6074" s="37"/>
      <c r="D6074" s="33"/>
      <c r="E6074" s="10"/>
      <c r="F6074" s="7"/>
      <c r="G6074" s="7"/>
      <c r="H6074" s="31"/>
    </row>
    <row r="6075" spans="1:8" x14ac:dyDescent="0.25">
      <c r="A6075" s="37"/>
      <c r="D6075" s="33"/>
      <c r="E6075" s="10"/>
      <c r="F6075" s="7"/>
      <c r="G6075" s="7"/>
      <c r="H6075" s="31"/>
    </row>
    <row r="6076" spans="1:8" x14ac:dyDescent="0.25">
      <c r="A6076" s="37"/>
      <c r="D6076" s="33"/>
      <c r="E6076" s="10"/>
      <c r="F6076" s="7"/>
      <c r="G6076" s="7"/>
      <c r="H6076" s="31"/>
    </row>
    <row r="6077" spans="1:8" x14ac:dyDescent="0.25">
      <c r="A6077" s="37"/>
      <c r="D6077" s="33"/>
      <c r="E6077" s="10"/>
      <c r="F6077" s="7"/>
      <c r="G6077" s="7"/>
      <c r="H6077" s="31"/>
    </row>
    <row r="6078" spans="1:8" x14ac:dyDescent="0.25">
      <c r="A6078" s="37"/>
      <c r="D6078" s="33"/>
      <c r="E6078" s="10"/>
      <c r="F6078" s="7"/>
      <c r="G6078" s="7"/>
      <c r="H6078" s="31"/>
    </row>
    <row r="6079" spans="1:8" x14ac:dyDescent="0.25">
      <c r="A6079" s="37"/>
      <c r="D6079" s="33"/>
      <c r="E6079" s="10"/>
      <c r="F6079" s="7"/>
      <c r="G6079" s="7"/>
      <c r="H6079" s="31"/>
    </row>
    <row r="6080" spans="1:8" x14ac:dyDescent="0.25">
      <c r="A6080" s="37"/>
      <c r="D6080" s="33"/>
      <c r="E6080" s="10"/>
      <c r="F6080" s="7"/>
      <c r="G6080" s="7"/>
      <c r="H6080" s="31"/>
    </row>
    <row r="6081" spans="1:8" x14ac:dyDescent="0.25">
      <c r="A6081" s="37"/>
      <c r="D6081" s="33"/>
      <c r="E6081" s="10"/>
      <c r="F6081" s="7"/>
      <c r="G6081" s="7"/>
      <c r="H6081" s="31"/>
    </row>
    <row r="6082" spans="1:8" x14ac:dyDescent="0.25">
      <c r="A6082" s="37"/>
      <c r="D6082" s="33"/>
      <c r="E6082" s="10"/>
      <c r="F6082" s="7"/>
      <c r="G6082" s="7"/>
      <c r="H6082" s="31"/>
    </row>
    <row r="6083" spans="1:8" x14ac:dyDescent="0.25">
      <c r="A6083" s="37"/>
      <c r="D6083" s="33"/>
      <c r="E6083" s="10"/>
      <c r="F6083" s="7"/>
      <c r="G6083" s="7"/>
      <c r="H6083" s="31"/>
    </row>
    <row r="6084" spans="1:8" x14ac:dyDescent="0.25">
      <c r="A6084" s="37"/>
      <c r="D6084" s="33"/>
      <c r="E6084" s="10"/>
      <c r="F6084" s="7"/>
      <c r="G6084" s="7"/>
      <c r="H6084" s="31"/>
    </row>
    <row r="6085" spans="1:8" x14ac:dyDescent="0.25">
      <c r="A6085" s="37"/>
      <c r="D6085" s="33"/>
      <c r="E6085" s="10"/>
      <c r="F6085" s="7"/>
      <c r="G6085" s="7"/>
      <c r="H6085" s="31"/>
    </row>
    <row r="6086" spans="1:8" x14ac:dyDescent="0.25">
      <c r="A6086" s="37"/>
      <c r="D6086" s="33"/>
      <c r="E6086" s="10"/>
      <c r="F6086" s="7"/>
      <c r="G6086" s="7"/>
      <c r="H6086" s="31"/>
    </row>
    <row r="6087" spans="1:8" x14ac:dyDescent="0.25">
      <c r="A6087" s="37"/>
      <c r="D6087" s="33"/>
      <c r="E6087" s="10"/>
      <c r="F6087" s="7"/>
      <c r="G6087" s="7"/>
      <c r="H6087" s="31"/>
    </row>
    <row r="6088" spans="1:8" x14ac:dyDescent="0.25">
      <c r="A6088" s="37"/>
      <c r="D6088" s="33"/>
      <c r="E6088" s="10"/>
      <c r="F6088" s="7"/>
      <c r="G6088" s="7"/>
      <c r="H6088" s="31"/>
    </row>
    <row r="6089" spans="1:8" x14ac:dyDescent="0.25">
      <c r="A6089" s="37"/>
      <c r="D6089" s="33"/>
      <c r="E6089" s="10"/>
      <c r="F6089" s="7"/>
      <c r="G6089" s="7"/>
      <c r="H6089" s="31"/>
    </row>
    <row r="6090" spans="1:8" x14ac:dyDescent="0.25">
      <c r="A6090" s="37"/>
      <c r="D6090" s="33"/>
      <c r="E6090" s="10"/>
      <c r="F6090" s="7"/>
      <c r="G6090" s="7"/>
      <c r="H6090" s="31"/>
    </row>
    <row r="6091" spans="1:8" x14ac:dyDescent="0.25">
      <c r="A6091" s="37"/>
      <c r="D6091" s="33"/>
      <c r="E6091" s="10"/>
      <c r="F6091" s="7"/>
      <c r="G6091" s="7"/>
      <c r="H6091" s="31"/>
    </row>
    <row r="6092" spans="1:8" x14ac:dyDescent="0.25">
      <c r="A6092" s="37"/>
      <c r="D6092" s="33"/>
      <c r="E6092" s="10"/>
      <c r="F6092" s="7"/>
      <c r="G6092" s="7"/>
      <c r="H6092" s="31"/>
    </row>
    <row r="6093" spans="1:8" x14ac:dyDescent="0.25">
      <c r="A6093" s="37"/>
      <c r="D6093" s="33"/>
      <c r="E6093" s="10"/>
      <c r="F6093" s="7"/>
      <c r="G6093" s="7"/>
      <c r="H6093" s="31"/>
    </row>
    <row r="6094" spans="1:8" x14ac:dyDescent="0.25">
      <c r="A6094" s="37"/>
      <c r="D6094" s="33"/>
      <c r="E6094" s="10"/>
      <c r="F6094" s="7"/>
      <c r="G6094" s="7"/>
      <c r="H6094" s="31"/>
    </row>
    <row r="6095" spans="1:8" x14ac:dyDescent="0.25">
      <c r="A6095" s="37"/>
      <c r="D6095" s="33"/>
      <c r="E6095" s="10"/>
      <c r="F6095" s="7"/>
      <c r="G6095" s="7"/>
      <c r="H6095" s="31"/>
    </row>
    <row r="6096" spans="1:8" x14ac:dyDescent="0.25">
      <c r="A6096" s="37"/>
      <c r="D6096" s="33"/>
      <c r="E6096" s="10"/>
      <c r="F6096" s="7"/>
      <c r="G6096" s="7"/>
      <c r="H6096" s="31"/>
    </row>
    <row r="6097" spans="1:8" x14ac:dyDescent="0.25">
      <c r="A6097" s="37"/>
      <c r="D6097" s="33"/>
      <c r="E6097" s="10"/>
      <c r="F6097" s="7"/>
      <c r="G6097" s="7"/>
      <c r="H6097" s="31"/>
    </row>
    <row r="6098" spans="1:8" x14ac:dyDescent="0.25">
      <c r="A6098" s="37"/>
      <c r="D6098" s="33"/>
      <c r="E6098" s="10"/>
      <c r="F6098" s="7"/>
      <c r="G6098" s="7"/>
      <c r="H6098" s="31"/>
    </row>
    <row r="6099" spans="1:8" x14ac:dyDescent="0.25">
      <c r="A6099" s="37"/>
      <c r="D6099" s="33"/>
      <c r="E6099" s="10"/>
      <c r="F6099" s="7"/>
      <c r="G6099" s="7"/>
      <c r="H6099" s="31"/>
    </row>
    <row r="6100" spans="1:8" x14ac:dyDescent="0.25">
      <c r="A6100" s="37"/>
      <c r="D6100" s="33"/>
      <c r="E6100" s="10"/>
      <c r="F6100" s="7"/>
      <c r="G6100" s="7"/>
      <c r="H6100" s="31"/>
    </row>
    <row r="6101" spans="1:8" x14ac:dyDescent="0.25">
      <c r="A6101" s="37"/>
      <c r="D6101" s="33"/>
      <c r="E6101" s="10"/>
      <c r="F6101" s="7"/>
      <c r="G6101" s="7"/>
      <c r="H6101" s="31"/>
    </row>
    <row r="6102" spans="1:8" x14ac:dyDescent="0.25">
      <c r="A6102" s="37"/>
      <c r="D6102" s="33"/>
      <c r="E6102" s="10"/>
      <c r="F6102" s="7"/>
      <c r="G6102" s="7"/>
      <c r="H6102" s="31"/>
    </row>
    <row r="6103" spans="1:8" x14ac:dyDescent="0.25">
      <c r="A6103" s="37"/>
      <c r="D6103" s="33"/>
      <c r="E6103" s="10"/>
      <c r="F6103" s="7"/>
      <c r="G6103" s="7"/>
      <c r="H6103" s="31"/>
    </row>
    <row r="6104" spans="1:8" x14ac:dyDescent="0.25">
      <c r="A6104" s="37"/>
      <c r="D6104" s="33"/>
      <c r="E6104" s="10"/>
      <c r="F6104" s="7"/>
      <c r="G6104" s="7"/>
      <c r="H6104" s="31"/>
    </row>
    <row r="6105" spans="1:8" x14ac:dyDescent="0.25">
      <c r="A6105" s="37"/>
      <c r="D6105" s="33"/>
      <c r="E6105" s="10"/>
      <c r="F6105" s="7"/>
      <c r="G6105" s="7"/>
      <c r="H6105" s="31"/>
    </row>
    <row r="6106" spans="1:8" x14ac:dyDescent="0.25">
      <c r="A6106" s="37"/>
      <c r="D6106" s="33"/>
      <c r="E6106" s="10"/>
      <c r="F6106" s="7"/>
      <c r="G6106" s="7"/>
      <c r="H6106" s="31"/>
    </row>
    <row r="6107" spans="1:8" x14ac:dyDescent="0.25">
      <c r="A6107" s="37"/>
      <c r="D6107" s="33"/>
      <c r="E6107" s="10"/>
      <c r="F6107" s="7"/>
      <c r="G6107" s="7"/>
      <c r="H6107" s="31"/>
    </row>
    <row r="6108" spans="1:8" x14ac:dyDescent="0.25">
      <c r="A6108" s="37"/>
      <c r="D6108" s="33"/>
      <c r="E6108" s="10"/>
      <c r="F6108" s="7"/>
      <c r="G6108" s="7"/>
      <c r="H6108" s="31"/>
    </row>
    <row r="6109" spans="1:8" x14ac:dyDescent="0.25">
      <c r="A6109" s="37"/>
      <c r="D6109" s="33"/>
      <c r="E6109" s="10"/>
      <c r="F6109" s="7"/>
      <c r="G6109" s="7"/>
      <c r="H6109" s="31"/>
    </row>
    <row r="6110" spans="1:8" x14ac:dyDescent="0.25">
      <c r="A6110" s="37"/>
      <c r="D6110" s="33"/>
      <c r="E6110" s="10"/>
      <c r="F6110" s="7"/>
      <c r="G6110" s="7"/>
      <c r="H6110" s="31"/>
    </row>
    <row r="6111" spans="1:8" x14ac:dyDescent="0.25">
      <c r="A6111" s="37"/>
      <c r="D6111" s="33"/>
      <c r="E6111" s="10"/>
      <c r="F6111" s="7"/>
      <c r="G6111" s="7"/>
      <c r="H6111" s="31"/>
    </row>
    <row r="6112" spans="1:8" x14ac:dyDescent="0.25">
      <c r="A6112" s="37"/>
      <c r="D6112" s="33"/>
      <c r="E6112" s="10"/>
      <c r="F6112" s="7"/>
      <c r="G6112" s="7"/>
      <c r="H6112" s="31"/>
    </row>
    <row r="6113" spans="1:8" x14ac:dyDescent="0.25">
      <c r="A6113" s="37"/>
      <c r="D6113" s="33"/>
      <c r="E6113" s="10"/>
      <c r="F6113" s="7"/>
      <c r="G6113" s="7"/>
      <c r="H6113" s="31"/>
    </row>
    <row r="6114" spans="1:8" x14ac:dyDescent="0.25">
      <c r="A6114" s="37"/>
      <c r="D6114" s="33"/>
      <c r="E6114" s="10"/>
      <c r="F6114" s="7"/>
      <c r="G6114" s="7"/>
      <c r="H6114" s="31"/>
    </row>
    <row r="6115" spans="1:8" x14ac:dyDescent="0.25">
      <c r="A6115" s="37"/>
      <c r="D6115" s="33"/>
      <c r="E6115" s="10"/>
      <c r="F6115" s="7"/>
      <c r="G6115" s="7"/>
      <c r="H6115" s="31"/>
    </row>
    <row r="6116" spans="1:8" x14ac:dyDescent="0.25">
      <c r="A6116" s="37"/>
      <c r="D6116" s="33"/>
      <c r="E6116" s="10"/>
      <c r="F6116" s="7"/>
      <c r="G6116" s="7"/>
      <c r="H6116" s="31"/>
    </row>
    <row r="6117" spans="1:8" x14ac:dyDescent="0.25">
      <c r="A6117" s="37"/>
      <c r="D6117" s="33"/>
      <c r="E6117" s="10"/>
      <c r="F6117" s="7"/>
      <c r="G6117" s="7"/>
      <c r="H6117" s="31"/>
    </row>
    <row r="6118" spans="1:8" x14ac:dyDescent="0.25">
      <c r="A6118" s="37"/>
      <c r="D6118" s="33"/>
      <c r="E6118" s="10"/>
      <c r="F6118" s="7"/>
      <c r="G6118" s="7"/>
      <c r="H6118" s="31"/>
    </row>
    <row r="6119" spans="1:8" x14ac:dyDescent="0.25">
      <c r="A6119" s="37"/>
      <c r="D6119" s="33"/>
      <c r="E6119" s="10"/>
      <c r="F6119" s="7"/>
      <c r="G6119" s="7"/>
      <c r="H6119" s="31"/>
    </row>
    <row r="6120" spans="1:8" x14ac:dyDescent="0.25">
      <c r="A6120" s="37"/>
      <c r="D6120" s="33"/>
      <c r="E6120" s="10"/>
      <c r="F6120" s="7"/>
      <c r="G6120" s="7"/>
      <c r="H6120" s="31"/>
    </row>
    <row r="6121" spans="1:8" x14ac:dyDescent="0.25">
      <c r="A6121" s="37"/>
      <c r="D6121" s="33"/>
      <c r="E6121" s="10"/>
      <c r="F6121" s="7"/>
      <c r="G6121" s="7"/>
      <c r="H6121" s="31"/>
    </row>
    <row r="6122" spans="1:8" x14ac:dyDescent="0.25">
      <c r="A6122" s="37"/>
      <c r="D6122" s="33"/>
      <c r="E6122" s="10"/>
      <c r="F6122" s="7"/>
      <c r="G6122" s="7"/>
      <c r="H6122" s="31"/>
    </row>
    <row r="6123" spans="1:8" x14ac:dyDescent="0.25">
      <c r="A6123" s="37"/>
      <c r="D6123" s="33"/>
      <c r="E6123" s="10"/>
      <c r="F6123" s="7"/>
      <c r="G6123" s="7"/>
      <c r="H6123" s="31"/>
    </row>
    <row r="6124" spans="1:8" x14ac:dyDescent="0.25">
      <c r="A6124" s="37"/>
      <c r="D6124" s="33"/>
      <c r="E6124" s="10"/>
      <c r="F6124" s="7"/>
      <c r="G6124" s="7"/>
      <c r="H6124" s="31"/>
    </row>
    <row r="6125" spans="1:8" x14ac:dyDescent="0.25">
      <c r="A6125" s="37"/>
      <c r="D6125" s="33"/>
      <c r="E6125" s="10"/>
      <c r="F6125" s="7"/>
      <c r="G6125" s="7"/>
      <c r="H6125" s="31"/>
    </row>
    <row r="6126" spans="1:8" x14ac:dyDescent="0.25">
      <c r="A6126" s="37"/>
      <c r="D6126" s="33"/>
      <c r="E6126" s="10"/>
      <c r="F6126" s="7"/>
      <c r="G6126" s="7"/>
      <c r="H6126" s="31"/>
    </row>
    <row r="6127" spans="1:8" x14ac:dyDescent="0.25">
      <c r="A6127" s="37"/>
      <c r="D6127" s="33"/>
      <c r="E6127" s="10"/>
      <c r="F6127" s="7"/>
      <c r="G6127" s="7"/>
      <c r="H6127" s="31"/>
    </row>
    <row r="6128" spans="1:8" x14ac:dyDescent="0.25">
      <c r="A6128" s="37"/>
      <c r="D6128" s="33"/>
      <c r="E6128" s="10"/>
      <c r="F6128" s="7"/>
      <c r="G6128" s="7"/>
      <c r="H6128" s="31"/>
    </row>
    <row r="6129" spans="1:8" x14ac:dyDescent="0.25">
      <c r="A6129" s="37"/>
      <c r="D6129" s="33"/>
      <c r="E6129" s="10"/>
      <c r="F6129" s="7"/>
      <c r="G6129" s="7"/>
      <c r="H6129" s="31"/>
    </row>
    <row r="6130" spans="1:8" x14ac:dyDescent="0.25">
      <c r="A6130" s="37"/>
      <c r="D6130" s="33"/>
      <c r="E6130" s="10"/>
      <c r="F6130" s="7"/>
      <c r="G6130" s="7"/>
      <c r="H6130" s="31"/>
    </row>
    <row r="6131" spans="1:8" x14ac:dyDescent="0.25">
      <c r="A6131" s="37"/>
      <c r="D6131" s="33"/>
      <c r="E6131" s="10"/>
      <c r="F6131" s="7"/>
      <c r="G6131" s="7"/>
      <c r="H6131" s="31"/>
    </row>
    <row r="6132" spans="1:8" x14ac:dyDescent="0.25">
      <c r="A6132" s="37"/>
      <c r="D6132" s="33"/>
      <c r="E6132" s="10"/>
      <c r="F6132" s="7"/>
      <c r="G6132" s="7"/>
      <c r="H6132" s="31"/>
    </row>
    <row r="6133" spans="1:8" x14ac:dyDescent="0.25">
      <c r="A6133" s="37"/>
      <c r="D6133" s="33"/>
      <c r="E6133" s="10"/>
      <c r="F6133" s="7"/>
      <c r="G6133" s="7"/>
      <c r="H6133" s="31"/>
    </row>
    <row r="6134" spans="1:8" x14ac:dyDescent="0.25">
      <c r="A6134" s="37"/>
      <c r="D6134" s="33"/>
      <c r="E6134" s="10"/>
      <c r="F6134" s="7"/>
      <c r="G6134" s="7"/>
      <c r="H6134" s="31"/>
    </row>
    <row r="6135" spans="1:8" x14ac:dyDescent="0.25">
      <c r="A6135" s="37"/>
      <c r="D6135" s="33"/>
      <c r="E6135" s="10"/>
      <c r="F6135" s="7"/>
      <c r="G6135" s="7"/>
      <c r="H6135" s="31"/>
    </row>
    <row r="6136" spans="1:8" x14ac:dyDescent="0.25">
      <c r="A6136" s="37"/>
      <c r="D6136" s="33"/>
      <c r="E6136" s="10"/>
      <c r="F6136" s="7"/>
      <c r="G6136" s="7"/>
      <c r="H6136" s="31"/>
    </row>
    <row r="6137" spans="1:8" x14ac:dyDescent="0.25">
      <c r="A6137" s="37"/>
      <c r="D6137" s="33"/>
      <c r="E6137" s="10"/>
      <c r="F6137" s="7"/>
      <c r="G6137" s="7"/>
      <c r="H6137" s="31"/>
    </row>
    <row r="6138" spans="1:8" x14ac:dyDescent="0.25">
      <c r="A6138" s="37"/>
      <c r="D6138" s="33"/>
      <c r="E6138" s="10"/>
      <c r="F6138" s="7"/>
      <c r="G6138" s="7"/>
      <c r="H6138" s="31"/>
    </row>
    <row r="6139" spans="1:8" x14ac:dyDescent="0.25">
      <c r="A6139" s="37"/>
      <c r="D6139" s="33"/>
      <c r="E6139" s="10"/>
      <c r="F6139" s="7"/>
      <c r="G6139" s="7"/>
      <c r="H6139" s="31"/>
    </row>
    <row r="6140" spans="1:8" x14ac:dyDescent="0.25">
      <c r="A6140" s="37"/>
      <c r="D6140" s="33"/>
      <c r="E6140" s="10"/>
      <c r="F6140" s="7"/>
      <c r="G6140" s="7"/>
      <c r="H6140" s="31"/>
    </row>
    <row r="6141" spans="1:8" x14ac:dyDescent="0.25">
      <c r="A6141" s="37"/>
      <c r="D6141" s="33"/>
      <c r="E6141" s="10"/>
      <c r="F6141" s="7"/>
      <c r="G6141" s="7"/>
      <c r="H6141" s="31"/>
    </row>
    <row r="6142" spans="1:8" x14ac:dyDescent="0.25">
      <c r="A6142" s="37"/>
      <c r="D6142" s="33"/>
      <c r="E6142" s="10"/>
      <c r="F6142" s="7"/>
      <c r="G6142" s="7"/>
      <c r="H6142" s="31"/>
    </row>
    <row r="6143" spans="1:8" x14ac:dyDescent="0.25">
      <c r="A6143" s="37"/>
      <c r="D6143" s="33"/>
      <c r="E6143" s="10"/>
      <c r="F6143" s="7"/>
      <c r="G6143" s="7"/>
      <c r="H6143" s="31"/>
    </row>
    <row r="6144" spans="1:8" x14ac:dyDescent="0.25">
      <c r="A6144" s="37"/>
      <c r="D6144" s="33"/>
      <c r="E6144" s="10"/>
      <c r="F6144" s="7"/>
      <c r="G6144" s="7"/>
      <c r="H6144" s="31"/>
    </row>
    <row r="6145" spans="1:8" x14ac:dyDescent="0.25">
      <c r="A6145" s="37"/>
      <c r="D6145" s="33"/>
      <c r="E6145" s="10"/>
      <c r="F6145" s="7"/>
      <c r="G6145" s="7"/>
      <c r="H6145" s="31"/>
    </row>
    <row r="6146" spans="1:8" x14ac:dyDescent="0.25">
      <c r="A6146" s="37"/>
      <c r="D6146" s="33"/>
      <c r="E6146" s="10"/>
      <c r="F6146" s="7"/>
      <c r="G6146" s="7"/>
      <c r="H6146" s="31"/>
    </row>
    <row r="6147" spans="1:8" x14ac:dyDescent="0.25">
      <c r="A6147" s="37"/>
      <c r="D6147" s="33"/>
      <c r="E6147" s="10"/>
      <c r="F6147" s="7"/>
      <c r="G6147" s="7"/>
      <c r="H6147" s="31"/>
    </row>
    <row r="6148" spans="1:8" x14ac:dyDescent="0.25">
      <c r="A6148" s="37"/>
      <c r="D6148" s="33"/>
      <c r="E6148" s="10"/>
      <c r="F6148" s="7"/>
      <c r="G6148" s="7"/>
      <c r="H6148" s="31"/>
    </row>
    <row r="6149" spans="1:8" x14ac:dyDescent="0.25">
      <c r="A6149" s="37"/>
      <c r="D6149" s="33"/>
      <c r="E6149" s="10"/>
      <c r="F6149" s="7"/>
      <c r="G6149" s="7"/>
      <c r="H6149" s="31"/>
    </row>
    <row r="6150" spans="1:8" x14ac:dyDescent="0.25">
      <c r="A6150" s="37"/>
      <c r="D6150" s="33"/>
      <c r="E6150" s="10"/>
      <c r="F6150" s="7"/>
      <c r="G6150" s="7"/>
      <c r="H6150" s="31"/>
    </row>
    <row r="6151" spans="1:8" x14ac:dyDescent="0.25">
      <c r="A6151" s="37"/>
      <c r="D6151" s="33"/>
      <c r="E6151" s="10"/>
      <c r="F6151" s="7"/>
      <c r="G6151" s="7"/>
      <c r="H6151" s="31"/>
    </row>
    <row r="6152" spans="1:8" x14ac:dyDescent="0.25">
      <c r="A6152" s="37"/>
      <c r="D6152" s="33"/>
      <c r="E6152" s="10"/>
      <c r="F6152" s="7"/>
      <c r="G6152" s="7"/>
      <c r="H6152" s="31"/>
    </row>
    <row r="6153" spans="1:8" x14ac:dyDescent="0.25">
      <c r="A6153" s="37"/>
      <c r="D6153" s="33"/>
      <c r="E6153" s="10"/>
      <c r="F6153" s="7"/>
      <c r="G6153" s="7"/>
      <c r="H6153" s="31"/>
    </row>
    <row r="6154" spans="1:8" x14ac:dyDescent="0.25">
      <c r="A6154" s="37"/>
      <c r="D6154" s="33"/>
      <c r="E6154" s="10"/>
      <c r="F6154" s="7"/>
      <c r="G6154" s="7"/>
      <c r="H6154" s="31"/>
    </row>
    <row r="6155" spans="1:8" x14ac:dyDescent="0.25">
      <c r="A6155" s="37"/>
      <c r="D6155" s="33"/>
      <c r="E6155" s="10"/>
      <c r="F6155" s="7"/>
      <c r="G6155" s="7"/>
      <c r="H6155" s="31"/>
    </row>
    <row r="6156" spans="1:8" x14ac:dyDescent="0.25">
      <c r="A6156" s="37"/>
      <c r="D6156" s="33"/>
      <c r="E6156" s="10"/>
      <c r="F6156" s="7"/>
      <c r="G6156" s="7"/>
      <c r="H6156" s="31"/>
    </row>
    <row r="6157" spans="1:8" x14ac:dyDescent="0.25">
      <c r="A6157" s="37"/>
      <c r="D6157" s="33"/>
      <c r="E6157" s="10"/>
      <c r="F6157" s="7"/>
      <c r="G6157" s="7"/>
      <c r="H6157" s="31"/>
    </row>
    <row r="6158" spans="1:8" x14ac:dyDescent="0.25">
      <c r="A6158" s="37"/>
      <c r="D6158" s="33"/>
      <c r="E6158" s="10"/>
      <c r="F6158" s="7"/>
      <c r="G6158" s="7"/>
      <c r="H6158" s="31"/>
    </row>
    <row r="6159" spans="1:8" x14ac:dyDescent="0.25">
      <c r="A6159" s="37"/>
      <c r="D6159" s="33"/>
      <c r="E6159" s="10"/>
      <c r="F6159" s="7"/>
      <c r="G6159" s="7"/>
      <c r="H6159" s="31"/>
    </row>
    <row r="6160" spans="1:8" x14ac:dyDescent="0.25">
      <c r="A6160" s="37"/>
      <c r="D6160" s="33"/>
      <c r="E6160" s="10"/>
      <c r="F6160" s="7"/>
      <c r="G6160" s="7"/>
      <c r="H6160" s="31"/>
    </row>
    <row r="6161" spans="1:8" x14ac:dyDescent="0.25">
      <c r="A6161" s="37"/>
      <c r="D6161" s="33"/>
      <c r="E6161" s="10"/>
      <c r="F6161" s="7"/>
      <c r="G6161" s="7"/>
      <c r="H6161" s="31"/>
    </row>
    <row r="6162" spans="1:8" x14ac:dyDescent="0.25">
      <c r="A6162" s="37"/>
      <c r="D6162" s="33"/>
      <c r="E6162" s="10"/>
      <c r="F6162" s="7"/>
      <c r="G6162" s="7"/>
      <c r="H6162" s="31"/>
    </row>
    <row r="6163" spans="1:8" x14ac:dyDescent="0.25">
      <c r="A6163" s="37"/>
      <c r="D6163" s="33"/>
      <c r="E6163" s="10"/>
      <c r="F6163" s="7"/>
      <c r="G6163" s="7"/>
      <c r="H6163" s="31"/>
    </row>
    <row r="6164" spans="1:8" x14ac:dyDescent="0.25">
      <c r="A6164" s="37"/>
      <c r="D6164" s="33"/>
      <c r="E6164" s="10"/>
      <c r="F6164" s="7"/>
      <c r="G6164" s="7"/>
      <c r="H6164" s="31"/>
    </row>
    <row r="6165" spans="1:8" x14ac:dyDescent="0.25">
      <c r="A6165" s="37"/>
      <c r="D6165" s="33"/>
      <c r="E6165" s="10"/>
      <c r="F6165" s="7"/>
      <c r="G6165" s="7"/>
      <c r="H6165" s="31"/>
    </row>
    <row r="6166" spans="1:8" x14ac:dyDescent="0.25">
      <c r="A6166" s="37"/>
      <c r="D6166" s="33"/>
      <c r="E6166" s="10"/>
      <c r="F6166" s="7"/>
      <c r="G6166" s="7"/>
      <c r="H6166" s="31"/>
    </row>
    <row r="6167" spans="1:8" x14ac:dyDescent="0.25">
      <c r="A6167" s="37"/>
      <c r="D6167" s="33"/>
      <c r="E6167" s="10"/>
      <c r="F6167" s="7"/>
      <c r="G6167" s="7"/>
      <c r="H6167" s="31"/>
    </row>
    <row r="6168" spans="1:8" x14ac:dyDescent="0.25">
      <c r="A6168" s="37"/>
      <c r="D6168" s="33"/>
      <c r="E6168" s="10"/>
      <c r="F6168" s="7"/>
      <c r="G6168" s="7"/>
      <c r="H6168" s="31"/>
    </row>
    <row r="6169" spans="1:8" x14ac:dyDescent="0.25">
      <c r="A6169" s="37"/>
      <c r="D6169" s="33"/>
      <c r="E6169" s="10"/>
      <c r="F6169" s="7"/>
      <c r="G6169" s="7"/>
      <c r="H6169" s="31"/>
    </row>
    <row r="6170" spans="1:8" x14ac:dyDescent="0.25">
      <c r="A6170" s="37"/>
      <c r="D6170" s="33"/>
      <c r="E6170" s="10"/>
      <c r="F6170" s="7"/>
      <c r="G6170" s="7"/>
      <c r="H6170" s="31"/>
    </row>
    <row r="6171" spans="1:8" x14ac:dyDescent="0.25">
      <c r="A6171" s="37"/>
      <c r="D6171" s="33"/>
      <c r="E6171" s="10"/>
      <c r="F6171" s="7"/>
      <c r="G6171" s="7"/>
      <c r="H6171" s="31"/>
    </row>
    <row r="6172" spans="1:8" x14ac:dyDescent="0.25">
      <c r="A6172" s="37"/>
      <c r="D6172" s="33"/>
      <c r="E6172" s="10"/>
      <c r="F6172" s="7"/>
      <c r="G6172" s="7"/>
      <c r="H6172" s="31"/>
    </row>
    <row r="6173" spans="1:8" x14ac:dyDescent="0.25">
      <c r="A6173" s="37"/>
      <c r="D6173" s="33"/>
      <c r="E6173" s="10"/>
      <c r="F6173" s="7"/>
      <c r="G6173" s="7"/>
      <c r="H6173" s="31"/>
    </row>
    <row r="6174" spans="1:8" x14ac:dyDescent="0.25">
      <c r="A6174" s="37"/>
      <c r="D6174" s="33"/>
      <c r="E6174" s="10"/>
      <c r="F6174" s="7"/>
      <c r="G6174" s="7"/>
      <c r="H6174" s="31"/>
    </row>
  </sheetData>
  <customSheetViews>
    <customSheetView guid="{9539ECA7-22C4-41C9-A8C4-6E5376FFFC58}" topLeftCell="A18">
      <selection activeCell="D19" sqref="D19"/>
      <pageMargins left="0.7" right="0.7" top="0.75" bottom="0.75" header="0.3" footer="0.3"/>
      <pageSetup paperSize="8" orientation="portrait" r:id="rId1"/>
    </customSheetView>
  </customSheetViews>
  <mergeCells count="1">
    <mergeCell ref="A1:B1"/>
  </mergeCells>
  <pageMargins left="0.7" right="0.7" top="0.75" bottom="0.75" header="0.3" footer="0.3"/>
  <pageSetup paperSize="8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3:H46"/>
  <sheetViews>
    <sheetView zoomScale="80" zoomScaleNormal="80" workbookViewId="0">
      <selection activeCell="D19" sqref="D19"/>
    </sheetView>
  </sheetViews>
  <sheetFormatPr defaultRowHeight="12.5" x14ac:dyDescent="0.25"/>
  <cols>
    <col min="2" max="2" width="48" customWidth="1"/>
  </cols>
  <sheetData>
    <row r="3" spans="2:6" x14ac:dyDescent="0.25">
      <c r="B3" t="s">
        <v>244</v>
      </c>
    </row>
    <row r="4" spans="2:6" x14ac:dyDescent="0.25">
      <c r="B4" t="s">
        <v>239</v>
      </c>
      <c r="C4">
        <v>602</v>
      </c>
      <c r="D4" t="s">
        <v>7</v>
      </c>
      <c r="E4">
        <v>30</v>
      </c>
      <c r="F4">
        <v>18060</v>
      </c>
    </row>
    <row r="6" spans="2:6" x14ac:dyDescent="0.25">
      <c r="B6" t="s">
        <v>240</v>
      </c>
      <c r="C6">
        <v>925</v>
      </c>
      <c r="D6" t="s">
        <v>5</v>
      </c>
      <c r="E6">
        <v>5</v>
      </c>
      <c r="F6">
        <v>4625</v>
      </c>
    </row>
    <row r="8" spans="2:6" x14ac:dyDescent="0.25">
      <c r="B8" t="s">
        <v>241</v>
      </c>
      <c r="C8">
        <v>925</v>
      </c>
      <c r="D8" t="s">
        <v>5</v>
      </c>
      <c r="E8">
        <v>3</v>
      </c>
      <c r="F8">
        <v>2775</v>
      </c>
    </row>
    <row r="10" spans="2:6" x14ac:dyDescent="0.25">
      <c r="B10" t="s">
        <v>242</v>
      </c>
      <c r="C10">
        <v>366</v>
      </c>
      <c r="D10" t="s">
        <v>6</v>
      </c>
      <c r="E10">
        <v>35</v>
      </c>
      <c r="F10">
        <v>12810</v>
      </c>
    </row>
    <row r="12" spans="2:6" x14ac:dyDescent="0.25">
      <c r="B12" t="s">
        <v>243</v>
      </c>
      <c r="C12">
        <v>215</v>
      </c>
      <c r="D12" t="s">
        <v>7</v>
      </c>
      <c r="E12">
        <v>0</v>
      </c>
      <c r="F12">
        <v>0</v>
      </c>
    </row>
    <row r="14" spans="2:6" x14ac:dyDescent="0.25">
      <c r="B14" t="s">
        <v>245</v>
      </c>
    </row>
    <row r="15" spans="2:6" x14ac:dyDescent="0.25">
      <c r="B15" t="s">
        <v>246</v>
      </c>
      <c r="C15">
        <v>7786</v>
      </c>
      <c r="D15" t="s">
        <v>5</v>
      </c>
      <c r="E15">
        <v>5</v>
      </c>
      <c r="F15">
        <v>38930</v>
      </c>
    </row>
    <row r="17" spans="2:6" x14ac:dyDescent="0.25">
      <c r="B17" t="s">
        <v>247</v>
      </c>
      <c r="C17">
        <v>117</v>
      </c>
      <c r="D17" t="s">
        <v>224</v>
      </c>
      <c r="E17">
        <v>180</v>
      </c>
      <c r="F17">
        <v>21060</v>
      </c>
    </row>
    <row r="19" spans="2:6" x14ac:dyDescent="0.25">
      <c r="B19" t="s">
        <v>248</v>
      </c>
      <c r="C19">
        <v>167</v>
      </c>
      <c r="D19" t="s">
        <v>224</v>
      </c>
      <c r="E19">
        <v>60</v>
      </c>
      <c r="F19">
        <v>10020</v>
      </c>
    </row>
    <row r="21" spans="2:6" x14ac:dyDescent="0.25">
      <c r="B21" t="s">
        <v>249</v>
      </c>
      <c r="C21">
        <v>161</v>
      </c>
      <c r="D21" t="s">
        <v>224</v>
      </c>
      <c r="E21">
        <v>165</v>
      </c>
      <c r="F21">
        <v>26565</v>
      </c>
    </row>
    <row r="24" spans="2:6" x14ac:dyDescent="0.25">
      <c r="B24" t="s">
        <v>250</v>
      </c>
      <c r="C24">
        <v>4</v>
      </c>
      <c r="D24" t="s">
        <v>8</v>
      </c>
      <c r="E24">
        <v>25</v>
      </c>
      <c r="F24">
        <v>100</v>
      </c>
    </row>
    <row r="26" spans="2:6" x14ac:dyDescent="0.25">
      <c r="B26" t="s">
        <v>251</v>
      </c>
      <c r="C26">
        <v>15</v>
      </c>
      <c r="D26" t="s">
        <v>8</v>
      </c>
      <c r="E26">
        <v>30</v>
      </c>
      <c r="F26">
        <v>450</v>
      </c>
    </row>
    <row r="28" spans="2:6" x14ac:dyDescent="0.25">
      <c r="B28" t="s">
        <v>252</v>
      </c>
      <c r="C28">
        <v>2</v>
      </c>
      <c r="D28" t="s">
        <v>8</v>
      </c>
      <c r="E28">
        <v>2000</v>
      </c>
      <c r="F28">
        <v>4000</v>
      </c>
    </row>
    <row r="30" spans="2:6" x14ac:dyDescent="0.25">
      <c r="B30" t="s">
        <v>253</v>
      </c>
      <c r="C30">
        <v>15</v>
      </c>
      <c r="D30" t="s">
        <v>7</v>
      </c>
      <c r="E30">
        <v>250</v>
      </c>
      <c r="F30">
        <v>3750</v>
      </c>
    </row>
    <row r="31" spans="2:6" x14ac:dyDescent="0.25">
      <c r="B31" t="s">
        <v>254</v>
      </c>
      <c r="C31">
        <v>30</v>
      </c>
      <c r="D31" t="s">
        <v>5</v>
      </c>
      <c r="E31">
        <v>90</v>
      </c>
      <c r="F31">
        <v>2700</v>
      </c>
    </row>
    <row r="33" spans="2:8" x14ac:dyDescent="0.25">
      <c r="B33" t="s">
        <v>255</v>
      </c>
    </row>
    <row r="34" spans="2:8" x14ac:dyDescent="0.25">
      <c r="B34" t="s">
        <v>216</v>
      </c>
      <c r="C34">
        <v>3783</v>
      </c>
      <c r="D34" t="s">
        <v>6</v>
      </c>
      <c r="E34">
        <v>5</v>
      </c>
      <c r="F34">
        <v>18915</v>
      </c>
    </row>
    <row r="36" spans="2:8" x14ac:dyDescent="0.25">
      <c r="B36" t="s">
        <v>256</v>
      </c>
      <c r="C36">
        <v>3783</v>
      </c>
      <c r="D36" t="s">
        <v>6</v>
      </c>
      <c r="E36">
        <v>25</v>
      </c>
      <c r="F36">
        <v>94575</v>
      </c>
    </row>
    <row r="38" spans="2:8" x14ac:dyDescent="0.25">
      <c r="B38" t="s">
        <v>257</v>
      </c>
      <c r="C38">
        <v>2450</v>
      </c>
      <c r="D38" t="s">
        <v>5</v>
      </c>
      <c r="E38">
        <v>1</v>
      </c>
      <c r="F38">
        <v>2450</v>
      </c>
    </row>
    <row r="40" spans="2:8" x14ac:dyDescent="0.25">
      <c r="B40" t="s">
        <v>258</v>
      </c>
      <c r="C40">
        <v>2450</v>
      </c>
      <c r="D40" t="s">
        <v>5</v>
      </c>
      <c r="E40">
        <v>4</v>
      </c>
      <c r="F40">
        <v>9800</v>
      </c>
    </row>
    <row r="42" spans="2:8" x14ac:dyDescent="0.25">
      <c r="B42" t="s">
        <v>259</v>
      </c>
      <c r="C42">
        <v>613</v>
      </c>
      <c r="D42" t="s">
        <v>6</v>
      </c>
      <c r="E42">
        <v>50</v>
      </c>
      <c r="F42">
        <v>30650</v>
      </c>
    </row>
    <row r="44" spans="2:8" x14ac:dyDescent="0.25">
      <c r="B44" t="s">
        <v>260</v>
      </c>
      <c r="C44">
        <v>305</v>
      </c>
      <c r="D44" t="s">
        <v>7</v>
      </c>
      <c r="E44">
        <v>12</v>
      </c>
      <c r="F44">
        <v>3660</v>
      </c>
    </row>
    <row r="46" spans="2:8" x14ac:dyDescent="0.25">
      <c r="B46" t="s">
        <v>261</v>
      </c>
      <c r="C46">
        <v>1</v>
      </c>
      <c r="D46" t="s">
        <v>237</v>
      </c>
      <c r="E46">
        <v>5000</v>
      </c>
      <c r="F46">
        <v>5000</v>
      </c>
      <c r="G46">
        <f>SUM(F34:F46)</f>
        <v>165050</v>
      </c>
      <c r="H46">
        <f>G46/C34</f>
        <v>43.629394660322497</v>
      </c>
    </row>
  </sheetData>
  <customSheetViews>
    <customSheetView guid="{9539ECA7-22C4-41C9-A8C4-6E5376FFFC58}">
      <selection activeCell="K52" sqref="K52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D19" sqref="D19"/>
    </sheetView>
  </sheetViews>
  <sheetFormatPr defaultRowHeight="12.5" x14ac:dyDescent="0.25"/>
  <sheetData>
    <row r="1" spans="1:1" x14ac:dyDescent="0.25">
      <c r="A1" t="s">
        <v>371</v>
      </c>
    </row>
  </sheetData>
  <customSheetViews>
    <customSheetView guid="{9539ECA7-22C4-41C9-A8C4-6E5376FFFC58}">
      <selection activeCell="O31" sqref="O3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85534-914C-44FD-AB44-BA4A0ADF325A}">
  <sheetPr>
    <pageSetUpPr fitToPage="1"/>
  </sheetPr>
  <dimension ref="B2:K20"/>
  <sheetViews>
    <sheetView zoomScale="80" zoomScaleNormal="80" workbookViewId="0">
      <selection activeCell="D12" sqref="D12:J12"/>
    </sheetView>
  </sheetViews>
  <sheetFormatPr defaultColWidth="8.7265625" defaultRowHeight="12.5" x14ac:dyDescent="0.25"/>
  <cols>
    <col min="1" max="1" width="1.54296875" style="728" customWidth="1"/>
    <col min="2" max="2" width="6.54296875" style="728" customWidth="1"/>
    <col min="3" max="3" width="13.81640625" style="728" customWidth="1"/>
    <col min="4" max="6" width="11.453125" style="728" customWidth="1"/>
    <col min="7" max="7" width="22.1796875" style="728" customWidth="1"/>
    <col min="8" max="9" width="11.453125" style="728" customWidth="1"/>
    <col min="10" max="10" width="32.7265625" style="728" customWidth="1"/>
    <col min="11" max="16384" width="8.7265625" style="728"/>
  </cols>
  <sheetData>
    <row r="2" spans="2:11" x14ac:dyDescent="0.25">
      <c r="B2" s="879"/>
      <c r="C2" s="879"/>
      <c r="D2" s="879"/>
      <c r="E2" s="879"/>
      <c r="F2" s="879"/>
      <c r="G2" s="879"/>
      <c r="H2" s="879"/>
      <c r="I2" s="879"/>
      <c r="J2" s="879"/>
      <c r="K2" s="733"/>
    </row>
    <row r="3" spans="2:11" x14ac:dyDescent="0.25">
      <c r="B3" s="879"/>
      <c r="C3" s="879"/>
      <c r="D3" s="879"/>
      <c r="E3" s="879"/>
      <c r="F3" s="879"/>
      <c r="G3" s="879"/>
      <c r="H3" s="879"/>
      <c r="I3" s="879"/>
      <c r="J3" s="879"/>
    </row>
    <row r="4" spans="2:11" x14ac:dyDescent="0.25">
      <c r="B4" s="879"/>
      <c r="C4" s="879"/>
      <c r="D4" s="879"/>
      <c r="E4" s="879"/>
      <c r="F4" s="879"/>
      <c r="G4" s="879"/>
      <c r="H4" s="879"/>
      <c r="I4" s="879"/>
      <c r="J4" s="879"/>
    </row>
    <row r="5" spans="2:11" x14ac:dyDescent="0.25">
      <c r="B5" s="879"/>
      <c r="C5" s="879"/>
      <c r="D5" s="879"/>
      <c r="E5" s="879"/>
      <c r="F5" s="879"/>
      <c r="G5" s="879"/>
      <c r="H5" s="879"/>
      <c r="I5" s="879"/>
      <c r="J5" s="879"/>
    </row>
    <row r="6" spans="2:11" x14ac:dyDescent="0.25">
      <c r="B6" s="879"/>
      <c r="C6" s="879"/>
      <c r="D6" s="879"/>
      <c r="E6" s="879"/>
      <c r="F6" s="879"/>
      <c r="G6" s="879"/>
      <c r="H6" s="879"/>
      <c r="I6" s="879"/>
      <c r="J6" s="879"/>
    </row>
    <row r="7" spans="2:11" ht="22.5" customHeight="1" x14ac:dyDescent="0.25">
      <c r="B7" s="880"/>
      <c r="C7" s="880"/>
      <c r="D7" s="880"/>
      <c r="E7" s="880"/>
      <c r="F7" s="880"/>
      <c r="G7" s="880"/>
      <c r="H7" s="880"/>
      <c r="I7" s="880"/>
      <c r="J7" s="880"/>
    </row>
    <row r="8" spans="2:11" ht="14.5" x14ac:dyDescent="0.25">
      <c r="B8" s="881"/>
      <c r="C8" s="882"/>
      <c r="D8" s="882"/>
      <c r="E8" s="882"/>
      <c r="F8" s="882"/>
      <c r="G8" s="882" t="s">
        <v>539</v>
      </c>
      <c r="H8" s="882"/>
      <c r="I8" s="882"/>
      <c r="J8" s="883"/>
      <c r="K8" s="732"/>
    </row>
    <row r="10" spans="2:11" ht="14.5" x14ac:dyDescent="0.25">
      <c r="B10" s="874"/>
      <c r="C10" s="875" t="s">
        <v>538</v>
      </c>
      <c r="D10" s="876" t="s">
        <v>625</v>
      </c>
      <c r="E10" s="877"/>
      <c r="F10" s="877"/>
      <c r="G10" s="877"/>
      <c r="H10" s="877"/>
      <c r="I10" s="877"/>
      <c r="J10" s="878"/>
    </row>
    <row r="12" spans="2:11" ht="14.5" x14ac:dyDescent="0.25">
      <c r="B12" s="874"/>
      <c r="C12" s="875" t="s">
        <v>537</v>
      </c>
      <c r="D12" s="876" t="s">
        <v>626</v>
      </c>
      <c r="E12" s="877"/>
      <c r="F12" s="877"/>
      <c r="G12" s="877"/>
      <c r="H12" s="877"/>
      <c r="I12" s="877"/>
      <c r="J12" s="878"/>
    </row>
    <row r="14" spans="2:11" ht="14.5" x14ac:dyDescent="0.25">
      <c r="C14" s="874" t="s">
        <v>536</v>
      </c>
      <c r="D14" s="876" t="s">
        <v>630</v>
      </c>
      <c r="E14" s="877"/>
      <c r="F14" s="877"/>
      <c r="G14" s="877"/>
      <c r="H14" s="877"/>
      <c r="I14" s="877"/>
      <c r="J14" s="878"/>
    </row>
    <row r="16" spans="2:11" ht="14.5" x14ac:dyDescent="0.25">
      <c r="B16" s="731" t="s">
        <v>535</v>
      </c>
      <c r="C16" s="731" t="s">
        <v>534</v>
      </c>
      <c r="D16" s="731" t="s">
        <v>533</v>
      </c>
      <c r="E16" s="731" t="s">
        <v>532</v>
      </c>
      <c r="F16" s="731" t="s">
        <v>525</v>
      </c>
      <c r="G16" s="731" t="s">
        <v>531</v>
      </c>
      <c r="H16" s="731" t="s">
        <v>530</v>
      </c>
      <c r="I16" s="731" t="s">
        <v>525</v>
      </c>
      <c r="J16" s="731" t="s">
        <v>529</v>
      </c>
      <c r="K16" s="730"/>
    </row>
    <row r="17" spans="2:10" s="747" customFormat="1" ht="14.5" x14ac:dyDescent="0.25">
      <c r="B17" s="744">
        <v>0</v>
      </c>
      <c r="C17" s="745" t="s">
        <v>528</v>
      </c>
      <c r="D17" s="746" t="s">
        <v>627</v>
      </c>
      <c r="E17" s="747" t="s">
        <v>527</v>
      </c>
      <c r="F17" s="745">
        <v>43962</v>
      </c>
      <c r="G17" s="748" t="s">
        <v>628</v>
      </c>
      <c r="H17" s="749" t="s">
        <v>119</v>
      </c>
      <c r="I17" s="745">
        <f>F17</f>
        <v>43962</v>
      </c>
      <c r="J17" s="750" t="s">
        <v>526</v>
      </c>
    </row>
    <row r="18" spans="2:10" x14ac:dyDescent="0.25">
      <c r="B18" s="729"/>
      <c r="C18" s="729"/>
      <c r="D18" s="729"/>
      <c r="E18" s="729"/>
      <c r="F18" s="729"/>
      <c r="G18" s="729"/>
      <c r="H18" s="729"/>
      <c r="I18" s="729"/>
      <c r="J18" s="729"/>
    </row>
    <row r="19" spans="2:10" x14ac:dyDescent="0.25">
      <c r="B19" s="729"/>
      <c r="C19" s="729"/>
      <c r="D19" s="729"/>
      <c r="E19" s="729"/>
      <c r="F19" s="729"/>
      <c r="G19" s="729"/>
      <c r="H19" s="729"/>
      <c r="I19" s="729"/>
      <c r="J19" s="729"/>
    </row>
    <row r="20" spans="2:10" x14ac:dyDescent="0.25">
      <c r="B20" s="729"/>
      <c r="C20" s="729"/>
      <c r="D20" s="729"/>
      <c r="E20" s="729"/>
      <c r="F20" s="729"/>
      <c r="G20" s="729"/>
      <c r="H20" s="729"/>
      <c r="I20" s="729"/>
      <c r="J20" s="729"/>
    </row>
  </sheetData>
  <pageMargins left="0.70866141732283472" right="0.70866141732283472" top="0.74803149606299213" bottom="0.74803149606299213" header="0.31496062992125984" footer="0.31496062992125984"/>
  <pageSetup paperSize="9" scale="6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C7E36-44AC-40BF-9B21-4E6781947FDC}">
  <dimension ref="A2:K32"/>
  <sheetViews>
    <sheetView zoomScale="80" zoomScaleNormal="80" workbookViewId="0">
      <selection activeCell="G50" sqref="G50"/>
    </sheetView>
  </sheetViews>
  <sheetFormatPr defaultColWidth="8.81640625" defaultRowHeight="12.5" x14ac:dyDescent="0.25"/>
  <cols>
    <col min="1" max="16384" width="8.81640625" style="734"/>
  </cols>
  <sheetData>
    <row r="2" spans="1:11" ht="13" x14ac:dyDescent="0.3">
      <c r="A2" s="739" t="s">
        <v>557</v>
      </c>
      <c r="B2" s="738" t="s">
        <v>556</v>
      </c>
      <c r="C2" s="738"/>
      <c r="D2" s="738"/>
      <c r="E2" s="738"/>
      <c r="F2" s="738"/>
      <c r="G2" s="738"/>
      <c r="H2" s="738"/>
      <c r="I2" s="738"/>
      <c r="J2" s="738"/>
      <c r="K2" s="738"/>
    </row>
    <row r="4" spans="1:11" ht="13" x14ac:dyDescent="0.3">
      <c r="A4" s="739">
        <v>1.1000000000000001</v>
      </c>
      <c r="B4" s="738" t="s">
        <v>555</v>
      </c>
      <c r="C4" s="738"/>
      <c r="D4" s="738"/>
      <c r="E4" s="738"/>
      <c r="F4" s="738"/>
      <c r="G4" s="738"/>
      <c r="H4" s="738"/>
      <c r="I4" s="738"/>
      <c r="J4" s="738"/>
      <c r="K4" s="738"/>
    </row>
    <row r="6" spans="1:11" x14ac:dyDescent="0.25">
      <c r="A6" s="735"/>
      <c r="B6" s="735" t="s">
        <v>662</v>
      </c>
      <c r="C6" s="735"/>
      <c r="D6" s="735"/>
      <c r="E6" s="735"/>
      <c r="F6" s="735"/>
      <c r="G6" s="735"/>
      <c r="H6" s="735"/>
      <c r="I6" s="735"/>
      <c r="J6" s="735"/>
      <c r="K6" s="735"/>
    </row>
    <row r="7" spans="1:11" x14ac:dyDescent="0.25">
      <c r="A7" s="735"/>
      <c r="B7" s="735" t="s">
        <v>661</v>
      </c>
      <c r="C7" s="735"/>
      <c r="D7" s="735"/>
      <c r="E7" s="735"/>
      <c r="F7" s="735"/>
      <c r="G7" s="735"/>
      <c r="H7" s="735"/>
      <c r="I7" s="735"/>
      <c r="J7" s="735"/>
      <c r="K7" s="735"/>
    </row>
    <row r="8" spans="1:11" x14ac:dyDescent="0.25">
      <c r="A8" s="735"/>
      <c r="B8" s="735"/>
      <c r="C8" s="735"/>
      <c r="D8" s="735"/>
      <c r="E8" s="735"/>
      <c r="F8" s="735"/>
      <c r="G8" s="735"/>
      <c r="H8" s="735"/>
      <c r="I8" s="735"/>
      <c r="J8" s="735"/>
      <c r="K8" s="735"/>
    </row>
    <row r="9" spans="1:11" x14ac:dyDescent="0.25">
      <c r="A9" s="735"/>
      <c r="B9" s="735" t="s">
        <v>554</v>
      </c>
      <c r="C9" s="735"/>
      <c r="D9" s="735"/>
      <c r="E9" s="735"/>
      <c r="F9" s="735"/>
      <c r="G9" s="735"/>
      <c r="H9" s="735"/>
      <c r="I9" s="735"/>
      <c r="J9" s="735"/>
      <c r="K9" s="735"/>
    </row>
    <row r="10" spans="1:11" x14ac:dyDescent="0.25">
      <c r="A10" s="735"/>
      <c r="B10" s="735" t="s">
        <v>553</v>
      </c>
      <c r="C10" s="735"/>
      <c r="D10" s="735"/>
      <c r="E10" s="735"/>
      <c r="F10" s="735"/>
      <c r="G10" s="735"/>
      <c r="H10" s="735"/>
      <c r="I10" s="735"/>
      <c r="J10" s="735"/>
      <c r="K10" s="735"/>
    </row>
    <row r="11" spans="1:11" x14ac:dyDescent="0.25">
      <c r="A11" s="735"/>
      <c r="B11" s="735"/>
      <c r="C11" s="735"/>
      <c r="D11" s="735"/>
      <c r="E11" s="735"/>
      <c r="F11" s="735"/>
      <c r="G11" s="735"/>
      <c r="H11" s="735"/>
      <c r="I11" s="735"/>
      <c r="J11" s="735"/>
      <c r="K11" s="735"/>
    </row>
    <row r="12" spans="1:11" x14ac:dyDescent="0.25">
      <c r="A12" s="735"/>
      <c r="B12" s="735" t="s">
        <v>663</v>
      </c>
      <c r="C12" s="735"/>
      <c r="D12" s="735"/>
      <c r="E12" s="735"/>
      <c r="F12" s="735"/>
      <c r="G12" s="735"/>
      <c r="H12" s="735"/>
      <c r="I12" s="735"/>
      <c r="J12" s="735"/>
      <c r="K12" s="735"/>
    </row>
    <row r="13" spans="1:11" x14ac:dyDescent="0.25">
      <c r="A13" s="735"/>
      <c r="B13" s="735" t="s">
        <v>664</v>
      </c>
      <c r="C13" s="735"/>
      <c r="D13" s="735"/>
      <c r="E13" s="735"/>
      <c r="F13" s="735"/>
      <c r="G13" s="735"/>
      <c r="H13" s="735"/>
      <c r="I13" s="735"/>
      <c r="J13" s="735"/>
      <c r="K13" s="735"/>
    </row>
    <row r="14" spans="1:11" x14ac:dyDescent="0.25">
      <c r="A14" s="735"/>
      <c r="B14" s="735"/>
      <c r="C14" s="735"/>
      <c r="D14" s="735"/>
      <c r="E14" s="735"/>
      <c r="F14" s="735"/>
      <c r="G14" s="735"/>
      <c r="H14" s="735"/>
      <c r="I14" s="735"/>
      <c r="J14" s="735"/>
      <c r="K14" s="735"/>
    </row>
    <row r="15" spans="1:11" ht="13" x14ac:dyDescent="0.3">
      <c r="A15" s="737">
        <v>1.2</v>
      </c>
      <c r="B15" s="736" t="s">
        <v>552</v>
      </c>
      <c r="C15" s="735"/>
      <c r="D15" s="735"/>
      <c r="E15" s="735"/>
      <c r="F15" s="735"/>
      <c r="G15" s="735"/>
      <c r="H15" s="735"/>
      <c r="I15" s="735"/>
      <c r="J15" s="735"/>
      <c r="K15" s="735"/>
    </row>
    <row r="16" spans="1:11" x14ac:dyDescent="0.25">
      <c r="A16" s="735"/>
      <c r="B16" s="735"/>
      <c r="C16" s="735"/>
      <c r="D16" s="735"/>
      <c r="E16" s="735"/>
      <c r="F16" s="735"/>
      <c r="G16" s="735"/>
      <c r="H16" s="735"/>
      <c r="I16" s="735"/>
      <c r="J16" s="735"/>
      <c r="K16" s="735"/>
    </row>
    <row r="17" spans="1:11" x14ac:dyDescent="0.25">
      <c r="A17" s="735"/>
      <c r="B17" s="735" t="s">
        <v>551</v>
      </c>
      <c r="C17" s="735"/>
      <c r="D17" s="735"/>
      <c r="E17" s="735"/>
      <c r="F17" s="735"/>
      <c r="G17" s="735"/>
      <c r="H17" s="735"/>
      <c r="I17" s="735"/>
      <c r="J17" s="735"/>
      <c r="K17" s="735"/>
    </row>
    <row r="18" spans="1:11" x14ac:dyDescent="0.25">
      <c r="A18" s="735"/>
      <c r="B18" s="735" t="s">
        <v>550</v>
      </c>
      <c r="C18" s="735"/>
      <c r="D18" s="735"/>
      <c r="E18" s="735"/>
      <c r="F18" s="735"/>
      <c r="G18" s="735"/>
      <c r="H18" s="735"/>
      <c r="I18" s="735"/>
      <c r="J18" s="735"/>
      <c r="K18" s="735"/>
    </row>
    <row r="19" spans="1:11" x14ac:dyDescent="0.25">
      <c r="A19" s="735"/>
      <c r="B19" s="735" t="s">
        <v>549</v>
      </c>
      <c r="C19" s="735"/>
      <c r="D19" s="735"/>
      <c r="E19" s="735"/>
      <c r="F19" s="735"/>
      <c r="G19" s="735"/>
      <c r="H19" s="735"/>
      <c r="I19" s="735"/>
      <c r="J19" s="735"/>
      <c r="K19" s="735"/>
    </row>
    <row r="20" spans="1:11" x14ac:dyDescent="0.25">
      <c r="A20" s="735"/>
      <c r="B20" s="735" t="s">
        <v>548</v>
      </c>
      <c r="C20" s="735"/>
      <c r="D20" s="735"/>
      <c r="E20" s="735"/>
      <c r="F20" s="735"/>
      <c r="G20" s="735"/>
      <c r="H20" s="735"/>
      <c r="I20" s="735"/>
      <c r="J20" s="735"/>
      <c r="K20" s="735"/>
    </row>
    <row r="21" spans="1:11" x14ac:dyDescent="0.25">
      <c r="A21" s="735"/>
      <c r="B21" s="735" t="s">
        <v>547</v>
      </c>
      <c r="C21" s="735"/>
      <c r="D21" s="735"/>
      <c r="E21" s="735"/>
      <c r="F21" s="735"/>
      <c r="G21" s="735"/>
      <c r="H21" s="735"/>
      <c r="I21" s="735"/>
      <c r="J21" s="735"/>
      <c r="K21" s="735"/>
    </row>
    <row r="22" spans="1:11" x14ac:dyDescent="0.25">
      <c r="A22" s="735"/>
      <c r="B22" s="735" t="s">
        <v>546</v>
      </c>
      <c r="C22" s="735"/>
      <c r="D22" s="735"/>
      <c r="E22" s="735"/>
      <c r="F22" s="735"/>
      <c r="G22" s="735"/>
      <c r="H22" s="735"/>
      <c r="I22" s="735"/>
      <c r="J22" s="735"/>
      <c r="K22" s="735"/>
    </row>
    <row r="23" spans="1:11" x14ac:dyDescent="0.25">
      <c r="A23" s="735"/>
      <c r="B23" s="735" t="s">
        <v>545</v>
      </c>
      <c r="C23" s="735"/>
      <c r="D23" s="735"/>
      <c r="E23" s="735"/>
      <c r="F23" s="735"/>
      <c r="G23" s="735"/>
      <c r="H23" s="735"/>
      <c r="I23" s="735"/>
      <c r="J23" s="735"/>
      <c r="K23" s="735"/>
    </row>
    <row r="24" spans="1:11" x14ac:dyDescent="0.25">
      <c r="A24" s="735"/>
      <c r="B24" s="735" t="s">
        <v>544</v>
      </c>
      <c r="C24" s="735"/>
      <c r="D24" s="735"/>
      <c r="E24" s="735"/>
      <c r="F24" s="735"/>
      <c r="G24" s="735"/>
      <c r="H24" s="735"/>
      <c r="I24" s="735"/>
      <c r="J24" s="735"/>
      <c r="K24" s="735"/>
    </row>
    <row r="25" spans="1:11" x14ac:dyDescent="0.25">
      <c r="A25" s="735"/>
      <c r="B25" s="735" t="s">
        <v>543</v>
      </c>
      <c r="C25" s="735"/>
      <c r="D25" s="735"/>
      <c r="E25" s="735"/>
      <c r="F25" s="735"/>
      <c r="G25" s="735"/>
      <c r="H25" s="735"/>
      <c r="I25" s="735"/>
      <c r="J25" s="735"/>
      <c r="K25" s="735"/>
    </row>
    <row r="26" spans="1:11" x14ac:dyDescent="0.25">
      <c r="A26" s="735"/>
      <c r="B26" s="735" t="s">
        <v>542</v>
      </c>
      <c r="C26" s="735"/>
      <c r="D26" s="735"/>
      <c r="E26" s="735"/>
      <c r="F26" s="735"/>
      <c r="G26" s="735"/>
      <c r="H26" s="735"/>
      <c r="I26" s="735"/>
      <c r="J26" s="735"/>
      <c r="K26" s="735"/>
    </row>
    <row r="27" spans="1:11" x14ac:dyDescent="0.25">
      <c r="A27" s="735"/>
      <c r="B27" s="735" t="s">
        <v>541</v>
      </c>
      <c r="C27" s="735"/>
      <c r="D27" s="735"/>
      <c r="E27" s="735"/>
      <c r="F27" s="735"/>
      <c r="G27" s="735"/>
      <c r="H27" s="735"/>
      <c r="I27" s="735"/>
      <c r="J27" s="735"/>
      <c r="K27" s="735"/>
    </row>
    <row r="28" spans="1:11" x14ac:dyDescent="0.25">
      <c r="A28" s="735"/>
      <c r="B28" s="735" t="s">
        <v>540</v>
      </c>
      <c r="C28" s="735"/>
      <c r="D28" s="735"/>
      <c r="E28" s="735"/>
      <c r="F28" s="735"/>
      <c r="G28" s="735"/>
      <c r="H28" s="735"/>
      <c r="I28" s="735"/>
      <c r="J28" s="735"/>
      <c r="K28" s="735"/>
    </row>
    <row r="29" spans="1:11" x14ac:dyDescent="0.25">
      <c r="A29" s="735"/>
      <c r="B29" s="735"/>
      <c r="C29" s="735"/>
      <c r="D29" s="735"/>
      <c r="E29" s="735"/>
      <c r="F29" s="735"/>
      <c r="G29" s="735"/>
      <c r="H29" s="735"/>
      <c r="I29" s="735"/>
      <c r="J29" s="735"/>
      <c r="K29" s="735"/>
    </row>
    <row r="30" spans="1:11" x14ac:dyDescent="0.25">
      <c r="A30" s="735"/>
      <c r="B30" s="735"/>
      <c r="C30" s="735"/>
      <c r="D30" s="735"/>
      <c r="E30" s="735"/>
      <c r="F30" s="735"/>
      <c r="G30" s="735"/>
      <c r="H30" s="735"/>
      <c r="I30" s="735"/>
      <c r="J30" s="735"/>
      <c r="K30" s="735"/>
    </row>
    <row r="31" spans="1:11" x14ac:dyDescent="0.25">
      <c r="A31" s="735"/>
      <c r="B31" s="735"/>
      <c r="C31" s="735"/>
      <c r="D31" s="735"/>
      <c r="E31" s="735"/>
      <c r="F31" s="735"/>
      <c r="G31" s="735"/>
      <c r="H31" s="735"/>
      <c r="I31" s="735"/>
      <c r="J31" s="735"/>
      <c r="K31" s="735"/>
    </row>
    <row r="32" spans="1:11" x14ac:dyDescent="0.25">
      <c r="A32" s="735"/>
      <c r="B32" s="735"/>
      <c r="C32" s="735"/>
      <c r="D32" s="735"/>
      <c r="E32" s="735"/>
      <c r="F32" s="735"/>
      <c r="G32" s="735"/>
      <c r="H32" s="735"/>
      <c r="I32" s="735"/>
      <c r="J32" s="735"/>
      <c r="K32" s="735"/>
    </row>
  </sheetData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E6C2A-F7F2-4A27-A702-970D469DE0E3}">
  <sheetPr>
    <pageSetUpPr fitToPage="1"/>
  </sheetPr>
  <dimension ref="A2:L144"/>
  <sheetViews>
    <sheetView topLeftCell="A44" zoomScale="80" zoomScaleNormal="80" workbookViewId="0">
      <selection activeCell="U77" sqref="U77"/>
    </sheetView>
  </sheetViews>
  <sheetFormatPr defaultColWidth="8.81640625" defaultRowHeight="13" x14ac:dyDescent="0.3"/>
  <cols>
    <col min="1" max="1" width="8.81640625" style="736"/>
    <col min="2" max="11" width="8.81640625" style="735"/>
    <col min="12" max="12" width="11.7265625" style="734" customWidth="1"/>
    <col min="13" max="16384" width="8.81640625" style="734"/>
  </cols>
  <sheetData>
    <row r="2" spans="1:11" x14ac:dyDescent="0.3">
      <c r="A2" s="737" t="s">
        <v>624</v>
      </c>
      <c r="B2" s="736" t="s">
        <v>623</v>
      </c>
      <c r="C2" s="736"/>
      <c r="D2" s="736"/>
      <c r="E2" s="736"/>
      <c r="F2" s="736"/>
      <c r="G2" s="736"/>
      <c r="H2" s="736"/>
      <c r="I2" s="736"/>
      <c r="J2" s="736"/>
      <c r="K2" s="736"/>
    </row>
    <row r="4" spans="1:11" x14ac:dyDescent="0.3">
      <c r="A4" s="737">
        <v>2.1</v>
      </c>
      <c r="B4" s="736" t="s">
        <v>622</v>
      </c>
      <c r="C4" s="736"/>
      <c r="D4" s="736"/>
      <c r="E4" s="736"/>
      <c r="F4" s="736"/>
      <c r="G4" s="736"/>
      <c r="H4" s="736"/>
      <c r="I4" s="736"/>
      <c r="J4" s="736"/>
      <c r="K4" s="736"/>
    </row>
    <row r="6" spans="1:11" x14ac:dyDescent="0.3">
      <c r="B6" s="735" t="s">
        <v>621</v>
      </c>
    </row>
    <row r="7" spans="1:11" x14ac:dyDescent="0.3">
      <c r="B7" s="735" t="s">
        <v>620</v>
      </c>
    </row>
    <row r="9" spans="1:11" x14ac:dyDescent="0.3">
      <c r="B9" s="735" t="s">
        <v>619</v>
      </c>
    </row>
    <row r="10" spans="1:11" x14ac:dyDescent="0.3">
      <c r="B10" s="735" t="s">
        <v>618</v>
      </c>
    </row>
    <row r="12" spans="1:11" x14ac:dyDescent="0.3">
      <c r="A12" s="737">
        <v>2.2000000000000002</v>
      </c>
      <c r="B12" s="736" t="s">
        <v>617</v>
      </c>
      <c r="C12" s="736"/>
    </row>
    <row r="13" spans="1:11" x14ac:dyDescent="0.3">
      <c r="A13" s="737"/>
      <c r="B13" s="736"/>
      <c r="C13" s="736"/>
    </row>
    <row r="14" spans="1:11" x14ac:dyDescent="0.3">
      <c r="B14" s="751" t="s">
        <v>692</v>
      </c>
    </row>
    <row r="15" spans="1:11" x14ac:dyDescent="0.3">
      <c r="B15" s="735" t="s">
        <v>616</v>
      </c>
    </row>
    <row r="16" spans="1:11" x14ac:dyDescent="0.3">
      <c r="B16" s="735" t="s">
        <v>615</v>
      </c>
    </row>
    <row r="17" spans="1:6" x14ac:dyDescent="0.3">
      <c r="B17" s="735" t="s">
        <v>614</v>
      </c>
    </row>
    <row r="18" spans="1:6" x14ac:dyDescent="0.3">
      <c r="B18" s="735" t="s">
        <v>613</v>
      </c>
    </row>
    <row r="19" spans="1:6" x14ac:dyDescent="0.3">
      <c r="B19" s="735" t="s">
        <v>612</v>
      </c>
    </row>
    <row r="20" spans="1:6" x14ac:dyDescent="0.3">
      <c r="B20" s="735" t="s">
        <v>611</v>
      </c>
    </row>
    <row r="21" spans="1:6" x14ac:dyDescent="0.3">
      <c r="B21" s="735" t="s">
        <v>610</v>
      </c>
    </row>
    <row r="22" spans="1:6" x14ac:dyDescent="0.3">
      <c r="B22" s="735" t="s">
        <v>609</v>
      </c>
    </row>
    <row r="23" spans="1:6" x14ac:dyDescent="0.3">
      <c r="B23" s="735" t="s">
        <v>608</v>
      </c>
    </row>
    <row r="25" spans="1:6" x14ac:dyDescent="0.3">
      <c r="A25" s="737">
        <v>2.2999999999999998</v>
      </c>
      <c r="B25" s="736" t="s">
        <v>607</v>
      </c>
    </row>
    <row r="27" spans="1:6" x14ac:dyDescent="0.3">
      <c r="B27" s="735" t="s">
        <v>606</v>
      </c>
      <c r="F27" s="735" t="s">
        <v>676</v>
      </c>
    </row>
    <row r="29" spans="1:6" x14ac:dyDescent="0.3">
      <c r="A29" s="737">
        <v>2.4</v>
      </c>
      <c r="B29" s="736" t="s">
        <v>605</v>
      </c>
    </row>
    <row r="31" spans="1:6" x14ac:dyDescent="0.3">
      <c r="B31" s="735" t="s">
        <v>604</v>
      </c>
    </row>
    <row r="33" spans="1:2" x14ac:dyDescent="0.3">
      <c r="A33" s="737">
        <v>2.5</v>
      </c>
      <c r="B33" s="736" t="s">
        <v>603</v>
      </c>
    </row>
    <row r="35" spans="1:2" x14ac:dyDescent="0.3">
      <c r="B35" s="735" t="s">
        <v>602</v>
      </c>
    </row>
    <row r="36" spans="1:2" x14ac:dyDescent="0.3">
      <c r="B36" s="735" t="s">
        <v>601</v>
      </c>
    </row>
    <row r="37" spans="1:2" x14ac:dyDescent="0.3">
      <c r="B37" s="735" t="s">
        <v>600</v>
      </c>
    </row>
    <row r="38" spans="1:2" x14ac:dyDescent="0.3">
      <c r="B38" s="735" t="s">
        <v>599</v>
      </c>
    </row>
    <row r="40" spans="1:2" x14ac:dyDescent="0.3">
      <c r="B40" s="735" t="s">
        <v>598</v>
      </c>
    </row>
    <row r="41" spans="1:2" x14ac:dyDescent="0.3">
      <c r="B41" s="735" t="s">
        <v>597</v>
      </c>
    </row>
    <row r="42" spans="1:2" x14ac:dyDescent="0.3">
      <c r="B42" s="735" t="s">
        <v>596</v>
      </c>
    </row>
    <row r="43" spans="1:2" x14ac:dyDescent="0.3">
      <c r="B43" s="735" t="s">
        <v>595</v>
      </c>
    </row>
    <row r="45" spans="1:2" x14ac:dyDescent="0.3">
      <c r="B45" s="735" t="s">
        <v>594</v>
      </c>
    </row>
    <row r="46" spans="1:2" x14ac:dyDescent="0.3">
      <c r="B46" s="735" t="s">
        <v>593</v>
      </c>
    </row>
    <row r="48" spans="1:2" x14ac:dyDescent="0.3">
      <c r="B48" s="735" t="s">
        <v>558</v>
      </c>
    </row>
    <row r="50" spans="1:12" x14ac:dyDescent="0.3">
      <c r="A50" s="737">
        <v>2.6</v>
      </c>
      <c r="B50" s="736" t="s">
        <v>592</v>
      </c>
    </row>
    <row r="52" spans="1:12" x14ac:dyDescent="0.3">
      <c r="B52" s="751" t="s">
        <v>692</v>
      </c>
    </row>
    <row r="54" spans="1:12" x14ac:dyDescent="0.3">
      <c r="A54" s="737">
        <v>2.7</v>
      </c>
      <c r="B54" s="736" t="s">
        <v>591</v>
      </c>
    </row>
    <row r="56" spans="1:12" x14ac:dyDescent="0.3">
      <c r="B56" s="736" t="s">
        <v>590</v>
      </c>
    </row>
    <row r="57" spans="1:12" x14ac:dyDescent="0.3">
      <c r="B57" s="741" t="s">
        <v>589</v>
      </c>
    </row>
    <row r="58" spans="1:12" ht="27.65" customHeight="1" x14ac:dyDescent="0.3">
      <c r="B58" s="741" t="s">
        <v>588</v>
      </c>
      <c r="C58" s="741"/>
      <c r="D58" s="741"/>
      <c r="E58" s="741"/>
      <c r="F58" s="741"/>
      <c r="G58" s="741"/>
      <c r="H58" s="741"/>
      <c r="I58" s="741"/>
      <c r="J58" s="741"/>
      <c r="K58" s="741"/>
      <c r="L58" s="741"/>
    </row>
    <row r="59" spans="1:12" ht="27.65" customHeight="1" x14ac:dyDescent="0.3">
      <c r="B59" s="741" t="s">
        <v>587</v>
      </c>
      <c r="C59" s="741"/>
      <c r="D59" s="741"/>
      <c r="E59" s="741"/>
      <c r="F59" s="741"/>
      <c r="G59" s="741"/>
      <c r="H59" s="741"/>
      <c r="I59" s="741"/>
      <c r="J59" s="741"/>
      <c r="K59" s="741"/>
      <c r="L59" s="741"/>
    </row>
    <row r="60" spans="1:12" x14ac:dyDescent="0.3">
      <c r="B60" s="741" t="s">
        <v>586</v>
      </c>
    </row>
    <row r="61" spans="1:12" ht="28.15" customHeight="1" x14ac:dyDescent="0.3">
      <c r="B61" s="741" t="s">
        <v>585</v>
      </c>
      <c r="C61" s="741"/>
      <c r="D61" s="741"/>
      <c r="E61" s="741"/>
      <c r="F61" s="741"/>
      <c r="G61" s="741"/>
      <c r="H61" s="741"/>
      <c r="I61" s="741"/>
      <c r="J61" s="741"/>
      <c r="K61" s="741"/>
      <c r="L61" s="741"/>
    </row>
    <row r="62" spans="1:12" ht="13" customHeight="1" x14ac:dyDescent="0.3">
      <c r="B62" s="755" t="s">
        <v>660</v>
      </c>
      <c r="C62" s="741"/>
      <c r="D62" s="741"/>
      <c r="E62" s="741"/>
      <c r="F62" s="741"/>
      <c r="G62" s="741"/>
      <c r="H62" s="741"/>
      <c r="I62" s="741"/>
      <c r="J62" s="741"/>
      <c r="K62" s="741"/>
      <c r="L62" s="741"/>
    </row>
    <row r="63" spans="1:12" x14ac:dyDescent="0.3">
      <c r="B63" s="740" t="s">
        <v>659</v>
      </c>
    </row>
    <row r="64" spans="1:12" x14ac:dyDescent="0.3">
      <c r="B64" s="740" t="s">
        <v>584</v>
      </c>
    </row>
    <row r="65" spans="1:12" x14ac:dyDescent="0.3">
      <c r="B65" s="740"/>
    </row>
    <row r="66" spans="1:12" x14ac:dyDescent="0.3">
      <c r="B66" s="736" t="s">
        <v>583</v>
      </c>
    </row>
    <row r="67" spans="1:12" ht="41.5" customHeight="1" x14ac:dyDescent="0.3">
      <c r="B67" s="901" t="s">
        <v>675</v>
      </c>
      <c r="C67" s="901"/>
      <c r="D67" s="901"/>
      <c r="E67" s="901"/>
      <c r="F67" s="901"/>
      <c r="G67" s="901"/>
      <c r="H67" s="901"/>
      <c r="I67" s="901"/>
      <c r="J67" s="901"/>
      <c r="K67" s="901"/>
      <c r="L67" s="901"/>
    </row>
    <row r="68" spans="1:12" x14ac:dyDescent="0.3">
      <c r="B68" s="740"/>
    </row>
    <row r="69" spans="1:12" s="738" customFormat="1" x14ac:dyDescent="0.3">
      <c r="A69" s="736"/>
      <c r="B69" s="743" t="s">
        <v>582</v>
      </c>
      <c r="C69" s="736"/>
      <c r="D69" s="736"/>
      <c r="E69" s="736"/>
      <c r="F69" s="736"/>
      <c r="G69" s="736"/>
      <c r="H69" s="736"/>
      <c r="I69" s="736"/>
      <c r="J69" s="736"/>
      <c r="K69" s="736"/>
    </row>
    <row r="70" spans="1:12" ht="13" customHeight="1" x14ac:dyDescent="0.3">
      <c r="B70" s="901" t="s">
        <v>658</v>
      </c>
      <c r="C70" s="901"/>
      <c r="D70" s="901"/>
      <c r="E70" s="901"/>
      <c r="F70" s="901"/>
      <c r="G70" s="901"/>
      <c r="H70" s="901"/>
      <c r="I70" s="901"/>
      <c r="J70" s="901"/>
      <c r="K70" s="901"/>
      <c r="L70" s="901"/>
    </row>
    <row r="71" spans="1:12" x14ac:dyDescent="0.3">
      <c r="B71" s="740"/>
    </row>
    <row r="72" spans="1:12" x14ac:dyDescent="0.3">
      <c r="A72" s="743">
        <v>2.8</v>
      </c>
      <c r="B72" s="743" t="s">
        <v>581</v>
      </c>
    </row>
    <row r="73" spans="1:12" x14ac:dyDescent="0.3">
      <c r="B73" s="743"/>
    </row>
    <row r="74" spans="1:12" x14ac:dyDescent="0.3">
      <c r="B74" s="736" t="s">
        <v>580</v>
      </c>
    </row>
    <row r="75" spans="1:12" ht="13" customHeight="1" x14ac:dyDescent="0.3">
      <c r="B75" s="901" t="s">
        <v>654</v>
      </c>
      <c r="C75" s="901"/>
      <c r="D75" s="901"/>
      <c r="E75" s="901"/>
      <c r="F75" s="901"/>
      <c r="G75" s="901"/>
      <c r="H75" s="901"/>
      <c r="I75" s="901"/>
      <c r="J75" s="901"/>
      <c r="K75" s="901"/>
      <c r="L75" s="901"/>
    </row>
    <row r="76" spans="1:12" x14ac:dyDescent="0.3">
      <c r="B76" s="743" t="s">
        <v>655</v>
      </c>
    </row>
    <row r="77" spans="1:12" x14ac:dyDescent="0.3">
      <c r="B77" s="740" t="s">
        <v>656</v>
      </c>
    </row>
    <row r="78" spans="1:12" x14ac:dyDescent="0.3">
      <c r="B78" s="740" t="s">
        <v>657</v>
      </c>
    </row>
    <row r="79" spans="1:12" x14ac:dyDescent="0.3">
      <c r="B79" s="736" t="s">
        <v>579</v>
      </c>
    </row>
    <row r="80" spans="1:12" x14ac:dyDescent="0.3">
      <c r="B80" s="740" t="s">
        <v>578</v>
      </c>
    </row>
    <row r="81" spans="2:2" x14ac:dyDescent="0.3">
      <c r="B81" s="740" t="s">
        <v>652</v>
      </c>
    </row>
    <row r="82" spans="2:2" x14ac:dyDescent="0.3">
      <c r="B82" s="736" t="s">
        <v>577</v>
      </c>
    </row>
    <row r="83" spans="2:2" x14ac:dyDescent="0.3">
      <c r="B83" s="740" t="s">
        <v>651</v>
      </c>
    </row>
    <row r="84" spans="2:2" x14ac:dyDescent="0.3">
      <c r="B84" s="740" t="s">
        <v>653</v>
      </c>
    </row>
    <row r="85" spans="2:2" x14ac:dyDescent="0.3">
      <c r="B85" s="736" t="s">
        <v>576</v>
      </c>
    </row>
    <row r="86" spans="2:2" x14ac:dyDescent="0.3">
      <c r="B86" s="740" t="s">
        <v>650</v>
      </c>
    </row>
    <row r="87" spans="2:2" x14ac:dyDescent="0.3">
      <c r="B87" s="743" t="s">
        <v>43</v>
      </c>
    </row>
    <row r="88" spans="2:2" x14ac:dyDescent="0.3">
      <c r="B88" s="740" t="s">
        <v>649</v>
      </c>
    </row>
    <row r="89" spans="2:2" x14ac:dyDescent="0.3">
      <c r="B89" s="740" t="s">
        <v>575</v>
      </c>
    </row>
    <row r="90" spans="2:2" x14ac:dyDescent="0.3">
      <c r="B90" s="736" t="s">
        <v>574</v>
      </c>
    </row>
    <row r="91" spans="2:2" x14ac:dyDescent="0.3">
      <c r="B91" s="740" t="s">
        <v>648</v>
      </c>
    </row>
    <row r="92" spans="2:2" x14ac:dyDescent="0.3">
      <c r="B92" s="740" t="s">
        <v>647</v>
      </c>
    </row>
    <row r="93" spans="2:2" x14ac:dyDescent="0.3">
      <c r="B93" s="736" t="s">
        <v>143</v>
      </c>
    </row>
    <row r="94" spans="2:2" x14ac:dyDescent="0.3">
      <c r="B94" s="740" t="s">
        <v>644</v>
      </c>
    </row>
    <row r="95" spans="2:2" x14ac:dyDescent="0.3">
      <c r="B95" s="740" t="s">
        <v>645</v>
      </c>
    </row>
    <row r="96" spans="2:2" x14ac:dyDescent="0.3">
      <c r="B96" s="736" t="s">
        <v>144</v>
      </c>
    </row>
    <row r="97" spans="1:11" x14ac:dyDescent="0.3">
      <c r="B97" s="740" t="s">
        <v>646</v>
      </c>
    </row>
    <row r="99" spans="1:11" x14ac:dyDescent="0.3">
      <c r="A99" s="737">
        <v>2.9</v>
      </c>
      <c r="B99" s="736" t="s">
        <v>573</v>
      </c>
    </row>
    <row r="100" spans="1:11" x14ac:dyDescent="0.3">
      <c r="B100" s="740" t="s">
        <v>640</v>
      </c>
    </row>
    <row r="101" spans="1:11" x14ac:dyDescent="0.3">
      <c r="B101" s="740" t="s">
        <v>632</v>
      </c>
    </row>
    <row r="102" spans="1:11" x14ac:dyDescent="0.3">
      <c r="B102" s="740" t="s">
        <v>633</v>
      </c>
    </row>
    <row r="103" spans="1:11" x14ac:dyDescent="0.3">
      <c r="B103" s="752" t="s">
        <v>634</v>
      </c>
    </row>
    <row r="104" spans="1:11" x14ac:dyDescent="0.3">
      <c r="B104" s="742" t="s">
        <v>572</v>
      </c>
    </row>
    <row r="105" spans="1:11" x14ac:dyDescent="0.3">
      <c r="B105" s="756" t="s">
        <v>642</v>
      </c>
    </row>
    <row r="106" spans="1:11" x14ac:dyDescent="0.3">
      <c r="B106" s="756" t="s">
        <v>643</v>
      </c>
    </row>
    <row r="107" spans="1:11" x14ac:dyDescent="0.3">
      <c r="B107" s="752" t="s">
        <v>635</v>
      </c>
    </row>
    <row r="108" spans="1:11" ht="27.65" customHeight="1" x14ac:dyDescent="0.3">
      <c r="B108" s="740" t="s">
        <v>559</v>
      </c>
      <c r="C108" s="740"/>
      <c r="D108" s="740"/>
      <c r="E108" s="740"/>
      <c r="F108" s="740"/>
      <c r="G108" s="740"/>
      <c r="H108" s="740"/>
      <c r="I108" s="740"/>
      <c r="J108" s="740"/>
      <c r="K108" s="740"/>
    </row>
    <row r="109" spans="1:11" x14ac:dyDescent="0.3">
      <c r="B109" s="740" t="s">
        <v>571</v>
      </c>
    </row>
    <row r="110" spans="1:11" x14ac:dyDescent="0.3">
      <c r="B110" s="740" t="s">
        <v>570</v>
      </c>
    </row>
    <row r="111" spans="1:11" x14ac:dyDescent="0.3">
      <c r="B111" s="740" t="s">
        <v>569</v>
      </c>
    </row>
    <row r="112" spans="1:11" x14ac:dyDescent="0.3">
      <c r="B112" s="740" t="s">
        <v>568</v>
      </c>
    </row>
    <row r="113" spans="1:11" x14ac:dyDescent="0.3">
      <c r="B113" s="740" t="s">
        <v>567</v>
      </c>
    </row>
    <row r="114" spans="1:11" x14ac:dyDescent="0.3">
      <c r="B114" s="740" t="s">
        <v>566</v>
      </c>
    </row>
    <row r="115" spans="1:11" x14ac:dyDescent="0.3">
      <c r="B115" s="740" t="s">
        <v>565</v>
      </c>
    </row>
    <row r="116" spans="1:11" x14ac:dyDescent="0.3">
      <c r="B116" s="740" t="s">
        <v>564</v>
      </c>
    </row>
    <row r="117" spans="1:11" x14ac:dyDescent="0.3">
      <c r="B117" s="742" t="s">
        <v>563</v>
      </c>
    </row>
    <row r="118" spans="1:11" x14ac:dyDescent="0.3">
      <c r="B118" s="752" t="s">
        <v>641</v>
      </c>
    </row>
    <row r="119" spans="1:11" x14ac:dyDescent="0.3">
      <c r="B119" s="742" t="s">
        <v>562</v>
      </c>
    </row>
    <row r="120" spans="1:11" x14ac:dyDescent="0.3">
      <c r="B120" s="752" t="s">
        <v>636</v>
      </c>
    </row>
    <row r="121" spans="1:11" x14ac:dyDescent="0.3">
      <c r="B121" s="755" t="s">
        <v>639</v>
      </c>
    </row>
    <row r="122" spans="1:11" x14ac:dyDescent="0.3">
      <c r="B122" s="754" t="s">
        <v>560</v>
      </c>
    </row>
    <row r="123" spans="1:11" x14ac:dyDescent="0.3">
      <c r="B123" s="742" t="s">
        <v>561</v>
      </c>
    </row>
    <row r="124" spans="1:11" x14ac:dyDescent="0.3">
      <c r="B124" s="740"/>
    </row>
    <row r="125" spans="1:11" x14ac:dyDescent="0.3">
      <c r="A125" s="753">
        <v>2.1</v>
      </c>
      <c r="B125" s="736" t="s">
        <v>637</v>
      </c>
    </row>
    <row r="126" spans="1:11" x14ac:dyDescent="0.3">
      <c r="B126" s="756" t="s">
        <v>399</v>
      </c>
    </row>
    <row r="127" spans="1:11" ht="13" customHeight="1" x14ac:dyDescent="0.3">
      <c r="B127" s="900" t="s">
        <v>401</v>
      </c>
      <c r="C127" s="900"/>
      <c r="D127" s="900"/>
      <c r="E127" s="900"/>
      <c r="F127" s="900"/>
      <c r="G127" s="900"/>
      <c r="H127" s="900"/>
      <c r="I127" s="900"/>
      <c r="J127" s="900"/>
      <c r="K127" s="900"/>
    </row>
    <row r="128" spans="1:11" ht="13" customHeight="1" x14ac:dyDescent="0.3">
      <c r="B128" s="900" t="s">
        <v>638</v>
      </c>
      <c r="C128" s="900"/>
      <c r="D128" s="900"/>
      <c r="E128" s="900"/>
      <c r="F128" s="900"/>
      <c r="G128" s="900"/>
      <c r="H128" s="900"/>
      <c r="I128" s="900"/>
      <c r="J128" s="900"/>
      <c r="K128" s="900"/>
    </row>
    <row r="129" spans="2:11" ht="13" customHeight="1" x14ac:dyDescent="0.3">
      <c r="B129" s="900" t="s">
        <v>484</v>
      </c>
      <c r="C129" s="900"/>
      <c r="D129" s="900"/>
      <c r="E129" s="900"/>
      <c r="F129" s="900"/>
      <c r="G129" s="900"/>
      <c r="H129" s="900"/>
      <c r="I129" s="900"/>
      <c r="J129" s="900"/>
      <c r="K129" s="900"/>
    </row>
    <row r="131" spans="2:11" x14ac:dyDescent="0.3">
      <c r="B131" s="734"/>
    </row>
    <row r="132" spans="2:11" x14ac:dyDescent="0.3">
      <c r="B132" s="734"/>
    </row>
    <row r="133" spans="2:11" x14ac:dyDescent="0.3">
      <c r="B133" s="734"/>
    </row>
    <row r="137" spans="2:11" x14ac:dyDescent="0.3">
      <c r="B137" s="734"/>
    </row>
    <row r="138" spans="2:11" x14ac:dyDescent="0.3">
      <c r="B138" s="734"/>
    </row>
    <row r="139" spans="2:11" x14ac:dyDescent="0.3">
      <c r="B139" s="734"/>
    </row>
    <row r="140" spans="2:11" x14ac:dyDescent="0.3">
      <c r="B140" s="734"/>
    </row>
    <row r="141" spans="2:11" x14ac:dyDescent="0.3">
      <c r="B141" s="734"/>
    </row>
    <row r="142" spans="2:11" x14ac:dyDescent="0.3">
      <c r="B142" s="734"/>
    </row>
    <row r="143" spans="2:11" x14ac:dyDescent="0.3">
      <c r="B143" s="734"/>
    </row>
    <row r="144" spans="2:11" x14ac:dyDescent="0.3">
      <c r="B144" s="734"/>
    </row>
  </sheetData>
  <pageMargins left="0.70866141732283472" right="0.70866141732283472" top="0.74803149606299213" bottom="0.74803149606299213" header="0.31496062992125984" footer="0.31496062992125984"/>
  <pageSetup paperSize="9" scale="81" fitToHeight="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A119"/>
  <sheetViews>
    <sheetView tabSelected="1" zoomScale="70" zoomScaleNormal="70" workbookViewId="0">
      <selection activeCell="G6" sqref="G6"/>
    </sheetView>
  </sheetViews>
  <sheetFormatPr defaultColWidth="9.1796875" defaultRowHeight="12.5" x14ac:dyDescent="0.25"/>
  <cols>
    <col min="1" max="6" width="3.7265625" style="449" customWidth="1"/>
    <col min="7" max="7" width="65.7265625" style="449" customWidth="1"/>
    <col min="8" max="10" width="4.7265625" style="449" customWidth="1"/>
    <col min="11" max="11" width="20.7265625" style="518" customWidth="1"/>
    <col min="12" max="12" width="3.81640625" style="449" customWidth="1"/>
    <col min="13" max="13" width="14.7265625" style="449" customWidth="1"/>
    <col min="14" max="15" width="9.1796875" style="449"/>
    <col min="16" max="21" width="3.54296875" style="449" customWidth="1"/>
    <col min="22" max="22" width="65.7265625" style="449" customWidth="1"/>
    <col min="23" max="25" width="4.7265625" style="449" customWidth="1"/>
    <col min="26" max="26" width="20.7265625" style="449" customWidth="1"/>
    <col min="27" max="16384" width="9.1796875" style="449"/>
  </cols>
  <sheetData>
    <row r="1" spans="1:26" ht="16" customHeight="1" thickBot="1" x14ac:dyDescent="0.3">
      <c r="A1" s="885"/>
      <c r="B1" s="902"/>
      <c r="C1" s="902"/>
      <c r="D1" s="902"/>
      <c r="E1" s="902"/>
      <c r="F1" s="902"/>
      <c r="G1" s="902" t="s">
        <v>704</v>
      </c>
      <c r="H1" s="902"/>
      <c r="I1" s="902"/>
      <c r="J1" s="902"/>
      <c r="K1" s="903"/>
      <c r="P1" s="905"/>
      <c r="Q1" s="906"/>
      <c r="R1" s="906"/>
      <c r="S1" s="906"/>
      <c r="T1" s="906"/>
      <c r="U1" s="906"/>
      <c r="V1" s="904" t="s">
        <v>704</v>
      </c>
      <c r="W1" s="906"/>
      <c r="X1" s="906"/>
      <c r="Y1" s="906"/>
      <c r="Z1" s="907"/>
    </row>
    <row r="2" spans="1:26" ht="16" customHeight="1" thickBot="1" x14ac:dyDescent="0.3">
      <c r="A2" s="905"/>
      <c r="B2" s="906"/>
      <c r="C2" s="906"/>
      <c r="D2" s="906"/>
      <c r="E2" s="906"/>
      <c r="F2" s="906"/>
      <c r="G2" s="904" t="str">
        <f>'Series 700 Bypass '!D1</f>
        <v>Description - Long Stratton Bypass</v>
      </c>
      <c r="H2" s="906"/>
      <c r="I2" s="906"/>
      <c r="J2" s="906"/>
      <c r="K2" s="907"/>
      <c r="P2" s="885"/>
      <c r="Q2" s="902"/>
      <c r="R2" s="902"/>
      <c r="S2" s="902"/>
      <c r="T2" s="902"/>
      <c r="U2" s="902"/>
      <c r="V2" s="910">
        <f>A6</f>
        <v>0</v>
      </c>
      <c r="W2" s="902"/>
      <c r="X2" s="902"/>
      <c r="Y2" s="902"/>
      <c r="Z2" s="903"/>
    </row>
    <row r="3" spans="1:26" ht="16.5" customHeight="1" thickBot="1" x14ac:dyDescent="0.3">
      <c r="A3" s="885"/>
      <c r="B3" s="902"/>
      <c r="C3" s="902"/>
      <c r="D3" s="902"/>
      <c r="E3" s="902"/>
      <c r="F3" s="902"/>
      <c r="G3" s="902" t="s">
        <v>696</v>
      </c>
      <c r="H3" s="902"/>
      <c r="I3" s="902"/>
      <c r="J3" s="902"/>
      <c r="K3" s="903"/>
      <c r="P3" s="885"/>
      <c r="Q3" s="902"/>
      <c r="R3" s="902"/>
      <c r="S3" s="902"/>
      <c r="T3" s="902"/>
      <c r="U3" s="902"/>
      <c r="V3" s="902" t="s">
        <v>694</v>
      </c>
      <c r="W3" s="902"/>
      <c r="X3" s="902"/>
      <c r="Y3" s="902"/>
      <c r="Z3" s="903"/>
    </row>
    <row r="4" spans="1:26" ht="16" customHeight="1" thickBot="1" x14ac:dyDescent="0.3">
      <c r="A4" s="886"/>
      <c r="B4" s="908"/>
      <c r="C4" s="909" t="s">
        <v>120</v>
      </c>
      <c r="D4" s="887"/>
      <c r="E4" s="887"/>
      <c r="F4" s="888"/>
      <c r="G4" s="450"/>
      <c r="H4" s="451"/>
      <c r="I4" s="452"/>
      <c r="J4" s="453"/>
      <c r="K4" s="454" t="s">
        <v>693</v>
      </c>
      <c r="P4" s="886"/>
      <c r="Q4" s="887"/>
      <c r="R4" s="909" t="s">
        <v>120</v>
      </c>
      <c r="S4" s="887"/>
      <c r="T4" s="887"/>
      <c r="U4" s="888"/>
      <c r="V4" s="450"/>
      <c r="W4" s="859"/>
      <c r="X4" s="452"/>
      <c r="Y4" s="453"/>
      <c r="Z4" s="454" t="s">
        <v>695</v>
      </c>
    </row>
    <row r="5" spans="1:26" ht="16" thickBot="1" x14ac:dyDescent="0.3">
      <c r="A5" s="889"/>
      <c r="B5" s="890"/>
      <c r="C5" s="890"/>
      <c r="D5" s="890"/>
      <c r="E5" s="890"/>
      <c r="F5" s="891"/>
      <c r="G5" s="455"/>
      <c r="H5" s="456"/>
      <c r="I5" s="457"/>
      <c r="J5" s="458"/>
      <c r="K5" s="459" t="s">
        <v>121</v>
      </c>
      <c r="P5" s="889"/>
      <c r="Q5" s="890"/>
      <c r="R5" s="890"/>
      <c r="S5" s="890"/>
      <c r="T5" s="890"/>
      <c r="U5" s="891"/>
      <c r="V5" s="455"/>
      <c r="W5" s="860"/>
      <c r="X5" s="457"/>
      <c r="Y5" s="458"/>
      <c r="Z5" s="459" t="s">
        <v>121</v>
      </c>
    </row>
    <row r="6" spans="1:26" ht="16" thickBot="1" x14ac:dyDescent="0.3">
      <c r="A6" s="460"/>
      <c r="B6" s="460"/>
      <c r="C6" s="460"/>
      <c r="D6" s="460"/>
      <c r="E6" s="460"/>
      <c r="F6" s="460"/>
      <c r="G6" s="461" t="s">
        <v>122</v>
      </c>
      <c r="H6" s="462"/>
      <c r="I6" s="463"/>
      <c r="J6" s="464"/>
      <c r="K6" s="465" t="s">
        <v>4</v>
      </c>
      <c r="P6" s="460"/>
      <c r="Q6" s="460"/>
      <c r="R6" s="460"/>
      <c r="S6" s="460"/>
      <c r="T6" s="460"/>
      <c r="U6" s="460"/>
      <c r="V6" s="461" t="s">
        <v>122</v>
      </c>
      <c r="W6" s="861"/>
      <c r="X6" s="463"/>
      <c r="Y6" s="464"/>
      <c r="Z6" s="465" t="s">
        <v>4</v>
      </c>
    </row>
    <row r="7" spans="1:26" ht="14" x14ac:dyDescent="0.25">
      <c r="A7" s="466"/>
      <c r="B7" s="467"/>
      <c r="C7" s="468"/>
      <c r="D7" s="468"/>
      <c r="E7" s="468"/>
      <c r="F7" s="468"/>
      <c r="G7" s="469"/>
      <c r="H7" s="470"/>
      <c r="I7" s="471"/>
      <c r="J7" s="472"/>
      <c r="K7" s="473"/>
      <c r="P7" s="466"/>
      <c r="Q7" s="467"/>
      <c r="R7" s="468"/>
      <c r="S7" s="468"/>
      <c r="T7" s="468"/>
      <c r="U7" s="468"/>
      <c r="V7" s="469"/>
      <c r="W7" s="862"/>
      <c r="X7" s="471"/>
      <c r="Y7" s="472"/>
      <c r="Z7" s="473"/>
    </row>
    <row r="8" spans="1:26" ht="14" x14ac:dyDescent="0.25">
      <c r="A8" s="135"/>
      <c r="B8" s="136"/>
      <c r="C8" s="137"/>
      <c r="D8" s="137"/>
      <c r="E8" s="137"/>
      <c r="F8" s="137"/>
      <c r="G8" s="474" t="s">
        <v>123</v>
      </c>
      <c r="H8" s="475"/>
      <c r="I8" s="476"/>
      <c r="J8" s="477"/>
      <c r="K8" s="478"/>
      <c r="P8" s="135"/>
      <c r="Q8" s="136"/>
      <c r="R8" s="137"/>
      <c r="S8" s="137"/>
      <c r="T8" s="137"/>
      <c r="U8" s="137"/>
      <c r="V8" s="474" t="s">
        <v>123</v>
      </c>
      <c r="W8" s="863"/>
      <c r="X8" s="476"/>
      <c r="Y8" s="477"/>
      <c r="Z8" s="478"/>
    </row>
    <row r="9" spans="1:26" ht="14" x14ac:dyDescent="0.25">
      <c r="A9" s="135"/>
      <c r="B9" s="136"/>
      <c r="C9" s="137"/>
      <c r="D9" s="137"/>
      <c r="E9" s="137"/>
      <c r="F9" s="137"/>
      <c r="G9" s="408"/>
      <c r="H9" s="475"/>
      <c r="I9" s="476"/>
      <c r="J9" s="477"/>
      <c r="K9" s="478"/>
      <c r="P9" s="135"/>
      <c r="Q9" s="136"/>
      <c r="R9" s="137"/>
      <c r="S9" s="137"/>
      <c r="T9" s="137"/>
      <c r="U9" s="137"/>
      <c r="V9" s="820"/>
      <c r="W9" s="863"/>
      <c r="X9" s="476"/>
      <c r="Y9" s="477"/>
      <c r="Z9" s="478"/>
    </row>
    <row r="10" spans="1:26" ht="14" x14ac:dyDescent="0.25">
      <c r="A10" s="135"/>
      <c r="B10" s="136"/>
      <c r="C10" s="137"/>
      <c r="D10" s="137"/>
      <c r="E10" s="137"/>
      <c r="F10" s="137"/>
      <c r="G10" s="408" t="s">
        <v>124</v>
      </c>
      <c r="H10" s="475"/>
      <c r="I10" s="476"/>
      <c r="J10" s="477"/>
      <c r="K10" s="478" t="s">
        <v>125</v>
      </c>
      <c r="P10" s="135"/>
      <c r="Q10" s="136"/>
      <c r="R10" s="137"/>
      <c r="S10" s="137"/>
      <c r="T10" s="137"/>
      <c r="U10" s="137"/>
      <c r="V10" s="820" t="s">
        <v>124</v>
      </c>
      <c r="W10" s="863"/>
      <c r="X10" s="476"/>
      <c r="Y10" s="477"/>
      <c r="Z10" s="478" t="s">
        <v>125</v>
      </c>
    </row>
    <row r="11" spans="1:26" ht="14" x14ac:dyDescent="0.25">
      <c r="A11" s="135"/>
      <c r="B11" s="136"/>
      <c r="C11" s="137"/>
      <c r="D11" s="137"/>
      <c r="E11" s="137"/>
      <c r="F11" s="137"/>
      <c r="G11" s="474"/>
      <c r="H11" s="475"/>
      <c r="I11" s="476"/>
      <c r="J11" s="477"/>
      <c r="K11" s="478"/>
      <c r="P11" s="135"/>
      <c r="Q11" s="136"/>
      <c r="R11" s="137"/>
      <c r="S11" s="137"/>
      <c r="T11" s="137"/>
      <c r="U11" s="137"/>
      <c r="V11" s="474"/>
      <c r="W11" s="863"/>
      <c r="X11" s="476"/>
      <c r="Y11" s="477"/>
      <c r="Z11" s="478"/>
    </row>
    <row r="12" spans="1:26" ht="14" x14ac:dyDescent="0.25">
      <c r="A12" s="135"/>
      <c r="B12" s="136"/>
      <c r="C12" s="137"/>
      <c r="D12" s="137"/>
      <c r="E12" s="137"/>
      <c r="F12" s="137"/>
      <c r="G12" s="474" t="s">
        <v>126</v>
      </c>
      <c r="H12" s="475"/>
      <c r="I12" s="476"/>
      <c r="J12" s="477"/>
      <c r="K12" s="478">
        <f>'BofQ Build-ups'!F23</f>
        <v>1065802</v>
      </c>
      <c r="P12" s="135"/>
      <c r="Q12" s="136"/>
      <c r="R12" s="137"/>
      <c r="S12" s="137"/>
      <c r="T12" s="137"/>
      <c r="U12" s="137"/>
      <c r="V12" s="474" t="s">
        <v>126</v>
      </c>
      <c r="W12" s="863"/>
      <c r="X12" s="476"/>
      <c r="Y12" s="477"/>
      <c r="Z12" s="478">
        <v>1065802</v>
      </c>
    </row>
    <row r="13" spans="1:26" ht="14" x14ac:dyDescent="0.25">
      <c r="A13" s="132"/>
      <c r="B13" s="133"/>
      <c r="C13" s="134"/>
      <c r="D13" s="134"/>
      <c r="E13" s="134"/>
      <c r="F13" s="134"/>
      <c r="G13" s="479"/>
      <c r="H13" s="475"/>
      <c r="I13" s="476"/>
      <c r="J13" s="477"/>
      <c r="K13" s="478"/>
      <c r="P13" s="132"/>
      <c r="Q13" s="133"/>
      <c r="R13" s="134"/>
      <c r="S13" s="134"/>
      <c r="T13" s="134"/>
      <c r="U13" s="134"/>
      <c r="V13" s="479"/>
      <c r="W13" s="863"/>
      <c r="X13" s="476"/>
      <c r="Y13" s="477"/>
      <c r="Z13" s="478"/>
    </row>
    <row r="14" spans="1:26" ht="14" x14ac:dyDescent="0.25">
      <c r="A14" s="132"/>
      <c r="B14" s="136"/>
      <c r="C14" s="137"/>
      <c r="D14" s="137"/>
      <c r="E14" s="137"/>
      <c r="F14" s="137"/>
      <c r="G14" s="474" t="s">
        <v>127</v>
      </c>
      <c r="H14" s="475"/>
      <c r="I14" s="476"/>
      <c r="J14" s="477"/>
      <c r="K14" s="478">
        <f>'BofQ Build-ups'!F41</f>
        <v>517344</v>
      </c>
      <c r="P14" s="132"/>
      <c r="Q14" s="136"/>
      <c r="R14" s="137"/>
      <c r="S14" s="137"/>
      <c r="T14" s="137"/>
      <c r="U14" s="137"/>
      <c r="V14" s="474" t="s">
        <v>127</v>
      </c>
      <c r="W14" s="863"/>
      <c r="X14" s="476"/>
      <c r="Y14" s="477"/>
      <c r="Z14" s="478">
        <v>487778.5</v>
      </c>
    </row>
    <row r="15" spans="1:26" ht="14" x14ac:dyDescent="0.25">
      <c r="A15" s="135"/>
      <c r="B15" s="133"/>
      <c r="C15" s="134"/>
      <c r="D15" s="134"/>
      <c r="E15" s="134"/>
      <c r="F15" s="134"/>
      <c r="G15" s="479"/>
      <c r="H15" s="475"/>
      <c r="I15" s="476"/>
      <c r="J15" s="477"/>
      <c r="K15" s="478"/>
      <c r="P15" s="135"/>
      <c r="Q15" s="133"/>
      <c r="R15" s="134"/>
      <c r="S15" s="134"/>
      <c r="T15" s="134"/>
      <c r="U15" s="134"/>
      <c r="V15" s="479"/>
      <c r="W15" s="863"/>
      <c r="X15" s="476"/>
      <c r="Y15" s="477"/>
      <c r="Z15" s="478"/>
    </row>
    <row r="16" spans="1:26" ht="14" x14ac:dyDescent="0.25">
      <c r="A16" s="132"/>
      <c r="B16" s="133"/>
      <c r="C16" s="480"/>
      <c r="D16" s="480"/>
      <c r="E16" s="480"/>
      <c r="F16" s="480"/>
      <c r="G16" s="820" t="s">
        <v>128</v>
      </c>
      <c r="H16" s="475"/>
      <c r="I16" s="481"/>
      <c r="J16" s="477"/>
      <c r="K16" s="478" t="s">
        <v>349</v>
      </c>
      <c r="P16" s="132"/>
      <c r="Q16" s="133"/>
      <c r="R16" s="134"/>
      <c r="S16" s="134"/>
      <c r="T16" s="134"/>
      <c r="U16" s="134"/>
      <c r="V16" s="820" t="s">
        <v>128</v>
      </c>
      <c r="W16" s="863"/>
      <c r="X16" s="476"/>
      <c r="Y16" s="477"/>
      <c r="Z16" s="478" t="s">
        <v>349</v>
      </c>
    </row>
    <row r="17" spans="1:26" ht="14" x14ac:dyDescent="0.25">
      <c r="A17" s="132"/>
      <c r="B17" s="133"/>
      <c r="C17" s="480"/>
      <c r="D17" s="480"/>
      <c r="E17" s="480"/>
      <c r="F17" s="480"/>
      <c r="G17" s="474"/>
      <c r="H17" s="475"/>
      <c r="I17" s="481"/>
      <c r="J17" s="477"/>
      <c r="K17" s="478"/>
      <c r="P17" s="132"/>
      <c r="Q17" s="133"/>
      <c r="R17" s="134"/>
      <c r="S17" s="134"/>
      <c r="T17" s="134"/>
      <c r="U17" s="134"/>
      <c r="V17" s="474"/>
      <c r="W17" s="863"/>
      <c r="X17" s="476"/>
      <c r="Y17" s="477"/>
      <c r="Z17" s="478"/>
    </row>
    <row r="18" spans="1:26" ht="14" x14ac:dyDescent="0.25">
      <c r="A18" s="132"/>
      <c r="B18" s="133"/>
      <c r="C18" s="134"/>
      <c r="D18" s="134"/>
      <c r="E18" s="134"/>
      <c r="F18" s="134"/>
      <c r="G18" s="474" t="s">
        <v>129</v>
      </c>
      <c r="H18" s="475"/>
      <c r="I18" s="476"/>
      <c r="J18" s="477"/>
      <c r="K18" s="478">
        <f>'BofQ Build-ups'!F172</f>
        <v>2495196.8025000002</v>
      </c>
      <c r="P18" s="132"/>
      <c r="Q18" s="133"/>
      <c r="R18" s="134"/>
      <c r="S18" s="134"/>
      <c r="T18" s="134"/>
      <c r="U18" s="134"/>
      <c r="V18" s="474" t="s">
        <v>129</v>
      </c>
      <c r="W18" s="863"/>
      <c r="X18" s="476"/>
      <c r="Y18" s="477"/>
      <c r="Z18" s="478">
        <v>2552453.0484199999</v>
      </c>
    </row>
    <row r="19" spans="1:26" ht="14" x14ac:dyDescent="0.25">
      <c r="A19" s="135"/>
      <c r="B19" s="136"/>
      <c r="C19" s="137"/>
      <c r="D19" s="137"/>
      <c r="E19" s="137"/>
      <c r="F19" s="137"/>
      <c r="G19" s="479"/>
      <c r="H19" s="475"/>
      <c r="I19" s="476"/>
      <c r="J19" s="477"/>
      <c r="K19" s="478"/>
      <c r="P19" s="135"/>
      <c r="Q19" s="136"/>
      <c r="R19" s="137"/>
      <c r="S19" s="137"/>
      <c r="T19" s="137"/>
      <c r="U19" s="137"/>
      <c r="V19" s="479"/>
      <c r="W19" s="863"/>
      <c r="X19" s="476"/>
      <c r="Y19" s="477"/>
      <c r="Z19" s="478"/>
    </row>
    <row r="20" spans="1:26" ht="14" x14ac:dyDescent="0.25">
      <c r="A20" s="132"/>
      <c r="B20" s="133"/>
      <c r="C20" s="134"/>
      <c r="D20" s="134"/>
      <c r="E20" s="134"/>
      <c r="F20" s="134"/>
      <c r="G20" s="474" t="s">
        <v>130</v>
      </c>
      <c r="H20" s="475"/>
      <c r="I20" s="476"/>
      <c r="J20" s="477"/>
      <c r="K20" s="482">
        <f>'BofQ Build-ups'!F207</f>
        <v>1499071.8049999999</v>
      </c>
      <c r="P20" s="132"/>
      <c r="Q20" s="133"/>
      <c r="R20" s="134"/>
      <c r="S20" s="134"/>
      <c r="T20" s="134"/>
      <c r="U20" s="134"/>
      <c r="V20" s="474" t="s">
        <v>130</v>
      </c>
      <c r="W20" s="863"/>
      <c r="X20" s="476"/>
      <c r="Y20" s="477"/>
      <c r="Z20" s="478">
        <v>1427458.1400000001</v>
      </c>
    </row>
    <row r="21" spans="1:26" ht="14" x14ac:dyDescent="0.25">
      <c r="A21" s="132"/>
      <c r="B21" s="133"/>
      <c r="C21" s="134"/>
      <c r="D21" s="134"/>
      <c r="E21" s="134"/>
      <c r="F21" s="134"/>
      <c r="G21" s="474"/>
      <c r="H21" s="475"/>
      <c r="I21" s="476"/>
      <c r="J21" s="477"/>
      <c r="K21" s="478"/>
      <c r="P21" s="132"/>
      <c r="Q21" s="133"/>
      <c r="R21" s="134"/>
      <c r="S21" s="134"/>
      <c r="T21" s="134"/>
      <c r="U21" s="134"/>
      <c r="V21" s="474"/>
      <c r="W21" s="863"/>
      <c r="X21" s="476"/>
      <c r="Y21" s="477"/>
      <c r="Z21" s="478"/>
    </row>
    <row r="22" spans="1:26" ht="14" x14ac:dyDescent="0.25">
      <c r="A22" s="132"/>
      <c r="B22" s="133"/>
      <c r="C22" s="137"/>
      <c r="D22" s="134"/>
      <c r="E22" s="134"/>
      <c r="F22" s="134"/>
      <c r="G22" s="474" t="s">
        <v>131</v>
      </c>
      <c r="H22" s="475"/>
      <c r="I22" s="477"/>
      <c r="J22" s="477"/>
      <c r="K22" s="478">
        <f>'BofQ Build-ups'!F245</f>
        <v>4314559.6999999993</v>
      </c>
      <c r="P22" s="132"/>
      <c r="Q22" s="133"/>
      <c r="R22" s="137"/>
      <c r="S22" s="134"/>
      <c r="T22" s="134"/>
      <c r="U22" s="134"/>
      <c r="V22" s="474" t="s">
        <v>131</v>
      </c>
      <c r="W22" s="863"/>
      <c r="X22" s="477"/>
      <c r="Y22" s="477"/>
      <c r="Z22" s="478">
        <v>4151006.4426099998</v>
      </c>
    </row>
    <row r="23" spans="1:26" ht="14" x14ac:dyDescent="0.25">
      <c r="A23" s="132"/>
      <c r="B23" s="133"/>
      <c r="C23" s="137"/>
      <c r="D23" s="134"/>
      <c r="E23" s="134"/>
      <c r="F23" s="134"/>
      <c r="G23" s="474"/>
      <c r="H23" s="475"/>
      <c r="I23" s="476"/>
      <c r="J23" s="477"/>
      <c r="K23" s="478"/>
      <c r="P23" s="132"/>
      <c r="Q23" s="133"/>
      <c r="R23" s="137"/>
      <c r="S23" s="134"/>
      <c r="T23" s="134"/>
      <c r="U23" s="134"/>
      <c r="V23" s="474"/>
      <c r="W23" s="863"/>
      <c r="X23" s="476"/>
      <c r="Y23" s="477"/>
      <c r="Z23" s="478"/>
    </row>
    <row r="24" spans="1:26" ht="14" x14ac:dyDescent="0.25">
      <c r="A24" s="135"/>
      <c r="B24" s="136"/>
      <c r="C24" s="137"/>
      <c r="D24" s="137"/>
      <c r="E24" s="137"/>
      <c r="F24" s="137"/>
      <c r="G24" s="474" t="s">
        <v>43</v>
      </c>
      <c r="H24" s="475"/>
      <c r="I24" s="476"/>
      <c r="J24" s="477"/>
      <c r="K24" s="478">
        <f>'BofQ Build-ups'!F270</f>
        <v>398390.6</v>
      </c>
      <c r="P24" s="135"/>
      <c r="Q24" s="136"/>
      <c r="R24" s="137"/>
      <c r="S24" s="137"/>
      <c r="T24" s="137"/>
      <c r="U24" s="137"/>
      <c r="V24" s="474" t="s">
        <v>43</v>
      </c>
      <c r="W24" s="863"/>
      <c r="X24" s="476"/>
      <c r="Y24" s="477"/>
      <c r="Z24" s="478">
        <v>644289.28399999999</v>
      </c>
    </row>
    <row r="25" spans="1:26" ht="14" x14ac:dyDescent="0.25">
      <c r="A25" s="132"/>
      <c r="B25" s="133"/>
      <c r="C25" s="134"/>
      <c r="D25" s="134"/>
      <c r="E25" s="134"/>
      <c r="F25" s="134"/>
      <c r="G25" s="474"/>
      <c r="H25" s="475"/>
      <c r="I25" s="481"/>
      <c r="J25" s="477"/>
      <c r="K25" s="478"/>
      <c r="P25" s="132"/>
      <c r="Q25" s="133"/>
      <c r="R25" s="134"/>
      <c r="S25" s="134"/>
      <c r="T25" s="134"/>
      <c r="U25" s="134"/>
      <c r="V25" s="474"/>
      <c r="W25" s="863"/>
      <c r="X25" s="476"/>
      <c r="Y25" s="477"/>
      <c r="Z25" s="478"/>
    </row>
    <row r="26" spans="1:26" ht="14" x14ac:dyDescent="0.25">
      <c r="A26" s="132"/>
      <c r="B26" s="133"/>
      <c r="C26" s="134"/>
      <c r="D26" s="134"/>
      <c r="E26" s="134"/>
      <c r="F26" s="134"/>
      <c r="G26" s="474" t="s">
        <v>42</v>
      </c>
      <c r="H26" s="475"/>
      <c r="I26" s="476"/>
      <c r="J26" s="477"/>
      <c r="K26" s="478">
        <f>'BofQ Build-ups'!F396</f>
        <v>117691.5</v>
      </c>
      <c r="P26" s="132"/>
      <c r="Q26" s="133"/>
      <c r="R26" s="134"/>
      <c r="S26" s="134"/>
      <c r="T26" s="134"/>
      <c r="U26" s="134"/>
      <c r="V26" s="474" t="s">
        <v>42</v>
      </c>
      <c r="W26" s="863"/>
      <c r="X26" s="476"/>
      <c r="Y26" s="477"/>
      <c r="Z26" s="478">
        <v>117691.5</v>
      </c>
    </row>
    <row r="27" spans="1:26" ht="14" x14ac:dyDescent="0.25">
      <c r="A27" s="132"/>
      <c r="B27" s="133"/>
      <c r="C27" s="134"/>
      <c r="D27" s="134"/>
      <c r="E27" s="134"/>
      <c r="F27" s="134"/>
      <c r="G27" s="474"/>
      <c r="H27" s="475"/>
      <c r="I27" s="476"/>
      <c r="J27" s="477"/>
      <c r="K27" s="478"/>
      <c r="P27" s="132"/>
      <c r="Q27" s="133"/>
      <c r="R27" s="134"/>
      <c r="S27" s="134"/>
      <c r="T27" s="134"/>
      <c r="U27" s="134"/>
      <c r="V27" s="474"/>
      <c r="W27" s="863"/>
      <c r="X27" s="476"/>
      <c r="Y27" s="477"/>
      <c r="Z27" s="478"/>
    </row>
    <row r="28" spans="1:26" ht="14" customHeight="1" x14ac:dyDescent="0.25">
      <c r="A28" s="132"/>
      <c r="B28" s="133"/>
      <c r="C28" s="134"/>
      <c r="D28" s="134"/>
      <c r="E28" s="134"/>
      <c r="F28" s="134"/>
      <c r="G28" s="884" t="s">
        <v>700</v>
      </c>
      <c r="H28" s="475"/>
      <c r="I28" s="476"/>
      <c r="J28" s="477"/>
      <c r="K28" s="478" t="s">
        <v>349</v>
      </c>
      <c r="P28" s="132"/>
      <c r="Q28" s="133"/>
      <c r="R28" s="134"/>
      <c r="S28" s="134"/>
      <c r="T28" s="134"/>
      <c r="U28" s="134"/>
      <c r="V28" s="884" t="s">
        <v>700</v>
      </c>
      <c r="W28" s="863"/>
      <c r="X28" s="476"/>
      <c r="Y28" s="477"/>
      <c r="Z28" s="478" t="s">
        <v>349</v>
      </c>
    </row>
    <row r="29" spans="1:26" ht="14" x14ac:dyDescent="0.25">
      <c r="A29" s="135"/>
      <c r="B29" s="136"/>
      <c r="C29" s="137"/>
      <c r="D29" s="137"/>
      <c r="E29" s="137"/>
      <c r="F29" s="137"/>
      <c r="G29" s="791" t="s">
        <v>701</v>
      </c>
      <c r="H29" s="475"/>
      <c r="I29" s="476"/>
      <c r="J29" s="477"/>
      <c r="K29" s="478"/>
      <c r="P29" s="135"/>
      <c r="Q29" s="136"/>
      <c r="R29" s="137"/>
      <c r="S29" s="137"/>
      <c r="T29" s="137"/>
      <c r="U29" s="137"/>
      <c r="V29" s="791" t="s">
        <v>701</v>
      </c>
      <c r="W29" s="863"/>
      <c r="X29" s="476"/>
      <c r="Y29" s="477"/>
      <c r="Z29" s="478"/>
    </row>
    <row r="30" spans="1:26" ht="14" x14ac:dyDescent="0.25">
      <c r="A30" s="135"/>
      <c r="B30" s="136"/>
      <c r="C30" s="137"/>
      <c r="D30" s="137"/>
      <c r="E30" s="137"/>
      <c r="F30" s="137"/>
      <c r="G30" s="140"/>
      <c r="H30" s="475"/>
      <c r="I30" s="476"/>
      <c r="J30" s="477"/>
      <c r="K30" s="478"/>
      <c r="P30" s="135"/>
      <c r="Q30" s="136"/>
      <c r="R30" s="137"/>
      <c r="S30" s="137"/>
      <c r="T30" s="137"/>
      <c r="U30" s="137"/>
      <c r="V30" s="140"/>
      <c r="W30" s="863"/>
      <c r="X30" s="476"/>
      <c r="Y30" s="477"/>
      <c r="Z30" s="478"/>
    </row>
    <row r="31" spans="1:26" ht="15" customHeight="1" x14ac:dyDescent="0.25">
      <c r="A31" s="135"/>
      <c r="B31" s="136"/>
      <c r="C31" s="137"/>
      <c r="D31" s="137"/>
      <c r="E31" s="137"/>
      <c r="F31" s="137"/>
      <c r="G31" s="408" t="s">
        <v>133</v>
      </c>
      <c r="H31" s="475"/>
      <c r="I31" s="476"/>
      <c r="J31" s="477"/>
      <c r="K31" s="478" t="s">
        <v>349</v>
      </c>
      <c r="L31" s="483"/>
      <c r="P31" s="135"/>
      <c r="Q31" s="136"/>
      <c r="R31" s="137"/>
      <c r="S31" s="137"/>
      <c r="T31" s="137"/>
      <c r="U31" s="137"/>
      <c r="V31" s="820" t="s">
        <v>133</v>
      </c>
      <c r="W31" s="863"/>
      <c r="X31" s="476"/>
      <c r="Y31" s="477"/>
      <c r="Z31" s="478" t="s">
        <v>349</v>
      </c>
    </row>
    <row r="32" spans="1:26" ht="14" x14ac:dyDescent="0.25">
      <c r="A32" s="135"/>
      <c r="B32" s="136"/>
      <c r="C32" s="137"/>
      <c r="D32" s="137"/>
      <c r="E32" s="137"/>
      <c r="F32" s="137"/>
      <c r="G32" s="140"/>
      <c r="H32" s="475"/>
      <c r="I32" s="476"/>
      <c r="J32" s="477"/>
      <c r="K32" s="478"/>
      <c r="P32" s="135"/>
      <c r="Q32" s="136"/>
      <c r="R32" s="137"/>
      <c r="S32" s="137"/>
      <c r="T32" s="137"/>
      <c r="U32" s="137"/>
      <c r="V32" s="140"/>
      <c r="W32" s="863"/>
      <c r="X32" s="476"/>
      <c r="Y32" s="477"/>
      <c r="Z32" s="478"/>
    </row>
    <row r="33" spans="1:26" ht="14" x14ac:dyDescent="0.25">
      <c r="A33" s="135"/>
      <c r="B33" s="136"/>
      <c r="C33" s="137"/>
      <c r="D33" s="137"/>
      <c r="E33" s="137"/>
      <c r="F33" s="137"/>
      <c r="G33" s="408" t="s">
        <v>134</v>
      </c>
      <c r="H33" s="475"/>
      <c r="I33" s="476"/>
      <c r="J33" s="477"/>
      <c r="K33" s="478" t="s">
        <v>349</v>
      </c>
      <c r="P33" s="135"/>
      <c r="Q33" s="136"/>
      <c r="R33" s="137"/>
      <c r="S33" s="137"/>
      <c r="T33" s="137"/>
      <c r="U33" s="137"/>
      <c r="V33" s="820" t="s">
        <v>134</v>
      </c>
      <c r="W33" s="863"/>
      <c r="X33" s="476"/>
      <c r="Y33" s="477"/>
      <c r="Z33" s="478" t="s">
        <v>349</v>
      </c>
    </row>
    <row r="34" spans="1:26" ht="14" x14ac:dyDescent="0.25">
      <c r="A34" s="135"/>
      <c r="B34" s="136"/>
      <c r="C34" s="137"/>
      <c r="D34" s="137"/>
      <c r="E34" s="137"/>
      <c r="F34" s="137"/>
      <c r="G34" s="140"/>
      <c r="H34" s="475"/>
      <c r="I34" s="476"/>
      <c r="J34" s="477"/>
      <c r="K34" s="478"/>
      <c r="P34" s="135"/>
      <c r="Q34" s="136"/>
      <c r="R34" s="137"/>
      <c r="S34" s="137"/>
      <c r="T34" s="137"/>
      <c r="U34" s="137"/>
      <c r="V34" s="140"/>
      <c r="W34" s="863"/>
      <c r="X34" s="476"/>
      <c r="Y34" s="477"/>
      <c r="Z34" s="478"/>
    </row>
    <row r="35" spans="1:26" ht="14" x14ac:dyDescent="0.25">
      <c r="A35" s="135"/>
      <c r="B35" s="136"/>
      <c r="C35" s="137"/>
      <c r="D35" s="137"/>
      <c r="E35" s="484"/>
      <c r="F35" s="484"/>
      <c r="G35" s="408" t="s">
        <v>135</v>
      </c>
      <c r="H35" s="475"/>
      <c r="I35" s="476"/>
      <c r="J35" s="477"/>
      <c r="K35" s="478" t="s">
        <v>349</v>
      </c>
      <c r="P35" s="135"/>
      <c r="Q35" s="136"/>
      <c r="R35" s="137"/>
      <c r="S35" s="137"/>
      <c r="T35" s="484"/>
      <c r="U35" s="484"/>
      <c r="V35" s="820" t="s">
        <v>135</v>
      </c>
      <c r="W35" s="863"/>
      <c r="X35" s="476"/>
      <c r="Y35" s="477"/>
      <c r="Z35" s="478" t="s">
        <v>349</v>
      </c>
    </row>
    <row r="36" spans="1:26" ht="14" x14ac:dyDescent="0.25">
      <c r="A36" s="132"/>
      <c r="B36" s="133"/>
      <c r="C36" s="134"/>
      <c r="D36" s="134"/>
      <c r="E36" s="485"/>
      <c r="F36" s="485"/>
      <c r="G36" s="140"/>
      <c r="H36" s="475"/>
      <c r="I36" s="476"/>
      <c r="J36" s="477"/>
      <c r="K36" s="478"/>
      <c r="P36" s="132"/>
      <c r="Q36" s="133"/>
      <c r="R36" s="134"/>
      <c r="S36" s="134"/>
      <c r="T36" s="485"/>
      <c r="U36" s="485"/>
      <c r="V36" s="140"/>
      <c r="W36" s="863"/>
      <c r="X36" s="476"/>
      <c r="Y36" s="477"/>
      <c r="Z36" s="478"/>
    </row>
    <row r="37" spans="1:26" ht="14" x14ac:dyDescent="0.25">
      <c r="A37" s="132"/>
      <c r="B37" s="133"/>
      <c r="C37" s="134"/>
      <c r="D37" s="134"/>
      <c r="E37" s="485"/>
      <c r="F37" s="485"/>
      <c r="G37" s="408" t="s">
        <v>136</v>
      </c>
      <c r="H37" s="475"/>
      <c r="I37" s="476"/>
      <c r="J37" s="477"/>
      <c r="K37" s="478" t="s">
        <v>349</v>
      </c>
      <c r="P37" s="132"/>
      <c r="Q37" s="133"/>
      <c r="R37" s="134"/>
      <c r="S37" s="134"/>
      <c r="T37" s="485"/>
      <c r="U37" s="485"/>
      <c r="V37" s="820" t="s">
        <v>136</v>
      </c>
      <c r="W37" s="863"/>
      <c r="X37" s="476"/>
      <c r="Y37" s="477"/>
      <c r="Z37" s="478" t="s">
        <v>349</v>
      </c>
    </row>
    <row r="38" spans="1:26" ht="14" x14ac:dyDescent="0.25">
      <c r="A38" s="132"/>
      <c r="B38" s="133"/>
      <c r="C38" s="134"/>
      <c r="D38" s="134"/>
      <c r="E38" s="485"/>
      <c r="F38" s="485"/>
      <c r="G38" s="408"/>
      <c r="H38" s="475"/>
      <c r="I38" s="476"/>
      <c r="J38" s="477"/>
      <c r="K38" s="478"/>
      <c r="P38" s="132"/>
      <c r="Q38" s="133"/>
      <c r="R38" s="134"/>
      <c r="S38" s="134"/>
      <c r="T38" s="485"/>
      <c r="U38" s="485"/>
      <c r="V38" s="820"/>
      <c r="W38" s="863"/>
      <c r="X38" s="476"/>
      <c r="Y38" s="477"/>
      <c r="Z38" s="478"/>
    </row>
    <row r="39" spans="1:26" ht="14" x14ac:dyDescent="0.25">
      <c r="A39" s="135"/>
      <c r="B39" s="136"/>
      <c r="C39" s="137"/>
      <c r="D39" s="137"/>
      <c r="E39" s="484"/>
      <c r="F39" s="484"/>
      <c r="G39" s="408" t="s">
        <v>137</v>
      </c>
      <c r="H39" s="475"/>
      <c r="I39" s="476"/>
      <c r="J39" s="477"/>
      <c r="K39" s="478" t="s">
        <v>349</v>
      </c>
      <c r="P39" s="135"/>
      <c r="Q39" s="136"/>
      <c r="R39" s="137"/>
      <c r="S39" s="137"/>
      <c r="T39" s="484"/>
      <c r="U39" s="484"/>
      <c r="V39" s="820" t="s">
        <v>137</v>
      </c>
      <c r="W39" s="863"/>
      <c r="X39" s="476"/>
      <c r="Y39" s="477"/>
      <c r="Z39" s="478" t="s">
        <v>349</v>
      </c>
    </row>
    <row r="40" spans="1:26" ht="14" x14ac:dyDescent="0.25">
      <c r="A40" s="135"/>
      <c r="B40" s="136"/>
      <c r="C40" s="137"/>
      <c r="D40" s="134"/>
      <c r="E40" s="485"/>
      <c r="F40" s="485"/>
      <c r="G40" s="140"/>
      <c r="H40" s="475"/>
      <c r="I40" s="476"/>
      <c r="J40" s="477"/>
      <c r="K40" s="478"/>
      <c r="P40" s="135"/>
      <c r="Q40" s="136"/>
      <c r="R40" s="137"/>
      <c r="S40" s="134"/>
      <c r="T40" s="485"/>
      <c r="U40" s="485"/>
      <c r="V40" s="140"/>
      <c r="W40" s="863"/>
      <c r="X40" s="476"/>
      <c r="Y40" s="477"/>
      <c r="Z40" s="478"/>
    </row>
    <row r="41" spans="1:26" ht="14" x14ac:dyDescent="0.25">
      <c r="A41" s="135"/>
      <c r="B41" s="136"/>
      <c r="C41" s="137"/>
      <c r="D41" s="134"/>
      <c r="E41" s="485"/>
      <c r="F41" s="485"/>
      <c r="G41" s="408" t="s">
        <v>138</v>
      </c>
      <c r="H41" s="475"/>
      <c r="I41" s="476"/>
      <c r="J41" s="477"/>
      <c r="K41" s="478" t="s">
        <v>349</v>
      </c>
      <c r="P41" s="135"/>
      <c r="Q41" s="136"/>
      <c r="R41" s="137"/>
      <c r="S41" s="134"/>
      <c r="T41" s="485"/>
      <c r="U41" s="485"/>
      <c r="V41" s="820" t="s">
        <v>138</v>
      </c>
      <c r="W41" s="863"/>
      <c r="X41" s="476"/>
      <c r="Y41" s="477"/>
      <c r="Z41" s="478" t="s">
        <v>349</v>
      </c>
    </row>
    <row r="42" spans="1:26" ht="14" x14ac:dyDescent="0.25">
      <c r="A42" s="135"/>
      <c r="B42" s="136"/>
      <c r="C42" s="137"/>
      <c r="D42" s="134"/>
      <c r="E42" s="485"/>
      <c r="F42" s="485"/>
      <c r="G42" s="140"/>
      <c r="H42" s="475"/>
      <c r="I42" s="476"/>
      <c r="J42" s="477"/>
      <c r="K42" s="478"/>
      <c r="P42" s="135"/>
      <c r="Q42" s="136"/>
      <c r="R42" s="137"/>
      <c r="S42" s="134"/>
      <c r="T42" s="485"/>
      <c r="U42" s="485"/>
      <c r="V42" s="140"/>
      <c r="W42" s="863"/>
      <c r="X42" s="476"/>
      <c r="Y42" s="477"/>
      <c r="Z42" s="478"/>
    </row>
    <row r="43" spans="1:26" ht="14" x14ac:dyDescent="0.25">
      <c r="A43" s="135"/>
      <c r="B43" s="136"/>
      <c r="C43" s="137"/>
      <c r="D43" s="134"/>
      <c r="E43" s="485"/>
      <c r="F43" s="485"/>
      <c r="G43" s="408" t="s">
        <v>139</v>
      </c>
      <c r="H43" s="475"/>
      <c r="I43" s="476"/>
      <c r="J43" s="477"/>
      <c r="K43" s="478" t="s">
        <v>349</v>
      </c>
      <c r="P43" s="135"/>
      <c r="Q43" s="136"/>
      <c r="R43" s="137"/>
      <c r="S43" s="134"/>
      <c r="T43" s="485"/>
      <c r="U43" s="485"/>
      <c r="V43" s="820" t="s">
        <v>139</v>
      </c>
      <c r="W43" s="863"/>
      <c r="X43" s="476"/>
      <c r="Y43" s="477"/>
      <c r="Z43" s="478" t="s">
        <v>349</v>
      </c>
    </row>
    <row r="44" spans="1:26" ht="14" x14ac:dyDescent="0.25">
      <c r="A44" s="135"/>
      <c r="B44" s="136"/>
      <c r="C44" s="137"/>
      <c r="D44" s="134"/>
      <c r="E44" s="485"/>
      <c r="F44" s="485"/>
      <c r="G44" s="408"/>
      <c r="H44" s="475"/>
      <c r="I44" s="476"/>
      <c r="J44" s="477"/>
      <c r="K44" s="478"/>
      <c r="P44" s="135"/>
      <c r="Q44" s="136"/>
      <c r="R44" s="137"/>
      <c r="S44" s="134"/>
      <c r="T44" s="485"/>
      <c r="U44" s="485"/>
      <c r="V44" s="820"/>
      <c r="W44" s="863"/>
      <c r="X44" s="476"/>
      <c r="Y44" s="477"/>
      <c r="Z44" s="478"/>
    </row>
    <row r="45" spans="1:26" ht="14" x14ac:dyDescent="0.25">
      <c r="A45" s="135"/>
      <c r="B45" s="136"/>
      <c r="C45" s="137"/>
      <c r="D45" s="134"/>
      <c r="E45" s="485"/>
      <c r="F45" s="485"/>
      <c r="G45" s="408" t="s">
        <v>140</v>
      </c>
      <c r="H45" s="475"/>
      <c r="I45" s="476"/>
      <c r="J45" s="477"/>
      <c r="K45" s="478" t="s">
        <v>349</v>
      </c>
      <c r="P45" s="135"/>
      <c r="Q45" s="136"/>
      <c r="R45" s="137"/>
      <c r="S45" s="134"/>
      <c r="T45" s="485"/>
      <c r="U45" s="485"/>
      <c r="V45" s="820" t="s">
        <v>140</v>
      </c>
      <c r="W45" s="863"/>
      <c r="X45" s="476"/>
      <c r="Y45" s="477"/>
      <c r="Z45" s="478" t="s">
        <v>349</v>
      </c>
    </row>
    <row r="46" spans="1:26" ht="14" x14ac:dyDescent="0.25">
      <c r="A46" s="135"/>
      <c r="B46" s="136"/>
      <c r="C46" s="137"/>
      <c r="D46" s="134"/>
      <c r="E46" s="485"/>
      <c r="F46" s="485"/>
      <c r="G46" s="140"/>
      <c r="H46" s="475"/>
      <c r="I46" s="476"/>
      <c r="J46" s="477"/>
      <c r="K46" s="478"/>
      <c r="P46" s="135"/>
      <c r="Q46" s="136"/>
      <c r="R46" s="137"/>
      <c r="S46" s="134"/>
      <c r="T46" s="485"/>
      <c r="U46" s="485"/>
      <c r="V46" s="140"/>
      <c r="W46" s="863"/>
      <c r="X46" s="476"/>
      <c r="Y46" s="477"/>
      <c r="Z46" s="478"/>
    </row>
    <row r="47" spans="1:26" ht="14" x14ac:dyDescent="0.25">
      <c r="A47" s="135"/>
      <c r="B47" s="136"/>
      <c r="C47" s="137"/>
      <c r="D47" s="134"/>
      <c r="E47" s="485"/>
      <c r="F47" s="485"/>
      <c r="G47" s="138" t="s">
        <v>141</v>
      </c>
      <c r="H47" s="475"/>
      <c r="I47" s="476"/>
      <c r="J47" s="477"/>
      <c r="K47" s="478" t="s">
        <v>349</v>
      </c>
      <c r="P47" s="135"/>
      <c r="Q47" s="136"/>
      <c r="R47" s="137"/>
      <c r="S47" s="134"/>
      <c r="T47" s="485"/>
      <c r="U47" s="485"/>
      <c r="V47" s="820" t="s">
        <v>141</v>
      </c>
      <c r="W47" s="863"/>
      <c r="X47" s="476"/>
      <c r="Y47" s="477"/>
      <c r="Z47" s="478" t="s">
        <v>349</v>
      </c>
    </row>
    <row r="48" spans="1:26" ht="14" x14ac:dyDescent="0.25">
      <c r="A48" s="135"/>
      <c r="B48" s="136"/>
      <c r="C48" s="137"/>
      <c r="D48" s="134"/>
      <c r="E48" s="485"/>
      <c r="F48" s="485"/>
      <c r="G48" s="140"/>
      <c r="H48" s="475"/>
      <c r="I48" s="476"/>
      <c r="J48" s="477"/>
      <c r="K48" s="478"/>
      <c r="P48" s="135"/>
      <c r="Q48" s="136"/>
      <c r="R48" s="137"/>
      <c r="S48" s="134"/>
      <c r="T48" s="485"/>
      <c r="U48" s="485"/>
      <c r="V48" s="140"/>
      <c r="W48" s="863"/>
      <c r="X48" s="476"/>
      <c r="Y48" s="477"/>
      <c r="Z48" s="478"/>
    </row>
    <row r="49" spans="1:27" ht="14" x14ac:dyDescent="0.25">
      <c r="A49" s="135"/>
      <c r="B49" s="136"/>
      <c r="C49" s="137"/>
      <c r="D49" s="134"/>
      <c r="E49" s="485"/>
      <c r="F49" s="485"/>
      <c r="G49" s="408" t="s">
        <v>142</v>
      </c>
      <c r="H49" s="475"/>
      <c r="I49" s="476"/>
      <c r="J49" s="477"/>
      <c r="K49" s="478" t="s">
        <v>349</v>
      </c>
      <c r="P49" s="135"/>
      <c r="Q49" s="136"/>
      <c r="R49" s="137"/>
      <c r="S49" s="134"/>
      <c r="T49" s="485"/>
      <c r="U49" s="485"/>
      <c r="V49" s="820" t="s">
        <v>142</v>
      </c>
      <c r="W49" s="863"/>
      <c r="X49" s="476"/>
      <c r="Y49" s="477"/>
      <c r="Z49" s="478" t="s">
        <v>349</v>
      </c>
    </row>
    <row r="50" spans="1:27" ht="14" x14ac:dyDescent="0.25">
      <c r="A50" s="135"/>
      <c r="B50" s="136"/>
      <c r="C50" s="137"/>
      <c r="D50" s="134"/>
      <c r="E50" s="485"/>
      <c r="F50" s="485"/>
      <c r="G50" s="140"/>
      <c r="H50" s="475"/>
      <c r="I50" s="476"/>
      <c r="J50" s="477"/>
      <c r="K50" s="478"/>
      <c r="P50" s="135"/>
      <c r="Q50" s="136"/>
      <c r="R50" s="137"/>
      <c r="S50" s="134"/>
      <c r="T50" s="485"/>
      <c r="U50" s="485"/>
      <c r="V50" s="140"/>
      <c r="W50" s="863"/>
      <c r="X50" s="476"/>
      <c r="Y50" s="477"/>
      <c r="Z50" s="478"/>
    </row>
    <row r="51" spans="1:27" ht="14" x14ac:dyDescent="0.25">
      <c r="A51" s="135"/>
      <c r="B51" s="136"/>
      <c r="C51" s="137"/>
      <c r="D51" s="134"/>
      <c r="E51" s="485"/>
      <c r="F51" s="485"/>
      <c r="G51" s="408" t="s">
        <v>143</v>
      </c>
      <c r="H51" s="475"/>
      <c r="I51" s="476"/>
      <c r="J51" s="477"/>
      <c r="K51" s="478"/>
      <c r="P51" s="135"/>
      <c r="Q51" s="136"/>
      <c r="R51" s="137"/>
      <c r="S51" s="134"/>
      <c r="T51" s="485"/>
      <c r="U51" s="485"/>
      <c r="V51" s="820" t="s">
        <v>143</v>
      </c>
      <c r="W51" s="863"/>
      <c r="X51" s="476"/>
      <c r="Y51" s="477"/>
      <c r="Z51" s="478"/>
    </row>
    <row r="52" spans="1:27" ht="14" x14ac:dyDescent="0.25">
      <c r="A52" s="135"/>
      <c r="B52" s="136"/>
      <c r="C52" s="137"/>
      <c r="D52" s="134"/>
      <c r="E52" s="485"/>
      <c r="F52" s="485"/>
      <c r="G52" s="140" t="s">
        <v>394</v>
      </c>
      <c r="H52" s="475"/>
      <c r="I52" s="476"/>
      <c r="J52" s="477"/>
      <c r="K52" s="478">
        <v>30000</v>
      </c>
      <c r="P52" s="135"/>
      <c r="Q52" s="136"/>
      <c r="R52" s="137"/>
      <c r="S52" s="134"/>
      <c r="T52" s="485"/>
      <c r="U52" s="485"/>
      <c r="V52" s="140" t="s">
        <v>394</v>
      </c>
      <c r="W52" s="863"/>
      <c r="X52" s="476"/>
      <c r="Y52" s="477"/>
      <c r="Z52" s="478">
        <v>30000</v>
      </c>
    </row>
    <row r="53" spans="1:27" ht="14" x14ac:dyDescent="0.25">
      <c r="A53" s="135"/>
      <c r="B53" s="136"/>
      <c r="C53" s="137"/>
      <c r="D53" s="134"/>
      <c r="E53" s="485"/>
      <c r="F53" s="485"/>
      <c r="G53" s="140" t="s">
        <v>474</v>
      </c>
      <c r="H53" s="475"/>
      <c r="I53" s="476"/>
      <c r="J53" s="477"/>
      <c r="K53" s="478">
        <f>'Series 2500 Special Struc'!H620</f>
        <v>3409097.2199999979</v>
      </c>
      <c r="P53" s="135"/>
      <c r="Q53" s="136"/>
      <c r="R53" s="137"/>
      <c r="S53" s="134"/>
      <c r="T53" s="485"/>
      <c r="U53" s="485"/>
      <c r="V53" s="140" t="s">
        <v>474</v>
      </c>
      <c r="W53" s="863"/>
      <c r="X53" s="476"/>
      <c r="Y53" s="477"/>
      <c r="Z53" s="478">
        <v>3569513.7399999979</v>
      </c>
    </row>
    <row r="54" spans="1:27" ht="14" x14ac:dyDescent="0.25">
      <c r="A54" s="135"/>
      <c r="B54" s="136"/>
      <c r="C54" s="137"/>
      <c r="D54" s="134"/>
      <c r="E54" s="485"/>
      <c r="F54" s="485"/>
      <c r="G54" s="140"/>
      <c r="H54" s="475"/>
      <c r="I54" s="476"/>
      <c r="J54" s="477"/>
      <c r="K54" s="478"/>
      <c r="P54" s="135"/>
      <c r="Q54" s="136"/>
      <c r="R54" s="137"/>
      <c r="S54" s="134"/>
      <c r="T54" s="485"/>
      <c r="U54" s="485"/>
      <c r="V54" s="140"/>
      <c r="W54" s="863"/>
      <c r="X54" s="476"/>
      <c r="Y54" s="477"/>
      <c r="Z54" s="478"/>
    </row>
    <row r="55" spans="1:27" ht="14" customHeight="1" x14ac:dyDescent="0.25">
      <c r="A55" s="132"/>
      <c r="B55" s="133"/>
      <c r="C55" s="134"/>
      <c r="D55" s="134"/>
      <c r="E55" s="485"/>
      <c r="F55" s="484"/>
      <c r="G55" s="884" t="s">
        <v>702</v>
      </c>
      <c r="H55" s="475"/>
      <c r="I55" s="476"/>
      <c r="J55" s="477"/>
      <c r="K55" s="478" t="s">
        <v>349</v>
      </c>
      <c r="P55" s="132"/>
      <c r="Q55" s="133"/>
      <c r="R55" s="134"/>
      <c r="S55" s="134"/>
      <c r="T55" s="485"/>
      <c r="U55" s="484"/>
      <c r="V55" s="884" t="s">
        <v>702</v>
      </c>
      <c r="W55" s="863"/>
      <c r="X55" s="476"/>
      <c r="Y55" s="477"/>
      <c r="Z55" s="478" t="s">
        <v>349</v>
      </c>
    </row>
    <row r="56" spans="1:27" ht="14" x14ac:dyDescent="0.25">
      <c r="A56" s="132"/>
      <c r="B56" s="133"/>
      <c r="C56" s="134"/>
      <c r="D56" s="134"/>
      <c r="E56" s="485"/>
      <c r="F56" s="485"/>
      <c r="G56" s="884" t="s">
        <v>703</v>
      </c>
      <c r="H56" s="475"/>
      <c r="I56" s="476"/>
      <c r="J56" s="477"/>
      <c r="K56" s="478"/>
      <c r="P56" s="132"/>
      <c r="Q56" s="133"/>
      <c r="R56" s="134"/>
      <c r="S56" s="134"/>
      <c r="T56" s="485"/>
      <c r="U56" s="485"/>
      <c r="V56" s="884" t="s">
        <v>703</v>
      </c>
      <c r="W56" s="863"/>
      <c r="X56" s="476"/>
      <c r="Y56" s="477"/>
      <c r="Z56" s="478"/>
    </row>
    <row r="57" spans="1:27" ht="14" x14ac:dyDescent="0.25">
      <c r="A57" s="135"/>
      <c r="B57" s="136"/>
      <c r="C57" s="137"/>
      <c r="D57" s="137"/>
      <c r="E57" s="137"/>
      <c r="F57" s="134"/>
      <c r="G57" s="140"/>
      <c r="H57" s="475"/>
      <c r="I57" s="476"/>
      <c r="J57" s="477"/>
      <c r="K57" s="478"/>
      <c r="P57" s="135"/>
      <c r="Q57" s="136"/>
      <c r="R57" s="137"/>
      <c r="S57" s="137"/>
      <c r="T57" s="137"/>
      <c r="U57" s="134"/>
      <c r="V57" s="140"/>
      <c r="W57" s="863"/>
      <c r="X57" s="476"/>
      <c r="Y57" s="477"/>
      <c r="Z57" s="478"/>
    </row>
    <row r="58" spans="1:27" ht="14" x14ac:dyDescent="0.25">
      <c r="A58" s="135"/>
      <c r="B58" s="136"/>
      <c r="C58" s="137"/>
      <c r="D58" s="137"/>
      <c r="E58" s="137"/>
      <c r="F58" s="134"/>
      <c r="G58" s="408" t="s">
        <v>144</v>
      </c>
      <c r="H58" s="475"/>
      <c r="I58" s="476"/>
      <c r="J58" s="477"/>
      <c r="K58" s="478">
        <f>'BofQ Build-ups'!F424</f>
        <v>314400</v>
      </c>
      <c r="P58" s="135"/>
      <c r="Q58" s="136"/>
      <c r="R58" s="137"/>
      <c r="S58" s="137"/>
      <c r="T58" s="137"/>
      <c r="U58" s="134"/>
      <c r="V58" s="820" t="s">
        <v>144</v>
      </c>
      <c r="W58" s="863"/>
      <c r="X58" s="476"/>
      <c r="Y58" s="477"/>
      <c r="Z58" s="478">
        <v>314400</v>
      </c>
    </row>
    <row r="59" spans="1:27" ht="14.5" thickBot="1" x14ac:dyDescent="0.3">
      <c r="A59" s="135"/>
      <c r="B59" s="136"/>
      <c r="C59" s="137"/>
      <c r="D59" s="137"/>
      <c r="E59" s="137"/>
      <c r="F59" s="134"/>
      <c r="G59" s="408"/>
      <c r="H59" s="475"/>
      <c r="I59" s="476"/>
      <c r="J59" s="477"/>
      <c r="K59" s="478"/>
      <c r="P59" s="135"/>
      <c r="Q59" s="136"/>
      <c r="R59" s="137"/>
      <c r="S59" s="137"/>
      <c r="T59" s="137"/>
      <c r="U59" s="134"/>
      <c r="V59" s="820"/>
      <c r="W59" s="863"/>
      <c r="X59" s="476"/>
      <c r="Y59" s="477"/>
      <c r="Z59" s="478"/>
    </row>
    <row r="60" spans="1:27" ht="16.5" thickTop="1" thickBot="1" x14ac:dyDescent="0.3">
      <c r="A60" s="135"/>
      <c r="B60" s="136"/>
      <c r="C60" s="137"/>
      <c r="D60" s="137"/>
      <c r="E60" s="137"/>
      <c r="F60" s="134"/>
      <c r="G60" s="486" t="s">
        <v>145</v>
      </c>
      <c r="H60" s="487"/>
      <c r="I60" s="488"/>
      <c r="J60" s="489"/>
      <c r="K60" s="490">
        <f>SUM(K9:K59)</f>
        <v>14161553.627499998</v>
      </c>
      <c r="L60" s="483"/>
      <c r="M60" s="491"/>
      <c r="N60" s="492"/>
      <c r="P60" s="135"/>
      <c r="Q60" s="136"/>
      <c r="R60" s="137"/>
      <c r="S60" s="137"/>
      <c r="T60" s="137"/>
      <c r="U60" s="134"/>
      <c r="V60" s="486" t="s">
        <v>145</v>
      </c>
      <c r="W60" s="864"/>
      <c r="X60" s="488"/>
      <c r="Y60" s="489"/>
      <c r="Z60" s="490">
        <f>SUM(Z10:Z59)</f>
        <v>14360392.655029997</v>
      </c>
    </row>
    <row r="61" spans="1:27" ht="14.5" thickTop="1" x14ac:dyDescent="0.25">
      <c r="A61" s="135"/>
      <c r="B61" s="136"/>
      <c r="C61" s="137"/>
      <c r="D61" s="137"/>
      <c r="E61" s="137"/>
      <c r="F61" s="134"/>
      <c r="G61" s="408"/>
      <c r="H61" s="475"/>
      <c r="I61" s="476"/>
      <c r="J61" s="477"/>
      <c r="K61" s="478"/>
      <c r="M61" s="491"/>
      <c r="N61" s="493"/>
      <c r="P61" s="135"/>
      <c r="Q61" s="136"/>
      <c r="R61" s="137"/>
      <c r="S61" s="137"/>
      <c r="T61" s="137"/>
      <c r="U61" s="134"/>
      <c r="V61" s="820"/>
      <c r="W61" s="863"/>
      <c r="X61" s="476"/>
      <c r="Y61" s="477"/>
      <c r="Z61" s="478"/>
    </row>
    <row r="62" spans="1:27" ht="14" x14ac:dyDescent="0.25">
      <c r="A62" s="135"/>
      <c r="B62" s="136"/>
      <c r="C62" s="137"/>
      <c r="D62" s="137"/>
      <c r="E62" s="137"/>
      <c r="F62" s="134"/>
      <c r="G62" s="139"/>
      <c r="H62" s="475"/>
      <c r="I62" s="476"/>
      <c r="J62" s="477"/>
      <c r="K62" s="478"/>
      <c r="P62" s="135"/>
      <c r="Q62" s="136"/>
      <c r="R62" s="137"/>
      <c r="S62" s="137"/>
      <c r="T62" s="137"/>
      <c r="U62" s="134"/>
      <c r="V62" s="139"/>
      <c r="W62" s="863"/>
      <c r="X62" s="476"/>
      <c r="Y62" s="477"/>
      <c r="Z62" s="478"/>
    </row>
    <row r="63" spans="1:27" ht="28" x14ac:dyDescent="0.25">
      <c r="A63" s="135"/>
      <c r="B63" s="136"/>
      <c r="C63" s="137"/>
      <c r="D63" s="137"/>
      <c r="E63" s="137"/>
      <c r="F63" s="134"/>
      <c r="G63" s="140" t="s">
        <v>489</v>
      </c>
      <c r="H63" s="475"/>
      <c r="I63" s="476"/>
      <c r="J63" s="477"/>
      <c r="K63" s="478"/>
      <c r="P63" s="135"/>
      <c r="Q63" s="136"/>
      <c r="R63" s="137"/>
      <c r="S63" s="137"/>
      <c r="T63" s="137"/>
      <c r="U63" s="134"/>
      <c r="V63" s="140" t="s">
        <v>489</v>
      </c>
      <c r="W63" s="863"/>
      <c r="X63" s="476"/>
      <c r="Y63" s="477"/>
      <c r="Z63" s="478"/>
    </row>
    <row r="64" spans="1:27" ht="14" x14ac:dyDescent="0.25">
      <c r="A64" s="135"/>
      <c r="B64" s="136"/>
      <c r="C64" s="137"/>
      <c r="D64" s="137"/>
      <c r="E64" s="137"/>
      <c r="F64" s="134"/>
      <c r="G64" s="140" t="s">
        <v>350</v>
      </c>
      <c r="H64" s="475"/>
      <c r="I64" s="476"/>
      <c r="J64" s="477"/>
      <c r="K64" s="478">
        <f>K60*25%</f>
        <v>3540388.4068749994</v>
      </c>
      <c r="P64" s="135"/>
      <c r="Q64" s="136"/>
      <c r="R64" s="137"/>
      <c r="S64" s="137"/>
      <c r="T64" s="137"/>
      <c r="U64" s="134"/>
      <c r="V64" s="140" t="s">
        <v>350</v>
      </c>
      <c r="W64" s="863"/>
      <c r="X64" s="476"/>
      <c r="Y64" s="477"/>
      <c r="Z64" s="478">
        <f>Z60*0.25</f>
        <v>3590098.1637574993</v>
      </c>
      <c r="AA64" s="491"/>
    </row>
    <row r="65" spans="1:26" ht="14.5" x14ac:dyDescent="0.25">
      <c r="A65" s="135"/>
      <c r="B65" s="136"/>
      <c r="C65" s="137"/>
      <c r="D65" s="137"/>
      <c r="E65" s="137"/>
      <c r="F65" s="666"/>
      <c r="G65" s="668"/>
      <c r="H65" s="667"/>
      <c r="I65" s="476"/>
      <c r="J65" s="477"/>
      <c r="K65" s="478"/>
      <c r="P65" s="135"/>
      <c r="Q65" s="136"/>
      <c r="R65" s="137"/>
      <c r="S65" s="137"/>
      <c r="T65" s="137"/>
      <c r="U65" s="666"/>
      <c r="V65" s="668"/>
      <c r="W65" s="865"/>
      <c r="X65" s="476"/>
      <c r="Y65" s="477"/>
      <c r="Z65" s="478"/>
    </row>
    <row r="66" spans="1:26" ht="14" x14ac:dyDescent="0.25">
      <c r="A66" s="135"/>
      <c r="B66" s="136"/>
      <c r="C66" s="137"/>
      <c r="D66" s="137"/>
      <c r="E66" s="137"/>
      <c r="F66" s="134"/>
      <c r="G66" s="140"/>
      <c r="H66" s="475"/>
      <c r="I66" s="476"/>
      <c r="J66" s="477"/>
      <c r="K66" s="478"/>
      <c r="P66" s="135"/>
      <c r="Q66" s="136"/>
      <c r="R66" s="137"/>
      <c r="S66" s="137"/>
      <c r="T66" s="137"/>
      <c r="U66" s="134"/>
      <c r="V66" s="140"/>
      <c r="W66" s="863"/>
      <c r="X66" s="476"/>
      <c r="Y66" s="477"/>
      <c r="Z66" s="478"/>
    </row>
    <row r="67" spans="1:26" ht="14" x14ac:dyDescent="0.25">
      <c r="A67" s="135"/>
      <c r="B67" s="136"/>
      <c r="C67" s="137"/>
      <c r="D67" s="137"/>
      <c r="E67" s="137"/>
      <c r="F67" s="480"/>
      <c r="G67" s="669" t="s">
        <v>493</v>
      </c>
      <c r="H67" s="475"/>
      <c r="I67" s="481"/>
      <c r="J67" s="670"/>
      <c r="K67" s="482">
        <f>K60*7%</f>
        <v>991308.75392499997</v>
      </c>
      <c r="P67" s="135"/>
      <c r="Q67" s="136"/>
      <c r="R67" s="137"/>
      <c r="S67" s="137"/>
      <c r="T67" s="137"/>
      <c r="U67" s="134"/>
      <c r="V67" s="140" t="s">
        <v>493</v>
      </c>
      <c r="W67" s="863"/>
      <c r="X67" s="476"/>
      <c r="Y67" s="477"/>
      <c r="Z67" s="478">
        <f>Z60*0.07</f>
        <v>1005227.4858521</v>
      </c>
    </row>
    <row r="68" spans="1:26" ht="14" x14ac:dyDescent="0.25">
      <c r="A68" s="135"/>
      <c r="B68" s="136"/>
      <c r="C68" s="137"/>
      <c r="D68" s="137"/>
      <c r="E68" s="137"/>
      <c r="F68" s="134"/>
      <c r="G68" s="140"/>
      <c r="H68" s="475"/>
      <c r="I68" s="476"/>
      <c r="J68" s="477"/>
      <c r="K68" s="494"/>
      <c r="P68" s="135"/>
      <c r="Q68" s="136"/>
      <c r="R68" s="137"/>
      <c r="S68" s="137"/>
      <c r="T68" s="137"/>
      <c r="U68" s="134"/>
      <c r="V68" s="140"/>
      <c r="W68" s="863"/>
      <c r="X68" s="476"/>
      <c r="Y68" s="477"/>
      <c r="Z68" s="494"/>
    </row>
    <row r="69" spans="1:26" ht="14" x14ac:dyDescent="0.25">
      <c r="A69" s="135"/>
      <c r="B69" s="136"/>
      <c r="C69" s="137"/>
      <c r="D69" s="137"/>
      <c r="E69" s="137"/>
      <c r="F69" s="134"/>
      <c r="G69" s="140"/>
      <c r="H69" s="475"/>
      <c r="I69" s="476"/>
      <c r="J69" s="477"/>
      <c r="K69" s="478"/>
      <c r="P69" s="135"/>
      <c r="Q69" s="136"/>
      <c r="R69" s="137"/>
      <c r="S69" s="137"/>
      <c r="T69" s="137"/>
      <c r="U69" s="134"/>
      <c r="V69" s="140"/>
      <c r="W69" s="863"/>
      <c r="X69" s="476"/>
      <c r="Y69" s="477"/>
      <c r="Z69" s="478"/>
    </row>
    <row r="70" spans="1:26" ht="14" x14ac:dyDescent="0.25">
      <c r="A70" s="135"/>
      <c r="B70" s="136"/>
      <c r="C70" s="137"/>
      <c r="D70" s="137"/>
      <c r="E70" s="137"/>
      <c r="F70" s="134"/>
      <c r="G70" s="660" t="s">
        <v>491</v>
      </c>
      <c r="H70" s="662"/>
      <c r="I70" s="663"/>
      <c r="J70" s="664"/>
      <c r="K70" s="661">
        <f>K60+K64+K67</f>
        <v>18693250.788299996</v>
      </c>
      <c r="P70" s="135"/>
      <c r="Q70" s="136"/>
      <c r="R70" s="137"/>
      <c r="S70" s="137"/>
      <c r="T70" s="137"/>
      <c r="U70" s="134"/>
      <c r="V70" s="820" t="s">
        <v>491</v>
      </c>
      <c r="W70" s="866"/>
      <c r="X70" s="663"/>
      <c r="Y70" s="664"/>
      <c r="Z70" s="661">
        <f>Z60+Z64+Z67</f>
        <v>18955718.304639596</v>
      </c>
    </row>
    <row r="71" spans="1:26" ht="14" x14ac:dyDescent="0.25">
      <c r="A71" s="135"/>
      <c r="B71" s="136"/>
      <c r="C71" s="137"/>
      <c r="D71" s="137"/>
      <c r="E71" s="137"/>
      <c r="F71" s="134"/>
      <c r="G71" s="408"/>
      <c r="H71" s="475"/>
      <c r="I71" s="476"/>
      <c r="J71" s="495"/>
      <c r="K71" s="478"/>
      <c r="P71" s="135"/>
      <c r="Q71" s="136"/>
      <c r="R71" s="137"/>
      <c r="S71" s="137"/>
      <c r="T71" s="137"/>
      <c r="U71" s="134"/>
      <c r="V71" s="820"/>
      <c r="W71" s="863"/>
      <c r="X71" s="476"/>
      <c r="Y71" s="495"/>
      <c r="Z71" s="478"/>
    </row>
    <row r="72" spans="1:26" ht="14" x14ac:dyDescent="0.25">
      <c r="A72" s="135"/>
      <c r="B72" s="136"/>
      <c r="C72" s="137"/>
      <c r="D72" s="137"/>
      <c r="E72" s="137"/>
      <c r="F72" s="134"/>
      <c r="G72" s="140" t="s">
        <v>495</v>
      </c>
      <c r="H72" s="475"/>
      <c r="I72" s="476"/>
      <c r="J72" s="495"/>
      <c r="K72" s="478">
        <f>K70*8%</f>
        <v>1495460.0630639996</v>
      </c>
      <c r="P72" s="135"/>
      <c r="Q72" s="136"/>
      <c r="R72" s="137"/>
      <c r="S72" s="137"/>
      <c r="T72" s="137"/>
      <c r="U72" s="134"/>
      <c r="V72" s="140" t="s">
        <v>495</v>
      </c>
      <c r="W72" s="863"/>
      <c r="X72" s="476"/>
      <c r="Y72" s="495"/>
      <c r="Z72" s="478">
        <f>Z70*0.08</f>
        <v>1516457.4643711678</v>
      </c>
    </row>
    <row r="73" spans="1:26" ht="14" x14ac:dyDescent="0.25">
      <c r="A73" s="135"/>
      <c r="B73" s="136"/>
      <c r="C73" s="137"/>
      <c r="D73" s="137"/>
      <c r="E73" s="137"/>
      <c r="F73" s="134"/>
      <c r="G73" s="140"/>
      <c r="H73" s="475"/>
      <c r="I73" s="476"/>
      <c r="J73" s="495"/>
      <c r="K73" s="478"/>
      <c r="P73" s="135"/>
      <c r="Q73" s="136"/>
      <c r="R73" s="137"/>
      <c r="S73" s="137"/>
      <c r="T73" s="137"/>
      <c r="U73" s="134"/>
      <c r="V73" s="140"/>
      <c r="W73" s="863"/>
      <c r="X73" s="476"/>
      <c r="Y73" s="495"/>
      <c r="Z73" s="478"/>
    </row>
    <row r="74" spans="1:26" ht="14" x14ac:dyDescent="0.25">
      <c r="A74" s="135"/>
      <c r="B74" s="136"/>
      <c r="C74" s="137"/>
      <c r="D74" s="137"/>
      <c r="E74" s="137"/>
      <c r="F74" s="134"/>
      <c r="G74" s="669" t="s">
        <v>494</v>
      </c>
      <c r="H74" s="475"/>
      <c r="I74" s="481"/>
      <c r="J74" s="671"/>
      <c r="K74" s="482">
        <f>K60*20%</f>
        <v>2832310.7254999997</v>
      </c>
      <c r="P74" s="135"/>
      <c r="Q74" s="136"/>
      <c r="R74" s="137"/>
      <c r="S74" s="137"/>
      <c r="T74" s="137"/>
      <c r="U74" s="134"/>
      <c r="V74" s="140" t="s">
        <v>494</v>
      </c>
      <c r="W74" s="863"/>
      <c r="X74" s="476"/>
      <c r="Y74" s="495"/>
      <c r="Z74" s="478">
        <f>Z60*20%</f>
        <v>2872078.5310059995</v>
      </c>
    </row>
    <row r="75" spans="1:26" ht="14" x14ac:dyDescent="0.25">
      <c r="A75" s="135"/>
      <c r="B75" s="136"/>
      <c r="C75" s="137"/>
      <c r="D75" s="137"/>
      <c r="E75" s="137"/>
      <c r="F75" s="134"/>
      <c r="G75" s="140"/>
      <c r="H75" s="475"/>
      <c r="I75" s="476"/>
      <c r="J75" s="495"/>
      <c r="K75" s="478"/>
      <c r="P75" s="135"/>
      <c r="Q75" s="136"/>
      <c r="R75" s="137"/>
      <c r="S75" s="137"/>
      <c r="T75" s="137"/>
      <c r="U75" s="134"/>
      <c r="V75" s="140"/>
      <c r="W75" s="863"/>
      <c r="X75" s="476"/>
      <c r="Y75" s="495"/>
      <c r="Z75" s="478"/>
    </row>
    <row r="76" spans="1:26" ht="14" x14ac:dyDescent="0.25">
      <c r="A76" s="135"/>
      <c r="B76" s="136"/>
      <c r="C76" s="137"/>
      <c r="D76" s="137"/>
      <c r="E76" s="137"/>
      <c r="F76" s="134"/>
      <c r="G76" s="408"/>
      <c r="H76" s="475"/>
      <c r="I76" s="476"/>
      <c r="J76" s="477"/>
      <c r="K76" s="494"/>
      <c r="P76" s="135"/>
      <c r="Q76" s="136"/>
      <c r="R76" s="137"/>
      <c r="S76" s="137"/>
      <c r="T76" s="137"/>
      <c r="U76" s="134"/>
      <c r="V76" s="820"/>
      <c r="W76" s="863"/>
      <c r="X76" s="476"/>
      <c r="Y76" s="477"/>
      <c r="Z76" s="494"/>
    </row>
    <row r="77" spans="1:26" ht="14" x14ac:dyDescent="0.25">
      <c r="A77" s="135"/>
      <c r="B77" s="136"/>
      <c r="C77" s="137"/>
      <c r="D77" s="137"/>
      <c r="E77" s="137"/>
      <c r="F77" s="134"/>
      <c r="G77" s="408"/>
      <c r="H77" s="475"/>
      <c r="I77" s="476"/>
      <c r="J77" s="477"/>
      <c r="K77" s="478"/>
      <c r="P77" s="135"/>
      <c r="Q77" s="136"/>
      <c r="R77" s="137"/>
      <c r="S77" s="137"/>
      <c r="T77" s="137"/>
      <c r="U77" s="134"/>
      <c r="V77" s="820"/>
      <c r="W77" s="863"/>
      <c r="X77" s="476"/>
      <c r="Y77" s="477"/>
      <c r="Z77" s="478"/>
    </row>
    <row r="78" spans="1:26" ht="14" x14ac:dyDescent="0.25">
      <c r="A78" s="135"/>
      <c r="B78" s="136"/>
      <c r="C78" s="137"/>
      <c r="D78" s="137"/>
      <c r="E78" s="137"/>
      <c r="F78" s="134"/>
      <c r="G78" s="660" t="s">
        <v>402</v>
      </c>
      <c r="H78" s="662"/>
      <c r="I78" s="663"/>
      <c r="J78" s="665"/>
      <c r="K78" s="661">
        <f>SUM(K70:K76)</f>
        <v>23021021.576863993</v>
      </c>
      <c r="P78" s="135"/>
      <c r="Q78" s="136"/>
      <c r="R78" s="137"/>
      <c r="S78" s="137"/>
      <c r="T78" s="137"/>
      <c r="U78" s="134"/>
      <c r="V78" s="820" t="s">
        <v>402</v>
      </c>
      <c r="W78" s="866"/>
      <c r="X78" s="663"/>
      <c r="Y78" s="665"/>
      <c r="Z78" s="661">
        <f>SUM(Z70:Z74)</f>
        <v>23344254.300016765</v>
      </c>
    </row>
    <row r="79" spans="1:26" ht="14" x14ac:dyDescent="0.25">
      <c r="A79" s="135"/>
      <c r="B79" s="136"/>
      <c r="C79" s="137"/>
      <c r="D79" s="137"/>
      <c r="E79" s="137"/>
      <c r="F79" s="134"/>
      <c r="G79" s="408"/>
      <c r="H79" s="475"/>
      <c r="I79" s="476"/>
      <c r="J79" s="477"/>
      <c r="K79" s="478"/>
      <c r="P79" s="135"/>
      <c r="Q79" s="136"/>
      <c r="R79" s="137"/>
      <c r="S79" s="137"/>
      <c r="T79" s="137"/>
      <c r="U79" s="134"/>
      <c r="V79" s="820"/>
      <c r="W79" s="863"/>
      <c r="X79" s="476"/>
      <c r="Y79" s="477"/>
      <c r="Z79" s="478"/>
    </row>
    <row r="80" spans="1:26" ht="14" x14ac:dyDescent="0.25">
      <c r="A80" s="135"/>
      <c r="B80" s="136"/>
      <c r="C80" s="137"/>
      <c r="D80" s="137"/>
      <c r="E80" s="137"/>
      <c r="F80" s="134"/>
      <c r="G80" s="669" t="s">
        <v>492</v>
      </c>
      <c r="H80" s="475"/>
      <c r="I80" s="481"/>
      <c r="J80" s="670"/>
      <c r="K80" s="482">
        <f>K78*25%</f>
        <v>5755255.3942159982</v>
      </c>
      <c r="P80" s="135"/>
      <c r="Q80" s="136"/>
      <c r="R80" s="137"/>
      <c r="S80" s="137"/>
      <c r="T80" s="137"/>
      <c r="U80" s="134"/>
      <c r="V80" s="140" t="s">
        <v>492</v>
      </c>
      <c r="W80" s="863"/>
      <c r="X80" s="476"/>
      <c r="Y80" s="477"/>
      <c r="Z80" s="478">
        <f>Z78*25%</f>
        <v>5836063.5750041911</v>
      </c>
    </row>
    <row r="81" spans="1:27" ht="14.5" thickBot="1" x14ac:dyDescent="0.3">
      <c r="A81" s="135"/>
      <c r="B81" s="136"/>
      <c r="C81" s="137"/>
      <c r="D81" s="137"/>
      <c r="E81" s="137"/>
      <c r="F81" s="134"/>
      <c r="G81" s="140"/>
      <c r="H81" s="475"/>
      <c r="I81" s="476"/>
      <c r="J81" s="477"/>
      <c r="K81" s="478"/>
      <c r="P81" s="135"/>
      <c r="Q81" s="136"/>
      <c r="R81" s="137"/>
      <c r="S81" s="137"/>
      <c r="T81" s="137"/>
      <c r="U81" s="134"/>
      <c r="V81" s="140"/>
      <c r="W81" s="863"/>
      <c r="X81" s="476"/>
      <c r="Y81" s="477"/>
      <c r="Z81" s="478"/>
    </row>
    <row r="82" spans="1:27" s="501" customFormat="1" ht="16.5" thickTop="1" thickBot="1" x14ac:dyDescent="0.3">
      <c r="A82" s="141"/>
      <c r="B82" s="142"/>
      <c r="C82" s="142"/>
      <c r="D82" s="142"/>
      <c r="E82" s="142"/>
      <c r="F82" s="496"/>
      <c r="G82" s="143" t="s">
        <v>146</v>
      </c>
      <c r="H82" s="497"/>
      <c r="I82" s="498"/>
      <c r="J82" s="499"/>
      <c r="K82" s="500">
        <f>ROUNDUP(SUM(K78:K81),-4)</f>
        <v>28780000</v>
      </c>
      <c r="M82" s="491"/>
      <c r="N82" s="492"/>
      <c r="O82" s="449"/>
      <c r="P82" s="141"/>
      <c r="Q82" s="142"/>
      <c r="R82" s="142"/>
      <c r="S82" s="142"/>
      <c r="T82" s="142"/>
      <c r="U82" s="496"/>
      <c r="V82" s="143" t="s">
        <v>146</v>
      </c>
      <c r="W82" s="867"/>
      <c r="X82" s="498"/>
      <c r="Y82" s="499"/>
      <c r="Z82" s="500">
        <f>ROUNDUP(SUM(Z78:Z81),-4)</f>
        <v>29190000</v>
      </c>
      <c r="AA82" s="449"/>
    </row>
    <row r="83" spans="1:27" ht="14.5" thickTop="1" x14ac:dyDescent="0.25">
      <c r="A83" s="135"/>
      <c r="B83" s="136"/>
      <c r="C83" s="137"/>
      <c r="D83" s="137"/>
      <c r="E83" s="137"/>
      <c r="F83" s="134"/>
      <c r="G83" s="408"/>
      <c r="H83" s="475"/>
      <c r="I83" s="476"/>
      <c r="J83" s="477"/>
      <c r="K83" s="478"/>
      <c r="M83" s="491"/>
      <c r="N83" s="493"/>
      <c r="P83" s="135"/>
      <c r="Q83" s="136"/>
      <c r="R83" s="137"/>
      <c r="S83" s="137"/>
      <c r="T83" s="137"/>
      <c r="U83" s="134"/>
      <c r="V83" s="820"/>
      <c r="W83" s="863"/>
      <c r="X83" s="476"/>
      <c r="Y83" s="477"/>
      <c r="Z83" s="478"/>
    </row>
    <row r="84" spans="1:27" ht="14.5" thickBot="1" x14ac:dyDescent="0.3">
      <c r="A84" s="144"/>
      <c r="B84" s="145"/>
      <c r="C84" s="146"/>
      <c r="D84" s="146"/>
      <c r="E84" s="146"/>
      <c r="F84" s="502"/>
      <c r="G84" s="503"/>
      <c r="H84" s="504"/>
      <c r="I84" s="505"/>
      <c r="J84" s="506"/>
      <c r="K84" s="507"/>
      <c r="P84" s="144"/>
      <c r="Q84" s="145"/>
      <c r="R84" s="146"/>
      <c r="S84" s="146"/>
      <c r="T84" s="146"/>
      <c r="U84" s="502"/>
      <c r="V84" s="503"/>
      <c r="W84" s="869"/>
      <c r="X84" s="505"/>
      <c r="Y84" s="506"/>
      <c r="Z84" s="507"/>
    </row>
    <row r="85" spans="1:27" ht="14" x14ac:dyDescent="0.25">
      <c r="A85" s="147"/>
      <c r="B85" s="148"/>
      <c r="C85" s="149"/>
      <c r="D85" s="149"/>
      <c r="E85" s="149"/>
      <c r="F85" s="149"/>
      <c r="G85" s="150"/>
      <c r="H85" s="508"/>
      <c r="I85" s="509"/>
      <c r="J85" s="510"/>
      <c r="K85" s="511"/>
      <c r="P85" s="147"/>
      <c r="Q85" s="148"/>
      <c r="R85" s="149"/>
      <c r="S85" s="149"/>
      <c r="T85" s="149"/>
      <c r="U85" s="149"/>
      <c r="V85" s="150"/>
      <c r="W85" s="870"/>
      <c r="X85" s="509"/>
      <c r="Y85" s="510"/>
      <c r="Z85" s="511"/>
    </row>
    <row r="86" spans="1:27" ht="16" thickBot="1" x14ac:dyDescent="0.3">
      <c r="A86" s="151"/>
      <c r="B86" s="152"/>
      <c r="C86" s="153"/>
      <c r="D86" s="153"/>
      <c r="E86" s="153"/>
      <c r="F86" s="153"/>
      <c r="G86" s="512"/>
      <c r="H86" s="513"/>
      <c r="I86" s="514"/>
      <c r="J86" s="515"/>
      <c r="K86" s="516"/>
      <c r="P86" s="151"/>
      <c r="Q86" s="152"/>
      <c r="R86" s="153"/>
      <c r="S86" s="153"/>
      <c r="T86" s="153"/>
      <c r="U86" s="153"/>
      <c r="V86" s="512"/>
      <c r="W86" s="871"/>
      <c r="X86" s="514"/>
      <c r="Y86" s="515"/>
      <c r="Z86" s="516"/>
      <c r="AA86" s="868"/>
    </row>
    <row r="87" spans="1:27" x14ac:dyDescent="0.25">
      <c r="Z87" s="518"/>
    </row>
    <row r="89" spans="1:27" ht="14" x14ac:dyDescent="0.25">
      <c r="G89" s="517"/>
    </row>
    <row r="90" spans="1:27" ht="14" x14ac:dyDescent="0.25">
      <c r="G90" s="519"/>
    </row>
    <row r="91" spans="1:27" ht="14" x14ac:dyDescent="0.25">
      <c r="G91" s="520"/>
    </row>
    <row r="92" spans="1:27" ht="12.5" customHeight="1" x14ac:dyDescent="0.25">
      <c r="G92" s="892"/>
    </row>
    <row r="93" spans="1:27" ht="20.25" customHeight="1" x14ac:dyDescent="0.25">
      <c r="G93" s="893"/>
    </row>
    <row r="94" spans="1:27" ht="14" x14ac:dyDescent="0.25">
      <c r="G94" s="447"/>
    </row>
    <row r="95" spans="1:27" ht="14" x14ac:dyDescent="0.25">
      <c r="G95" s="447"/>
    </row>
    <row r="96" spans="1:27" ht="14" x14ac:dyDescent="0.25">
      <c r="G96" s="447"/>
    </row>
    <row r="97" spans="7:11" ht="14" x14ac:dyDescent="0.25">
      <c r="G97" s="447"/>
    </row>
    <row r="98" spans="7:11" ht="14" x14ac:dyDescent="0.25">
      <c r="G98" s="447"/>
    </row>
    <row r="99" spans="7:11" ht="14" x14ac:dyDescent="0.25">
      <c r="G99" s="447"/>
    </row>
    <row r="100" spans="7:11" ht="14" x14ac:dyDescent="0.25">
      <c r="G100" s="447"/>
    </row>
    <row r="101" spans="7:11" ht="14" x14ac:dyDescent="0.25">
      <c r="G101" s="447"/>
    </row>
    <row r="102" spans="7:11" ht="14" x14ac:dyDescent="0.25">
      <c r="G102" s="448"/>
    </row>
    <row r="103" spans="7:11" ht="14" x14ac:dyDescent="0.25">
      <c r="G103" s="447"/>
    </row>
    <row r="104" spans="7:11" ht="14" x14ac:dyDescent="0.25">
      <c r="G104" s="545"/>
    </row>
    <row r="105" spans="7:11" ht="14" x14ac:dyDescent="0.25">
      <c r="G105" s="545"/>
    </row>
    <row r="106" spans="7:11" ht="14" x14ac:dyDescent="0.25">
      <c r="G106" s="519"/>
      <c r="K106" s="521"/>
    </row>
    <row r="107" spans="7:11" ht="14" x14ac:dyDescent="0.25">
      <c r="G107" s="519"/>
      <c r="K107" s="521"/>
    </row>
    <row r="108" spans="7:11" ht="14" x14ac:dyDescent="0.25">
      <c r="G108" s="519"/>
    </row>
    <row r="109" spans="7:11" ht="14" x14ac:dyDescent="0.25">
      <c r="G109" s="519"/>
      <c r="K109" s="521"/>
    </row>
    <row r="110" spans="7:11" ht="14" x14ac:dyDescent="0.25">
      <c r="G110" s="519"/>
      <c r="K110" s="521"/>
    </row>
    <row r="111" spans="7:11" ht="14" x14ac:dyDescent="0.25">
      <c r="G111" s="519"/>
      <c r="K111" s="521"/>
    </row>
    <row r="112" spans="7:11" ht="14" x14ac:dyDescent="0.25">
      <c r="G112" s="519"/>
      <c r="K112" s="521"/>
    </row>
    <row r="113" spans="7:11" ht="14" x14ac:dyDescent="0.25">
      <c r="G113" s="519"/>
      <c r="K113" s="522"/>
    </row>
    <row r="114" spans="7:11" ht="14" x14ac:dyDescent="0.25">
      <c r="G114" s="519"/>
      <c r="K114" s="522"/>
    </row>
    <row r="115" spans="7:11" ht="14" x14ac:dyDescent="0.25">
      <c r="G115" s="519"/>
      <c r="K115" s="521"/>
    </row>
    <row r="116" spans="7:11" ht="14" x14ac:dyDescent="0.25">
      <c r="G116" s="519"/>
      <c r="K116" s="449"/>
    </row>
    <row r="117" spans="7:11" ht="14" x14ac:dyDescent="0.25">
      <c r="G117" s="519"/>
    </row>
    <row r="118" spans="7:11" x14ac:dyDescent="0.25">
      <c r="G118" s="523"/>
    </row>
    <row r="119" spans="7:11" x14ac:dyDescent="0.25">
      <c r="G119" s="523"/>
    </row>
  </sheetData>
  <customSheetViews>
    <customSheetView guid="{9539ECA7-22C4-41C9-A8C4-6E5376FFFC58}" fitToPage="1">
      <selection activeCell="H10" sqref="H10"/>
      <pageMargins left="0.7" right="0.7" top="0.75" bottom="0.75" header="0.3" footer="0.3"/>
      <pageSetup paperSize="9" scale="72" fitToHeight="0" orientation="portrait" r:id="rId1"/>
    </customSheetView>
  </customSheetViews>
  <pageMargins left="0.70866141732283472" right="0.70866141732283472" top="0.74803149606299213" bottom="0.74803149606299213" header="0.31496062992125984" footer="0.31496062992125984"/>
  <pageSetup paperSize="9" scale="56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529"/>
  <sheetViews>
    <sheetView topLeftCell="B367" zoomScale="70" zoomScaleNormal="70" workbookViewId="0">
      <selection activeCell="H399" sqref="H399"/>
    </sheetView>
  </sheetViews>
  <sheetFormatPr defaultColWidth="9.1796875" defaultRowHeight="12.5" x14ac:dyDescent="0.25"/>
  <cols>
    <col min="1" max="1" width="7.26953125" style="394" customWidth="1"/>
    <col min="2" max="2" width="69.1796875" style="394" customWidth="1"/>
    <col min="3" max="3" width="13.54296875" style="239" customWidth="1"/>
    <col min="4" max="4" width="9.26953125" style="533" bestFit="1" customWidth="1"/>
    <col min="5" max="5" width="11.453125" style="395" customWidth="1"/>
    <col min="6" max="6" width="13.7265625" style="240" customWidth="1"/>
    <col min="7" max="7" width="24.81640625" style="354" customWidth="1"/>
    <col min="8" max="8" width="12.1796875" style="354" customWidth="1"/>
    <col min="9" max="9" width="7.54296875" style="354" customWidth="1"/>
    <col min="10" max="10" width="69.1796875" style="350" customWidth="1"/>
    <col min="11" max="11" width="13.54296875" style="350" customWidth="1"/>
    <col min="12" max="12" width="9.453125" style="350" customWidth="1"/>
    <col min="13" max="13" width="12.54296875" style="350" customWidth="1"/>
    <col min="14" max="14" width="13.54296875" style="350" customWidth="1"/>
    <col min="15" max="16384" width="9.1796875" style="350"/>
  </cols>
  <sheetData>
    <row r="1" spans="1:15" ht="13.5" thickBot="1" x14ac:dyDescent="0.3">
      <c r="A1" s="349"/>
      <c r="B1" s="349"/>
      <c r="C1" s="203"/>
      <c r="D1" s="529"/>
      <c r="E1" s="349"/>
      <c r="F1" s="199"/>
      <c r="G1" s="349"/>
      <c r="H1" s="757"/>
      <c r="I1" s="757"/>
      <c r="J1" s="757"/>
      <c r="K1" s="758"/>
      <c r="L1" s="759"/>
      <c r="M1" s="757"/>
      <c r="N1" s="760"/>
      <c r="O1" s="394"/>
    </row>
    <row r="2" spans="1:15" ht="13.5" thickBot="1" x14ac:dyDescent="0.3">
      <c r="A2" s="351"/>
      <c r="B2" s="352" t="s">
        <v>119</v>
      </c>
      <c r="C2" s="218"/>
      <c r="D2" s="530"/>
      <c r="E2" s="353"/>
      <c r="F2" s="219"/>
      <c r="H2" s="395"/>
      <c r="I2" s="761"/>
      <c r="J2" s="762" t="s">
        <v>119</v>
      </c>
      <c r="K2" s="763"/>
      <c r="L2" s="764"/>
      <c r="M2" s="765"/>
      <c r="N2" s="766"/>
      <c r="O2" s="394"/>
    </row>
    <row r="3" spans="1:15" ht="13.5" thickBot="1" x14ac:dyDescent="0.3">
      <c r="A3" s="355"/>
      <c r="B3" s="81" t="s">
        <v>10</v>
      </c>
      <c r="C3" s="220"/>
      <c r="D3" s="534"/>
      <c r="E3" s="356"/>
      <c r="F3" s="446">
        <v>44064</v>
      </c>
      <c r="G3" s="357"/>
      <c r="H3" s="767"/>
      <c r="I3" s="355"/>
      <c r="J3" s="768" t="s">
        <v>10</v>
      </c>
      <c r="K3" s="769"/>
      <c r="L3" s="534"/>
      <c r="M3" s="356"/>
      <c r="N3" s="446">
        <v>43194</v>
      </c>
      <c r="O3" s="394"/>
    </row>
    <row r="4" spans="1:15" ht="13.5" thickBot="1" x14ac:dyDescent="0.3">
      <c r="A4" s="355"/>
      <c r="B4" s="352" t="s">
        <v>235</v>
      </c>
      <c r="C4" s="220"/>
      <c r="D4" s="535"/>
      <c r="E4" s="358"/>
      <c r="F4" s="221" t="s">
        <v>121</v>
      </c>
      <c r="G4" s="357"/>
      <c r="H4" s="767"/>
      <c r="I4" s="355"/>
      <c r="J4" s="762" t="s">
        <v>235</v>
      </c>
      <c r="K4" s="769"/>
      <c r="L4" s="535"/>
      <c r="M4" s="358"/>
      <c r="N4" s="221" t="s">
        <v>121</v>
      </c>
      <c r="O4" s="394"/>
    </row>
    <row r="5" spans="1:15" ht="13.5" thickBot="1" x14ac:dyDescent="0.3">
      <c r="A5" s="359"/>
      <c r="B5" s="360" t="s">
        <v>122</v>
      </c>
      <c r="C5" s="222" t="s">
        <v>205</v>
      </c>
      <c r="D5" s="536" t="s">
        <v>1</v>
      </c>
      <c r="E5" s="361" t="s">
        <v>3</v>
      </c>
      <c r="F5" s="223" t="s">
        <v>4</v>
      </c>
      <c r="G5" s="357"/>
      <c r="H5" s="767"/>
      <c r="I5" s="359"/>
      <c r="J5" s="360" t="s">
        <v>122</v>
      </c>
      <c r="K5" s="222" t="s">
        <v>205</v>
      </c>
      <c r="L5" s="536" t="s">
        <v>1</v>
      </c>
      <c r="M5" s="361" t="s">
        <v>3</v>
      </c>
      <c r="N5" s="223" t="s">
        <v>4</v>
      </c>
      <c r="O5" s="394"/>
    </row>
    <row r="6" spans="1:15" ht="13" x14ac:dyDescent="0.25">
      <c r="A6" s="362"/>
      <c r="B6" s="363"/>
      <c r="C6" s="224"/>
      <c r="D6" s="537"/>
      <c r="E6" s="364"/>
      <c r="F6" s="225"/>
      <c r="G6" s="365"/>
      <c r="H6" s="395"/>
      <c r="I6" s="362"/>
      <c r="J6" s="363"/>
      <c r="K6" s="770"/>
      <c r="L6" s="537"/>
      <c r="M6" s="364"/>
      <c r="N6" s="225"/>
      <c r="O6" s="394"/>
    </row>
    <row r="7" spans="1:15" ht="13" x14ac:dyDescent="0.25">
      <c r="A7" s="366"/>
      <c r="B7" s="367" t="s">
        <v>236</v>
      </c>
      <c r="C7" s="227"/>
      <c r="D7" s="532"/>
      <c r="E7" s="369"/>
      <c r="F7" s="228"/>
      <c r="G7" s="365"/>
      <c r="H7" s="395"/>
      <c r="I7" s="366"/>
      <c r="J7" s="367" t="s">
        <v>236</v>
      </c>
      <c r="K7" s="236"/>
      <c r="L7" s="532"/>
      <c r="M7" s="369"/>
      <c r="N7" s="228"/>
      <c r="O7" s="394"/>
    </row>
    <row r="8" spans="1:15" ht="13" x14ac:dyDescent="0.25">
      <c r="A8" s="366"/>
      <c r="B8" s="367"/>
      <c r="C8" s="227"/>
      <c r="D8" s="532"/>
      <c r="E8" s="369"/>
      <c r="F8" s="228"/>
      <c r="G8" s="365"/>
      <c r="H8" s="395"/>
      <c r="I8" s="366"/>
      <c r="J8" s="367"/>
      <c r="K8" s="236"/>
      <c r="L8" s="532"/>
      <c r="M8" s="369"/>
      <c r="N8" s="228"/>
      <c r="O8" s="394"/>
    </row>
    <row r="9" spans="1:15" ht="13" x14ac:dyDescent="0.25">
      <c r="A9" s="370"/>
      <c r="B9" s="373" t="s">
        <v>206</v>
      </c>
      <c r="C9" s="227"/>
      <c r="D9" s="532"/>
      <c r="E9" s="369"/>
      <c r="F9" s="228"/>
      <c r="G9" s="899" t="s">
        <v>516</v>
      </c>
      <c r="H9" s="395"/>
      <c r="I9" s="370"/>
      <c r="J9" s="706" t="s">
        <v>206</v>
      </c>
      <c r="K9" s="236"/>
      <c r="L9" s="532"/>
      <c r="M9" s="369"/>
      <c r="N9" s="228"/>
      <c r="O9" s="394"/>
    </row>
    <row r="10" spans="1:15" ht="13" x14ac:dyDescent="0.25">
      <c r="A10" s="370"/>
      <c r="B10" s="373"/>
      <c r="C10" s="230"/>
      <c r="D10" s="235"/>
      <c r="E10" s="371"/>
      <c r="F10" s="228"/>
      <c r="G10" s="365"/>
      <c r="H10" s="395"/>
      <c r="I10" s="370"/>
      <c r="J10" s="706" t="s">
        <v>206</v>
      </c>
      <c r="K10" s="771"/>
      <c r="L10" s="235"/>
      <c r="M10" s="371"/>
      <c r="N10" s="228"/>
      <c r="O10" s="394"/>
    </row>
    <row r="11" spans="1:15" x14ac:dyDescent="0.25">
      <c r="A11" s="370"/>
      <c r="B11" s="375" t="s">
        <v>207</v>
      </c>
      <c r="C11" s="230"/>
      <c r="D11" s="235"/>
      <c r="E11" s="371"/>
      <c r="F11" s="228"/>
      <c r="G11" s="365"/>
      <c r="H11" s="395"/>
      <c r="I11" s="370"/>
      <c r="J11" s="772" t="s">
        <v>207</v>
      </c>
      <c r="K11" s="771"/>
      <c r="L11" s="235"/>
      <c r="M11" s="371"/>
      <c r="N11" s="228"/>
      <c r="O11" s="394"/>
    </row>
    <row r="12" spans="1:15" ht="13" x14ac:dyDescent="0.25">
      <c r="A12" s="370"/>
      <c r="B12" s="373"/>
      <c r="C12" s="230"/>
      <c r="D12" s="235"/>
      <c r="E12" s="371"/>
      <c r="F12" s="228"/>
      <c r="G12" s="365"/>
      <c r="H12" s="395"/>
      <c r="I12" s="370"/>
      <c r="J12" s="706"/>
      <c r="K12" s="771"/>
      <c r="L12" s="235"/>
      <c r="M12" s="371"/>
      <c r="N12" s="228"/>
      <c r="O12" s="394"/>
    </row>
    <row r="13" spans="1:15" x14ac:dyDescent="0.25">
      <c r="A13" s="370"/>
      <c r="B13" s="3" t="s">
        <v>208</v>
      </c>
      <c r="C13" s="230">
        <v>15</v>
      </c>
      <c r="D13" s="235" t="s">
        <v>209</v>
      </c>
      <c r="E13" s="372">
        <v>1920</v>
      </c>
      <c r="F13" s="229">
        <f>C13*E13</f>
        <v>28800</v>
      </c>
      <c r="G13" s="365"/>
      <c r="H13" s="395"/>
      <c r="I13" s="370"/>
      <c r="J13" s="193" t="s">
        <v>208</v>
      </c>
      <c r="K13" s="771">
        <v>15</v>
      </c>
      <c r="L13" s="235" t="s">
        <v>209</v>
      </c>
      <c r="M13" s="371">
        <v>1920</v>
      </c>
      <c r="N13" s="229">
        <f>K13*M13</f>
        <v>28800</v>
      </c>
      <c r="O13" s="394"/>
    </row>
    <row r="14" spans="1:15" x14ac:dyDescent="0.25">
      <c r="A14" s="370"/>
      <c r="B14" s="3" t="s">
        <v>210</v>
      </c>
      <c r="C14" s="230">
        <v>1</v>
      </c>
      <c r="D14" s="235" t="s">
        <v>209</v>
      </c>
      <c r="E14" s="372">
        <v>4000</v>
      </c>
      <c r="F14" s="229">
        <f t="shared" ref="F14:F15" si="0">C14*E14</f>
        <v>4000</v>
      </c>
      <c r="G14" s="365"/>
      <c r="H14" s="395"/>
      <c r="I14" s="370"/>
      <c r="J14" s="193" t="s">
        <v>210</v>
      </c>
      <c r="K14" s="771">
        <v>1</v>
      </c>
      <c r="L14" s="235" t="s">
        <v>209</v>
      </c>
      <c r="M14" s="371">
        <v>4000</v>
      </c>
      <c r="N14" s="229">
        <f t="shared" ref="N14:N15" si="1">K14*M14</f>
        <v>4000</v>
      </c>
      <c r="O14" s="394"/>
    </row>
    <row r="15" spans="1:15" x14ac:dyDescent="0.25">
      <c r="A15" s="370"/>
      <c r="B15" s="3" t="s">
        <v>211</v>
      </c>
      <c r="C15" s="230">
        <v>2.2999999999999998</v>
      </c>
      <c r="D15" s="235" t="s">
        <v>209</v>
      </c>
      <c r="E15" s="372">
        <v>5940</v>
      </c>
      <c r="F15" s="229">
        <f t="shared" si="0"/>
        <v>13661.999999999998</v>
      </c>
      <c r="G15" s="365"/>
      <c r="H15" s="395"/>
      <c r="I15" s="370"/>
      <c r="J15" s="193" t="s">
        <v>211</v>
      </c>
      <c r="K15" s="771">
        <v>2.2999999999999998</v>
      </c>
      <c r="L15" s="235" t="s">
        <v>209</v>
      </c>
      <c r="M15" s="371">
        <v>5940</v>
      </c>
      <c r="N15" s="229">
        <f t="shared" si="1"/>
        <v>13661.999999999998</v>
      </c>
      <c r="O15" s="394"/>
    </row>
    <row r="16" spans="1:15" x14ac:dyDescent="0.25">
      <c r="A16" s="370"/>
      <c r="B16" s="3"/>
      <c r="C16" s="230"/>
      <c r="D16" s="235"/>
      <c r="E16" s="372"/>
      <c r="F16" s="228"/>
      <c r="G16" s="365"/>
      <c r="H16" s="395"/>
      <c r="I16" s="370"/>
      <c r="J16" s="193"/>
      <c r="K16" s="771"/>
      <c r="L16" s="235"/>
      <c r="M16" s="371"/>
      <c r="N16" s="228"/>
      <c r="O16" s="394"/>
    </row>
    <row r="17" spans="1:15" x14ac:dyDescent="0.25">
      <c r="A17" s="370"/>
      <c r="B17" s="375" t="s">
        <v>212</v>
      </c>
      <c r="C17" s="230"/>
      <c r="D17" s="235"/>
      <c r="E17" s="372"/>
      <c r="F17" s="228"/>
      <c r="G17" s="365"/>
      <c r="H17" s="395"/>
      <c r="I17" s="370"/>
      <c r="J17" s="772" t="s">
        <v>212</v>
      </c>
      <c r="K17" s="771"/>
      <c r="L17" s="235"/>
      <c r="M17" s="371"/>
      <c r="N17" s="228"/>
      <c r="O17" s="394"/>
    </row>
    <row r="18" spans="1:15" x14ac:dyDescent="0.25">
      <c r="A18" s="370"/>
      <c r="B18" s="3" t="s">
        <v>213</v>
      </c>
      <c r="C18" s="230">
        <f>320+400</f>
        <v>720</v>
      </c>
      <c r="D18" s="235" t="s">
        <v>7</v>
      </c>
      <c r="E18" s="372">
        <v>5</v>
      </c>
      <c r="F18" s="229">
        <f t="shared" ref="F18:F19" si="2">C18*E18</f>
        <v>3600</v>
      </c>
      <c r="G18" s="365"/>
      <c r="H18" s="395"/>
      <c r="I18" s="370"/>
      <c r="J18" s="193" t="s">
        <v>213</v>
      </c>
      <c r="K18" s="771">
        <f>320+400</f>
        <v>720</v>
      </c>
      <c r="L18" s="235" t="s">
        <v>7</v>
      </c>
      <c r="M18" s="371">
        <v>5</v>
      </c>
      <c r="N18" s="229">
        <f t="shared" ref="N18:N19" si="3">K18*M18</f>
        <v>3600</v>
      </c>
      <c r="O18" s="394"/>
    </row>
    <row r="19" spans="1:15" x14ac:dyDescent="0.25">
      <c r="A19" s="370"/>
      <c r="B19" s="3" t="s">
        <v>214</v>
      </c>
      <c r="C19" s="230">
        <v>10</v>
      </c>
      <c r="D19" s="235" t="s">
        <v>8</v>
      </c>
      <c r="E19" s="372">
        <v>74</v>
      </c>
      <c r="F19" s="229">
        <f t="shared" si="2"/>
        <v>740</v>
      </c>
      <c r="G19" s="365"/>
      <c r="H19" s="395"/>
      <c r="I19" s="370"/>
      <c r="J19" s="193" t="s">
        <v>214</v>
      </c>
      <c r="K19" s="771">
        <v>10</v>
      </c>
      <c r="L19" s="235" t="s">
        <v>8</v>
      </c>
      <c r="M19" s="371">
        <v>74</v>
      </c>
      <c r="N19" s="229">
        <f t="shared" si="3"/>
        <v>740</v>
      </c>
      <c r="O19" s="394"/>
    </row>
    <row r="20" spans="1:15" x14ac:dyDescent="0.25">
      <c r="A20" s="370"/>
      <c r="B20" s="3"/>
      <c r="C20" s="230"/>
      <c r="D20" s="235"/>
      <c r="E20" s="372"/>
      <c r="F20" s="229"/>
      <c r="G20" s="365"/>
      <c r="H20" s="395"/>
      <c r="I20" s="370"/>
      <c r="J20" s="193"/>
      <c r="K20" s="771"/>
      <c r="L20" s="235"/>
      <c r="M20" s="371"/>
      <c r="N20" s="229"/>
      <c r="O20" s="394"/>
    </row>
    <row r="21" spans="1:15" ht="25.5" customHeight="1" x14ac:dyDescent="0.25">
      <c r="A21" s="370"/>
      <c r="B21" s="3" t="s">
        <v>400</v>
      </c>
      <c r="C21" s="439">
        <v>14500</v>
      </c>
      <c r="D21" s="235" t="s">
        <v>5</v>
      </c>
      <c r="E21" s="371">
        <v>70</v>
      </c>
      <c r="F21" s="524">
        <f>C21*E21</f>
        <v>1015000</v>
      </c>
      <c r="G21" s="365"/>
      <c r="H21" s="395"/>
      <c r="I21" s="370"/>
      <c r="J21" s="193" t="s">
        <v>400</v>
      </c>
      <c r="K21" s="610">
        <v>14500</v>
      </c>
      <c r="L21" s="235" t="s">
        <v>5</v>
      </c>
      <c r="M21" s="371">
        <v>70</v>
      </c>
      <c r="N21" s="773">
        <f>K21*M21</f>
        <v>1015000</v>
      </c>
      <c r="O21" s="394"/>
    </row>
    <row r="22" spans="1:15" ht="13" thickBot="1" x14ac:dyDescent="0.3">
      <c r="A22" s="370"/>
      <c r="B22" s="193"/>
      <c r="C22" s="227"/>
      <c r="D22" s="532"/>
      <c r="E22" s="369"/>
      <c r="F22" s="229"/>
      <c r="G22" s="365"/>
      <c r="H22" s="395"/>
      <c r="I22" s="370"/>
      <c r="J22" s="193"/>
      <c r="K22" s="236"/>
      <c r="L22" s="532"/>
      <c r="M22" s="369"/>
      <c r="N22" s="229"/>
      <c r="O22" s="394"/>
    </row>
    <row r="23" spans="1:15" ht="13.5" thickBot="1" x14ac:dyDescent="0.3">
      <c r="A23" s="403"/>
      <c r="B23" s="383" t="s">
        <v>126</v>
      </c>
      <c r="C23" s="233"/>
      <c r="D23" s="538"/>
      <c r="E23" s="384"/>
      <c r="F23" s="234">
        <f>SUM(F6:F22)</f>
        <v>1065802</v>
      </c>
      <c r="G23" s="365"/>
      <c r="H23" s="395"/>
      <c r="I23" s="403"/>
      <c r="J23" s="383" t="s">
        <v>126</v>
      </c>
      <c r="K23" s="233"/>
      <c r="L23" s="538"/>
      <c r="M23" s="384"/>
      <c r="N23" s="234">
        <f>SUM(N6:N22)</f>
        <v>1065802</v>
      </c>
      <c r="O23" s="394"/>
    </row>
    <row r="24" spans="1:15" x14ac:dyDescent="0.25">
      <c r="A24" s="362"/>
      <c r="B24" s="396"/>
      <c r="C24" s="224"/>
      <c r="D24" s="537"/>
      <c r="E24" s="364"/>
      <c r="F24" s="400"/>
      <c r="G24" s="365"/>
      <c r="H24" s="395"/>
      <c r="I24" s="362"/>
      <c r="J24" s="396"/>
      <c r="K24" s="770"/>
      <c r="L24" s="537"/>
      <c r="M24" s="364"/>
      <c r="N24" s="400"/>
      <c r="O24" s="394"/>
    </row>
    <row r="25" spans="1:15" ht="13" x14ac:dyDescent="0.25">
      <c r="A25" s="370"/>
      <c r="B25" s="373" t="s">
        <v>127</v>
      </c>
      <c r="C25" s="227"/>
      <c r="D25" s="532"/>
      <c r="E25" s="369"/>
      <c r="F25" s="229"/>
      <c r="G25" s="365"/>
      <c r="H25" s="395"/>
      <c r="I25" s="370"/>
      <c r="J25" s="706" t="s">
        <v>127</v>
      </c>
      <c r="K25" s="236"/>
      <c r="L25" s="532"/>
      <c r="M25" s="369"/>
      <c r="N25" s="229"/>
      <c r="O25" s="394"/>
    </row>
    <row r="26" spans="1:15" ht="13" x14ac:dyDescent="0.25">
      <c r="A26" s="370"/>
      <c r="B26" s="373"/>
      <c r="C26" s="227"/>
      <c r="D26" s="532"/>
      <c r="E26" s="369"/>
      <c r="F26" s="229"/>
      <c r="G26" s="365"/>
      <c r="H26" s="395"/>
      <c r="I26" s="370"/>
      <c r="J26" s="706"/>
      <c r="K26" s="236"/>
      <c r="L26" s="532"/>
      <c r="M26" s="369"/>
      <c r="N26" s="229"/>
      <c r="O26" s="394"/>
    </row>
    <row r="27" spans="1:15" ht="25.5" customHeight="1" x14ac:dyDescent="0.25">
      <c r="A27" s="370"/>
      <c r="B27" s="3" t="s">
        <v>281</v>
      </c>
      <c r="C27" s="227">
        <f>'Series 300 Fencing'!E12</f>
        <v>482</v>
      </c>
      <c r="D27" s="235" t="s">
        <v>5</v>
      </c>
      <c r="E27" s="372">
        <v>175</v>
      </c>
      <c r="F27" s="229">
        <f t="shared" ref="F27" si="4">E27*C27</f>
        <v>84350</v>
      </c>
      <c r="G27" s="899" t="s">
        <v>517</v>
      </c>
      <c r="H27" s="395"/>
      <c r="I27" s="370"/>
      <c r="J27" s="193" t="s">
        <v>281</v>
      </c>
      <c r="K27" s="236">
        <v>458</v>
      </c>
      <c r="L27" s="235" t="s">
        <v>5</v>
      </c>
      <c r="M27" s="371">
        <v>175</v>
      </c>
      <c r="N27" s="229">
        <f t="shared" ref="N27" si="5">M27*K27</f>
        <v>80150</v>
      </c>
      <c r="O27" s="394"/>
    </row>
    <row r="28" spans="1:15" ht="13" x14ac:dyDescent="0.25">
      <c r="A28" s="370"/>
      <c r="B28" s="373"/>
      <c r="C28" s="227"/>
      <c r="D28" s="532"/>
      <c r="E28" s="374"/>
      <c r="F28" s="229"/>
      <c r="G28" s="365"/>
      <c r="H28" s="395"/>
      <c r="I28" s="370"/>
      <c r="J28" s="706"/>
      <c r="K28" s="236"/>
      <c r="L28" s="532"/>
      <c r="M28" s="369"/>
      <c r="N28" s="229"/>
      <c r="O28" s="394"/>
    </row>
    <row r="29" spans="1:15" ht="26.25" customHeight="1" x14ac:dyDescent="0.25">
      <c r="A29" s="370"/>
      <c r="B29" s="3" t="s">
        <v>280</v>
      </c>
      <c r="C29" s="230"/>
      <c r="D29" s="235"/>
      <c r="E29" s="372"/>
      <c r="F29" s="231"/>
      <c r="G29" s="365"/>
      <c r="H29" s="395"/>
      <c r="I29" s="370"/>
      <c r="J29" s="193" t="s">
        <v>280</v>
      </c>
      <c r="K29" s="771"/>
      <c r="L29" s="235"/>
      <c r="M29" s="371"/>
      <c r="N29" s="231"/>
      <c r="O29" s="394"/>
    </row>
    <row r="30" spans="1:15" x14ac:dyDescent="0.25">
      <c r="A30" s="370"/>
      <c r="B30" s="3" t="s">
        <v>395</v>
      </c>
      <c r="C30" s="230">
        <v>8276</v>
      </c>
      <c r="D30" s="235" t="s">
        <v>7</v>
      </c>
      <c r="E30" s="372">
        <v>14.15</v>
      </c>
      <c r="F30" s="231">
        <f>C30*E30</f>
        <v>117105.40000000001</v>
      </c>
      <c r="G30" s="365"/>
      <c r="H30" s="395"/>
      <c r="I30" s="370"/>
      <c r="J30" s="193" t="s">
        <v>395</v>
      </c>
      <c r="K30" s="771">
        <v>8276</v>
      </c>
      <c r="L30" s="235" t="s">
        <v>7</v>
      </c>
      <c r="M30" s="371">
        <v>14.15</v>
      </c>
      <c r="N30" s="231">
        <f>K30*M30</f>
        <v>117105.40000000001</v>
      </c>
      <c r="O30" s="394"/>
    </row>
    <row r="31" spans="1:15" x14ac:dyDescent="0.25">
      <c r="A31" s="370"/>
      <c r="B31" s="3"/>
      <c r="C31" s="230"/>
      <c r="D31" s="235"/>
      <c r="E31" s="372"/>
      <c r="F31" s="231"/>
      <c r="G31" s="365"/>
      <c r="H31" s="395"/>
      <c r="I31" s="370"/>
      <c r="J31" s="193"/>
      <c r="K31" s="771"/>
      <c r="L31" s="235"/>
      <c r="M31" s="371"/>
      <c r="N31" s="231"/>
      <c r="O31" s="394"/>
    </row>
    <row r="32" spans="1:15" x14ac:dyDescent="0.25">
      <c r="A32" s="370"/>
      <c r="B32" s="3" t="s">
        <v>230</v>
      </c>
      <c r="C32" s="230"/>
      <c r="D32" s="440"/>
      <c r="E32" s="372"/>
      <c r="F32" s="232"/>
      <c r="G32" s="365"/>
      <c r="H32" s="395"/>
      <c r="I32" s="370"/>
      <c r="J32" s="193" t="s">
        <v>230</v>
      </c>
      <c r="K32" s="771"/>
      <c r="L32" s="235"/>
      <c r="M32" s="371"/>
      <c r="N32" s="231"/>
      <c r="O32" s="394"/>
    </row>
    <row r="33" spans="1:15" x14ac:dyDescent="0.25">
      <c r="A33" s="370"/>
      <c r="B33" s="3" t="s">
        <v>396</v>
      </c>
      <c r="C33" s="230">
        <v>11264</v>
      </c>
      <c r="D33" s="440" t="s">
        <v>7</v>
      </c>
      <c r="E33" s="372">
        <v>26.15</v>
      </c>
      <c r="F33" s="232">
        <f>C33*E33</f>
        <v>294553.59999999998</v>
      </c>
      <c r="G33" s="365"/>
      <c r="H33" s="395"/>
      <c r="I33" s="370"/>
      <c r="J33" s="193" t="s">
        <v>396</v>
      </c>
      <c r="K33" s="771">
        <v>10294</v>
      </c>
      <c r="L33" s="235" t="s">
        <v>7</v>
      </c>
      <c r="M33" s="371">
        <v>26.15</v>
      </c>
      <c r="N33" s="231">
        <f>K33*M33</f>
        <v>269188.09999999998</v>
      </c>
      <c r="O33" s="394"/>
    </row>
    <row r="34" spans="1:15" x14ac:dyDescent="0.25">
      <c r="A34" s="370"/>
      <c r="B34" s="3"/>
      <c r="C34" s="230"/>
      <c r="D34" s="440"/>
      <c r="E34" s="372"/>
      <c r="F34" s="232"/>
      <c r="G34" s="365"/>
      <c r="H34" s="395"/>
      <c r="I34" s="370"/>
      <c r="J34" s="193"/>
      <c r="K34" s="771"/>
      <c r="L34" s="235"/>
      <c r="M34" s="371"/>
      <c r="N34" s="231"/>
      <c r="O34" s="394"/>
    </row>
    <row r="35" spans="1:15" x14ac:dyDescent="0.25">
      <c r="A35" s="370"/>
      <c r="B35" s="3" t="s">
        <v>271</v>
      </c>
      <c r="C35" s="227">
        <f>'Series 300 Fencing'!E74</f>
        <v>1095</v>
      </c>
      <c r="D35" s="235" t="s">
        <v>7</v>
      </c>
      <c r="E35" s="372">
        <v>15</v>
      </c>
      <c r="F35" s="229">
        <f t="shared" ref="F35:F170" si="6">E35*C35</f>
        <v>16425</v>
      </c>
      <c r="G35" s="365"/>
      <c r="H35" s="395"/>
      <c r="I35" s="370"/>
      <c r="J35" s="193" t="s">
        <v>271</v>
      </c>
      <c r="K35" s="236">
        <v>1095</v>
      </c>
      <c r="L35" s="235" t="s">
        <v>7</v>
      </c>
      <c r="M35" s="371">
        <v>15</v>
      </c>
      <c r="N35" s="229">
        <f t="shared" ref="N35:N170" si="7">M35*K35</f>
        <v>16425</v>
      </c>
      <c r="O35" s="394"/>
    </row>
    <row r="36" spans="1:15" x14ac:dyDescent="0.25">
      <c r="A36" s="370"/>
      <c r="B36" s="3"/>
      <c r="C36" s="227"/>
      <c r="D36" s="235"/>
      <c r="E36" s="372"/>
      <c r="F36" s="229"/>
      <c r="G36" s="365"/>
      <c r="H36" s="395"/>
      <c r="I36" s="370"/>
      <c r="J36" s="193"/>
      <c r="K36" s="236"/>
      <c r="L36" s="235"/>
      <c r="M36" s="371"/>
      <c r="N36" s="229"/>
      <c r="O36" s="394"/>
    </row>
    <row r="37" spans="1:15" x14ac:dyDescent="0.25">
      <c r="A37" s="370"/>
      <c r="B37" s="3" t="s">
        <v>272</v>
      </c>
      <c r="C37" s="227">
        <f>'Series 300 Fencing'!E99</f>
        <v>144</v>
      </c>
      <c r="D37" s="235" t="s">
        <v>7</v>
      </c>
      <c r="E37" s="372">
        <v>15</v>
      </c>
      <c r="F37" s="229">
        <f t="shared" ref="F37" si="8">E37*C37</f>
        <v>2160</v>
      </c>
      <c r="G37" s="365"/>
      <c r="H37" s="395"/>
      <c r="I37" s="370"/>
      <c r="J37" s="193" t="s">
        <v>272</v>
      </c>
      <c r="K37" s="236">
        <v>144</v>
      </c>
      <c r="L37" s="235" t="s">
        <v>7</v>
      </c>
      <c r="M37" s="371">
        <v>15</v>
      </c>
      <c r="N37" s="229">
        <f t="shared" ref="N37" si="9">M37*K37</f>
        <v>2160</v>
      </c>
      <c r="O37" s="394"/>
    </row>
    <row r="38" spans="1:15" x14ac:dyDescent="0.25">
      <c r="A38" s="370"/>
      <c r="B38" s="3"/>
      <c r="C38" s="227"/>
      <c r="D38" s="235"/>
      <c r="E38" s="372"/>
      <c r="F38" s="229"/>
      <c r="G38" s="365"/>
      <c r="H38" s="395"/>
      <c r="I38" s="370"/>
      <c r="J38" s="193"/>
      <c r="K38" s="236"/>
      <c r="L38" s="235"/>
      <c r="M38" s="371"/>
      <c r="N38" s="229"/>
      <c r="O38" s="394"/>
    </row>
    <row r="39" spans="1:15" x14ac:dyDescent="0.25">
      <c r="A39" s="370"/>
      <c r="B39" s="3" t="s">
        <v>238</v>
      </c>
      <c r="C39" s="227">
        <f>'Series 300 Fencing'!E93+'Series 300 Fencing'!E112</f>
        <v>11</v>
      </c>
      <c r="D39" s="235" t="s">
        <v>8</v>
      </c>
      <c r="E39" s="372">
        <v>250</v>
      </c>
      <c r="F39" s="229">
        <f t="shared" si="6"/>
        <v>2750</v>
      </c>
      <c r="G39" s="365"/>
      <c r="H39" s="395"/>
      <c r="I39" s="370"/>
      <c r="J39" s="193" t="s">
        <v>238</v>
      </c>
      <c r="K39" s="236">
        <v>11</v>
      </c>
      <c r="L39" s="235" t="s">
        <v>8</v>
      </c>
      <c r="M39" s="371">
        <v>250</v>
      </c>
      <c r="N39" s="229">
        <f t="shared" si="7"/>
        <v>2750</v>
      </c>
      <c r="O39" s="394"/>
    </row>
    <row r="40" spans="1:15" ht="13" thickBot="1" x14ac:dyDescent="0.3">
      <c r="A40" s="370"/>
      <c r="B40" s="193"/>
      <c r="C40" s="227"/>
      <c r="D40" s="532"/>
      <c r="E40" s="369"/>
      <c r="F40" s="229"/>
      <c r="G40" s="365"/>
      <c r="H40" s="395"/>
      <c r="I40" s="370"/>
      <c r="J40" s="193"/>
      <c r="K40" s="236"/>
      <c r="L40" s="532"/>
      <c r="M40" s="369"/>
      <c r="N40" s="229"/>
      <c r="O40" s="394"/>
    </row>
    <row r="41" spans="1:15" ht="13.5" thickBot="1" x14ac:dyDescent="0.3">
      <c r="A41" s="403"/>
      <c r="B41" s="383" t="s">
        <v>127</v>
      </c>
      <c r="C41" s="233"/>
      <c r="D41" s="538"/>
      <c r="E41" s="384"/>
      <c r="F41" s="234">
        <f>SUM(F24:F40)</f>
        <v>517344</v>
      </c>
      <c r="G41" s="365"/>
      <c r="H41" s="395"/>
      <c r="I41" s="403"/>
      <c r="J41" s="383" t="s">
        <v>127</v>
      </c>
      <c r="K41" s="233"/>
      <c r="L41" s="538"/>
      <c r="M41" s="384"/>
      <c r="N41" s="234">
        <f>SUM(N24:N40)</f>
        <v>487778.5</v>
      </c>
      <c r="O41" s="394"/>
    </row>
    <row r="42" spans="1:15" x14ac:dyDescent="0.25">
      <c r="A42" s="370"/>
      <c r="B42" s="3"/>
      <c r="C42" s="227"/>
      <c r="D42" s="532"/>
      <c r="E42" s="369"/>
      <c r="F42" s="229"/>
      <c r="G42" s="365"/>
      <c r="H42" s="395"/>
      <c r="I42" s="370"/>
      <c r="J42" s="193"/>
      <c r="K42" s="236"/>
      <c r="L42" s="532"/>
      <c r="M42" s="369"/>
      <c r="N42" s="229"/>
      <c r="O42" s="394"/>
    </row>
    <row r="43" spans="1:15" ht="13" x14ac:dyDescent="0.25">
      <c r="A43" s="370"/>
      <c r="B43" s="373" t="s">
        <v>215</v>
      </c>
      <c r="C43" s="227"/>
      <c r="D43" s="532"/>
      <c r="E43" s="369"/>
      <c r="F43" s="229"/>
      <c r="G43" s="365"/>
      <c r="H43" s="395"/>
      <c r="I43" s="370"/>
      <c r="J43" s="706" t="s">
        <v>215</v>
      </c>
      <c r="K43" s="236"/>
      <c r="L43" s="532"/>
      <c r="M43" s="369"/>
      <c r="N43" s="229"/>
      <c r="O43" s="394"/>
    </row>
    <row r="44" spans="1:15" ht="13" x14ac:dyDescent="0.25">
      <c r="A44" s="370"/>
      <c r="B44" s="373"/>
      <c r="C44" s="227"/>
      <c r="D44" s="532"/>
      <c r="E44" s="369"/>
      <c r="F44" s="229"/>
      <c r="G44" s="365"/>
      <c r="H44" s="395"/>
      <c r="I44" s="370"/>
      <c r="J44" s="706"/>
      <c r="K44" s="236"/>
      <c r="L44" s="532"/>
      <c r="M44" s="369"/>
      <c r="N44" s="229"/>
      <c r="O44" s="394"/>
    </row>
    <row r="45" spans="1:15" ht="13" x14ac:dyDescent="0.25">
      <c r="A45" s="370"/>
      <c r="B45" s="373" t="s">
        <v>314</v>
      </c>
      <c r="C45" s="227"/>
      <c r="D45" s="539"/>
      <c r="E45" s="374"/>
      <c r="F45" s="229"/>
      <c r="G45" s="365"/>
      <c r="H45" s="395"/>
      <c r="I45" s="370"/>
      <c r="J45" s="706" t="s">
        <v>314</v>
      </c>
      <c r="K45" s="236"/>
      <c r="L45" s="532"/>
      <c r="M45" s="369"/>
      <c r="N45" s="229"/>
      <c r="O45" s="394"/>
    </row>
    <row r="46" spans="1:15" ht="13" x14ac:dyDescent="0.25">
      <c r="A46" s="370"/>
      <c r="B46" s="373"/>
      <c r="C46" s="227"/>
      <c r="D46" s="539"/>
      <c r="E46" s="374"/>
      <c r="F46" s="229"/>
      <c r="G46" s="365"/>
      <c r="H46" s="395"/>
      <c r="I46" s="370"/>
      <c r="J46" s="706"/>
      <c r="K46" s="236"/>
      <c r="L46" s="532"/>
      <c r="M46" s="369"/>
      <c r="N46" s="229"/>
      <c r="O46" s="394"/>
    </row>
    <row r="47" spans="1:15" x14ac:dyDescent="0.25">
      <c r="A47" s="370"/>
      <c r="B47" s="375" t="s">
        <v>513</v>
      </c>
      <c r="C47" s="227"/>
      <c r="D47" s="539"/>
      <c r="E47" s="374"/>
      <c r="F47" s="229"/>
      <c r="G47" s="365"/>
      <c r="H47" s="395"/>
      <c r="I47" s="370"/>
      <c r="J47" s="772" t="s">
        <v>665</v>
      </c>
      <c r="K47" s="236"/>
      <c r="L47" s="532"/>
      <c r="M47" s="369"/>
      <c r="N47" s="229"/>
      <c r="O47" s="394"/>
    </row>
    <row r="48" spans="1:15" ht="13" x14ac:dyDescent="0.25">
      <c r="A48" s="370"/>
      <c r="B48" s="373"/>
      <c r="C48" s="227"/>
      <c r="D48" s="539"/>
      <c r="E48" s="374"/>
      <c r="F48" s="229"/>
      <c r="G48" s="365"/>
      <c r="H48" s="395"/>
      <c r="I48" s="370"/>
      <c r="J48" s="706"/>
      <c r="K48" s="236"/>
      <c r="L48" s="532"/>
      <c r="M48" s="369"/>
      <c r="N48" s="229"/>
      <c r="O48" s="394"/>
    </row>
    <row r="49" spans="1:15" ht="25.5" customHeight="1" x14ac:dyDescent="0.25">
      <c r="A49" s="370"/>
      <c r="B49" s="698" t="s">
        <v>351</v>
      </c>
      <c r="C49" s="230">
        <v>818</v>
      </c>
      <c r="D49" s="440" t="s">
        <v>7</v>
      </c>
      <c r="E49" s="372">
        <v>90</v>
      </c>
      <c r="F49" s="231">
        <f>C49*E49</f>
        <v>73620</v>
      </c>
      <c r="G49" s="365"/>
      <c r="H49" s="395"/>
      <c r="I49" s="370"/>
      <c r="J49" s="774" t="s">
        <v>351</v>
      </c>
      <c r="K49" s="771">
        <v>818</v>
      </c>
      <c r="L49" s="235" t="s">
        <v>7</v>
      </c>
      <c r="M49" s="371">
        <v>90</v>
      </c>
      <c r="N49" s="231">
        <f>K49*M49</f>
        <v>73620</v>
      </c>
      <c r="O49" s="394"/>
    </row>
    <row r="50" spans="1:15" x14ac:dyDescent="0.25">
      <c r="A50" s="370"/>
      <c r="B50" s="683"/>
      <c r="C50" s="230"/>
      <c r="D50" s="440"/>
      <c r="E50" s="372"/>
      <c r="F50" s="231"/>
      <c r="G50" s="365"/>
      <c r="H50" s="395"/>
      <c r="I50" s="370"/>
      <c r="J50" s="775"/>
      <c r="K50" s="771"/>
      <c r="L50" s="235"/>
      <c r="M50" s="371"/>
      <c r="N50" s="231"/>
      <c r="O50" s="394"/>
    </row>
    <row r="51" spans="1:15" ht="25.5" customHeight="1" x14ac:dyDescent="0.25">
      <c r="A51" s="370"/>
      <c r="B51" s="698" t="s">
        <v>352</v>
      </c>
      <c r="C51" s="230">
        <v>818</v>
      </c>
      <c r="D51" s="440" t="s">
        <v>7</v>
      </c>
      <c r="E51" s="372">
        <v>65</v>
      </c>
      <c r="F51" s="231">
        <f>C51*E51</f>
        <v>53170</v>
      </c>
      <c r="G51" s="365"/>
      <c r="H51" s="395"/>
      <c r="I51" s="370"/>
      <c r="J51" s="774" t="s">
        <v>352</v>
      </c>
      <c r="K51" s="771">
        <v>818</v>
      </c>
      <c r="L51" s="235" t="s">
        <v>7</v>
      </c>
      <c r="M51" s="371">
        <v>65</v>
      </c>
      <c r="N51" s="231">
        <f>K51*M51</f>
        <v>53170</v>
      </c>
      <c r="O51" s="394"/>
    </row>
    <row r="52" spans="1:15" ht="13" x14ac:dyDescent="0.25">
      <c r="A52" s="370"/>
      <c r="B52" s="699"/>
      <c r="C52" s="227"/>
      <c r="D52" s="539"/>
      <c r="E52" s="374"/>
      <c r="F52" s="229"/>
      <c r="G52" s="365"/>
      <c r="H52" s="395"/>
      <c r="I52" s="370"/>
      <c r="J52" s="776"/>
      <c r="K52" s="236"/>
      <c r="L52" s="532"/>
      <c r="M52" s="369"/>
      <c r="N52" s="229"/>
      <c r="O52" s="394"/>
    </row>
    <row r="53" spans="1:15" ht="25.5" customHeight="1" x14ac:dyDescent="0.25">
      <c r="A53" s="370"/>
      <c r="B53" s="698" t="s">
        <v>353</v>
      </c>
      <c r="C53" s="230">
        <v>170</v>
      </c>
      <c r="D53" s="440" t="s">
        <v>7</v>
      </c>
      <c r="E53" s="372">
        <v>100</v>
      </c>
      <c r="F53" s="231">
        <f>C53*E53</f>
        <v>17000</v>
      </c>
      <c r="G53" s="365"/>
      <c r="H53" s="395"/>
      <c r="I53" s="370"/>
      <c r="J53" s="774" t="s">
        <v>353</v>
      </c>
      <c r="K53" s="771">
        <v>170</v>
      </c>
      <c r="L53" s="235" t="s">
        <v>7</v>
      </c>
      <c r="M53" s="371">
        <v>100</v>
      </c>
      <c r="N53" s="231">
        <f>K53*M53</f>
        <v>17000</v>
      </c>
      <c r="O53" s="394"/>
    </row>
    <row r="54" spans="1:15" x14ac:dyDescent="0.25">
      <c r="A54" s="370"/>
      <c r="B54" s="683"/>
      <c r="C54" s="230"/>
      <c r="D54" s="440"/>
      <c r="E54" s="372"/>
      <c r="F54" s="231"/>
      <c r="G54" s="365"/>
      <c r="H54" s="395"/>
      <c r="I54" s="370"/>
      <c r="J54" s="775"/>
      <c r="K54" s="771"/>
      <c r="L54" s="235"/>
      <c r="M54" s="371"/>
      <c r="N54" s="231"/>
      <c r="O54" s="394"/>
    </row>
    <row r="55" spans="1:15" ht="25.5" customHeight="1" x14ac:dyDescent="0.25">
      <c r="A55" s="370"/>
      <c r="B55" s="698" t="s">
        <v>354</v>
      </c>
      <c r="C55" s="230">
        <v>170</v>
      </c>
      <c r="D55" s="440" t="s">
        <v>7</v>
      </c>
      <c r="E55" s="372">
        <v>70</v>
      </c>
      <c r="F55" s="231">
        <f>C55*E55</f>
        <v>11900</v>
      </c>
      <c r="G55" s="365"/>
      <c r="H55" s="395"/>
      <c r="I55" s="370"/>
      <c r="J55" s="774" t="s">
        <v>354</v>
      </c>
      <c r="K55" s="771">
        <v>170</v>
      </c>
      <c r="L55" s="235" t="s">
        <v>7</v>
      </c>
      <c r="M55" s="371">
        <v>70</v>
      </c>
      <c r="N55" s="231">
        <f>K55*M55</f>
        <v>11900</v>
      </c>
      <c r="O55" s="394"/>
    </row>
    <row r="56" spans="1:15" x14ac:dyDescent="0.25">
      <c r="A56" s="370"/>
      <c r="B56" s="683"/>
      <c r="C56" s="227"/>
      <c r="D56" s="440"/>
      <c r="E56" s="372"/>
      <c r="F56" s="229"/>
      <c r="G56" s="365"/>
      <c r="H56" s="395"/>
      <c r="I56" s="370"/>
      <c r="J56" s="775"/>
      <c r="K56" s="236"/>
      <c r="L56" s="235"/>
      <c r="M56" s="371"/>
      <c r="N56" s="229"/>
      <c r="O56" s="394"/>
    </row>
    <row r="57" spans="1:15" ht="25.5" customHeight="1" x14ac:dyDescent="0.25">
      <c r="A57" s="370"/>
      <c r="B57" s="698" t="s">
        <v>355</v>
      </c>
      <c r="C57" s="230">
        <v>81</v>
      </c>
      <c r="D57" s="440" t="s">
        <v>7</v>
      </c>
      <c r="E57" s="372">
        <v>110</v>
      </c>
      <c r="F57" s="231">
        <f>C57*E57</f>
        <v>8910</v>
      </c>
      <c r="G57" s="365"/>
      <c r="H57" s="395"/>
      <c r="I57" s="370"/>
      <c r="J57" s="774" t="s">
        <v>355</v>
      </c>
      <c r="K57" s="771">
        <v>81</v>
      </c>
      <c r="L57" s="235" t="s">
        <v>7</v>
      </c>
      <c r="M57" s="371">
        <v>110</v>
      </c>
      <c r="N57" s="231">
        <f>K57*M57</f>
        <v>8910</v>
      </c>
      <c r="O57" s="394"/>
    </row>
    <row r="58" spans="1:15" x14ac:dyDescent="0.25">
      <c r="A58" s="370"/>
      <c r="B58" s="683"/>
      <c r="C58" s="230"/>
      <c r="D58" s="539"/>
      <c r="E58" s="372"/>
      <c r="F58" s="231"/>
      <c r="G58" s="365"/>
      <c r="H58" s="395"/>
      <c r="I58" s="370"/>
      <c r="J58" s="775"/>
      <c r="K58" s="771"/>
      <c r="L58" s="532"/>
      <c r="M58" s="371"/>
      <c r="N58" s="231"/>
      <c r="O58" s="394"/>
    </row>
    <row r="59" spans="1:15" ht="25.5" customHeight="1" x14ac:dyDescent="0.25">
      <c r="A59" s="370"/>
      <c r="B59" s="698" t="s">
        <v>356</v>
      </c>
      <c r="C59" s="230">
        <v>81</v>
      </c>
      <c r="D59" s="440" t="s">
        <v>7</v>
      </c>
      <c r="E59" s="372">
        <v>80</v>
      </c>
      <c r="F59" s="231">
        <f>C59*E59</f>
        <v>6480</v>
      </c>
      <c r="G59" s="365"/>
      <c r="H59" s="395"/>
      <c r="I59" s="370"/>
      <c r="J59" s="774" t="s">
        <v>356</v>
      </c>
      <c r="K59" s="771">
        <v>81</v>
      </c>
      <c r="L59" s="235" t="s">
        <v>7</v>
      </c>
      <c r="M59" s="371">
        <v>80</v>
      </c>
      <c r="N59" s="231">
        <f>K59*M59</f>
        <v>6480</v>
      </c>
      <c r="O59" s="394"/>
    </row>
    <row r="60" spans="1:15" x14ac:dyDescent="0.25">
      <c r="A60" s="370"/>
      <c r="B60" s="683"/>
      <c r="C60" s="227"/>
      <c r="D60" s="539"/>
      <c r="E60" s="372"/>
      <c r="F60" s="229"/>
      <c r="G60" s="365"/>
      <c r="H60" s="395"/>
      <c r="I60" s="370"/>
      <c r="J60" s="775"/>
      <c r="K60" s="236"/>
      <c r="L60" s="532"/>
      <c r="M60" s="371"/>
      <c r="N60" s="229"/>
      <c r="O60" s="394"/>
    </row>
    <row r="61" spans="1:15" ht="25.5" customHeight="1" x14ac:dyDescent="0.25">
      <c r="A61" s="370"/>
      <c r="B61" s="698" t="s">
        <v>357</v>
      </c>
      <c r="C61" s="230">
        <v>538</v>
      </c>
      <c r="D61" s="440" t="s">
        <v>7</v>
      </c>
      <c r="E61" s="372">
        <v>185</v>
      </c>
      <c r="F61" s="231">
        <f>C61*E61</f>
        <v>99530</v>
      </c>
      <c r="G61" s="365"/>
      <c r="H61" s="395"/>
      <c r="I61" s="370"/>
      <c r="J61" s="774" t="s">
        <v>357</v>
      </c>
      <c r="K61" s="771">
        <v>538</v>
      </c>
      <c r="L61" s="235" t="s">
        <v>7</v>
      </c>
      <c r="M61" s="371">
        <v>185</v>
      </c>
      <c r="N61" s="231">
        <f>K61*M61</f>
        <v>99530</v>
      </c>
      <c r="O61" s="394"/>
    </row>
    <row r="62" spans="1:15" x14ac:dyDescent="0.25">
      <c r="A62" s="370"/>
      <c r="B62" s="683"/>
      <c r="C62" s="230"/>
      <c r="D62" s="440"/>
      <c r="E62" s="372"/>
      <c r="F62" s="231"/>
      <c r="G62" s="365"/>
      <c r="H62" s="395"/>
      <c r="I62" s="370"/>
      <c r="J62" s="775"/>
      <c r="K62" s="771"/>
      <c r="L62" s="235"/>
      <c r="M62" s="371"/>
      <c r="N62" s="231"/>
      <c r="O62" s="394"/>
    </row>
    <row r="63" spans="1:15" ht="25.5" customHeight="1" x14ac:dyDescent="0.25">
      <c r="A63" s="370"/>
      <c r="B63" s="698" t="s">
        <v>358</v>
      </c>
      <c r="C63" s="230">
        <v>538</v>
      </c>
      <c r="D63" s="440" t="s">
        <v>7</v>
      </c>
      <c r="E63" s="372">
        <v>130</v>
      </c>
      <c r="F63" s="231">
        <f>C63*E63</f>
        <v>69940</v>
      </c>
      <c r="G63" s="365"/>
      <c r="H63" s="395"/>
      <c r="I63" s="370"/>
      <c r="J63" s="774" t="s">
        <v>358</v>
      </c>
      <c r="K63" s="771">
        <v>538</v>
      </c>
      <c r="L63" s="235" t="s">
        <v>7</v>
      </c>
      <c r="M63" s="371">
        <v>130</v>
      </c>
      <c r="N63" s="231">
        <f>K63*M63</f>
        <v>69940</v>
      </c>
      <c r="O63" s="394"/>
    </row>
    <row r="64" spans="1:15" x14ac:dyDescent="0.25">
      <c r="A64" s="370"/>
      <c r="B64" s="683"/>
      <c r="C64" s="227"/>
      <c r="D64" s="539"/>
      <c r="E64" s="372"/>
      <c r="F64" s="231"/>
      <c r="G64" s="365"/>
      <c r="H64" s="395"/>
      <c r="I64" s="370"/>
      <c r="J64" s="775"/>
      <c r="K64" s="236"/>
      <c r="L64" s="532"/>
      <c r="M64" s="371"/>
      <c r="N64" s="231"/>
      <c r="O64" s="394"/>
    </row>
    <row r="65" spans="1:15" ht="25.5" customHeight="1" x14ac:dyDescent="0.25">
      <c r="A65" s="370"/>
      <c r="B65" s="698" t="s">
        <v>359</v>
      </c>
      <c r="C65" s="230">
        <v>82</v>
      </c>
      <c r="D65" s="440" t="s">
        <v>7</v>
      </c>
      <c r="E65" s="372">
        <v>210</v>
      </c>
      <c r="F65" s="231">
        <f>C65*E65</f>
        <v>17220</v>
      </c>
      <c r="G65" s="365"/>
      <c r="H65" s="395"/>
      <c r="I65" s="370"/>
      <c r="J65" s="774" t="s">
        <v>359</v>
      </c>
      <c r="K65" s="771">
        <v>82</v>
      </c>
      <c r="L65" s="235" t="s">
        <v>7</v>
      </c>
      <c r="M65" s="371">
        <v>210</v>
      </c>
      <c r="N65" s="231">
        <f>K65*M65</f>
        <v>17220</v>
      </c>
      <c r="O65" s="394"/>
    </row>
    <row r="66" spans="1:15" x14ac:dyDescent="0.25">
      <c r="A66" s="370"/>
      <c r="B66" s="683"/>
      <c r="C66" s="230"/>
      <c r="D66" s="440"/>
      <c r="E66" s="372"/>
      <c r="F66" s="229"/>
      <c r="G66" s="365"/>
      <c r="H66" s="395"/>
      <c r="I66" s="370"/>
      <c r="J66" s="775"/>
      <c r="K66" s="771"/>
      <c r="L66" s="235"/>
      <c r="M66" s="371"/>
      <c r="N66" s="229"/>
      <c r="O66" s="394"/>
    </row>
    <row r="67" spans="1:15" ht="25.5" customHeight="1" x14ac:dyDescent="0.25">
      <c r="A67" s="370"/>
      <c r="B67" s="698" t="s">
        <v>360</v>
      </c>
      <c r="C67" s="230">
        <v>82</v>
      </c>
      <c r="D67" s="440" t="s">
        <v>7</v>
      </c>
      <c r="E67" s="372">
        <v>150</v>
      </c>
      <c r="F67" s="231">
        <f>C67*E67</f>
        <v>12300</v>
      </c>
      <c r="G67" s="365"/>
      <c r="H67" s="395"/>
      <c r="I67" s="370"/>
      <c r="J67" s="774" t="s">
        <v>360</v>
      </c>
      <c r="K67" s="771">
        <v>82</v>
      </c>
      <c r="L67" s="235" t="s">
        <v>7</v>
      </c>
      <c r="M67" s="371">
        <v>150</v>
      </c>
      <c r="N67" s="231">
        <f>K67*M67</f>
        <v>12300</v>
      </c>
      <c r="O67" s="394"/>
    </row>
    <row r="68" spans="1:15" x14ac:dyDescent="0.25">
      <c r="A68" s="370"/>
      <c r="B68" s="683"/>
      <c r="C68" s="227"/>
      <c r="D68" s="440"/>
      <c r="E68" s="372"/>
      <c r="F68" s="231"/>
      <c r="G68" s="365"/>
      <c r="H68" s="395"/>
      <c r="I68" s="370"/>
      <c r="J68" s="775"/>
      <c r="K68" s="236"/>
      <c r="L68" s="235"/>
      <c r="M68" s="371"/>
      <c r="N68" s="231"/>
      <c r="O68" s="394"/>
    </row>
    <row r="69" spans="1:15" ht="25.5" customHeight="1" x14ac:dyDescent="0.25">
      <c r="A69" s="370"/>
      <c r="B69" s="698" t="s">
        <v>361</v>
      </c>
      <c r="C69" s="230">
        <v>245</v>
      </c>
      <c r="D69" s="440" t="s">
        <v>7</v>
      </c>
      <c r="E69" s="372">
        <v>245</v>
      </c>
      <c r="F69" s="231">
        <f>C69*E69</f>
        <v>60025</v>
      </c>
      <c r="G69" s="365"/>
      <c r="H69" s="395"/>
      <c r="I69" s="370"/>
      <c r="J69" s="774" t="s">
        <v>361</v>
      </c>
      <c r="K69" s="771">
        <v>245</v>
      </c>
      <c r="L69" s="235" t="s">
        <v>7</v>
      </c>
      <c r="M69" s="371">
        <v>245</v>
      </c>
      <c r="N69" s="231">
        <f>K69*M69</f>
        <v>60025</v>
      </c>
      <c r="O69" s="394"/>
    </row>
    <row r="70" spans="1:15" x14ac:dyDescent="0.25">
      <c r="A70" s="370"/>
      <c r="B70" s="683"/>
      <c r="C70" s="230"/>
      <c r="D70" s="539"/>
      <c r="E70" s="372"/>
      <c r="F70" s="229"/>
      <c r="G70" s="365"/>
      <c r="H70" s="395"/>
      <c r="I70" s="370"/>
      <c r="J70" s="775"/>
      <c r="K70" s="771"/>
      <c r="L70" s="532"/>
      <c r="M70" s="371"/>
      <c r="N70" s="229"/>
      <c r="O70" s="394"/>
    </row>
    <row r="71" spans="1:15" ht="25.5" customHeight="1" x14ac:dyDescent="0.25">
      <c r="A71" s="370"/>
      <c r="B71" s="698" t="s">
        <v>362</v>
      </c>
      <c r="C71" s="230">
        <v>245</v>
      </c>
      <c r="D71" s="440" t="s">
        <v>7</v>
      </c>
      <c r="E71" s="372">
        <v>180</v>
      </c>
      <c r="F71" s="231">
        <f>C71*E71</f>
        <v>44100</v>
      </c>
      <c r="G71" s="365"/>
      <c r="H71" s="395"/>
      <c r="I71" s="370"/>
      <c r="J71" s="774" t="s">
        <v>362</v>
      </c>
      <c r="K71" s="771">
        <v>245</v>
      </c>
      <c r="L71" s="235" t="s">
        <v>7</v>
      </c>
      <c r="M71" s="371">
        <v>180</v>
      </c>
      <c r="N71" s="231">
        <f>K71*M71</f>
        <v>44100</v>
      </c>
      <c r="O71" s="394"/>
    </row>
    <row r="72" spans="1:15" ht="13" x14ac:dyDescent="0.25">
      <c r="A72" s="370"/>
      <c r="B72" s="373"/>
      <c r="C72" s="227"/>
      <c r="D72" s="539"/>
      <c r="E72" s="374"/>
      <c r="F72" s="229"/>
      <c r="G72" s="365"/>
      <c r="H72" s="395"/>
      <c r="I72" s="370"/>
      <c r="J72" s="706"/>
      <c r="K72" s="236"/>
      <c r="L72" s="532"/>
      <c r="M72" s="369"/>
      <c r="N72" s="229"/>
      <c r="O72" s="394"/>
    </row>
    <row r="73" spans="1:15" s="377" customFormat="1" x14ac:dyDescent="0.25">
      <c r="A73" s="376"/>
      <c r="B73" s="682" t="s">
        <v>342</v>
      </c>
      <c r="C73" s="227">
        <v>13551</v>
      </c>
      <c r="D73" s="531" t="s">
        <v>5</v>
      </c>
      <c r="E73" s="372">
        <v>3.46</v>
      </c>
      <c r="F73" s="237">
        <f>C73*E73</f>
        <v>46886.46</v>
      </c>
      <c r="G73" s="365"/>
      <c r="H73" s="395"/>
      <c r="I73" s="370"/>
      <c r="J73" s="777" t="s">
        <v>342</v>
      </c>
      <c r="K73" s="236">
        <v>13551</v>
      </c>
      <c r="L73" s="778" t="s">
        <v>5</v>
      </c>
      <c r="M73" s="371">
        <v>3.46</v>
      </c>
      <c r="N73" s="229">
        <f>K73*M73</f>
        <v>46886.46</v>
      </c>
      <c r="O73" s="394"/>
    </row>
    <row r="74" spans="1:15" s="377" customFormat="1" ht="13" x14ac:dyDescent="0.25">
      <c r="A74" s="376"/>
      <c r="B74" s="699"/>
      <c r="C74" s="227"/>
      <c r="D74" s="539"/>
      <c r="E74" s="374"/>
      <c r="F74" s="237"/>
      <c r="G74" s="365"/>
      <c r="H74" s="395"/>
      <c r="I74" s="370"/>
      <c r="J74" s="776"/>
      <c r="K74" s="236"/>
      <c r="L74" s="532"/>
      <c r="M74" s="369"/>
      <c r="N74" s="229"/>
      <c r="O74" s="394"/>
    </row>
    <row r="75" spans="1:15" s="377" customFormat="1" x14ac:dyDescent="0.25">
      <c r="A75" s="376"/>
      <c r="B75" s="23" t="s">
        <v>341</v>
      </c>
      <c r="C75" s="227">
        <v>490</v>
      </c>
      <c r="D75" s="440" t="s">
        <v>6</v>
      </c>
      <c r="E75" s="372">
        <v>150</v>
      </c>
      <c r="F75" s="237">
        <f>C75*E75</f>
        <v>73500</v>
      </c>
      <c r="G75" s="365"/>
      <c r="H75" s="395"/>
      <c r="I75" s="370"/>
      <c r="J75" s="779" t="s">
        <v>341</v>
      </c>
      <c r="K75" s="236">
        <v>490</v>
      </c>
      <c r="L75" s="235" t="s">
        <v>6</v>
      </c>
      <c r="M75" s="371">
        <v>150</v>
      </c>
      <c r="N75" s="229">
        <f>K75*M75</f>
        <v>73500</v>
      </c>
      <c r="O75" s="394"/>
    </row>
    <row r="76" spans="1:15" s="377" customFormat="1" x14ac:dyDescent="0.25">
      <c r="A76" s="376"/>
      <c r="B76" s="23"/>
      <c r="C76" s="227"/>
      <c r="D76" s="440"/>
      <c r="E76" s="372"/>
      <c r="F76" s="237"/>
      <c r="G76" s="365"/>
      <c r="H76" s="395"/>
      <c r="I76" s="370"/>
      <c r="J76" s="779"/>
      <c r="K76" s="236"/>
      <c r="L76" s="235"/>
      <c r="M76" s="371"/>
      <c r="N76" s="229"/>
      <c r="O76" s="394"/>
    </row>
    <row r="77" spans="1:15" s="377" customFormat="1" x14ac:dyDescent="0.25">
      <c r="A77" s="376"/>
      <c r="B77" s="683" t="s">
        <v>333</v>
      </c>
      <c r="C77" s="227">
        <v>2798</v>
      </c>
      <c r="D77" s="531" t="s">
        <v>5</v>
      </c>
      <c r="E77" s="372">
        <v>6.5</v>
      </c>
      <c r="F77" s="237">
        <f>C77*E77</f>
        <v>18187</v>
      </c>
      <c r="G77" s="365"/>
      <c r="H77" s="395"/>
      <c r="I77" s="370"/>
      <c r="J77" s="775" t="s">
        <v>333</v>
      </c>
      <c r="K77" s="236">
        <v>2798</v>
      </c>
      <c r="L77" s="778" t="s">
        <v>5</v>
      </c>
      <c r="M77" s="371">
        <v>6.5</v>
      </c>
      <c r="N77" s="229">
        <f>K77*M77</f>
        <v>18187</v>
      </c>
      <c r="O77" s="394"/>
    </row>
    <row r="78" spans="1:15" s="377" customFormat="1" x14ac:dyDescent="0.25">
      <c r="A78" s="376"/>
      <c r="B78" s="683"/>
      <c r="C78" s="227"/>
      <c r="D78" s="531"/>
      <c r="E78" s="372"/>
      <c r="F78" s="237"/>
      <c r="G78" s="365"/>
      <c r="H78" s="395"/>
      <c r="I78" s="370"/>
      <c r="J78" s="775"/>
      <c r="K78" s="236"/>
      <c r="L78" s="778"/>
      <c r="M78" s="371"/>
      <c r="N78" s="229"/>
      <c r="O78" s="394"/>
    </row>
    <row r="79" spans="1:15" s="377" customFormat="1" x14ac:dyDescent="0.25">
      <c r="A79" s="376"/>
      <c r="B79" s="683" t="s">
        <v>366</v>
      </c>
      <c r="C79" s="227">
        <v>3868</v>
      </c>
      <c r="D79" s="531" t="s">
        <v>5</v>
      </c>
      <c r="E79" s="372">
        <v>95</v>
      </c>
      <c r="F79" s="237">
        <f>C79*E79</f>
        <v>367460</v>
      </c>
      <c r="G79" s="365"/>
      <c r="H79" s="395"/>
      <c r="I79" s="370"/>
      <c r="J79" s="775" t="s">
        <v>366</v>
      </c>
      <c r="K79" s="236">
        <v>3868</v>
      </c>
      <c r="L79" s="778" t="s">
        <v>5</v>
      </c>
      <c r="M79" s="371">
        <v>95</v>
      </c>
      <c r="N79" s="229">
        <f>K79*M79</f>
        <v>367460</v>
      </c>
      <c r="O79" s="394"/>
    </row>
    <row r="80" spans="1:15" ht="13" x14ac:dyDescent="0.25">
      <c r="A80" s="370"/>
      <c r="B80" s="699"/>
      <c r="C80" s="227"/>
      <c r="D80" s="539"/>
      <c r="E80" s="374"/>
      <c r="F80" s="229"/>
      <c r="G80" s="365"/>
      <c r="H80" s="395"/>
      <c r="I80" s="370"/>
      <c r="J80" s="776"/>
      <c r="K80" s="236"/>
      <c r="L80" s="532"/>
      <c r="M80" s="369"/>
      <c r="N80" s="229"/>
      <c r="O80" s="394"/>
    </row>
    <row r="81" spans="1:15" x14ac:dyDescent="0.25">
      <c r="A81" s="370"/>
      <c r="B81" s="257" t="s">
        <v>316</v>
      </c>
      <c r="C81" s="227"/>
      <c r="D81" s="539"/>
      <c r="E81" s="374"/>
      <c r="F81" s="229"/>
      <c r="G81" s="365"/>
      <c r="H81" s="395"/>
      <c r="I81" s="370"/>
      <c r="J81" s="780" t="s">
        <v>316</v>
      </c>
      <c r="K81" s="236"/>
      <c r="L81" s="532"/>
      <c r="M81" s="369"/>
      <c r="N81" s="229"/>
      <c r="O81" s="394"/>
    </row>
    <row r="82" spans="1:15" x14ac:dyDescent="0.25">
      <c r="A82" s="370"/>
      <c r="B82" s="683"/>
      <c r="C82" s="227"/>
      <c r="D82" s="539"/>
      <c r="E82" s="374"/>
      <c r="F82" s="229"/>
      <c r="G82" s="365"/>
      <c r="H82" s="395"/>
      <c r="I82" s="370"/>
      <c r="J82" s="775"/>
      <c r="K82" s="236"/>
      <c r="L82" s="532"/>
      <c r="M82" s="369"/>
      <c r="N82" s="229"/>
      <c r="O82" s="394"/>
    </row>
    <row r="83" spans="1:15" x14ac:dyDescent="0.25">
      <c r="A83" s="370"/>
      <c r="B83" s="683" t="s">
        <v>180</v>
      </c>
      <c r="C83" s="347">
        <f>4+2+5+1+4+1</f>
        <v>17</v>
      </c>
      <c r="D83" s="288" t="s">
        <v>8</v>
      </c>
      <c r="E83" s="372">
        <v>1500</v>
      </c>
      <c r="F83" s="231">
        <f>C83*E83</f>
        <v>25500</v>
      </c>
      <c r="G83" s="365"/>
      <c r="H83" s="395"/>
      <c r="I83" s="370"/>
      <c r="J83" s="775" t="s">
        <v>180</v>
      </c>
      <c r="K83" s="781">
        <f>4+2+5+1+4+1</f>
        <v>17</v>
      </c>
      <c r="L83" s="782" t="s">
        <v>8</v>
      </c>
      <c r="M83" s="371">
        <v>1500</v>
      </c>
      <c r="N83" s="231">
        <f>K83*M83</f>
        <v>25500</v>
      </c>
      <c r="O83" s="394"/>
    </row>
    <row r="84" spans="1:15" x14ac:dyDescent="0.25">
      <c r="A84" s="370"/>
      <c r="B84" s="683"/>
      <c r="C84" s="348"/>
      <c r="D84" s="288"/>
      <c r="E84" s="374"/>
      <c r="F84" s="229"/>
      <c r="G84" s="365"/>
      <c r="H84" s="395"/>
      <c r="I84" s="370"/>
      <c r="J84" s="775"/>
      <c r="K84" s="783"/>
      <c r="L84" s="782"/>
      <c r="M84" s="369"/>
      <c r="N84" s="229"/>
      <c r="O84" s="394"/>
    </row>
    <row r="85" spans="1:15" x14ac:dyDescent="0.25">
      <c r="A85" s="370"/>
      <c r="B85" s="683" t="s">
        <v>181</v>
      </c>
      <c r="C85" s="347">
        <f>10+23+25+20+36+12+6</f>
        <v>132</v>
      </c>
      <c r="D85" s="288" t="s">
        <v>8</v>
      </c>
      <c r="E85" s="372">
        <v>1875</v>
      </c>
      <c r="F85" s="231">
        <f>C85*E85</f>
        <v>247500</v>
      </c>
      <c r="G85" s="365"/>
      <c r="H85" s="395"/>
      <c r="I85" s="370"/>
      <c r="J85" s="775" t="s">
        <v>181</v>
      </c>
      <c r="K85" s="781">
        <f>10+23+25+20+36+12+6</f>
        <v>132</v>
      </c>
      <c r="L85" s="782" t="s">
        <v>8</v>
      </c>
      <c r="M85" s="371">
        <v>1875</v>
      </c>
      <c r="N85" s="231">
        <f>K85*M85</f>
        <v>247500</v>
      </c>
      <c r="O85" s="394"/>
    </row>
    <row r="86" spans="1:15" x14ac:dyDescent="0.25">
      <c r="A86" s="370"/>
      <c r="B86" s="683"/>
      <c r="C86" s="348"/>
      <c r="D86" s="291"/>
      <c r="E86" s="374"/>
      <c r="F86" s="229"/>
      <c r="G86" s="365"/>
      <c r="H86" s="395"/>
      <c r="I86" s="370"/>
      <c r="J86" s="775"/>
      <c r="K86" s="783"/>
      <c r="L86" s="206"/>
      <c r="M86" s="369"/>
      <c r="N86" s="229"/>
      <c r="O86" s="394"/>
    </row>
    <row r="87" spans="1:15" x14ac:dyDescent="0.25">
      <c r="A87" s="370"/>
      <c r="B87" s="683" t="s">
        <v>182</v>
      </c>
      <c r="C87" s="347">
        <v>1</v>
      </c>
      <c r="D87" s="288" t="s">
        <v>8</v>
      </c>
      <c r="E87" s="372">
        <v>2380</v>
      </c>
      <c r="F87" s="231">
        <f>C87*E87</f>
        <v>2380</v>
      </c>
      <c r="G87" s="365"/>
      <c r="H87" s="395"/>
      <c r="I87" s="370"/>
      <c r="J87" s="775" t="s">
        <v>182</v>
      </c>
      <c r="K87" s="781">
        <v>1</v>
      </c>
      <c r="L87" s="782" t="s">
        <v>8</v>
      </c>
      <c r="M87" s="371">
        <v>2380</v>
      </c>
      <c r="N87" s="231">
        <f>K87*M87</f>
        <v>2380</v>
      </c>
      <c r="O87" s="394"/>
    </row>
    <row r="88" spans="1:15" ht="13" x14ac:dyDescent="0.25">
      <c r="A88" s="370"/>
      <c r="B88" s="373"/>
      <c r="C88" s="227"/>
      <c r="D88" s="539"/>
      <c r="E88" s="374"/>
      <c r="F88" s="229"/>
      <c r="G88" s="365"/>
      <c r="H88" s="395"/>
      <c r="I88" s="370"/>
      <c r="J88" s="706"/>
      <c r="K88" s="236"/>
      <c r="L88" s="532"/>
      <c r="M88" s="369"/>
      <c r="N88" s="229"/>
      <c r="O88" s="394"/>
    </row>
    <row r="89" spans="1:15" x14ac:dyDescent="0.25">
      <c r="A89" s="370"/>
      <c r="B89" s="3" t="s">
        <v>344</v>
      </c>
      <c r="C89" s="347">
        <v>146</v>
      </c>
      <c r="D89" s="288" t="s">
        <v>8</v>
      </c>
      <c r="E89" s="372">
        <v>600</v>
      </c>
      <c r="F89" s="231">
        <f>C89*E89</f>
        <v>87600</v>
      </c>
      <c r="G89" s="365"/>
      <c r="H89" s="395"/>
      <c r="I89" s="370"/>
      <c r="J89" s="193" t="s">
        <v>344</v>
      </c>
      <c r="K89" s="781">
        <v>146</v>
      </c>
      <c r="L89" s="782" t="s">
        <v>8</v>
      </c>
      <c r="M89" s="371">
        <v>600</v>
      </c>
      <c r="N89" s="231">
        <f>K89*M89</f>
        <v>87600</v>
      </c>
      <c r="O89" s="394"/>
    </row>
    <row r="90" spans="1:15" s="377" customFormat="1" ht="13" x14ac:dyDescent="0.25">
      <c r="A90" s="376"/>
      <c r="B90" s="373"/>
      <c r="C90" s="227"/>
      <c r="D90" s="539"/>
      <c r="E90" s="374"/>
      <c r="F90" s="237"/>
      <c r="G90" s="365"/>
      <c r="H90" s="395"/>
      <c r="I90" s="370"/>
      <c r="J90" s="706"/>
      <c r="K90" s="236"/>
      <c r="L90" s="532"/>
      <c r="M90" s="369"/>
      <c r="N90" s="229"/>
      <c r="O90" s="394"/>
    </row>
    <row r="91" spans="1:15" ht="13" x14ac:dyDescent="0.25">
      <c r="A91" s="370"/>
      <c r="B91" s="685" t="s">
        <v>317</v>
      </c>
      <c r="C91" s="227"/>
      <c r="D91" s="539"/>
      <c r="E91" s="374"/>
      <c r="F91" s="237"/>
      <c r="G91" s="365"/>
      <c r="H91" s="395"/>
      <c r="I91" s="370"/>
      <c r="J91" s="390" t="s">
        <v>317</v>
      </c>
      <c r="K91" s="236"/>
      <c r="L91" s="532"/>
      <c r="M91" s="369"/>
      <c r="N91" s="229"/>
      <c r="O91" s="394"/>
    </row>
    <row r="92" spans="1:15" ht="13" x14ac:dyDescent="0.25">
      <c r="A92" s="370"/>
      <c r="B92" s="685"/>
      <c r="C92" s="227"/>
      <c r="D92" s="539"/>
      <c r="E92" s="374"/>
      <c r="F92" s="237"/>
      <c r="G92" s="365"/>
      <c r="H92" s="395"/>
      <c r="I92" s="370"/>
      <c r="J92" s="390"/>
      <c r="K92" s="236"/>
      <c r="L92" s="532"/>
      <c r="M92" s="369"/>
      <c r="N92" s="229"/>
      <c r="O92" s="394"/>
    </row>
    <row r="93" spans="1:15" ht="25.5" customHeight="1" x14ac:dyDescent="0.25">
      <c r="A93" s="370"/>
      <c r="B93" s="3" t="s">
        <v>365</v>
      </c>
      <c r="C93" s="227">
        <f>C97</f>
        <v>5867</v>
      </c>
      <c r="D93" s="440" t="s">
        <v>6</v>
      </c>
      <c r="E93" s="372">
        <v>10</v>
      </c>
      <c r="F93" s="237">
        <f t="shared" si="6"/>
        <v>58670</v>
      </c>
      <c r="G93" s="899" t="s">
        <v>673</v>
      </c>
      <c r="H93" s="395"/>
      <c r="I93" s="370"/>
      <c r="J93" s="193" t="s">
        <v>365</v>
      </c>
      <c r="K93" s="236">
        <v>5550.3307500000019</v>
      </c>
      <c r="L93" s="235" t="s">
        <v>6</v>
      </c>
      <c r="M93" s="371">
        <v>10</v>
      </c>
      <c r="N93" s="229">
        <f t="shared" si="7"/>
        <v>55503.307500000017</v>
      </c>
      <c r="O93" s="394"/>
    </row>
    <row r="94" spans="1:15" x14ac:dyDescent="0.25">
      <c r="A94" s="370"/>
      <c r="B94" s="680"/>
      <c r="C94" s="227"/>
      <c r="D94" s="440"/>
      <c r="E94" s="372"/>
      <c r="F94" s="237"/>
      <c r="G94" s="365"/>
      <c r="H94" s="395"/>
      <c r="I94" s="370"/>
      <c r="J94" s="193"/>
      <c r="K94" s="236"/>
      <c r="L94" s="235"/>
      <c r="M94" s="371"/>
      <c r="N94" s="229"/>
      <c r="O94" s="394"/>
    </row>
    <row r="95" spans="1:15" x14ac:dyDescent="0.25">
      <c r="A95" s="370"/>
      <c r="B95" s="682" t="s">
        <v>364</v>
      </c>
      <c r="C95" s="227">
        <f>5867*5.2</f>
        <v>30508.400000000001</v>
      </c>
      <c r="D95" s="440" t="s">
        <v>5</v>
      </c>
      <c r="E95" s="372">
        <v>3.46</v>
      </c>
      <c r="F95" s="237">
        <f t="shared" si="6"/>
        <v>105559.064</v>
      </c>
      <c r="G95" s="899" t="s">
        <v>673</v>
      </c>
      <c r="H95" s="395"/>
      <c r="I95" s="370"/>
      <c r="J95" s="777" t="s">
        <v>364</v>
      </c>
      <c r="K95" s="236">
        <v>59971.677000000003</v>
      </c>
      <c r="L95" s="235" t="s">
        <v>5</v>
      </c>
      <c r="M95" s="371">
        <v>3.46</v>
      </c>
      <c r="N95" s="229">
        <f t="shared" si="7"/>
        <v>207502.00242</v>
      </c>
      <c r="O95" s="394"/>
    </row>
    <row r="96" spans="1:15" x14ac:dyDescent="0.25">
      <c r="A96" s="370"/>
      <c r="B96" s="680"/>
      <c r="C96" s="227"/>
      <c r="D96" s="440"/>
      <c r="E96" s="372"/>
      <c r="F96" s="237"/>
      <c r="G96" s="365"/>
      <c r="H96" s="395"/>
      <c r="I96" s="370"/>
      <c r="J96" s="193"/>
      <c r="K96" s="236"/>
      <c r="L96" s="235"/>
      <c r="M96" s="371"/>
      <c r="N96" s="229"/>
      <c r="O96" s="394"/>
    </row>
    <row r="97" spans="1:15" x14ac:dyDescent="0.25">
      <c r="A97" s="370"/>
      <c r="B97" s="683" t="s">
        <v>189</v>
      </c>
      <c r="C97" s="227">
        <f>5867*1</f>
        <v>5867</v>
      </c>
      <c r="D97" s="440" t="s">
        <v>6</v>
      </c>
      <c r="E97" s="372">
        <v>35</v>
      </c>
      <c r="F97" s="237">
        <f t="shared" si="6"/>
        <v>205345</v>
      </c>
      <c r="G97" s="899" t="s">
        <v>673</v>
      </c>
      <c r="H97" s="395"/>
      <c r="I97" s="370"/>
      <c r="J97" s="775" t="s">
        <v>189</v>
      </c>
      <c r="K97" s="236">
        <v>5550</v>
      </c>
      <c r="L97" s="235" t="s">
        <v>6</v>
      </c>
      <c r="M97" s="371">
        <v>35</v>
      </c>
      <c r="N97" s="229">
        <f t="shared" si="7"/>
        <v>194250</v>
      </c>
      <c r="O97" s="394"/>
    </row>
    <row r="98" spans="1:15" x14ac:dyDescent="0.25">
      <c r="A98" s="370"/>
      <c r="B98" s="680"/>
      <c r="C98" s="227"/>
      <c r="D98" s="440"/>
      <c r="E98" s="372"/>
      <c r="F98" s="237"/>
      <c r="G98" s="365"/>
      <c r="H98" s="395"/>
      <c r="I98" s="370"/>
      <c r="J98" s="193"/>
      <c r="K98" s="236"/>
      <c r="L98" s="235"/>
      <c r="M98" s="371"/>
      <c r="N98" s="229"/>
      <c r="O98" s="394"/>
    </row>
    <row r="99" spans="1:15" x14ac:dyDescent="0.25">
      <c r="A99" s="370"/>
      <c r="B99" s="684" t="s">
        <v>368</v>
      </c>
      <c r="C99" s="227"/>
      <c r="D99" s="440"/>
      <c r="E99" s="372"/>
      <c r="F99" s="237"/>
      <c r="G99" s="365"/>
      <c r="H99" s="395"/>
      <c r="I99" s="370"/>
      <c r="J99" s="772" t="s">
        <v>368</v>
      </c>
      <c r="K99" s="236"/>
      <c r="L99" s="235"/>
      <c r="M99" s="371"/>
      <c r="N99" s="229"/>
      <c r="O99" s="394"/>
    </row>
    <row r="100" spans="1:15" x14ac:dyDescent="0.25">
      <c r="A100" s="370"/>
      <c r="B100" s="680"/>
      <c r="C100" s="227"/>
      <c r="D100" s="440"/>
      <c r="E100" s="372"/>
      <c r="F100" s="237"/>
      <c r="G100" s="365"/>
      <c r="H100" s="395"/>
      <c r="I100" s="370"/>
      <c r="J100" s="193"/>
      <c r="K100" s="236"/>
      <c r="L100" s="235"/>
      <c r="M100" s="371"/>
      <c r="N100" s="229"/>
      <c r="O100" s="394"/>
    </row>
    <row r="101" spans="1:15" x14ac:dyDescent="0.25">
      <c r="A101" s="370"/>
      <c r="B101" s="680" t="s">
        <v>514</v>
      </c>
      <c r="C101" s="227">
        <v>3000</v>
      </c>
      <c r="D101" s="440" t="s">
        <v>224</v>
      </c>
      <c r="E101" s="372">
        <v>15</v>
      </c>
      <c r="F101" s="237">
        <f t="shared" ref="F101" si="10">E101*C101</f>
        <v>45000</v>
      </c>
      <c r="G101" s="899" t="s">
        <v>673</v>
      </c>
      <c r="H101" s="395"/>
      <c r="I101" s="370"/>
      <c r="J101" s="193" t="s">
        <v>185</v>
      </c>
      <c r="K101" s="236">
        <v>2550</v>
      </c>
      <c r="L101" s="235" t="s">
        <v>224</v>
      </c>
      <c r="M101" s="371">
        <v>15</v>
      </c>
      <c r="N101" s="229">
        <f t="shared" ref="N101" si="11">M101*K101</f>
        <v>38250</v>
      </c>
      <c r="O101" s="394"/>
    </row>
    <row r="102" spans="1:15" x14ac:dyDescent="0.25">
      <c r="A102" s="370"/>
      <c r="B102" s="680"/>
      <c r="C102" s="227"/>
      <c r="D102" s="440"/>
      <c r="E102" s="372"/>
      <c r="F102" s="237"/>
      <c r="G102" s="365"/>
      <c r="H102" s="395"/>
      <c r="I102" s="370"/>
      <c r="J102" s="193"/>
      <c r="K102" s="236"/>
      <c r="L102" s="235"/>
      <c r="M102" s="371"/>
      <c r="N102" s="229"/>
      <c r="O102" s="394"/>
    </row>
    <row r="103" spans="1:15" x14ac:dyDescent="0.25">
      <c r="A103" s="370"/>
      <c r="B103" s="680" t="s">
        <v>184</v>
      </c>
      <c r="C103" s="227">
        <v>2867</v>
      </c>
      <c r="D103" s="440" t="s">
        <v>224</v>
      </c>
      <c r="E103" s="372">
        <v>25</v>
      </c>
      <c r="F103" s="237">
        <f t="shared" ref="F103" si="12">E103*C103</f>
        <v>71675</v>
      </c>
      <c r="G103" s="899" t="s">
        <v>673</v>
      </c>
      <c r="H103" s="395"/>
      <c r="I103" s="370"/>
      <c r="J103" s="193" t="s">
        <v>184</v>
      </c>
      <c r="K103" s="236">
        <v>2082</v>
      </c>
      <c r="L103" s="235" t="s">
        <v>224</v>
      </c>
      <c r="M103" s="371">
        <v>25</v>
      </c>
      <c r="N103" s="229">
        <f t="shared" ref="N103" si="13">M103*K103</f>
        <v>52050</v>
      </c>
      <c r="O103" s="394"/>
    </row>
    <row r="104" spans="1:15" s="377" customFormat="1" x14ac:dyDescent="0.25">
      <c r="A104" s="376"/>
      <c r="B104" s="686"/>
      <c r="C104" s="227"/>
      <c r="D104" s="440"/>
      <c r="E104" s="372"/>
      <c r="F104" s="237"/>
      <c r="G104" s="365"/>
      <c r="H104" s="395"/>
      <c r="I104" s="370"/>
      <c r="J104" s="779"/>
      <c r="K104" s="236"/>
      <c r="L104" s="235"/>
      <c r="M104" s="371"/>
      <c r="N104" s="229"/>
      <c r="O104" s="394"/>
    </row>
    <row r="105" spans="1:15" ht="13" x14ac:dyDescent="0.25">
      <c r="A105" s="370"/>
      <c r="B105" s="253" t="s">
        <v>403</v>
      </c>
      <c r="C105" s="227"/>
      <c r="D105" s="440"/>
      <c r="E105" s="372"/>
      <c r="F105" s="237"/>
      <c r="G105" s="365"/>
      <c r="H105" s="395"/>
      <c r="I105" s="370"/>
      <c r="J105" s="784" t="s">
        <v>403</v>
      </c>
      <c r="K105" s="236"/>
      <c r="L105" s="235"/>
      <c r="M105" s="371"/>
      <c r="N105" s="229"/>
      <c r="O105" s="394"/>
    </row>
    <row r="106" spans="1:15" x14ac:dyDescent="0.25">
      <c r="A106" s="370"/>
      <c r="B106" s="686"/>
      <c r="C106" s="227"/>
      <c r="D106" s="440"/>
      <c r="E106" s="372"/>
      <c r="F106" s="237"/>
      <c r="G106" s="365"/>
      <c r="H106" s="395"/>
      <c r="I106" s="370"/>
      <c r="J106" s="779"/>
      <c r="K106" s="236"/>
      <c r="L106" s="235"/>
      <c r="M106" s="371"/>
      <c r="N106" s="229"/>
      <c r="O106" s="394"/>
    </row>
    <row r="107" spans="1:15" x14ac:dyDescent="0.25">
      <c r="A107" s="370"/>
      <c r="B107" s="680" t="s">
        <v>343</v>
      </c>
      <c r="C107" s="227">
        <f>'Series 500 Drainage'!E545</f>
        <v>284.27999999999997</v>
      </c>
      <c r="D107" s="440" t="s">
        <v>6</v>
      </c>
      <c r="E107" s="372">
        <v>10</v>
      </c>
      <c r="F107" s="237">
        <f>C107*E107</f>
        <v>2842.7999999999997</v>
      </c>
      <c r="G107" s="365"/>
      <c r="H107" s="395"/>
      <c r="I107" s="370"/>
      <c r="J107" s="193" t="s">
        <v>343</v>
      </c>
      <c r="K107" s="236">
        <v>284.27999999999997</v>
      </c>
      <c r="L107" s="235" t="s">
        <v>6</v>
      </c>
      <c r="M107" s="371">
        <v>10</v>
      </c>
      <c r="N107" s="229">
        <f>K107*M107</f>
        <v>2842.7999999999997</v>
      </c>
      <c r="O107" s="394"/>
    </row>
    <row r="108" spans="1:15" x14ac:dyDescent="0.25">
      <c r="A108" s="370"/>
      <c r="B108" s="680"/>
      <c r="C108" s="227"/>
      <c r="D108" s="440"/>
      <c r="E108" s="372"/>
      <c r="F108" s="237"/>
      <c r="G108" s="365"/>
      <c r="H108" s="395"/>
      <c r="I108" s="370"/>
      <c r="J108" s="193"/>
      <c r="K108" s="236"/>
      <c r="L108" s="235"/>
      <c r="M108" s="371"/>
      <c r="N108" s="229"/>
      <c r="O108" s="394"/>
    </row>
    <row r="109" spans="1:15" x14ac:dyDescent="0.25">
      <c r="A109" s="370"/>
      <c r="B109" s="691" t="s">
        <v>241</v>
      </c>
      <c r="C109" s="227">
        <f>'Series 500 Drainage'!E552</f>
        <v>1102.0999999999999</v>
      </c>
      <c r="D109" s="531" t="s">
        <v>5</v>
      </c>
      <c r="E109" s="372">
        <v>3.46</v>
      </c>
      <c r="F109" s="237">
        <f>C109*E109</f>
        <v>3813.2659999999996</v>
      </c>
      <c r="G109" s="365"/>
      <c r="H109" s="395"/>
      <c r="I109" s="370"/>
      <c r="J109" s="785" t="s">
        <v>241</v>
      </c>
      <c r="K109" s="236">
        <v>1102.0999999999999</v>
      </c>
      <c r="L109" s="778" t="s">
        <v>5</v>
      </c>
      <c r="M109" s="371">
        <v>3.46</v>
      </c>
      <c r="N109" s="229">
        <f>K109*M109</f>
        <v>3813.2659999999996</v>
      </c>
      <c r="O109" s="394"/>
    </row>
    <row r="110" spans="1:15" x14ac:dyDescent="0.25">
      <c r="A110" s="370"/>
      <c r="B110" s="680"/>
      <c r="C110" s="227"/>
      <c r="D110" s="440"/>
      <c r="E110" s="372"/>
      <c r="F110" s="237"/>
      <c r="G110" s="365"/>
      <c r="H110" s="395"/>
      <c r="I110" s="370"/>
      <c r="J110" s="193"/>
      <c r="K110" s="236"/>
      <c r="L110" s="235"/>
      <c r="M110" s="371"/>
      <c r="N110" s="229"/>
      <c r="O110" s="394"/>
    </row>
    <row r="111" spans="1:15" x14ac:dyDescent="0.25">
      <c r="A111" s="370"/>
      <c r="B111" s="680" t="s">
        <v>320</v>
      </c>
      <c r="C111" s="227">
        <f>'Series 500 Drainage'!E558</f>
        <v>206</v>
      </c>
      <c r="D111" s="440" t="s">
        <v>224</v>
      </c>
      <c r="E111" s="372">
        <v>35</v>
      </c>
      <c r="F111" s="237">
        <f>C111*E111</f>
        <v>7210</v>
      </c>
      <c r="G111" s="365"/>
      <c r="H111" s="395"/>
      <c r="I111" s="370"/>
      <c r="J111" s="193" t="s">
        <v>320</v>
      </c>
      <c r="K111" s="236">
        <v>206</v>
      </c>
      <c r="L111" s="235" t="s">
        <v>224</v>
      </c>
      <c r="M111" s="371">
        <v>35</v>
      </c>
      <c r="N111" s="229">
        <f>K111*M111</f>
        <v>7210</v>
      </c>
      <c r="O111" s="394"/>
    </row>
    <row r="112" spans="1:15" x14ac:dyDescent="0.25">
      <c r="A112" s="370"/>
      <c r="B112" s="680"/>
      <c r="C112" s="227"/>
      <c r="D112" s="531"/>
      <c r="E112" s="372"/>
      <c r="F112" s="237"/>
      <c r="G112" s="365"/>
      <c r="H112" s="395"/>
      <c r="I112" s="370"/>
      <c r="J112" s="193"/>
      <c r="K112" s="236"/>
      <c r="L112" s="778"/>
      <c r="M112" s="371"/>
      <c r="N112" s="229"/>
      <c r="O112" s="394"/>
    </row>
    <row r="113" spans="1:15" x14ac:dyDescent="0.25">
      <c r="A113" s="370"/>
      <c r="B113" s="680" t="s">
        <v>319</v>
      </c>
      <c r="C113" s="227">
        <f>'Series 500 Drainage'!E564</f>
        <v>206</v>
      </c>
      <c r="D113" s="440" t="s">
        <v>224</v>
      </c>
      <c r="E113" s="372">
        <v>25</v>
      </c>
      <c r="F113" s="237">
        <f>C113*E113</f>
        <v>5150</v>
      </c>
      <c r="G113" s="365"/>
      <c r="H113" s="395"/>
      <c r="I113" s="370"/>
      <c r="J113" s="193" t="s">
        <v>319</v>
      </c>
      <c r="K113" s="236">
        <v>206</v>
      </c>
      <c r="L113" s="235" t="s">
        <v>224</v>
      </c>
      <c r="M113" s="371">
        <v>25</v>
      </c>
      <c r="N113" s="229">
        <f>K113*M113</f>
        <v>5150</v>
      </c>
      <c r="O113" s="394"/>
    </row>
    <row r="114" spans="1:15" x14ac:dyDescent="0.25">
      <c r="A114" s="370"/>
      <c r="B114" s="686"/>
      <c r="C114" s="227"/>
      <c r="D114" s="440"/>
      <c r="E114" s="372"/>
      <c r="F114" s="237"/>
      <c r="G114" s="365"/>
      <c r="H114" s="395"/>
      <c r="I114" s="370"/>
      <c r="J114" s="779"/>
      <c r="K114" s="236"/>
      <c r="L114" s="235"/>
      <c r="M114" s="371"/>
      <c r="N114" s="229"/>
      <c r="O114" s="394"/>
    </row>
    <row r="115" spans="1:15" x14ac:dyDescent="0.25">
      <c r="A115" s="370"/>
      <c r="B115" s="23" t="s">
        <v>328</v>
      </c>
      <c r="C115" s="227">
        <f>'Series 500 Drainage'!E567</f>
        <v>236.89999999999998</v>
      </c>
      <c r="D115" s="440" t="s">
        <v>6</v>
      </c>
      <c r="E115" s="372">
        <v>35</v>
      </c>
      <c r="F115" s="237">
        <f>C115*E115</f>
        <v>8291.5</v>
      </c>
      <c r="G115" s="365"/>
      <c r="H115" s="395"/>
      <c r="I115" s="370"/>
      <c r="J115" s="779" t="s">
        <v>328</v>
      </c>
      <c r="K115" s="236">
        <v>236.89999999999998</v>
      </c>
      <c r="L115" s="235" t="s">
        <v>6</v>
      </c>
      <c r="M115" s="371">
        <v>35</v>
      </c>
      <c r="N115" s="229">
        <f>K115*M115</f>
        <v>8291.5</v>
      </c>
      <c r="O115" s="394"/>
    </row>
    <row r="116" spans="1:15" s="377" customFormat="1" x14ac:dyDescent="0.25">
      <c r="A116" s="376"/>
      <c r="B116" s="686"/>
      <c r="C116" s="227"/>
      <c r="D116" s="440"/>
      <c r="E116" s="372"/>
      <c r="F116" s="237"/>
      <c r="G116" s="365"/>
      <c r="H116" s="395"/>
      <c r="I116" s="370"/>
      <c r="J116" s="779"/>
      <c r="K116" s="236"/>
      <c r="L116" s="235"/>
      <c r="M116" s="371"/>
      <c r="N116" s="229"/>
      <c r="O116" s="394"/>
    </row>
    <row r="117" spans="1:15" s="377" customFormat="1" ht="13" x14ac:dyDescent="0.25">
      <c r="A117" s="376"/>
      <c r="B117" s="700" t="s">
        <v>318</v>
      </c>
      <c r="C117" s="227"/>
      <c r="D117" s="440"/>
      <c r="E117" s="372"/>
      <c r="F117" s="237"/>
      <c r="G117" s="365"/>
      <c r="H117" s="395"/>
      <c r="I117" s="370"/>
      <c r="J117" s="786" t="s">
        <v>318</v>
      </c>
      <c r="K117" s="236"/>
      <c r="L117" s="235"/>
      <c r="M117" s="371"/>
      <c r="N117" s="229"/>
      <c r="O117" s="394"/>
    </row>
    <row r="118" spans="1:15" s="377" customFormat="1" x14ac:dyDescent="0.25">
      <c r="A118" s="376"/>
      <c r="B118" s="680"/>
      <c r="C118" s="227"/>
      <c r="D118" s="440"/>
      <c r="E118" s="372"/>
      <c r="F118" s="237"/>
      <c r="G118" s="365"/>
      <c r="H118" s="395"/>
      <c r="I118" s="370"/>
      <c r="J118" s="193"/>
      <c r="K118" s="236"/>
      <c r="L118" s="235"/>
      <c r="M118" s="371"/>
      <c r="N118" s="229"/>
      <c r="O118" s="394"/>
    </row>
    <row r="119" spans="1:15" s="377" customFormat="1" ht="25.5" customHeight="1" x14ac:dyDescent="0.25">
      <c r="A119" s="376"/>
      <c r="B119" s="698" t="s">
        <v>357</v>
      </c>
      <c r="C119" s="230">
        <v>538</v>
      </c>
      <c r="D119" s="440" t="s">
        <v>7</v>
      </c>
      <c r="E119" s="372">
        <v>185</v>
      </c>
      <c r="F119" s="232">
        <f>C119*E119</f>
        <v>99530</v>
      </c>
      <c r="G119" s="365"/>
      <c r="H119" s="395"/>
      <c r="I119" s="370"/>
      <c r="J119" s="774" t="s">
        <v>357</v>
      </c>
      <c r="K119" s="771">
        <v>538</v>
      </c>
      <c r="L119" s="235" t="s">
        <v>7</v>
      </c>
      <c r="M119" s="371">
        <v>185</v>
      </c>
      <c r="N119" s="231">
        <f>K119*M119</f>
        <v>99530</v>
      </c>
      <c r="O119" s="394"/>
    </row>
    <row r="120" spans="1:15" s="377" customFormat="1" x14ac:dyDescent="0.25">
      <c r="A120" s="376"/>
      <c r="B120" s="680"/>
      <c r="C120" s="227"/>
      <c r="D120" s="440"/>
      <c r="E120" s="372"/>
      <c r="F120" s="237"/>
      <c r="G120" s="365"/>
      <c r="H120" s="395"/>
      <c r="I120" s="370"/>
      <c r="J120" s="193"/>
      <c r="K120" s="236"/>
      <c r="L120" s="235"/>
      <c r="M120" s="371"/>
      <c r="N120" s="229"/>
      <c r="O120" s="394"/>
    </row>
    <row r="121" spans="1:15" s="377" customFormat="1" x14ac:dyDescent="0.25">
      <c r="A121" s="376"/>
      <c r="B121" s="691" t="s">
        <v>241</v>
      </c>
      <c r="C121" s="227">
        <f>'Series 500 Drainage'!E533</f>
        <v>3206.2249999999995</v>
      </c>
      <c r="D121" s="531" t="s">
        <v>5</v>
      </c>
      <c r="E121" s="372">
        <v>2.5</v>
      </c>
      <c r="F121" s="237">
        <f t="shared" ref="F121" si="14">E121*C121</f>
        <v>8015.5624999999982</v>
      </c>
      <c r="G121" s="365"/>
      <c r="H121" s="395"/>
      <c r="I121" s="370"/>
      <c r="J121" s="785" t="s">
        <v>241</v>
      </c>
      <c r="K121" s="236">
        <v>3206.2249999999995</v>
      </c>
      <c r="L121" s="778" t="s">
        <v>5</v>
      </c>
      <c r="M121" s="371">
        <v>2.5</v>
      </c>
      <c r="N121" s="229">
        <f t="shared" ref="N121" si="15">M121*K121</f>
        <v>8015.5624999999982</v>
      </c>
      <c r="O121" s="394"/>
    </row>
    <row r="122" spans="1:15" x14ac:dyDescent="0.25">
      <c r="A122" s="370"/>
      <c r="B122" s="680"/>
      <c r="C122" s="227"/>
      <c r="D122" s="235"/>
      <c r="E122" s="372"/>
      <c r="F122" s="229"/>
      <c r="G122" s="365"/>
      <c r="H122" s="395"/>
      <c r="I122" s="370"/>
      <c r="J122" s="193"/>
      <c r="K122" s="236"/>
      <c r="L122" s="235"/>
      <c r="M122" s="371"/>
      <c r="N122" s="229"/>
      <c r="O122" s="394"/>
    </row>
    <row r="123" spans="1:15" s="377" customFormat="1" ht="13" x14ac:dyDescent="0.25">
      <c r="A123" s="376"/>
      <c r="B123" s="253" t="s">
        <v>363</v>
      </c>
      <c r="C123" s="227"/>
      <c r="D123" s="440"/>
      <c r="E123" s="372"/>
      <c r="F123" s="237"/>
      <c r="G123" s="365"/>
      <c r="H123" s="395"/>
      <c r="I123" s="370"/>
      <c r="J123" s="784" t="s">
        <v>363</v>
      </c>
      <c r="K123" s="236"/>
      <c r="L123" s="235"/>
      <c r="M123" s="371"/>
      <c r="N123" s="229"/>
      <c r="O123" s="394"/>
    </row>
    <row r="124" spans="1:15" s="377" customFormat="1" x14ac:dyDescent="0.25">
      <c r="A124" s="376"/>
      <c r="B124" s="680"/>
      <c r="C124" s="227"/>
      <c r="D124" s="531"/>
      <c r="E124" s="372"/>
      <c r="F124" s="237"/>
      <c r="G124" s="365"/>
      <c r="H124" s="395"/>
      <c r="I124" s="370"/>
      <c r="J124" s="193"/>
      <c r="K124" s="236"/>
      <c r="L124" s="778"/>
      <c r="M124" s="371"/>
      <c r="N124" s="229"/>
      <c r="O124" s="394"/>
    </row>
    <row r="125" spans="1:15" s="377" customFormat="1" ht="25.5" customHeight="1" x14ac:dyDescent="0.25">
      <c r="A125" s="376"/>
      <c r="B125" s="698" t="s">
        <v>355</v>
      </c>
      <c r="C125" s="230">
        <v>60</v>
      </c>
      <c r="D125" s="440" t="s">
        <v>7</v>
      </c>
      <c r="E125" s="372">
        <v>110</v>
      </c>
      <c r="F125" s="232">
        <f>C125*E125</f>
        <v>6600</v>
      </c>
      <c r="G125" s="365"/>
      <c r="H125" s="395"/>
      <c r="I125" s="370"/>
      <c r="J125" s="774" t="s">
        <v>355</v>
      </c>
      <c r="K125" s="771">
        <v>60</v>
      </c>
      <c r="L125" s="235" t="s">
        <v>7</v>
      </c>
      <c r="M125" s="371">
        <v>110</v>
      </c>
      <c r="N125" s="231">
        <f>K125*M125</f>
        <v>6600</v>
      </c>
      <c r="O125" s="394"/>
    </row>
    <row r="126" spans="1:15" s="377" customFormat="1" x14ac:dyDescent="0.25">
      <c r="A126" s="376"/>
      <c r="B126" s="683"/>
      <c r="C126" s="230"/>
      <c r="D126" s="539"/>
      <c r="E126" s="372"/>
      <c r="F126" s="232"/>
      <c r="G126" s="365"/>
      <c r="H126" s="395"/>
      <c r="I126" s="370"/>
      <c r="J126" s="775"/>
      <c r="K126" s="771"/>
      <c r="L126" s="532"/>
      <c r="M126" s="371"/>
      <c r="N126" s="231"/>
      <c r="O126" s="394"/>
    </row>
    <row r="127" spans="1:15" s="377" customFormat="1" ht="25.5" customHeight="1" x14ac:dyDescent="0.25">
      <c r="A127" s="376"/>
      <c r="B127" s="698" t="s">
        <v>356</v>
      </c>
      <c r="C127" s="230">
        <v>60</v>
      </c>
      <c r="D127" s="440" t="s">
        <v>7</v>
      </c>
      <c r="E127" s="372">
        <v>80</v>
      </c>
      <c r="F127" s="232">
        <f>C127*E127</f>
        <v>4800</v>
      </c>
      <c r="G127" s="365"/>
      <c r="H127" s="395"/>
      <c r="I127" s="370"/>
      <c r="J127" s="774" t="s">
        <v>356</v>
      </c>
      <c r="K127" s="771">
        <v>60</v>
      </c>
      <c r="L127" s="235" t="s">
        <v>7</v>
      </c>
      <c r="M127" s="371">
        <v>80</v>
      </c>
      <c r="N127" s="231">
        <f>K127*M127</f>
        <v>4800</v>
      </c>
      <c r="O127" s="394"/>
    </row>
    <row r="128" spans="1:15" s="377" customFormat="1" x14ac:dyDescent="0.25">
      <c r="A128" s="376"/>
      <c r="B128" s="683"/>
      <c r="C128" s="227"/>
      <c r="D128" s="539"/>
      <c r="E128" s="372"/>
      <c r="F128" s="237"/>
      <c r="G128" s="365"/>
      <c r="H128" s="395"/>
      <c r="I128" s="370"/>
      <c r="J128" s="775"/>
      <c r="K128" s="236"/>
      <c r="L128" s="532"/>
      <c r="M128" s="371"/>
      <c r="N128" s="229"/>
      <c r="O128" s="394"/>
    </row>
    <row r="129" spans="1:15" s="377" customFormat="1" ht="25.5" customHeight="1" x14ac:dyDescent="0.25">
      <c r="A129" s="376"/>
      <c r="B129" s="698" t="s">
        <v>357</v>
      </c>
      <c r="C129" s="230">
        <v>7</v>
      </c>
      <c r="D129" s="440" t="s">
        <v>7</v>
      </c>
      <c r="E129" s="372">
        <v>185</v>
      </c>
      <c r="F129" s="232">
        <f>C129*E129</f>
        <v>1295</v>
      </c>
      <c r="G129" s="365"/>
      <c r="H129" s="395"/>
      <c r="I129" s="370"/>
      <c r="J129" s="774" t="s">
        <v>357</v>
      </c>
      <c r="K129" s="771">
        <v>7</v>
      </c>
      <c r="L129" s="235" t="s">
        <v>7</v>
      </c>
      <c r="M129" s="371">
        <v>185</v>
      </c>
      <c r="N129" s="231">
        <f>K129*M129</f>
        <v>1295</v>
      </c>
      <c r="O129" s="394"/>
    </row>
    <row r="130" spans="1:15" s="377" customFormat="1" x14ac:dyDescent="0.25">
      <c r="A130" s="376"/>
      <c r="B130" s="683"/>
      <c r="C130" s="230"/>
      <c r="D130" s="440"/>
      <c r="E130" s="372"/>
      <c r="F130" s="232"/>
      <c r="G130" s="365"/>
      <c r="H130" s="395"/>
      <c r="I130" s="370"/>
      <c r="J130" s="775"/>
      <c r="K130" s="771"/>
      <c r="L130" s="235"/>
      <c r="M130" s="371"/>
      <c r="N130" s="231"/>
      <c r="O130" s="394"/>
    </row>
    <row r="131" spans="1:15" s="377" customFormat="1" ht="25.5" customHeight="1" x14ac:dyDescent="0.25">
      <c r="A131" s="376"/>
      <c r="B131" s="698" t="s">
        <v>358</v>
      </c>
      <c r="C131" s="230">
        <v>7</v>
      </c>
      <c r="D131" s="440" t="s">
        <v>7</v>
      </c>
      <c r="E131" s="372">
        <v>130</v>
      </c>
      <c r="F131" s="232">
        <f>C131*E131</f>
        <v>910</v>
      </c>
      <c r="G131" s="365"/>
      <c r="H131" s="395"/>
      <c r="I131" s="370"/>
      <c r="J131" s="774" t="s">
        <v>358</v>
      </c>
      <c r="K131" s="771">
        <v>7</v>
      </c>
      <c r="L131" s="235" t="s">
        <v>7</v>
      </c>
      <c r="M131" s="371">
        <v>130</v>
      </c>
      <c r="N131" s="231">
        <f>K131*M131</f>
        <v>910</v>
      </c>
      <c r="O131" s="394"/>
    </row>
    <row r="132" spans="1:15" s="377" customFormat="1" x14ac:dyDescent="0.25">
      <c r="A132" s="376"/>
      <c r="B132" s="683"/>
      <c r="C132" s="227"/>
      <c r="D132" s="539"/>
      <c r="E132" s="372"/>
      <c r="F132" s="232"/>
      <c r="G132" s="365"/>
      <c r="H132" s="395"/>
      <c r="I132" s="370"/>
      <c r="J132" s="775"/>
      <c r="K132" s="236"/>
      <c r="L132" s="532"/>
      <c r="M132" s="371"/>
      <c r="N132" s="231"/>
      <c r="O132" s="394"/>
    </row>
    <row r="133" spans="1:15" s="377" customFormat="1" ht="25.5" customHeight="1" x14ac:dyDescent="0.25">
      <c r="A133" s="376"/>
      <c r="B133" s="698" t="s">
        <v>359</v>
      </c>
      <c r="C133" s="230">
        <v>6</v>
      </c>
      <c r="D133" s="440" t="s">
        <v>7</v>
      </c>
      <c r="E133" s="372">
        <v>210</v>
      </c>
      <c r="F133" s="232">
        <f>C133*E133</f>
        <v>1260</v>
      </c>
      <c r="G133" s="365"/>
      <c r="H133" s="395"/>
      <c r="I133" s="370"/>
      <c r="J133" s="774" t="s">
        <v>359</v>
      </c>
      <c r="K133" s="771">
        <v>6</v>
      </c>
      <c r="L133" s="235" t="s">
        <v>7</v>
      </c>
      <c r="M133" s="371">
        <v>210</v>
      </c>
      <c r="N133" s="231">
        <f>K133*M133</f>
        <v>1260</v>
      </c>
      <c r="O133" s="394"/>
    </row>
    <row r="134" spans="1:15" s="377" customFormat="1" x14ac:dyDescent="0.25">
      <c r="A134" s="376"/>
      <c r="B134" s="683"/>
      <c r="C134" s="230"/>
      <c r="D134" s="440"/>
      <c r="E134" s="372"/>
      <c r="F134" s="237"/>
      <c r="G134" s="365"/>
      <c r="H134" s="395"/>
      <c r="I134" s="370"/>
      <c r="J134" s="775"/>
      <c r="K134" s="771"/>
      <c r="L134" s="235"/>
      <c r="M134" s="371"/>
      <c r="N134" s="229"/>
      <c r="O134" s="394"/>
    </row>
    <row r="135" spans="1:15" s="377" customFormat="1" ht="25.5" customHeight="1" x14ac:dyDescent="0.25">
      <c r="A135" s="376"/>
      <c r="B135" s="698" t="s">
        <v>360</v>
      </c>
      <c r="C135" s="230">
        <v>6</v>
      </c>
      <c r="D135" s="440" t="s">
        <v>7</v>
      </c>
      <c r="E135" s="372">
        <v>150</v>
      </c>
      <c r="F135" s="232">
        <f>C135*E135</f>
        <v>900</v>
      </c>
      <c r="G135" s="365"/>
      <c r="H135" s="395"/>
      <c r="I135" s="370"/>
      <c r="J135" s="774" t="s">
        <v>360</v>
      </c>
      <c r="K135" s="771">
        <v>6</v>
      </c>
      <c r="L135" s="235" t="s">
        <v>7</v>
      </c>
      <c r="M135" s="371">
        <v>150</v>
      </c>
      <c r="N135" s="231">
        <f>K135*M135</f>
        <v>900</v>
      </c>
      <c r="O135" s="394"/>
    </row>
    <row r="136" spans="1:15" s="377" customFormat="1" x14ac:dyDescent="0.25">
      <c r="A136" s="376"/>
      <c r="B136" s="680"/>
      <c r="C136" s="227"/>
      <c r="D136" s="440"/>
      <c r="E136" s="372"/>
      <c r="F136" s="237"/>
      <c r="G136" s="365"/>
      <c r="H136" s="395"/>
      <c r="I136" s="370"/>
      <c r="J136" s="193"/>
      <c r="K136" s="236"/>
      <c r="L136" s="235"/>
      <c r="M136" s="371"/>
      <c r="N136" s="229"/>
      <c r="O136" s="394"/>
    </row>
    <row r="137" spans="1:15" s="377" customFormat="1" x14ac:dyDescent="0.25">
      <c r="A137" s="376"/>
      <c r="B137" s="23" t="s">
        <v>341</v>
      </c>
      <c r="C137" s="227">
        <v>18</v>
      </c>
      <c r="D137" s="440" t="s">
        <v>6</v>
      </c>
      <c r="E137" s="372">
        <v>150</v>
      </c>
      <c r="F137" s="232">
        <f>C137*E137</f>
        <v>2700</v>
      </c>
      <c r="G137" s="365"/>
      <c r="H137" s="395"/>
      <c r="I137" s="370"/>
      <c r="J137" s="779" t="s">
        <v>341</v>
      </c>
      <c r="K137" s="236">
        <v>18</v>
      </c>
      <c r="L137" s="235" t="s">
        <v>6</v>
      </c>
      <c r="M137" s="371">
        <v>150</v>
      </c>
      <c r="N137" s="231">
        <f>K137*M137</f>
        <v>2700</v>
      </c>
      <c r="O137" s="394"/>
    </row>
    <row r="138" spans="1:15" s="377" customFormat="1" x14ac:dyDescent="0.25">
      <c r="A138" s="376"/>
      <c r="B138" s="23"/>
      <c r="C138" s="227"/>
      <c r="D138" s="440"/>
      <c r="E138" s="374"/>
      <c r="F138" s="237"/>
      <c r="G138" s="365"/>
      <c r="H138" s="395"/>
      <c r="I138" s="370"/>
      <c r="J138" s="779"/>
      <c r="K138" s="236"/>
      <c r="L138" s="235"/>
      <c r="M138" s="369"/>
      <c r="N138" s="229"/>
      <c r="O138" s="394"/>
    </row>
    <row r="139" spans="1:15" s="377" customFormat="1" x14ac:dyDescent="0.25">
      <c r="A139" s="376"/>
      <c r="B139" s="683" t="s">
        <v>333</v>
      </c>
      <c r="C139" s="227">
        <v>102</v>
      </c>
      <c r="D139" s="531" t="s">
        <v>5</v>
      </c>
      <c r="E139" s="372">
        <v>6.5</v>
      </c>
      <c r="F139" s="232">
        <f>C139*E139</f>
        <v>663</v>
      </c>
      <c r="G139" s="365"/>
      <c r="H139" s="395"/>
      <c r="I139" s="370"/>
      <c r="J139" s="775" t="s">
        <v>333</v>
      </c>
      <c r="K139" s="236">
        <v>102</v>
      </c>
      <c r="L139" s="778" t="s">
        <v>5</v>
      </c>
      <c r="M139" s="371">
        <v>6.5</v>
      </c>
      <c r="N139" s="231">
        <f>K139*M139</f>
        <v>663</v>
      </c>
      <c r="O139" s="394"/>
    </row>
    <row r="140" spans="1:15" s="377" customFormat="1" x14ac:dyDescent="0.25">
      <c r="A140" s="376"/>
      <c r="B140" s="683"/>
      <c r="C140" s="227"/>
      <c r="D140" s="531"/>
      <c r="E140" s="372"/>
      <c r="F140" s="232"/>
      <c r="G140" s="365"/>
      <c r="H140" s="395"/>
      <c r="I140" s="370"/>
      <c r="J140" s="775"/>
      <c r="K140" s="236"/>
      <c r="L140" s="778"/>
      <c r="M140" s="371"/>
      <c r="N140" s="231"/>
      <c r="O140" s="394"/>
    </row>
    <row r="141" spans="1:15" s="377" customFormat="1" x14ac:dyDescent="0.25">
      <c r="A141" s="376"/>
      <c r="B141" s="683" t="s">
        <v>366</v>
      </c>
      <c r="C141" s="227">
        <v>146</v>
      </c>
      <c r="D141" s="531" t="s">
        <v>5</v>
      </c>
      <c r="E141" s="372">
        <v>95</v>
      </c>
      <c r="F141" s="237">
        <f>C141*E141</f>
        <v>13870</v>
      </c>
      <c r="G141" s="365"/>
      <c r="H141" s="395"/>
      <c r="I141" s="370"/>
      <c r="J141" s="775" t="s">
        <v>366</v>
      </c>
      <c r="K141" s="236">
        <v>146</v>
      </c>
      <c r="L141" s="778" t="s">
        <v>5</v>
      </c>
      <c r="M141" s="371">
        <v>95</v>
      </c>
      <c r="N141" s="229">
        <f>K141*M141</f>
        <v>13870</v>
      </c>
      <c r="O141" s="394"/>
    </row>
    <row r="142" spans="1:15" s="377" customFormat="1" x14ac:dyDescent="0.25">
      <c r="A142" s="376"/>
      <c r="B142" s="683"/>
      <c r="C142" s="227"/>
      <c r="D142" s="531"/>
      <c r="E142" s="372"/>
      <c r="F142" s="237"/>
      <c r="G142" s="365"/>
      <c r="H142" s="395"/>
      <c r="I142" s="370"/>
      <c r="J142" s="775"/>
      <c r="K142" s="236"/>
      <c r="L142" s="778"/>
      <c r="M142" s="371"/>
      <c r="N142" s="229"/>
      <c r="O142" s="394"/>
    </row>
    <row r="143" spans="1:15" s="377" customFormat="1" x14ac:dyDescent="0.25">
      <c r="A143" s="376"/>
      <c r="B143" s="701" t="s">
        <v>241</v>
      </c>
      <c r="C143" s="227">
        <v>490</v>
      </c>
      <c r="D143" s="540" t="s">
        <v>5</v>
      </c>
      <c r="E143" s="372">
        <v>3.46</v>
      </c>
      <c r="F143" s="237">
        <f t="shared" ref="F143" si="16">E143*C143</f>
        <v>1695.4</v>
      </c>
      <c r="G143" s="365"/>
      <c r="H143" s="395"/>
      <c r="I143" s="370"/>
      <c r="J143" s="787" t="s">
        <v>241</v>
      </c>
      <c r="K143" s="236">
        <v>490</v>
      </c>
      <c r="L143" s="295" t="s">
        <v>5</v>
      </c>
      <c r="M143" s="371">
        <v>3.46</v>
      </c>
      <c r="N143" s="229">
        <f t="shared" ref="N143" si="17">M143*K143</f>
        <v>1695.4</v>
      </c>
      <c r="O143" s="394"/>
    </row>
    <row r="144" spans="1:15" s="377" customFormat="1" x14ac:dyDescent="0.25">
      <c r="A144" s="376"/>
      <c r="B144" s="683"/>
      <c r="C144" s="227"/>
      <c r="D144" s="540"/>
      <c r="E144" s="372"/>
      <c r="F144" s="231"/>
      <c r="G144" s="365"/>
      <c r="H144" s="395"/>
      <c r="I144" s="370"/>
      <c r="J144" s="775"/>
      <c r="K144" s="236"/>
      <c r="L144" s="295"/>
      <c r="M144" s="371"/>
      <c r="N144" s="231"/>
      <c r="O144" s="394"/>
    </row>
    <row r="145" spans="1:15" ht="13" x14ac:dyDescent="0.25">
      <c r="A145" s="370"/>
      <c r="B145" s="702" t="s">
        <v>345</v>
      </c>
      <c r="C145" s="227"/>
      <c r="D145" s="541"/>
      <c r="E145" s="372"/>
      <c r="F145" s="229"/>
      <c r="G145" s="365"/>
      <c r="H145" s="395"/>
      <c r="I145" s="370"/>
      <c r="J145" s="788" t="s">
        <v>345</v>
      </c>
      <c r="K145" s="236"/>
      <c r="L145" s="541"/>
      <c r="M145" s="371"/>
      <c r="N145" s="229"/>
      <c r="O145" s="394"/>
    </row>
    <row r="146" spans="1:15" ht="13" x14ac:dyDescent="0.25">
      <c r="A146" s="370"/>
      <c r="B146" s="702"/>
      <c r="C146" s="227"/>
      <c r="D146" s="542"/>
      <c r="E146" s="372"/>
      <c r="F146" s="401"/>
      <c r="G146" s="365"/>
      <c r="H146" s="395"/>
      <c r="I146" s="370"/>
      <c r="J146" s="788"/>
      <c r="K146" s="236"/>
      <c r="L146" s="533"/>
      <c r="M146" s="371"/>
      <c r="N146" s="401"/>
      <c r="O146" s="394"/>
    </row>
    <row r="147" spans="1:15" x14ac:dyDescent="0.25">
      <c r="A147" s="370"/>
      <c r="B147" s="703" t="s">
        <v>346</v>
      </c>
      <c r="C147" s="227">
        <v>1057</v>
      </c>
      <c r="D147" s="528" t="s">
        <v>224</v>
      </c>
      <c r="E147" s="372">
        <v>6.75</v>
      </c>
      <c r="F147" s="401">
        <f t="shared" ref="F147" si="18">E147*C147</f>
        <v>7134.75</v>
      </c>
      <c r="G147" s="365"/>
      <c r="H147" s="395"/>
      <c r="I147" s="370"/>
      <c r="J147" s="789" t="s">
        <v>346</v>
      </c>
      <c r="K147" s="236">
        <v>1057</v>
      </c>
      <c r="L147" s="293" t="s">
        <v>224</v>
      </c>
      <c r="M147" s="371">
        <v>6.75</v>
      </c>
      <c r="N147" s="401">
        <f t="shared" ref="N147" si="19">M147*K147</f>
        <v>7134.75</v>
      </c>
      <c r="O147" s="394"/>
    </row>
    <row r="148" spans="1:15" x14ac:dyDescent="0.25">
      <c r="A148" s="370"/>
      <c r="B148" s="703"/>
      <c r="C148" s="227"/>
      <c r="D148" s="542"/>
      <c r="E148" s="371"/>
      <c r="F148" s="401"/>
      <c r="G148" s="365"/>
      <c r="H148" s="395"/>
      <c r="I148" s="370"/>
      <c r="J148" s="789"/>
      <c r="K148" s="236"/>
      <c r="L148" s="533"/>
      <c r="M148" s="371"/>
      <c r="N148" s="401"/>
      <c r="O148" s="394"/>
    </row>
    <row r="149" spans="1:15" s="377" customFormat="1" ht="26" x14ac:dyDescent="0.25">
      <c r="A149" s="376"/>
      <c r="B149" s="704" t="s">
        <v>475</v>
      </c>
      <c r="C149" s="439"/>
      <c r="D149" s="235"/>
      <c r="E149" s="371"/>
      <c r="F149" s="525"/>
      <c r="G149" s="526"/>
      <c r="H149" s="790"/>
      <c r="I149" s="370"/>
      <c r="J149" s="791" t="s">
        <v>475</v>
      </c>
      <c r="K149" s="610"/>
      <c r="L149" s="235"/>
      <c r="M149" s="371"/>
      <c r="N149" s="792"/>
      <c r="O149" s="394"/>
    </row>
    <row r="150" spans="1:15" s="377" customFormat="1" x14ac:dyDescent="0.25">
      <c r="A150" s="376"/>
      <c r="B150" s="705" t="s">
        <v>216</v>
      </c>
      <c r="C150" s="439">
        <v>20735</v>
      </c>
      <c r="D150" s="235" t="s">
        <v>6</v>
      </c>
      <c r="E150" s="371">
        <v>5</v>
      </c>
      <c r="F150" s="527">
        <f>C150*E150</f>
        <v>103675</v>
      </c>
      <c r="G150" s="526"/>
      <c r="H150" s="790"/>
      <c r="I150" s="370"/>
      <c r="J150" s="793" t="s">
        <v>216</v>
      </c>
      <c r="K150" s="610">
        <v>20735</v>
      </c>
      <c r="L150" s="235" t="s">
        <v>6</v>
      </c>
      <c r="M150" s="371">
        <v>5</v>
      </c>
      <c r="N150" s="794">
        <f>K150*M150</f>
        <v>103675</v>
      </c>
      <c r="O150" s="394"/>
    </row>
    <row r="151" spans="1:15" s="377" customFormat="1" x14ac:dyDescent="0.25">
      <c r="A151" s="376"/>
      <c r="B151" s="705"/>
      <c r="C151" s="439"/>
      <c r="D151" s="235"/>
      <c r="E151" s="371"/>
      <c r="F151" s="525"/>
      <c r="G151" s="526"/>
      <c r="H151" s="790"/>
      <c r="I151" s="370"/>
      <c r="J151" s="793"/>
      <c r="K151" s="610"/>
      <c r="L151" s="235"/>
      <c r="M151" s="371"/>
      <c r="N151" s="792"/>
      <c r="O151" s="394"/>
    </row>
    <row r="152" spans="1:15" s="377" customFormat="1" x14ac:dyDescent="0.25">
      <c r="A152" s="376"/>
      <c r="B152" s="705" t="s">
        <v>380</v>
      </c>
      <c r="C152" s="439">
        <f>C150</f>
        <v>20735</v>
      </c>
      <c r="D152" s="235" t="s">
        <v>6</v>
      </c>
      <c r="E152" s="371">
        <v>10</v>
      </c>
      <c r="F152" s="527">
        <f>C152*E152</f>
        <v>207350</v>
      </c>
      <c r="G152" s="526"/>
      <c r="H152" s="790"/>
      <c r="I152" s="370"/>
      <c r="J152" s="793" t="s">
        <v>380</v>
      </c>
      <c r="K152" s="610">
        <f>K150</f>
        <v>20735</v>
      </c>
      <c r="L152" s="235" t="s">
        <v>6</v>
      </c>
      <c r="M152" s="371">
        <v>10</v>
      </c>
      <c r="N152" s="794">
        <f>K152*M152</f>
        <v>207350</v>
      </c>
      <c r="O152" s="394"/>
    </row>
    <row r="153" spans="1:15" s="377" customFormat="1" x14ac:dyDescent="0.25">
      <c r="A153" s="376"/>
      <c r="B153" s="705"/>
      <c r="C153" s="439"/>
      <c r="D153" s="235"/>
      <c r="E153" s="371"/>
      <c r="F153" s="525"/>
      <c r="G153" s="526"/>
      <c r="H153" s="790"/>
      <c r="I153" s="370"/>
      <c r="J153" s="793"/>
      <c r="K153" s="610"/>
      <c r="L153" s="235"/>
      <c r="M153" s="371"/>
      <c r="N153" s="792"/>
      <c r="O153" s="394"/>
    </row>
    <row r="154" spans="1:15" s="377" customFormat="1" x14ac:dyDescent="0.25">
      <c r="A154" s="376"/>
      <c r="B154" s="440" t="s">
        <v>257</v>
      </c>
      <c r="C154" s="439">
        <v>10775</v>
      </c>
      <c r="D154" s="235" t="s">
        <v>5</v>
      </c>
      <c r="E154" s="371">
        <v>1</v>
      </c>
      <c r="F154" s="527">
        <f>C154*E154</f>
        <v>10775</v>
      </c>
      <c r="G154" s="526"/>
      <c r="H154" s="790"/>
      <c r="I154" s="370"/>
      <c r="J154" s="235" t="s">
        <v>257</v>
      </c>
      <c r="K154" s="610">
        <v>10775</v>
      </c>
      <c r="L154" s="235" t="s">
        <v>5</v>
      </c>
      <c r="M154" s="371">
        <v>1</v>
      </c>
      <c r="N154" s="794">
        <f>K154*M154</f>
        <v>10775</v>
      </c>
      <c r="O154" s="394"/>
    </row>
    <row r="155" spans="1:15" s="377" customFormat="1" x14ac:dyDescent="0.25">
      <c r="A155" s="376"/>
      <c r="B155" s="440"/>
      <c r="C155" s="439"/>
      <c r="D155" s="235"/>
      <c r="E155" s="371"/>
      <c r="F155" s="525"/>
      <c r="G155" s="526"/>
      <c r="H155" s="790"/>
      <c r="I155" s="370"/>
      <c r="J155" s="235"/>
      <c r="K155" s="610"/>
      <c r="L155" s="235"/>
      <c r="M155" s="371"/>
      <c r="N155" s="792"/>
      <c r="O155" s="394"/>
    </row>
    <row r="156" spans="1:15" s="377" customFormat="1" x14ac:dyDescent="0.25">
      <c r="A156" s="376"/>
      <c r="B156" s="705" t="s">
        <v>258</v>
      </c>
      <c r="C156" s="439">
        <f>C154</f>
        <v>10775</v>
      </c>
      <c r="D156" s="235" t="s">
        <v>5</v>
      </c>
      <c r="E156" s="372">
        <v>4</v>
      </c>
      <c r="F156" s="527">
        <f>C156*E156</f>
        <v>43100</v>
      </c>
      <c r="G156" s="526"/>
      <c r="H156" s="790"/>
      <c r="I156" s="370"/>
      <c r="J156" s="793" t="s">
        <v>258</v>
      </c>
      <c r="K156" s="610">
        <f>K154</f>
        <v>10775</v>
      </c>
      <c r="L156" s="235" t="s">
        <v>5</v>
      </c>
      <c r="M156" s="371">
        <v>4</v>
      </c>
      <c r="N156" s="794">
        <f>K156*M156</f>
        <v>43100</v>
      </c>
      <c r="O156" s="394"/>
    </row>
    <row r="157" spans="1:15" s="377" customFormat="1" x14ac:dyDescent="0.25">
      <c r="A157" s="376"/>
      <c r="B157" s="705"/>
      <c r="C157" s="439"/>
      <c r="D157" s="235"/>
      <c r="E157" s="372"/>
      <c r="F157" s="525"/>
      <c r="G157" s="526"/>
      <c r="H157" s="790"/>
      <c r="I157" s="370"/>
      <c r="J157" s="793"/>
      <c r="K157" s="610"/>
      <c r="L157" s="235"/>
      <c r="M157" s="371"/>
      <c r="N157" s="792"/>
      <c r="O157" s="394"/>
    </row>
    <row r="158" spans="1:15" s="377" customFormat="1" x14ac:dyDescent="0.25">
      <c r="A158" s="376"/>
      <c r="B158" s="680" t="s">
        <v>260</v>
      </c>
      <c r="C158" s="439">
        <v>1159</v>
      </c>
      <c r="D158" s="235" t="s">
        <v>7</v>
      </c>
      <c r="E158" s="371">
        <v>12</v>
      </c>
      <c r="F158" s="527">
        <f>C158*E158</f>
        <v>13908</v>
      </c>
      <c r="G158" s="526"/>
      <c r="H158" s="790"/>
      <c r="I158" s="370"/>
      <c r="J158" s="193" t="s">
        <v>260</v>
      </c>
      <c r="K158" s="610">
        <v>1159</v>
      </c>
      <c r="L158" s="235" t="s">
        <v>7</v>
      </c>
      <c r="M158" s="371">
        <v>12</v>
      </c>
      <c r="N158" s="794">
        <f>K158*M158</f>
        <v>13908</v>
      </c>
      <c r="O158" s="394"/>
    </row>
    <row r="159" spans="1:15" s="377" customFormat="1" x14ac:dyDescent="0.25">
      <c r="A159" s="376"/>
      <c r="B159" s="680"/>
      <c r="C159" s="439"/>
      <c r="D159" s="235"/>
      <c r="E159" s="371"/>
      <c r="F159" s="525"/>
      <c r="G159" s="526"/>
      <c r="H159" s="790"/>
      <c r="I159" s="370"/>
      <c r="J159" s="193"/>
      <c r="K159" s="610"/>
      <c r="L159" s="235"/>
      <c r="M159" s="371"/>
      <c r="N159" s="792"/>
      <c r="O159" s="394"/>
    </row>
    <row r="160" spans="1:15" s="377" customFormat="1" x14ac:dyDescent="0.25">
      <c r="A160" s="376"/>
      <c r="B160" s="680" t="s">
        <v>261</v>
      </c>
      <c r="C160" s="439">
        <v>1</v>
      </c>
      <c r="D160" s="235" t="s">
        <v>237</v>
      </c>
      <c r="E160" s="371">
        <v>12000</v>
      </c>
      <c r="F160" s="524">
        <f>E160</f>
        <v>12000</v>
      </c>
      <c r="G160" s="526"/>
      <c r="H160" s="790"/>
      <c r="I160" s="370"/>
      <c r="J160" s="193" t="s">
        <v>261</v>
      </c>
      <c r="K160" s="610">
        <v>1</v>
      </c>
      <c r="L160" s="235" t="s">
        <v>237</v>
      </c>
      <c r="M160" s="371">
        <v>12000</v>
      </c>
      <c r="N160" s="773">
        <f>M160</f>
        <v>12000</v>
      </c>
      <c r="O160" s="394"/>
    </row>
    <row r="161" spans="1:15" x14ac:dyDescent="0.25">
      <c r="A161" s="370"/>
      <c r="B161" s="680"/>
      <c r="C161" s="439"/>
      <c r="D161" s="532"/>
      <c r="E161" s="371"/>
      <c r="F161" s="401"/>
      <c r="G161" s="526"/>
      <c r="H161" s="790"/>
      <c r="I161" s="370"/>
      <c r="J161" s="193"/>
      <c r="K161" s="610"/>
      <c r="L161" s="532"/>
      <c r="M161" s="371"/>
      <c r="N161" s="401"/>
      <c r="O161" s="394"/>
    </row>
    <row r="162" spans="1:15" x14ac:dyDescent="0.25">
      <c r="A162" s="370"/>
      <c r="B162" s="680" t="s">
        <v>308</v>
      </c>
      <c r="C162" s="439"/>
      <c r="D162" s="532"/>
      <c r="E162" s="371"/>
      <c r="F162" s="401"/>
      <c r="G162" s="526"/>
      <c r="H162" s="790"/>
      <c r="I162" s="370"/>
      <c r="J162" s="193" t="s">
        <v>308</v>
      </c>
      <c r="K162" s="610"/>
      <c r="L162" s="532"/>
      <c r="M162" s="371"/>
      <c r="N162" s="401"/>
      <c r="O162" s="394"/>
    </row>
    <row r="163" spans="1:15" x14ac:dyDescent="0.25">
      <c r="A163" s="370"/>
      <c r="B163" s="680"/>
      <c r="C163" s="439"/>
      <c r="D163" s="532"/>
      <c r="E163" s="371"/>
      <c r="F163" s="401"/>
      <c r="G163" s="365"/>
      <c r="H163" s="395"/>
      <c r="I163" s="370"/>
      <c r="J163" s="193"/>
      <c r="K163" s="610"/>
      <c r="L163" s="532"/>
      <c r="M163" s="371"/>
      <c r="N163" s="401"/>
      <c r="O163" s="394"/>
    </row>
    <row r="164" spans="1:15" x14ac:dyDescent="0.25">
      <c r="A164" s="370"/>
      <c r="B164" s="705" t="s">
        <v>216</v>
      </c>
      <c r="C164" s="439">
        <v>3240</v>
      </c>
      <c r="D164" s="235" t="s">
        <v>6</v>
      </c>
      <c r="E164" s="371">
        <v>5</v>
      </c>
      <c r="F164" s="527">
        <f>C164*E164</f>
        <v>16200</v>
      </c>
      <c r="G164" s="365"/>
      <c r="H164" s="395"/>
      <c r="I164" s="370"/>
      <c r="J164" s="793" t="s">
        <v>216</v>
      </c>
      <c r="K164" s="610">
        <v>3240</v>
      </c>
      <c r="L164" s="235" t="s">
        <v>6</v>
      </c>
      <c r="M164" s="371">
        <v>5</v>
      </c>
      <c r="N164" s="794">
        <f>K164*M164</f>
        <v>16200</v>
      </c>
      <c r="O164" s="394"/>
    </row>
    <row r="165" spans="1:15" x14ac:dyDescent="0.25">
      <c r="A165" s="370"/>
      <c r="B165" s="705"/>
      <c r="C165" s="439"/>
      <c r="D165" s="235"/>
      <c r="E165" s="371"/>
      <c r="F165" s="525"/>
      <c r="G165" s="365"/>
      <c r="H165" s="395"/>
      <c r="I165" s="370"/>
      <c r="J165" s="793"/>
      <c r="K165" s="610"/>
      <c r="L165" s="235"/>
      <c r="M165" s="371"/>
      <c r="N165" s="792"/>
      <c r="O165" s="394"/>
    </row>
    <row r="166" spans="1:15" x14ac:dyDescent="0.25">
      <c r="A166" s="370"/>
      <c r="B166" s="705" t="s">
        <v>380</v>
      </c>
      <c r="C166" s="439">
        <f>C164</f>
        <v>3240</v>
      </c>
      <c r="D166" s="235" t="s">
        <v>6</v>
      </c>
      <c r="E166" s="371">
        <v>10</v>
      </c>
      <c r="F166" s="527">
        <f>C166*E166</f>
        <v>32400</v>
      </c>
      <c r="G166" s="365"/>
      <c r="H166" s="395"/>
      <c r="I166" s="370"/>
      <c r="J166" s="793" t="s">
        <v>380</v>
      </c>
      <c r="K166" s="610">
        <f>K164</f>
        <v>3240</v>
      </c>
      <c r="L166" s="235" t="s">
        <v>6</v>
      </c>
      <c r="M166" s="371">
        <v>10</v>
      </c>
      <c r="N166" s="794">
        <f>K166*M166</f>
        <v>32400</v>
      </c>
      <c r="O166" s="394"/>
    </row>
    <row r="167" spans="1:15" x14ac:dyDescent="0.25">
      <c r="A167" s="370"/>
      <c r="B167" s="680"/>
      <c r="C167" s="439"/>
      <c r="D167" s="532"/>
      <c r="E167" s="371"/>
      <c r="F167" s="401"/>
      <c r="G167" s="365"/>
      <c r="H167" s="395"/>
      <c r="I167" s="370"/>
      <c r="J167" s="193"/>
      <c r="K167" s="610"/>
      <c r="L167" s="532"/>
      <c r="M167" s="371"/>
      <c r="N167" s="401"/>
      <c r="O167" s="394"/>
    </row>
    <row r="168" spans="1:15" x14ac:dyDescent="0.25">
      <c r="A168" s="370"/>
      <c r="B168" s="680" t="s">
        <v>392</v>
      </c>
      <c r="C168" s="439">
        <v>9600</v>
      </c>
      <c r="D168" s="235" t="s">
        <v>5</v>
      </c>
      <c r="E168" s="371">
        <v>2.5</v>
      </c>
      <c r="F168" s="527">
        <f>C168*E168</f>
        <v>24000</v>
      </c>
      <c r="G168" s="365"/>
      <c r="H168" s="395"/>
      <c r="I168" s="370"/>
      <c r="J168" s="193" t="s">
        <v>392</v>
      </c>
      <c r="K168" s="610">
        <v>9600</v>
      </c>
      <c r="L168" s="235" t="s">
        <v>5</v>
      </c>
      <c r="M168" s="371">
        <v>2.5</v>
      </c>
      <c r="N168" s="794">
        <f>K168*M168</f>
        <v>24000</v>
      </c>
      <c r="O168" s="394"/>
    </row>
    <row r="169" spans="1:15" x14ac:dyDescent="0.25">
      <c r="A169" s="370"/>
      <c r="B169" s="680"/>
      <c r="C169" s="439"/>
      <c r="D169" s="532"/>
      <c r="E169" s="371"/>
      <c r="F169" s="401"/>
      <c r="G169" s="365"/>
      <c r="H169" s="395"/>
      <c r="I169" s="370"/>
      <c r="J169" s="193"/>
      <c r="K169" s="610"/>
      <c r="L169" s="532"/>
      <c r="M169" s="371"/>
      <c r="N169" s="401"/>
      <c r="O169" s="394"/>
    </row>
    <row r="170" spans="1:15" s="377" customFormat="1" x14ac:dyDescent="0.25">
      <c r="A170" s="376"/>
      <c r="B170" s="389" t="s">
        <v>262</v>
      </c>
      <c r="C170" s="244">
        <v>57</v>
      </c>
      <c r="D170" s="440" t="s">
        <v>8</v>
      </c>
      <c r="E170" s="372">
        <v>450</v>
      </c>
      <c r="F170" s="237">
        <f t="shared" si="6"/>
        <v>25650</v>
      </c>
      <c r="G170" s="899" t="s">
        <v>673</v>
      </c>
      <c r="H170" s="395"/>
      <c r="I170" s="370"/>
      <c r="J170" s="707" t="s">
        <v>262</v>
      </c>
      <c r="K170" s="795">
        <v>48</v>
      </c>
      <c r="L170" s="235" t="s">
        <v>8</v>
      </c>
      <c r="M170" s="371">
        <v>450</v>
      </c>
      <c r="N170" s="229">
        <f t="shared" si="7"/>
        <v>21600</v>
      </c>
      <c r="O170" s="394"/>
    </row>
    <row r="171" spans="1:15" ht="13" thickBot="1" x14ac:dyDescent="0.3">
      <c r="A171" s="397"/>
      <c r="B171" s="398"/>
      <c r="C171" s="345"/>
      <c r="D171" s="543"/>
      <c r="E171" s="393"/>
      <c r="F171" s="402"/>
      <c r="G171" s="365"/>
      <c r="H171" s="395"/>
      <c r="I171" s="397"/>
      <c r="J171" s="796"/>
      <c r="K171" s="797"/>
      <c r="L171" s="543"/>
      <c r="M171" s="393"/>
      <c r="N171" s="402"/>
      <c r="O171" s="394"/>
    </row>
    <row r="172" spans="1:15" ht="13.5" thickBot="1" x14ac:dyDescent="0.3">
      <c r="A172" s="403"/>
      <c r="B172" s="383" t="s">
        <v>263</v>
      </c>
      <c r="C172" s="233"/>
      <c r="D172" s="538"/>
      <c r="E172" s="384"/>
      <c r="F172" s="234">
        <f>SUM(F42:F171)</f>
        <v>2495196.8025000002</v>
      </c>
      <c r="G172" s="365"/>
      <c r="H172" s="395"/>
      <c r="I172" s="403"/>
      <c r="J172" s="383" t="s">
        <v>263</v>
      </c>
      <c r="K172" s="233"/>
      <c r="L172" s="538"/>
      <c r="M172" s="384"/>
      <c r="N172" s="234">
        <f>SUM(N42:N171)</f>
        <v>2552453.0484199999</v>
      </c>
      <c r="O172" s="394"/>
    </row>
    <row r="173" spans="1:15" x14ac:dyDescent="0.25">
      <c r="A173" s="378"/>
      <c r="B173" s="238"/>
      <c r="C173" s="236"/>
      <c r="D173" s="532"/>
      <c r="E173" s="368"/>
      <c r="F173" s="237"/>
      <c r="G173" s="365"/>
      <c r="H173" s="395"/>
      <c r="I173" s="378"/>
      <c r="J173" s="238"/>
      <c r="K173" s="236"/>
      <c r="L173" s="532"/>
      <c r="M173" s="368"/>
      <c r="N173" s="229"/>
      <c r="O173" s="394"/>
    </row>
    <row r="174" spans="1:15" s="377" customFormat="1" ht="13" x14ac:dyDescent="0.25">
      <c r="A174" s="404"/>
      <c r="B174" s="443" t="s">
        <v>130</v>
      </c>
      <c r="C174" s="442"/>
      <c r="D174" s="440"/>
      <c r="E174" s="372"/>
      <c r="F174" s="232"/>
      <c r="G174" s="365"/>
      <c r="H174" s="395"/>
      <c r="I174" s="366"/>
      <c r="J174" s="441" t="s">
        <v>130</v>
      </c>
      <c r="K174" s="798"/>
      <c r="L174" s="235"/>
      <c r="M174" s="371"/>
      <c r="N174" s="231"/>
      <c r="O174" s="394"/>
    </row>
    <row r="175" spans="1:15" s="377" customFormat="1" ht="13" x14ac:dyDescent="0.25">
      <c r="A175" s="404"/>
      <c r="B175" s="443" t="s">
        <v>216</v>
      </c>
      <c r="C175" s="442"/>
      <c r="D175" s="440"/>
      <c r="E175" s="372"/>
      <c r="F175" s="232"/>
      <c r="G175" s="365"/>
      <c r="H175" s="395"/>
      <c r="I175" s="366"/>
      <c r="J175" s="441" t="s">
        <v>216</v>
      </c>
      <c r="K175" s="798"/>
      <c r="L175" s="235"/>
      <c r="M175" s="371"/>
      <c r="N175" s="231"/>
      <c r="O175" s="394"/>
    </row>
    <row r="176" spans="1:15" s="377" customFormat="1" x14ac:dyDescent="0.25">
      <c r="A176" s="404"/>
      <c r="B176" s="440" t="s">
        <v>217</v>
      </c>
      <c r="C176" s="442"/>
      <c r="D176" s="440"/>
      <c r="E176" s="372"/>
      <c r="F176" s="232"/>
      <c r="G176" s="365"/>
      <c r="H176" s="395"/>
      <c r="I176" s="366"/>
      <c r="J176" s="235" t="s">
        <v>217</v>
      </c>
      <c r="K176" s="798"/>
      <c r="L176" s="235"/>
      <c r="M176" s="371"/>
      <c r="N176" s="231"/>
      <c r="O176" s="394"/>
    </row>
    <row r="177" spans="1:15" s="377" customFormat="1" x14ac:dyDescent="0.25">
      <c r="A177" s="404"/>
      <c r="B177" s="440" t="s">
        <v>218</v>
      </c>
      <c r="C177" s="442"/>
      <c r="D177" s="440"/>
      <c r="E177" s="372"/>
      <c r="F177" s="232"/>
      <c r="G177" s="365"/>
      <c r="H177" s="395"/>
      <c r="I177" s="366"/>
      <c r="J177" s="235" t="s">
        <v>218</v>
      </c>
      <c r="K177" s="798"/>
      <c r="L177" s="235"/>
      <c r="M177" s="371"/>
      <c r="N177" s="231"/>
      <c r="O177" s="394"/>
    </row>
    <row r="178" spans="1:15" s="377" customFormat="1" x14ac:dyDescent="0.25">
      <c r="A178" s="404"/>
      <c r="B178" s="440" t="s">
        <v>388</v>
      </c>
      <c r="C178" s="442">
        <f>(51068+4639+75808+8764+871+24656)*0.25</f>
        <v>41451.5</v>
      </c>
      <c r="D178" s="440" t="s">
        <v>6</v>
      </c>
      <c r="E178" s="372">
        <v>1.65</v>
      </c>
      <c r="F178" s="232">
        <f>C178*E178</f>
        <v>68394.974999999991</v>
      </c>
      <c r="G178" s="365"/>
      <c r="H178" s="395"/>
      <c r="I178" s="366"/>
      <c r="J178" s="235" t="s">
        <v>388</v>
      </c>
      <c r="K178" s="798">
        <v>37154</v>
      </c>
      <c r="L178" s="235" t="s">
        <v>6</v>
      </c>
      <c r="M178" s="371">
        <v>1.65</v>
      </c>
      <c r="N178" s="231">
        <f>K178*M178</f>
        <v>61304.1</v>
      </c>
      <c r="O178" s="394"/>
    </row>
    <row r="179" spans="1:15" s="377" customFormat="1" x14ac:dyDescent="0.25">
      <c r="A179" s="404"/>
      <c r="B179" s="440"/>
      <c r="C179" s="442"/>
      <c r="D179" s="440"/>
      <c r="E179" s="372"/>
      <c r="F179" s="232"/>
      <c r="G179" s="365"/>
      <c r="H179" s="395"/>
      <c r="I179" s="366"/>
      <c r="J179" s="235"/>
      <c r="K179" s="798"/>
      <c r="L179" s="235"/>
      <c r="M179" s="371"/>
      <c r="N179" s="231"/>
      <c r="O179" s="394"/>
    </row>
    <row r="180" spans="1:15" s="377" customFormat="1" x14ac:dyDescent="0.25">
      <c r="A180" s="404"/>
      <c r="B180" s="440" t="s">
        <v>387</v>
      </c>
      <c r="C180" s="442">
        <f>(51068+4639+75808+8764+871+24656)*0.25</f>
        <v>41451.5</v>
      </c>
      <c r="D180" s="440" t="s">
        <v>6</v>
      </c>
      <c r="E180" s="372">
        <v>4.5199999999999996</v>
      </c>
      <c r="F180" s="232">
        <f>C180*E180</f>
        <v>187360.77999999997</v>
      </c>
      <c r="G180" s="365"/>
      <c r="H180" s="395"/>
      <c r="I180" s="366"/>
      <c r="J180" s="235" t="s">
        <v>387</v>
      </c>
      <c r="K180" s="798">
        <v>37154</v>
      </c>
      <c r="L180" s="235" t="s">
        <v>6</v>
      </c>
      <c r="M180" s="371">
        <v>4.5199999999999996</v>
      </c>
      <c r="N180" s="231">
        <f>K180*M180</f>
        <v>167936.08</v>
      </c>
      <c r="O180" s="394"/>
    </row>
    <row r="181" spans="1:15" s="377" customFormat="1" x14ac:dyDescent="0.25">
      <c r="A181" s="404"/>
      <c r="B181" s="440"/>
      <c r="C181" s="442"/>
      <c r="D181" s="440"/>
      <c r="E181" s="372"/>
      <c r="F181" s="232"/>
      <c r="G181" s="365"/>
      <c r="H181" s="395"/>
      <c r="I181" s="366"/>
      <c r="J181" s="235"/>
      <c r="K181" s="798"/>
      <c r="L181" s="235"/>
      <c r="M181" s="371"/>
      <c r="N181" s="231"/>
      <c r="O181" s="394"/>
    </row>
    <row r="182" spans="1:15" s="377" customFormat="1" x14ac:dyDescent="0.25">
      <c r="A182" s="404"/>
      <c r="B182" s="440" t="s">
        <v>193</v>
      </c>
      <c r="C182" s="442"/>
      <c r="D182" s="440"/>
      <c r="E182" s="372"/>
      <c r="F182" s="232"/>
      <c r="G182" s="365"/>
      <c r="H182" s="395"/>
      <c r="I182" s="366"/>
      <c r="J182" s="235" t="s">
        <v>193</v>
      </c>
      <c r="K182" s="798"/>
      <c r="L182" s="235"/>
      <c r="M182" s="371"/>
      <c r="N182" s="231"/>
      <c r="O182" s="394"/>
    </row>
    <row r="183" spans="1:15" s="377" customFormat="1" x14ac:dyDescent="0.25">
      <c r="A183" s="404"/>
      <c r="B183" s="440" t="s">
        <v>219</v>
      </c>
      <c r="C183" s="442">
        <v>52157</v>
      </c>
      <c r="D183" s="440" t="s">
        <v>6</v>
      </c>
      <c r="E183" s="372">
        <v>3.76</v>
      </c>
      <c r="F183" s="232">
        <f>C183*E183</f>
        <v>196110.31999999998</v>
      </c>
      <c r="G183" s="899" t="s">
        <v>674</v>
      </c>
      <c r="H183" s="395"/>
      <c r="I183" s="366"/>
      <c r="J183" s="235" t="s">
        <v>219</v>
      </c>
      <c r="K183" s="798">
        <v>52157</v>
      </c>
      <c r="L183" s="235" t="s">
        <v>6</v>
      </c>
      <c r="M183" s="371">
        <v>3.76</v>
      </c>
      <c r="N183" s="231">
        <f>K183*M183</f>
        <v>196110.31999999998</v>
      </c>
      <c r="O183" s="394"/>
    </row>
    <row r="184" spans="1:15" s="377" customFormat="1" x14ac:dyDescent="0.25">
      <c r="A184" s="404"/>
      <c r="B184" s="440"/>
      <c r="C184" s="442"/>
      <c r="D184" s="440"/>
      <c r="E184" s="372"/>
      <c r="F184" s="232"/>
      <c r="G184" s="365"/>
      <c r="H184" s="395"/>
      <c r="I184" s="366"/>
      <c r="J184" s="235"/>
      <c r="K184" s="798"/>
      <c r="L184" s="235"/>
      <c r="M184" s="371"/>
      <c r="N184" s="231"/>
      <c r="O184" s="394"/>
    </row>
    <row r="185" spans="1:15" s="377" customFormat="1" x14ac:dyDescent="0.25">
      <c r="A185" s="404"/>
      <c r="B185" s="440" t="s">
        <v>387</v>
      </c>
      <c r="C185" s="442">
        <f>C183</f>
        <v>52157</v>
      </c>
      <c r="D185" s="440" t="s">
        <v>6</v>
      </c>
      <c r="E185" s="372">
        <v>4.5199999999999996</v>
      </c>
      <c r="F185" s="232">
        <f>C185*E185</f>
        <v>235749.63999999998</v>
      </c>
      <c r="G185" s="899" t="s">
        <v>674</v>
      </c>
      <c r="H185" s="395"/>
      <c r="I185" s="366"/>
      <c r="J185" s="235" t="s">
        <v>387</v>
      </c>
      <c r="K185" s="798">
        <f>K183</f>
        <v>52157</v>
      </c>
      <c r="L185" s="235" t="s">
        <v>6</v>
      </c>
      <c r="M185" s="371">
        <v>4.5199999999999996</v>
      </c>
      <c r="N185" s="231">
        <f>K185*M185</f>
        <v>235749.63999999998</v>
      </c>
      <c r="O185" s="394"/>
    </row>
    <row r="186" spans="1:15" s="377" customFormat="1" x14ac:dyDescent="0.25">
      <c r="A186" s="404"/>
      <c r="B186" s="440"/>
      <c r="C186" s="442"/>
      <c r="D186" s="440"/>
      <c r="E186" s="372"/>
      <c r="F186" s="232"/>
      <c r="G186" s="365"/>
      <c r="H186" s="395"/>
      <c r="I186" s="366"/>
      <c r="J186" s="235"/>
      <c r="K186" s="798"/>
      <c r="L186" s="235"/>
      <c r="M186" s="371"/>
      <c r="N186" s="231"/>
      <c r="O186" s="394"/>
    </row>
    <row r="187" spans="1:15" s="377" customFormat="1" x14ac:dyDescent="0.25">
      <c r="A187" s="404"/>
      <c r="B187" s="440" t="s">
        <v>391</v>
      </c>
      <c r="C187" s="819" t="s">
        <v>672</v>
      </c>
      <c r="D187" s="440"/>
      <c r="E187" s="372">
        <v>2.5</v>
      </c>
      <c r="F187" s="232"/>
      <c r="G187" s="365"/>
      <c r="H187" s="395"/>
      <c r="I187" s="366"/>
      <c r="J187" s="235" t="s">
        <v>391</v>
      </c>
      <c r="K187" s="798">
        <v>5500</v>
      </c>
      <c r="L187" s="235" t="s">
        <v>6</v>
      </c>
      <c r="M187" s="371">
        <v>2.5</v>
      </c>
      <c r="N187" s="231">
        <f>K187*M187</f>
        <v>13750</v>
      </c>
      <c r="O187" s="394"/>
    </row>
    <row r="188" spans="1:15" s="377" customFormat="1" x14ac:dyDescent="0.25">
      <c r="A188" s="404"/>
      <c r="B188" s="440"/>
      <c r="C188" s="442"/>
      <c r="D188" s="440"/>
      <c r="E188" s="372"/>
      <c r="F188" s="232"/>
      <c r="G188" s="365"/>
      <c r="H188" s="395"/>
      <c r="I188" s="366"/>
      <c r="J188" s="235"/>
      <c r="K188" s="798"/>
      <c r="L188" s="235"/>
      <c r="M188" s="371"/>
      <c r="N188" s="231"/>
      <c r="O188" s="394"/>
    </row>
    <row r="189" spans="1:15" s="377" customFormat="1" x14ac:dyDescent="0.25">
      <c r="A189" s="404"/>
      <c r="B189" s="440" t="s">
        <v>387</v>
      </c>
      <c r="C189" s="442">
        <f>5867*1</f>
        <v>5867</v>
      </c>
      <c r="D189" s="440" t="s">
        <v>6</v>
      </c>
      <c r="E189" s="372">
        <v>4.5199999999999996</v>
      </c>
      <c r="F189" s="232">
        <f>C189*E189</f>
        <v>26518.839999999997</v>
      </c>
      <c r="G189" s="365"/>
      <c r="H189" s="395"/>
      <c r="I189" s="366"/>
      <c r="J189" s="235" t="s">
        <v>387</v>
      </c>
      <c r="K189" s="798">
        <f>K187</f>
        <v>5500</v>
      </c>
      <c r="L189" s="235" t="s">
        <v>6</v>
      </c>
      <c r="M189" s="371">
        <v>4.5199999999999996</v>
      </c>
      <c r="N189" s="231">
        <f>K189*M189</f>
        <v>24859.999999999996</v>
      </c>
      <c r="O189" s="394"/>
    </row>
    <row r="190" spans="1:15" s="377" customFormat="1" x14ac:dyDescent="0.25">
      <c r="A190" s="404"/>
      <c r="B190" s="440"/>
      <c r="C190" s="442"/>
      <c r="D190" s="440"/>
      <c r="E190" s="372"/>
      <c r="F190" s="232"/>
      <c r="G190" s="365"/>
      <c r="H190" s="395"/>
      <c r="I190" s="366"/>
      <c r="J190" s="235"/>
      <c r="K190" s="798"/>
      <c r="L190" s="235"/>
      <c r="M190" s="371"/>
      <c r="N190" s="231"/>
      <c r="O190" s="394"/>
    </row>
    <row r="191" spans="1:15" s="377" customFormat="1" ht="13" x14ac:dyDescent="0.25">
      <c r="A191" s="404"/>
      <c r="B191" s="443" t="s">
        <v>220</v>
      </c>
      <c r="C191" s="442"/>
      <c r="D191" s="440"/>
      <c r="E191" s="372"/>
      <c r="F191" s="232"/>
      <c r="G191" s="365"/>
      <c r="H191" s="395"/>
      <c r="I191" s="366"/>
      <c r="J191" s="441" t="s">
        <v>220</v>
      </c>
      <c r="K191" s="798"/>
      <c r="L191" s="235"/>
      <c r="M191" s="371"/>
      <c r="N191" s="231"/>
      <c r="O191" s="394"/>
    </row>
    <row r="192" spans="1:15" s="377" customFormat="1" ht="25" x14ac:dyDescent="0.25">
      <c r="A192" s="404"/>
      <c r="B192" s="191" t="s">
        <v>490</v>
      </c>
      <c r="C192" s="442">
        <v>57657</v>
      </c>
      <c r="D192" s="440" t="s">
        <v>6</v>
      </c>
      <c r="E192" s="372">
        <v>2.5</v>
      </c>
      <c r="F192" s="232">
        <f>C192*E192</f>
        <v>144142.5</v>
      </c>
      <c r="G192" s="899" t="s">
        <v>674</v>
      </c>
      <c r="H192" s="395"/>
      <c r="I192" s="366"/>
      <c r="J192" s="192" t="s">
        <v>490</v>
      </c>
      <c r="K192" s="798">
        <v>57657</v>
      </c>
      <c r="L192" s="235" t="s">
        <v>6</v>
      </c>
      <c r="M192" s="371">
        <v>2.5</v>
      </c>
      <c r="N192" s="231">
        <f>K192*M192</f>
        <v>144142.5</v>
      </c>
      <c r="O192" s="394"/>
    </row>
    <row r="193" spans="1:15" s="377" customFormat="1" x14ac:dyDescent="0.25">
      <c r="A193" s="404"/>
      <c r="B193" s="440"/>
      <c r="C193" s="442"/>
      <c r="D193" s="440"/>
      <c r="E193" s="372"/>
      <c r="F193" s="232"/>
      <c r="G193" s="365"/>
      <c r="H193" s="395"/>
      <c r="I193" s="366"/>
      <c r="J193" s="235"/>
      <c r="K193" s="798"/>
      <c r="L193" s="235"/>
      <c r="M193" s="371"/>
      <c r="N193" s="231"/>
      <c r="O193" s="394"/>
    </row>
    <row r="194" spans="1:15" s="377" customFormat="1" ht="25" x14ac:dyDescent="0.25">
      <c r="A194" s="404"/>
      <c r="B194" s="191" t="s">
        <v>677</v>
      </c>
      <c r="C194" s="442">
        <f>(75808+24656)*0.25</f>
        <v>25116</v>
      </c>
      <c r="D194" s="440" t="s">
        <v>6</v>
      </c>
      <c r="E194" s="372">
        <v>2.5</v>
      </c>
      <c r="F194" s="232">
        <f>C194*E194</f>
        <v>62790</v>
      </c>
      <c r="G194" s="365"/>
      <c r="H194" s="395"/>
      <c r="I194" s="366"/>
      <c r="J194" s="192" t="s">
        <v>490</v>
      </c>
      <c r="K194" s="798">
        <v>0</v>
      </c>
      <c r="L194" s="235" t="s">
        <v>6</v>
      </c>
      <c r="M194" s="371">
        <v>2.5</v>
      </c>
      <c r="N194" s="231">
        <f>K194*M194</f>
        <v>0</v>
      </c>
      <c r="O194" s="394"/>
    </row>
    <row r="195" spans="1:15" s="377" customFormat="1" x14ac:dyDescent="0.25">
      <c r="A195" s="404"/>
      <c r="B195" s="440"/>
      <c r="C195" s="442"/>
      <c r="D195" s="440"/>
      <c r="E195" s="372"/>
      <c r="F195" s="232"/>
      <c r="G195" s="365"/>
      <c r="H195" s="395"/>
      <c r="I195" s="366"/>
      <c r="J195" s="235"/>
      <c r="K195" s="798"/>
      <c r="L195" s="235"/>
      <c r="M195" s="371"/>
      <c r="N195" s="231"/>
      <c r="O195" s="394"/>
    </row>
    <row r="196" spans="1:15" s="377" customFormat="1" x14ac:dyDescent="0.25">
      <c r="A196" s="404"/>
      <c r="B196" s="191" t="s">
        <v>397</v>
      </c>
      <c r="C196" s="442">
        <f>C178+C183+C189-C192-C194-C202-C205</f>
        <v>367</v>
      </c>
      <c r="D196" s="440" t="s">
        <v>6</v>
      </c>
      <c r="E196" s="372">
        <v>25</v>
      </c>
      <c r="F196" s="232">
        <f>C196*E196</f>
        <v>9175</v>
      </c>
      <c r="G196" s="365"/>
      <c r="H196" s="395"/>
      <c r="I196" s="366"/>
      <c r="J196" s="192" t="s">
        <v>397</v>
      </c>
      <c r="K196" s="798">
        <v>0</v>
      </c>
      <c r="L196" s="235" t="s">
        <v>6</v>
      </c>
      <c r="M196" s="371">
        <v>25</v>
      </c>
      <c r="N196" s="231">
        <f>K196*M196</f>
        <v>0</v>
      </c>
      <c r="O196" s="394"/>
    </row>
    <row r="197" spans="1:15" s="377" customFormat="1" x14ac:dyDescent="0.25">
      <c r="A197" s="404"/>
      <c r="B197" s="191"/>
      <c r="C197" s="442"/>
      <c r="D197" s="440"/>
      <c r="E197" s="372"/>
      <c r="F197" s="232"/>
      <c r="G197" s="365"/>
      <c r="H197" s="395"/>
      <c r="I197" s="366"/>
      <c r="J197" s="192"/>
      <c r="K197" s="798"/>
      <c r="L197" s="235"/>
      <c r="M197" s="371"/>
      <c r="N197" s="231"/>
      <c r="O197" s="394"/>
    </row>
    <row r="198" spans="1:15" s="377" customFormat="1" x14ac:dyDescent="0.25">
      <c r="A198" s="404"/>
      <c r="B198" s="191" t="s">
        <v>483</v>
      </c>
      <c r="C198" s="442">
        <f>12881+1271</f>
        <v>14152</v>
      </c>
      <c r="D198" s="440" t="s">
        <v>6</v>
      </c>
      <c r="E198" s="372">
        <v>35</v>
      </c>
      <c r="F198" s="232">
        <f>C198*E198</f>
        <v>495320</v>
      </c>
      <c r="G198" s="899" t="s">
        <v>674</v>
      </c>
      <c r="H198" s="395"/>
      <c r="I198" s="366"/>
      <c r="J198" s="192" t="s">
        <v>483</v>
      </c>
      <c r="K198" s="798">
        <f>12881+1271</f>
        <v>14152</v>
      </c>
      <c r="L198" s="235" t="s">
        <v>6</v>
      </c>
      <c r="M198" s="371">
        <v>35</v>
      </c>
      <c r="N198" s="231">
        <f>K198*M198</f>
        <v>495320</v>
      </c>
      <c r="O198" s="394"/>
    </row>
    <row r="199" spans="1:15" s="377" customFormat="1" x14ac:dyDescent="0.25">
      <c r="A199" s="404"/>
      <c r="B199" s="440"/>
      <c r="C199" s="442"/>
      <c r="D199" s="440"/>
      <c r="E199" s="372"/>
      <c r="F199" s="232"/>
      <c r="G199" s="365"/>
      <c r="H199" s="395"/>
      <c r="I199" s="366"/>
      <c r="J199" s="235"/>
      <c r="K199" s="798"/>
      <c r="L199" s="235"/>
      <c r="M199" s="371"/>
      <c r="N199" s="231"/>
      <c r="O199" s="394"/>
    </row>
    <row r="200" spans="1:15" s="377" customFormat="1" ht="13" x14ac:dyDescent="0.25">
      <c r="A200" s="404"/>
      <c r="B200" s="443" t="s">
        <v>221</v>
      </c>
      <c r="C200" s="442"/>
      <c r="D200" s="440"/>
      <c r="E200" s="372"/>
      <c r="F200" s="232"/>
      <c r="G200" s="365"/>
      <c r="H200" s="395"/>
      <c r="I200" s="366"/>
      <c r="J200" s="441" t="s">
        <v>221</v>
      </c>
      <c r="K200" s="798"/>
      <c r="L200" s="235"/>
      <c r="M200" s="371"/>
      <c r="N200" s="231"/>
      <c r="O200" s="394"/>
    </row>
    <row r="201" spans="1:15" s="377" customFormat="1" x14ac:dyDescent="0.25">
      <c r="A201" s="404"/>
      <c r="B201" s="440" t="s">
        <v>389</v>
      </c>
      <c r="C201" s="442"/>
      <c r="D201" s="440"/>
      <c r="E201" s="372"/>
      <c r="F201" s="232"/>
      <c r="G201" s="365"/>
      <c r="H201" s="395"/>
      <c r="I201" s="366"/>
      <c r="J201" s="235" t="s">
        <v>389</v>
      </c>
      <c r="K201" s="798"/>
      <c r="L201" s="235"/>
      <c r="M201" s="371"/>
      <c r="N201" s="231"/>
      <c r="O201" s="394"/>
    </row>
    <row r="202" spans="1:15" s="377" customFormat="1" x14ac:dyDescent="0.25">
      <c r="A202" s="404"/>
      <c r="B202" s="440" t="s">
        <v>222</v>
      </c>
      <c r="C202" s="442">
        <f>C180-C194-C205</f>
        <v>15580.5</v>
      </c>
      <c r="D202" s="440" t="s">
        <v>6</v>
      </c>
      <c r="E202" s="372">
        <v>4.5</v>
      </c>
      <c r="F202" s="232">
        <f>C202*E202</f>
        <v>70112.25</v>
      </c>
      <c r="G202" s="365"/>
      <c r="H202" s="395"/>
      <c r="I202" s="366"/>
      <c r="J202" s="235" t="s">
        <v>222</v>
      </c>
      <c r="K202" s="798">
        <v>18864</v>
      </c>
      <c r="L202" s="235" t="s">
        <v>6</v>
      </c>
      <c r="M202" s="371">
        <v>4.5</v>
      </c>
      <c r="N202" s="231">
        <f>K202*M202</f>
        <v>84888</v>
      </c>
      <c r="O202" s="394"/>
    </row>
    <row r="203" spans="1:15" s="377" customFormat="1" x14ac:dyDescent="0.25">
      <c r="A203" s="404"/>
      <c r="B203" s="440"/>
      <c r="C203" s="442"/>
      <c r="D203" s="440"/>
      <c r="E203" s="372"/>
      <c r="F203" s="232"/>
      <c r="G203" s="365"/>
      <c r="H203" s="395"/>
      <c r="I203" s="366"/>
      <c r="J203" s="235"/>
      <c r="K203" s="798"/>
      <c r="L203" s="235"/>
      <c r="M203" s="371"/>
      <c r="N203" s="231"/>
      <c r="O203" s="394"/>
    </row>
    <row r="204" spans="1:15" s="377" customFormat="1" x14ac:dyDescent="0.25">
      <c r="A204" s="404"/>
      <c r="B204" s="440" t="s">
        <v>389</v>
      </c>
      <c r="C204" s="442"/>
      <c r="D204" s="440"/>
      <c r="E204" s="372"/>
      <c r="F204" s="232"/>
      <c r="G204" s="365"/>
      <c r="H204" s="395"/>
      <c r="I204" s="366"/>
      <c r="J204" s="235" t="s">
        <v>389</v>
      </c>
      <c r="K204" s="798"/>
      <c r="L204" s="235"/>
      <c r="M204" s="371"/>
      <c r="N204" s="231"/>
      <c r="O204" s="394"/>
    </row>
    <row r="205" spans="1:15" s="377" customFormat="1" x14ac:dyDescent="0.25">
      <c r="A205" s="404"/>
      <c r="B205" s="440" t="s">
        <v>398</v>
      </c>
      <c r="C205" s="442">
        <v>755</v>
      </c>
      <c r="D205" s="440" t="s">
        <v>6</v>
      </c>
      <c r="E205" s="372">
        <v>4.5</v>
      </c>
      <c r="F205" s="232">
        <f>C205*E205</f>
        <v>3397.5</v>
      </c>
      <c r="G205" s="899" t="s">
        <v>674</v>
      </c>
      <c r="H205" s="395"/>
      <c r="I205" s="366"/>
      <c r="J205" s="235" t="s">
        <v>398</v>
      </c>
      <c r="K205" s="798">
        <v>755</v>
      </c>
      <c r="L205" s="235" t="s">
        <v>6</v>
      </c>
      <c r="M205" s="371">
        <v>4.5</v>
      </c>
      <c r="N205" s="231">
        <f>K205*M205</f>
        <v>3397.5</v>
      </c>
      <c r="O205" s="394"/>
    </row>
    <row r="206" spans="1:15" s="377" customFormat="1" ht="13" thickBot="1" x14ac:dyDescent="0.3">
      <c r="A206" s="404"/>
      <c r="B206" s="440"/>
      <c r="C206" s="442"/>
      <c r="D206" s="440"/>
      <c r="E206" s="372"/>
      <c r="F206" s="232"/>
      <c r="G206" s="365"/>
      <c r="H206" s="395"/>
      <c r="I206" s="366"/>
      <c r="J206" s="235"/>
      <c r="K206" s="798"/>
      <c r="L206" s="235"/>
      <c r="M206" s="371"/>
      <c r="N206" s="231"/>
      <c r="O206" s="394"/>
    </row>
    <row r="207" spans="1:15" ht="13.5" thickBot="1" x14ac:dyDescent="0.3">
      <c r="A207" s="403"/>
      <c r="B207" s="383" t="s">
        <v>130</v>
      </c>
      <c r="C207" s="233"/>
      <c r="D207" s="538"/>
      <c r="E207" s="384"/>
      <c r="F207" s="234">
        <f>SUM(F174:F206)</f>
        <v>1499071.8049999999</v>
      </c>
      <c r="G207" s="365"/>
      <c r="H207" s="395"/>
      <c r="I207" s="403"/>
      <c r="J207" s="383" t="s">
        <v>130</v>
      </c>
      <c r="K207" s="233"/>
      <c r="L207" s="538"/>
      <c r="M207" s="384"/>
      <c r="N207" s="234">
        <f>SUM(N174:N206)</f>
        <v>1427458.1400000001</v>
      </c>
      <c r="O207" s="394"/>
    </row>
    <row r="208" spans="1:15" x14ac:dyDescent="0.25">
      <c r="A208" s="378"/>
      <c r="B208" s="238"/>
      <c r="C208" s="236"/>
      <c r="D208" s="532"/>
      <c r="E208" s="368"/>
      <c r="F208" s="237"/>
      <c r="G208" s="365"/>
      <c r="H208" s="395"/>
      <c r="I208" s="378"/>
      <c r="J208" s="238"/>
      <c r="K208" s="236"/>
      <c r="L208" s="532"/>
      <c r="M208" s="368"/>
      <c r="N208" s="229"/>
      <c r="O208" s="394"/>
    </row>
    <row r="209" spans="1:15" ht="13" x14ac:dyDescent="0.25">
      <c r="A209" s="366"/>
      <c r="B209" s="379" t="s">
        <v>131</v>
      </c>
      <c r="C209" s="227"/>
      <c r="D209" s="539"/>
      <c r="E209" s="374"/>
      <c r="F209" s="228"/>
      <c r="G209" s="365"/>
      <c r="H209" s="395"/>
      <c r="I209" s="366"/>
      <c r="J209" s="159" t="s">
        <v>131</v>
      </c>
      <c r="K209" s="236"/>
      <c r="L209" s="532"/>
      <c r="M209" s="369"/>
      <c r="N209" s="228"/>
      <c r="O209" s="394"/>
    </row>
    <row r="210" spans="1:15" ht="13" x14ac:dyDescent="0.25">
      <c r="A210" s="366"/>
      <c r="B210" s="379"/>
      <c r="C210" s="227"/>
      <c r="D210" s="539"/>
      <c r="E210" s="374"/>
      <c r="F210" s="228"/>
      <c r="G210" s="365"/>
      <c r="H210" s="395"/>
      <c r="I210" s="366"/>
      <c r="J210" s="159"/>
      <c r="K210" s="236"/>
      <c r="L210" s="532"/>
      <c r="M210" s="369"/>
      <c r="N210" s="228"/>
      <c r="O210" s="394"/>
    </row>
    <row r="211" spans="1:15" ht="13" x14ac:dyDescent="0.25">
      <c r="A211" s="366"/>
      <c r="B211" s="379" t="s">
        <v>286</v>
      </c>
      <c r="C211" s="227"/>
      <c r="D211" s="539"/>
      <c r="E211" s="374"/>
      <c r="F211" s="228"/>
      <c r="G211" s="365"/>
      <c r="H211" s="395"/>
      <c r="I211" s="366"/>
      <c r="J211" s="159" t="s">
        <v>286</v>
      </c>
      <c r="K211" s="236"/>
      <c r="L211" s="532"/>
      <c r="M211" s="369"/>
      <c r="N211" s="228"/>
      <c r="O211" s="394"/>
    </row>
    <row r="212" spans="1:15" x14ac:dyDescent="0.25">
      <c r="A212" s="366"/>
      <c r="B212" s="380" t="s">
        <v>264</v>
      </c>
      <c r="C212" s="236"/>
      <c r="D212" s="539"/>
      <c r="E212" s="374"/>
      <c r="F212" s="229"/>
      <c r="G212" s="365"/>
      <c r="H212" s="395"/>
      <c r="I212" s="366"/>
      <c r="J212" s="707" t="s">
        <v>264</v>
      </c>
      <c r="K212" s="236"/>
      <c r="L212" s="532"/>
      <c r="M212" s="369"/>
      <c r="N212" s="229"/>
      <c r="O212" s="394"/>
    </row>
    <row r="213" spans="1:15" x14ac:dyDescent="0.25">
      <c r="A213" s="378"/>
      <c r="B213" s="3" t="s">
        <v>282</v>
      </c>
      <c r="C213" s="236">
        <f>'Series 700 Bypass '!E41+'Series 700 Bypass '!E63+'Series 700 Bypass '!E85+'Series 700 Bypass '!E108</f>
        <v>22980.600000000002</v>
      </c>
      <c r="D213" s="440" t="s">
        <v>6</v>
      </c>
      <c r="E213" s="372">
        <v>38</v>
      </c>
      <c r="F213" s="229">
        <f t="shared" ref="F213" si="20">C213*E213</f>
        <v>873262.8</v>
      </c>
      <c r="G213" s="365"/>
      <c r="H213" s="395"/>
      <c r="I213" s="378"/>
      <c r="J213" s="193" t="s">
        <v>282</v>
      </c>
      <c r="K213" s="236">
        <v>20986.461056249998</v>
      </c>
      <c r="L213" s="235" t="s">
        <v>6</v>
      </c>
      <c r="M213" s="371">
        <v>38</v>
      </c>
      <c r="N213" s="229">
        <f t="shared" ref="N213" si="21">K213*M213</f>
        <v>797485.5201374999</v>
      </c>
      <c r="O213" s="394"/>
    </row>
    <row r="214" spans="1:15" x14ac:dyDescent="0.25">
      <c r="A214" s="378"/>
      <c r="B214" s="3"/>
      <c r="C214" s="236"/>
      <c r="D214" s="440"/>
      <c r="E214" s="372"/>
      <c r="F214" s="229"/>
      <c r="G214" s="365"/>
      <c r="H214" s="395"/>
      <c r="I214" s="378"/>
      <c r="J214" s="193"/>
      <c r="K214" s="236"/>
      <c r="L214" s="235"/>
      <c r="M214" s="371"/>
      <c r="N214" s="229"/>
      <c r="O214" s="394"/>
    </row>
    <row r="215" spans="1:15" x14ac:dyDescent="0.25">
      <c r="A215" s="378"/>
      <c r="B215" s="3" t="s">
        <v>283</v>
      </c>
      <c r="C215" s="236">
        <f>'Series 700 Bypass '!E147+'Series 700 Bypass '!E183+'Series 700 Bypass '!E220</f>
        <v>87.4</v>
      </c>
      <c r="D215" s="440" t="s">
        <v>6</v>
      </c>
      <c r="E215" s="372">
        <v>40</v>
      </c>
      <c r="F215" s="229">
        <f t="shared" ref="F215" si="22">C215*E215</f>
        <v>3496</v>
      </c>
      <c r="G215" s="365"/>
      <c r="H215" s="395"/>
      <c r="I215" s="378"/>
      <c r="J215" s="193" t="s">
        <v>283</v>
      </c>
      <c r="K215" s="236">
        <v>61.564999999999998</v>
      </c>
      <c r="L215" s="235" t="s">
        <v>6</v>
      </c>
      <c r="M215" s="371">
        <v>40</v>
      </c>
      <c r="N215" s="229">
        <f t="shared" ref="N215" si="23">K215*M215</f>
        <v>2462.6</v>
      </c>
      <c r="O215" s="394"/>
    </row>
    <row r="216" spans="1:15" x14ac:dyDescent="0.25">
      <c r="A216" s="381"/>
      <c r="B216" s="3"/>
      <c r="C216" s="236"/>
      <c r="D216" s="440"/>
      <c r="E216" s="372"/>
      <c r="F216" s="229"/>
      <c r="G216" s="365"/>
      <c r="H216" s="395"/>
      <c r="I216" s="381"/>
      <c r="J216" s="193"/>
      <c r="K216" s="236"/>
      <c r="L216" s="235"/>
      <c r="M216" s="371"/>
      <c r="N216" s="229"/>
      <c r="O216" s="394"/>
    </row>
    <row r="217" spans="1:15" x14ac:dyDescent="0.25">
      <c r="A217" s="378"/>
      <c r="B217" s="375" t="s">
        <v>223</v>
      </c>
      <c r="C217" s="227"/>
      <c r="D217" s="440"/>
      <c r="E217" s="372"/>
      <c r="F217" s="229"/>
      <c r="G217" s="365"/>
      <c r="H217" s="395"/>
      <c r="I217" s="378"/>
      <c r="J217" s="772" t="s">
        <v>223</v>
      </c>
      <c r="K217" s="236"/>
      <c r="L217" s="235"/>
      <c r="M217" s="371"/>
      <c r="N217" s="229"/>
      <c r="O217" s="394"/>
    </row>
    <row r="218" spans="1:15" x14ac:dyDescent="0.25">
      <c r="A218" s="378"/>
      <c r="B218" s="3"/>
      <c r="C218" s="227"/>
      <c r="D218" s="440"/>
      <c r="E218" s="372"/>
      <c r="F218" s="229"/>
      <c r="G218" s="365"/>
      <c r="H218" s="395"/>
      <c r="I218" s="378"/>
      <c r="J218" s="193"/>
      <c r="K218" s="236"/>
      <c r="L218" s="235"/>
      <c r="M218" s="371"/>
      <c r="N218" s="229"/>
      <c r="O218" s="394"/>
    </row>
    <row r="219" spans="1:15" x14ac:dyDescent="0.25">
      <c r="A219" s="382"/>
      <c r="B219" s="3" t="s">
        <v>284</v>
      </c>
      <c r="C219" s="236">
        <f>'Series 700 Bypass '!E47+'Series 700 Bypass '!E69+'Series 700 Bypass '!E91+'Series 700 Bypass '!E114</f>
        <v>51068</v>
      </c>
      <c r="D219" s="440" t="s">
        <v>5</v>
      </c>
      <c r="E219" s="372">
        <v>35</v>
      </c>
      <c r="F219" s="229">
        <f>C219*E219</f>
        <v>1787380</v>
      </c>
      <c r="G219" s="365"/>
      <c r="H219" s="395"/>
      <c r="I219" s="382"/>
      <c r="J219" s="193" t="s">
        <v>284</v>
      </c>
      <c r="K219" s="236">
        <v>43659.191425000005</v>
      </c>
      <c r="L219" s="235" t="s">
        <v>5</v>
      </c>
      <c r="M219" s="371">
        <v>35</v>
      </c>
      <c r="N219" s="229">
        <f>K219*M219</f>
        <v>1528071.6998750002</v>
      </c>
      <c r="O219" s="394"/>
    </row>
    <row r="220" spans="1:15" x14ac:dyDescent="0.25">
      <c r="A220" s="378"/>
      <c r="B220" s="3"/>
      <c r="C220" s="227"/>
      <c r="D220" s="440"/>
      <c r="E220" s="372"/>
      <c r="F220" s="229"/>
      <c r="G220" s="365"/>
      <c r="H220" s="395"/>
      <c r="I220" s="378"/>
      <c r="J220" s="193"/>
      <c r="K220" s="236"/>
      <c r="L220" s="235"/>
      <c r="M220" s="371"/>
      <c r="N220" s="229"/>
      <c r="O220" s="394"/>
    </row>
    <row r="221" spans="1:15" x14ac:dyDescent="0.25">
      <c r="A221" s="382"/>
      <c r="B221" s="3" t="s">
        <v>265</v>
      </c>
      <c r="C221" s="236">
        <f>C219</f>
        <v>51068</v>
      </c>
      <c r="D221" s="440" t="s">
        <v>5</v>
      </c>
      <c r="E221" s="372">
        <v>13.5</v>
      </c>
      <c r="F221" s="229">
        <f t="shared" ref="F221" si="24">C221*E221</f>
        <v>689418</v>
      </c>
      <c r="G221" s="365"/>
      <c r="H221" s="395"/>
      <c r="I221" s="382"/>
      <c r="J221" s="193" t="s">
        <v>265</v>
      </c>
      <c r="K221" s="236">
        <v>43659.191425000005</v>
      </c>
      <c r="L221" s="235" t="s">
        <v>5</v>
      </c>
      <c r="M221" s="371">
        <v>13.5</v>
      </c>
      <c r="N221" s="229">
        <f t="shared" ref="N221" si="25">K221*M221</f>
        <v>589399.08423750009</v>
      </c>
      <c r="O221" s="394"/>
    </row>
    <row r="222" spans="1:15" x14ac:dyDescent="0.25">
      <c r="A222" s="382"/>
      <c r="B222" s="3"/>
      <c r="C222" s="236"/>
      <c r="D222" s="440"/>
      <c r="E222" s="372"/>
      <c r="F222" s="229"/>
      <c r="G222" s="365"/>
      <c r="H222" s="395"/>
      <c r="I222" s="382"/>
      <c r="J222" s="193"/>
      <c r="K222" s="236"/>
      <c r="L222" s="235"/>
      <c r="M222" s="371"/>
      <c r="N222" s="229"/>
      <c r="O222" s="394"/>
    </row>
    <row r="223" spans="1:15" x14ac:dyDescent="0.25">
      <c r="A223" s="382"/>
      <c r="B223" s="3" t="s">
        <v>287</v>
      </c>
      <c r="C223" s="236">
        <f>'Series 700 Bypass '!E153+'Series 700 Bypass '!E189+'Series 700 Bypass '!E226</f>
        <v>874</v>
      </c>
      <c r="D223" s="440" t="s">
        <v>5</v>
      </c>
      <c r="E223" s="372">
        <v>11</v>
      </c>
      <c r="F223" s="229">
        <f t="shared" ref="F223" si="26">C223*E223</f>
        <v>9614</v>
      </c>
      <c r="G223" s="365"/>
      <c r="H223" s="395"/>
      <c r="I223" s="382"/>
      <c r="J223" s="193" t="s">
        <v>287</v>
      </c>
      <c r="K223" s="236">
        <v>776.37</v>
      </c>
      <c r="L223" s="235" t="s">
        <v>5</v>
      </c>
      <c r="M223" s="371">
        <v>11</v>
      </c>
      <c r="N223" s="229">
        <f t="shared" ref="N223" si="27">K223*M223</f>
        <v>8540.07</v>
      </c>
      <c r="O223" s="394"/>
    </row>
    <row r="224" spans="1:15" x14ac:dyDescent="0.25">
      <c r="A224" s="378"/>
      <c r="B224" s="3"/>
      <c r="C224" s="227"/>
      <c r="D224" s="440"/>
      <c r="E224" s="372"/>
      <c r="F224" s="229"/>
      <c r="G224" s="365"/>
      <c r="H224" s="395"/>
      <c r="I224" s="378"/>
      <c r="J224" s="193"/>
      <c r="K224" s="236"/>
      <c r="L224" s="235"/>
      <c r="M224" s="371"/>
      <c r="N224" s="229"/>
      <c r="O224" s="394"/>
    </row>
    <row r="225" spans="1:15" x14ac:dyDescent="0.25">
      <c r="A225" s="382"/>
      <c r="B225" s="3" t="s">
        <v>266</v>
      </c>
      <c r="C225" s="236">
        <f>C219</f>
        <v>51068</v>
      </c>
      <c r="D225" s="440" t="s">
        <v>5</v>
      </c>
      <c r="E225" s="372">
        <v>12</v>
      </c>
      <c r="F225" s="229">
        <f t="shared" ref="F225" si="28">C225*E225</f>
        <v>612816</v>
      </c>
      <c r="G225" s="365"/>
      <c r="H225" s="395"/>
      <c r="I225" s="382"/>
      <c r="J225" s="193" t="s">
        <v>266</v>
      </c>
      <c r="K225" s="236">
        <v>43659.191425000005</v>
      </c>
      <c r="L225" s="235" t="s">
        <v>5</v>
      </c>
      <c r="M225" s="371">
        <v>12</v>
      </c>
      <c r="N225" s="229">
        <f t="shared" ref="N225" si="29">K225*M225</f>
        <v>523910.29710000008</v>
      </c>
      <c r="O225" s="394"/>
    </row>
    <row r="226" spans="1:15" x14ac:dyDescent="0.25">
      <c r="A226" s="382"/>
      <c r="B226" s="3"/>
      <c r="C226" s="236"/>
      <c r="D226" s="440"/>
      <c r="E226" s="372"/>
      <c r="F226" s="229"/>
      <c r="G226" s="365"/>
      <c r="H226" s="395"/>
      <c r="I226" s="382"/>
      <c r="J226" s="193"/>
      <c r="K226" s="236"/>
      <c r="L226" s="235"/>
      <c r="M226" s="371"/>
      <c r="N226" s="229"/>
      <c r="O226" s="394"/>
    </row>
    <row r="227" spans="1:15" x14ac:dyDescent="0.25">
      <c r="A227" s="382"/>
      <c r="B227" s="3" t="s">
        <v>288</v>
      </c>
      <c r="C227" s="236">
        <f>'Series 700 Bypass '!E157+'Series 700 Bypass '!E193+'Series 700 Bypass '!E230</f>
        <v>874</v>
      </c>
      <c r="D227" s="440" t="s">
        <v>5</v>
      </c>
      <c r="E227" s="372">
        <v>10</v>
      </c>
      <c r="F227" s="229">
        <f t="shared" ref="F227" si="30">C227*E227</f>
        <v>8740</v>
      </c>
      <c r="G227" s="365"/>
      <c r="H227" s="395"/>
      <c r="I227" s="382"/>
      <c r="J227" s="193" t="s">
        <v>288</v>
      </c>
      <c r="K227" s="236">
        <v>776.37</v>
      </c>
      <c r="L227" s="235" t="s">
        <v>5</v>
      </c>
      <c r="M227" s="371">
        <v>10</v>
      </c>
      <c r="N227" s="229">
        <f t="shared" ref="N227" si="31">K227*M227</f>
        <v>7763.7</v>
      </c>
      <c r="O227" s="394"/>
    </row>
    <row r="228" spans="1:15" x14ac:dyDescent="0.25">
      <c r="A228" s="382"/>
      <c r="B228" s="3"/>
      <c r="C228" s="236"/>
      <c r="D228" s="440"/>
      <c r="E228" s="372"/>
      <c r="F228" s="229"/>
      <c r="G228" s="365"/>
      <c r="H228" s="395"/>
      <c r="I228" s="382"/>
      <c r="J228" s="193"/>
      <c r="K228" s="236"/>
      <c r="L228" s="235"/>
      <c r="M228" s="371"/>
      <c r="N228" s="229"/>
      <c r="O228" s="394"/>
    </row>
    <row r="229" spans="1:15" ht="13" x14ac:dyDescent="0.25">
      <c r="A229" s="366"/>
      <c r="B229" s="379" t="s">
        <v>158</v>
      </c>
      <c r="C229" s="227"/>
      <c r="D229" s="539"/>
      <c r="E229" s="374"/>
      <c r="F229" s="674"/>
      <c r="G229" s="365"/>
      <c r="H229" s="395"/>
      <c r="I229" s="366"/>
      <c r="J229" s="159" t="s">
        <v>158</v>
      </c>
      <c r="K229" s="236"/>
      <c r="L229" s="532"/>
      <c r="M229" s="369"/>
      <c r="N229" s="228"/>
      <c r="O229" s="394"/>
    </row>
    <row r="230" spans="1:15" x14ac:dyDescent="0.25">
      <c r="A230" s="366"/>
      <c r="B230" s="380" t="s">
        <v>264</v>
      </c>
      <c r="C230" s="227"/>
      <c r="D230" s="539"/>
      <c r="E230" s="374"/>
      <c r="F230" s="237"/>
      <c r="G230" s="365"/>
      <c r="H230" s="395"/>
      <c r="I230" s="366"/>
      <c r="J230" s="707" t="s">
        <v>264</v>
      </c>
      <c r="K230" s="236"/>
      <c r="L230" s="532"/>
      <c r="M230" s="369"/>
      <c r="N230" s="229"/>
      <c r="O230" s="394"/>
    </row>
    <row r="231" spans="1:15" x14ac:dyDescent="0.25">
      <c r="A231" s="378"/>
      <c r="B231" s="3" t="s">
        <v>282</v>
      </c>
      <c r="C231" s="227">
        <f>(C237*0.45)</f>
        <v>2087.5500000000002</v>
      </c>
      <c r="D231" s="440" t="s">
        <v>6</v>
      </c>
      <c r="E231" s="372">
        <v>38</v>
      </c>
      <c r="F231" s="237">
        <f t="shared" ref="F231" si="32">C231*E231</f>
        <v>79326.900000000009</v>
      </c>
      <c r="G231" s="365"/>
      <c r="H231" s="395"/>
      <c r="I231" s="378"/>
      <c r="J231" s="193" t="s">
        <v>282</v>
      </c>
      <c r="K231" s="236">
        <v>5943.6093499999997</v>
      </c>
      <c r="L231" s="235" t="s">
        <v>6</v>
      </c>
      <c r="M231" s="371">
        <v>38</v>
      </c>
      <c r="N231" s="229">
        <f t="shared" ref="N231" si="33">K231*M231</f>
        <v>225857.15529999998</v>
      </c>
      <c r="O231" s="394"/>
    </row>
    <row r="232" spans="1:15" x14ac:dyDescent="0.25">
      <c r="A232" s="378"/>
      <c r="B232" s="3"/>
      <c r="C232" s="227"/>
      <c r="D232" s="440"/>
      <c r="E232" s="372"/>
      <c r="F232" s="237"/>
      <c r="G232" s="365"/>
      <c r="H232" s="395"/>
      <c r="I232" s="378"/>
      <c r="J232" s="193"/>
      <c r="K232" s="236"/>
      <c r="L232" s="235"/>
      <c r="M232" s="371"/>
      <c r="N232" s="229"/>
      <c r="O232" s="394"/>
    </row>
    <row r="233" spans="1:15" x14ac:dyDescent="0.25">
      <c r="A233" s="378"/>
      <c r="B233" s="3" t="s">
        <v>283</v>
      </c>
      <c r="C233" s="227">
        <f>C239*0.1</f>
        <v>463.90000000000003</v>
      </c>
      <c r="D233" s="440" t="s">
        <v>6</v>
      </c>
      <c r="E233" s="372">
        <v>35</v>
      </c>
      <c r="F233" s="237">
        <f t="shared" ref="F233" si="34">C233*E233</f>
        <v>16236.500000000002</v>
      </c>
      <c r="G233" s="365"/>
      <c r="H233" s="395"/>
      <c r="I233" s="378"/>
      <c r="J233" s="193" t="s">
        <v>283</v>
      </c>
      <c r="K233" s="236">
        <v>0</v>
      </c>
      <c r="L233" s="235" t="s">
        <v>6</v>
      </c>
      <c r="M233" s="371">
        <v>35</v>
      </c>
      <c r="N233" s="229">
        <f t="shared" ref="N233" si="35">K233*M233</f>
        <v>0</v>
      </c>
      <c r="O233" s="394"/>
    </row>
    <row r="234" spans="1:15" x14ac:dyDescent="0.25">
      <c r="A234" s="381"/>
      <c r="B234" s="3"/>
      <c r="C234" s="227"/>
      <c r="D234" s="440"/>
      <c r="E234" s="372"/>
      <c r="F234" s="237"/>
      <c r="G234" s="365"/>
      <c r="H234" s="395"/>
      <c r="I234" s="381"/>
      <c r="J234" s="193"/>
      <c r="K234" s="236"/>
      <c r="L234" s="235"/>
      <c r="M234" s="371"/>
      <c r="N234" s="229"/>
      <c r="O234" s="394"/>
    </row>
    <row r="235" spans="1:15" x14ac:dyDescent="0.25">
      <c r="A235" s="378"/>
      <c r="B235" s="375" t="s">
        <v>223</v>
      </c>
      <c r="C235" s="227"/>
      <c r="D235" s="440"/>
      <c r="E235" s="372"/>
      <c r="F235" s="229"/>
      <c r="G235" s="365"/>
      <c r="H235" s="395"/>
      <c r="I235" s="378"/>
      <c r="J235" s="772" t="s">
        <v>223</v>
      </c>
      <c r="K235" s="236"/>
      <c r="L235" s="235"/>
      <c r="M235" s="371"/>
      <c r="N235" s="229"/>
      <c r="O235" s="394"/>
    </row>
    <row r="236" spans="1:15" x14ac:dyDescent="0.25">
      <c r="A236" s="378"/>
      <c r="B236" s="3"/>
      <c r="C236" s="227"/>
      <c r="D236" s="440"/>
      <c r="E236" s="372"/>
      <c r="F236" s="229"/>
      <c r="G236" s="365"/>
      <c r="H236" s="395"/>
      <c r="I236" s="378"/>
      <c r="J236" s="193"/>
      <c r="K236" s="236"/>
      <c r="L236" s="235"/>
      <c r="M236" s="371"/>
      <c r="N236" s="229"/>
      <c r="O236" s="394"/>
    </row>
    <row r="237" spans="1:15" x14ac:dyDescent="0.25">
      <c r="A237" s="382"/>
      <c r="B237" s="193" t="s">
        <v>289</v>
      </c>
      <c r="C237" s="236">
        <v>4639</v>
      </c>
      <c r="D237" s="440" t="s">
        <v>5</v>
      </c>
      <c r="E237" s="371">
        <v>25</v>
      </c>
      <c r="F237" s="229">
        <f t="shared" ref="F237:F239" si="36">C237*E237</f>
        <v>115975</v>
      </c>
      <c r="G237" s="365"/>
      <c r="H237" s="395"/>
      <c r="I237" s="382"/>
      <c r="J237" s="193" t="s">
        <v>289</v>
      </c>
      <c r="K237" s="236">
        <v>217</v>
      </c>
      <c r="L237" s="235" t="s">
        <v>5</v>
      </c>
      <c r="M237" s="371">
        <v>25</v>
      </c>
      <c r="N237" s="229">
        <f>K237*M237</f>
        <v>5425</v>
      </c>
      <c r="O237" s="394"/>
    </row>
    <row r="238" spans="1:15" x14ac:dyDescent="0.25">
      <c r="A238" s="378"/>
      <c r="B238" s="193"/>
      <c r="C238" s="227"/>
      <c r="D238" s="440"/>
      <c r="E238" s="371"/>
      <c r="F238" s="229"/>
      <c r="G238" s="365"/>
      <c r="H238" s="395"/>
      <c r="I238" s="378"/>
      <c r="J238" s="193"/>
      <c r="K238" s="236"/>
      <c r="L238" s="235"/>
      <c r="M238" s="371"/>
      <c r="N238" s="229"/>
      <c r="O238" s="394"/>
    </row>
    <row r="239" spans="1:15" x14ac:dyDescent="0.25">
      <c r="A239" s="382"/>
      <c r="B239" s="193" t="s">
        <v>265</v>
      </c>
      <c r="C239" s="236">
        <v>4639</v>
      </c>
      <c r="D239" s="440" t="s">
        <v>5</v>
      </c>
      <c r="E239" s="371">
        <v>13.5</v>
      </c>
      <c r="F239" s="229">
        <f t="shared" si="36"/>
        <v>62626.5</v>
      </c>
      <c r="G239" s="365"/>
      <c r="H239" s="395"/>
      <c r="I239" s="382"/>
      <c r="J239" s="193" t="s">
        <v>265</v>
      </c>
      <c r="K239" s="236">
        <v>217</v>
      </c>
      <c r="L239" s="235" t="s">
        <v>5</v>
      </c>
      <c r="M239" s="371">
        <v>13.5</v>
      </c>
      <c r="N239" s="229">
        <f t="shared" ref="N239" si="37">K239*M239</f>
        <v>2929.5</v>
      </c>
      <c r="O239" s="394"/>
    </row>
    <row r="240" spans="1:15" x14ac:dyDescent="0.25">
      <c r="A240" s="378"/>
      <c r="B240" s="193"/>
      <c r="C240" s="227"/>
      <c r="D240" s="440"/>
      <c r="E240" s="371"/>
      <c r="F240" s="229"/>
      <c r="G240" s="365"/>
      <c r="H240" s="395"/>
      <c r="I240" s="378"/>
      <c r="J240" s="193"/>
      <c r="K240" s="236"/>
      <c r="L240" s="235"/>
      <c r="M240" s="371"/>
      <c r="N240" s="229"/>
      <c r="O240" s="394"/>
    </row>
    <row r="241" spans="1:15" x14ac:dyDescent="0.25">
      <c r="A241" s="382"/>
      <c r="B241" s="193" t="s">
        <v>266</v>
      </c>
      <c r="C241" s="236">
        <v>4639</v>
      </c>
      <c r="D241" s="440" t="s">
        <v>5</v>
      </c>
      <c r="E241" s="371">
        <v>12</v>
      </c>
      <c r="F241" s="229">
        <f t="shared" ref="F241" si="38">C241*E241</f>
        <v>55668</v>
      </c>
      <c r="G241" s="365"/>
      <c r="H241" s="395"/>
      <c r="I241" s="382"/>
      <c r="J241" s="193" t="s">
        <v>266</v>
      </c>
      <c r="K241" s="236">
        <v>217</v>
      </c>
      <c r="L241" s="235" t="s">
        <v>5</v>
      </c>
      <c r="M241" s="371">
        <v>12</v>
      </c>
      <c r="N241" s="229">
        <f t="shared" ref="N241:N243" si="39">K241*M241</f>
        <v>2604</v>
      </c>
      <c r="O241" s="394"/>
    </row>
    <row r="242" spans="1:15" x14ac:dyDescent="0.25">
      <c r="A242" s="382"/>
      <c r="B242" s="3"/>
      <c r="C242" s="236"/>
      <c r="D242" s="440"/>
      <c r="E242" s="372"/>
      <c r="F242" s="229"/>
      <c r="G242" s="365"/>
      <c r="H242" s="395"/>
      <c r="I242" s="382"/>
      <c r="J242" s="193"/>
      <c r="K242" s="236"/>
      <c r="L242" s="235"/>
      <c r="M242" s="371"/>
      <c r="N242" s="229"/>
      <c r="O242" s="394"/>
    </row>
    <row r="243" spans="1:15" s="377" customFormat="1" x14ac:dyDescent="0.25">
      <c r="A243" s="404"/>
      <c r="B243" s="553"/>
      <c r="C243" s="227"/>
      <c r="D243" s="440"/>
      <c r="E243" s="372"/>
      <c r="F243" s="237"/>
      <c r="G243" s="365"/>
      <c r="H243" s="395"/>
      <c r="I243" s="366"/>
      <c r="J243" s="799" t="s">
        <v>285</v>
      </c>
      <c r="K243" s="236">
        <v>131953.12599999999</v>
      </c>
      <c r="L243" s="235" t="s">
        <v>5</v>
      </c>
      <c r="M243" s="371">
        <v>3.46</v>
      </c>
      <c r="N243" s="229">
        <f t="shared" si="39"/>
        <v>456557.81595999998</v>
      </c>
      <c r="O243" s="394"/>
    </row>
    <row r="244" spans="1:15" ht="13" thickBot="1" x14ac:dyDescent="0.3">
      <c r="A244" s="366"/>
      <c r="B244" s="3"/>
      <c r="C244" s="227"/>
      <c r="D244" s="539"/>
      <c r="E244" s="372"/>
      <c r="F244" s="229"/>
      <c r="G244" s="365"/>
      <c r="H244" s="395"/>
      <c r="I244" s="366"/>
      <c r="J244" s="193"/>
      <c r="K244" s="236"/>
      <c r="L244" s="532"/>
      <c r="M244" s="371"/>
      <c r="N244" s="229"/>
      <c r="O244" s="394"/>
    </row>
    <row r="245" spans="1:15" ht="13.5" thickBot="1" x14ac:dyDescent="0.3">
      <c r="A245" s="403"/>
      <c r="B245" s="383" t="s">
        <v>131</v>
      </c>
      <c r="C245" s="233"/>
      <c r="D245" s="538"/>
      <c r="E245" s="384"/>
      <c r="F245" s="234">
        <f>SUM(F213:F244)</f>
        <v>4314559.6999999993</v>
      </c>
      <c r="G245" s="365"/>
      <c r="H245" s="395"/>
      <c r="I245" s="403"/>
      <c r="J245" s="383" t="s">
        <v>131</v>
      </c>
      <c r="K245" s="233"/>
      <c r="L245" s="538"/>
      <c r="M245" s="384"/>
      <c r="N245" s="234">
        <f>SUM(N213:N244)</f>
        <v>4151006.4426099998</v>
      </c>
      <c r="O245" s="394"/>
    </row>
    <row r="246" spans="1:15" x14ac:dyDescent="0.25">
      <c r="A246" s="378"/>
      <c r="B246" s="238"/>
      <c r="C246" s="236"/>
      <c r="D246" s="532"/>
      <c r="E246" s="368"/>
      <c r="F246" s="237"/>
      <c r="G246" s="365"/>
      <c r="H246" s="395"/>
      <c r="I246" s="378"/>
      <c r="J246" s="238"/>
      <c r="K246" s="236"/>
      <c r="L246" s="532"/>
      <c r="M246" s="368"/>
      <c r="N246" s="229"/>
      <c r="O246" s="394"/>
    </row>
    <row r="247" spans="1:15" ht="13" x14ac:dyDescent="0.25">
      <c r="A247" s="366"/>
      <c r="B247" s="379" t="s">
        <v>43</v>
      </c>
      <c r="C247" s="227"/>
      <c r="D247" s="532"/>
      <c r="E247" s="371"/>
      <c r="F247" s="229"/>
      <c r="G247" s="365"/>
      <c r="H247" s="395"/>
      <c r="I247" s="366"/>
      <c r="J247" s="159" t="s">
        <v>43</v>
      </c>
      <c r="K247" s="236"/>
      <c r="L247" s="532"/>
      <c r="M247" s="371"/>
      <c r="N247" s="229"/>
      <c r="O247" s="394"/>
    </row>
    <row r="248" spans="1:15" ht="13" x14ac:dyDescent="0.25">
      <c r="A248" s="366"/>
      <c r="B248" s="379"/>
      <c r="C248" s="227"/>
      <c r="D248" s="532"/>
      <c r="E248" s="371"/>
      <c r="F248" s="229"/>
      <c r="G248" s="365"/>
      <c r="H248" s="395"/>
      <c r="I248" s="366"/>
      <c r="J248" s="159"/>
      <c r="K248" s="236"/>
      <c r="L248" s="532"/>
      <c r="M248" s="371"/>
      <c r="N248" s="229"/>
      <c r="O248" s="394"/>
    </row>
    <row r="249" spans="1:15" ht="13" x14ac:dyDescent="0.25">
      <c r="A249" s="366"/>
      <c r="B249" s="373" t="s">
        <v>293</v>
      </c>
      <c r="C249" s="227"/>
      <c r="D249" s="532"/>
      <c r="E249" s="371"/>
      <c r="F249" s="229"/>
      <c r="G249" s="365"/>
      <c r="H249" s="395"/>
      <c r="I249" s="366"/>
      <c r="J249" s="706" t="s">
        <v>293</v>
      </c>
      <c r="K249" s="236"/>
      <c r="L249" s="532"/>
      <c r="M249" s="371"/>
      <c r="N249" s="229"/>
      <c r="O249" s="394"/>
    </row>
    <row r="250" spans="1:15" ht="13" x14ac:dyDescent="0.25">
      <c r="A250" s="366"/>
      <c r="B250" s="373"/>
      <c r="C250" s="227"/>
      <c r="D250" s="532"/>
      <c r="E250" s="371"/>
      <c r="F250" s="229"/>
      <c r="G250" s="365"/>
      <c r="H250" s="395"/>
      <c r="I250" s="366"/>
      <c r="J250" s="706"/>
      <c r="K250" s="236"/>
      <c r="L250" s="532"/>
      <c r="M250" s="371"/>
      <c r="N250" s="229"/>
      <c r="O250" s="394"/>
    </row>
    <row r="251" spans="1:15" x14ac:dyDescent="0.25">
      <c r="A251" s="385"/>
      <c r="B251" s="9" t="s">
        <v>65</v>
      </c>
      <c r="C251" s="236">
        <f>3823-C253</f>
        <v>2970</v>
      </c>
      <c r="D251" s="440" t="s">
        <v>7</v>
      </c>
      <c r="E251" s="372">
        <v>30</v>
      </c>
      <c r="F251" s="229">
        <f t="shared" ref="F251" si="40">C251*E251</f>
        <v>89100</v>
      </c>
      <c r="G251" s="365"/>
      <c r="H251" s="395"/>
      <c r="I251" s="385"/>
      <c r="J251" s="800" t="s">
        <v>65</v>
      </c>
      <c r="K251" s="236">
        <v>5157.8487999999998</v>
      </c>
      <c r="L251" s="235" t="s">
        <v>7</v>
      </c>
      <c r="M251" s="371">
        <v>30</v>
      </c>
      <c r="N251" s="229">
        <f t="shared" ref="N251" si="41">K251*M251</f>
        <v>154735.46399999998</v>
      </c>
      <c r="O251" s="394"/>
    </row>
    <row r="252" spans="1:15" x14ac:dyDescent="0.25">
      <c r="A252" s="385"/>
      <c r="B252" s="9"/>
      <c r="C252" s="236"/>
      <c r="D252" s="440"/>
      <c r="E252" s="372"/>
      <c r="F252" s="229"/>
      <c r="G252" s="365"/>
      <c r="H252" s="395"/>
      <c r="I252" s="385"/>
      <c r="J252" s="800"/>
      <c r="K252" s="236"/>
      <c r="L252" s="235"/>
      <c r="M252" s="371"/>
      <c r="N252" s="229"/>
      <c r="O252" s="394"/>
    </row>
    <row r="253" spans="1:15" x14ac:dyDescent="0.25">
      <c r="A253" s="385"/>
      <c r="B253" s="9" t="s">
        <v>297</v>
      </c>
      <c r="C253" s="236">
        <f>136+136+133+448</f>
        <v>853</v>
      </c>
      <c r="D253" s="440" t="s">
        <v>7</v>
      </c>
      <c r="E253" s="372">
        <v>30</v>
      </c>
      <c r="F253" s="229">
        <f t="shared" ref="F253" si="42">C253*E253</f>
        <v>25590</v>
      </c>
      <c r="G253" s="899" t="s">
        <v>515</v>
      </c>
      <c r="H253" s="395"/>
      <c r="I253" s="385"/>
      <c r="J253" s="800" t="s">
        <v>297</v>
      </c>
      <c r="K253" s="236">
        <v>489.17</v>
      </c>
      <c r="L253" s="235" t="s">
        <v>7</v>
      </c>
      <c r="M253" s="371">
        <v>30</v>
      </c>
      <c r="N253" s="229">
        <f t="shared" ref="N253" si="43">K253*M253</f>
        <v>14675.1</v>
      </c>
      <c r="O253" s="394"/>
    </row>
    <row r="254" spans="1:15" x14ac:dyDescent="0.25">
      <c r="A254" s="385"/>
      <c r="B254" s="9"/>
      <c r="C254" s="236"/>
      <c r="D254" s="440"/>
      <c r="E254" s="372"/>
      <c r="F254" s="229"/>
      <c r="G254" s="365"/>
      <c r="H254" s="395"/>
      <c r="I254" s="385"/>
      <c r="J254" s="800"/>
      <c r="K254" s="236"/>
      <c r="L254" s="235"/>
      <c r="M254" s="371"/>
      <c r="N254" s="229"/>
      <c r="O254" s="394"/>
    </row>
    <row r="255" spans="1:15" x14ac:dyDescent="0.25">
      <c r="A255" s="385"/>
      <c r="B255" s="9" t="s">
        <v>292</v>
      </c>
      <c r="C255" s="236">
        <f>'Series 1100 Kerbs Footpaths Cyc'!E314</f>
        <v>169.28</v>
      </c>
      <c r="D255" s="440" t="s">
        <v>7</v>
      </c>
      <c r="E255" s="372">
        <v>35</v>
      </c>
      <c r="F255" s="229">
        <f t="shared" ref="F255" si="44">C255*E255</f>
        <v>5924.8</v>
      </c>
      <c r="G255" s="365"/>
      <c r="H255" s="395"/>
      <c r="I255" s="385"/>
      <c r="J255" s="800" t="s">
        <v>292</v>
      </c>
      <c r="K255" s="236">
        <v>169.28</v>
      </c>
      <c r="L255" s="235" t="s">
        <v>7</v>
      </c>
      <c r="M255" s="371">
        <v>35</v>
      </c>
      <c r="N255" s="229">
        <f t="shared" ref="N255" si="45">K255*M255</f>
        <v>5924.8</v>
      </c>
      <c r="O255" s="394"/>
    </row>
    <row r="256" spans="1:15" x14ac:dyDescent="0.25">
      <c r="A256" s="385"/>
      <c r="B256" s="9"/>
      <c r="C256" s="236"/>
      <c r="D256" s="440"/>
      <c r="E256" s="372"/>
      <c r="F256" s="229"/>
      <c r="G256" s="365"/>
      <c r="H256" s="395"/>
      <c r="I256" s="385"/>
      <c r="J256" s="800"/>
      <c r="K256" s="236"/>
      <c r="L256" s="235"/>
      <c r="M256" s="371"/>
      <c r="N256" s="229"/>
      <c r="O256" s="394"/>
    </row>
    <row r="257" spans="1:15" x14ac:dyDescent="0.25">
      <c r="A257" s="385"/>
      <c r="B257" s="9" t="s">
        <v>294</v>
      </c>
      <c r="C257" s="236">
        <f>'Series 1100 Kerbs Footpaths Cyc'!E336</f>
        <v>169.28</v>
      </c>
      <c r="D257" s="440" t="s">
        <v>7</v>
      </c>
      <c r="E257" s="372">
        <v>35</v>
      </c>
      <c r="F257" s="229">
        <f t="shared" ref="F257" si="46">C257*E257</f>
        <v>5924.8</v>
      </c>
      <c r="G257" s="365"/>
      <c r="H257" s="395"/>
      <c r="I257" s="385"/>
      <c r="J257" s="800" t="s">
        <v>294</v>
      </c>
      <c r="K257" s="236">
        <v>169.28</v>
      </c>
      <c r="L257" s="235" t="s">
        <v>7</v>
      </c>
      <c r="M257" s="371">
        <v>35</v>
      </c>
      <c r="N257" s="229">
        <f t="shared" ref="N257" si="47">K257*M257</f>
        <v>5924.8</v>
      </c>
      <c r="O257" s="394"/>
    </row>
    <row r="258" spans="1:15" x14ac:dyDescent="0.25">
      <c r="A258" s="385"/>
      <c r="B258" s="680"/>
      <c r="C258" s="236"/>
      <c r="D258" s="440"/>
      <c r="E258" s="372"/>
      <c r="F258" s="229"/>
      <c r="G258" s="365"/>
      <c r="H258" s="395"/>
      <c r="I258" s="385"/>
      <c r="J258" s="193"/>
      <c r="K258" s="236"/>
      <c r="L258" s="235"/>
      <c r="M258" s="371"/>
      <c r="N258" s="229"/>
      <c r="O258" s="394"/>
    </row>
    <row r="259" spans="1:15" x14ac:dyDescent="0.25">
      <c r="A259" s="385"/>
      <c r="B259" s="680" t="s">
        <v>295</v>
      </c>
      <c r="C259" s="236">
        <v>3314</v>
      </c>
      <c r="D259" s="440" t="s">
        <v>7</v>
      </c>
      <c r="E259" s="372">
        <v>18</v>
      </c>
      <c r="F259" s="229">
        <f>C259*E259</f>
        <v>59652</v>
      </c>
      <c r="G259" s="365"/>
      <c r="H259" s="395"/>
      <c r="I259" s="385"/>
      <c r="J259" s="193" t="s">
        <v>295</v>
      </c>
      <c r="K259" s="236">
        <v>3936.99</v>
      </c>
      <c r="L259" s="235" t="s">
        <v>7</v>
      </c>
      <c r="M259" s="371">
        <v>18</v>
      </c>
      <c r="N259" s="229">
        <f>K259*M259</f>
        <v>70865.819999999992</v>
      </c>
      <c r="O259" s="394"/>
    </row>
    <row r="260" spans="1:15" x14ac:dyDescent="0.25">
      <c r="A260" s="385"/>
      <c r="B260" s="680"/>
      <c r="C260" s="236"/>
      <c r="D260" s="440"/>
      <c r="E260" s="372"/>
      <c r="F260" s="229"/>
      <c r="G260" s="365"/>
      <c r="H260" s="395"/>
      <c r="I260" s="385"/>
      <c r="J260" s="193"/>
      <c r="K260" s="236"/>
      <c r="L260" s="235"/>
      <c r="M260" s="371"/>
      <c r="N260" s="229"/>
      <c r="O260" s="394"/>
    </row>
    <row r="261" spans="1:15" ht="13" x14ac:dyDescent="0.25">
      <c r="A261" s="366"/>
      <c r="B261" s="386" t="s">
        <v>225</v>
      </c>
      <c r="C261" s="227"/>
      <c r="D261" s="539"/>
      <c r="E261" s="374"/>
      <c r="F261" s="229"/>
      <c r="G261" s="365"/>
      <c r="H261" s="395"/>
      <c r="I261" s="366"/>
      <c r="J261" s="801" t="s">
        <v>225</v>
      </c>
      <c r="K261" s="236"/>
      <c r="L261" s="532"/>
      <c r="M261" s="369"/>
      <c r="N261" s="229"/>
      <c r="O261" s="394"/>
    </row>
    <row r="262" spans="1:15" x14ac:dyDescent="0.25">
      <c r="A262" s="366"/>
      <c r="B262" s="3" t="s">
        <v>291</v>
      </c>
      <c r="C262" s="236">
        <f>C264*0.1</f>
        <v>876.40000000000009</v>
      </c>
      <c r="D262" s="440" t="s">
        <v>6</v>
      </c>
      <c r="E262" s="372">
        <v>40</v>
      </c>
      <c r="F262" s="229">
        <f t="shared" ref="F262" si="48">C262*E262</f>
        <v>35056</v>
      </c>
      <c r="G262" s="365"/>
      <c r="H262" s="395"/>
      <c r="I262" s="366"/>
      <c r="J262" s="193" t="s">
        <v>291</v>
      </c>
      <c r="K262" s="236">
        <v>6474.6922000000004</v>
      </c>
      <c r="L262" s="235" t="s">
        <v>6</v>
      </c>
      <c r="M262" s="371">
        <v>40</v>
      </c>
      <c r="N262" s="229">
        <f t="shared" ref="N262" si="49">K262*M262</f>
        <v>258987.68800000002</v>
      </c>
      <c r="O262" s="394"/>
    </row>
    <row r="263" spans="1:15" x14ac:dyDescent="0.25">
      <c r="A263" s="366"/>
      <c r="B263" s="380"/>
      <c r="C263" s="227"/>
      <c r="D263" s="440"/>
      <c r="E263" s="372"/>
      <c r="F263" s="229"/>
      <c r="G263" s="365"/>
      <c r="H263" s="395"/>
      <c r="I263" s="366"/>
      <c r="J263" s="707"/>
      <c r="K263" s="236"/>
      <c r="L263" s="235"/>
      <c r="M263" s="371"/>
      <c r="N263" s="229"/>
      <c r="O263" s="394"/>
    </row>
    <row r="264" spans="1:15" x14ac:dyDescent="0.25">
      <c r="A264" s="381"/>
      <c r="B264" s="3" t="s">
        <v>290</v>
      </c>
      <c r="C264" s="227">
        <v>8764</v>
      </c>
      <c r="D264" s="544" t="s">
        <v>5</v>
      </c>
      <c r="E264" s="126">
        <v>11</v>
      </c>
      <c r="F264" s="229">
        <f t="shared" ref="F264:F266" si="50">C264*E264</f>
        <v>96404</v>
      </c>
      <c r="G264" s="365"/>
      <c r="H264" s="395"/>
      <c r="I264" s="381"/>
      <c r="J264" s="193" t="s">
        <v>290</v>
      </c>
      <c r="K264" s="236">
        <v>6472.4806000000008</v>
      </c>
      <c r="L264" s="544" t="s">
        <v>5</v>
      </c>
      <c r="M264" s="36">
        <v>11</v>
      </c>
      <c r="N264" s="229">
        <f t="shared" ref="N264:N266" si="51">K264*M264</f>
        <v>71197.286600000007</v>
      </c>
      <c r="O264" s="394"/>
    </row>
    <row r="265" spans="1:15" x14ac:dyDescent="0.25">
      <c r="A265" s="381"/>
      <c r="B265" s="681"/>
      <c r="C265" s="227"/>
      <c r="D265" s="544"/>
      <c r="E265" s="126"/>
      <c r="F265" s="229"/>
      <c r="G265" s="365"/>
      <c r="H265" s="395"/>
      <c r="I265" s="381"/>
      <c r="J265" s="387"/>
      <c r="K265" s="236"/>
      <c r="L265" s="544"/>
      <c r="M265" s="36"/>
      <c r="N265" s="229"/>
      <c r="O265" s="394"/>
    </row>
    <row r="266" spans="1:15" x14ac:dyDescent="0.25">
      <c r="A266" s="381"/>
      <c r="B266" s="3" t="s">
        <v>267</v>
      </c>
      <c r="C266" s="227">
        <f>C264</f>
        <v>8764</v>
      </c>
      <c r="D266" s="544" t="s">
        <v>5</v>
      </c>
      <c r="E266" s="126">
        <v>9</v>
      </c>
      <c r="F266" s="229">
        <f t="shared" si="50"/>
        <v>78876</v>
      </c>
      <c r="G266" s="365"/>
      <c r="H266" s="395"/>
      <c r="I266" s="381"/>
      <c r="J266" s="193" t="s">
        <v>267</v>
      </c>
      <c r="K266" s="236">
        <v>6472.4806000000008</v>
      </c>
      <c r="L266" s="544" t="s">
        <v>5</v>
      </c>
      <c r="M266" s="36">
        <v>9</v>
      </c>
      <c r="N266" s="229">
        <f t="shared" si="51"/>
        <v>58252.325400000009</v>
      </c>
      <c r="O266" s="394"/>
    </row>
    <row r="267" spans="1:15" x14ac:dyDescent="0.25">
      <c r="A267" s="366"/>
      <c r="B267" s="3"/>
      <c r="C267" s="227"/>
      <c r="D267" s="532"/>
      <c r="E267" s="374"/>
      <c r="F267" s="229"/>
      <c r="G267" s="365"/>
      <c r="H267" s="395"/>
      <c r="I267" s="366"/>
      <c r="J267" s="193"/>
      <c r="K267" s="236"/>
      <c r="L267" s="532"/>
      <c r="M267" s="369"/>
      <c r="N267" s="229"/>
      <c r="O267" s="394"/>
    </row>
    <row r="268" spans="1:15" x14ac:dyDescent="0.25">
      <c r="A268" s="366"/>
      <c r="B268" s="680" t="s">
        <v>296</v>
      </c>
      <c r="C268" s="236">
        <f>'Series 1100 Kerbs Footpaths Cyc'!E357</f>
        <v>74.52</v>
      </c>
      <c r="D268" s="440" t="s">
        <v>5</v>
      </c>
      <c r="E268" s="372">
        <v>25</v>
      </c>
      <c r="F268" s="229">
        <f t="shared" ref="F268" si="52">C268*E268</f>
        <v>1863</v>
      </c>
      <c r="G268" s="365"/>
      <c r="H268" s="395"/>
      <c r="I268" s="366"/>
      <c r="J268" s="193" t="s">
        <v>296</v>
      </c>
      <c r="K268" s="236">
        <v>149.04</v>
      </c>
      <c r="L268" s="235" t="s">
        <v>5</v>
      </c>
      <c r="M268" s="371">
        <v>25</v>
      </c>
      <c r="N268" s="229">
        <f t="shared" ref="N268" si="53">K268*M268</f>
        <v>3726</v>
      </c>
      <c r="O268" s="394"/>
    </row>
    <row r="269" spans="1:15" ht="13.5" thickBot="1" x14ac:dyDescent="0.3">
      <c r="A269" s="366"/>
      <c r="B269" s="386"/>
      <c r="C269" s="227"/>
      <c r="D269" s="539"/>
      <c r="E269" s="374"/>
      <c r="F269" s="229"/>
      <c r="G269" s="365"/>
      <c r="H269" s="395"/>
      <c r="I269" s="366"/>
      <c r="J269" s="801"/>
      <c r="K269" s="236"/>
      <c r="L269" s="532"/>
      <c r="M269" s="369"/>
      <c r="N269" s="229"/>
      <c r="O269" s="394"/>
    </row>
    <row r="270" spans="1:15" ht="13.5" thickBot="1" x14ac:dyDescent="0.3">
      <c r="A270" s="403"/>
      <c r="B270" s="383" t="s">
        <v>43</v>
      </c>
      <c r="C270" s="233"/>
      <c r="D270" s="538"/>
      <c r="E270" s="384"/>
      <c r="F270" s="234">
        <f>SUM(F251:F269)</f>
        <v>398390.6</v>
      </c>
      <c r="G270" s="365"/>
      <c r="H270" s="395"/>
      <c r="I270" s="403"/>
      <c r="J270" s="383" t="s">
        <v>43</v>
      </c>
      <c r="K270" s="233"/>
      <c r="L270" s="538"/>
      <c r="M270" s="384"/>
      <c r="N270" s="234">
        <f>SUM(N251:N269)</f>
        <v>644289.28399999999</v>
      </c>
      <c r="O270" s="394"/>
    </row>
    <row r="271" spans="1:15" x14ac:dyDescent="0.25">
      <c r="A271" s="378"/>
      <c r="B271" s="688"/>
      <c r="C271" s="236"/>
      <c r="D271" s="532"/>
      <c r="E271" s="368"/>
      <c r="F271" s="237"/>
      <c r="G271" s="365"/>
      <c r="H271" s="395"/>
      <c r="I271" s="378"/>
      <c r="J271" s="238"/>
      <c r="K271" s="236"/>
      <c r="L271" s="532"/>
      <c r="M271" s="368"/>
      <c r="N271" s="229"/>
      <c r="O271" s="394"/>
    </row>
    <row r="272" spans="1:15" ht="13" x14ac:dyDescent="0.25">
      <c r="A272" s="370"/>
      <c r="B272" s="379" t="s">
        <v>42</v>
      </c>
      <c r="C272" s="227"/>
      <c r="D272" s="532"/>
      <c r="E272" s="388"/>
      <c r="F272" s="229"/>
      <c r="G272" s="365"/>
      <c r="H272" s="395"/>
      <c r="I272" s="370"/>
      <c r="J272" s="159" t="s">
        <v>42</v>
      </c>
      <c r="K272" s="236"/>
      <c r="L272" s="532"/>
      <c r="M272" s="388"/>
      <c r="N272" s="229"/>
      <c r="O272" s="394"/>
    </row>
    <row r="273" spans="1:15" x14ac:dyDescent="0.25">
      <c r="A273" s="370"/>
      <c r="B273" s="124"/>
      <c r="C273" s="227"/>
      <c r="D273" s="235"/>
      <c r="E273" s="304"/>
      <c r="F273" s="229"/>
      <c r="G273" s="365"/>
      <c r="H273" s="395"/>
      <c r="I273" s="370"/>
      <c r="J273" s="18"/>
      <c r="K273" s="236"/>
      <c r="L273" s="235"/>
      <c r="M273" s="304"/>
      <c r="N273" s="229"/>
      <c r="O273" s="394"/>
    </row>
    <row r="274" spans="1:15" ht="13" x14ac:dyDescent="0.25">
      <c r="A274" s="370"/>
      <c r="B274" s="379" t="s">
        <v>89</v>
      </c>
      <c r="C274" s="227"/>
      <c r="D274" s="235"/>
      <c r="E274" s="444"/>
      <c r="F274" s="229"/>
      <c r="G274" s="365"/>
      <c r="H274" s="395"/>
      <c r="I274" s="370"/>
      <c r="J274" s="159" t="s">
        <v>89</v>
      </c>
      <c r="K274" s="236"/>
      <c r="L274" s="235"/>
      <c r="M274" s="304"/>
      <c r="N274" s="229"/>
      <c r="O274" s="394"/>
    </row>
    <row r="275" spans="1:15" s="217" customFormat="1" x14ac:dyDescent="0.25">
      <c r="A275" s="201"/>
      <c r="B275" s="440"/>
      <c r="C275" s="227"/>
      <c r="D275" s="235"/>
      <c r="E275" s="444"/>
      <c r="F275" s="229"/>
      <c r="G275" s="226"/>
      <c r="H275" s="395"/>
      <c r="I275" s="201"/>
      <c r="J275" s="235"/>
      <c r="K275" s="236"/>
      <c r="L275" s="235"/>
      <c r="M275" s="304"/>
      <c r="N275" s="229"/>
      <c r="O275" s="790"/>
    </row>
    <row r="276" spans="1:15" x14ac:dyDescent="0.25">
      <c r="A276" s="370"/>
      <c r="B276" s="125" t="s">
        <v>90</v>
      </c>
      <c r="C276" s="244">
        <v>1</v>
      </c>
      <c r="D276" s="235" t="s">
        <v>8</v>
      </c>
      <c r="E276" s="126">
        <v>250</v>
      </c>
      <c r="F276" s="229">
        <f>C276*E276</f>
        <v>250</v>
      </c>
      <c r="G276" s="365"/>
      <c r="H276" s="395"/>
      <c r="I276" s="370"/>
      <c r="J276" s="31" t="s">
        <v>90</v>
      </c>
      <c r="K276" s="795">
        <v>1</v>
      </c>
      <c r="L276" s="235" t="s">
        <v>8</v>
      </c>
      <c r="M276" s="36">
        <v>250</v>
      </c>
      <c r="N276" s="229">
        <f>K276*M276</f>
        <v>250</v>
      </c>
      <c r="O276" s="394"/>
    </row>
    <row r="277" spans="1:15" s="217" customFormat="1" x14ac:dyDescent="0.25">
      <c r="A277" s="201"/>
      <c r="B277" s="291"/>
      <c r="C277" s="244"/>
      <c r="D277" s="235"/>
      <c r="E277" s="126"/>
      <c r="F277" s="229"/>
      <c r="G277" s="226"/>
      <c r="H277" s="395"/>
      <c r="I277" s="201"/>
      <c r="J277" s="206"/>
      <c r="K277" s="795"/>
      <c r="L277" s="235"/>
      <c r="M277" s="36"/>
      <c r="N277" s="229"/>
      <c r="O277" s="790"/>
    </row>
    <row r="278" spans="1:15" x14ac:dyDescent="0.25">
      <c r="A278" s="370"/>
      <c r="B278" s="125" t="s">
        <v>91</v>
      </c>
      <c r="C278" s="244">
        <v>1</v>
      </c>
      <c r="D278" s="235" t="s">
        <v>8</v>
      </c>
      <c r="E278" s="126">
        <v>2500</v>
      </c>
      <c r="F278" s="229">
        <f>C278*E278</f>
        <v>2500</v>
      </c>
      <c r="G278" s="365"/>
      <c r="H278" s="395"/>
      <c r="I278" s="370"/>
      <c r="J278" s="31" t="s">
        <v>91</v>
      </c>
      <c r="K278" s="795">
        <v>1</v>
      </c>
      <c r="L278" s="235" t="s">
        <v>8</v>
      </c>
      <c r="M278" s="36">
        <v>2500</v>
      </c>
      <c r="N278" s="229">
        <f>K278*M278</f>
        <v>2500</v>
      </c>
      <c r="O278" s="394"/>
    </row>
    <row r="279" spans="1:15" s="217" customFormat="1" x14ac:dyDescent="0.25">
      <c r="A279" s="201"/>
      <c r="B279" s="291"/>
      <c r="C279" s="244"/>
      <c r="D279" s="235"/>
      <c r="E279" s="126"/>
      <c r="F279" s="229"/>
      <c r="G279" s="226"/>
      <c r="H279" s="395"/>
      <c r="I279" s="201"/>
      <c r="J279" s="206"/>
      <c r="K279" s="795"/>
      <c r="L279" s="235"/>
      <c r="M279" s="36"/>
      <c r="N279" s="229"/>
      <c r="O279" s="790"/>
    </row>
    <row r="280" spans="1:15" x14ac:dyDescent="0.25">
      <c r="A280" s="370"/>
      <c r="B280" s="125" t="s">
        <v>92</v>
      </c>
      <c r="C280" s="244">
        <v>3</v>
      </c>
      <c r="D280" s="235" t="s">
        <v>8</v>
      </c>
      <c r="E280" s="126">
        <v>425</v>
      </c>
      <c r="F280" s="229">
        <f>C280*E280</f>
        <v>1275</v>
      </c>
      <c r="G280" s="365"/>
      <c r="H280" s="395"/>
      <c r="I280" s="370"/>
      <c r="J280" s="31" t="s">
        <v>92</v>
      </c>
      <c r="K280" s="795">
        <v>3</v>
      </c>
      <c r="L280" s="235" t="s">
        <v>8</v>
      </c>
      <c r="M280" s="36">
        <v>425</v>
      </c>
      <c r="N280" s="229">
        <f>K280*M280</f>
        <v>1275</v>
      </c>
      <c r="O280" s="394"/>
    </row>
    <row r="281" spans="1:15" s="217" customFormat="1" x14ac:dyDescent="0.25">
      <c r="A281" s="201"/>
      <c r="B281" s="291"/>
      <c r="C281" s="244"/>
      <c r="D281" s="235"/>
      <c r="E281" s="126"/>
      <c r="F281" s="229"/>
      <c r="G281" s="226"/>
      <c r="H281" s="395"/>
      <c r="I281" s="201"/>
      <c r="J281" s="206"/>
      <c r="K281" s="795"/>
      <c r="L281" s="235"/>
      <c r="M281" s="36"/>
      <c r="N281" s="229"/>
      <c r="O281" s="790"/>
    </row>
    <row r="282" spans="1:15" x14ac:dyDescent="0.25">
      <c r="A282" s="370"/>
      <c r="B282" s="125" t="s">
        <v>93</v>
      </c>
      <c r="C282" s="244">
        <v>1</v>
      </c>
      <c r="D282" s="235" t="s">
        <v>8</v>
      </c>
      <c r="E282" s="126">
        <v>2500</v>
      </c>
      <c r="F282" s="229">
        <f>C282*E282</f>
        <v>2500</v>
      </c>
      <c r="G282" s="365"/>
      <c r="H282" s="395"/>
      <c r="I282" s="370"/>
      <c r="J282" s="31" t="s">
        <v>93</v>
      </c>
      <c r="K282" s="795">
        <v>1</v>
      </c>
      <c r="L282" s="235" t="s">
        <v>8</v>
      </c>
      <c r="M282" s="36">
        <v>2500</v>
      </c>
      <c r="N282" s="229">
        <f>K282*M282</f>
        <v>2500</v>
      </c>
      <c r="O282" s="394"/>
    </row>
    <row r="283" spans="1:15" s="217" customFormat="1" x14ac:dyDescent="0.25">
      <c r="A283" s="201"/>
      <c r="B283" s="291"/>
      <c r="C283" s="244"/>
      <c r="D283" s="235"/>
      <c r="E283" s="126"/>
      <c r="F283" s="229"/>
      <c r="G283" s="226"/>
      <c r="H283" s="395"/>
      <c r="I283" s="201"/>
      <c r="J283" s="206"/>
      <c r="K283" s="795"/>
      <c r="L283" s="235"/>
      <c r="M283" s="36"/>
      <c r="N283" s="229"/>
      <c r="O283" s="790"/>
    </row>
    <row r="284" spans="1:15" x14ac:dyDescent="0.25">
      <c r="A284" s="370"/>
      <c r="B284" s="125" t="s">
        <v>94</v>
      </c>
      <c r="C284" s="244">
        <v>1</v>
      </c>
      <c r="D284" s="235" t="s">
        <v>8</v>
      </c>
      <c r="E284" s="126">
        <v>250</v>
      </c>
      <c r="F284" s="229">
        <f>C284*E284</f>
        <v>250</v>
      </c>
      <c r="G284" s="365"/>
      <c r="H284" s="395"/>
      <c r="I284" s="370"/>
      <c r="J284" s="31" t="s">
        <v>94</v>
      </c>
      <c r="K284" s="795">
        <v>1</v>
      </c>
      <c r="L284" s="235" t="s">
        <v>8</v>
      </c>
      <c r="M284" s="36">
        <v>250</v>
      </c>
      <c r="N284" s="229">
        <f>K284*M284</f>
        <v>250</v>
      </c>
      <c r="O284" s="394"/>
    </row>
    <row r="285" spans="1:15" s="217" customFormat="1" x14ac:dyDescent="0.25">
      <c r="A285" s="201"/>
      <c r="B285" s="291"/>
      <c r="C285" s="244"/>
      <c r="D285" s="235"/>
      <c r="E285" s="126"/>
      <c r="F285" s="229"/>
      <c r="G285" s="226"/>
      <c r="H285" s="395"/>
      <c r="I285" s="201"/>
      <c r="J285" s="206"/>
      <c r="K285" s="795"/>
      <c r="L285" s="235"/>
      <c r="M285" s="36"/>
      <c r="N285" s="229"/>
      <c r="O285" s="790"/>
    </row>
    <row r="286" spans="1:15" x14ac:dyDescent="0.25">
      <c r="A286" s="370"/>
      <c r="B286" s="125" t="s">
        <v>95</v>
      </c>
      <c r="C286" s="244">
        <v>2</v>
      </c>
      <c r="D286" s="235" t="s">
        <v>8</v>
      </c>
      <c r="E286" s="126">
        <v>250</v>
      </c>
      <c r="F286" s="229">
        <f>C286*E286</f>
        <v>500</v>
      </c>
      <c r="G286" s="365"/>
      <c r="H286" s="395"/>
      <c r="I286" s="370"/>
      <c r="J286" s="31" t="s">
        <v>95</v>
      </c>
      <c r="K286" s="795">
        <v>2</v>
      </c>
      <c r="L286" s="235" t="s">
        <v>8</v>
      </c>
      <c r="M286" s="36">
        <v>250</v>
      </c>
      <c r="N286" s="229">
        <f>K286*M286</f>
        <v>500</v>
      </c>
      <c r="O286" s="394"/>
    </row>
    <row r="287" spans="1:15" s="217" customFormat="1" x14ac:dyDescent="0.25">
      <c r="A287" s="201"/>
      <c r="B287" s="291"/>
      <c r="C287" s="244"/>
      <c r="D287" s="235"/>
      <c r="E287" s="126"/>
      <c r="F287" s="229"/>
      <c r="G287" s="226"/>
      <c r="H287" s="395"/>
      <c r="I287" s="201"/>
      <c r="J287" s="206"/>
      <c r="K287" s="795"/>
      <c r="L287" s="235"/>
      <c r="M287" s="36"/>
      <c r="N287" s="229"/>
      <c r="O287" s="790"/>
    </row>
    <row r="288" spans="1:15" x14ac:dyDescent="0.25">
      <c r="A288" s="370"/>
      <c r="B288" s="125" t="s">
        <v>96</v>
      </c>
      <c r="C288" s="244">
        <v>2</v>
      </c>
      <c r="D288" s="235" t="s">
        <v>8</v>
      </c>
      <c r="E288" s="126">
        <v>250</v>
      </c>
      <c r="F288" s="229">
        <f>C288*E288</f>
        <v>500</v>
      </c>
      <c r="G288" s="365"/>
      <c r="H288" s="395"/>
      <c r="I288" s="370"/>
      <c r="J288" s="31" t="s">
        <v>96</v>
      </c>
      <c r="K288" s="795">
        <v>2</v>
      </c>
      <c r="L288" s="235" t="s">
        <v>8</v>
      </c>
      <c r="M288" s="36">
        <v>250</v>
      </c>
      <c r="N288" s="229">
        <f>K288*M288</f>
        <v>500</v>
      </c>
      <c r="O288" s="394"/>
    </row>
    <row r="289" spans="1:15" s="217" customFormat="1" x14ac:dyDescent="0.25">
      <c r="A289" s="201"/>
      <c r="B289" s="291"/>
      <c r="C289" s="244"/>
      <c r="D289" s="235"/>
      <c r="E289" s="126"/>
      <c r="F289" s="229"/>
      <c r="G289" s="226"/>
      <c r="H289" s="802"/>
      <c r="I289" s="201"/>
      <c r="J289" s="206"/>
      <c r="K289" s="795"/>
      <c r="L289" s="235"/>
      <c r="M289" s="36"/>
      <c r="N289" s="229"/>
      <c r="O289" s="790"/>
    </row>
    <row r="290" spans="1:15" x14ac:dyDescent="0.25">
      <c r="A290" s="370"/>
      <c r="B290" s="125" t="s">
        <v>97</v>
      </c>
      <c r="C290" s="244">
        <v>1</v>
      </c>
      <c r="D290" s="235" t="s">
        <v>8</v>
      </c>
      <c r="E290" s="126">
        <v>250</v>
      </c>
      <c r="F290" s="229">
        <f>C290*E290</f>
        <v>250</v>
      </c>
      <c r="G290" s="365"/>
      <c r="H290" s="395"/>
      <c r="I290" s="370"/>
      <c r="J290" s="31" t="s">
        <v>97</v>
      </c>
      <c r="K290" s="795">
        <v>1</v>
      </c>
      <c r="L290" s="235" t="s">
        <v>8</v>
      </c>
      <c r="M290" s="36">
        <v>250</v>
      </c>
      <c r="N290" s="229">
        <f>K290*M290</f>
        <v>250</v>
      </c>
      <c r="O290" s="394"/>
    </row>
    <row r="291" spans="1:15" s="217" customFormat="1" x14ac:dyDescent="0.25">
      <c r="A291" s="201"/>
      <c r="B291" s="291"/>
      <c r="C291" s="244"/>
      <c r="D291" s="235"/>
      <c r="E291" s="126"/>
      <c r="F291" s="229"/>
      <c r="G291" s="226"/>
      <c r="H291" s="802"/>
      <c r="I291" s="201"/>
      <c r="J291" s="206"/>
      <c r="K291" s="795"/>
      <c r="L291" s="235"/>
      <c r="M291" s="36"/>
      <c r="N291" s="229"/>
      <c r="O291" s="790"/>
    </row>
    <row r="292" spans="1:15" x14ac:dyDescent="0.25">
      <c r="A292" s="370"/>
      <c r="B292" s="125" t="s">
        <v>98</v>
      </c>
      <c r="C292" s="244">
        <v>3</v>
      </c>
      <c r="D292" s="235" t="s">
        <v>8</v>
      </c>
      <c r="E292" s="126">
        <v>500</v>
      </c>
      <c r="F292" s="229">
        <f>C292*E292</f>
        <v>1500</v>
      </c>
      <c r="G292" s="365"/>
      <c r="H292" s="395"/>
      <c r="I292" s="370"/>
      <c r="J292" s="31" t="s">
        <v>98</v>
      </c>
      <c r="K292" s="795">
        <v>3</v>
      </c>
      <c r="L292" s="235" t="s">
        <v>8</v>
      </c>
      <c r="M292" s="36">
        <v>500</v>
      </c>
      <c r="N292" s="229">
        <f>K292*M292</f>
        <v>1500</v>
      </c>
      <c r="O292" s="394"/>
    </row>
    <row r="293" spans="1:15" s="217" customFormat="1" x14ac:dyDescent="0.25">
      <c r="A293" s="201"/>
      <c r="B293" s="291"/>
      <c r="C293" s="244"/>
      <c r="D293" s="235"/>
      <c r="E293" s="126"/>
      <c r="F293" s="229"/>
      <c r="G293" s="226"/>
      <c r="H293" s="802"/>
      <c r="I293" s="201"/>
      <c r="J293" s="206"/>
      <c r="K293" s="795"/>
      <c r="L293" s="235"/>
      <c r="M293" s="36"/>
      <c r="N293" s="229"/>
      <c r="O293" s="790"/>
    </row>
    <row r="294" spans="1:15" x14ac:dyDescent="0.25">
      <c r="A294" s="370"/>
      <c r="B294" s="125" t="s">
        <v>99</v>
      </c>
      <c r="C294" s="244">
        <v>3</v>
      </c>
      <c r="D294" s="235" t="s">
        <v>8</v>
      </c>
      <c r="E294" s="126">
        <v>250</v>
      </c>
      <c r="F294" s="229">
        <f>C294*E294</f>
        <v>750</v>
      </c>
      <c r="G294" s="365"/>
      <c r="H294" s="395"/>
      <c r="I294" s="370"/>
      <c r="J294" s="31" t="s">
        <v>99</v>
      </c>
      <c r="K294" s="795">
        <v>3</v>
      </c>
      <c r="L294" s="235" t="s">
        <v>8</v>
      </c>
      <c r="M294" s="36">
        <v>250</v>
      </c>
      <c r="N294" s="229">
        <f>K294*M294</f>
        <v>750</v>
      </c>
      <c r="O294" s="394"/>
    </row>
    <row r="295" spans="1:15" s="217" customFormat="1" x14ac:dyDescent="0.25">
      <c r="A295" s="201"/>
      <c r="B295" s="291"/>
      <c r="C295" s="244"/>
      <c r="D295" s="235"/>
      <c r="E295" s="126"/>
      <c r="F295" s="229"/>
      <c r="G295" s="226"/>
      <c r="H295" s="802"/>
      <c r="I295" s="201"/>
      <c r="J295" s="206"/>
      <c r="K295" s="795"/>
      <c r="L295" s="235"/>
      <c r="M295" s="36"/>
      <c r="N295" s="229"/>
      <c r="O295" s="790"/>
    </row>
    <row r="296" spans="1:15" x14ac:dyDescent="0.25">
      <c r="A296" s="370"/>
      <c r="B296" s="125" t="s">
        <v>101</v>
      </c>
      <c r="C296" s="244">
        <v>6</v>
      </c>
      <c r="D296" s="235" t="s">
        <v>8</v>
      </c>
      <c r="E296" s="126">
        <v>750</v>
      </c>
      <c r="F296" s="229">
        <f>C296*E296</f>
        <v>4500</v>
      </c>
      <c r="G296" s="365"/>
      <c r="H296" s="395"/>
      <c r="I296" s="370"/>
      <c r="J296" s="31" t="s">
        <v>101</v>
      </c>
      <c r="K296" s="795">
        <v>6</v>
      </c>
      <c r="L296" s="235" t="s">
        <v>8</v>
      </c>
      <c r="M296" s="36">
        <v>750</v>
      </c>
      <c r="N296" s="229">
        <f>K296*M296</f>
        <v>4500</v>
      </c>
      <c r="O296" s="394"/>
    </row>
    <row r="297" spans="1:15" s="217" customFormat="1" x14ac:dyDescent="0.25">
      <c r="A297" s="201"/>
      <c r="B297" s="291"/>
      <c r="C297" s="244"/>
      <c r="D297" s="235"/>
      <c r="E297" s="126"/>
      <c r="F297" s="229"/>
      <c r="G297" s="226"/>
      <c r="H297" s="802"/>
      <c r="I297" s="201"/>
      <c r="J297" s="206"/>
      <c r="K297" s="795"/>
      <c r="L297" s="235"/>
      <c r="M297" s="36"/>
      <c r="N297" s="229"/>
      <c r="O297" s="790"/>
    </row>
    <row r="298" spans="1:15" x14ac:dyDescent="0.25">
      <c r="A298" s="370"/>
      <c r="B298" s="125" t="s">
        <v>91</v>
      </c>
      <c r="C298" s="244">
        <v>1</v>
      </c>
      <c r="D298" s="235" t="s">
        <v>8</v>
      </c>
      <c r="E298" s="126">
        <v>2500</v>
      </c>
      <c r="F298" s="229">
        <f>C298*E298</f>
        <v>2500</v>
      </c>
      <c r="G298" s="365"/>
      <c r="H298" s="395"/>
      <c r="I298" s="370"/>
      <c r="J298" s="31" t="s">
        <v>91</v>
      </c>
      <c r="K298" s="795">
        <v>1</v>
      </c>
      <c r="L298" s="235" t="s">
        <v>8</v>
      </c>
      <c r="M298" s="36">
        <v>2500</v>
      </c>
      <c r="N298" s="229">
        <f>K298*M298</f>
        <v>2500</v>
      </c>
      <c r="O298" s="394"/>
    </row>
    <row r="299" spans="1:15" s="217" customFormat="1" x14ac:dyDescent="0.25">
      <c r="A299" s="201"/>
      <c r="B299" s="291"/>
      <c r="C299" s="244"/>
      <c r="D299" s="235"/>
      <c r="E299" s="126"/>
      <c r="F299" s="229"/>
      <c r="G299" s="226"/>
      <c r="H299" s="802"/>
      <c r="I299" s="201"/>
      <c r="J299" s="206"/>
      <c r="K299" s="795"/>
      <c r="L299" s="235"/>
      <c r="M299" s="36"/>
      <c r="N299" s="229"/>
      <c r="O299" s="790"/>
    </row>
    <row r="300" spans="1:15" x14ac:dyDescent="0.25">
      <c r="A300" s="370"/>
      <c r="B300" s="125" t="s">
        <v>98</v>
      </c>
      <c r="C300" s="244">
        <v>4</v>
      </c>
      <c r="D300" s="235" t="s">
        <v>8</v>
      </c>
      <c r="E300" s="126">
        <v>500</v>
      </c>
      <c r="F300" s="229">
        <f>C300*E300</f>
        <v>2000</v>
      </c>
      <c r="G300" s="365"/>
      <c r="H300" s="395"/>
      <c r="I300" s="370"/>
      <c r="J300" s="31" t="s">
        <v>98</v>
      </c>
      <c r="K300" s="795">
        <v>4</v>
      </c>
      <c r="L300" s="235" t="s">
        <v>8</v>
      </c>
      <c r="M300" s="36">
        <v>500</v>
      </c>
      <c r="N300" s="229">
        <f>K300*M300</f>
        <v>2000</v>
      </c>
      <c r="O300" s="394"/>
    </row>
    <row r="301" spans="1:15" s="217" customFormat="1" x14ac:dyDescent="0.25">
      <c r="A301" s="201"/>
      <c r="B301" s="291"/>
      <c r="C301" s="244"/>
      <c r="D301" s="235"/>
      <c r="E301" s="126"/>
      <c r="F301" s="229"/>
      <c r="G301" s="226"/>
      <c r="H301" s="802"/>
      <c r="I301" s="201"/>
      <c r="J301" s="206"/>
      <c r="K301" s="795"/>
      <c r="L301" s="235"/>
      <c r="M301" s="36"/>
      <c r="N301" s="229"/>
      <c r="O301" s="790"/>
    </row>
    <row r="302" spans="1:15" x14ac:dyDescent="0.25">
      <c r="A302" s="370"/>
      <c r="B302" s="125" t="s">
        <v>92</v>
      </c>
      <c r="C302" s="244">
        <v>4</v>
      </c>
      <c r="D302" s="235" t="s">
        <v>8</v>
      </c>
      <c r="E302" s="126">
        <v>1200</v>
      </c>
      <c r="F302" s="229">
        <f>C302*E302</f>
        <v>4800</v>
      </c>
      <c r="G302" s="365"/>
      <c r="H302" s="395"/>
      <c r="I302" s="370"/>
      <c r="J302" s="31" t="s">
        <v>92</v>
      </c>
      <c r="K302" s="795">
        <v>4</v>
      </c>
      <c r="L302" s="235" t="s">
        <v>8</v>
      </c>
      <c r="M302" s="36">
        <v>1200</v>
      </c>
      <c r="N302" s="229">
        <f>K302*M302</f>
        <v>4800</v>
      </c>
      <c r="O302" s="394"/>
    </row>
    <row r="303" spans="1:15" s="217" customFormat="1" x14ac:dyDescent="0.25">
      <c r="A303" s="201"/>
      <c r="B303" s="291"/>
      <c r="C303" s="244"/>
      <c r="D303" s="235"/>
      <c r="E303" s="126"/>
      <c r="F303" s="229"/>
      <c r="G303" s="226"/>
      <c r="H303" s="802"/>
      <c r="I303" s="201"/>
      <c r="J303" s="206"/>
      <c r="K303" s="795"/>
      <c r="L303" s="235"/>
      <c r="M303" s="36"/>
      <c r="N303" s="229"/>
      <c r="O303" s="790"/>
    </row>
    <row r="304" spans="1:15" x14ac:dyDescent="0.25">
      <c r="A304" s="370"/>
      <c r="B304" s="125" t="s">
        <v>99</v>
      </c>
      <c r="C304" s="244">
        <v>4</v>
      </c>
      <c r="D304" s="235" t="s">
        <v>8</v>
      </c>
      <c r="E304" s="126">
        <v>250</v>
      </c>
      <c r="F304" s="229">
        <f>C304*E304</f>
        <v>1000</v>
      </c>
      <c r="G304" s="365"/>
      <c r="H304" s="395"/>
      <c r="I304" s="370"/>
      <c r="J304" s="31" t="s">
        <v>99</v>
      </c>
      <c r="K304" s="795">
        <v>4</v>
      </c>
      <c r="L304" s="235" t="s">
        <v>8</v>
      </c>
      <c r="M304" s="36">
        <v>250</v>
      </c>
      <c r="N304" s="229">
        <f>K304*M304</f>
        <v>1000</v>
      </c>
      <c r="O304" s="394"/>
    </row>
    <row r="305" spans="1:15" s="217" customFormat="1" x14ac:dyDescent="0.25">
      <c r="A305" s="201"/>
      <c r="B305" s="291"/>
      <c r="C305" s="244"/>
      <c r="D305" s="235"/>
      <c r="E305" s="126"/>
      <c r="F305" s="229"/>
      <c r="G305" s="226"/>
      <c r="H305" s="802"/>
      <c r="I305" s="201"/>
      <c r="J305" s="206"/>
      <c r="K305" s="795"/>
      <c r="L305" s="235"/>
      <c r="M305" s="36"/>
      <c r="N305" s="229"/>
      <c r="O305" s="790"/>
    </row>
    <row r="306" spans="1:15" x14ac:dyDescent="0.25">
      <c r="A306" s="370"/>
      <c r="B306" s="125" t="s">
        <v>101</v>
      </c>
      <c r="C306" s="244">
        <v>8</v>
      </c>
      <c r="D306" s="235" t="s">
        <v>8</v>
      </c>
      <c r="E306" s="126">
        <v>750</v>
      </c>
      <c r="F306" s="229">
        <f>C306*E306</f>
        <v>6000</v>
      </c>
      <c r="G306" s="365"/>
      <c r="H306" s="395"/>
      <c r="I306" s="370"/>
      <c r="J306" s="31" t="s">
        <v>101</v>
      </c>
      <c r="K306" s="795">
        <v>8</v>
      </c>
      <c r="L306" s="235" t="s">
        <v>8</v>
      </c>
      <c r="M306" s="36">
        <v>750</v>
      </c>
      <c r="N306" s="229">
        <f>K306*M306</f>
        <v>6000</v>
      </c>
      <c r="O306" s="394"/>
    </row>
    <row r="307" spans="1:15" s="217" customFormat="1" x14ac:dyDescent="0.25">
      <c r="A307" s="201"/>
      <c r="B307" s="291"/>
      <c r="C307" s="244"/>
      <c r="D307" s="235"/>
      <c r="E307" s="126"/>
      <c r="F307" s="229"/>
      <c r="G307" s="226"/>
      <c r="H307" s="802"/>
      <c r="I307" s="201"/>
      <c r="J307" s="206"/>
      <c r="K307" s="795"/>
      <c r="L307" s="235"/>
      <c r="M307" s="36"/>
      <c r="N307" s="229"/>
      <c r="O307" s="790"/>
    </row>
    <row r="308" spans="1:15" x14ac:dyDescent="0.25">
      <c r="A308" s="370"/>
      <c r="B308" s="125" t="s">
        <v>96</v>
      </c>
      <c r="C308" s="244">
        <v>2</v>
      </c>
      <c r="D308" s="235" t="s">
        <v>8</v>
      </c>
      <c r="E308" s="126">
        <v>250</v>
      </c>
      <c r="F308" s="229">
        <f>C308*E308</f>
        <v>500</v>
      </c>
      <c r="G308" s="365"/>
      <c r="H308" s="395"/>
      <c r="I308" s="370"/>
      <c r="J308" s="31" t="s">
        <v>96</v>
      </c>
      <c r="K308" s="795">
        <v>2</v>
      </c>
      <c r="L308" s="235" t="s">
        <v>8</v>
      </c>
      <c r="M308" s="36">
        <v>250</v>
      </c>
      <c r="N308" s="229">
        <f>K308*M308</f>
        <v>500</v>
      </c>
      <c r="O308" s="394"/>
    </row>
    <row r="309" spans="1:15" s="217" customFormat="1" x14ac:dyDescent="0.25">
      <c r="A309" s="201"/>
      <c r="B309" s="291"/>
      <c r="C309" s="244"/>
      <c r="D309" s="235"/>
      <c r="E309" s="126"/>
      <c r="F309" s="229"/>
      <c r="G309" s="226"/>
      <c r="H309" s="802"/>
      <c r="I309" s="201"/>
      <c r="J309" s="206"/>
      <c r="K309" s="795"/>
      <c r="L309" s="235"/>
      <c r="M309" s="36"/>
      <c r="N309" s="229"/>
      <c r="O309" s="790"/>
    </row>
    <row r="310" spans="1:15" x14ac:dyDescent="0.25">
      <c r="A310" s="370"/>
      <c r="B310" s="125" t="s">
        <v>97</v>
      </c>
      <c r="C310" s="244">
        <v>2</v>
      </c>
      <c r="D310" s="235" t="s">
        <v>8</v>
      </c>
      <c r="E310" s="126">
        <v>250</v>
      </c>
      <c r="F310" s="229">
        <f>C310*E310</f>
        <v>500</v>
      </c>
      <c r="G310" s="365"/>
      <c r="H310" s="395"/>
      <c r="I310" s="370"/>
      <c r="J310" s="31" t="s">
        <v>97</v>
      </c>
      <c r="K310" s="795">
        <v>2</v>
      </c>
      <c r="L310" s="235" t="s">
        <v>8</v>
      </c>
      <c r="M310" s="36">
        <v>250</v>
      </c>
      <c r="N310" s="229">
        <f>K310*M310</f>
        <v>500</v>
      </c>
      <c r="O310" s="394"/>
    </row>
    <row r="311" spans="1:15" s="217" customFormat="1" x14ac:dyDescent="0.25">
      <c r="A311" s="201"/>
      <c r="B311" s="291"/>
      <c r="C311" s="244"/>
      <c r="D311" s="235"/>
      <c r="E311" s="126"/>
      <c r="F311" s="229"/>
      <c r="G311" s="226"/>
      <c r="H311" s="802"/>
      <c r="I311" s="201"/>
      <c r="J311" s="206"/>
      <c r="K311" s="795"/>
      <c r="L311" s="235"/>
      <c r="M311" s="36"/>
      <c r="N311" s="229"/>
      <c r="O311" s="790"/>
    </row>
    <row r="312" spans="1:15" x14ac:dyDescent="0.25">
      <c r="A312" s="370"/>
      <c r="B312" s="125" t="s">
        <v>94</v>
      </c>
      <c r="C312" s="244">
        <v>1</v>
      </c>
      <c r="D312" s="235" t="s">
        <v>8</v>
      </c>
      <c r="E312" s="126">
        <v>250</v>
      </c>
      <c r="F312" s="229">
        <f>C312*E312</f>
        <v>250</v>
      </c>
      <c r="G312" s="365"/>
      <c r="H312" s="395"/>
      <c r="I312" s="370"/>
      <c r="J312" s="31" t="s">
        <v>94</v>
      </c>
      <c r="K312" s="795">
        <v>1</v>
      </c>
      <c r="L312" s="235" t="s">
        <v>8</v>
      </c>
      <c r="M312" s="36">
        <v>250</v>
      </c>
      <c r="N312" s="229">
        <f>K312*M312</f>
        <v>250</v>
      </c>
      <c r="O312" s="394"/>
    </row>
    <row r="313" spans="1:15" s="217" customFormat="1" x14ac:dyDescent="0.25">
      <c r="A313" s="201"/>
      <c r="B313" s="291"/>
      <c r="C313" s="244"/>
      <c r="D313" s="235"/>
      <c r="E313" s="126"/>
      <c r="F313" s="229"/>
      <c r="G313" s="226"/>
      <c r="H313" s="802"/>
      <c r="I313" s="201"/>
      <c r="J313" s="206"/>
      <c r="K313" s="795"/>
      <c r="L313" s="235"/>
      <c r="M313" s="36"/>
      <c r="N313" s="229"/>
      <c r="O313" s="790"/>
    </row>
    <row r="314" spans="1:15" x14ac:dyDescent="0.25">
      <c r="A314" s="370"/>
      <c r="B314" s="125" t="s">
        <v>93</v>
      </c>
      <c r="C314" s="244">
        <v>1</v>
      </c>
      <c r="D314" s="235" t="s">
        <v>8</v>
      </c>
      <c r="E314" s="126">
        <v>2500</v>
      </c>
      <c r="F314" s="229">
        <f>C314*E314</f>
        <v>2500</v>
      </c>
      <c r="G314" s="365"/>
      <c r="H314" s="395"/>
      <c r="I314" s="370"/>
      <c r="J314" s="31" t="s">
        <v>93</v>
      </c>
      <c r="K314" s="795">
        <v>1</v>
      </c>
      <c r="L314" s="235" t="s">
        <v>8</v>
      </c>
      <c r="M314" s="36">
        <v>2500</v>
      </c>
      <c r="N314" s="229">
        <f>K314*M314</f>
        <v>2500</v>
      </c>
      <c r="O314" s="394"/>
    </row>
    <row r="315" spans="1:15" s="217" customFormat="1" x14ac:dyDescent="0.25">
      <c r="A315" s="201"/>
      <c r="B315" s="291"/>
      <c r="C315" s="244"/>
      <c r="D315" s="235"/>
      <c r="E315" s="126"/>
      <c r="F315" s="229"/>
      <c r="G315" s="226"/>
      <c r="H315" s="802"/>
      <c r="I315" s="201"/>
      <c r="J315" s="206"/>
      <c r="K315" s="795"/>
      <c r="L315" s="235"/>
      <c r="M315" s="36"/>
      <c r="N315" s="229"/>
      <c r="O315" s="790"/>
    </row>
    <row r="316" spans="1:15" x14ac:dyDescent="0.25">
      <c r="A316" s="370"/>
      <c r="B316" s="125" t="s">
        <v>91</v>
      </c>
      <c r="C316" s="244">
        <v>2</v>
      </c>
      <c r="D316" s="235" t="s">
        <v>8</v>
      </c>
      <c r="E316" s="126">
        <v>2500</v>
      </c>
      <c r="F316" s="229">
        <f>C316*E316</f>
        <v>5000</v>
      </c>
      <c r="G316" s="365"/>
      <c r="H316" s="395"/>
      <c r="I316" s="370"/>
      <c r="J316" s="31" t="s">
        <v>91</v>
      </c>
      <c r="K316" s="795">
        <v>2</v>
      </c>
      <c r="L316" s="235" t="s">
        <v>8</v>
      </c>
      <c r="M316" s="36">
        <v>2500</v>
      </c>
      <c r="N316" s="229">
        <f>K316*M316</f>
        <v>5000</v>
      </c>
      <c r="O316" s="394"/>
    </row>
    <row r="317" spans="1:15" s="217" customFormat="1" x14ac:dyDescent="0.25">
      <c r="A317" s="201"/>
      <c r="B317" s="291"/>
      <c r="C317" s="244"/>
      <c r="D317" s="235"/>
      <c r="E317" s="126"/>
      <c r="F317" s="229"/>
      <c r="G317" s="226"/>
      <c r="H317" s="802"/>
      <c r="I317" s="201"/>
      <c r="J317" s="206"/>
      <c r="K317" s="795"/>
      <c r="L317" s="235"/>
      <c r="M317" s="36"/>
      <c r="N317" s="229"/>
      <c r="O317" s="790"/>
    </row>
    <row r="318" spans="1:15" x14ac:dyDescent="0.25">
      <c r="A318" s="370"/>
      <c r="B318" s="125" t="s">
        <v>90</v>
      </c>
      <c r="C318" s="244">
        <v>2</v>
      </c>
      <c r="D318" s="235" t="s">
        <v>8</v>
      </c>
      <c r="E318" s="126">
        <v>250</v>
      </c>
      <c r="F318" s="229">
        <f>C318*E318</f>
        <v>500</v>
      </c>
      <c r="G318" s="365"/>
      <c r="H318" s="395"/>
      <c r="I318" s="370"/>
      <c r="J318" s="31" t="s">
        <v>90</v>
      </c>
      <c r="K318" s="795">
        <v>2</v>
      </c>
      <c r="L318" s="235" t="s">
        <v>8</v>
      </c>
      <c r="M318" s="36">
        <v>250</v>
      </c>
      <c r="N318" s="229">
        <f>K318*M318</f>
        <v>500</v>
      </c>
      <c r="O318" s="394"/>
    </row>
    <row r="319" spans="1:15" s="217" customFormat="1" x14ac:dyDescent="0.25">
      <c r="A319" s="201"/>
      <c r="B319" s="291"/>
      <c r="C319" s="244"/>
      <c r="D319" s="235"/>
      <c r="E319" s="126"/>
      <c r="F319" s="229"/>
      <c r="G319" s="226"/>
      <c r="H319" s="802"/>
      <c r="I319" s="201"/>
      <c r="J319" s="206"/>
      <c r="K319" s="795"/>
      <c r="L319" s="235"/>
      <c r="M319" s="36"/>
      <c r="N319" s="229"/>
      <c r="O319" s="790"/>
    </row>
    <row r="320" spans="1:15" x14ac:dyDescent="0.25">
      <c r="A320" s="370"/>
      <c r="B320" s="125" t="s">
        <v>98</v>
      </c>
      <c r="C320" s="244">
        <v>3</v>
      </c>
      <c r="D320" s="235" t="s">
        <v>8</v>
      </c>
      <c r="E320" s="126">
        <v>500</v>
      </c>
      <c r="F320" s="229">
        <f>C320*E320</f>
        <v>1500</v>
      </c>
      <c r="G320" s="365"/>
      <c r="H320" s="395"/>
      <c r="I320" s="370"/>
      <c r="J320" s="31" t="s">
        <v>98</v>
      </c>
      <c r="K320" s="795">
        <v>3</v>
      </c>
      <c r="L320" s="235" t="s">
        <v>8</v>
      </c>
      <c r="M320" s="36">
        <v>500</v>
      </c>
      <c r="N320" s="229">
        <f>K320*M320</f>
        <v>1500</v>
      </c>
      <c r="O320" s="394"/>
    </row>
    <row r="321" spans="1:15" s="217" customFormat="1" x14ac:dyDescent="0.25">
      <c r="A321" s="201"/>
      <c r="B321" s="291"/>
      <c r="C321" s="244"/>
      <c r="D321" s="235"/>
      <c r="E321" s="126"/>
      <c r="F321" s="229"/>
      <c r="G321" s="226"/>
      <c r="H321" s="802"/>
      <c r="I321" s="201"/>
      <c r="J321" s="206"/>
      <c r="K321" s="795"/>
      <c r="L321" s="235"/>
      <c r="M321" s="36"/>
      <c r="N321" s="229"/>
      <c r="O321" s="790"/>
    </row>
    <row r="322" spans="1:15" x14ac:dyDescent="0.25">
      <c r="A322" s="370"/>
      <c r="B322" s="125" t="s">
        <v>92</v>
      </c>
      <c r="C322" s="244">
        <v>3</v>
      </c>
      <c r="D322" s="235" t="s">
        <v>8</v>
      </c>
      <c r="E322" s="126">
        <v>1200</v>
      </c>
      <c r="F322" s="229">
        <f>C322*E322</f>
        <v>3600</v>
      </c>
      <c r="G322" s="365"/>
      <c r="H322" s="395"/>
      <c r="I322" s="370"/>
      <c r="J322" s="31" t="s">
        <v>92</v>
      </c>
      <c r="K322" s="795">
        <v>3</v>
      </c>
      <c r="L322" s="235" t="s">
        <v>8</v>
      </c>
      <c r="M322" s="36">
        <v>1200</v>
      </c>
      <c r="N322" s="229">
        <f>K322*M322</f>
        <v>3600</v>
      </c>
      <c r="O322" s="394"/>
    </row>
    <row r="323" spans="1:15" s="217" customFormat="1" x14ac:dyDescent="0.25">
      <c r="A323" s="201"/>
      <c r="B323" s="291"/>
      <c r="C323" s="244"/>
      <c r="D323" s="235"/>
      <c r="E323" s="126"/>
      <c r="F323" s="229"/>
      <c r="G323" s="226"/>
      <c r="H323" s="802"/>
      <c r="I323" s="201"/>
      <c r="J323" s="206"/>
      <c r="K323" s="795"/>
      <c r="L323" s="235"/>
      <c r="M323" s="36"/>
      <c r="N323" s="229"/>
      <c r="O323" s="790"/>
    </row>
    <row r="324" spans="1:15" x14ac:dyDescent="0.25">
      <c r="A324" s="370"/>
      <c r="B324" s="125" t="s">
        <v>99</v>
      </c>
      <c r="C324" s="244">
        <v>3</v>
      </c>
      <c r="D324" s="235" t="s">
        <v>8</v>
      </c>
      <c r="E324" s="126">
        <v>250</v>
      </c>
      <c r="F324" s="229">
        <f>C324*E324</f>
        <v>750</v>
      </c>
      <c r="G324" s="365"/>
      <c r="H324" s="395"/>
      <c r="I324" s="370"/>
      <c r="J324" s="31" t="s">
        <v>99</v>
      </c>
      <c r="K324" s="795">
        <v>3</v>
      </c>
      <c r="L324" s="235" t="s">
        <v>8</v>
      </c>
      <c r="M324" s="36">
        <v>250</v>
      </c>
      <c r="N324" s="229">
        <f>K324*M324</f>
        <v>750</v>
      </c>
      <c r="O324" s="394"/>
    </row>
    <row r="325" spans="1:15" s="217" customFormat="1" x14ac:dyDescent="0.25">
      <c r="A325" s="201"/>
      <c r="B325" s="291"/>
      <c r="C325" s="244"/>
      <c r="D325" s="235"/>
      <c r="E325" s="126"/>
      <c r="F325" s="229"/>
      <c r="G325" s="226"/>
      <c r="H325" s="802"/>
      <c r="I325" s="201"/>
      <c r="J325" s="206"/>
      <c r="K325" s="795"/>
      <c r="L325" s="235"/>
      <c r="M325" s="36"/>
      <c r="N325" s="229"/>
      <c r="O325" s="790"/>
    </row>
    <row r="326" spans="1:15" x14ac:dyDescent="0.25">
      <c r="A326" s="370"/>
      <c r="B326" s="125" t="s">
        <v>101</v>
      </c>
      <c r="C326" s="244">
        <v>6</v>
      </c>
      <c r="D326" s="235" t="s">
        <v>8</v>
      </c>
      <c r="E326" s="126">
        <v>750</v>
      </c>
      <c r="F326" s="229">
        <f>C326*E326</f>
        <v>4500</v>
      </c>
      <c r="G326" s="365"/>
      <c r="H326" s="395"/>
      <c r="I326" s="370"/>
      <c r="J326" s="31" t="s">
        <v>101</v>
      </c>
      <c r="K326" s="795">
        <v>6</v>
      </c>
      <c r="L326" s="235" t="s">
        <v>8</v>
      </c>
      <c r="M326" s="36">
        <v>750</v>
      </c>
      <c r="N326" s="229">
        <f>K326*M326</f>
        <v>4500</v>
      </c>
      <c r="O326" s="394"/>
    </row>
    <row r="327" spans="1:15" s="217" customFormat="1" x14ac:dyDescent="0.25">
      <c r="A327" s="201"/>
      <c r="B327" s="291"/>
      <c r="C327" s="244"/>
      <c r="D327" s="235"/>
      <c r="E327" s="126"/>
      <c r="F327" s="229"/>
      <c r="G327" s="226"/>
      <c r="H327" s="802"/>
      <c r="I327" s="201"/>
      <c r="J327" s="206"/>
      <c r="K327" s="795"/>
      <c r="L327" s="235"/>
      <c r="M327" s="36"/>
      <c r="N327" s="229"/>
      <c r="O327" s="790"/>
    </row>
    <row r="328" spans="1:15" x14ac:dyDescent="0.25">
      <c r="A328" s="370"/>
      <c r="B328" s="125" t="s">
        <v>93</v>
      </c>
      <c r="C328" s="244">
        <v>1</v>
      </c>
      <c r="D328" s="235" t="s">
        <v>8</v>
      </c>
      <c r="E328" s="126">
        <v>2500</v>
      </c>
      <c r="F328" s="229">
        <f>C328*E328</f>
        <v>2500</v>
      </c>
      <c r="G328" s="365"/>
      <c r="H328" s="395"/>
      <c r="I328" s="370"/>
      <c r="J328" s="31" t="s">
        <v>93</v>
      </c>
      <c r="K328" s="795">
        <v>1</v>
      </c>
      <c r="L328" s="235" t="s">
        <v>8</v>
      </c>
      <c r="M328" s="36">
        <v>2500</v>
      </c>
      <c r="N328" s="229">
        <f>K328*M328</f>
        <v>2500</v>
      </c>
      <c r="O328" s="394"/>
    </row>
    <row r="329" spans="1:15" s="217" customFormat="1" x14ac:dyDescent="0.25">
      <c r="A329" s="201"/>
      <c r="B329" s="291"/>
      <c r="C329" s="244"/>
      <c r="D329" s="235"/>
      <c r="E329" s="126"/>
      <c r="F329" s="229"/>
      <c r="G329" s="226"/>
      <c r="H329" s="802"/>
      <c r="I329" s="201"/>
      <c r="J329" s="206"/>
      <c r="K329" s="795"/>
      <c r="L329" s="235"/>
      <c r="M329" s="36"/>
      <c r="N329" s="229"/>
      <c r="O329" s="790"/>
    </row>
    <row r="330" spans="1:15" x14ac:dyDescent="0.25">
      <c r="A330" s="370"/>
      <c r="B330" s="125" t="s">
        <v>96</v>
      </c>
      <c r="C330" s="244">
        <v>2</v>
      </c>
      <c r="D330" s="235" t="s">
        <v>8</v>
      </c>
      <c r="E330" s="126">
        <v>250</v>
      </c>
      <c r="F330" s="229">
        <f>C330*E330</f>
        <v>500</v>
      </c>
      <c r="G330" s="365"/>
      <c r="H330" s="395"/>
      <c r="I330" s="370"/>
      <c r="J330" s="31" t="s">
        <v>96</v>
      </c>
      <c r="K330" s="795">
        <v>2</v>
      </c>
      <c r="L330" s="235" t="s">
        <v>8</v>
      </c>
      <c r="M330" s="36">
        <v>250</v>
      </c>
      <c r="N330" s="229">
        <f>K330*M330</f>
        <v>500</v>
      </c>
      <c r="O330" s="394"/>
    </row>
    <row r="331" spans="1:15" s="217" customFormat="1" x14ac:dyDescent="0.25">
      <c r="A331" s="201"/>
      <c r="B331" s="291"/>
      <c r="C331" s="244"/>
      <c r="D331" s="235"/>
      <c r="E331" s="126"/>
      <c r="F331" s="229"/>
      <c r="G331" s="226"/>
      <c r="H331" s="802"/>
      <c r="I331" s="201"/>
      <c r="J331" s="206"/>
      <c r="K331" s="795"/>
      <c r="L331" s="235"/>
      <c r="M331" s="36"/>
      <c r="N331" s="229"/>
      <c r="O331" s="790"/>
    </row>
    <row r="332" spans="1:15" x14ac:dyDescent="0.25">
      <c r="A332" s="370"/>
      <c r="B332" s="125" t="s">
        <v>102</v>
      </c>
      <c r="C332" s="244">
        <v>1</v>
      </c>
      <c r="D332" s="235" t="s">
        <v>8</v>
      </c>
      <c r="E332" s="126">
        <v>250</v>
      </c>
      <c r="F332" s="229">
        <f>C332*E332</f>
        <v>250</v>
      </c>
      <c r="G332" s="365"/>
      <c r="H332" s="395"/>
      <c r="I332" s="370"/>
      <c r="J332" s="31" t="s">
        <v>102</v>
      </c>
      <c r="K332" s="795">
        <v>1</v>
      </c>
      <c r="L332" s="235" t="s">
        <v>8</v>
      </c>
      <c r="M332" s="36">
        <v>250</v>
      </c>
      <c r="N332" s="229">
        <f>K332*M332</f>
        <v>250</v>
      </c>
      <c r="O332" s="394"/>
    </row>
    <row r="333" spans="1:15" s="217" customFormat="1" x14ac:dyDescent="0.25">
      <c r="A333" s="201"/>
      <c r="B333" s="291"/>
      <c r="C333" s="244"/>
      <c r="D333" s="235"/>
      <c r="E333" s="126"/>
      <c r="F333" s="229"/>
      <c r="G333" s="226"/>
      <c r="H333" s="802"/>
      <c r="I333" s="201"/>
      <c r="J333" s="206"/>
      <c r="K333" s="795"/>
      <c r="L333" s="235"/>
      <c r="M333" s="36"/>
      <c r="N333" s="229"/>
      <c r="O333" s="790"/>
    </row>
    <row r="334" spans="1:15" x14ac:dyDescent="0.25">
      <c r="A334" s="370"/>
      <c r="B334" s="125" t="s">
        <v>103</v>
      </c>
      <c r="C334" s="244">
        <v>1</v>
      </c>
      <c r="D334" s="235" t="s">
        <v>8</v>
      </c>
      <c r="E334" s="126">
        <v>250</v>
      </c>
      <c r="F334" s="229">
        <f>C334*E334</f>
        <v>250</v>
      </c>
      <c r="G334" s="365"/>
      <c r="H334" s="395"/>
      <c r="I334" s="370"/>
      <c r="J334" s="31" t="s">
        <v>103</v>
      </c>
      <c r="K334" s="795">
        <v>1</v>
      </c>
      <c r="L334" s="235" t="s">
        <v>8</v>
      </c>
      <c r="M334" s="36">
        <v>250</v>
      </c>
      <c r="N334" s="229">
        <f>K334*M334</f>
        <v>250</v>
      </c>
      <c r="O334" s="394"/>
    </row>
    <row r="335" spans="1:15" s="217" customFormat="1" x14ac:dyDescent="0.25">
      <c r="A335" s="201"/>
      <c r="B335" s="291"/>
      <c r="C335" s="244"/>
      <c r="D335" s="235"/>
      <c r="E335" s="126"/>
      <c r="F335" s="229"/>
      <c r="G335" s="226"/>
      <c r="H335" s="802"/>
      <c r="I335" s="201"/>
      <c r="J335" s="206"/>
      <c r="K335" s="795"/>
      <c r="L335" s="235"/>
      <c r="M335" s="36"/>
      <c r="N335" s="229"/>
      <c r="O335" s="790"/>
    </row>
    <row r="336" spans="1:15" x14ac:dyDescent="0.25">
      <c r="A336" s="370"/>
      <c r="B336" s="125" t="s">
        <v>104</v>
      </c>
      <c r="C336" s="244">
        <v>2</v>
      </c>
      <c r="D336" s="235" t="s">
        <v>8</v>
      </c>
      <c r="E336" s="126">
        <v>2500</v>
      </c>
      <c r="F336" s="229">
        <f>C336*E336</f>
        <v>5000</v>
      </c>
      <c r="G336" s="365"/>
      <c r="H336" s="395"/>
      <c r="I336" s="370"/>
      <c r="J336" s="31" t="s">
        <v>104</v>
      </c>
      <c r="K336" s="795">
        <v>2</v>
      </c>
      <c r="L336" s="235" t="s">
        <v>8</v>
      </c>
      <c r="M336" s="36">
        <v>2500</v>
      </c>
      <c r="N336" s="229">
        <f>K336*M336</f>
        <v>5000</v>
      </c>
      <c r="O336" s="394"/>
    </row>
    <row r="337" spans="1:15" s="217" customFormat="1" x14ac:dyDescent="0.25">
      <c r="A337" s="201"/>
      <c r="B337" s="291"/>
      <c r="C337" s="244"/>
      <c r="D337" s="235"/>
      <c r="E337" s="126"/>
      <c r="F337" s="229"/>
      <c r="G337" s="226"/>
      <c r="H337" s="802"/>
      <c r="I337" s="201"/>
      <c r="J337" s="206"/>
      <c r="K337" s="795"/>
      <c r="L337" s="235"/>
      <c r="M337" s="36"/>
      <c r="N337" s="229"/>
      <c r="O337" s="790"/>
    </row>
    <row r="338" spans="1:15" x14ac:dyDescent="0.25">
      <c r="A338" s="370"/>
      <c r="B338" s="125" t="s">
        <v>105</v>
      </c>
      <c r="C338" s="244">
        <v>2</v>
      </c>
      <c r="D338" s="235" t="s">
        <v>8</v>
      </c>
      <c r="E338" s="126">
        <v>1200</v>
      </c>
      <c r="F338" s="229">
        <f>C338*E338</f>
        <v>2400</v>
      </c>
      <c r="G338" s="365"/>
      <c r="H338" s="395"/>
      <c r="I338" s="370"/>
      <c r="J338" s="31" t="s">
        <v>105</v>
      </c>
      <c r="K338" s="795">
        <v>2</v>
      </c>
      <c r="L338" s="235" t="s">
        <v>8</v>
      </c>
      <c r="M338" s="36">
        <v>1200</v>
      </c>
      <c r="N338" s="229">
        <f>K338*M338</f>
        <v>2400</v>
      </c>
      <c r="O338" s="394"/>
    </row>
    <row r="339" spans="1:15" s="217" customFormat="1" x14ac:dyDescent="0.25">
      <c r="A339" s="201"/>
      <c r="B339" s="291"/>
      <c r="C339" s="244"/>
      <c r="D339" s="235"/>
      <c r="E339" s="126"/>
      <c r="F339" s="229"/>
      <c r="G339" s="226"/>
      <c r="H339" s="802"/>
      <c r="I339" s="201"/>
      <c r="J339" s="206"/>
      <c r="K339" s="795"/>
      <c r="L339" s="235"/>
      <c r="M339" s="36"/>
      <c r="N339" s="229"/>
      <c r="O339" s="790"/>
    </row>
    <row r="340" spans="1:15" x14ac:dyDescent="0.25">
      <c r="A340" s="370"/>
      <c r="B340" s="125" t="s">
        <v>106</v>
      </c>
      <c r="C340" s="244">
        <v>1</v>
      </c>
      <c r="D340" s="235" t="s">
        <v>8</v>
      </c>
      <c r="E340" s="126">
        <v>250</v>
      </c>
      <c r="F340" s="229">
        <f>C340*E340</f>
        <v>250</v>
      </c>
      <c r="G340" s="365"/>
      <c r="H340" s="395"/>
      <c r="I340" s="370"/>
      <c r="J340" s="31" t="s">
        <v>106</v>
      </c>
      <c r="K340" s="795">
        <v>1</v>
      </c>
      <c r="L340" s="235" t="s">
        <v>8</v>
      </c>
      <c r="M340" s="36">
        <v>250</v>
      </c>
      <c r="N340" s="229">
        <f>K340*M340</f>
        <v>250</v>
      </c>
      <c r="O340" s="394"/>
    </row>
    <row r="341" spans="1:15" s="217" customFormat="1" x14ac:dyDescent="0.25">
      <c r="A341" s="201"/>
      <c r="B341" s="291"/>
      <c r="C341" s="244"/>
      <c r="D341" s="235"/>
      <c r="E341" s="126"/>
      <c r="F341" s="229"/>
      <c r="G341" s="226"/>
      <c r="H341" s="802"/>
      <c r="I341" s="201"/>
      <c r="J341" s="206"/>
      <c r="K341" s="795"/>
      <c r="L341" s="235"/>
      <c r="M341" s="36"/>
      <c r="N341" s="229"/>
      <c r="O341" s="790"/>
    </row>
    <row r="342" spans="1:15" x14ac:dyDescent="0.25">
      <c r="A342" s="370"/>
      <c r="B342" s="125" t="s">
        <v>98</v>
      </c>
      <c r="C342" s="244">
        <v>1</v>
      </c>
      <c r="D342" s="235" t="s">
        <v>8</v>
      </c>
      <c r="E342" s="126">
        <v>500</v>
      </c>
      <c r="F342" s="229">
        <f>C342*E342</f>
        <v>500</v>
      </c>
      <c r="G342" s="365"/>
      <c r="H342" s="395"/>
      <c r="I342" s="370"/>
      <c r="J342" s="31" t="s">
        <v>98</v>
      </c>
      <c r="K342" s="795">
        <v>1</v>
      </c>
      <c r="L342" s="235" t="s">
        <v>8</v>
      </c>
      <c r="M342" s="36">
        <v>500</v>
      </c>
      <c r="N342" s="229">
        <f>K342*M342</f>
        <v>500</v>
      </c>
      <c r="O342" s="394"/>
    </row>
    <row r="343" spans="1:15" s="217" customFormat="1" x14ac:dyDescent="0.25">
      <c r="A343" s="201"/>
      <c r="B343" s="291"/>
      <c r="C343" s="244"/>
      <c r="D343" s="235"/>
      <c r="E343" s="126"/>
      <c r="F343" s="229"/>
      <c r="G343" s="226"/>
      <c r="H343" s="802"/>
      <c r="I343" s="201"/>
      <c r="J343" s="206"/>
      <c r="K343" s="795"/>
      <c r="L343" s="235"/>
      <c r="M343" s="36"/>
      <c r="N343" s="229"/>
      <c r="O343" s="790"/>
    </row>
    <row r="344" spans="1:15" x14ac:dyDescent="0.25">
      <c r="A344" s="370"/>
      <c r="B344" s="125" t="s">
        <v>97</v>
      </c>
      <c r="C344" s="244">
        <v>1</v>
      </c>
      <c r="D344" s="235" t="s">
        <v>8</v>
      </c>
      <c r="E344" s="126">
        <v>250</v>
      </c>
      <c r="F344" s="229">
        <f>C344*E344</f>
        <v>250</v>
      </c>
      <c r="G344" s="365"/>
      <c r="H344" s="395"/>
      <c r="I344" s="370"/>
      <c r="J344" s="31" t="s">
        <v>97</v>
      </c>
      <c r="K344" s="795">
        <v>1</v>
      </c>
      <c r="L344" s="235" t="s">
        <v>8</v>
      </c>
      <c r="M344" s="36">
        <v>250</v>
      </c>
      <c r="N344" s="229">
        <f>K344*M344</f>
        <v>250</v>
      </c>
      <c r="O344" s="394"/>
    </row>
    <row r="345" spans="1:15" s="217" customFormat="1" x14ac:dyDescent="0.25">
      <c r="A345" s="201"/>
      <c r="B345" s="291"/>
      <c r="C345" s="244"/>
      <c r="D345" s="235"/>
      <c r="E345" s="126"/>
      <c r="F345" s="229"/>
      <c r="G345" s="226"/>
      <c r="H345" s="802"/>
      <c r="I345" s="201"/>
      <c r="J345" s="206"/>
      <c r="K345" s="795"/>
      <c r="L345" s="235"/>
      <c r="M345" s="36"/>
      <c r="N345" s="229"/>
      <c r="O345" s="790"/>
    </row>
    <row r="346" spans="1:15" x14ac:dyDescent="0.25">
      <c r="A346" s="370"/>
      <c r="B346" s="125" t="s">
        <v>103</v>
      </c>
      <c r="C346" s="244">
        <v>1</v>
      </c>
      <c r="D346" s="235" t="s">
        <v>8</v>
      </c>
      <c r="E346" s="126">
        <v>250</v>
      </c>
      <c r="F346" s="229">
        <f>C346*E346</f>
        <v>250</v>
      </c>
      <c r="G346" s="365"/>
      <c r="H346" s="395"/>
      <c r="I346" s="370"/>
      <c r="J346" s="31" t="s">
        <v>103</v>
      </c>
      <c r="K346" s="795">
        <v>1</v>
      </c>
      <c r="L346" s="235" t="s">
        <v>8</v>
      </c>
      <c r="M346" s="36">
        <v>250</v>
      </c>
      <c r="N346" s="229">
        <f>K346*M346</f>
        <v>250</v>
      </c>
      <c r="O346" s="394"/>
    </row>
    <row r="347" spans="1:15" s="217" customFormat="1" x14ac:dyDescent="0.25">
      <c r="A347" s="201"/>
      <c r="B347" s="291"/>
      <c r="C347" s="244"/>
      <c r="D347" s="235"/>
      <c r="E347" s="126"/>
      <c r="F347" s="229"/>
      <c r="G347" s="226"/>
      <c r="H347" s="802"/>
      <c r="I347" s="201"/>
      <c r="J347" s="206"/>
      <c r="K347" s="795"/>
      <c r="L347" s="235"/>
      <c r="M347" s="36"/>
      <c r="N347" s="229"/>
      <c r="O347" s="790"/>
    </row>
    <row r="348" spans="1:15" x14ac:dyDescent="0.25">
      <c r="A348" s="370"/>
      <c r="B348" s="125" t="s">
        <v>95</v>
      </c>
      <c r="C348" s="244">
        <v>1</v>
      </c>
      <c r="D348" s="235" t="s">
        <v>8</v>
      </c>
      <c r="E348" s="126">
        <v>250</v>
      </c>
      <c r="F348" s="229">
        <f>C348*E348</f>
        <v>250</v>
      </c>
      <c r="G348" s="365"/>
      <c r="H348" s="395"/>
      <c r="I348" s="370"/>
      <c r="J348" s="31" t="s">
        <v>95</v>
      </c>
      <c r="K348" s="795">
        <v>1</v>
      </c>
      <c r="L348" s="235" t="s">
        <v>8</v>
      </c>
      <c r="M348" s="36">
        <v>250</v>
      </c>
      <c r="N348" s="229">
        <f>K348*M348</f>
        <v>250</v>
      </c>
      <c r="O348" s="394"/>
    </row>
    <row r="349" spans="1:15" s="217" customFormat="1" x14ac:dyDescent="0.25">
      <c r="A349" s="201"/>
      <c r="B349" s="291"/>
      <c r="C349" s="244"/>
      <c r="D349" s="235"/>
      <c r="E349" s="126"/>
      <c r="F349" s="229"/>
      <c r="G349" s="226"/>
      <c r="H349" s="802"/>
      <c r="I349" s="201"/>
      <c r="J349" s="206"/>
      <c r="K349" s="795"/>
      <c r="L349" s="235"/>
      <c r="M349" s="36"/>
      <c r="N349" s="229"/>
      <c r="O349" s="790"/>
    </row>
    <row r="350" spans="1:15" x14ac:dyDescent="0.25">
      <c r="A350" s="370"/>
      <c r="B350" s="125" t="s">
        <v>104</v>
      </c>
      <c r="C350" s="244">
        <v>1</v>
      </c>
      <c r="D350" s="235" t="s">
        <v>8</v>
      </c>
      <c r="E350" s="126">
        <v>2500</v>
      </c>
      <c r="F350" s="229">
        <f>C350*E350</f>
        <v>2500</v>
      </c>
      <c r="G350" s="365"/>
      <c r="H350" s="395"/>
      <c r="I350" s="370"/>
      <c r="J350" s="31" t="s">
        <v>104</v>
      </c>
      <c r="K350" s="795">
        <v>1</v>
      </c>
      <c r="L350" s="235" t="s">
        <v>8</v>
      </c>
      <c r="M350" s="36">
        <v>2500</v>
      </c>
      <c r="N350" s="229">
        <f>K350*M350</f>
        <v>2500</v>
      </c>
      <c r="O350" s="394"/>
    </row>
    <row r="351" spans="1:15" s="217" customFormat="1" x14ac:dyDescent="0.25">
      <c r="A351" s="201"/>
      <c r="B351" s="291"/>
      <c r="C351" s="244"/>
      <c r="D351" s="235"/>
      <c r="E351" s="126"/>
      <c r="F351" s="229"/>
      <c r="G351" s="226"/>
      <c r="H351" s="802"/>
      <c r="I351" s="201"/>
      <c r="J351" s="206"/>
      <c r="K351" s="795"/>
      <c r="L351" s="235"/>
      <c r="M351" s="36"/>
      <c r="N351" s="229"/>
      <c r="O351" s="790"/>
    </row>
    <row r="352" spans="1:15" x14ac:dyDescent="0.25">
      <c r="A352" s="370"/>
      <c r="B352" s="125" t="s">
        <v>107</v>
      </c>
      <c r="C352" s="244">
        <v>1</v>
      </c>
      <c r="D352" s="235" t="s">
        <v>8</v>
      </c>
      <c r="E352" s="126">
        <v>250</v>
      </c>
      <c r="F352" s="229">
        <f>C352*E352</f>
        <v>250</v>
      </c>
      <c r="G352" s="365"/>
      <c r="H352" s="395"/>
      <c r="I352" s="370"/>
      <c r="J352" s="31" t="s">
        <v>107</v>
      </c>
      <c r="K352" s="795">
        <v>1</v>
      </c>
      <c r="L352" s="235" t="s">
        <v>8</v>
      </c>
      <c r="M352" s="36">
        <v>250</v>
      </c>
      <c r="N352" s="229">
        <f>K352*M352</f>
        <v>250</v>
      </c>
      <c r="O352" s="394"/>
    </row>
    <row r="353" spans="1:15" s="217" customFormat="1" x14ac:dyDescent="0.25">
      <c r="A353" s="201"/>
      <c r="B353" s="291"/>
      <c r="C353" s="244"/>
      <c r="D353" s="235"/>
      <c r="E353" s="126"/>
      <c r="F353" s="229"/>
      <c r="G353" s="226"/>
      <c r="H353" s="802"/>
      <c r="I353" s="201"/>
      <c r="J353" s="206"/>
      <c r="K353" s="795"/>
      <c r="L353" s="235"/>
      <c r="M353" s="36"/>
      <c r="N353" s="229"/>
      <c r="O353" s="790"/>
    </row>
    <row r="354" spans="1:15" x14ac:dyDescent="0.25">
      <c r="A354" s="370"/>
      <c r="B354" s="125" t="s">
        <v>98</v>
      </c>
      <c r="C354" s="244">
        <v>4</v>
      </c>
      <c r="D354" s="235" t="s">
        <v>8</v>
      </c>
      <c r="E354" s="126">
        <v>500</v>
      </c>
      <c r="F354" s="229">
        <f>C354*E354</f>
        <v>2000</v>
      </c>
      <c r="G354" s="365"/>
      <c r="H354" s="395"/>
      <c r="I354" s="370"/>
      <c r="J354" s="31" t="s">
        <v>98</v>
      </c>
      <c r="K354" s="795">
        <v>4</v>
      </c>
      <c r="L354" s="235" t="s">
        <v>8</v>
      </c>
      <c r="M354" s="36">
        <v>500</v>
      </c>
      <c r="N354" s="229">
        <f>K354*M354</f>
        <v>2000</v>
      </c>
      <c r="O354" s="394"/>
    </row>
    <row r="355" spans="1:15" s="217" customFormat="1" x14ac:dyDescent="0.25">
      <c r="A355" s="201"/>
      <c r="B355" s="291"/>
      <c r="C355" s="244"/>
      <c r="D355" s="235"/>
      <c r="E355" s="126"/>
      <c r="F355" s="229"/>
      <c r="G355" s="226"/>
      <c r="H355" s="802"/>
      <c r="I355" s="201"/>
      <c r="J355" s="206"/>
      <c r="K355" s="795"/>
      <c r="L355" s="235"/>
      <c r="M355" s="36"/>
      <c r="N355" s="229"/>
      <c r="O355" s="790"/>
    </row>
    <row r="356" spans="1:15" x14ac:dyDescent="0.25">
      <c r="A356" s="370"/>
      <c r="B356" s="125" t="s">
        <v>92</v>
      </c>
      <c r="C356" s="244">
        <v>4</v>
      </c>
      <c r="D356" s="235" t="s">
        <v>8</v>
      </c>
      <c r="E356" s="126">
        <v>1200</v>
      </c>
      <c r="F356" s="229">
        <f>C356*E356</f>
        <v>4800</v>
      </c>
      <c r="G356" s="365"/>
      <c r="H356" s="395"/>
      <c r="I356" s="370"/>
      <c r="J356" s="31" t="s">
        <v>92</v>
      </c>
      <c r="K356" s="795">
        <v>4</v>
      </c>
      <c r="L356" s="235" t="s">
        <v>8</v>
      </c>
      <c r="M356" s="36">
        <v>1200</v>
      </c>
      <c r="N356" s="229">
        <f>K356*M356</f>
        <v>4800</v>
      </c>
      <c r="O356" s="394"/>
    </row>
    <row r="357" spans="1:15" s="217" customFormat="1" x14ac:dyDescent="0.25">
      <c r="A357" s="201"/>
      <c r="B357" s="291"/>
      <c r="C357" s="244"/>
      <c r="D357" s="235"/>
      <c r="E357" s="126"/>
      <c r="F357" s="229"/>
      <c r="G357" s="226"/>
      <c r="H357" s="802"/>
      <c r="I357" s="201"/>
      <c r="J357" s="206"/>
      <c r="K357" s="795"/>
      <c r="L357" s="235"/>
      <c r="M357" s="36"/>
      <c r="N357" s="229"/>
      <c r="O357" s="790"/>
    </row>
    <row r="358" spans="1:15" x14ac:dyDescent="0.25">
      <c r="A358" s="370"/>
      <c r="B358" s="125" t="s">
        <v>99</v>
      </c>
      <c r="C358" s="244">
        <v>4</v>
      </c>
      <c r="D358" s="235" t="s">
        <v>8</v>
      </c>
      <c r="E358" s="126">
        <v>250</v>
      </c>
      <c r="F358" s="229">
        <f>C358*E358</f>
        <v>1000</v>
      </c>
      <c r="G358" s="365"/>
      <c r="H358" s="395"/>
      <c r="I358" s="370"/>
      <c r="J358" s="31" t="s">
        <v>99</v>
      </c>
      <c r="K358" s="795">
        <v>4</v>
      </c>
      <c r="L358" s="235" t="s">
        <v>8</v>
      </c>
      <c r="M358" s="36">
        <v>250</v>
      </c>
      <c r="N358" s="229">
        <f>K358*M358</f>
        <v>1000</v>
      </c>
      <c r="O358" s="394"/>
    </row>
    <row r="359" spans="1:15" s="217" customFormat="1" x14ac:dyDescent="0.25">
      <c r="A359" s="201"/>
      <c r="B359" s="291"/>
      <c r="C359" s="244"/>
      <c r="D359" s="235"/>
      <c r="E359" s="126"/>
      <c r="F359" s="229"/>
      <c r="G359" s="226"/>
      <c r="H359" s="802"/>
      <c r="I359" s="201"/>
      <c r="J359" s="206"/>
      <c r="K359" s="795"/>
      <c r="L359" s="235"/>
      <c r="M359" s="36"/>
      <c r="N359" s="229"/>
      <c r="O359" s="790"/>
    </row>
    <row r="360" spans="1:15" x14ac:dyDescent="0.25">
      <c r="A360" s="370"/>
      <c r="B360" s="125" t="s">
        <v>101</v>
      </c>
      <c r="C360" s="244">
        <v>8</v>
      </c>
      <c r="D360" s="235" t="s">
        <v>8</v>
      </c>
      <c r="E360" s="126">
        <v>750</v>
      </c>
      <c r="F360" s="229">
        <f>C360*E360</f>
        <v>6000</v>
      </c>
      <c r="G360" s="365"/>
      <c r="H360" s="395"/>
      <c r="I360" s="370"/>
      <c r="J360" s="31" t="s">
        <v>101</v>
      </c>
      <c r="K360" s="795">
        <v>8</v>
      </c>
      <c r="L360" s="235" t="s">
        <v>8</v>
      </c>
      <c r="M360" s="36">
        <v>750</v>
      </c>
      <c r="N360" s="229">
        <f>K360*M360</f>
        <v>6000</v>
      </c>
      <c r="O360" s="394"/>
    </row>
    <row r="361" spans="1:15" s="217" customFormat="1" x14ac:dyDescent="0.25">
      <c r="A361" s="201"/>
      <c r="B361" s="291"/>
      <c r="C361" s="244"/>
      <c r="D361" s="235"/>
      <c r="E361" s="126"/>
      <c r="F361" s="229"/>
      <c r="G361" s="226"/>
      <c r="H361" s="802"/>
      <c r="I361" s="201"/>
      <c r="J361" s="206"/>
      <c r="K361" s="795"/>
      <c r="L361" s="235"/>
      <c r="M361" s="36"/>
      <c r="N361" s="229"/>
      <c r="O361" s="790"/>
    </row>
    <row r="362" spans="1:15" x14ac:dyDescent="0.25">
      <c r="A362" s="370"/>
      <c r="B362" s="125" t="s">
        <v>97</v>
      </c>
      <c r="C362" s="244">
        <v>2</v>
      </c>
      <c r="D362" s="235" t="s">
        <v>8</v>
      </c>
      <c r="E362" s="126">
        <v>250</v>
      </c>
      <c r="F362" s="229">
        <f>C362*E362</f>
        <v>500</v>
      </c>
      <c r="G362" s="365"/>
      <c r="H362" s="395"/>
      <c r="I362" s="370"/>
      <c r="J362" s="31" t="s">
        <v>97</v>
      </c>
      <c r="K362" s="795">
        <v>2</v>
      </c>
      <c r="L362" s="235" t="s">
        <v>8</v>
      </c>
      <c r="M362" s="36">
        <v>250</v>
      </c>
      <c r="N362" s="229">
        <f>K362*M362</f>
        <v>500</v>
      </c>
      <c r="O362" s="394"/>
    </row>
    <row r="363" spans="1:15" s="217" customFormat="1" x14ac:dyDescent="0.25">
      <c r="A363" s="201"/>
      <c r="B363" s="291"/>
      <c r="C363" s="244"/>
      <c r="D363" s="235"/>
      <c r="E363" s="126"/>
      <c r="F363" s="229"/>
      <c r="G363" s="226"/>
      <c r="H363" s="802"/>
      <c r="I363" s="201"/>
      <c r="J363" s="206"/>
      <c r="K363" s="795"/>
      <c r="L363" s="235"/>
      <c r="M363" s="36"/>
      <c r="N363" s="229"/>
      <c r="O363" s="790"/>
    </row>
    <row r="364" spans="1:15" x14ac:dyDescent="0.25">
      <c r="A364" s="370"/>
      <c r="B364" s="125" t="s">
        <v>103</v>
      </c>
      <c r="C364" s="244">
        <v>2</v>
      </c>
      <c r="D364" s="235" t="s">
        <v>8</v>
      </c>
      <c r="E364" s="126">
        <v>250</v>
      </c>
      <c r="F364" s="229">
        <f>C364*E364</f>
        <v>500</v>
      </c>
      <c r="G364" s="365"/>
      <c r="H364" s="395"/>
      <c r="I364" s="370"/>
      <c r="J364" s="31" t="s">
        <v>103</v>
      </c>
      <c r="K364" s="795">
        <v>2</v>
      </c>
      <c r="L364" s="235" t="s">
        <v>8</v>
      </c>
      <c r="M364" s="36">
        <v>250</v>
      </c>
      <c r="N364" s="229">
        <f>K364*M364</f>
        <v>500</v>
      </c>
      <c r="O364" s="394"/>
    </row>
    <row r="365" spans="1:15" s="217" customFormat="1" x14ac:dyDescent="0.25">
      <c r="A365" s="201"/>
      <c r="B365" s="291"/>
      <c r="C365" s="244"/>
      <c r="D365" s="235"/>
      <c r="E365" s="126"/>
      <c r="F365" s="229"/>
      <c r="G365" s="226"/>
      <c r="H365" s="802"/>
      <c r="I365" s="201"/>
      <c r="J365" s="206"/>
      <c r="K365" s="795"/>
      <c r="L365" s="235"/>
      <c r="M365" s="36"/>
      <c r="N365" s="229"/>
      <c r="O365" s="790"/>
    </row>
    <row r="366" spans="1:15" x14ac:dyDescent="0.25">
      <c r="A366" s="370"/>
      <c r="B366" s="125" t="s">
        <v>104</v>
      </c>
      <c r="C366" s="244">
        <v>1</v>
      </c>
      <c r="D366" s="235" t="s">
        <v>8</v>
      </c>
      <c r="E366" s="126">
        <v>2500</v>
      </c>
      <c r="F366" s="229">
        <f>C366*E366</f>
        <v>2500</v>
      </c>
      <c r="G366" s="365"/>
      <c r="H366" s="395"/>
      <c r="I366" s="370"/>
      <c r="J366" s="31" t="s">
        <v>104</v>
      </c>
      <c r="K366" s="795">
        <v>1</v>
      </c>
      <c r="L366" s="235" t="s">
        <v>8</v>
      </c>
      <c r="M366" s="36">
        <v>2500</v>
      </c>
      <c r="N366" s="229">
        <f>K366*M366</f>
        <v>2500</v>
      </c>
      <c r="O366" s="394"/>
    </row>
    <row r="367" spans="1:15" s="217" customFormat="1" x14ac:dyDescent="0.25">
      <c r="A367" s="201"/>
      <c r="B367" s="291"/>
      <c r="C367" s="244"/>
      <c r="D367" s="235"/>
      <c r="E367" s="126"/>
      <c r="F367" s="229"/>
      <c r="G367" s="226"/>
      <c r="H367" s="802"/>
      <c r="I367" s="201"/>
      <c r="J367" s="206"/>
      <c r="K367" s="795"/>
      <c r="L367" s="235"/>
      <c r="M367" s="36"/>
      <c r="N367" s="229"/>
      <c r="O367" s="790"/>
    </row>
    <row r="368" spans="1:15" x14ac:dyDescent="0.25">
      <c r="A368" s="370"/>
      <c r="B368" s="125" t="s">
        <v>93</v>
      </c>
      <c r="C368" s="244">
        <v>1</v>
      </c>
      <c r="D368" s="235" t="s">
        <v>8</v>
      </c>
      <c r="E368" s="126">
        <v>2500</v>
      </c>
      <c r="F368" s="229">
        <f>C368*E368</f>
        <v>2500</v>
      </c>
      <c r="G368" s="365"/>
      <c r="H368" s="395"/>
      <c r="I368" s="370"/>
      <c r="J368" s="31" t="s">
        <v>93</v>
      </c>
      <c r="K368" s="795">
        <v>1</v>
      </c>
      <c r="L368" s="235" t="s">
        <v>8</v>
      </c>
      <c r="M368" s="36">
        <v>2500</v>
      </c>
      <c r="N368" s="229">
        <f>K368*M368</f>
        <v>2500</v>
      </c>
      <c r="O368" s="394"/>
    </row>
    <row r="369" spans="1:15" s="217" customFormat="1" x14ac:dyDescent="0.25">
      <c r="A369" s="201"/>
      <c r="B369" s="291"/>
      <c r="C369" s="244"/>
      <c r="D369" s="235"/>
      <c r="E369" s="126"/>
      <c r="F369" s="229"/>
      <c r="G369" s="226"/>
      <c r="H369" s="802"/>
      <c r="I369" s="201"/>
      <c r="J369" s="206"/>
      <c r="K369" s="795"/>
      <c r="L369" s="235"/>
      <c r="M369" s="36"/>
      <c r="N369" s="229"/>
      <c r="O369" s="790"/>
    </row>
    <row r="370" spans="1:15" x14ac:dyDescent="0.25">
      <c r="A370" s="370"/>
      <c r="B370" s="125" t="s">
        <v>94</v>
      </c>
      <c r="C370" s="244">
        <v>1</v>
      </c>
      <c r="D370" s="235" t="s">
        <v>8</v>
      </c>
      <c r="E370" s="126">
        <v>250</v>
      </c>
      <c r="F370" s="229">
        <f>C370*E370</f>
        <v>250</v>
      </c>
      <c r="G370" s="365"/>
      <c r="H370" s="395"/>
      <c r="I370" s="370"/>
      <c r="J370" s="31" t="s">
        <v>94</v>
      </c>
      <c r="K370" s="795">
        <v>1</v>
      </c>
      <c r="L370" s="235" t="s">
        <v>8</v>
      </c>
      <c r="M370" s="36">
        <v>250</v>
      </c>
      <c r="N370" s="229">
        <f>K370*M370</f>
        <v>250</v>
      </c>
      <c r="O370" s="394"/>
    </row>
    <row r="371" spans="1:15" s="217" customFormat="1" x14ac:dyDescent="0.25">
      <c r="A371" s="201"/>
      <c r="B371" s="291"/>
      <c r="C371" s="227"/>
      <c r="D371" s="235"/>
      <c r="E371" s="126"/>
      <c r="F371" s="229"/>
      <c r="G371" s="226"/>
      <c r="H371" s="802"/>
      <c r="I371" s="201"/>
      <c r="J371" s="206"/>
      <c r="K371" s="236"/>
      <c r="L371" s="235"/>
      <c r="M371" s="36"/>
      <c r="N371" s="229"/>
      <c r="O371" s="790"/>
    </row>
    <row r="372" spans="1:15" s="217" customFormat="1" ht="13" x14ac:dyDescent="0.25">
      <c r="A372" s="200"/>
      <c r="B372" s="689" t="s">
        <v>88</v>
      </c>
      <c r="C372" s="546"/>
      <c r="D372" s="547"/>
      <c r="E372" s="548"/>
      <c r="F372" s="549"/>
      <c r="G372" s="226"/>
      <c r="H372" s="802"/>
      <c r="I372" s="200"/>
      <c r="J372" s="803" t="s">
        <v>88</v>
      </c>
      <c r="K372" s="804"/>
      <c r="L372" s="547"/>
      <c r="M372" s="805"/>
      <c r="N372" s="549"/>
      <c r="O372" s="790"/>
    </row>
    <row r="373" spans="1:15" x14ac:dyDescent="0.25">
      <c r="A373" s="366"/>
      <c r="B373" s="3"/>
      <c r="C373" s="227"/>
      <c r="D373" s="235"/>
      <c r="E373" s="445"/>
      <c r="F373" s="549"/>
      <c r="G373" s="365"/>
      <c r="H373" s="395"/>
      <c r="I373" s="366"/>
      <c r="J373" s="193"/>
      <c r="K373" s="236"/>
      <c r="L373" s="235"/>
      <c r="M373" s="806"/>
      <c r="N373" s="549"/>
      <c r="O373" s="394"/>
    </row>
    <row r="374" spans="1:15" x14ac:dyDescent="0.25">
      <c r="A374" s="366"/>
      <c r="B374" s="690" t="s">
        <v>518</v>
      </c>
      <c r="C374" s="227">
        <v>6766</v>
      </c>
      <c r="D374" s="235" t="s">
        <v>224</v>
      </c>
      <c r="E374" s="126">
        <v>1.5</v>
      </c>
      <c r="F374" s="229">
        <f>C374*E374</f>
        <v>10149</v>
      </c>
      <c r="G374" s="365"/>
      <c r="H374" s="395"/>
      <c r="I374" s="366"/>
      <c r="J374" s="807" t="s">
        <v>666</v>
      </c>
      <c r="K374" s="236">
        <v>6766</v>
      </c>
      <c r="L374" s="235" t="s">
        <v>224</v>
      </c>
      <c r="M374" s="36">
        <v>1.5</v>
      </c>
      <c r="N374" s="229">
        <f>K374*M374</f>
        <v>10149</v>
      </c>
      <c r="O374" s="394"/>
    </row>
    <row r="375" spans="1:15" x14ac:dyDescent="0.25">
      <c r="A375" s="370"/>
      <c r="B375" s="691"/>
      <c r="C375" s="227"/>
      <c r="D375" s="235"/>
      <c r="E375" s="126"/>
      <c r="F375" s="549"/>
      <c r="G375" s="365"/>
      <c r="H375" s="395"/>
      <c r="I375" s="370"/>
      <c r="J375" s="785"/>
      <c r="K375" s="236"/>
      <c r="L375" s="235"/>
      <c r="M375" s="36"/>
      <c r="N375" s="549"/>
      <c r="O375" s="394"/>
    </row>
    <row r="376" spans="1:15" ht="25" x14ac:dyDescent="0.25">
      <c r="A376" s="370"/>
      <c r="B376" s="692" t="s">
        <v>519</v>
      </c>
      <c r="C376" s="227">
        <v>3827</v>
      </c>
      <c r="D376" s="235" t="s">
        <v>224</v>
      </c>
      <c r="E376" s="126">
        <v>1.5</v>
      </c>
      <c r="F376" s="229">
        <f>C376*E376</f>
        <v>5740.5</v>
      </c>
      <c r="G376" s="365"/>
      <c r="H376" s="395"/>
      <c r="I376" s="370"/>
      <c r="J376" s="807" t="s">
        <v>667</v>
      </c>
      <c r="K376" s="236">
        <v>3827</v>
      </c>
      <c r="L376" s="235" t="s">
        <v>224</v>
      </c>
      <c r="M376" s="36">
        <v>1.5</v>
      </c>
      <c r="N376" s="229">
        <f>K376*M376</f>
        <v>5740.5</v>
      </c>
      <c r="O376" s="394"/>
    </row>
    <row r="377" spans="1:15" x14ac:dyDescent="0.25">
      <c r="A377" s="370"/>
      <c r="B377" s="693"/>
      <c r="C377" s="227"/>
      <c r="D377" s="235"/>
      <c r="E377" s="126"/>
      <c r="F377" s="549"/>
      <c r="G377" s="365"/>
      <c r="H377" s="395"/>
      <c r="I377" s="370"/>
      <c r="J377" s="808"/>
      <c r="K377" s="236"/>
      <c r="L377" s="235"/>
      <c r="M377" s="36"/>
      <c r="N377" s="549"/>
      <c r="O377" s="394"/>
    </row>
    <row r="378" spans="1:15" x14ac:dyDescent="0.25">
      <c r="A378" s="370"/>
      <c r="B378" s="690" t="s">
        <v>520</v>
      </c>
      <c r="C378" s="227">
        <v>1805</v>
      </c>
      <c r="D378" s="235" t="s">
        <v>224</v>
      </c>
      <c r="E378" s="126">
        <v>1.5</v>
      </c>
      <c r="F378" s="229">
        <f>C378*E378</f>
        <v>2707.5</v>
      </c>
      <c r="G378" s="365"/>
      <c r="H378" s="395"/>
      <c r="I378" s="370"/>
      <c r="J378" s="807" t="s">
        <v>668</v>
      </c>
      <c r="K378" s="236">
        <v>1805</v>
      </c>
      <c r="L378" s="235" t="s">
        <v>224</v>
      </c>
      <c r="M378" s="36">
        <v>1.5</v>
      </c>
      <c r="N378" s="229">
        <f>K378*M378</f>
        <v>2707.5</v>
      </c>
      <c r="O378" s="394"/>
    </row>
    <row r="379" spans="1:15" x14ac:dyDescent="0.25">
      <c r="A379" s="370"/>
      <c r="B379" s="691"/>
      <c r="C379" s="227"/>
      <c r="D379" s="235"/>
      <c r="E379" s="126"/>
      <c r="F379" s="549"/>
      <c r="G379" s="365"/>
      <c r="H379" s="395"/>
      <c r="I379" s="370"/>
      <c r="J379" s="785"/>
      <c r="K379" s="236"/>
      <c r="L379" s="235"/>
      <c r="M379" s="36"/>
      <c r="N379" s="549"/>
      <c r="O379" s="394"/>
    </row>
    <row r="380" spans="1:15" x14ac:dyDescent="0.25">
      <c r="A380" s="370"/>
      <c r="B380" s="690" t="s">
        <v>521</v>
      </c>
      <c r="C380" s="227">
        <v>643</v>
      </c>
      <c r="D380" s="235" t="s">
        <v>224</v>
      </c>
      <c r="E380" s="126">
        <v>1.5</v>
      </c>
      <c r="F380" s="229">
        <f>C380*E380</f>
        <v>964.5</v>
      </c>
      <c r="G380" s="365"/>
      <c r="H380" s="395"/>
      <c r="I380" s="370"/>
      <c r="J380" s="807" t="s">
        <v>669</v>
      </c>
      <c r="K380" s="236">
        <v>643</v>
      </c>
      <c r="L380" s="235" t="s">
        <v>224</v>
      </c>
      <c r="M380" s="36">
        <v>1.5</v>
      </c>
      <c r="N380" s="229">
        <f>K380*M380</f>
        <v>964.5</v>
      </c>
      <c r="O380" s="394"/>
    </row>
    <row r="381" spans="1:15" x14ac:dyDescent="0.25">
      <c r="A381" s="370"/>
      <c r="B381" s="691"/>
      <c r="C381" s="227"/>
      <c r="D381" s="235"/>
      <c r="E381" s="126"/>
      <c r="F381" s="549"/>
      <c r="G381" s="365"/>
      <c r="H381" s="395"/>
      <c r="I381" s="370"/>
      <c r="J381" s="785"/>
      <c r="K381" s="236"/>
      <c r="L381" s="235"/>
      <c r="M381" s="36"/>
      <c r="N381" s="549"/>
      <c r="O381" s="394"/>
    </row>
    <row r="382" spans="1:15" x14ac:dyDescent="0.25">
      <c r="A382" s="370"/>
      <c r="B382" s="691" t="s">
        <v>522</v>
      </c>
      <c r="C382" s="244">
        <v>1</v>
      </c>
      <c r="D382" s="235" t="s">
        <v>8</v>
      </c>
      <c r="E382" s="126">
        <v>110</v>
      </c>
      <c r="F382" s="229">
        <f>C382*E382</f>
        <v>110</v>
      </c>
      <c r="G382" s="365"/>
      <c r="H382" s="395"/>
      <c r="I382" s="370"/>
      <c r="J382" s="785" t="s">
        <v>670</v>
      </c>
      <c r="K382" s="795">
        <v>1</v>
      </c>
      <c r="L382" s="235" t="s">
        <v>8</v>
      </c>
      <c r="M382" s="36">
        <v>110</v>
      </c>
      <c r="N382" s="229">
        <f>K382*M382</f>
        <v>110</v>
      </c>
      <c r="O382" s="394"/>
    </row>
    <row r="383" spans="1:15" x14ac:dyDescent="0.25">
      <c r="A383" s="370"/>
      <c r="B383" s="691"/>
      <c r="C383" s="244"/>
      <c r="D383" s="235"/>
      <c r="E383" s="126"/>
      <c r="F383" s="549"/>
      <c r="G383" s="365"/>
      <c r="H383" s="395"/>
      <c r="I383" s="370"/>
      <c r="J383" s="785"/>
      <c r="K383" s="795"/>
      <c r="L383" s="235"/>
      <c r="M383" s="36"/>
      <c r="N383" s="549"/>
      <c r="O383" s="394"/>
    </row>
    <row r="384" spans="1:15" x14ac:dyDescent="0.25">
      <c r="A384" s="370"/>
      <c r="B384" s="691" t="s">
        <v>523</v>
      </c>
      <c r="C384" s="244">
        <v>2</v>
      </c>
      <c r="D384" s="235" t="s">
        <v>8</v>
      </c>
      <c r="E384" s="126">
        <v>35</v>
      </c>
      <c r="F384" s="229">
        <f>C384*E384</f>
        <v>70</v>
      </c>
      <c r="G384" s="365"/>
      <c r="H384" s="395"/>
      <c r="I384" s="370"/>
      <c r="J384" s="785" t="s">
        <v>671</v>
      </c>
      <c r="K384" s="795">
        <v>2</v>
      </c>
      <c r="L384" s="235" t="s">
        <v>8</v>
      </c>
      <c r="M384" s="36">
        <v>35</v>
      </c>
      <c r="N384" s="229">
        <f>K384*M384</f>
        <v>70</v>
      </c>
      <c r="O384" s="394"/>
    </row>
    <row r="385" spans="1:15" x14ac:dyDescent="0.25">
      <c r="A385" s="370"/>
      <c r="B385" s="694"/>
      <c r="C385" s="551"/>
      <c r="D385" s="547"/>
      <c r="E385" s="548"/>
      <c r="F385" s="549"/>
      <c r="G385" s="365"/>
      <c r="H385" s="395"/>
      <c r="I385" s="370"/>
      <c r="J385" s="809"/>
      <c r="K385" s="810"/>
      <c r="L385" s="547"/>
      <c r="M385" s="805"/>
      <c r="N385" s="549"/>
      <c r="O385" s="394"/>
    </row>
    <row r="386" spans="1:15" x14ac:dyDescent="0.25">
      <c r="A386" s="370"/>
      <c r="B386" s="695" t="s">
        <v>348</v>
      </c>
      <c r="C386" s="551"/>
      <c r="D386" s="547"/>
      <c r="E386" s="548"/>
      <c r="F386" s="549"/>
      <c r="G386" s="365"/>
      <c r="H386" s="395"/>
      <c r="I386" s="370"/>
      <c r="J386" s="811" t="s">
        <v>348</v>
      </c>
      <c r="K386" s="810"/>
      <c r="L386" s="547"/>
      <c r="M386" s="805"/>
      <c r="N386" s="549"/>
      <c r="O386" s="394"/>
    </row>
    <row r="387" spans="1:15" x14ac:dyDescent="0.25">
      <c r="A387" s="370"/>
      <c r="B387" s="696" t="s">
        <v>226</v>
      </c>
      <c r="C387" s="551">
        <v>350</v>
      </c>
      <c r="D387" s="547" t="s">
        <v>8</v>
      </c>
      <c r="E387" s="548">
        <v>8.8699999999999992</v>
      </c>
      <c r="F387" s="229" t="s">
        <v>404</v>
      </c>
      <c r="G387" s="365"/>
      <c r="H387" s="395"/>
      <c r="I387" s="370"/>
      <c r="J387" s="812" t="s">
        <v>226</v>
      </c>
      <c r="K387" s="810">
        <v>350</v>
      </c>
      <c r="L387" s="547" t="s">
        <v>8</v>
      </c>
      <c r="M387" s="805">
        <v>8.8699999999999992</v>
      </c>
      <c r="N387" s="229" t="s">
        <v>404</v>
      </c>
      <c r="O387" s="394"/>
    </row>
    <row r="388" spans="1:15" x14ac:dyDescent="0.25">
      <c r="A388" s="370"/>
      <c r="B388" s="696" t="s">
        <v>227</v>
      </c>
      <c r="C388" s="546"/>
      <c r="D388" s="552"/>
      <c r="E388" s="550"/>
      <c r="F388" s="549"/>
      <c r="G388" s="365"/>
      <c r="H388" s="395"/>
      <c r="I388" s="370"/>
      <c r="J388" s="812" t="s">
        <v>227</v>
      </c>
      <c r="K388" s="804"/>
      <c r="L388" s="552"/>
      <c r="M388" s="813"/>
      <c r="N388" s="549"/>
      <c r="O388" s="394"/>
    </row>
    <row r="389" spans="1:15" x14ac:dyDescent="0.25">
      <c r="A389" s="370"/>
      <c r="B389" s="3"/>
      <c r="C389" s="227"/>
      <c r="D389" s="532"/>
      <c r="E389" s="445"/>
      <c r="F389" s="229"/>
      <c r="G389" s="365"/>
      <c r="H389" s="395"/>
      <c r="I389" s="370"/>
      <c r="J389" s="193"/>
      <c r="K389" s="236"/>
      <c r="L389" s="532"/>
      <c r="M389" s="806"/>
      <c r="N389" s="229"/>
      <c r="O389" s="394"/>
    </row>
    <row r="390" spans="1:15" ht="13" x14ac:dyDescent="0.25">
      <c r="A390" s="370"/>
      <c r="B390" s="697" t="s">
        <v>160</v>
      </c>
      <c r="C390" s="227"/>
      <c r="D390" s="235"/>
      <c r="E390" s="126"/>
      <c r="F390" s="229"/>
      <c r="G390" s="365"/>
      <c r="H390" s="395"/>
      <c r="I390" s="370"/>
      <c r="J390" s="706" t="s">
        <v>160</v>
      </c>
      <c r="K390" s="236"/>
      <c r="L390" s="235"/>
      <c r="M390" s="36"/>
      <c r="N390" s="229"/>
      <c r="O390" s="394"/>
    </row>
    <row r="391" spans="1:15" x14ac:dyDescent="0.25">
      <c r="A391" s="370"/>
      <c r="B391" s="680"/>
      <c r="C391" s="227"/>
      <c r="D391" s="235"/>
      <c r="E391" s="126"/>
      <c r="F391" s="229"/>
      <c r="G391" s="365"/>
      <c r="H391" s="395"/>
      <c r="I391" s="370"/>
      <c r="J391" s="193"/>
      <c r="K391" s="236"/>
      <c r="L391" s="235"/>
      <c r="M391" s="36"/>
      <c r="N391" s="229"/>
      <c r="O391" s="394"/>
    </row>
    <row r="392" spans="1:15" x14ac:dyDescent="0.25">
      <c r="A392" s="366"/>
      <c r="B392" s="3" t="s">
        <v>298</v>
      </c>
      <c r="C392" s="227">
        <v>15</v>
      </c>
      <c r="D392" s="440" t="s">
        <v>8</v>
      </c>
      <c r="E392" s="126">
        <v>550</v>
      </c>
      <c r="F392" s="229">
        <f t="shared" ref="F392" si="54">C392*E392</f>
        <v>8250</v>
      </c>
      <c r="G392" s="365"/>
      <c r="H392" s="395"/>
      <c r="I392" s="366"/>
      <c r="J392" s="193" t="s">
        <v>298</v>
      </c>
      <c r="K392" s="236">
        <v>15</v>
      </c>
      <c r="L392" s="235" t="s">
        <v>8</v>
      </c>
      <c r="M392" s="36">
        <v>550</v>
      </c>
      <c r="N392" s="229">
        <f t="shared" ref="N392" si="55">K392*M392</f>
        <v>8250</v>
      </c>
      <c r="O392" s="394"/>
    </row>
    <row r="393" spans="1:15" x14ac:dyDescent="0.25">
      <c r="A393" s="370"/>
      <c r="B393" s="680"/>
      <c r="C393" s="227"/>
      <c r="D393" s="235"/>
      <c r="E393" s="126"/>
      <c r="F393" s="229"/>
      <c r="G393" s="365"/>
      <c r="H393" s="395"/>
      <c r="I393" s="370"/>
      <c r="J393" s="193"/>
      <c r="K393" s="236"/>
      <c r="L393" s="235"/>
      <c r="M393" s="36"/>
      <c r="N393" s="229"/>
      <c r="O393" s="394"/>
    </row>
    <row r="394" spans="1:15" x14ac:dyDescent="0.25">
      <c r="A394" s="370"/>
      <c r="B394" s="680" t="s">
        <v>299</v>
      </c>
      <c r="C394" s="227">
        <f>'Road Markings Series 1200'!E291</f>
        <v>17</v>
      </c>
      <c r="D394" s="235" t="s">
        <v>8</v>
      </c>
      <c r="E394" s="126">
        <v>225</v>
      </c>
      <c r="F394" s="229">
        <f t="shared" ref="F394" si="56">C394*E394</f>
        <v>3825</v>
      </c>
      <c r="G394" s="365"/>
      <c r="H394" s="395"/>
      <c r="I394" s="370"/>
      <c r="J394" s="193" t="s">
        <v>299</v>
      </c>
      <c r="K394" s="236">
        <v>17</v>
      </c>
      <c r="L394" s="235" t="s">
        <v>8</v>
      </c>
      <c r="M394" s="36">
        <v>225</v>
      </c>
      <c r="N394" s="229">
        <f t="shared" ref="N394" si="57">K394*M394</f>
        <v>3825</v>
      </c>
      <c r="O394" s="394"/>
    </row>
    <row r="395" spans="1:15" ht="13.5" thickBot="1" x14ac:dyDescent="0.3">
      <c r="A395" s="370"/>
      <c r="B395" s="202"/>
      <c r="C395" s="227"/>
      <c r="D395" s="235"/>
      <c r="E395" s="371"/>
      <c r="F395" s="229"/>
      <c r="G395" s="365"/>
      <c r="H395" s="395"/>
      <c r="I395" s="370"/>
      <c r="J395" s="706"/>
      <c r="K395" s="236"/>
      <c r="L395" s="235"/>
      <c r="M395" s="371"/>
      <c r="N395" s="229"/>
      <c r="O395" s="394"/>
    </row>
    <row r="396" spans="1:15" ht="13.5" thickBot="1" x14ac:dyDescent="0.3">
      <c r="A396" s="403"/>
      <c r="B396" s="383" t="s">
        <v>42</v>
      </c>
      <c r="C396" s="233"/>
      <c r="D396" s="538"/>
      <c r="E396" s="384"/>
      <c r="F396" s="234">
        <f>SUM(F273:F394)</f>
        <v>117691.5</v>
      </c>
      <c r="G396" s="365"/>
      <c r="H396" s="395"/>
      <c r="I396" s="403"/>
      <c r="J396" s="383" t="s">
        <v>42</v>
      </c>
      <c r="K396" s="233"/>
      <c r="L396" s="538"/>
      <c r="M396" s="384"/>
      <c r="N396" s="234">
        <f>SUM(N273:N394)</f>
        <v>117691.5</v>
      </c>
      <c r="O396" s="394"/>
    </row>
    <row r="397" spans="1:15" x14ac:dyDescent="0.25">
      <c r="A397" s="378"/>
      <c r="B397" s="238"/>
      <c r="C397" s="236"/>
      <c r="D397" s="532"/>
      <c r="E397" s="368"/>
      <c r="F397" s="237"/>
      <c r="G397" s="365"/>
      <c r="H397" s="395"/>
      <c r="I397" s="378"/>
      <c r="J397" s="238"/>
      <c r="K397" s="236"/>
      <c r="L397" s="532"/>
      <c r="M397" s="368"/>
      <c r="N397" s="229"/>
      <c r="O397" s="394"/>
    </row>
    <row r="398" spans="1:15" ht="12.5" customHeight="1" x14ac:dyDescent="0.25">
      <c r="A398" s="370"/>
      <c r="B398" s="894" t="s">
        <v>697</v>
      </c>
      <c r="C398" s="227"/>
      <c r="D398" s="532"/>
      <c r="E398" s="369"/>
      <c r="F398" s="228"/>
      <c r="G398" s="365"/>
      <c r="H398" s="395"/>
      <c r="I398" s="370"/>
      <c r="J398" s="894" t="s">
        <v>699</v>
      </c>
      <c r="K398" s="236"/>
      <c r="L398" s="532"/>
      <c r="M398" s="369"/>
      <c r="N398" s="228"/>
      <c r="O398" s="394"/>
    </row>
    <row r="399" spans="1:15" ht="13" x14ac:dyDescent="0.25">
      <c r="A399" s="370"/>
      <c r="B399" s="390" t="s">
        <v>698</v>
      </c>
      <c r="C399" s="227"/>
      <c r="D399" s="532"/>
      <c r="E399" s="369"/>
      <c r="F399" s="228"/>
      <c r="G399" s="365"/>
      <c r="H399" s="395"/>
      <c r="I399" s="370"/>
      <c r="J399" s="390" t="s">
        <v>698</v>
      </c>
      <c r="K399" s="236"/>
      <c r="L399" s="532"/>
      <c r="M399" s="369"/>
      <c r="N399" s="228"/>
      <c r="O399" s="394"/>
    </row>
    <row r="400" spans="1:15" x14ac:dyDescent="0.25">
      <c r="A400" s="370"/>
      <c r="B400" s="410"/>
      <c r="C400" s="227"/>
      <c r="D400" s="235"/>
      <c r="E400" s="371"/>
      <c r="F400" s="229"/>
      <c r="G400" s="365"/>
      <c r="H400" s="395"/>
      <c r="I400" s="370"/>
      <c r="J400" s="707"/>
      <c r="K400" s="236"/>
      <c r="L400" s="235"/>
      <c r="M400" s="371"/>
      <c r="N400" s="229"/>
      <c r="O400" s="394"/>
    </row>
    <row r="401" spans="1:15" x14ac:dyDescent="0.25">
      <c r="A401" s="370"/>
      <c r="B401" s="410" t="s">
        <v>349</v>
      </c>
      <c r="C401" s="227"/>
      <c r="D401" s="235"/>
      <c r="E401" s="371"/>
      <c r="F401" s="229"/>
      <c r="G401" s="899" t="s">
        <v>674</v>
      </c>
      <c r="H401" s="395"/>
      <c r="I401" s="370"/>
      <c r="J401" s="707" t="s">
        <v>349</v>
      </c>
      <c r="K401" s="236"/>
      <c r="L401" s="235"/>
      <c r="M401" s="371"/>
      <c r="N401" s="229"/>
      <c r="O401" s="394"/>
    </row>
    <row r="402" spans="1:15" ht="13" thickBot="1" x14ac:dyDescent="0.3">
      <c r="A402" s="370"/>
      <c r="B402" s="193"/>
      <c r="C402" s="227"/>
      <c r="D402" s="532"/>
      <c r="E402" s="369"/>
      <c r="F402" s="229"/>
      <c r="G402" s="365"/>
      <c r="H402" s="395"/>
      <c r="I402" s="370"/>
      <c r="J402" s="193"/>
      <c r="K402" s="236"/>
      <c r="L402" s="532"/>
      <c r="M402" s="369"/>
      <c r="N402" s="229"/>
      <c r="O402" s="394"/>
    </row>
    <row r="403" spans="1:15" ht="13.5" thickBot="1" x14ac:dyDescent="0.3">
      <c r="A403" s="403"/>
      <c r="B403" s="383" t="s">
        <v>132</v>
      </c>
      <c r="C403" s="233"/>
      <c r="D403" s="538"/>
      <c r="E403" s="384"/>
      <c r="F403" s="234">
        <f>SUM(F399:F401)</f>
        <v>0</v>
      </c>
      <c r="G403" s="365"/>
      <c r="H403" s="395"/>
      <c r="I403" s="403"/>
      <c r="J403" s="383" t="s">
        <v>132</v>
      </c>
      <c r="K403" s="233"/>
      <c r="L403" s="538"/>
      <c r="M403" s="384"/>
      <c r="N403" s="234">
        <f>SUM(N399:N401)</f>
        <v>0</v>
      </c>
      <c r="O403" s="394"/>
    </row>
    <row r="404" spans="1:15" x14ac:dyDescent="0.25">
      <c r="A404" s="370"/>
      <c r="B404" s="389"/>
      <c r="C404" s="227"/>
      <c r="D404" s="235"/>
      <c r="E404" s="369"/>
      <c r="F404" s="228"/>
      <c r="G404" s="365"/>
      <c r="H404" s="395"/>
      <c r="I404" s="370"/>
      <c r="J404" s="707"/>
      <c r="K404" s="236"/>
      <c r="L404" s="235"/>
      <c r="M404" s="369"/>
      <c r="N404" s="228"/>
      <c r="O404" s="394"/>
    </row>
    <row r="405" spans="1:15" ht="13" x14ac:dyDescent="0.25">
      <c r="A405" s="370"/>
      <c r="B405" s="409" t="s">
        <v>228</v>
      </c>
      <c r="C405" s="227"/>
      <c r="D405" s="532"/>
      <c r="E405" s="371"/>
      <c r="F405" s="229"/>
      <c r="G405" s="365"/>
      <c r="H405" s="395"/>
      <c r="I405" s="370"/>
      <c r="J405" s="706" t="s">
        <v>228</v>
      </c>
      <c r="K405" s="236"/>
      <c r="L405" s="532"/>
      <c r="M405" s="371"/>
      <c r="N405" s="229"/>
      <c r="O405" s="394"/>
    </row>
    <row r="406" spans="1:15" ht="13" x14ac:dyDescent="0.25">
      <c r="A406" s="370"/>
      <c r="B406" s="390" t="s">
        <v>89</v>
      </c>
      <c r="C406" s="227"/>
      <c r="D406" s="532"/>
      <c r="E406" s="371"/>
      <c r="F406" s="229"/>
      <c r="G406" s="365"/>
      <c r="H406" s="395"/>
      <c r="I406" s="370"/>
      <c r="J406" s="390" t="s">
        <v>89</v>
      </c>
      <c r="K406" s="236"/>
      <c r="L406" s="532"/>
      <c r="M406" s="371"/>
      <c r="N406" s="229"/>
      <c r="O406" s="394"/>
    </row>
    <row r="407" spans="1:15" x14ac:dyDescent="0.25">
      <c r="A407" s="370"/>
      <c r="B407" s="410"/>
      <c r="C407" s="227"/>
      <c r="D407" s="235"/>
      <c r="E407" s="371"/>
      <c r="F407" s="229"/>
      <c r="G407" s="365"/>
      <c r="H407" s="395"/>
      <c r="I407" s="370"/>
      <c r="J407" s="707"/>
      <c r="K407" s="236"/>
      <c r="L407" s="235"/>
      <c r="M407" s="371"/>
      <c r="N407" s="229"/>
      <c r="O407" s="394"/>
    </row>
    <row r="408" spans="1:15" x14ac:dyDescent="0.25">
      <c r="A408" s="370"/>
      <c r="B408" s="410" t="s">
        <v>349</v>
      </c>
      <c r="C408" s="227"/>
      <c r="D408" s="235"/>
      <c r="E408" s="371"/>
      <c r="F408" s="229"/>
      <c r="G408" s="899" t="s">
        <v>674</v>
      </c>
      <c r="H408" s="395"/>
      <c r="I408" s="370"/>
      <c r="J408" s="707" t="s">
        <v>349</v>
      </c>
      <c r="K408" s="236"/>
      <c r="L408" s="235"/>
      <c r="M408" s="371"/>
      <c r="N408" s="229"/>
      <c r="O408" s="394"/>
    </row>
    <row r="409" spans="1:15" ht="13" thickBot="1" x14ac:dyDescent="0.3">
      <c r="A409" s="370"/>
      <c r="B409" s="193"/>
      <c r="C409" s="227"/>
      <c r="D409" s="532"/>
      <c r="E409" s="371"/>
      <c r="F409" s="229"/>
      <c r="G409" s="365"/>
      <c r="H409" s="395"/>
      <c r="I409" s="370"/>
      <c r="J409" s="193"/>
      <c r="K409" s="236"/>
      <c r="L409" s="532"/>
      <c r="M409" s="371"/>
      <c r="N409" s="229"/>
      <c r="O409" s="394"/>
    </row>
    <row r="410" spans="1:15" ht="13.5" thickBot="1" x14ac:dyDescent="0.3">
      <c r="A410" s="403"/>
      <c r="B410" s="383" t="s">
        <v>133</v>
      </c>
      <c r="C410" s="233"/>
      <c r="D410" s="538"/>
      <c r="E410" s="384"/>
      <c r="F410" s="234">
        <f>SUM(F408:F409)</f>
        <v>0</v>
      </c>
      <c r="G410" s="365"/>
      <c r="H410" s="395"/>
      <c r="I410" s="403"/>
      <c r="J410" s="383" t="s">
        <v>133</v>
      </c>
      <c r="K410" s="233"/>
      <c r="L410" s="538"/>
      <c r="M410" s="384"/>
      <c r="N410" s="234">
        <f>SUM(N408:N409)</f>
        <v>0</v>
      </c>
      <c r="O410" s="394"/>
    </row>
    <row r="411" spans="1:15" x14ac:dyDescent="0.25">
      <c r="A411" s="378"/>
      <c r="B411" s="238"/>
      <c r="C411" s="236"/>
      <c r="D411" s="532"/>
      <c r="E411" s="368"/>
      <c r="F411" s="237"/>
      <c r="G411" s="365"/>
      <c r="H411" s="395"/>
      <c r="I411" s="378"/>
      <c r="J411" s="238"/>
      <c r="K411" s="236"/>
      <c r="L411" s="532"/>
      <c r="M411" s="368"/>
      <c r="N411" s="229"/>
      <c r="O411" s="394"/>
    </row>
    <row r="412" spans="1:15" ht="13" x14ac:dyDescent="0.25">
      <c r="A412" s="366"/>
      <c r="B412" s="367" t="s">
        <v>268</v>
      </c>
      <c r="C412" s="227"/>
      <c r="D412" s="532"/>
      <c r="E412" s="369"/>
      <c r="F412" s="229"/>
      <c r="G412" s="365"/>
      <c r="H412" s="395"/>
      <c r="I412" s="366"/>
      <c r="J412" s="367" t="s">
        <v>268</v>
      </c>
      <c r="K412" s="236"/>
      <c r="L412" s="532"/>
      <c r="M412" s="369"/>
      <c r="N412" s="229"/>
      <c r="O412" s="394"/>
    </row>
    <row r="413" spans="1:15" x14ac:dyDescent="0.25">
      <c r="A413" s="366"/>
      <c r="B413" s="193"/>
      <c r="C413" s="227"/>
      <c r="D413" s="532"/>
      <c r="E413" s="369"/>
      <c r="F413" s="229"/>
      <c r="G413" s="365"/>
      <c r="H413" s="395"/>
      <c r="I413" s="366"/>
      <c r="J413" s="193"/>
      <c r="K413" s="236"/>
      <c r="L413" s="532"/>
      <c r="M413" s="369"/>
      <c r="N413" s="229"/>
      <c r="O413" s="394"/>
    </row>
    <row r="414" spans="1:15" x14ac:dyDescent="0.25">
      <c r="A414" s="366"/>
      <c r="B414" s="193" t="s">
        <v>393</v>
      </c>
      <c r="C414" s="227"/>
      <c r="D414" s="235"/>
      <c r="E414" s="371"/>
      <c r="F414" s="229"/>
      <c r="G414" s="899" t="s">
        <v>674</v>
      </c>
      <c r="H414" s="395"/>
      <c r="I414" s="366"/>
      <c r="J414" s="193" t="s">
        <v>393</v>
      </c>
      <c r="K414" s="236"/>
      <c r="L414" s="235"/>
      <c r="M414" s="371"/>
      <c r="N414" s="229"/>
      <c r="O414" s="394"/>
    </row>
    <row r="415" spans="1:15" ht="13" thickBot="1" x14ac:dyDescent="0.3">
      <c r="A415" s="370"/>
      <c r="B415" s="193"/>
      <c r="C415" s="227"/>
      <c r="D415" s="532"/>
      <c r="E415" s="369"/>
      <c r="F415" s="229"/>
      <c r="G415" s="365"/>
      <c r="H415" s="395"/>
      <c r="I415" s="370"/>
      <c r="J415" s="193"/>
      <c r="K415" s="236"/>
      <c r="L415" s="532"/>
      <c r="M415" s="369"/>
      <c r="N415" s="229"/>
      <c r="O415" s="394"/>
    </row>
    <row r="416" spans="1:15" ht="13.5" thickBot="1" x14ac:dyDescent="0.3">
      <c r="A416" s="403"/>
      <c r="B416" s="383" t="s">
        <v>268</v>
      </c>
      <c r="C416" s="233"/>
      <c r="D416" s="538"/>
      <c r="E416" s="384"/>
      <c r="F416" s="234">
        <f>SUM(F413:F414)</f>
        <v>0</v>
      </c>
      <c r="G416" s="365"/>
      <c r="H416" s="395"/>
      <c r="I416" s="403"/>
      <c r="J416" s="383" t="s">
        <v>268</v>
      </c>
      <c r="K416" s="233"/>
      <c r="L416" s="538"/>
      <c r="M416" s="384"/>
      <c r="N416" s="234">
        <f>SUM(N413:N414)</f>
        <v>0</v>
      </c>
      <c r="O416" s="394"/>
    </row>
    <row r="417" spans="1:15" x14ac:dyDescent="0.25">
      <c r="A417" s="378"/>
      <c r="B417" s="238"/>
      <c r="C417" s="236"/>
      <c r="D417" s="532"/>
      <c r="E417" s="368"/>
      <c r="F417" s="237"/>
      <c r="G417" s="365"/>
      <c r="H417" s="395"/>
      <c r="I417" s="378"/>
      <c r="J417" s="238"/>
      <c r="K417" s="236"/>
      <c r="L417" s="532"/>
      <c r="M417" s="368"/>
      <c r="N417" s="229"/>
      <c r="O417" s="394"/>
    </row>
    <row r="418" spans="1:15" ht="13" x14ac:dyDescent="0.25">
      <c r="A418" s="366"/>
      <c r="B418" s="687" t="s">
        <v>229</v>
      </c>
      <c r="C418" s="227"/>
      <c r="D418" s="539"/>
      <c r="E418" s="374"/>
      <c r="F418" s="237"/>
      <c r="G418" s="365"/>
      <c r="H418" s="395"/>
      <c r="I418" s="366"/>
      <c r="J418" s="367" t="s">
        <v>229</v>
      </c>
      <c r="K418" s="236"/>
      <c r="L418" s="532"/>
      <c r="M418" s="369"/>
      <c r="N418" s="229"/>
      <c r="O418" s="394"/>
    </row>
    <row r="419" spans="1:15" x14ac:dyDescent="0.25">
      <c r="A419" s="366"/>
      <c r="B419" s="3"/>
      <c r="C419" s="227"/>
      <c r="D419" s="539"/>
      <c r="E419" s="374"/>
      <c r="F419" s="237"/>
      <c r="G419" s="365"/>
      <c r="H419" s="395"/>
      <c r="I419" s="366"/>
      <c r="J419" s="193"/>
      <c r="K419" s="236"/>
      <c r="L419" s="532"/>
      <c r="M419" s="369"/>
      <c r="N419" s="229"/>
      <c r="O419" s="394"/>
    </row>
    <row r="420" spans="1:15" x14ac:dyDescent="0.25">
      <c r="A420" s="391"/>
      <c r="B420" s="3" t="s">
        <v>269</v>
      </c>
      <c r="C420" s="227">
        <v>125760</v>
      </c>
      <c r="D420" s="440" t="s">
        <v>5</v>
      </c>
      <c r="E420" s="372">
        <v>1.5</v>
      </c>
      <c r="F420" s="237">
        <f t="shared" ref="F420" si="58">C420*E420</f>
        <v>188640</v>
      </c>
      <c r="G420" s="899" t="s">
        <v>674</v>
      </c>
      <c r="H420" s="395"/>
      <c r="I420" s="391"/>
      <c r="J420" s="193" t="s">
        <v>269</v>
      </c>
      <c r="K420" s="236">
        <v>125760</v>
      </c>
      <c r="L420" s="235" t="s">
        <v>5</v>
      </c>
      <c r="M420" s="371">
        <v>1.5</v>
      </c>
      <c r="N420" s="229">
        <f t="shared" ref="N420" si="59">K420*M420</f>
        <v>188640</v>
      </c>
      <c r="O420" s="394"/>
    </row>
    <row r="421" spans="1:15" x14ac:dyDescent="0.25">
      <c r="A421" s="366"/>
      <c r="B421" s="688"/>
      <c r="C421" s="227"/>
      <c r="D421" s="440"/>
      <c r="E421" s="372"/>
      <c r="F421" s="237"/>
      <c r="G421" s="365"/>
      <c r="H421" s="395"/>
      <c r="I421" s="366"/>
      <c r="J421" s="238"/>
      <c r="K421" s="236"/>
      <c r="L421" s="235"/>
      <c r="M421" s="371"/>
      <c r="N421" s="229"/>
      <c r="O421" s="394"/>
    </row>
    <row r="422" spans="1:15" x14ac:dyDescent="0.25">
      <c r="A422" s="366"/>
      <c r="B422" s="688" t="s">
        <v>270</v>
      </c>
      <c r="C422" s="227">
        <f>C420</f>
        <v>125760</v>
      </c>
      <c r="D422" s="440" t="s">
        <v>5</v>
      </c>
      <c r="E422" s="372">
        <v>1</v>
      </c>
      <c r="F422" s="237">
        <f>C422*E422</f>
        <v>125760</v>
      </c>
      <c r="G422" s="899" t="s">
        <v>674</v>
      </c>
      <c r="H422" s="395"/>
      <c r="I422" s="366"/>
      <c r="J422" s="238" t="s">
        <v>270</v>
      </c>
      <c r="K422" s="236">
        <f>K420</f>
        <v>125760</v>
      </c>
      <c r="L422" s="235" t="s">
        <v>5</v>
      </c>
      <c r="M422" s="371">
        <v>1</v>
      </c>
      <c r="N422" s="229">
        <f>K422*M422</f>
        <v>125760</v>
      </c>
      <c r="O422" s="394"/>
    </row>
    <row r="423" spans="1:15" ht="13" thickBot="1" x14ac:dyDescent="0.3">
      <c r="A423" s="366"/>
      <c r="B423" s="423"/>
      <c r="C423" s="227"/>
      <c r="D423" s="440"/>
      <c r="E423" s="372"/>
      <c r="F423" s="237"/>
      <c r="G423" s="365"/>
      <c r="H423" s="395"/>
      <c r="I423" s="366"/>
      <c r="J423" s="814"/>
      <c r="K423" s="236"/>
      <c r="L423" s="235"/>
      <c r="M423" s="371"/>
      <c r="N423" s="229"/>
      <c r="O423" s="394"/>
    </row>
    <row r="424" spans="1:15" ht="13.5" thickBot="1" x14ac:dyDescent="0.3">
      <c r="A424" s="403"/>
      <c r="B424" s="383" t="s">
        <v>229</v>
      </c>
      <c r="C424" s="233"/>
      <c r="D424" s="538"/>
      <c r="E424" s="384"/>
      <c r="F424" s="234">
        <f>SUM(F420:F423)</f>
        <v>314400</v>
      </c>
      <c r="G424" s="365"/>
      <c r="H424" s="395"/>
      <c r="I424" s="403"/>
      <c r="J424" s="383" t="s">
        <v>229</v>
      </c>
      <c r="K424" s="233"/>
      <c r="L424" s="538"/>
      <c r="M424" s="384"/>
      <c r="N424" s="234">
        <f>SUM(N420:N423)</f>
        <v>314400</v>
      </c>
      <c r="O424" s="394"/>
    </row>
    <row r="425" spans="1:15" x14ac:dyDescent="0.25">
      <c r="A425" s="378"/>
      <c r="B425" s="238"/>
      <c r="C425" s="236"/>
      <c r="D425" s="532"/>
      <c r="E425" s="368"/>
      <c r="F425" s="237"/>
      <c r="G425" s="365"/>
      <c r="H425" s="395"/>
      <c r="I425" s="378"/>
      <c r="J425" s="238"/>
      <c r="K425" s="236"/>
      <c r="L425" s="532"/>
      <c r="M425" s="368"/>
      <c r="N425" s="229"/>
      <c r="O425" s="394"/>
    </row>
    <row r="426" spans="1:15" ht="13" thickBot="1" x14ac:dyDescent="0.3">
      <c r="A426" s="392"/>
      <c r="B426" s="344"/>
      <c r="C426" s="345"/>
      <c r="D426" s="543"/>
      <c r="E426" s="393"/>
      <c r="F426" s="346"/>
      <c r="G426" s="365"/>
      <c r="H426" s="395"/>
      <c r="I426" s="392"/>
      <c r="J426" s="344"/>
      <c r="K426" s="797"/>
      <c r="L426" s="543"/>
      <c r="M426" s="393"/>
      <c r="N426" s="346"/>
      <c r="O426" s="394"/>
    </row>
    <row r="427" spans="1:15" x14ac:dyDescent="0.25">
      <c r="A427" s="350"/>
      <c r="B427" s="350"/>
      <c r="C427" s="241"/>
      <c r="D427" s="217"/>
      <c r="E427" s="350"/>
      <c r="F427" s="816"/>
      <c r="G427" s="365"/>
      <c r="H427" s="394"/>
      <c r="I427" s="394"/>
      <c r="J427" s="394"/>
      <c r="K427" s="815"/>
      <c r="L427" s="790"/>
      <c r="M427" s="394"/>
      <c r="N427" s="816"/>
      <c r="O427" s="394"/>
    </row>
    <row r="428" spans="1:15" x14ac:dyDescent="0.25">
      <c r="A428" s="350"/>
      <c r="B428" s="365"/>
      <c r="C428" s="241"/>
      <c r="D428" s="217"/>
      <c r="E428" s="350"/>
      <c r="F428" s="817"/>
      <c r="H428" s="394"/>
      <c r="I428" s="394"/>
      <c r="J428" s="394"/>
      <c r="K428" s="815"/>
      <c r="L428" s="790"/>
      <c r="M428" s="394"/>
      <c r="N428" s="817"/>
      <c r="O428" s="394"/>
    </row>
    <row r="429" spans="1:15" ht="13" x14ac:dyDescent="0.25">
      <c r="A429" s="350"/>
      <c r="B429" s="365"/>
      <c r="C429" s="241"/>
      <c r="D429" s="217"/>
      <c r="E429" s="350"/>
      <c r="F429" s="241"/>
      <c r="H429" s="394"/>
      <c r="I429" s="790"/>
      <c r="J429" s="818"/>
      <c r="K429" s="790"/>
      <c r="L429" s="790"/>
      <c r="M429" s="394"/>
      <c r="N429" s="790"/>
      <c r="O429" s="394"/>
    </row>
    <row r="430" spans="1:15" x14ac:dyDescent="0.25">
      <c r="A430" s="350"/>
      <c r="B430" s="365"/>
      <c r="C430" s="241"/>
      <c r="D430" s="217"/>
      <c r="E430" s="350"/>
      <c r="F430" s="241"/>
      <c r="H430" s="350"/>
      <c r="I430" s="350"/>
    </row>
    <row r="431" spans="1:15" x14ac:dyDescent="0.25">
      <c r="A431" s="350"/>
      <c r="B431" s="350"/>
      <c r="C431" s="241"/>
      <c r="D431" s="217"/>
      <c r="E431" s="350"/>
      <c r="F431" s="241"/>
      <c r="G431" s="365"/>
      <c r="H431" s="350"/>
      <c r="I431" s="350"/>
    </row>
    <row r="432" spans="1:15" x14ac:dyDescent="0.25">
      <c r="A432" s="350"/>
      <c r="B432" s="350"/>
      <c r="C432" s="241"/>
      <c r="D432" s="217"/>
      <c r="E432" s="350"/>
      <c r="F432" s="241"/>
      <c r="G432" s="365"/>
      <c r="H432" s="350"/>
      <c r="I432" s="350"/>
    </row>
    <row r="433" spans="1:9" x14ac:dyDescent="0.25">
      <c r="A433" s="350"/>
      <c r="B433" s="350"/>
      <c r="C433" s="241"/>
      <c r="D433" s="217"/>
      <c r="E433" s="350"/>
      <c r="F433" s="241"/>
      <c r="G433" s="365"/>
      <c r="H433" s="350"/>
      <c r="I433" s="350"/>
    </row>
    <row r="434" spans="1:9" x14ac:dyDescent="0.25">
      <c r="A434" s="350"/>
      <c r="B434" s="350"/>
      <c r="C434" s="241"/>
      <c r="D434" s="217"/>
      <c r="E434" s="350"/>
      <c r="F434" s="241"/>
      <c r="G434" s="365"/>
      <c r="H434" s="350"/>
      <c r="I434" s="350"/>
    </row>
    <row r="435" spans="1:9" x14ac:dyDescent="0.25">
      <c r="A435" s="350"/>
      <c r="B435" s="350"/>
      <c r="C435" s="241"/>
      <c r="D435" s="217"/>
      <c r="E435" s="350"/>
      <c r="F435" s="241"/>
      <c r="G435" s="365"/>
      <c r="H435" s="350"/>
      <c r="I435" s="350"/>
    </row>
    <row r="436" spans="1:9" x14ac:dyDescent="0.25">
      <c r="A436" s="350"/>
      <c r="B436" s="350"/>
      <c r="C436" s="241"/>
      <c r="D436" s="217"/>
      <c r="E436" s="350"/>
      <c r="F436" s="241"/>
      <c r="G436" s="365"/>
      <c r="H436" s="350"/>
      <c r="I436" s="350"/>
    </row>
    <row r="437" spans="1:9" x14ac:dyDescent="0.25">
      <c r="A437" s="350"/>
      <c r="B437" s="350"/>
      <c r="C437" s="241"/>
      <c r="D437" s="217"/>
      <c r="E437" s="350"/>
      <c r="F437" s="241"/>
      <c r="G437" s="365"/>
      <c r="H437" s="350"/>
      <c r="I437" s="350"/>
    </row>
    <row r="438" spans="1:9" x14ac:dyDescent="0.25">
      <c r="A438" s="350"/>
      <c r="B438" s="350"/>
      <c r="C438" s="241"/>
      <c r="D438" s="217"/>
      <c r="E438" s="350"/>
      <c r="F438" s="241"/>
      <c r="G438" s="365"/>
      <c r="H438" s="350"/>
      <c r="I438" s="350"/>
    </row>
    <row r="439" spans="1:9" x14ac:dyDescent="0.25">
      <c r="A439" s="350"/>
      <c r="B439" s="350"/>
      <c r="C439" s="241"/>
      <c r="D439" s="217"/>
      <c r="E439" s="350"/>
      <c r="F439" s="241"/>
      <c r="G439" s="365"/>
      <c r="H439" s="350"/>
      <c r="I439" s="350"/>
    </row>
    <row r="440" spans="1:9" x14ac:dyDescent="0.25">
      <c r="A440" s="350"/>
      <c r="B440" s="350"/>
      <c r="C440" s="241"/>
      <c r="D440" s="217"/>
      <c r="E440" s="350"/>
      <c r="F440" s="241"/>
      <c r="G440" s="365"/>
      <c r="H440" s="350"/>
      <c r="I440" s="350"/>
    </row>
    <row r="441" spans="1:9" x14ac:dyDescent="0.25">
      <c r="A441" s="350"/>
      <c r="B441" s="350"/>
      <c r="C441" s="241"/>
      <c r="D441" s="217"/>
      <c r="E441" s="350"/>
      <c r="F441" s="241"/>
      <c r="G441" s="365"/>
      <c r="H441" s="350"/>
      <c r="I441" s="350"/>
    </row>
    <row r="442" spans="1:9" x14ac:dyDescent="0.25">
      <c r="A442" s="350"/>
      <c r="B442" s="350"/>
      <c r="C442" s="241"/>
      <c r="D442" s="217"/>
      <c r="E442" s="350"/>
      <c r="F442" s="241"/>
      <c r="G442" s="365"/>
      <c r="H442" s="350"/>
      <c r="I442" s="350"/>
    </row>
    <row r="443" spans="1:9" x14ac:dyDescent="0.25">
      <c r="A443" s="350"/>
      <c r="B443" s="350"/>
      <c r="C443" s="241"/>
      <c r="D443" s="217"/>
      <c r="E443" s="350"/>
      <c r="F443" s="241"/>
      <c r="G443" s="365"/>
      <c r="H443" s="350"/>
      <c r="I443" s="350"/>
    </row>
    <row r="444" spans="1:9" x14ac:dyDescent="0.25">
      <c r="A444" s="350"/>
      <c r="B444" s="350"/>
      <c r="C444" s="241"/>
      <c r="D444" s="217"/>
      <c r="E444" s="350"/>
      <c r="F444" s="241"/>
      <c r="G444" s="365"/>
      <c r="H444" s="350"/>
      <c r="I444" s="350"/>
    </row>
    <row r="445" spans="1:9" x14ac:dyDescent="0.25">
      <c r="A445" s="350"/>
      <c r="B445" s="350"/>
      <c r="C445" s="241"/>
      <c r="D445" s="217"/>
      <c r="E445" s="350"/>
      <c r="F445" s="241"/>
      <c r="G445" s="365"/>
      <c r="H445" s="350"/>
      <c r="I445" s="350"/>
    </row>
    <row r="446" spans="1:9" x14ac:dyDescent="0.25">
      <c r="A446" s="350"/>
      <c r="B446" s="350"/>
      <c r="C446" s="241"/>
      <c r="D446" s="217"/>
      <c r="E446" s="350"/>
      <c r="F446" s="241"/>
      <c r="G446" s="365"/>
      <c r="H446" s="350"/>
      <c r="I446" s="350"/>
    </row>
    <row r="447" spans="1:9" x14ac:dyDescent="0.25">
      <c r="A447" s="350"/>
      <c r="B447" s="350"/>
      <c r="C447" s="241"/>
      <c r="D447" s="217"/>
      <c r="E447" s="350"/>
      <c r="F447" s="241"/>
      <c r="G447" s="365"/>
      <c r="H447" s="350"/>
      <c r="I447" s="350"/>
    </row>
    <row r="448" spans="1:9" x14ac:dyDescent="0.25">
      <c r="A448" s="350"/>
      <c r="B448" s="350"/>
      <c r="C448" s="241"/>
      <c r="D448" s="217"/>
      <c r="E448" s="350"/>
      <c r="F448" s="241"/>
      <c r="G448" s="365"/>
      <c r="H448" s="350"/>
      <c r="I448" s="350"/>
    </row>
    <row r="449" spans="1:9" x14ac:dyDescent="0.25">
      <c r="A449" s="350"/>
      <c r="B449" s="350"/>
      <c r="C449" s="241"/>
      <c r="D449" s="217"/>
      <c r="E449" s="350"/>
      <c r="F449" s="241"/>
      <c r="G449" s="365"/>
      <c r="H449" s="350"/>
      <c r="I449" s="350"/>
    </row>
    <row r="450" spans="1:9" x14ac:dyDescent="0.25">
      <c r="A450" s="350"/>
      <c r="B450" s="350"/>
      <c r="C450" s="241"/>
      <c r="D450" s="217"/>
      <c r="E450" s="350"/>
      <c r="F450" s="241"/>
      <c r="G450" s="365"/>
      <c r="H450" s="350"/>
      <c r="I450" s="350"/>
    </row>
    <row r="451" spans="1:9" x14ac:dyDescent="0.25">
      <c r="A451" s="350"/>
      <c r="B451" s="350"/>
      <c r="C451" s="241"/>
      <c r="D451" s="217"/>
      <c r="E451" s="350"/>
      <c r="F451" s="241"/>
      <c r="G451" s="365"/>
      <c r="H451" s="350"/>
      <c r="I451" s="350"/>
    </row>
    <row r="452" spans="1:9" x14ac:dyDescent="0.25">
      <c r="A452" s="350"/>
      <c r="B452" s="350"/>
      <c r="C452" s="241"/>
      <c r="D452" s="217"/>
      <c r="E452" s="350"/>
      <c r="F452" s="241"/>
      <c r="G452" s="365"/>
      <c r="H452" s="350"/>
      <c r="I452" s="350"/>
    </row>
    <row r="453" spans="1:9" x14ac:dyDescent="0.25">
      <c r="A453" s="350"/>
      <c r="B453" s="350"/>
      <c r="C453" s="241"/>
      <c r="D453" s="217"/>
      <c r="E453" s="350"/>
      <c r="F453" s="241"/>
      <c r="G453" s="365"/>
      <c r="H453" s="350"/>
      <c r="I453" s="350"/>
    </row>
    <row r="454" spans="1:9" x14ac:dyDescent="0.25">
      <c r="A454" s="350"/>
      <c r="B454" s="350"/>
      <c r="C454" s="241"/>
      <c r="D454" s="217"/>
      <c r="E454" s="350"/>
      <c r="F454" s="241"/>
      <c r="G454" s="365"/>
      <c r="H454" s="350"/>
      <c r="I454" s="350"/>
    </row>
    <row r="455" spans="1:9" x14ac:dyDescent="0.25">
      <c r="A455" s="350"/>
      <c r="B455" s="350"/>
      <c r="C455" s="241"/>
      <c r="D455" s="217"/>
      <c r="E455" s="350"/>
      <c r="F455" s="241"/>
      <c r="G455" s="365"/>
      <c r="H455" s="350"/>
      <c r="I455" s="350"/>
    </row>
    <row r="456" spans="1:9" x14ac:dyDescent="0.25">
      <c r="A456" s="350"/>
      <c r="B456" s="350"/>
      <c r="C456" s="241"/>
      <c r="D456" s="217"/>
      <c r="E456" s="350"/>
      <c r="F456" s="241"/>
      <c r="G456" s="365"/>
      <c r="H456" s="350"/>
      <c r="I456" s="350"/>
    </row>
    <row r="457" spans="1:9" x14ac:dyDescent="0.25">
      <c r="A457" s="350"/>
      <c r="B457" s="350"/>
      <c r="C457" s="241"/>
      <c r="D457" s="217"/>
      <c r="E457" s="350"/>
      <c r="F457" s="241"/>
      <c r="G457" s="365"/>
      <c r="H457" s="350"/>
      <c r="I457" s="350"/>
    </row>
    <row r="458" spans="1:9" x14ac:dyDescent="0.25">
      <c r="A458" s="350"/>
      <c r="B458" s="350"/>
      <c r="C458" s="241"/>
      <c r="D458" s="217"/>
      <c r="E458" s="350"/>
      <c r="F458" s="241"/>
      <c r="G458" s="365"/>
      <c r="H458" s="350"/>
      <c r="I458" s="350"/>
    </row>
    <row r="459" spans="1:9" x14ac:dyDescent="0.25">
      <c r="A459" s="350"/>
      <c r="B459" s="350"/>
      <c r="C459" s="241"/>
      <c r="D459" s="217"/>
      <c r="E459" s="350"/>
      <c r="F459" s="241"/>
      <c r="G459" s="365"/>
      <c r="H459" s="350"/>
      <c r="I459" s="350"/>
    </row>
    <row r="460" spans="1:9" x14ac:dyDescent="0.25">
      <c r="A460" s="350"/>
      <c r="B460" s="350"/>
      <c r="C460" s="241"/>
      <c r="D460" s="217"/>
      <c r="E460" s="350"/>
      <c r="F460" s="241"/>
      <c r="G460" s="365"/>
      <c r="H460" s="350"/>
      <c r="I460" s="350"/>
    </row>
    <row r="461" spans="1:9" x14ac:dyDescent="0.25">
      <c r="A461" s="350"/>
      <c r="B461" s="350"/>
      <c r="C461" s="241"/>
      <c r="D461" s="217"/>
      <c r="E461" s="350"/>
      <c r="F461" s="241"/>
      <c r="G461" s="365"/>
      <c r="H461" s="350"/>
      <c r="I461" s="350"/>
    </row>
    <row r="462" spans="1:9" x14ac:dyDescent="0.25">
      <c r="A462" s="350"/>
      <c r="B462" s="350"/>
      <c r="C462" s="241"/>
      <c r="D462" s="217"/>
      <c r="E462" s="350"/>
      <c r="F462" s="241"/>
      <c r="G462" s="365"/>
      <c r="H462" s="350"/>
      <c r="I462" s="350"/>
    </row>
    <row r="463" spans="1:9" x14ac:dyDescent="0.25">
      <c r="A463" s="350"/>
      <c r="B463" s="350"/>
      <c r="C463" s="241"/>
      <c r="D463" s="217"/>
      <c r="E463" s="350"/>
      <c r="F463" s="241"/>
      <c r="G463" s="365"/>
      <c r="H463" s="350"/>
      <c r="I463" s="350"/>
    </row>
    <row r="464" spans="1:9" x14ac:dyDescent="0.25">
      <c r="A464" s="350"/>
      <c r="B464" s="350"/>
      <c r="C464" s="241"/>
      <c r="D464" s="217"/>
      <c r="E464" s="350"/>
      <c r="F464" s="241"/>
      <c r="G464" s="365"/>
      <c r="H464" s="350"/>
      <c r="I464" s="350"/>
    </row>
    <row r="465" spans="1:9" x14ac:dyDescent="0.25">
      <c r="A465" s="350"/>
      <c r="B465" s="350"/>
      <c r="C465" s="241"/>
      <c r="D465" s="217"/>
      <c r="E465" s="350"/>
      <c r="F465" s="241"/>
      <c r="G465" s="365"/>
      <c r="H465" s="350"/>
      <c r="I465" s="350"/>
    </row>
    <row r="466" spans="1:9" x14ac:dyDescent="0.25">
      <c r="A466" s="350"/>
      <c r="B466" s="350"/>
      <c r="C466" s="241"/>
      <c r="D466" s="217"/>
      <c r="E466" s="350"/>
      <c r="F466" s="241"/>
      <c r="G466" s="365"/>
      <c r="H466" s="350"/>
      <c r="I466" s="350"/>
    </row>
    <row r="467" spans="1:9" x14ac:dyDescent="0.25">
      <c r="A467" s="350"/>
      <c r="B467" s="350"/>
      <c r="C467" s="241"/>
      <c r="D467" s="217"/>
      <c r="E467" s="350"/>
      <c r="F467" s="241"/>
      <c r="G467" s="365"/>
      <c r="H467" s="350"/>
      <c r="I467" s="350"/>
    </row>
    <row r="468" spans="1:9" x14ac:dyDescent="0.25">
      <c r="A468" s="350"/>
      <c r="B468" s="350"/>
      <c r="C468" s="241"/>
      <c r="D468" s="217"/>
      <c r="E468" s="350"/>
      <c r="F468" s="241"/>
      <c r="G468" s="365"/>
      <c r="H468" s="350"/>
      <c r="I468" s="350"/>
    </row>
    <row r="469" spans="1:9" x14ac:dyDescent="0.25">
      <c r="A469" s="350"/>
      <c r="B469" s="350"/>
      <c r="C469" s="241"/>
      <c r="D469" s="217"/>
      <c r="E469" s="350"/>
      <c r="F469" s="241"/>
      <c r="G469" s="365"/>
      <c r="H469" s="350"/>
      <c r="I469" s="350"/>
    </row>
    <row r="470" spans="1:9" x14ac:dyDescent="0.25">
      <c r="A470" s="350"/>
      <c r="B470" s="350"/>
      <c r="C470" s="241"/>
      <c r="D470" s="217"/>
      <c r="E470" s="350"/>
      <c r="F470" s="241"/>
      <c r="G470" s="365"/>
      <c r="H470" s="350"/>
      <c r="I470" s="350"/>
    </row>
    <row r="471" spans="1:9" x14ac:dyDescent="0.25">
      <c r="A471" s="350"/>
      <c r="B471" s="350"/>
      <c r="C471" s="241"/>
      <c r="D471" s="217"/>
      <c r="E471" s="350"/>
      <c r="F471" s="241"/>
      <c r="G471" s="365"/>
      <c r="H471" s="350"/>
      <c r="I471" s="350"/>
    </row>
    <row r="472" spans="1:9" x14ac:dyDescent="0.25">
      <c r="A472" s="350"/>
      <c r="B472" s="350"/>
      <c r="C472" s="241"/>
      <c r="D472" s="217"/>
      <c r="E472" s="350"/>
      <c r="F472" s="241"/>
      <c r="G472" s="365"/>
      <c r="H472" s="350"/>
      <c r="I472" s="350"/>
    </row>
    <row r="473" spans="1:9" x14ac:dyDescent="0.25">
      <c r="A473" s="350"/>
      <c r="B473" s="350"/>
      <c r="C473" s="241"/>
      <c r="D473" s="217"/>
      <c r="E473" s="350"/>
      <c r="F473" s="241"/>
      <c r="G473" s="365"/>
      <c r="H473" s="350"/>
      <c r="I473" s="350"/>
    </row>
    <row r="474" spans="1:9" x14ac:dyDescent="0.25">
      <c r="A474" s="350"/>
      <c r="B474" s="350"/>
      <c r="C474" s="241"/>
      <c r="D474" s="217"/>
      <c r="E474" s="350"/>
      <c r="F474" s="241"/>
      <c r="G474" s="365"/>
      <c r="H474" s="350"/>
      <c r="I474" s="350"/>
    </row>
    <row r="475" spans="1:9" x14ac:dyDescent="0.25">
      <c r="A475" s="350"/>
      <c r="B475" s="350"/>
      <c r="C475" s="241"/>
      <c r="D475" s="217"/>
      <c r="E475" s="350"/>
      <c r="F475" s="241"/>
      <c r="G475" s="365"/>
      <c r="H475" s="350"/>
      <c r="I475" s="350"/>
    </row>
    <row r="476" spans="1:9" x14ac:dyDescent="0.25">
      <c r="A476" s="350"/>
      <c r="B476" s="350"/>
      <c r="C476" s="241"/>
      <c r="D476" s="217"/>
      <c r="E476" s="350"/>
      <c r="F476" s="241"/>
      <c r="G476" s="365"/>
      <c r="H476" s="350"/>
      <c r="I476" s="350"/>
    </row>
    <row r="477" spans="1:9" x14ac:dyDescent="0.25">
      <c r="A477" s="350"/>
      <c r="B477" s="350"/>
      <c r="C477" s="241"/>
      <c r="D477" s="217"/>
      <c r="E477" s="350"/>
      <c r="F477" s="241"/>
      <c r="G477" s="365"/>
      <c r="H477" s="350"/>
      <c r="I477" s="350"/>
    </row>
    <row r="478" spans="1:9" x14ac:dyDescent="0.25">
      <c r="A478" s="350"/>
      <c r="B478" s="350"/>
      <c r="C478" s="241"/>
      <c r="D478" s="217"/>
      <c r="E478" s="350"/>
      <c r="F478" s="241"/>
      <c r="G478" s="365"/>
      <c r="H478" s="350"/>
      <c r="I478" s="350"/>
    </row>
    <row r="479" spans="1:9" x14ac:dyDescent="0.25">
      <c r="A479" s="350"/>
      <c r="B479" s="350"/>
      <c r="C479" s="241"/>
      <c r="D479" s="217"/>
      <c r="E479" s="350"/>
      <c r="F479" s="241"/>
      <c r="G479" s="365"/>
      <c r="H479" s="350"/>
      <c r="I479" s="350"/>
    </row>
    <row r="480" spans="1:9" x14ac:dyDescent="0.25">
      <c r="A480" s="350"/>
      <c r="B480" s="350"/>
      <c r="C480" s="241"/>
      <c r="D480" s="217"/>
      <c r="E480" s="350"/>
      <c r="F480" s="241"/>
      <c r="G480" s="365"/>
      <c r="H480" s="350"/>
      <c r="I480" s="350"/>
    </row>
    <row r="481" spans="1:9" x14ac:dyDescent="0.25">
      <c r="A481" s="350"/>
      <c r="B481" s="350"/>
      <c r="C481" s="241"/>
      <c r="D481" s="217"/>
      <c r="E481" s="350"/>
      <c r="F481" s="241"/>
      <c r="G481" s="365"/>
      <c r="H481" s="350"/>
      <c r="I481" s="350"/>
    </row>
    <row r="482" spans="1:9" x14ac:dyDescent="0.25">
      <c r="A482" s="350"/>
      <c r="B482" s="350"/>
      <c r="C482" s="241"/>
      <c r="D482" s="217"/>
      <c r="E482" s="350"/>
      <c r="F482" s="241"/>
      <c r="G482" s="365"/>
      <c r="H482" s="350"/>
      <c r="I482" s="350"/>
    </row>
    <row r="483" spans="1:9" x14ac:dyDescent="0.25">
      <c r="A483" s="350"/>
      <c r="B483" s="350"/>
      <c r="C483" s="241"/>
      <c r="D483" s="217"/>
      <c r="E483" s="350"/>
      <c r="F483" s="241"/>
      <c r="G483" s="365"/>
      <c r="H483" s="350"/>
      <c r="I483" s="350"/>
    </row>
    <row r="484" spans="1:9" x14ac:dyDescent="0.25">
      <c r="A484" s="350"/>
      <c r="B484" s="350"/>
      <c r="C484" s="241"/>
      <c r="D484" s="217"/>
      <c r="E484" s="350"/>
      <c r="F484" s="241"/>
      <c r="G484" s="365"/>
      <c r="H484" s="350"/>
      <c r="I484" s="350"/>
    </row>
    <row r="485" spans="1:9" x14ac:dyDescent="0.25">
      <c r="A485" s="350"/>
      <c r="B485" s="350"/>
      <c r="C485" s="241"/>
      <c r="D485" s="217"/>
      <c r="E485" s="350"/>
      <c r="F485" s="241"/>
      <c r="G485" s="365"/>
      <c r="H485" s="350"/>
      <c r="I485" s="350"/>
    </row>
    <row r="486" spans="1:9" x14ac:dyDescent="0.25">
      <c r="A486" s="350"/>
      <c r="B486" s="350"/>
      <c r="C486" s="241"/>
      <c r="D486" s="217"/>
      <c r="E486" s="350"/>
      <c r="F486" s="241"/>
      <c r="G486" s="365"/>
      <c r="H486" s="350"/>
      <c r="I486" s="350"/>
    </row>
    <row r="487" spans="1:9" x14ac:dyDescent="0.25">
      <c r="A487" s="350"/>
      <c r="B487" s="350"/>
      <c r="C487" s="241"/>
      <c r="D487" s="217"/>
      <c r="E487" s="350"/>
      <c r="F487" s="241"/>
      <c r="G487" s="365"/>
      <c r="H487" s="350"/>
      <c r="I487" s="350"/>
    </row>
    <row r="488" spans="1:9" x14ac:dyDescent="0.25">
      <c r="A488" s="350"/>
      <c r="B488" s="350"/>
      <c r="C488" s="241"/>
      <c r="D488" s="217"/>
      <c r="E488" s="350"/>
      <c r="F488" s="241"/>
      <c r="G488" s="365"/>
      <c r="H488" s="350"/>
      <c r="I488" s="350"/>
    </row>
    <row r="489" spans="1:9" x14ac:dyDescent="0.25">
      <c r="A489" s="350"/>
      <c r="B489" s="350"/>
      <c r="C489" s="241"/>
      <c r="D489" s="217"/>
      <c r="E489" s="350"/>
      <c r="F489" s="241"/>
      <c r="G489" s="365"/>
      <c r="H489" s="350"/>
      <c r="I489" s="350"/>
    </row>
    <row r="490" spans="1:9" x14ac:dyDescent="0.25">
      <c r="A490" s="350"/>
      <c r="B490" s="350"/>
      <c r="C490" s="241"/>
      <c r="D490" s="217"/>
      <c r="E490" s="350"/>
      <c r="F490" s="241"/>
      <c r="G490" s="365"/>
      <c r="H490" s="350"/>
      <c r="I490" s="350"/>
    </row>
    <row r="491" spans="1:9" x14ac:dyDescent="0.25">
      <c r="A491" s="350"/>
      <c r="B491" s="350"/>
      <c r="C491" s="241"/>
      <c r="D491" s="217"/>
      <c r="E491" s="350"/>
      <c r="F491" s="241"/>
      <c r="G491" s="365"/>
      <c r="H491" s="350"/>
      <c r="I491" s="350"/>
    </row>
    <row r="492" spans="1:9" x14ac:dyDescent="0.25">
      <c r="A492" s="350"/>
      <c r="B492" s="350"/>
      <c r="C492" s="241"/>
      <c r="D492" s="217"/>
      <c r="E492" s="350"/>
      <c r="F492" s="241"/>
      <c r="G492" s="365"/>
      <c r="H492" s="350"/>
      <c r="I492" s="350"/>
    </row>
    <row r="493" spans="1:9" x14ac:dyDescent="0.25">
      <c r="A493" s="350"/>
      <c r="B493" s="350"/>
      <c r="C493" s="241"/>
      <c r="D493" s="217"/>
      <c r="E493" s="350"/>
      <c r="F493" s="241"/>
      <c r="G493" s="365"/>
      <c r="H493" s="350"/>
      <c r="I493" s="350"/>
    </row>
    <row r="494" spans="1:9" x14ac:dyDescent="0.25">
      <c r="A494" s="350"/>
      <c r="B494" s="350"/>
      <c r="C494" s="241"/>
      <c r="D494" s="217"/>
      <c r="E494" s="350"/>
      <c r="F494" s="241"/>
      <c r="G494" s="365"/>
      <c r="H494" s="350"/>
      <c r="I494" s="350"/>
    </row>
    <row r="495" spans="1:9" x14ac:dyDescent="0.25">
      <c r="A495" s="350"/>
      <c r="B495" s="350"/>
      <c r="C495" s="241"/>
      <c r="D495" s="217"/>
      <c r="E495" s="350"/>
      <c r="F495" s="241"/>
      <c r="G495" s="365"/>
      <c r="H495" s="350"/>
      <c r="I495" s="350"/>
    </row>
    <row r="496" spans="1:9" x14ac:dyDescent="0.25">
      <c r="A496" s="350"/>
      <c r="B496" s="350"/>
      <c r="C496" s="241"/>
      <c r="D496" s="217"/>
      <c r="E496" s="350"/>
      <c r="F496" s="241"/>
      <c r="G496" s="365"/>
      <c r="H496" s="350"/>
      <c r="I496" s="350"/>
    </row>
    <row r="497" spans="1:9" x14ac:dyDescent="0.25">
      <c r="A497" s="350"/>
      <c r="B497" s="350"/>
      <c r="C497" s="241"/>
      <c r="D497" s="217"/>
      <c r="E497" s="350"/>
      <c r="F497" s="241"/>
      <c r="G497" s="365"/>
      <c r="H497" s="350"/>
      <c r="I497" s="350"/>
    </row>
    <row r="498" spans="1:9" x14ac:dyDescent="0.25">
      <c r="A498" s="350"/>
      <c r="B498" s="350"/>
      <c r="C498" s="241"/>
      <c r="D498" s="217"/>
      <c r="E498" s="350"/>
      <c r="F498" s="241"/>
      <c r="G498" s="365"/>
      <c r="H498" s="350"/>
      <c r="I498" s="350"/>
    </row>
    <row r="499" spans="1:9" x14ac:dyDescent="0.25">
      <c r="A499" s="350"/>
      <c r="B499" s="350"/>
      <c r="C499" s="241"/>
      <c r="D499" s="217"/>
      <c r="E499" s="350"/>
      <c r="F499" s="241"/>
      <c r="G499" s="365"/>
      <c r="H499" s="350"/>
      <c r="I499" s="350"/>
    </row>
    <row r="500" spans="1:9" x14ac:dyDescent="0.25">
      <c r="A500" s="350"/>
      <c r="B500" s="350"/>
      <c r="C500" s="241"/>
      <c r="D500" s="217"/>
      <c r="E500" s="350"/>
      <c r="F500" s="241"/>
      <c r="G500" s="365"/>
      <c r="H500" s="350"/>
      <c r="I500" s="350"/>
    </row>
    <row r="501" spans="1:9" x14ac:dyDescent="0.25">
      <c r="A501" s="350"/>
      <c r="B501" s="350"/>
      <c r="C501" s="241"/>
      <c r="D501" s="217"/>
      <c r="E501" s="350"/>
      <c r="F501" s="241"/>
      <c r="G501" s="365"/>
      <c r="H501" s="350"/>
      <c r="I501" s="350"/>
    </row>
    <row r="502" spans="1:9" x14ac:dyDescent="0.25">
      <c r="A502" s="350"/>
      <c r="B502" s="350"/>
      <c r="C502" s="241"/>
      <c r="D502" s="217"/>
      <c r="E502" s="350"/>
      <c r="F502" s="241"/>
      <c r="G502" s="365"/>
      <c r="H502" s="350"/>
      <c r="I502" s="350"/>
    </row>
    <row r="503" spans="1:9" x14ac:dyDescent="0.25">
      <c r="A503" s="350"/>
      <c r="B503" s="350"/>
      <c r="C503" s="241"/>
      <c r="D503" s="217"/>
      <c r="E503" s="350"/>
      <c r="F503" s="241"/>
      <c r="G503" s="365"/>
      <c r="H503" s="350"/>
      <c r="I503" s="350"/>
    </row>
    <row r="504" spans="1:9" x14ac:dyDescent="0.25">
      <c r="A504" s="350"/>
      <c r="B504" s="350"/>
      <c r="C504" s="241"/>
      <c r="D504" s="217"/>
      <c r="E504" s="350"/>
      <c r="F504" s="241"/>
      <c r="G504" s="365"/>
      <c r="H504" s="350"/>
      <c r="I504" s="350"/>
    </row>
    <row r="505" spans="1:9" x14ac:dyDescent="0.25">
      <c r="A505" s="350"/>
      <c r="B505" s="350"/>
      <c r="C505" s="241"/>
      <c r="D505" s="217"/>
      <c r="E505" s="350"/>
      <c r="F505" s="241"/>
      <c r="G505" s="365"/>
      <c r="H505" s="350"/>
      <c r="I505" s="350"/>
    </row>
    <row r="506" spans="1:9" x14ac:dyDescent="0.25">
      <c r="A506" s="350"/>
      <c r="B506" s="350"/>
      <c r="C506" s="241"/>
      <c r="D506" s="217"/>
      <c r="E506" s="350"/>
      <c r="F506" s="241"/>
      <c r="G506" s="365"/>
      <c r="H506" s="350"/>
      <c r="I506" s="350"/>
    </row>
    <row r="507" spans="1:9" x14ac:dyDescent="0.25">
      <c r="A507" s="350"/>
      <c r="B507" s="350"/>
      <c r="C507" s="241"/>
      <c r="D507" s="217"/>
      <c r="E507" s="350"/>
      <c r="F507" s="241"/>
      <c r="G507" s="365"/>
      <c r="H507" s="350"/>
      <c r="I507" s="350"/>
    </row>
    <row r="508" spans="1:9" x14ac:dyDescent="0.25">
      <c r="A508" s="350"/>
      <c r="B508" s="350"/>
      <c r="C508" s="241"/>
      <c r="D508" s="217"/>
      <c r="E508" s="350"/>
      <c r="F508" s="241"/>
      <c r="G508" s="365"/>
      <c r="H508" s="350"/>
      <c r="I508" s="350"/>
    </row>
    <row r="509" spans="1:9" x14ac:dyDescent="0.25">
      <c r="A509" s="350"/>
      <c r="B509" s="350"/>
      <c r="C509" s="241"/>
      <c r="D509" s="217"/>
      <c r="E509" s="350"/>
      <c r="F509" s="241"/>
      <c r="G509" s="365"/>
      <c r="H509" s="350"/>
      <c r="I509" s="350"/>
    </row>
    <row r="510" spans="1:9" x14ac:dyDescent="0.25">
      <c r="A510" s="350"/>
      <c r="B510" s="350"/>
      <c r="C510" s="241"/>
      <c r="D510" s="217"/>
      <c r="E510" s="350"/>
      <c r="F510" s="241"/>
      <c r="G510" s="365"/>
      <c r="H510" s="350"/>
      <c r="I510" s="350"/>
    </row>
    <row r="511" spans="1:9" x14ac:dyDescent="0.25">
      <c r="A511" s="350"/>
      <c r="B511" s="350"/>
      <c r="C511" s="241"/>
      <c r="D511" s="217"/>
      <c r="E511" s="350"/>
      <c r="F511" s="241"/>
      <c r="G511" s="365"/>
      <c r="H511" s="350"/>
      <c r="I511" s="350"/>
    </row>
    <row r="512" spans="1:9" x14ac:dyDescent="0.25">
      <c r="A512" s="350"/>
      <c r="B512" s="350"/>
      <c r="C512" s="241"/>
      <c r="D512" s="217"/>
      <c r="E512" s="350"/>
      <c r="F512" s="241"/>
      <c r="G512" s="365"/>
      <c r="H512" s="350"/>
      <c r="I512" s="350"/>
    </row>
    <row r="513" spans="1:9" x14ac:dyDescent="0.25">
      <c r="A513" s="350"/>
      <c r="B513" s="350"/>
      <c r="C513" s="241"/>
      <c r="D513" s="217"/>
      <c r="E513" s="350"/>
      <c r="F513" s="241"/>
      <c r="G513" s="365"/>
      <c r="H513" s="350"/>
      <c r="I513" s="350"/>
    </row>
    <row r="514" spans="1:9" x14ac:dyDescent="0.25">
      <c r="A514" s="350"/>
      <c r="B514" s="350"/>
      <c r="C514" s="241"/>
      <c r="D514" s="217"/>
      <c r="E514" s="350"/>
      <c r="F514" s="241"/>
      <c r="G514" s="365"/>
      <c r="H514" s="350"/>
      <c r="I514" s="350"/>
    </row>
    <row r="515" spans="1:9" x14ac:dyDescent="0.25">
      <c r="A515" s="350"/>
      <c r="B515" s="350"/>
      <c r="C515" s="241"/>
      <c r="D515" s="217"/>
      <c r="E515" s="350"/>
      <c r="F515" s="241"/>
      <c r="G515" s="365"/>
      <c r="H515" s="350"/>
      <c r="I515" s="350"/>
    </row>
    <row r="516" spans="1:9" x14ac:dyDescent="0.25">
      <c r="A516" s="350"/>
      <c r="B516" s="350"/>
      <c r="C516" s="241"/>
      <c r="D516" s="217"/>
      <c r="E516" s="350"/>
      <c r="F516" s="241"/>
      <c r="G516" s="365"/>
      <c r="H516" s="350"/>
      <c r="I516" s="350"/>
    </row>
    <row r="517" spans="1:9" x14ac:dyDescent="0.25">
      <c r="A517" s="350"/>
      <c r="B517" s="350"/>
      <c r="C517" s="241"/>
      <c r="D517" s="217"/>
      <c r="E517" s="350"/>
      <c r="F517" s="241"/>
      <c r="G517" s="365"/>
      <c r="H517" s="350"/>
      <c r="I517" s="350"/>
    </row>
    <row r="518" spans="1:9" x14ac:dyDescent="0.25">
      <c r="A518" s="350"/>
      <c r="B518" s="350"/>
      <c r="C518" s="241"/>
      <c r="D518" s="217"/>
      <c r="E518" s="350"/>
      <c r="F518" s="241"/>
      <c r="G518" s="365"/>
      <c r="H518" s="350"/>
      <c r="I518" s="350"/>
    </row>
    <row r="519" spans="1:9" x14ac:dyDescent="0.25">
      <c r="A519" s="350"/>
      <c r="B519" s="350"/>
      <c r="C519" s="241"/>
      <c r="D519" s="217"/>
      <c r="E519" s="350"/>
      <c r="F519" s="241"/>
      <c r="G519" s="365"/>
      <c r="H519" s="350"/>
      <c r="I519" s="350"/>
    </row>
    <row r="520" spans="1:9" x14ac:dyDescent="0.25">
      <c r="A520" s="350"/>
      <c r="B520" s="350"/>
      <c r="C520" s="241"/>
      <c r="D520" s="217"/>
      <c r="E520" s="350"/>
      <c r="F520" s="241"/>
      <c r="G520" s="365"/>
      <c r="H520" s="350"/>
      <c r="I520" s="350"/>
    </row>
    <row r="521" spans="1:9" x14ac:dyDescent="0.25">
      <c r="A521" s="350"/>
      <c r="B521" s="350"/>
      <c r="C521" s="241"/>
      <c r="D521" s="217"/>
      <c r="E521" s="350"/>
      <c r="F521" s="241"/>
      <c r="G521" s="365"/>
      <c r="H521" s="350"/>
      <c r="I521" s="350"/>
    </row>
    <row r="522" spans="1:9" x14ac:dyDescent="0.25">
      <c r="A522" s="350"/>
      <c r="B522" s="350"/>
      <c r="C522" s="241"/>
      <c r="D522" s="217"/>
      <c r="E522" s="350"/>
      <c r="F522" s="241"/>
      <c r="G522" s="365"/>
      <c r="H522" s="350"/>
      <c r="I522" s="350"/>
    </row>
    <row r="523" spans="1:9" x14ac:dyDescent="0.25">
      <c r="A523" s="350"/>
      <c r="B523" s="350"/>
      <c r="C523" s="241"/>
      <c r="D523" s="217"/>
      <c r="E523" s="350"/>
      <c r="F523" s="241"/>
      <c r="G523" s="365"/>
      <c r="H523" s="350"/>
      <c r="I523" s="350"/>
    </row>
    <row r="524" spans="1:9" x14ac:dyDescent="0.25">
      <c r="A524" s="350"/>
      <c r="B524" s="350"/>
      <c r="C524" s="241"/>
      <c r="D524" s="217"/>
      <c r="E524" s="350"/>
      <c r="F524" s="241"/>
      <c r="G524" s="365"/>
      <c r="H524" s="350"/>
      <c r="I524" s="350"/>
    </row>
    <row r="525" spans="1:9" x14ac:dyDescent="0.25">
      <c r="A525" s="350"/>
      <c r="B525" s="350"/>
      <c r="C525" s="241"/>
      <c r="D525" s="217"/>
      <c r="E525" s="350"/>
      <c r="F525" s="241"/>
      <c r="G525" s="365"/>
      <c r="H525" s="350"/>
      <c r="I525" s="350"/>
    </row>
    <row r="526" spans="1:9" x14ac:dyDescent="0.25">
      <c r="A526" s="350"/>
      <c r="B526" s="350"/>
      <c r="C526" s="241"/>
      <c r="D526" s="217"/>
      <c r="E526" s="350"/>
      <c r="F526" s="241"/>
      <c r="G526" s="365"/>
      <c r="H526" s="350"/>
      <c r="I526" s="350"/>
    </row>
    <row r="527" spans="1:9" x14ac:dyDescent="0.25">
      <c r="A527" s="350"/>
      <c r="B527" s="350"/>
      <c r="C527" s="241"/>
      <c r="D527" s="217"/>
      <c r="E527" s="350"/>
      <c r="F527" s="241"/>
      <c r="G527" s="365"/>
      <c r="H527" s="350"/>
      <c r="I527" s="350"/>
    </row>
    <row r="528" spans="1:9" x14ac:dyDescent="0.25">
      <c r="A528" s="350"/>
      <c r="B528" s="350"/>
      <c r="C528" s="241"/>
      <c r="D528" s="217"/>
      <c r="E528" s="350"/>
      <c r="F528" s="241"/>
      <c r="G528" s="365"/>
      <c r="H528" s="350"/>
      <c r="I528" s="350"/>
    </row>
    <row r="529" spans="1:9" x14ac:dyDescent="0.25">
      <c r="A529" s="350"/>
      <c r="B529" s="350"/>
      <c r="C529" s="241"/>
      <c r="D529" s="217"/>
      <c r="E529" s="350"/>
      <c r="F529" s="241"/>
      <c r="G529" s="365"/>
      <c r="H529" s="350"/>
      <c r="I529" s="350"/>
    </row>
  </sheetData>
  <customSheetViews>
    <customSheetView guid="{9539ECA7-22C4-41C9-A8C4-6E5376FFFC58}" fitToPage="1" showAutoFilter="1">
      <selection activeCell="C242" sqref="C242"/>
      <pageMargins left="0.7" right="0.7" top="0.75" bottom="0.75" header="0.3" footer="0.3"/>
      <pageSetup paperSize="8" fitToHeight="0" orientation="portrait" r:id="rId1"/>
      <autoFilter ref="A1:L634" xr:uid="{00000000-0000-0000-0000-000000000000}"/>
    </customSheetView>
  </customSheetViews>
  <pageMargins left="0.7" right="0.7" top="0.75" bottom="0.75" header="0.3" footer="0.3"/>
  <pageSetup paperSize="9" scale="72" fitToHeight="0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5948"/>
  <sheetViews>
    <sheetView topLeftCell="A541" zoomScale="55" zoomScaleNormal="55" workbookViewId="0">
      <selection activeCell="G50" sqref="G50"/>
    </sheetView>
  </sheetViews>
  <sheetFormatPr defaultColWidth="8.81640625" defaultRowHeight="12.5" x14ac:dyDescent="0.25"/>
  <cols>
    <col min="1" max="1" width="5.54296875" style="18" customWidth="1"/>
    <col min="2" max="2" width="9.7265625" style="206" customWidth="1"/>
    <col min="3" max="3" width="11.1796875" style="178" customWidth="1"/>
    <col min="4" max="4" width="56.54296875" style="2" customWidth="1"/>
    <col min="5" max="5" width="10.26953125" style="5" customWidth="1"/>
    <col min="6" max="6" width="11.453125" style="41" customWidth="1"/>
    <col min="7" max="7" width="10.1796875" style="641" customWidth="1"/>
    <col min="8" max="8" width="14.453125" style="593" customWidth="1"/>
    <col min="9" max="9" width="14.1796875" style="7" bestFit="1" customWidth="1"/>
    <col min="10" max="16384" width="8.81640625" style="7"/>
  </cols>
  <sheetData>
    <row r="1" spans="1:9" ht="13" x14ac:dyDescent="0.25">
      <c r="A1" s="821"/>
      <c r="B1" s="872"/>
      <c r="C1" s="822" t="s">
        <v>0</v>
      </c>
      <c r="D1" s="81" t="s">
        <v>10</v>
      </c>
      <c r="E1" s="823" t="s">
        <v>2</v>
      </c>
      <c r="F1" s="42" t="s">
        <v>1</v>
      </c>
      <c r="G1" s="633" t="s">
        <v>3</v>
      </c>
      <c r="H1" s="824" t="s">
        <v>4</v>
      </c>
      <c r="I1" s="8"/>
    </row>
    <row r="2" spans="1:9" ht="13" x14ac:dyDescent="0.25">
      <c r="A2" s="124"/>
      <c r="B2" s="873"/>
      <c r="C2" s="825"/>
      <c r="D2" s="82"/>
      <c r="E2" s="826"/>
      <c r="F2" s="43"/>
      <c r="G2" s="634"/>
      <c r="H2" s="827"/>
      <c r="I2" s="8"/>
    </row>
    <row r="3" spans="1:9" ht="13" x14ac:dyDescent="0.25">
      <c r="A3" s="124"/>
      <c r="B3" s="291"/>
      <c r="C3" s="828"/>
      <c r="D3" s="624" t="s">
        <v>470</v>
      </c>
      <c r="E3" s="14"/>
      <c r="F3" s="625"/>
      <c r="G3" s="635"/>
      <c r="H3" s="829"/>
      <c r="I3" s="8"/>
    </row>
    <row r="4" spans="1:9" ht="13" x14ac:dyDescent="0.25">
      <c r="A4" s="124"/>
      <c r="B4" s="291"/>
      <c r="C4" s="828"/>
      <c r="D4" s="624"/>
      <c r="E4" s="14"/>
      <c r="F4" s="625"/>
      <c r="G4" s="635"/>
      <c r="H4" s="829"/>
      <c r="I4" s="8"/>
    </row>
    <row r="5" spans="1:9" ht="13" x14ac:dyDescent="0.25">
      <c r="A5" s="124"/>
      <c r="B5" s="291"/>
      <c r="C5" s="828"/>
      <c r="D5" s="443" t="s">
        <v>130</v>
      </c>
      <c r="E5" s="442"/>
      <c r="F5" s="615"/>
      <c r="G5" s="611"/>
      <c r="H5" s="637"/>
      <c r="I5" s="8"/>
    </row>
    <row r="6" spans="1:9" ht="13" x14ac:dyDescent="0.25">
      <c r="A6" s="124"/>
      <c r="B6" s="291"/>
      <c r="C6" s="828"/>
      <c r="D6" s="443"/>
      <c r="E6" s="442"/>
      <c r="F6" s="615"/>
      <c r="G6" s="611"/>
      <c r="H6" s="637"/>
      <c r="I6" s="8"/>
    </row>
    <row r="7" spans="1:9" ht="13" x14ac:dyDescent="0.25">
      <c r="A7" s="124"/>
      <c r="B7" s="291"/>
      <c r="C7" s="828"/>
      <c r="D7" s="443" t="s">
        <v>216</v>
      </c>
      <c r="E7" s="442"/>
      <c r="F7" s="615"/>
      <c r="G7" s="611"/>
      <c r="H7" s="637"/>
      <c r="I7" s="8"/>
    </row>
    <row r="8" spans="1:9" ht="13" x14ac:dyDescent="0.25">
      <c r="A8" s="124"/>
      <c r="B8" s="291"/>
      <c r="C8" s="828"/>
      <c r="D8" s="443"/>
      <c r="E8" s="442"/>
      <c r="F8" s="615"/>
      <c r="G8" s="611"/>
      <c r="H8" s="637"/>
      <c r="I8" s="8"/>
    </row>
    <row r="9" spans="1:9" x14ac:dyDescent="0.25">
      <c r="A9" s="124"/>
      <c r="B9" s="291"/>
      <c r="C9" s="828"/>
      <c r="D9" s="440" t="s">
        <v>388</v>
      </c>
      <c r="E9" s="442">
        <f>1750*0.17</f>
        <v>297.5</v>
      </c>
      <c r="F9" s="615" t="s">
        <v>6</v>
      </c>
      <c r="G9" s="611">
        <v>1.65</v>
      </c>
      <c r="H9" s="637">
        <f>G9*E9</f>
        <v>490.875</v>
      </c>
      <c r="I9" s="8"/>
    </row>
    <row r="10" spans="1:9" x14ac:dyDescent="0.25">
      <c r="A10" s="124"/>
      <c r="B10" s="291"/>
      <c r="C10" s="828"/>
      <c r="D10" s="440"/>
      <c r="E10" s="442"/>
      <c r="F10" s="615"/>
      <c r="G10" s="611"/>
      <c r="H10" s="637"/>
      <c r="I10" s="8"/>
    </row>
    <row r="11" spans="1:9" x14ac:dyDescent="0.25">
      <c r="A11" s="124"/>
      <c r="B11" s="291"/>
      <c r="C11" s="828"/>
      <c r="D11" s="440" t="s">
        <v>387</v>
      </c>
      <c r="E11" s="442">
        <f>E9</f>
        <v>297.5</v>
      </c>
      <c r="F11" s="615" t="s">
        <v>6</v>
      </c>
      <c r="G11" s="611">
        <v>4.5199999999999996</v>
      </c>
      <c r="H11" s="637">
        <f>G11*E11</f>
        <v>1344.6999999999998</v>
      </c>
      <c r="I11" s="8"/>
    </row>
    <row r="12" spans="1:9" x14ac:dyDescent="0.25">
      <c r="A12" s="124"/>
      <c r="B12" s="291"/>
      <c r="C12" s="828"/>
      <c r="D12" s="440"/>
      <c r="E12" s="442"/>
      <c r="F12" s="615"/>
      <c r="G12" s="611"/>
      <c r="H12" s="637"/>
      <c r="I12" s="8"/>
    </row>
    <row r="13" spans="1:9" x14ac:dyDescent="0.25">
      <c r="A13" s="124"/>
      <c r="B13" s="291"/>
      <c r="C13" s="828"/>
      <c r="D13" s="191" t="s">
        <v>397</v>
      </c>
      <c r="E13" s="442">
        <f>E11</f>
        <v>297.5</v>
      </c>
      <c r="F13" s="615" t="s">
        <v>6</v>
      </c>
      <c r="G13" s="611">
        <v>25</v>
      </c>
      <c r="H13" s="637">
        <f>G13*E13</f>
        <v>7437.5</v>
      </c>
      <c r="I13" s="8"/>
    </row>
    <row r="14" spans="1:9" x14ac:dyDescent="0.25">
      <c r="A14" s="124"/>
      <c r="B14" s="291"/>
      <c r="C14" s="828"/>
      <c r="D14" s="191"/>
      <c r="E14" s="442"/>
      <c r="F14" s="615"/>
      <c r="G14" s="611"/>
      <c r="H14" s="637"/>
      <c r="I14" s="8"/>
    </row>
    <row r="15" spans="1:9" ht="13" x14ac:dyDescent="0.25">
      <c r="A15" s="124"/>
      <c r="B15" s="291"/>
      <c r="C15" s="828"/>
      <c r="D15" s="379" t="s">
        <v>43</v>
      </c>
      <c r="E15" s="439"/>
      <c r="F15" s="626"/>
      <c r="G15" s="611"/>
      <c r="H15" s="637"/>
      <c r="I15" s="8"/>
    </row>
    <row r="16" spans="1:9" ht="13" x14ac:dyDescent="0.25">
      <c r="A16" s="124"/>
      <c r="B16" s="291"/>
      <c r="C16" s="828"/>
      <c r="D16" s="379"/>
      <c r="E16" s="439"/>
      <c r="F16" s="626"/>
      <c r="G16" s="611"/>
      <c r="H16" s="637"/>
      <c r="I16" s="8"/>
    </row>
    <row r="17" spans="1:9" ht="13" x14ac:dyDescent="0.25">
      <c r="A17" s="124"/>
      <c r="B17" s="291"/>
      <c r="C17" s="828"/>
      <c r="D17" s="386" t="s">
        <v>225</v>
      </c>
      <c r="E17" s="439"/>
      <c r="F17" s="626"/>
      <c r="G17" s="636"/>
      <c r="H17" s="637"/>
      <c r="I17" s="8"/>
    </row>
    <row r="18" spans="1:9" ht="13" x14ac:dyDescent="0.25">
      <c r="A18" s="124"/>
      <c r="B18" s="291"/>
      <c r="C18" s="828"/>
      <c r="D18" s="386"/>
      <c r="E18" s="439"/>
      <c r="F18" s="626"/>
      <c r="G18" s="636"/>
      <c r="H18" s="637"/>
      <c r="I18" s="8"/>
    </row>
    <row r="19" spans="1:9" x14ac:dyDescent="0.25">
      <c r="A19" s="124"/>
      <c r="B19" s="291"/>
      <c r="C19" s="828"/>
      <c r="D19" s="3" t="s">
        <v>291</v>
      </c>
      <c r="E19" s="439">
        <f>1750*0.1</f>
        <v>175</v>
      </c>
      <c r="F19" s="615" t="s">
        <v>6</v>
      </c>
      <c r="G19" s="611">
        <v>40</v>
      </c>
      <c r="H19" s="637">
        <f>G19*E19</f>
        <v>7000</v>
      </c>
      <c r="I19" s="8"/>
    </row>
    <row r="20" spans="1:9" x14ac:dyDescent="0.25">
      <c r="A20" s="124"/>
      <c r="B20" s="291"/>
      <c r="C20" s="828"/>
      <c r="D20" s="3"/>
      <c r="E20" s="439"/>
      <c r="F20" s="615"/>
      <c r="G20" s="611"/>
      <c r="H20" s="637"/>
      <c r="I20" s="8"/>
    </row>
    <row r="21" spans="1:9" x14ac:dyDescent="0.25">
      <c r="A21" s="124"/>
      <c r="B21" s="291"/>
      <c r="C21" s="828"/>
      <c r="D21" s="3" t="s">
        <v>290</v>
      </c>
      <c r="E21" s="439">
        <f>1750</f>
        <v>1750</v>
      </c>
      <c r="F21" s="830" t="s">
        <v>5</v>
      </c>
      <c r="G21" s="637">
        <v>11</v>
      </c>
      <c r="H21" s="637">
        <f>G21*E21</f>
        <v>19250</v>
      </c>
      <c r="I21" s="8"/>
    </row>
    <row r="22" spans="1:9" x14ac:dyDescent="0.25">
      <c r="A22" s="124"/>
      <c r="B22" s="291"/>
      <c r="C22" s="828"/>
      <c r="D22" s="3"/>
      <c r="E22" s="439"/>
      <c r="F22" s="830"/>
      <c r="G22" s="637"/>
      <c r="H22" s="637"/>
      <c r="I22" s="8"/>
    </row>
    <row r="23" spans="1:9" x14ac:dyDescent="0.25">
      <c r="A23" s="124"/>
      <c r="B23" s="291"/>
      <c r="C23" s="828"/>
      <c r="D23" s="3" t="s">
        <v>267</v>
      </c>
      <c r="E23" s="439">
        <f>E21</f>
        <v>1750</v>
      </c>
      <c r="F23" s="830" t="s">
        <v>5</v>
      </c>
      <c r="G23" s="637">
        <v>9</v>
      </c>
      <c r="H23" s="637">
        <f>G23*E23</f>
        <v>15750</v>
      </c>
      <c r="I23" s="8"/>
    </row>
    <row r="24" spans="1:9" x14ac:dyDescent="0.25">
      <c r="A24" s="124"/>
      <c r="B24" s="291"/>
      <c r="C24" s="828"/>
      <c r="E24" s="439"/>
      <c r="F24" s="831"/>
      <c r="G24" s="647"/>
      <c r="H24" s="637"/>
      <c r="I24" s="8"/>
    </row>
    <row r="25" spans="1:9" x14ac:dyDescent="0.25">
      <c r="A25" s="124"/>
      <c r="B25" s="291"/>
      <c r="C25" s="828"/>
      <c r="D25" s="680" t="s">
        <v>295</v>
      </c>
      <c r="E25" s="227">
        <f>E23/2</f>
        <v>875</v>
      </c>
      <c r="F25" s="615" t="s">
        <v>7</v>
      </c>
      <c r="G25" s="637">
        <v>18</v>
      </c>
      <c r="H25" s="637">
        <f>E25*G25</f>
        <v>15750</v>
      </c>
      <c r="I25" s="8"/>
    </row>
    <row r="26" spans="1:9" ht="13.5" thickBot="1" x14ac:dyDescent="0.3">
      <c r="A26" s="832"/>
      <c r="B26" s="833"/>
      <c r="C26" s="834"/>
      <c r="D26" s="642"/>
      <c r="E26" s="835"/>
      <c r="F26" s="643"/>
      <c r="G26" s="644"/>
      <c r="H26" s="836"/>
      <c r="I26" s="8"/>
    </row>
    <row r="27" spans="1:9" ht="13" x14ac:dyDescent="0.25">
      <c r="A27" s="124"/>
      <c r="B27" s="291"/>
      <c r="C27" s="828"/>
      <c r="D27" s="624"/>
      <c r="E27" s="14"/>
      <c r="F27" s="625"/>
      <c r="G27" s="635"/>
      <c r="H27" s="637"/>
      <c r="I27" s="8"/>
    </row>
    <row r="28" spans="1:9" ht="13" x14ac:dyDescent="0.25">
      <c r="A28" s="124"/>
      <c r="B28" s="291"/>
      <c r="C28" s="828"/>
      <c r="D28" s="837" t="s">
        <v>143</v>
      </c>
      <c r="E28" s="14"/>
      <c r="F28" s="40"/>
      <c r="G28" s="638"/>
      <c r="H28" s="637"/>
      <c r="I28" s="838"/>
    </row>
    <row r="29" spans="1:9" ht="13" x14ac:dyDescent="0.25">
      <c r="A29" s="124"/>
      <c r="B29" s="291"/>
      <c r="C29" s="828"/>
      <c r="D29" s="83"/>
      <c r="E29" s="14"/>
      <c r="F29" s="40"/>
      <c r="G29" s="638"/>
      <c r="H29" s="637"/>
      <c r="I29" s="8"/>
    </row>
    <row r="30" spans="1:9" ht="14.5" x14ac:dyDescent="0.35">
      <c r="A30" s="8"/>
      <c r="B30" s="124"/>
      <c r="C30" s="839"/>
      <c r="D30" s="840" t="s">
        <v>405</v>
      </c>
      <c r="E30" s="615"/>
      <c r="F30" s="596"/>
      <c r="G30" s="637"/>
      <c r="H30" s="637"/>
      <c r="I30" s="8"/>
    </row>
    <row r="31" spans="1:9" x14ac:dyDescent="0.25">
      <c r="A31" s="8"/>
      <c r="B31" s="124"/>
      <c r="C31" s="839"/>
      <c r="D31" s="839"/>
      <c r="E31" s="615"/>
      <c r="F31" s="596"/>
      <c r="G31" s="637"/>
      <c r="H31" s="637"/>
      <c r="I31" s="8"/>
    </row>
    <row r="32" spans="1:9" ht="14.5" x14ac:dyDescent="0.25">
      <c r="A32" s="8"/>
      <c r="B32" s="124"/>
      <c r="C32" s="839"/>
      <c r="D32" s="841" t="s">
        <v>468</v>
      </c>
      <c r="E32" s="615"/>
      <c r="F32" s="596"/>
      <c r="G32" s="637"/>
      <c r="H32" s="637"/>
      <c r="I32" s="8"/>
    </row>
    <row r="33" spans="1:9" ht="14.5" x14ac:dyDescent="0.25">
      <c r="A33" s="8"/>
      <c r="B33" s="124"/>
      <c r="C33" s="839"/>
      <c r="D33" s="841" t="s">
        <v>469</v>
      </c>
      <c r="E33" s="615"/>
      <c r="F33" s="596"/>
      <c r="G33" s="637"/>
      <c r="H33" s="637"/>
      <c r="I33" s="8"/>
    </row>
    <row r="34" spans="1:9" x14ac:dyDescent="0.25">
      <c r="A34" s="8"/>
      <c r="B34" s="124"/>
      <c r="C34" s="839"/>
      <c r="D34" s="839"/>
      <c r="E34" s="615"/>
      <c r="F34" s="596"/>
      <c r="G34" s="637"/>
      <c r="H34" s="637"/>
      <c r="I34" s="8"/>
    </row>
    <row r="35" spans="1:9" ht="13" x14ac:dyDescent="0.25">
      <c r="A35" s="8"/>
      <c r="B35" s="124"/>
      <c r="C35" s="839"/>
      <c r="D35" s="443" t="s">
        <v>130</v>
      </c>
      <c r="E35" s="615"/>
      <c r="F35" s="596"/>
      <c r="G35" s="637"/>
      <c r="H35" s="637"/>
      <c r="I35" s="8"/>
    </row>
    <row r="36" spans="1:9" x14ac:dyDescent="0.25">
      <c r="A36" s="8"/>
      <c r="B36" s="124"/>
      <c r="C36" s="839"/>
      <c r="D36" s="839"/>
      <c r="E36" s="615"/>
      <c r="F36" s="596"/>
      <c r="G36" s="637"/>
      <c r="H36" s="637"/>
      <c r="I36" s="8"/>
    </row>
    <row r="37" spans="1:9" x14ac:dyDescent="0.25">
      <c r="A37" s="8"/>
      <c r="B37" s="124"/>
      <c r="C37" s="839"/>
      <c r="D37" s="839" t="s">
        <v>478</v>
      </c>
      <c r="E37" s="615">
        <v>11460</v>
      </c>
      <c r="F37" s="596" t="s">
        <v>6</v>
      </c>
      <c r="G37" s="637">
        <v>35</v>
      </c>
      <c r="H37" s="637">
        <f>G37*E37</f>
        <v>401100</v>
      </c>
      <c r="I37" s="8"/>
    </row>
    <row r="38" spans="1:9" x14ac:dyDescent="0.25">
      <c r="A38" s="8"/>
      <c r="B38" s="124"/>
      <c r="C38" s="839"/>
      <c r="D38" s="839"/>
      <c r="E38" s="615"/>
      <c r="F38" s="596"/>
      <c r="G38" s="637"/>
      <c r="H38" s="637"/>
      <c r="I38" s="8"/>
    </row>
    <row r="39" spans="1:9" x14ac:dyDescent="0.25">
      <c r="A39" s="8"/>
      <c r="B39" s="124"/>
      <c r="C39" s="839"/>
      <c r="D39" s="839"/>
      <c r="E39" s="615"/>
      <c r="F39" s="596"/>
      <c r="G39" s="637"/>
      <c r="H39" s="637"/>
      <c r="I39" s="8"/>
    </row>
    <row r="40" spans="1:9" ht="13" x14ac:dyDescent="0.25">
      <c r="A40" s="620"/>
      <c r="B40" s="124"/>
      <c r="C40" s="621"/>
      <c r="D40" s="590" t="s">
        <v>406</v>
      </c>
      <c r="E40" s="615"/>
      <c r="F40" s="596"/>
      <c r="G40" s="615"/>
      <c r="H40" s="615"/>
      <c r="I40" s="8"/>
    </row>
    <row r="41" spans="1:9" x14ac:dyDescent="0.25">
      <c r="A41" s="620"/>
      <c r="B41" s="124"/>
      <c r="C41" s="621"/>
      <c r="D41" s="842"/>
      <c r="E41" s="591"/>
      <c r="F41" s="843"/>
      <c r="G41" s="592"/>
      <c r="H41" s="619"/>
      <c r="I41" s="8"/>
    </row>
    <row r="42" spans="1:9" ht="25" x14ac:dyDescent="0.25">
      <c r="A42" s="620">
        <v>4</v>
      </c>
      <c r="B42" s="844">
        <v>30</v>
      </c>
      <c r="C42" s="845">
        <f>A42*B42</f>
        <v>120</v>
      </c>
      <c r="D42" s="417" t="s">
        <v>407</v>
      </c>
      <c r="E42" s="846">
        <f>C42</f>
        <v>120</v>
      </c>
      <c r="F42" s="594" t="s">
        <v>7</v>
      </c>
      <c r="G42" s="592">
        <v>8</v>
      </c>
      <c r="H42" s="619">
        <f>E42*G42</f>
        <v>960</v>
      </c>
      <c r="I42" s="8"/>
    </row>
    <row r="43" spans="1:9" x14ac:dyDescent="0.25">
      <c r="A43" s="620"/>
      <c r="B43" s="124"/>
      <c r="C43" s="621"/>
      <c r="D43" s="842"/>
      <c r="E43" s="591"/>
      <c r="F43" s="843"/>
      <c r="G43" s="592"/>
      <c r="H43" s="619"/>
      <c r="I43" s="8"/>
    </row>
    <row r="44" spans="1:9" x14ac:dyDescent="0.25">
      <c r="A44" s="839"/>
      <c r="B44" s="440"/>
      <c r="C44" s="620"/>
      <c r="D44" s="595"/>
      <c r="E44" s="846"/>
      <c r="F44" s="596"/>
      <c r="G44" s="637"/>
      <c r="H44" s="619"/>
      <c r="I44" s="8"/>
    </row>
    <row r="45" spans="1:9" x14ac:dyDescent="0.25">
      <c r="A45" s="620"/>
      <c r="B45" s="124"/>
      <c r="C45" s="621"/>
      <c r="D45" s="842"/>
      <c r="E45" s="591"/>
      <c r="F45" s="843"/>
      <c r="G45" s="592"/>
      <c r="H45" s="619"/>
      <c r="I45" s="8"/>
    </row>
    <row r="46" spans="1:9" ht="13" x14ac:dyDescent="0.25">
      <c r="A46" s="620"/>
      <c r="B46" s="124"/>
      <c r="C46" s="621"/>
      <c r="D46" s="590" t="s">
        <v>408</v>
      </c>
      <c r="E46" s="597" t="s">
        <v>409</v>
      </c>
      <c r="F46" s="627"/>
      <c r="G46" s="639"/>
      <c r="H46" s="619"/>
      <c r="I46" s="8"/>
    </row>
    <row r="47" spans="1:9" x14ac:dyDescent="0.25">
      <c r="A47" s="620"/>
      <c r="B47" s="124"/>
      <c r="C47" s="621"/>
      <c r="D47" s="598"/>
      <c r="E47" s="599"/>
      <c r="F47" s="600"/>
      <c r="G47" s="601"/>
      <c r="H47" s="619"/>
      <c r="I47" s="8"/>
    </row>
    <row r="48" spans="1:9" x14ac:dyDescent="0.25">
      <c r="A48" s="620">
        <v>2</v>
      </c>
      <c r="B48" s="844">
        <v>45</v>
      </c>
      <c r="C48" s="845">
        <f>A48*B48</f>
        <v>90</v>
      </c>
      <c r="D48" s="602" t="s">
        <v>410</v>
      </c>
      <c r="E48" s="603">
        <f>C48</f>
        <v>90</v>
      </c>
      <c r="F48" s="604" t="s">
        <v>7</v>
      </c>
      <c r="G48" s="603">
        <v>450</v>
      </c>
      <c r="H48" s="619">
        <f>G48*E48</f>
        <v>40500</v>
      </c>
      <c r="I48" s="8"/>
    </row>
    <row r="49" spans="1:9" x14ac:dyDescent="0.25">
      <c r="A49" s="620"/>
      <c r="B49" s="124"/>
      <c r="C49" s="621"/>
      <c r="D49" s="842"/>
      <c r="E49" s="622"/>
      <c r="F49" s="605"/>
      <c r="G49" s="592"/>
      <c r="H49" s="619"/>
      <c r="I49" s="8"/>
    </row>
    <row r="50" spans="1:9" x14ac:dyDescent="0.25">
      <c r="A50" s="620"/>
      <c r="B50" s="124"/>
      <c r="C50" s="621"/>
      <c r="D50" s="842"/>
      <c r="E50" s="622"/>
      <c r="F50" s="605"/>
      <c r="G50" s="592"/>
      <c r="H50" s="619"/>
      <c r="I50" s="8"/>
    </row>
    <row r="51" spans="1:9" x14ac:dyDescent="0.25">
      <c r="A51" s="620"/>
      <c r="B51" s="124"/>
      <c r="C51" s="621"/>
      <c r="D51" s="606" t="s">
        <v>411</v>
      </c>
      <c r="E51" s="607">
        <v>4</v>
      </c>
      <c r="F51" s="608" t="s">
        <v>412</v>
      </c>
      <c r="G51" s="603">
        <v>175</v>
      </c>
      <c r="H51" s="619">
        <f>G51*E51</f>
        <v>700</v>
      </c>
      <c r="I51" s="8"/>
    </row>
    <row r="52" spans="1:9" x14ac:dyDescent="0.25">
      <c r="A52" s="620"/>
      <c r="B52" s="124"/>
      <c r="C52" s="621"/>
      <c r="D52" s="842"/>
      <c r="E52" s="622"/>
      <c r="F52" s="605"/>
      <c r="G52" s="592"/>
      <c r="H52" s="619"/>
      <c r="I52" s="8"/>
    </row>
    <row r="53" spans="1:9" x14ac:dyDescent="0.25">
      <c r="A53" s="620"/>
      <c r="B53" s="124"/>
      <c r="C53" s="621"/>
      <c r="D53" s="842"/>
      <c r="E53" s="622"/>
      <c r="F53" s="605"/>
      <c r="G53" s="592"/>
      <c r="H53" s="619"/>
      <c r="I53" s="8"/>
    </row>
    <row r="54" spans="1:9" ht="13" x14ac:dyDescent="0.25">
      <c r="A54" s="620"/>
      <c r="B54" s="124"/>
      <c r="C54" s="621"/>
      <c r="D54" s="590" t="s">
        <v>413</v>
      </c>
      <c r="E54" s="622"/>
      <c r="F54" s="605"/>
      <c r="G54" s="592"/>
      <c r="H54" s="619"/>
      <c r="I54" s="8"/>
    </row>
    <row r="55" spans="1:9" x14ac:dyDescent="0.25">
      <c r="A55" s="620"/>
      <c r="B55" s="124"/>
      <c r="C55" s="621"/>
      <c r="D55" s="842"/>
      <c r="E55" s="622"/>
      <c r="F55" s="605"/>
      <c r="G55" s="592"/>
      <c r="H55" s="619"/>
      <c r="I55" s="8"/>
    </row>
    <row r="56" spans="1:9" x14ac:dyDescent="0.25">
      <c r="A56" s="620"/>
      <c r="B56" s="124">
        <v>45</v>
      </c>
      <c r="C56" s="621"/>
      <c r="D56" s="839" t="s">
        <v>414</v>
      </c>
      <c r="E56" s="603">
        <f>C57</f>
        <v>180</v>
      </c>
      <c r="F56" s="604" t="s">
        <v>5</v>
      </c>
      <c r="G56" s="603">
        <v>20</v>
      </c>
      <c r="H56" s="619">
        <f>E56*G56</f>
        <v>3600</v>
      </c>
      <c r="I56" s="8"/>
    </row>
    <row r="57" spans="1:9" x14ac:dyDescent="0.25">
      <c r="A57" s="620"/>
      <c r="B57" s="844">
        <v>4</v>
      </c>
      <c r="C57" s="845">
        <f>B56*B57</f>
        <v>180</v>
      </c>
      <c r="D57" s="842"/>
      <c r="E57" s="846"/>
      <c r="F57" s="605"/>
      <c r="G57" s="592"/>
      <c r="H57" s="619"/>
      <c r="I57" s="8"/>
    </row>
    <row r="58" spans="1:9" x14ac:dyDescent="0.25">
      <c r="A58" s="620"/>
      <c r="B58" s="124"/>
      <c r="C58" s="621"/>
      <c r="D58" s="842"/>
      <c r="E58" s="846"/>
      <c r="F58" s="843"/>
      <c r="G58" s="592"/>
      <c r="H58" s="619"/>
      <c r="I58" s="8"/>
    </row>
    <row r="59" spans="1:9" ht="13" x14ac:dyDescent="0.25">
      <c r="A59" s="620"/>
      <c r="B59" s="124"/>
      <c r="C59" s="621"/>
      <c r="D59" s="609" t="s">
        <v>415</v>
      </c>
      <c r="E59" s="846"/>
      <c r="F59" s="628"/>
      <c r="G59" s="640"/>
      <c r="H59" s="619"/>
      <c r="I59" s="8"/>
    </row>
    <row r="60" spans="1:9" x14ac:dyDescent="0.25">
      <c r="A60" s="620"/>
      <c r="B60" s="124"/>
      <c r="C60" s="621"/>
      <c r="D60" s="598"/>
      <c r="E60" s="846"/>
      <c r="F60" s="600"/>
      <c r="G60" s="601"/>
      <c r="H60" s="619"/>
      <c r="I60" s="8"/>
    </row>
    <row r="61" spans="1:9" ht="13" x14ac:dyDescent="0.25">
      <c r="A61" s="620"/>
      <c r="B61" s="124"/>
      <c r="C61" s="621"/>
      <c r="D61" s="847" t="s">
        <v>416</v>
      </c>
      <c r="E61" s="439"/>
      <c r="F61" s="596"/>
      <c r="G61" s="611"/>
      <c r="H61" s="619"/>
      <c r="I61" s="8"/>
    </row>
    <row r="62" spans="1:9" x14ac:dyDescent="0.25">
      <c r="A62" s="620"/>
      <c r="B62" s="124"/>
      <c r="C62" s="621"/>
      <c r="D62" s="646" t="s">
        <v>417</v>
      </c>
      <c r="E62" s="442"/>
      <c r="F62" s="596"/>
      <c r="G62" s="611"/>
      <c r="H62" s="619"/>
      <c r="I62" s="8"/>
    </row>
    <row r="63" spans="1:9" x14ac:dyDescent="0.25">
      <c r="A63" s="620"/>
      <c r="B63" s="124"/>
      <c r="C63" s="621"/>
      <c r="D63" s="646" t="s">
        <v>418</v>
      </c>
      <c r="E63" s="442">
        <f>C68</f>
        <v>90</v>
      </c>
      <c r="F63" s="596" t="s">
        <v>7</v>
      </c>
      <c r="G63" s="611">
        <v>8.5500000000000007</v>
      </c>
      <c r="H63" s="619">
        <f>E63*G63</f>
        <v>769.50000000000011</v>
      </c>
      <c r="I63" s="8"/>
    </row>
    <row r="64" spans="1:9" x14ac:dyDescent="0.25">
      <c r="A64" s="620"/>
      <c r="B64" s="124"/>
      <c r="C64" s="621"/>
      <c r="D64" s="646" t="s">
        <v>419</v>
      </c>
      <c r="E64" s="442">
        <f>E63*2</f>
        <v>180</v>
      </c>
      <c r="F64" s="596" t="s">
        <v>7</v>
      </c>
      <c r="G64" s="611">
        <v>0.93</v>
      </c>
      <c r="H64" s="619">
        <f>E64*G64</f>
        <v>167.4</v>
      </c>
      <c r="I64" s="8"/>
    </row>
    <row r="65" spans="1:9" ht="13" x14ac:dyDescent="0.25">
      <c r="A65" s="620"/>
      <c r="B65" s="124"/>
      <c r="C65" s="621"/>
      <c r="D65" s="847"/>
      <c r="E65" s="439"/>
      <c r="F65" s="596"/>
      <c r="G65" s="611"/>
      <c r="H65" s="619"/>
      <c r="I65" s="8"/>
    </row>
    <row r="66" spans="1:9" ht="13" x14ac:dyDescent="0.25">
      <c r="A66" s="620"/>
      <c r="B66" s="124"/>
      <c r="C66" s="621"/>
      <c r="D66" s="847"/>
      <c r="E66" s="439"/>
      <c r="F66" s="596"/>
      <c r="G66" s="611"/>
      <c r="H66" s="619"/>
      <c r="I66" s="8"/>
    </row>
    <row r="67" spans="1:9" ht="13" x14ac:dyDescent="0.25">
      <c r="A67" s="620"/>
      <c r="B67" s="124"/>
      <c r="C67" s="621"/>
      <c r="D67" s="847"/>
      <c r="E67" s="439"/>
      <c r="F67" s="596"/>
      <c r="G67" s="611"/>
      <c r="H67" s="619"/>
      <c r="I67" s="8"/>
    </row>
    <row r="68" spans="1:9" ht="25" x14ac:dyDescent="0.25">
      <c r="A68" s="620">
        <v>2</v>
      </c>
      <c r="B68" s="844">
        <f>B48</f>
        <v>45</v>
      </c>
      <c r="C68" s="845">
        <f>A68*B68</f>
        <v>90</v>
      </c>
      <c r="D68" s="646" t="s">
        <v>420</v>
      </c>
      <c r="E68" s="439">
        <f>C68</f>
        <v>90</v>
      </c>
      <c r="F68" s="596" t="s">
        <v>7</v>
      </c>
      <c r="G68" s="611">
        <v>140</v>
      </c>
      <c r="H68" s="619">
        <f>E68*G68</f>
        <v>12600</v>
      </c>
      <c r="I68" s="8"/>
    </row>
    <row r="69" spans="1:9" x14ac:dyDescent="0.25">
      <c r="A69" s="620"/>
      <c r="B69" s="124"/>
      <c r="C69" s="621"/>
      <c r="D69" s="842"/>
      <c r="E69" s="591"/>
      <c r="F69" s="843"/>
      <c r="G69" s="592"/>
      <c r="H69" s="619"/>
      <c r="I69" s="8"/>
    </row>
    <row r="70" spans="1:9" ht="13" x14ac:dyDescent="0.25">
      <c r="A70" s="620"/>
      <c r="B70" s="124"/>
      <c r="C70" s="621"/>
      <c r="D70" s="848"/>
      <c r="E70" s="591"/>
      <c r="F70" s="843"/>
      <c r="G70" s="592"/>
      <c r="H70" s="619"/>
      <c r="I70" s="8"/>
    </row>
    <row r="71" spans="1:9" ht="13" x14ac:dyDescent="0.25">
      <c r="A71" s="620"/>
      <c r="B71" s="124"/>
      <c r="C71" s="621"/>
      <c r="D71" s="849" t="s">
        <v>135</v>
      </c>
      <c r="E71" s="591"/>
      <c r="F71" s="843"/>
      <c r="G71" s="592"/>
      <c r="H71" s="619"/>
      <c r="I71" s="8"/>
    </row>
    <row r="72" spans="1:9" ht="13" x14ac:dyDescent="0.25">
      <c r="A72" s="620"/>
      <c r="B72" s="124"/>
      <c r="C72" s="621"/>
      <c r="D72" s="849"/>
      <c r="E72" s="591"/>
      <c r="F72" s="843"/>
      <c r="G72" s="592"/>
      <c r="H72" s="619"/>
      <c r="I72" s="8"/>
    </row>
    <row r="73" spans="1:9" x14ac:dyDescent="0.25">
      <c r="A73" s="620"/>
      <c r="B73" s="124"/>
      <c r="C73" s="621"/>
      <c r="D73" s="839" t="s">
        <v>421</v>
      </c>
      <c r="E73" s="14">
        <v>1</v>
      </c>
      <c r="F73" s="596" t="s">
        <v>237</v>
      </c>
      <c r="G73" s="592">
        <v>10000</v>
      </c>
      <c r="H73" s="619">
        <f>E73*G73</f>
        <v>10000</v>
      </c>
      <c r="I73" s="8"/>
    </row>
    <row r="74" spans="1:9" x14ac:dyDescent="0.25">
      <c r="A74" s="620"/>
      <c r="B74" s="124"/>
      <c r="C74" s="621"/>
      <c r="D74" s="839" t="s">
        <v>422</v>
      </c>
      <c r="E74" s="615"/>
      <c r="F74" s="596"/>
      <c r="G74" s="637"/>
      <c r="H74" s="619"/>
      <c r="I74" s="8"/>
    </row>
    <row r="75" spans="1:9" x14ac:dyDescent="0.25">
      <c r="A75" s="620"/>
      <c r="B75" s="124"/>
      <c r="C75" s="621"/>
      <c r="D75" s="839"/>
      <c r="E75" s="846"/>
      <c r="F75" s="596"/>
      <c r="G75" s="637"/>
      <c r="H75" s="619"/>
      <c r="I75" s="8"/>
    </row>
    <row r="76" spans="1:9" x14ac:dyDescent="0.25">
      <c r="A76" s="620"/>
      <c r="B76" s="124"/>
      <c r="C76" s="621"/>
      <c r="D76" s="839"/>
      <c r="E76" s="14"/>
      <c r="F76" s="596"/>
      <c r="G76" s="592"/>
      <c r="H76" s="619"/>
      <c r="I76" s="8"/>
    </row>
    <row r="77" spans="1:9" x14ac:dyDescent="0.25">
      <c r="A77" s="620"/>
      <c r="B77" s="124"/>
      <c r="C77" s="621"/>
      <c r="D77" s="606" t="s">
        <v>423</v>
      </c>
      <c r="E77" s="607">
        <v>87</v>
      </c>
      <c r="F77" s="596" t="s">
        <v>8</v>
      </c>
      <c r="G77" s="592">
        <v>45</v>
      </c>
      <c r="H77" s="619">
        <f>E77*G77</f>
        <v>3915</v>
      </c>
      <c r="I77" s="8"/>
    </row>
    <row r="78" spans="1:9" x14ac:dyDescent="0.25">
      <c r="A78" s="620"/>
      <c r="B78" s="124"/>
      <c r="C78" s="621"/>
      <c r="D78" s="606"/>
      <c r="E78" s="591"/>
      <c r="F78" s="843"/>
      <c r="G78" s="592"/>
      <c r="H78" s="619"/>
      <c r="I78" s="8"/>
    </row>
    <row r="79" spans="1:9" ht="25" x14ac:dyDescent="0.25">
      <c r="A79" s="620">
        <v>8</v>
      </c>
      <c r="B79" s="844">
        <v>20</v>
      </c>
      <c r="C79" s="621">
        <f>A79*B79</f>
        <v>160</v>
      </c>
      <c r="D79" s="606" t="s">
        <v>424</v>
      </c>
      <c r="E79" s="612">
        <f>C79</f>
        <v>160</v>
      </c>
      <c r="F79" s="843" t="s">
        <v>7</v>
      </c>
      <c r="G79" s="592">
        <v>65</v>
      </c>
      <c r="H79" s="619">
        <f>E79*G79</f>
        <v>10400</v>
      </c>
      <c r="I79" s="8"/>
    </row>
    <row r="80" spans="1:9" x14ac:dyDescent="0.25">
      <c r="A80" s="620"/>
      <c r="B80" s="124"/>
      <c r="C80" s="621"/>
      <c r="D80" s="606"/>
      <c r="E80" s="591"/>
      <c r="F80" s="843"/>
      <c r="G80" s="592"/>
      <c r="H80" s="619"/>
      <c r="I80" s="8"/>
    </row>
    <row r="81" spans="1:9" x14ac:dyDescent="0.25">
      <c r="A81" s="620"/>
      <c r="B81" s="124"/>
      <c r="C81" s="621"/>
      <c r="D81" s="606"/>
      <c r="E81" s="591"/>
      <c r="F81" s="843"/>
      <c r="G81" s="592"/>
      <c r="H81" s="619"/>
      <c r="I81" s="8"/>
    </row>
    <row r="82" spans="1:9" ht="25" x14ac:dyDescent="0.25">
      <c r="A82" s="620">
        <f>A79</f>
        <v>8</v>
      </c>
      <c r="B82" s="844">
        <v>20</v>
      </c>
      <c r="C82" s="621">
        <f>A82*B82</f>
        <v>160</v>
      </c>
      <c r="D82" s="417" t="s">
        <v>425</v>
      </c>
      <c r="E82" s="612">
        <f>C82</f>
        <v>160</v>
      </c>
      <c r="F82" s="843" t="s">
        <v>7</v>
      </c>
      <c r="G82" s="592">
        <v>35</v>
      </c>
      <c r="H82" s="619">
        <f>E82*G82</f>
        <v>5600</v>
      </c>
      <c r="I82" s="8"/>
    </row>
    <row r="83" spans="1:9" x14ac:dyDescent="0.25">
      <c r="A83" s="620"/>
      <c r="B83" s="124"/>
      <c r="C83" s="621"/>
      <c r="D83" s="613"/>
      <c r="E83" s="591"/>
      <c r="F83" s="843"/>
      <c r="G83" s="592"/>
      <c r="H83" s="619"/>
      <c r="I83" s="8"/>
    </row>
    <row r="84" spans="1:9" x14ac:dyDescent="0.25">
      <c r="A84" s="620"/>
      <c r="B84" s="124"/>
      <c r="C84" s="621"/>
      <c r="D84" s="839" t="s">
        <v>426</v>
      </c>
      <c r="E84" s="14">
        <f>A82*2</f>
        <v>16</v>
      </c>
      <c r="F84" s="594" t="s">
        <v>7</v>
      </c>
      <c r="G84" s="592">
        <v>30</v>
      </c>
      <c r="H84" s="619">
        <f>E84*G84</f>
        <v>480</v>
      </c>
      <c r="I84" s="8"/>
    </row>
    <row r="85" spans="1:9" x14ac:dyDescent="0.25">
      <c r="A85" s="620"/>
      <c r="B85" s="124"/>
      <c r="C85" s="621"/>
      <c r="D85" s="839"/>
      <c r="E85" s="615"/>
      <c r="F85" s="596"/>
      <c r="G85" s="637"/>
      <c r="H85" s="619"/>
      <c r="I85" s="8"/>
    </row>
    <row r="86" spans="1:9" x14ac:dyDescent="0.25">
      <c r="A86" s="620"/>
      <c r="B86" s="124"/>
      <c r="C86" s="621"/>
      <c r="D86" s="614" t="s">
        <v>427</v>
      </c>
      <c r="E86" s="615">
        <f>A79</f>
        <v>8</v>
      </c>
      <c r="F86" s="596" t="s">
        <v>8</v>
      </c>
      <c r="G86" s="637">
        <v>30</v>
      </c>
      <c r="H86" s="619">
        <f>E86*G86</f>
        <v>240</v>
      </c>
      <c r="I86" s="8"/>
    </row>
    <row r="87" spans="1:9" x14ac:dyDescent="0.25">
      <c r="A87" s="620"/>
      <c r="B87" s="124"/>
      <c r="C87" s="621"/>
      <c r="D87" s="613"/>
      <c r="E87" s="591"/>
      <c r="F87" s="843"/>
      <c r="G87" s="592"/>
      <c r="H87" s="619"/>
      <c r="I87" s="8"/>
    </row>
    <row r="88" spans="1:9" x14ac:dyDescent="0.25">
      <c r="A88" s="620"/>
      <c r="B88" s="124"/>
      <c r="C88" s="621"/>
      <c r="D88" s="613"/>
      <c r="E88" s="591"/>
      <c r="F88" s="843"/>
      <c r="G88" s="592"/>
      <c r="H88" s="619"/>
      <c r="I88" s="8"/>
    </row>
    <row r="89" spans="1:9" x14ac:dyDescent="0.25">
      <c r="A89" s="620"/>
      <c r="B89" s="124"/>
      <c r="C89" s="621"/>
      <c r="D89" s="613" t="s">
        <v>428</v>
      </c>
      <c r="E89" s="14">
        <v>1</v>
      </c>
      <c r="F89" s="596" t="s">
        <v>237</v>
      </c>
      <c r="G89" s="592">
        <v>1700</v>
      </c>
      <c r="H89" s="619">
        <f>E89*G89</f>
        <v>1700</v>
      </c>
      <c r="I89" s="8"/>
    </row>
    <row r="90" spans="1:9" x14ac:dyDescent="0.25">
      <c r="A90" s="620"/>
      <c r="B90" s="124"/>
      <c r="C90" s="621"/>
      <c r="D90" s="613"/>
      <c r="E90" s="591"/>
      <c r="F90" s="843"/>
      <c r="G90" s="592"/>
      <c r="H90" s="619"/>
      <c r="I90" s="8"/>
    </row>
    <row r="91" spans="1:9" x14ac:dyDescent="0.25">
      <c r="A91" s="620"/>
      <c r="B91" s="124"/>
      <c r="C91" s="621"/>
      <c r="D91" s="606" t="s">
        <v>429</v>
      </c>
      <c r="E91" s="615">
        <f>E86</f>
        <v>8</v>
      </c>
      <c r="F91" s="596" t="s">
        <v>8</v>
      </c>
      <c r="G91" s="637">
        <v>4060</v>
      </c>
      <c r="H91" s="619">
        <f>E91*G91</f>
        <v>32480</v>
      </c>
      <c r="I91" s="8"/>
    </row>
    <row r="92" spans="1:9" ht="13" x14ac:dyDescent="0.25">
      <c r="A92" s="620"/>
      <c r="B92" s="124"/>
      <c r="C92" s="621"/>
      <c r="D92" s="848"/>
      <c r="E92" s="591"/>
      <c r="F92" s="843"/>
      <c r="G92" s="592"/>
      <c r="H92" s="619"/>
      <c r="I92" s="8"/>
    </row>
    <row r="93" spans="1:9" ht="13" x14ac:dyDescent="0.25">
      <c r="A93" s="620"/>
      <c r="B93" s="124"/>
      <c r="C93" s="621"/>
      <c r="D93" s="848" t="s">
        <v>430</v>
      </c>
      <c r="E93" s="591"/>
      <c r="F93" s="843"/>
      <c r="G93" s="592"/>
      <c r="H93" s="619"/>
      <c r="I93" s="8"/>
    </row>
    <row r="94" spans="1:9" ht="13" x14ac:dyDescent="0.25">
      <c r="A94" s="620"/>
      <c r="B94" s="124"/>
      <c r="C94" s="621"/>
      <c r="D94" s="848"/>
      <c r="E94" s="591"/>
      <c r="F94" s="843"/>
      <c r="G94" s="592"/>
      <c r="H94" s="619"/>
      <c r="I94" s="8"/>
    </row>
    <row r="95" spans="1:9" ht="13" x14ac:dyDescent="0.25">
      <c r="A95" s="620"/>
      <c r="B95" s="124"/>
      <c r="C95" s="621"/>
      <c r="D95" s="848" t="s">
        <v>431</v>
      </c>
      <c r="E95" s="591"/>
      <c r="F95" s="843"/>
      <c r="G95" s="592"/>
      <c r="H95" s="619"/>
      <c r="I95" s="8"/>
    </row>
    <row r="96" spans="1:9" ht="13" x14ac:dyDescent="0.25">
      <c r="A96" s="620"/>
      <c r="B96" s="124"/>
      <c r="C96" s="621"/>
      <c r="D96" s="848" t="s">
        <v>432</v>
      </c>
      <c r="E96" s="591"/>
      <c r="F96" s="843"/>
      <c r="G96" s="592"/>
      <c r="H96" s="619"/>
      <c r="I96" s="8"/>
    </row>
    <row r="97" spans="1:9" ht="13" x14ac:dyDescent="0.25">
      <c r="A97" s="620"/>
      <c r="B97" s="124"/>
      <c r="C97" s="621"/>
      <c r="D97" s="848"/>
      <c r="E97" s="591"/>
      <c r="F97" s="843"/>
      <c r="G97" s="592"/>
      <c r="H97" s="619"/>
      <c r="I97" s="8"/>
    </row>
    <row r="98" spans="1:9" x14ac:dyDescent="0.25">
      <c r="A98" s="620">
        <v>2</v>
      </c>
      <c r="B98" s="124">
        <v>4</v>
      </c>
      <c r="C98" s="621"/>
      <c r="D98" s="602" t="s">
        <v>433</v>
      </c>
      <c r="E98" s="603">
        <f>C100</f>
        <v>3.84</v>
      </c>
      <c r="F98" s="604" t="s">
        <v>6</v>
      </c>
      <c r="G98" s="603">
        <v>145</v>
      </c>
      <c r="H98" s="619">
        <f>E98*G98</f>
        <v>556.79999999999995</v>
      </c>
      <c r="I98" s="8"/>
    </row>
    <row r="99" spans="1:9" ht="13" x14ac:dyDescent="0.25">
      <c r="A99" s="620"/>
      <c r="B99" s="124">
        <v>6</v>
      </c>
      <c r="C99" s="621"/>
      <c r="D99" s="848"/>
      <c r="E99" s="622"/>
      <c r="F99" s="605"/>
      <c r="G99" s="592"/>
      <c r="H99" s="619"/>
      <c r="I99" s="8"/>
    </row>
    <row r="100" spans="1:9" ht="13" x14ac:dyDescent="0.25">
      <c r="A100" s="620"/>
      <c r="B100" s="844">
        <v>0.08</v>
      </c>
      <c r="C100" s="845">
        <f>A98*B98*B99*B100</f>
        <v>3.84</v>
      </c>
      <c r="D100" s="848"/>
      <c r="E100" s="622"/>
      <c r="F100" s="605"/>
      <c r="G100" s="592"/>
      <c r="H100" s="619"/>
      <c r="I100" s="8"/>
    </row>
    <row r="101" spans="1:9" ht="13" x14ac:dyDescent="0.25">
      <c r="A101" s="620"/>
      <c r="B101" s="124"/>
      <c r="C101" s="621"/>
      <c r="D101" s="848"/>
      <c r="E101" s="622"/>
      <c r="F101" s="605"/>
      <c r="G101" s="592"/>
      <c r="H101" s="619"/>
      <c r="I101" s="8"/>
    </row>
    <row r="102" spans="1:9" x14ac:dyDescent="0.25">
      <c r="A102" s="620">
        <v>2</v>
      </c>
      <c r="B102" s="124">
        <f>B98</f>
        <v>4</v>
      </c>
      <c r="C102" s="621"/>
      <c r="D102" s="602" t="s">
        <v>434</v>
      </c>
      <c r="E102" s="603">
        <f>C104</f>
        <v>57.599999999999994</v>
      </c>
      <c r="F102" s="604" t="s">
        <v>6</v>
      </c>
      <c r="G102" s="603">
        <v>145</v>
      </c>
      <c r="H102" s="619">
        <f>E102*G102</f>
        <v>8352</v>
      </c>
      <c r="I102" s="8"/>
    </row>
    <row r="103" spans="1:9" ht="13" x14ac:dyDescent="0.25">
      <c r="A103" s="620"/>
      <c r="B103" s="124">
        <f>B99</f>
        <v>6</v>
      </c>
      <c r="C103" s="621"/>
      <c r="D103" s="848"/>
      <c r="E103" s="622"/>
      <c r="F103" s="605"/>
      <c r="G103" s="592"/>
      <c r="H103" s="619"/>
      <c r="I103" s="8"/>
    </row>
    <row r="104" spans="1:9" ht="13" x14ac:dyDescent="0.25">
      <c r="A104" s="620"/>
      <c r="B104" s="844">
        <v>1.2</v>
      </c>
      <c r="C104" s="845">
        <f>A102*B102*B103*B104</f>
        <v>57.599999999999994</v>
      </c>
      <c r="D104" s="848"/>
      <c r="E104" s="622"/>
      <c r="F104" s="605"/>
      <c r="G104" s="592"/>
      <c r="H104" s="619"/>
      <c r="I104" s="8"/>
    </row>
    <row r="105" spans="1:9" ht="13" x14ac:dyDescent="0.25">
      <c r="A105" s="620"/>
      <c r="B105" s="124"/>
      <c r="C105" s="621"/>
      <c r="D105" s="848"/>
      <c r="E105" s="622"/>
      <c r="F105" s="605"/>
      <c r="G105" s="592"/>
      <c r="H105" s="619"/>
      <c r="I105" s="8"/>
    </row>
    <row r="106" spans="1:9" x14ac:dyDescent="0.25">
      <c r="A106" s="620">
        <v>2</v>
      </c>
      <c r="B106" s="124">
        <f>B102*B103</f>
        <v>24</v>
      </c>
      <c r="C106" s="621"/>
      <c r="D106" s="602" t="s">
        <v>435</v>
      </c>
      <c r="E106" s="603">
        <f>C107</f>
        <v>57.599999999999994</v>
      </c>
      <c r="F106" s="604" t="s">
        <v>5</v>
      </c>
      <c r="G106" s="603">
        <v>115</v>
      </c>
      <c r="H106" s="619">
        <f>E106*G106</f>
        <v>6623.9999999999991</v>
      </c>
      <c r="I106" s="8"/>
    </row>
    <row r="107" spans="1:9" ht="13" x14ac:dyDescent="0.25">
      <c r="A107" s="620"/>
      <c r="B107" s="844">
        <v>1.2</v>
      </c>
      <c r="C107" s="845">
        <f>A106*B106*B107</f>
        <v>57.599999999999994</v>
      </c>
      <c r="D107" s="848"/>
      <c r="E107" s="622"/>
      <c r="F107" s="605"/>
      <c r="G107" s="592"/>
      <c r="H107" s="619"/>
      <c r="I107" s="8"/>
    </row>
    <row r="108" spans="1:9" ht="13" x14ac:dyDescent="0.25">
      <c r="A108" s="620"/>
      <c r="B108" s="124"/>
      <c r="C108" s="621"/>
      <c r="D108" s="848"/>
      <c r="E108" s="622"/>
      <c r="F108" s="605"/>
      <c r="G108" s="592"/>
      <c r="H108" s="619"/>
      <c r="I108" s="8"/>
    </row>
    <row r="109" spans="1:9" ht="25" x14ac:dyDescent="0.25">
      <c r="A109" s="620"/>
      <c r="B109" s="124"/>
      <c r="C109" s="621"/>
      <c r="D109" s="602" t="s">
        <v>436</v>
      </c>
      <c r="E109" s="603">
        <f>E102*0.28</f>
        <v>16.128</v>
      </c>
      <c r="F109" s="604" t="s">
        <v>437</v>
      </c>
      <c r="G109" s="603">
        <v>1350</v>
      </c>
      <c r="H109" s="619">
        <f>E109*G109</f>
        <v>21772.799999999999</v>
      </c>
      <c r="I109" s="8"/>
    </row>
    <row r="110" spans="1:9" x14ac:dyDescent="0.25">
      <c r="A110" s="620"/>
      <c r="B110" s="124"/>
      <c r="C110" s="621"/>
      <c r="D110" s="602"/>
      <c r="E110" s="603"/>
      <c r="F110" s="604"/>
      <c r="G110" s="603"/>
      <c r="H110" s="619"/>
      <c r="I110" s="8"/>
    </row>
    <row r="111" spans="1:9" ht="13" x14ac:dyDescent="0.25">
      <c r="A111" s="620"/>
      <c r="B111" s="124"/>
      <c r="C111" s="621"/>
      <c r="D111" s="848" t="s">
        <v>438</v>
      </c>
      <c r="E111" s="622"/>
      <c r="F111" s="605"/>
      <c r="G111" s="592"/>
      <c r="H111" s="619"/>
      <c r="I111" s="8"/>
    </row>
    <row r="112" spans="1:9" ht="13" x14ac:dyDescent="0.25">
      <c r="A112" s="620"/>
      <c r="B112" s="124"/>
      <c r="C112" s="621"/>
      <c r="D112" s="848"/>
      <c r="E112" s="622"/>
      <c r="F112" s="605"/>
      <c r="G112" s="592"/>
      <c r="H112" s="619"/>
      <c r="I112" s="8"/>
    </row>
    <row r="113" spans="1:9" x14ac:dyDescent="0.25">
      <c r="A113" s="620">
        <v>2</v>
      </c>
      <c r="B113" s="124">
        <v>10</v>
      </c>
      <c r="C113" s="621"/>
      <c r="D113" s="606" t="s">
        <v>439</v>
      </c>
      <c r="E113" s="603">
        <f>C114</f>
        <v>100</v>
      </c>
      <c r="F113" s="604" t="s">
        <v>5</v>
      </c>
      <c r="G113" s="603">
        <v>105</v>
      </c>
      <c r="H113" s="619">
        <f>E113*G113</f>
        <v>10500</v>
      </c>
      <c r="I113" s="8"/>
    </row>
    <row r="114" spans="1:9" ht="13" x14ac:dyDescent="0.25">
      <c r="A114" s="620"/>
      <c r="B114" s="844">
        <v>5</v>
      </c>
      <c r="C114" s="845">
        <f>A113*B113*B114</f>
        <v>100</v>
      </c>
      <c r="D114" s="848"/>
      <c r="E114" s="622"/>
      <c r="F114" s="605"/>
      <c r="G114" s="592"/>
      <c r="H114" s="619"/>
      <c r="I114" s="8"/>
    </row>
    <row r="115" spans="1:9" ht="13" x14ac:dyDescent="0.25">
      <c r="A115" s="620"/>
      <c r="B115" s="124"/>
      <c r="C115" s="621"/>
      <c r="D115" s="848"/>
      <c r="E115" s="622"/>
      <c r="F115" s="605"/>
      <c r="G115" s="592"/>
      <c r="H115" s="619"/>
      <c r="I115" s="8"/>
    </row>
    <row r="116" spans="1:9" x14ac:dyDescent="0.25">
      <c r="A116" s="620">
        <v>2</v>
      </c>
      <c r="B116" s="124">
        <v>4</v>
      </c>
      <c r="C116" s="621"/>
      <c r="D116" s="606" t="s">
        <v>440</v>
      </c>
      <c r="E116" s="603">
        <v>340</v>
      </c>
      <c r="F116" s="604" t="s">
        <v>6</v>
      </c>
      <c r="G116" s="603">
        <v>145</v>
      </c>
      <c r="H116" s="619">
        <f>E116*G116</f>
        <v>49300</v>
      </c>
      <c r="I116" s="8"/>
    </row>
    <row r="117" spans="1:9" x14ac:dyDescent="0.25">
      <c r="A117" s="620"/>
      <c r="B117" s="124">
        <f>B103</f>
        <v>6</v>
      </c>
      <c r="C117" s="621"/>
      <c r="D117" s="606"/>
      <c r="E117" s="603"/>
      <c r="F117" s="604"/>
      <c r="G117" s="603"/>
      <c r="H117" s="619"/>
      <c r="I117" s="8"/>
    </row>
    <row r="118" spans="1:9" ht="17.25" customHeight="1" x14ac:dyDescent="0.25">
      <c r="A118" s="620"/>
      <c r="B118" s="844">
        <v>1</v>
      </c>
      <c r="C118" s="845">
        <f>A116*B116*B117*B118</f>
        <v>48</v>
      </c>
      <c r="D118" s="606"/>
      <c r="E118" s="603"/>
      <c r="F118" s="604"/>
      <c r="G118" s="603"/>
      <c r="H118" s="619"/>
      <c r="I118" s="8"/>
    </row>
    <row r="119" spans="1:9" x14ac:dyDescent="0.25">
      <c r="A119" s="620"/>
      <c r="B119" s="124"/>
      <c r="C119" s="621"/>
      <c r="D119" s="606"/>
      <c r="E119" s="603"/>
      <c r="F119" s="604"/>
      <c r="G119" s="603"/>
      <c r="H119" s="619"/>
      <c r="I119" s="8"/>
    </row>
    <row r="120" spans="1:9" ht="25" x14ac:dyDescent="0.25">
      <c r="A120" s="620"/>
      <c r="B120" s="124"/>
      <c r="C120" s="621"/>
      <c r="D120" s="602" t="s">
        <v>441</v>
      </c>
      <c r="E120" s="603">
        <f>E116*0.2</f>
        <v>68</v>
      </c>
      <c r="F120" s="604" t="s">
        <v>437</v>
      </c>
      <c r="G120" s="603">
        <v>1350</v>
      </c>
      <c r="H120" s="619">
        <f>E120*G120</f>
        <v>91800</v>
      </c>
      <c r="I120" s="8"/>
    </row>
    <row r="121" spans="1:9" ht="13" x14ac:dyDescent="0.25">
      <c r="A121" s="620"/>
      <c r="B121" s="124"/>
      <c r="C121" s="621"/>
      <c r="D121" s="848"/>
      <c r="E121" s="622"/>
      <c r="F121" s="605"/>
      <c r="G121" s="592"/>
      <c r="H121" s="619"/>
      <c r="I121" s="8"/>
    </row>
    <row r="122" spans="1:9" ht="13" x14ac:dyDescent="0.25">
      <c r="A122" s="620"/>
      <c r="B122" s="124"/>
      <c r="C122" s="621"/>
      <c r="D122" s="848" t="s">
        <v>442</v>
      </c>
      <c r="E122" s="622"/>
      <c r="F122" s="605"/>
      <c r="G122" s="592"/>
      <c r="H122" s="619"/>
      <c r="I122" s="8"/>
    </row>
    <row r="123" spans="1:9" ht="13" x14ac:dyDescent="0.25">
      <c r="A123" s="620"/>
      <c r="B123" s="124"/>
      <c r="C123" s="621"/>
      <c r="D123" s="848"/>
      <c r="E123" s="622"/>
      <c r="F123" s="605"/>
      <c r="G123" s="592"/>
      <c r="H123" s="619"/>
      <c r="I123" s="8"/>
    </row>
    <row r="124" spans="1:9" x14ac:dyDescent="0.25">
      <c r="A124" s="620">
        <v>4</v>
      </c>
      <c r="B124" s="124">
        <v>4.5</v>
      </c>
      <c r="C124" s="621"/>
      <c r="D124" s="606" t="s">
        <v>439</v>
      </c>
      <c r="E124" s="603">
        <f>C125</f>
        <v>108</v>
      </c>
      <c r="F124" s="604" t="s">
        <v>5</v>
      </c>
      <c r="G124" s="603">
        <v>200</v>
      </c>
      <c r="H124" s="619">
        <f>E124*G124</f>
        <v>21600</v>
      </c>
      <c r="I124" s="8"/>
    </row>
    <row r="125" spans="1:9" ht="13" x14ac:dyDescent="0.25">
      <c r="A125" s="620"/>
      <c r="B125" s="844">
        <v>6</v>
      </c>
      <c r="C125" s="845">
        <f>A124*B124*B125</f>
        <v>108</v>
      </c>
      <c r="D125" s="848"/>
      <c r="E125" s="622"/>
      <c r="F125" s="605"/>
      <c r="G125" s="592"/>
      <c r="H125" s="619"/>
      <c r="I125" s="8"/>
    </row>
    <row r="126" spans="1:9" ht="13" x14ac:dyDescent="0.25">
      <c r="A126" s="620"/>
      <c r="B126" s="124"/>
      <c r="C126" s="621"/>
      <c r="D126" s="848"/>
      <c r="E126" s="622"/>
      <c r="F126" s="605"/>
      <c r="G126" s="592"/>
      <c r="H126" s="619"/>
      <c r="I126" s="8"/>
    </row>
    <row r="127" spans="1:9" ht="13" x14ac:dyDescent="0.25">
      <c r="A127" s="620"/>
      <c r="B127" s="124"/>
      <c r="C127" s="621"/>
      <c r="D127" s="848"/>
      <c r="E127" s="622"/>
      <c r="F127" s="605"/>
      <c r="G127" s="592"/>
      <c r="H127" s="619"/>
      <c r="I127" s="8"/>
    </row>
    <row r="128" spans="1:9" ht="13" x14ac:dyDescent="0.25">
      <c r="A128" s="620"/>
      <c r="B128" s="124"/>
      <c r="C128" s="621"/>
      <c r="D128" s="848" t="s">
        <v>443</v>
      </c>
      <c r="E128" s="622"/>
      <c r="F128" s="605"/>
      <c r="G128" s="592"/>
      <c r="H128" s="619"/>
      <c r="I128" s="8"/>
    </row>
    <row r="129" spans="1:9" ht="13" x14ac:dyDescent="0.25">
      <c r="A129" s="620"/>
      <c r="B129" s="124"/>
      <c r="C129" s="621"/>
      <c r="D129" s="848"/>
      <c r="E129" s="622"/>
      <c r="F129" s="605"/>
      <c r="G129" s="592"/>
      <c r="H129" s="619"/>
      <c r="I129" s="8"/>
    </row>
    <row r="130" spans="1:9" x14ac:dyDescent="0.25">
      <c r="A130" s="620"/>
      <c r="B130" s="124"/>
      <c r="C130" s="621"/>
      <c r="D130" s="614" t="s">
        <v>444</v>
      </c>
      <c r="E130" s="607">
        <v>4</v>
      </c>
      <c r="F130" s="608" t="s">
        <v>412</v>
      </c>
      <c r="G130" s="632">
        <v>18000</v>
      </c>
      <c r="H130" s="632">
        <f>G130*E130</f>
        <v>72000</v>
      </c>
      <c r="I130" s="8"/>
    </row>
    <row r="131" spans="1:9" ht="13" x14ac:dyDescent="0.25">
      <c r="A131" s="620"/>
      <c r="B131" s="124"/>
      <c r="C131" s="621"/>
      <c r="D131" s="848"/>
      <c r="E131" s="622"/>
      <c r="F131" s="605"/>
      <c r="G131" s="592"/>
      <c r="H131" s="619"/>
      <c r="I131" s="8"/>
    </row>
    <row r="132" spans="1:9" ht="25" x14ac:dyDescent="0.25">
      <c r="A132" s="620"/>
      <c r="B132" s="124"/>
      <c r="C132" s="621"/>
      <c r="D132" s="614" t="s">
        <v>445</v>
      </c>
      <c r="E132" s="607">
        <v>2</v>
      </c>
      <c r="F132" s="608" t="s">
        <v>412</v>
      </c>
      <c r="G132" s="632">
        <v>22000</v>
      </c>
      <c r="H132" s="632">
        <f>E132*G132</f>
        <v>44000</v>
      </c>
      <c r="I132" s="8"/>
    </row>
    <row r="133" spans="1:9" x14ac:dyDescent="0.25">
      <c r="A133" s="620"/>
      <c r="B133" s="440"/>
      <c r="C133" s="620"/>
      <c r="D133" s="595"/>
      <c r="E133" s="615"/>
      <c r="F133" s="850"/>
      <c r="G133" s="637"/>
      <c r="H133" s="619"/>
      <c r="I133" s="8"/>
    </row>
    <row r="134" spans="1:9" ht="13" x14ac:dyDescent="0.25">
      <c r="A134" s="620"/>
      <c r="B134" s="124"/>
      <c r="C134" s="621"/>
      <c r="D134" s="848"/>
      <c r="E134" s="622"/>
      <c r="F134" s="605"/>
      <c r="G134" s="592"/>
      <c r="H134" s="619"/>
      <c r="I134" s="8"/>
    </row>
    <row r="135" spans="1:9" ht="13" x14ac:dyDescent="0.25">
      <c r="A135" s="620"/>
      <c r="B135" s="124"/>
      <c r="C135" s="621"/>
      <c r="D135" s="848" t="s">
        <v>446</v>
      </c>
      <c r="E135" s="622"/>
      <c r="F135" s="605"/>
      <c r="G135" s="592"/>
      <c r="H135" s="619"/>
      <c r="I135" s="8"/>
    </row>
    <row r="136" spans="1:9" ht="13" x14ac:dyDescent="0.25">
      <c r="A136" s="620"/>
      <c r="B136" s="124"/>
      <c r="C136" s="621"/>
      <c r="D136" s="848"/>
      <c r="E136" s="622"/>
      <c r="F136" s="605"/>
      <c r="G136" s="592"/>
      <c r="H136" s="619"/>
      <c r="I136" s="8"/>
    </row>
    <row r="137" spans="1:9" x14ac:dyDescent="0.25">
      <c r="A137" s="620"/>
      <c r="B137" s="124">
        <v>45</v>
      </c>
      <c r="C137" s="621"/>
      <c r="D137" s="602" t="s">
        <v>447</v>
      </c>
      <c r="E137" s="603">
        <f>C139</f>
        <v>81</v>
      </c>
      <c r="F137" s="604" t="s">
        <v>6</v>
      </c>
      <c r="G137" s="603">
        <v>145</v>
      </c>
      <c r="H137" s="619">
        <f>E137*G137</f>
        <v>11745</v>
      </c>
      <c r="I137" s="8"/>
    </row>
    <row r="138" spans="1:9" ht="13" x14ac:dyDescent="0.25">
      <c r="A138" s="620"/>
      <c r="B138" s="124">
        <v>6</v>
      </c>
      <c r="C138" s="621"/>
      <c r="D138" s="848"/>
      <c r="E138" s="622"/>
      <c r="F138" s="605"/>
      <c r="G138" s="592"/>
      <c r="H138" s="619"/>
      <c r="I138" s="8"/>
    </row>
    <row r="139" spans="1:9" ht="13" x14ac:dyDescent="0.25">
      <c r="A139" s="620"/>
      <c r="B139" s="844">
        <v>0.3</v>
      </c>
      <c r="C139" s="845">
        <f>B137*B138*B139</f>
        <v>81</v>
      </c>
      <c r="D139" s="848"/>
      <c r="E139" s="622"/>
      <c r="F139" s="605"/>
      <c r="G139" s="592"/>
      <c r="H139" s="619"/>
      <c r="I139" s="8"/>
    </row>
    <row r="140" spans="1:9" ht="13" x14ac:dyDescent="0.25">
      <c r="A140" s="620"/>
      <c r="B140" s="124"/>
      <c r="C140" s="621"/>
      <c r="D140" s="848"/>
      <c r="E140" s="622"/>
      <c r="F140" s="605"/>
      <c r="G140" s="592"/>
      <c r="H140" s="619"/>
      <c r="I140" s="8"/>
    </row>
    <row r="141" spans="1:9" ht="13" x14ac:dyDescent="0.25">
      <c r="A141" s="620"/>
      <c r="B141" s="124"/>
      <c r="C141" s="621"/>
      <c r="D141" s="848"/>
      <c r="E141" s="622"/>
      <c r="F141" s="605"/>
      <c r="G141" s="592"/>
      <c r="H141" s="619"/>
      <c r="I141" s="8"/>
    </row>
    <row r="142" spans="1:9" x14ac:dyDescent="0.25">
      <c r="A142" s="620"/>
      <c r="B142" s="124">
        <v>94</v>
      </c>
      <c r="C142" s="621"/>
      <c r="D142" s="602" t="s">
        <v>435</v>
      </c>
      <c r="E142" s="603">
        <f>C143</f>
        <v>28.2</v>
      </c>
      <c r="F142" s="604" t="s">
        <v>5</v>
      </c>
      <c r="G142" s="603">
        <v>115</v>
      </c>
      <c r="H142" s="619">
        <f>E142*G142</f>
        <v>3243</v>
      </c>
      <c r="I142" s="8"/>
    </row>
    <row r="143" spans="1:9" ht="13" x14ac:dyDescent="0.25">
      <c r="A143" s="620"/>
      <c r="B143" s="844">
        <f>B139</f>
        <v>0.3</v>
      </c>
      <c r="C143" s="845">
        <f>B142*B143</f>
        <v>28.2</v>
      </c>
      <c r="D143" s="848"/>
      <c r="E143" s="622"/>
      <c r="F143" s="605"/>
      <c r="G143" s="592"/>
      <c r="H143" s="619"/>
      <c r="I143" s="8"/>
    </row>
    <row r="144" spans="1:9" ht="13" x14ac:dyDescent="0.25">
      <c r="A144" s="620"/>
      <c r="B144" s="124"/>
      <c r="C144" s="621"/>
      <c r="D144" s="848"/>
      <c r="E144" s="622"/>
      <c r="F144" s="605"/>
      <c r="G144" s="592"/>
      <c r="H144" s="619"/>
      <c r="I144" s="8"/>
    </row>
    <row r="145" spans="1:9" ht="13" x14ac:dyDescent="0.25">
      <c r="A145" s="620"/>
      <c r="B145" s="124"/>
      <c r="C145" s="621"/>
      <c r="D145" s="848"/>
      <c r="E145" s="622"/>
      <c r="F145" s="605"/>
      <c r="G145" s="592"/>
      <c r="H145" s="619"/>
      <c r="I145" s="8"/>
    </row>
    <row r="146" spans="1:9" x14ac:dyDescent="0.25">
      <c r="A146" s="620"/>
      <c r="B146" s="124">
        <f>B137</f>
        <v>45</v>
      </c>
      <c r="C146" s="621"/>
      <c r="D146" s="602" t="s">
        <v>448</v>
      </c>
      <c r="E146" s="603">
        <f>C147</f>
        <v>270</v>
      </c>
      <c r="F146" s="604" t="s">
        <v>5</v>
      </c>
      <c r="G146" s="603">
        <v>85</v>
      </c>
      <c r="H146" s="619">
        <f>E146*G146</f>
        <v>22950</v>
      </c>
      <c r="I146" s="8"/>
    </row>
    <row r="147" spans="1:9" ht="13" x14ac:dyDescent="0.25">
      <c r="A147" s="620"/>
      <c r="B147" s="844">
        <f>B138</f>
        <v>6</v>
      </c>
      <c r="C147" s="845">
        <f>B146*B147</f>
        <v>270</v>
      </c>
      <c r="D147" s="848"/>
      <c r="E147" s="622"/>
      <c r="F147" s="605"/>
      <c r="G147" s="592"/>
      <c r="H147" s="619"/>
      <c r="I147" s="8"/>
    </row>
    <row r="148" spans="1:9" ht="13" x14ac:dyDescent="0.25">
      <c r="A148" s="620"/>
      <c r="B148" s="124"/>
      <c r="C148" s="621"/>
      <c r="D148" s="848"/>
      <c r="E148" s="622"/>
      <c r="F148" s="605"/>
      <c r="G148" s="592"/>
      <c r="H148" s="619"/>
      <c r="I148" s="8"/>
    </row>
    <row r="149" spans="1:9" ht="13" x14ac:dyDescent="0.25">
      <c r="A149" s="620"/>
      <c r="B149" s="124"/>
      <c r="C149" s="621"/>
      <c r="D149" s="848"/>
      <c r="E149" s="622"/>
      <c r="F149" s="605"/>
      <c r="G149" s="592"/>
      <c r="H149" s="619"/>
      <c r="I149" s="8"/>
    </row>
    <row r="150" spans="1:9" ht="25" x14ac:dyDescent="0.25">
      <c r="A150" s="620"/>
      <c r="B150" s="124"/>
      <c r="C150" s="621"/>
      <c r="D150" s="602" t="s">
        <v>449</v>
      </c>
      <c r="E150" s="603">
        <f>E137*0.4</f>
        <v>32.4</v>
      </c>
      <c r="F150" s="604" t="s">
        <v>437</v>
      </c>
      <c r="G150" s="603">
        <v>1350</v>
      </c>
      <c r="H150" s="619">
        <f>E150*G150</f>
        <v>43740</v>
      </c>
      <c r="I150" s="8"/>
    </row>
    <row r="151" spans="1:9" x14ac:dyDescent="0.25">
      <c r="A151" s="620"/>
      <c r="B151" s="124"/>
      <c r="C151" s="621"/>
      <c r="D151" s="602"/>
      <c r="E151" s="603"/>
      <c r="F151" s="604"/>
      <c r="G151" s="603"/>
      <c r="H151" s="619"/>
      <c r="I151" s="8"/>
    </row>
    <row r="152" spans="1:9" ht="13" x14ac:dyDescent="0.25">
      <c r="A152" s="620"/>
      <c r="B152" s="124"/>
      <c r="C152" s="621"/>
      <c r="D152" s="590" t="s">
        <v>450</v>
      </c>
      <c r="E152" s="603"/>
      <c r="F152" s="604"/>
      <c r="G152" s="603"/>
      <c r="H152" s="619"/>
      <c r="I152" s="8"/>
    </row>
    <row r="153" spans="1:9" x14ac:dyDescent="0.25">
      <c r="A153" s="620">
        <v>2</v>
      </c>
      <c r="B153" s="124">
        <f>B137</f>
        <v>45</v>
      </c>
      <c r="C153" s="621"/>
      <c r="D153" s="602" t="s">
        <v>451</v>
      </c>
      <c r="E153" s="603">
        <f>C155</f>
        <v>25.200000000000003</v>
      </c>
      <c r="F153" s="604" t="s">
        <v>6</v>
      </c>
      <c r="G153" s="603">
        <v>145</v>
      </c>
      <c r="H153" s="619">
        <f>E153*G153</f>
        <v>3654.0000000000005</v>
      </c>
      <c r="I153" s="8"/>
    </row>
    <row r="154" spans="1:9" ht="13" x14ac:dyDescent="0.25">
      <c r="A154" s="620"/>
      <c r="B154" s="124">
        <v>0.56000000000000005</v>
      </c>
      <c r="C154" s="621"/>
      <c r="D154" s="848"/>
      <c r="E154" s="622"/>
      <c r="F154" s="605"/>
      <c r="G154" s="592"/>
      <c r="H154" s="619"/>
      <c r="I154" s="8"/>
    </row>
    <row r="155" spans="1:9" ht="13" x14ac:dyDescent="0.25">
      <c r="A155" s="620"/>
      <c r="B155" s="844">
        <v>0.5</v>
      </c>
      <c r="C155" s="845">
        <f>A153*B153*B154*B155</f>
        <v>25.200000000000003</v>
      </c>
      <c r="D155" s="848"/>
      <c r="E155" s="622"/>
      <c r="F155" s="605"/>
      <c r="G155" s="592"/>
      <c r="H155" s="619"/>
      <c r="I155" s="8"/>
    </row>
    <row r="156" spans="1:9" ht="13" x14ac:dyDescent="0.25">
      <c r="A156" s="620"/>
      <c r="B156" s="124"/>
      <c r="C156" s="621"/>
      <c r="D156" s="848"/>
      <c r="E156" s="622"/>
      <c r="F156" s="605"/>
      <c r="G156" s="592"/>
      <c r="H156" s="619"/>
      <c r="I156" s="8"/>
    </row>
    <row r="157" spans="1:9" ht="13" x14ac:dyDescent="0.25">
      <c r="A157" s="620"/>
      <c r="B157" s="124"/>
      <c r="C157" s="621"/>
      <c r="D157" s="848"/>
      <c r="E157" s="622"/>
      <c r="F157" s="605"/>
      <c r="G157" s="592"/>
      <c r="H157" s="619"/>
      <c r="I157" s="8"/>
    </row>
    <row r="158" spans="1:9" x14ac:dyDescent="0.25">
      <c r="A158" s="620">
        <f>2*2</f>
        <v>4</v>
      </c>
      <c r="B158" s="124">
        <f>B153</f>
        <v>45</v>
      </c>
      <c r="C158" s="621"/>
      <c r="D158" s="602" t="s">
        <v>435</v>
      </c>
      <c r="E158" s="603">
        <f>C159</f>
        <v>25.200000000000003</v>
      </c>
      <c r="F158" s="604" t="s">
        <v>5</v>
      </c>
      <c r="G158" s="603">
        <v>115</v>
      </c>
      <c r="H158" s="619">
        <f>E158*G158</f>
        <v>2898.0000000000005</v>
      </c>
      <c r="I158" s="8"/>
    </row>
    <row r="159" spans="1:9" ht="13" x14ac:dyDescent="0.25">
      <c r="A159" s="620"/>
      <c r="B159" s="844">
        <v>0.56000000000000005</v>
      </c>
      <c r="C159" s="845">
        <f>B158*B159</f>
        <v>25.200000000000003</v>
      </c>
      <c r="D159" s="848"/>
      <c r="E159" s="622"/>
      <c r="F159" s="605"/>
      <c r="G159" s="592"/>
      <c r="H159" s="619"/>
      <c r="I159" s="8"/>
    </row>
    <row r="160" spans="1:9" ht="13" x14ac:dyDescent="0.25">
      <c r="A160" s="620"/>
      <c r="B160" s="124"/>
      <c r="C160" s="621"/>
      <c r="D160" s="848"/>
      <c r="E160" s="622"/>
      <c r="F160" s="605"/>
      <c r="G160" s="592"/>
      <c r="H160" s="619"/>
      <c r="I160" s="8"/>
    </row>
    <row r="161" spans="1:9" ht="13" x14ac:dyDescent="0.25">
      <c r="A161" s="620"/>
      <c r="B161" s="124"/>
      <c r="C161" s="621"/>
      <c r="D161" s="848"/>
      <c r="E161" s="622"/>
      <c r="F161" s="605"/>
      <c r="G161" s="592"/>
      <c r="H161" s="619"/>
      <c r="I161" s="8"/>
    </row>
    <row r="162" spans="1:9" x14ac:dyDescent="0.25">
      <c r="A162" s="620">
        <f>2*2</f>
        <v>4</v>
      </c>
      <c r="B162" s="124">
        <f>B153</f>
        <v>45</v>
      </c>
      <c r="C162" s="621"/>
      <c r="D162" s="602" t="s">
        <v>448</v>
      </c>
      <c r="E162" s="603">
        <f>C163</f>
        <v>22.5</v>
      </c>
      <c r="F162" s="604" t="s">
        <v>5</v>
      </c>
      <c r="G162" s="603">
        <v>85</v>
      </c>
      <c r="H162" s="619">
        <f>E162*G162</f>
        <v>1912.5</v>
      </c>
      <c r="I162" s="8"/>
    </row>
    <row r="163" spans="1:9" ht="13" x14ac:dyDescent="0.25">
      <c r="A163" s="620"/>
      <c r="B163" s="844">
        <v>0.5</v>
      </c>
      <c r="C163" s="845">
        <f>B162*B163</f>
        <v>22.5</v>
      </c>
      <c r="D163" s="848"/>
      <c r="E163" s="622"/>
      <c r="F163" s="605"/>
      <c r="G163" s="592"/>
      <c r="H163" s="619"/>
      <c r="I163" s="8"/>
    </row>
    <row r="164" spans="1:9" ht="13" x14ac:dyDescent="0.25">
      <c r="A164" s="620"/>
      <c r="B164" s="124"/>
      <c r="C164" s="621"/>
      <c r="D164" s="848"/>
      <c r="E164" s="622"/>
      <c r="F164" s="605"/>
      <c r="G164" s="592"/>
      <c r="H164" s="619"/>
      <c r="I164" s="8"/>
    </row>
    <row r="165" spans="1:9" ht="13" x14ac:dyDescent="0.25">
      <c r="A165" s="620"/>
      <c r="B165" s="124"/>
      <c r="C165" s="621"/>
      <c r="D165" s="848"/>
      <c r="E165" s="622"/>
      <c r="F165" s="605"/>
      <c r="G165" s="592"/>
      <c r="H165" s="619"/>
      <c r="I165" s="8"/>
    </row>
    <row r="166" spans="1:9" ht="25" x14ac:dyDescent="0.25">
      <c r="A166" s="620"/>
      <c r="B166" s="124"/>
      <c r="C166" s="621"/>
      <c r="D166" s="602" t="s">
        <v>436</v>
      </c>
      <c r="E166" s="603">
        <f>E153*0.28</f>
        <v>7.0560000000000018</v>
      </c>
      <c r="F166" s="604" t="s">
        <v>437</v>
      </c>
      <c r="G166" s="603">
        <v>1350</v>
      </c>
      <c r="H166" s="619">
        <f>E166*G166</f>
        <v>9525.6000000000022</v>
      </c>
      <c r="I166" s="8"/>
    </row>
    <row r="167" spans="1:9" x14ac:dyDescent="0.25">
      <c r="A167" s="620"/>
      <c r="B167" s="124"/>
      <c r="C167" s="621"/>
      <c r="D167" s="602"/>
      <c r="E167" s="603"/>
      <c r="F167" s="604"/>
      <c r="G167" s="603"/>
      <c r="H167" s="619"/>
      <c r="I167" s="8"/>
    </row>
    <row r="168" spans="1:9" x14ac:dyDescent="0.25">
      <c r="A168" s="620"/>
      <c r="B168" s="124"/>
      <c r="C168" s="621"/>
      <c r="D168" s="602"/>
      <c r="E168" s="603"/>
      <c r="F168" s="604"/>
      <c r="G168" s="603"/>
      <c r="H168" s="619"/>
      <c r="I168" s="8"/>
    </row>
    <row r="169" spans="1:9" ht="13" x14ac:dyDescent="0.25">
      <c r="A169" s="620"/>
      <c r="B169" s="124"/>
      <c r="C169" s="621"/>
      <c r="D169" s="590" t="s">
        <v>479</v>
      </c>
      <c r="E169" s="603"/>
      <c r="F169" s="604"/>
      <c r="G169" s="603"/>
      <c r="H169" s="619"/>
      <c r="I169" s="8"/>
    </row>
    <row r="170" spans="1:9" x14ac:dyDescent="0.25">
      <c r="A170" s="620"/>
      <c r="B170" s="124"/>
      <c r="C170" s="621"/>
      <c r="D170" s="602"/>
      <c r="E170" s="603"/>
      <c r="F170" s="604"/>
      <c r="G170" s="603"/>
      <c r="H170" s="619"/>
      <c r="I170" s="8"/>
    </row>
    <row r="171" spans="1:9" x14ac:dyDescent="0.25">
      <c r="A171" s="620"/>
      <c r="B171" s="124"/>
      <c r="C171" s="621"/>
      <c r="D171" s="602" t="s">
        <v>480</v>
      </c>
      <c r="E171" s="603">
        <v>180</v>
      </c>
      <c r="F171" s="604" t="s">
        <v>7</v>
      </c>
      <c r="G171" s="603">
        <v>80</v>
      </c>
      <c r="H171" s="619">
        <f>E171*G171</f>
        <v>14400</v>
      </c>
      <c r="I171" s="8"/>
    </row>
    <row r="172" spans="1:9" x14ac:dyDescent="0.25">
      <c r="A172" s="620"/>
      <c r="B172" s="124"/>
      <c r="C172" s="621"/>
      <c r="D172" s="602"/>
      <c r="E172" s="603"/>
      <c r="F172" s="604"/>
      <c r="G172" s="603"/>
      <c r="H172" s="619"/>
      <c r="I172" s="8"/>
    </row>
    <row r="173" spans="1:9" x14ac:dyDescent="0.25">
      <c r="A173" s="620"/>
      <c r="B173" s="124"/>
      <c r="C173" s="621"/>
      <c r="D173" s="602" t="s">
        <v>481</v>
      </c>
      <c r="E173" s="603">
        <v>2</v>
      </c>
      <c r="F173" s="604" t="s">
        <v>412</v>
      </c>
      <c r="G173" s="603">
        <v>2500</v>
      </c>
      <c r="H173" s="619">
        <f>E173*G173</f>
        <v>5000</v>
      </c>
      <c r="I173" s="8"/>
    </row>
    <row r="174" spans="1:9" ht="13" x14ac:dyDescent="0.25">
      <c r="A174" s="620"/>
      <c r="B174" s="124"/>
      <c r="C174" s="621"/>
      <c r="D174" s="848"/>
      <c r="E174" s="622"/>
      <c r="F174" s="605"/>
      <c r="G174" s="592"/>
      <c r="H174" s="619"/>
      <c r="I174" s="8"/>
    </row>
    <row r="175" spans="1:9" ht="13" x14ac:dyDescent="0.25">
      <c r="A175" s="620"/>
      <c r="B175" s="124"/>
      <c r="C175" s="621"/>
      <c r="D175" s="590" t="s">
        <v>452</v>
      </c>
      <c r="E175" s="622"/>
      <c r="F175" s="616" t="s">
        <v>409</v>
      </c>
      <c r="G175" s="592"/>
      <c r="H175" s="619"/>
      <c r="I175" s="8"/>
    </row>
    <row r="176" spans="1:9" x14ac:dyDescent="0.25">
      <c r="A176" s="620"/>
      <c r="B176" s="124"/>
      <c r="C176" s="621"/>
      <c r="D176" s="598"/>
      <c r="E176" s="622"/>
      <c r="F176" s="617"/>
      <c r="G176" s="592"/>
      <c r="H176" s="619"/>
      <c r="I176" s="8"/>
    </row>
    <row r="177" spans="1:9" ht="25" x14ac:dyDescent="0.25">
      <c r="A177" s="620"/>
      <c r="B177" s="124">
        <f>B146</f>
        <v>45</v>
      </c>
      <c r="C177" s="621"/>
      <c r="D177" s="602" t="s">
        <v>453</v>
      </c>
      <c r="E177" s="622">
        <f>C178</f>
        <v>270</v>
      </c>
      <c r="F177" s="604" t="s">
        <v>5</v>
      </c>
      <c r="G177" s="592">
        <v>25</v>
      </c>
      <c r="H177" s="619">
        <f>G177*E177</f>
        <v>6750</v>
      </c>
      <c r="I177" s="8"/>
    </row>
    <row r="178" spans="1:9" x14ac:dyDescent="0.25">
      <c r="A178" s="620"/>
      <c r="B178" s="844">
        <f>B147</f>
        <v>6</v>
      </c>
      <c r="C178" s="845">
        <f>B177*B178</f>
        <v>270</v>
      </c>
      <c r="D178" s="598"/>
      <c r="E178" s="622"/>
      <c r="F178" s="617"/>
      <c r="G178" s="592"/>
      <c r="H178" s="619"/>
      <c r="I178" s="8"/>
    </row>
    <row r="179" spans="1:9" x14ac:dyDescent="0.25">
      <c r="A179" s="620"/>
      <c r="B179" s="124"/>
      <c r="C179" s="621"/>
      <c r="D179" s="598"/>
      <c r="E179" s="622"/>
      <c r="F179" s="617"/>
      <c r="G179" s="592"/>
      <c r="H179" s="619"/>
      <c r="I179" s="8"/>
    </row>
    <row r="180" spans="1:9" ht="25" x14ac:dyDescent="0.25">
      <c r="A180" s="620"/>
      <c r="B180" s="124">
        <f>B177</f>
        <v>45</v>
      </c>
      <c r="C180" s="621"/>
      <c r="D180" s="602" t="s">
        <v>454</v>
      </c>
      <c r="E180" s="622">
        <f>C181</f>
        <v>13.5</v>
      </c>
      <c r="F180" s="604" t="s">
        <v>5</v>
      </c>
      <c r="G180" s="592">
        <v>40</v>
      </c>
      <c r="H180" s="619">
        <f>G180*E180</f>
        <v>540</v>
      </c>
      <c r="I180" s="8"/>
    </row>
    <row r="181" spans="1:9" ht="13" x14ac:dyDescent="0.25">
      <c r="A181" s="620"/>
      <c r="B181" s="844">
        <v>0.3</v>
      </c>
      <c r="C181" s="845">
        <f>B180*B181</f>
        <v>13.5</v>
      </c>
      <c r="D181" s="848"/>
      <c r="E181" s="622"/>
      <c r="F181" s="605"/>
      <c r="G181" s="592"/>
      <c r="H181" s="619"/>
      <c r="I181" s="8"/>
    </row>
    <row r="182" spans="1:9" ht="13" x14ac:dyDescent="0.25">
      <c r="A182" s="620"/>
      <c r="B182" s="124"/>
      <c r="C182" s="621"/>
      <c r="D182" s="848"/>
      <c r="E182" s="622"/>
      <c r="F182" s="605"/>
      <c r="G182" s="592"/>
      <c r="H182" s="619"/>
      <c r="I182" s="8"/>
    </row>
    <row r="183" spans="1:9" ht="13" x14ac:dyDescent="0.25">
      <c r="A183" s="620"/>
      <c r="B183" s="124"/>
      <c r="C183" s="621"/>
      <c r="D183" s="848"/>
      <c r="E183" s="622"/>
      <c r="F183" s="605"/>
      <c r="G183" s="592"/>
      <c r="H183" s="619"/>
      <c r="I183" s="8"/>
    </row>
    <row r="184" spans="1:9" ht="13" x14ac:dyDescent="0.25">
      <c r="A184" s="620"/>
      <c r="B184" s="124"/>
      <c r="C184" s="621"/>
      <c r="D184" s="590" t="s">
        <v>455</v>
      </c>
      <c r="E184" s="622"/>
      <c r="F184" s="605"/>
      <c r="G184" s="592"/>
      <c r="H184" s="619"/>
      <c r="I184" s="8"/>
    </row>
    <row r="185" spans="1:9" x14ac:dyDescent="0.25">
      <c r="A185" s="620"/>
      <c r="B185" s="124"/>
      <c r="C185" s="621"/>
      <c r="D185" s="598"/>
      <c r="E185" s="622"/>
      <c r="F185" s="605"/>
      <c r="G185" s="592"/>
      <c r="H185" s="619"/>
      <c r="I185" s="8"/>
    </row>
    <row r="186" spans="1:9" x14ac:dyDescent="0.25">
      <c r="A186" s="620"/>
      <c r="B186" s="124"/>
      <c r="C186" s="621"/>
      <c r="D186" s="598"/>
      <c r="E186" s="622"/>
      <c r="F186" s="605"/>
      <c r="G186" s="592"/>
      <c r="H186" s="619"/>
      <c r="I186" s="8"/>
    </row>
    <row r="187" spans="1:9" x14ac:dyDescent="0.25">
      <c r="A187" s="620">
        <v>2</v>
      </c>
      <c r="B187" s="844">
        <f>B178</f>
        <v>6</v>
      </c>
      <c r="C187" s="845">
        <f>A187*B187</f>
        <v>12</v>
      </c>
      <c r="D187" s="602" t="s">
        <v>456</v>
      </c>
      <c r="E187" s="622">
        <f>C187</f>
        <v>12</v>
      </c>
      <c r="F187" s="605" t="s">
        <v>8</v>
      </c>
      <c r="G187" s="592">
        <v>400</v>
      </c>
      <c r="H187" s="619">
        <f>G187*E187</f>
        <v>4800</v>
      </c>
      <c r="I187" s="8"/>
    </row>
    <row r="188" spans="1:9" x14ac:dyDescent="0.25">
      <c r="A188" s="620"/>
      <c r="B188" s="124"/>
      <c r="C188" s="621"/>
      <c r="D188" s="598"/>
      <c r="E188" s="622"/>
      <c r="F188" s="605"/>
      <c r="G188" s="592"/>
      <c r="H188" s="619"/>
      <c r="I188" s="8"/>
    </row>
    <row r="189" spans="1:9" x14ac:dyDescent="0.25">
      <c r="A189" s="620"/>
      <c r="B189" s="124"/>
      <c r="C189" s="621"/>
      <c r="D189" s="602" t="s">
        <v>457</v>
      </c>
      <c r="E189" s="622">
        <f>C187</f>
        <v>12</v>
      </c>
      <c r="F189" s="605" t="s">
        <v>8</v>
      </c>
      <c r="G189" s="592">
        <v>170</v>
      </c>
      <c r="H189" s="619">
        <f>G189*E189</f>
        <v>2040</v>
      </c>
      <c r="I189" s="8"/>
    </row>
    <row r="190" spans="1:9" x14ac:dyDescent="0.25">
      <c r="A190" s="620"/>
      <c r="B190" s="124"/>
      <c r="C190" s="621"/>
      <c r="D190" s="598"/>
      <c r="E190" s="622"/>
      <c r="F190" s="605"/>
      <c r="G190" s="592"/>
      <c r="H190" s="619"/>
      <c r="I190" s="8"/>
    </row>
    <row r="191" spans="1:9" ht="13" x14ac:dyDescent="0.25">
      <c r="A191" s="620"/>
      <c r="B191" s="124"/>
      <c r="C191" s="621"/>
      <c r="D191" s="590" t="s">
        <v>458</v>
      </c>
      <c r="E191" s="622"/>
      <c r="F191" s="605"/>
      <c r="G191" s="592"/>
      <c r="H191" s="619"/>
      <c r="I191" s="8"/>
    </row>
    <row r="192" spans="1:9" x14ac:dyDescent="0.25">
      <c r="A192" s="620"/>
      <c r="B192" s="124"/>
      <c r="C192" s="621"/>
      <c r="D192" s="598"/>
      <c r="E192" s="622"/>
      <c r="F192" s="605"/>
      <c r="G192" s="592"/>
      <c r="H192" s="619"/>
      <c r="I192" s="8"/>
    </row>
    <row r="193" spans="1:9" ht="25" x14ac:dyDescent="0.25">
      <c r="A193" s="620">
        <v>2</v>
      </c>
      <c r="B193" s="851">
        <f>B187</f>
        <v>6</v>
      </c>
      <c r="C193" s="845">
        <f>A193*B193</f>
        <v>12</v>
      </c>
      <c r="D193" s="602" t="s">
        <v>459</v>
      </c>
      <c r="E193" s="622">
        <f>C193</f>
        <v>12</v>
      </c>
      <c r="F193" s="605" t="s">
        <v>7</v>
      </c>
      <c r="G193" s="592">
        <v>335</v>
      </c>
      <c r="H193" s="619">
        <f>G193*E193</f>
        <v>4020</v>
      </c>
      <c r="I193" s="8"/>
    </row>
    <row r="194" spans="1:9" x14ac:dyDescent="0.25">
      <c r="A194" s="620"/>
      <c r="B194" s="124"/>
      <c r="C194" s="621"/>
      <c r="D194" s="598"/>
      <c r="E194" s="622"/>
      <c r="F194" s="605"/>
      <c r="G194" s="592"/>
      <c r="H194" s="619"/>
      <c r="I194" s="8"/>
    </row>
    <row r="195" spans="1:9" x14ac:dyDescent="0.25">
      <c r="A195" s="620"/>
      <c r="B195" s="124"/>
      <c r="C195" s="621"/>
      <c r="D195" s="598"/>
      <c r="E195" s="622"/>
      <c r="F195" s="605"/>
      <c r="G195" s="592"/>
      <c r="H195" s="619"/>
      <c r="I195" s="8"/>
    </row>
    <row r="196" spans="1:9" x14ac:dyDescent="0.25">
      <c r="A196" s="620">
        <v>2</v>
      </c>
      <c r="B196" s="851">
        <f>B187</f>
        <v>6</v>
      </c>
      <c r="C196" s="845">
        <f>A196*B196</f>
        <v>12</v>
      </c>
      <c r="D196" s="602" t="s">
        <v>460</v>
      </c>
      <c r="E196" s="622">
        <f>C196</f>
        <v>12</v>
      </c>
      <c r="F196" s="605" t="s">
        <v>7</v>
      </c>
      <c r="G196" s="618">
        <v>10</v>
      </c>
      <c r="H196" s="619">
        <f>G196*E196</f>
        <v>120</v>
      </c>
      <c r="I196" s="8"/>
    </row>
    <row r="197" spans="1:9" x14ac:dyDescent="0.25">
      <c r="A197" s="620"/>
      <c r="B197" s="852"/>
      <c r="C197" s="620"/>
      <c r="D197" s="598"/>
      <c r="E197" s="622"/>
      <c r="F197" s="605"/>
      <c r="G197" s="619"/>
      <c r="H197" s="619"/>
      <c r="I197" s="8"/>
    </row>
    <row r="198" spans="1:9" x14ac:dyDescent="0.25">
      <c r="A198" s="620"/>
      <c r="B198" s="124"/>
      <c r="C198" s="621"/>
      <c r="D198" s="598"/>
      <c r="E198" s="622"/>
      <c r="F198" s="605"/>
      <c r="G198" s="619"/>
      <c r="H198" s="619"/>
      <c r="I198" s="8"/>
    </row>
    <row r="199" spans="1:9" x14ac:dyDescent="0.25">
      <c r="A199" s="620"/>
      <c r="B199" s="124"/>
      <c r="C199" s="621"/>
      <c r="D199" s="602" t="s">
        <v>461</v>
      </c>
      <c r="E199" s="622">
        <f>C193</f>
        <v>12</v>
      </c>
      <c r="F199" s="605" t="s">
        <v>7</v>
      </c>
      <c r="G199" s="618">
        <v>13</v>
      </c>
      <c r="H199" s="619">
        <f>E199*G199</f>
        <v>156</v>
      </c>
      <c r="I199" s="838"/>
    </row>
    <row r="200" spans="1:9" ht="13" thickBot="1" x14ac:dyDescent="0.3">
      <c r="A200" s="832"/>
      <c r="B200" s="833"/>
      <c r="C200" s="834"/>
      <c r="D200" s="853"/>
      <c r="E200" s="854"/>
      <c r="F200" s="855"/>
      <c r="G200" s="856"/>
      <c r="H200" s="836"/>
      <c r="I200" s="8"/>
    </row>
    <row r="201" spans="1:9" x14ac:dyDescent="0.25">
      <c r="A201" s="124"/>
      <c r="B201" s="291"/>
      <c r="C201" s="828"/>
      <c r="D201" s="125"/>
      <c r="E201" s="615"/>
      <c r="G201" s="647"/>
      <c r="H201" s="637"/>
      <c r="I201" s="8"/>
    </row>
    <row r="202" spans="1:9" ht="14.5" x14ac:dyDescent="0.35">
      <c r="A202" s="8"/>
      <c r="B202" s="124"/>
      <c r="C202" s="839"/>
      <c r="D202" s="857" t="s">
        <v>464</v>
      </c>
      <c r="E202" s="615"/>
      <c r="F202" s="596"/>
      <c r="G202" s="637"/>
      <c r="H202" s="637"/>
      <c r="I202" s="8"/>
    </row>
    <row r="203" spans="1:9" ht="14.5" x14ac:dyDescent="0.25">
      <c r="A203" s="8"/>
      <c r="B203" s="124"/>
      <c r="C203" s="839"/>
      <c r="D203" s="841" t="s">
        <v>465</v>
      </c>
      <c r="E203" s="615"/>
      <c r="F203" s="596"/>
      <c r="G203" s="637"/>
      <c r="H203" s="637"/>
      <c r="I203" s="8"/>
    </row>
    <row r="204" spans="1:9" ht="14.5" x14ac:dyDescent="0.25">
      <c r="A204" s="8"/>
      <c r="B204" s="124"/>
      <c r="C204" s="839"/>
      <c r="D204" s="841" t="s">
        <v>467</v>
      </c>
      <c r="E204" s="615"/>
      <c r="F204" s="596"/>
      <c r="G204" s="637"/>
      <c r="H204" s="637"/>
      <c r="I204" s="8"/>
    </row>
    <row r="205" spans="1:9" x14ac:dyDescent="0.25">
      <c r="A205" s="8"/>
      <c r="B205" s="124"/>
      <c r="C205" s="839"/>
      <c r="D205" s="839"/>
      <c r="E205" s="615"/>
      <c r="F205" s="596"/>
      <c r="G205" s="637"/>
      <c r="H205" s="637"/>
      <c r="I205" s="8"/>
    </row>
    <row r="206" spans="1:9" ht="13" x14ac:dyDescent="0.25">
      <c r="A206" s="8"/>
      <c r="B206" s="124"/>
      <c r="C206" s="839"/>
      <c r="D206" s="443" t="s">
        <v>130</v>
      </c>
      <c r="E206" s="615"/>
      <c r="F206" s="596"/>
      <c r="G206" s="637"/>
      <c r="H206" s="637"/>
      <c r="I206" s="8"/>
    </row>
    <row r="207" spans="1:9" x14ac:dyDescent="0.25">
      <c r="A207" s="8"/>
      <c r="B207" s="124"/>
      <c r="C207" s="839"/>
      <c r="D207" s="839"/>
      <c r="E207" s="615"/>
      <c r="F207" s="596"/>
      <c r="G207" s="637"/>
      <c r="H207" s="637"/>
      <c r="I207" s="8"/>
    </row>
    <row r="208" spans="1:9" x14ac:dyDescent="0.25">
      <c r="A208" s="8"/>
      <c r="B208" s="124"/>
      <c r="C208" s="839"/>
      <c r="D208" s="440" t="s">
        <v>388</v>
      </c>
      <c r="E208" s="615">
        <v>2167</v>
      </c>
      <c r="F208" s="596" t="s">
        <v>6</v>
      </c>
      <c r="G208" s="637">
        <v>1.65</v>
      </c>
      <c r="H208" s="637">
        <f>G208*E208</f>
        <v>3575.5499999999997</v>
      </c>
      <c r="I208" s="8"/>
    </row>
    <row r="209" spans="1:9" x14ac:dyDescent="0.25">
      <c r="A209" s="8"/>
      <c r="B209" s="124"/>
      <c r="C209" s="839"/>
      <c r="D209" s="440"/>
      <c r="E209" s="615"/>
      <c r="F209" s="596"/>
      <c r="G209" s="637"/>
      <c r="H209" s="637"/>
      <c r="I209" s="8"/>
    </row>
    <row r="210" spans="1:9" x14ac:dyDescent="0.25">
      <c r="A210" s="8"/>
      <c r="B210" s="124"/>
      <c r="C210" s="839"/>
      <c r="D210" s="440" t="s">
        <v>387</v>
      </c>
      <c r="E210" s="615">
        <f>E208</f>
        <v>2167</v>
      </c>
      <c r="F210" s="596" t="s">
        <v>6</v>
      </c>
      <c r="G210" s="637">
        <v>4.5199999999999996</v>
      </c>
      <c r="H210" s="637">
        <f>G210*E210</f>
        <v>9794.8399999999983</v>
      </c>
      <c r="I210" s="8"/>
    </row>
    <row r="211" spans="1:9" x14ac:dyDescent="0.25">
      <c r="A211" s="8"/>
      <c r="B211" s="124"/>
      <c r="C211" s="839"/>
      <c r="D211" s="440"/>
      <c r="E211" s="615"/>
      <c r="F211" s="596"/>
      <c r="G211" s="637"/>
      <c r="H211" s="637"/>
      <c r="I211" s="8"/>
    </row>
    <row r="212" spans="1:9" x14ac:dyDescent="0.25">
      <c r="A212" s="8"/>
      <c r="B212" s="124"/>
      <c r="C212" s="839"/>
      <c r="D212" s="440" t="s">
        <v>193</v>
      </c>
      <c r="E212" s="615"/>
      <c r="F212" s="596"/>
      <c r="G212" s="637"/>
      <c r="H212" s="637"/>
      <c r="I212" s="8"/>
    </row>
    <row r="213" spans="1:9" x14ac:dyDescent="0.25">
      <c r="A213" s="8"/>
      <c r="B213" s="124"/>
      <c r="C213" s="839"/>
      <c r="D213" s="440"/>
      <c r="E213" s="615"/>
      <c r="F213" s="596"/>
      <c r="G213" s="637"/>
      <c r="H213" s="637"/>
      <c r="I213" s="8"/>
    </row>
    <row r="214" spans="1:9" x14ac:dyDescent="0.25">
      <c r="A214" s="8"/>
      <c r="B214" s="124"/>
      <c r="C214" s="839"/>
      <c r="D214" s="440" t="s">
        <v>219</v>
      </c>
      <c r="E214" s="615">
        <v>140</v>
      </c>
      <c r="F214" s="596" t="s">
        <v>6</v>
      </c>
      <c r="G214" s="637">
        <v>3.76</v>
      </c>
      <c r="H214" s="637">
        <f>G214*E214</f>
        <v>526.4</v>
      </c>
      <c r="I214" s="8"/>
    </row>
    <row r="215" spans="1:9" x14ac:dyDescent="0.25">
      <c r="A215" s="8"/>
      <c r="B215" s="124"/>
      <c r="C215" s="839"/>
      <c r="D215" s="440"/>
      <c r="E215" s="615"/>
      <c r="F215" s="596"/>
      <c r="G215" s="637"/>
      <c r="H215" s="637"/>
      <c r="I215" s="8"/>
    </row>
    <row r="216" spans="1:9" x14ac:dyDescent="0.25">
      <c r="A216" s="8"/>
      <c r="B216" s="124"/>
      <c r="C216" s="839"/>
      <c r="D216" s="440" t="s">
        <v>387</v>
      </c>
      <c r="E216" s="615">
        <f>E214</f>
        <v>140</v>
      </c>
      <c r="F216" s="596" t="s">
        <v>6</v>
      </c>
      <c r="G216" s="637">
        <v>4.5199999999999996</v>
      </c>
      <c r="H216" s="637">
        <f>G216*E216</f>
        <v>632.79999999999995</v>
      </c>
      <c r="I216" s="8"/>
    </row>
    <row r="217" spans="1:9" x14ac:dyDescent="0.25">
      <c r="A217" s="8"/>
      <c r="B217" s="124"/>
      <c r="C217" s="839"/>
      <c r="D217" s="440"/>
      <c r="E217" s="615"/>
      <c r="F217" s="596"/>
      <c r="G217" s="637"/>
      <c r="H217" s="637"/>
      <c r="I217" s="8"/>
    </row>
    <row r="218" spans="1:9" ht="13" x14ac:dyDescent="0.25">
      <c r="A218" s="8"/>
      <c r="B218" s="124"/>
      <c r="C218" s="839"/>
      <c r="D218" s="443" t="s">
        <v>220</v>
      </c>
      <c r="E218" s="615"/>
      <c r="F218" s="596"/>
      <c r="G218" s="637"/>
      <c r="H218" s="637"/>
      <c r="I218" s="8"/>
    </row>
    <row r="219" spans="1:9" ht="13" x14ac:dyDescent="0.25">
      <c r="A219" s="8"/>
      <c r="B219" s="124"/>
      <c r="C219" s="839"/>
      <c r="D219" s="443"/>
      <c r="E219" s="615"/>
      <c r="F219" s="596"/>
      <c r="G219" s="637"/>
      <c r="H219" s="637"/>
      <c r="I219" s="8"/>
    </row>
    <row r="220" spans="1:9" ht="37.5" x14ac:dyDescent="0.25">
      <c r="A220" s="8"/>
      <c r="B220" s="124"/>
      <c r="C220" s="839"/>
      <c r="D220" s="191" t="s">
        <v>390</v>
      </c>
      <c r="E220" s="615">
        <v>2300</v>
      </c>
      <c r="F220" s="596" t="s">
        <v>6</v>
      </c>
      <c r="G220" s="637">
        <v>2.5</v>
      </c>
      <c r="H220" s="637">
        <f>G220*E220</f>
        <v>5750</v>
      </c>
      <c r="I220" s="8"/>
    </row>
    <row r="221" spans="1:9" x14ac:dyDescent="0.25">
      <c r="A221" s="8"/>
      <c r="B221" s="124"/>
      <c r="C221" s="839"/>
      <c r="D221" s="646"/>
      <c r="E221" s="615"/>
      <c r="F221" s="596"/>
      <c r="G221" s="637"/>
      <c r="H221" s="637"/>
      <c r="I221" s="8"/>
    </row>
    <row r="222" spans="1:9" x14ac:dyDescent="0.25">
      <c r="A222" s="8"/>
      <c r="B222" s="124"/>
      <c r="C222" s="839"/>
      <c r="D222" s="839" t="s">
        <v>478</v>
      </c>
      <c r="E222" s="615">
        <v>18700</v>
      </c>
      <c r="F222" s="596" t="s">
        <v>6</v>
      </c>
      <c r="G222" s="637">
        <v>35</v>
      </c>
      <c r="H222" s="637">
        <f>G222*E222</f>
        <v>654500</v>
      </c>
      <c r="I222" s="8"/>
    </row>
    <row r="223" spans="1:9" x14ac:dyDescent="0.25">
      <c r="A223" s="8"/>
      <c r="B223" s="124"/>
      <c r="C223" s="839"/>
      <c r="D223" s="839"/>
      <c r="E223" s="615"/>
      <c r="F223" s="596"/>
      <c r="G223" s="637"/>
      <c r="H223" s="637"/>
      <c r="I223" s="8"/>
    </row>
    <row r="224" spans="1:9" x14ac:dyDescent="0.25">
      <c r="A224" s="8"/>
      <c r="B224" s="124"/>
      <c r="C224" s="839"/>
      <c r="D224" s="839"/>
      <c r="E224" s="615"/>
      <c r="F224" s="596"/>
      <c r="G224" s="637"/>
      <c r="H224" s="637"/>
      <c r="I224" s="8"/>
    </row>
    <row r="225" spans="1:9" x14ac:dyDescent="0.25">
      <c r="A225" s="8"/>
      <c r="B225" s="124"/>
      <c r="C225" s="839"/>
      <c r="D225" s="839"/>
      <c r="E225" s="615"/>
      <c r="F225" s="596"/>
      <c r="G225" s="637"/>
      <c r="H225" s="637"/>
      <c r="I225" s="8"/>
    </row>
    <row r="226" spans="1:9" x14ac:dyDescent="0.25">
      <c r="A226" s="8"/>
      <c r="B226" s="124"/>
      <c r="C226" s="839"/>
      <c r="D226" s="839"/>
      <c r="E226" s="615"/>
      <c r="F226" s="596"/>
      <c r="G226" s="637"/>
      <c r="H226" s="637"/>
      <c r="I226" s="8"/>
    </row>
    <row r="227" spans="1:9" ht="13" x14ac:dyDescent="0.25">
      <c r="A227" s="620"/>
      <c r="B227" s="124"/>
      <c r="C227" s="621"/>
      <c r="D227" s="590" t="s">
        <v>406</v>
      </c>
      <c r="E227" s="615"/>
      <c r="F227" s="596"/>
      <c r="G227" s="615"/>
      <c r="H227" s="615"/>
      <c r="I227" s="8"/>
    </row>
    <row r="228" spans="1:9" x14ac:dyDescent="0.25">
      <c r="A228" s="620"/>
      <c r="B228" s="124"/>
      <c r="C228" s="621"/>
      <c r="D228" s="842"/>
      <c r="E228" s="591"/>
      <c r="F228" s="843"/>
      <c r="G228" s="592"/>
      <c r="H228" s="619"/>
      <c r="I228" s="8"/>
    </row>
    <row r="229" spans="1:9" ht="25" x14ac:dyDescent="0.25">
      <c r="A229" s="620">
        <v>4</v>
      </c>
      <c r="B229" s="844">
        <v>22</v>
      </c>
      <c r="C229" s="845">
        <f>A229*B229</f>
        <v>88</v>
      </c>
      <c r="D229" s="417" t="s">
        <v>407</v>
      </c>
      <c r="E229" s="846">
        <f>C229</f>
        <v>88</v>
      </c>
      <c r="F229" s="594" t="s">
        <v>7</v>
      </c>
      <c r="G229" s="592">
        <v>8</v>
      </c>
      <c r="H229" s="619">
        <f>E229*G229</f>
        <v>704</v>
      </c>
      <c r="I229" s="8"/>
    </row>
    <row r="230" spans="1:9" x14ac:dyDescent="0.25">
      <c r="A230" s="620"/>
      <c r="B230" s="124"/>
      <c r="C230" s="621"/>
      <c r="D230" s="842"/>
      <c r="E230" s="591"/>
      <c r="F230" s="843"/>
      <c r="G230" s="592"/>
      <c r="H230" s="619"/>
      <c r="I230" s="8"/>
    </row>
    <row r="231" spans="1:9" x14ac:dyDescent="0.25">
      <c r="A231" s="839"/>
      <c r="B231" s="440"/>
      <c r="C231" s="620"/>
      <c r="D231" s="595"/>
      <c r="E231" s="846"/>
      <c r="F231" s="596"/>
      <c r="G231" s="637"/>
      <c r="H231" s="619"/>
      <c r="I231" s="8"/>
    </row>
    <row r="232" spans="1:9" x14ac:dyDescent="0.25">
      <c r="A232" s="620"/>
      <c r="B232" s="124"/>
      <c r="C232" s="621"/>
      <c r="D232" s="842"/>
      <c r="E232" s="591"/>
      <c r="F232" s="843"/>
      <c r="G232" s="592"/>
      <c r="H232" s="619"/>
      <c r="I232" s="8"/>
    </row>
    <row r="233" spans="1:9" ht="13" x14ac:dyDescent="0.25">
      <c r="A233" s="620"/>
      <c r="B233" s="124"/>
      <c r="C233" s="621"/>
      <c r="D233" s="590" t="s">
        <v>408</v>
      </c>
      <c r="E233" s="597" t="s">
        <v>409</v>
      </c>
      <c r="F233" s="627"/>
      <c r="G233" s="639"/>
      <c r="H233" s="619"/>
      <c r="I233" s="8"/>
    </row>
    <row r="234" spans="1:9" x14ac:dyDescent="0.25">
      <c r="A234" s="620"/>
      <c r="B234" s="124"/>
      <c r="C234" s="621"/>
      <c r="D234" s="598"/>
      <c r="E234" s="599"/>
      <c r="F234" s="600"/>
      <c r="G234" s="601"/>
      <c r="H234" s="619"/>
      <c r="I234" s="8"/>
    </row>
    <row r="235" spans="1:9" x14ac:dyDescent="0.25">
      <c r="A235" s="620">
        <v>2</v>
      </c>
      <c r="B235" s="844">
        <v>24</v>
      </c>
      <c r="C235" s="845">
        <f>A235*B235</f>
        <v>48</v>
      </c>
      <c r="D235" s="602" t="s">
        <v>410</v>
      </c>
      <c r="E235" s="603">
        <f>C235</f>
        <v>48</v>
      </c>
      <c r="F235" s="604" t="s">
        <v>7</v>
      </c>
      <c r="G235" s="603">
        <v>450</v>
      </c>
      <c r="H235" s="619">
        <f>G235*E235</f>
        <v>21600</v>
      </c>
      <c r="I235" s="8"/>
    </row>
    <row r="236" spans="1:9" x14ac:dyDescent="0.25">
      <c r="A236" s="620"/>
      <c r="B236" s="124"/>
      <c r="C236" s="621"/>
      <c r="D236" s="842"/>
      <c r="E236" s="622"/>
      <c r="F236" s="605"/>
      <c r="G236" s="592"/>
      <c r="H236" s="619"/>
      <c r="I236" s="8"/>
    </row>
    <row r="237" spans="1:9" x14ac:dyDescent="0.25">
      <c r="A237" s="620"/>
      <c r="B237" s="124"/>
      <c r="C237" s="621"/>
      <c r="D237" s="842"/>
      <c r="E237" s="622"/>
      <c r="F237" s="605"/>
      <c r="G237" s="592"/>
      <c r="H237" s="619"/>
      <c r="I237" s="8"/>
    </row>
    <row r="238" spans="1:9" x14ac:dyDescent="0.25">
      <c r="A238" s="620"/>
      <c r="B238" s="124"/>
      <c r="C238" s="621"/>
      <c r="D238" s="606" t="s">
        <v>411</v>
      </c>
      <c r="E238" s="607">
        <v>4</v>
      </c>
      <c r="F238" s="608" t="s">
        <v>412</v>
      </c>
      <c r="G238" s="603">
        <v>175</v>
      </c>
      <c r="H238" s="619">
        <f>G238*E238</f>
        <v>700</v>
      </c>
      <c r="I238" s="8"/>
    </row>
    <row r="239" spans="1:9" x14ac:dyDescent="0.25">
      <c r="A239" s="620"/>
      <c r="B239" s="124"/>
      <c r="C239" s="621"/>
      <c r="D239" s="842"/>
      <c r="E239" s="622"/>
      <c r="F239" s="605"/>
      <c r="G239" s="592"/>
      <c r="H239" s="619"/>
      <c r="I239" s="8"/>
    </row>
    <row r="240" spans="1:9" x14ac:dyDescent="0.25">
      <c r="A240" s="620"/>
      <c r="B240" s="124"/>
      <c r="C240" s="621"/>
      <c r="D240" s="842"/>
      <c r="E240" s="622"/>
      <c r="F240" s="605"/>
      <c r="G240" s="592"/>
      <c r="H240" s="619"/>
      <c r="I240" s="8"/>
    </row>
    <row r="241" spans="1:9" ht="13" x14ac:dyDescent="0.25">
      <c r="A241" s="620"/>
      <c r="B241" s="124"/>
      <c r="C241" s="621"/>
      <c r="D241" s="590" t="s">
        <v>413</v>
      </c>
      <c r="E241" s="622"/>
      <c r="F241" s="605"/>
      <c r="G241" s="592"/>
      <c r="H241" s="619"/>
      <c r="I241" s="8"/>
    </row>
    <row r="242" spans="1:9" x14ac:dyDescent="0.25">
      <c r="A242" s="620"/>
      <c r="B242" s="124"/>
      <c r="C242" s="621"/>
      <c r="D242" s="842"/>
      <c r="E242" s="622"/>
      <c r="F242" s="605"/>
      <c r="G242" s="592"/>
      <c r="H242" s="619"/>
      <c r="I242" s="8"/>
    </row>
    <row r="243" spans="1:9" x14ac:dyDescent="0.25">
      <c r="A243" s="620"/>
      <c r="B243" s="124">
        <v>22</v>
      </c>
      <c r="C243" s="621"/>
      <c r="D243" s="839" t="s">
        <v>414</v>
      </c>
      <c r="E243" s="603">
        <f>C244</f>
        <v>242</v>
      </c>
      <c r="F243" s="604" t="s">
        <v>5</v>
      </c>
      <c r="G243" s="603">
        <v>70</v>
      </c>
      <c r="H243" s="619">
        <f>E243*G243</f>
        <v>16940</v>
      </c>
      <c r="I243" s="8"/>
    </row>
    <row r="244" spans="1:9" x14ac:dyDescent="0.25">
      <c r="A244" s="620"/>
      <c r="B244" s="844">
        <v>11</v>
      </c>
      <c r="C244" s="845">
        <f>B243*B244</f>
        <v>242</v>
      </c>
      <c r="D244" s="842"/>
      <c r="E244" s="591"/>
      <c r="F244" s="843"/>
      <c r="G244" s="592"/>
      <c r="H244" s="619"/>
      <c r="I244" s="8"/>
    </row>
    <row r="245" spans="1:9" x14ac:dyDescent="0.25">
      <c r="A245" s="620"/>
      <c r="B245" s="124"/>
      <c r="C245" s="621"/>
      <c r="D245" s="842"/>
      <c r="E245" s="591"/>
      <c r="F245" s="843"/>
      <c r="G245" s="592"/>
      <c r="H245" s="619"/>
      <c r="I245" s="8"/>
    </row>
    <row r="246" spans="1:9" ht="13" x14ac:dyDescent="0.25">
      <c r="A246" s="620"/>
      <c r="B246" s="124"/>
      <c r="C246" s="621"/>
      <c r="D246" s="609" t="s">
        <v>415</v>
      </c>
      <c r="E246" s="623" t="s">
        <v>409</v>
      </c>
      <c r="F246" s="628"/>
      <c r="G246" s="640"/>
      <c r="H246" s="619"/>
      <c r="I246" s="8"/>
    </row>
    <row r="247" spans="1:9" x14ac:dyDescent="0.25">
      <c r="A247" s="620"/>
      <c r="B247" s="124"/>
      <c r="C247" s="621"/>
      <c r="D247" s="598"/>
      <c r="E247" s="599"/>
      <c r="F247" s="600"/>
      <c r="G247" s="601"/>
      <c r="H247" s="619"/>
      <c r="I247" s="8"/>
    </row>
    <row r="248" spans="1:9" ht="13" x14ac:dyDescent="0.25">
      <c r="A248" s="620"/>
      <c r="B248" s="124"/>
      <c r="C248" s="621"/>
      <c r="D248" s="847" t="s">
        <v>416</v>
      </c>
      <c r="E248" s="439"/>
      <c r="F248" s="596"/>
      <c r="G248" s="611"/>
      <c r="H248" s="619"/>
      <c r="I248" s="8"/>
    </row>
    <row r="249" spans="1:9" x14ac:dyDescent="0.25">
      <c r="A249" s="620"/>
      <c r="B249" s="124"/>
      <c r="C249" s="621"/>
      <c r="D249" s="646" t="s">
        <v>417</v>
      </c>
      <c r="E249" s="442"/>
      <c r="F249" s="596"/>
      <c r="G249" s="611"/>
      <c r="H249" s="619"/>
      <c r="I249" s="8"/>
    </row>
    <row r="250" spans="1:9" x14ac:dyDescent="0.25">
      <c r="A250" s="620"/>
      <c r="B250" s="124"/>
      <c r="C250" s="621"/>
      <c r="D250" s="646" t="s">
        <v>418</v>
      </c>
      <c r="E250" s="442">
        <f>C255</f>
        <v>48</v>
      </c>
      <c r="F250" s="596" t="s">
        <v>7</v>
      </c>
      <c r="G250" s="611">
        <v>8.5500000000000007</v>
      </c>
      <c r="H250" s="619">
        <f>E250*G250</f>
        <v>410.40000000000003</v>
      </c>
      <c r="I250" s="8"/>
    </row>
    <row r="251" spans="1:9" x14ac:dyDescent="0.25">
      <c r="A251" s="620"/>
      <c r="B251" s="124"/>
      <c r="C251" s="621"/>
      <c r="D251" s="646" t="s">
        <v>419</v>
      </c>
      <c r="E251" s="442">
        <f>E250*2</f>
        <v>96</v>
      </c>
      <c r="F251" s="596" t="s">
        <v>7</v>
      </c>
      <c r="G251" s="611">
        <v>0.93</v>
      </c>
      <c r="H251" s="619">
        <f>E251*G251</f>
        <v>89.28</v>
      </c>
      <c r="I251" s="8"/>
    </row>
    <row r="252" spans="1:9" ht="13" x14ac:dyDescent="0.25">
      <c r="A252" s="620"/>
      <c r="B252" s="124"/>
      <c r="C252" s="621"/>
      <c r="D252" s="847"/>
      <c r="E252" s="439"/>
      <c r="F252" s="596"/>
      <c r="G252" s="611"/>
      <c r="H252" s="619"/>
      <c r="I252" s="8"/>
    </row>
    <row r="253" spans="1:9" ht="13" x14ac:dyDescent="0.25">
      <c r="A253" s="620"/>
      <c r="B253" s="124"/>
      <c r="C253" s="621"/>
      <c r="D253" s="847"/>
      <c r="E253" s="439"/>
      <c r="F253" s="596"/>
      <c r="G253" s="611"/>
      <c r="H253" s="619"/>
      <c r="I253" s="8"/>
    </row>
    <row r="254" spans="1:9" ht="13" x14ac:dyDescent="0.25">
      <c r="A254" s="620"/>
      <c r="B254" s="124"/>
      <c r="C254" s="621"/>
      <c r="D254" s="847"/>
      <c r="E254" s="439"/>
      <c r="F254" s="596"/>
      <c r="G254" s="611"/>
      <c r="H254" s="619"/>
      <c r="I254" s="8"/>
    </row>
    <row r="255" spans="1:9" ht="25" x14ac:dyDescent="0.25">
      <c r="A255" s="620">
        <v>2</v>
      </c>
      <c r="B255" s="844">
        <f>B235</f>
        <v>24</v>
      </c>
      <c r="C255" s="845">
        <f>A255*B255</f>
        <v>48</v>
      </c>
      <c r="D255" s="646" t="s">
        <v>420</v>
      </c>
      <c r="E255" s="439">
        <f>C255</f>
        <v>48</v>
      </c>
      <c r="F255" s="596" t="s">
        <v>7</v>
      </c>
      <c r="G255" s="611">
        <v>140</v>
      </c>
      <c r="H255" s="619">
        <f>E255*G255</f>
        <v>6720</v>
      </c>
      <c r="I255" s="8"/>
    </row>
    <row r="256" spans="1:9" x14ac:dyDescent="0.25">
      <c r="A256" s="620"/>
      <c r="B256" s="124"/>
      <c r="C256" s="621"/>
      <c r="D256" s="842"/>
      <c r="E256" s="591"/>
      <c r="F256" s="843"/>
      <c r="G256" s="592"/>
      <c r="H256" s="619"/>
      <c r="I256" s="8"/>
    </row>
    <row r="257" spans="1:9" ht="13" x14ac:dyDescent="0.25">
      <c r="A257" s="620"/>
      <c r="B257" s="124"/>
      <c r="C257" s="621"/>
      <c r="D257" s="848"/>
      <c r="E257" s="591"/>
      <c r="F257" s="843"/>
      <c r="G257" s="592"/>
      <c r="H257" s="619"/>
      <c r="I257" s="8"/>
    </row>
    <row r="258" spans="1:9" ht="13" x14ac:dyDescent="0.25">
      <c r="A258" s="620"/>
      <c r="B258" s="124"/>
      <c r="C258" s="621"/>
      <c r="D258" s="849" t="s">
        <v>135</v>
      </c>
      <c r="E258" s="591"/>
      <c r="F258" s="843"/>
      <c r="G258" s="592"/>
      <c r="H258" s="619"/>
      <c r="I258" s="8"/>
    </row>
    <row r="259" spans="1:9" ht="13" x14ac:dyDescent="0.25">
      <c r="A259" s="620"/>
      <c r="B259" s="124"/>
      <c r="C259" s="621"/>
      <c r="D259" s="849"/>
      <c r="E259" s="591"/>
      <c r="F259" s="843"/>
      <c r="G259" s="592"/>
      <c r="H259" s="619"/>
      <c r="I259" s="8"/>
    </row>
    <row r="260" spans="1:9" x14ac:dyDescent="0.25">
      <c r="A260" s="620"/>
      <c r="B260" s="124"/>
      <c r="C260" s="621"/>
      <c r="D260" s="839" t="s">
        <v>421</v>
      </c>
      <c r="E260" s="14">
        <v>1</v>
      </c>
      <c r="F260" s="596" t="s">
        <v>237</v>
      </c>
      <c r="G260" s="592">
        <v>10000</v>
      </c>
      <c r="H260" s="619">
        <f>E260*G260</f>
        <v>10000</v>
      </c>
      <c r="I260" s="8"/>
    </row>
    <row r="261" spans="1:9" x14ac:dyDescent="0.25">
      <c r="A261" s="620"/>
      <c r="B261" s="124"/>
      <c r="C261" s="621"/>
      <c r="D261" s="839" t="s">
        <v>422</v>
      </c>
      <c r="E261" s="615"/>
      <c r="F261" s="596"/>
      <c r="G261" s="637"/>
      <c r="H261" s="619"/>
      <c r="I261" s="8"/>
    </row>
    <row r="262" spans="1:9" x14ac:dyDescent="0.25">
      <c r="A262" s="620"/>
      <c r="B262" s="124"/>
      <c r="C262" s="621"/>
      <c r="D262" s="839"/>
      <c r="E262" s="846"/>
      <c r="F262" s="596"/>
      <c r="G262" s="637"/>
      <c r="H262" s="619"/>
      <c r="I262" s="8"/>
    </row>
    <row r="263" spans="1:9" x14ac:dyDescent="0.25">
      <c r="A263" s="620"/>
      <c r="B263" s="124"/>
      <c r="C263" s="621"/>
      <c r="D263" s="839"/>
      <c r="E263" s="14"/>
      <c r="F263" s="596"/>
      <c r="G263" s="592"/>
      <c r="H263" s="619"/>
      <c r="I263" s="8"/>
    </row>
    <row r="264" spans="1:9" x14ac:dyDescent="0.25">
      <c r="A264" s="620"/>
      <c r="B264" s="124"/>
      <c r="C264" s="621"/>
      <c r="D264" s="606" t="s">
        <v>423</v>
      </c>
      <c r="E264" s="607">
        <v>87</v>
      </c>
      <c r="F264" s="596" t="s">
        <v>8</v>
      </c>
      <c r="G264" s="592">
        <v>45</v>
      </c>
      <c r="H264" s="619">
        <f>E264*G264</f>
        <v>3915</v>
      </c>
      <c r="I264" s="8"/>
    </row>
    <row r="265" spans="1:9" x14ac:dyDescent="0.25">
      <c r="A265" s="620"/>
      <c r="B265" s="124"/>
      <c r="C265" s="621"/>
      <c r="D265" s="606"/>
      <c r="E265" s="591"/>
      <c r="F265" s="843"/>
      <c r="G265" s="592"/>
      <c r="H265" s="619"/>
      <c r="I265" s="8"/>
    </row>
    <row r="266" spans="1:9" ht="25" x14ac:dyDescent="0.25">
      <c r="A266" s="620">
        <v>24</v>
      </c>
      <c r="B266" s="844">
        <v>20</v>
      </c>
      <c r="C266" s="621">
        <f>A266*B266</f>
        <v>480</v>
      </c>
      <c r="D266" s="606" t="s">
        <v>424</v>
      </c>
      <c r="E266" s="612">
        <f>C266</f>
        <v>480</v>
      </c>
      <c r="F266" s="843" t="s">
        <v>7</v>
      </c>
      <c r="G266" s="592">
        <v>65</v>
      </c>
      <c r="H266" s="619">
        <f>E266*G266</f>
        <v>31200</v>
      </c>
      <c r="I266" s="8"/>
    </row>
    <row r="267" spans="1:9" x14ac:dyDescent="0.25">
      <c r="A267" s="620"/>
      <c r="B267" s="124"/>
      <c r="C267" s="621"/>
      <c r="D267" s="606"/>
      <c r="E267" s="591"/>
      <c r="F267" s="843"/>
      <c r="G267" s="592"/>
      <c r="H267" s="619"/>
      <c r="I267" s="8"/>
    </row>
    <row r="268" spans="1:9" x14ac:dyDescent="0.25">
      <c r="A268" s="620"/>
      <c r="B268" s="124"/>
      <c r="C268" s="621"/>
      <c r="D268" s="606"/>
      <c r="E268" s="591"/>
      <c r="F268" s="843"/>
      <c r="G268" s="592"/>
      <c r="H268" s="619"/>
      <c r="I268" s="8"/>
    </row>
    <row r="269" spans="1:9" ht="25" x14ac:dyDescent="0.25">
      <c r="A269" s="620">
        <f>A266</f>
        <v>24</v>
      </c>
      <c r="B269" s="844">
        <v>2</v>
      </c>
      <c r="C269" s="621">
        <f>A269*B269</f>
        <v>48</v>
      </c>
      <c r="D269" s="417" t="s">
        <v>425</v>
      </c>
      <c r="E269" s="612">
        <f>C269</f>
        <v>48</v>
      </c>
      <c r="F269" s="843" t="s">
        <v>7</v>
      </c>
      <c r="G269" s="592">
        <v>35</v>
      </c>
      <c r="H269" s="619">
        <f>E269*G269</f>
        <v>1680</v>
      </c>
      <c r="I269" s="8"/>
    </row>
    <row r="270" spans="1:9" x14ac:dyDescent="0.25">
      <c r="A270" s="620"/>
      <c r="B270" s="124"/>
      <c r="C270" s="621"/>
      <c r="D270" s="613"/>
      <c r="E270" s="591"/>
      <c r="F270" s="843"/>
      <c r="G270" s="592"/>
      <c r="H270" s="619"/>
      <c r="I270" s="8"/>
    </row>
    <row r="271" spans="1:9" x14ac:dyDescent="0.25">
      <c r="A271" s="620"/>
      <c r="B271" s="124"/>
      <c r="C271" s="621"/>
      <c r="D271" s="839" t="s">
        <v>426</v>
      </c>
      <c r="E271" s="14">
        <f>A269*2</f>
        <v>48</v>
      </c>
      <c r="F271" s="594" t="s">
        <v>7</v>
      </c>
      <c r="G271" s="592">
        <v>30</v>
      </c>
      <c r="H271" s="619">
        <f>E271*G271</f>
        <v>1440</v>
      </c>
      <c r="I271" s="8"/>
    </row>
    <row r="272" spans="1:9" x14ac:dyDescent="0.25">
      <c r="A272" s="620"/>
      <c r="B272" s="124"/>
      <c r="C272" s="621"/>
      <c r="D272" s="839"/>
      <c r="E272" s="615"/>
      <c r="F272" s="596"/>
      <c r="G272" s="637"/>
      <c r="H272" s="619"/>
      <c r="I272" s="8"/>
    </row>
    <row r="273" spans="1:9" x14ac:dyDescent="0.25">
      <c r="A273" s="620"/>
      <c r="B273" s="124"/>
      <c r="C273" s="621"/>
      <c r="D273" s="614" t="s">
        <v>427</v>
      </c>
      <c r="E273" s="615">
        <f>A266</f>
        <v>24</v>
      </c>
      <c r="F273" s="596" t="s">
        <v>8</v>
      </c>
      <c r="G273" s="637">
        <v>30</v>
      </c>
      <c r="H273" s="619">
        <f>E273*G273</f>
        <v>720</v>
      </c>
      <c r="I273" s="8"/>
    </row>
    <row r="274" spans="1:9" x14ac:dyDescent="0.25">
      <c r="A274" s="620"/>
      <c r="B274" s="124"/>
      <c r="C274" s="621"/>
      <c r="D274" s="613"/>
      <c r="E274" s="591"/>
      <c r="F274" s="843"/>
      <c r="G274" s="592"/>
      <c r="H274" s="619"/>
      <c r="I274" s="8"/>
    </row>
    <row r="275" spans="1:9" x14ac:dyDescent="0.25">
      <c r="A275" s="620"/>
      <c r="B275" s="124"/>
      <c r="C275" s="621"/>
      <c r="D275" s="613"/>
      <c r="E275" s="591"/>
      <c r="F275" s="843"/>
      <c r="G275" s="592"/>
      <c r="H275" s="619"/>
      <c r="I275" s="8"/>
    </row>
    <row r="276" spans="1:9" x14ac:dyDescent="0.25">
      <c r="A276" s="620"/>
      <c r="B276" s="124"/>
      <c r="C276" s="621"/>
      <c r="D276" s="613" t="s">
        <v>428</v>
      </c>
      <c r="E276" s="14">
        <v>1</v>
      </c>
      <c r="F276" s="596" t="s">
        <v>237</v>
      </c>
      <c r="G276" s="592">
        <v>1700</v>
      </c>
      <c r="H276" s="619">
        <f>E276*G276</f>
        <v>1700</v>
      </c>
      <c r="I276" s="8"/>
    </row>
    <row r="277" spans="1:9" x14ac:dyDescent="0.25">
      <c r="A277" s="620"/>
      <c r="B277" s="124"/>
      <c r="C277" s="621"/>
      <c r="D277" s="613"/>
      <c r="E277" s="591"/>
      <c r="F277" s="843"/>
      <c r="G277" s="592"/>
      <c r="H277" s="619"/>
      <c r="I277" s="8"/>
    </row>
    <row r="278" spans="1:9" x14ac:dyDescent="0.25">
      <c r="A278" s="620"/>
      <c r="B278" s="124"/>
      <c r="C278" s="621"/>
      <c r="D278" s="606" t="s">
        <v>429</v>
      </c>
      <c r="E278" s="615">
        <v>10</v>
      </c>
      <c r="F278" s="596" t="s">
        <v>8</v>
      </c>
      <c r="G278" s="637">
        <v>4060</v>
      </c>
      <c r="H278" s="619">
        <f>E278*G278</f>
        <v>40600</v>
      </c>
      <c r="I278" s="8"/>
    </row>
    <row r="279" spans="1:9" ht="13" x14ac:dyDescent="0.25">
      <c r="A279" s="620"/>
      <c r="B279" s="124"/>
      <c r="C279" s="621"/>
      <c r="D279" s="848"/>
      <c r="E279" s="591"/>
      <c r="F279" s="843"/>
      <c r="G279" s="592"/>
      <c r="H279" s="619"/>
      <c r="I279" s="8"/>
    </row>
    <row r="280" spans="1:9" ht="13" x14ac:dyDescent="0.25">
      <c r="A280" s="620"/>
      <c r="B280" s="124"/>
      <c r="C280" s="621"/>
      <c r="D280" s="848" t="s">
        <v>430</v>
      </c>
      <c r="E280" s="591"/>
      <c r="F280" s="843"/>
      <c r="G280" s="592"/>
      <c r="H280" s="619"/>
      <c r="I280" s="8"/>
    </row>
    <row r="281" spans="1:9" ht="13" x14ac:dyDescent="0.25">
      <c r="A281" s="620"/>
      <c r="B281" s="124"/>
      <c r="C281" s="621"/>
      <c r="D281" s="848"/>
      <c r="E281" s="591"/>
      <c r="F281" s="843"/>
      <c r="G281" s="592"/>
      <c r="H281" s="619"/>
      <c r="I281" s="8"/>
    </row>
    <row r="282" spans="1:9" ht="13" x14ac:dyDescent="0.25">
      <c r="A282" s="620"/>
      <c r="B282" s="124"/>
      <c r="C282" s="621"/>
      <c r="D282" s="848" t="s">
        <v>431</v>
      </c>
      <c r="E282" s="591"/>
      <c r="F282" s="843"/>
      <c r="G282" s="592"/>
      <c r="H282" s="619"/>
      <c r="I282" s="8"/>
    </row>
    <row r="283" spans="1:9" ht="13" x14ac:dyDescent="0.25">
      <c r="A283" s="620"/>
      <c r="B283" s="124"/>
      <c r="C283" s="621"/>
      <c r="D283" s="848" t="s">
        <v>432</v>
      </c>
      <c r="E283" s="591"/>
      <c r="F283" s="843"/>
      <c r="G283" s="592"/>
      <c r="H283" s="619"/>
      <c r="I283" s="8"/>
    </row>
    <row r="284" spans="1:9" ht="13" x14ac:dyDescent="0.25">
      <c r="A284" s="620"/>
      <c r="B284" s="124"/>
      <c r="C284" s="621"/>
      <c r="D284" s="848"/>
      <c r="E284" s="591"/>
      <c r="F284" s="843"/>
      <c r="G284" s="592"/>
      <c r="H284" s="619"/>
      <c r="I284" s="8"/>
    </row>
    <row r="285" spans="1:9" x14ac:dyDescent="0.25">
      <c r="A285" s="620">
        <v>2</v>
      </c>
      <c r="B285" s="124">
        <v>22</v>
      </c>
      <c r="C285" s="621"/>
      <c r="D285" s="602" t="s">
        <v>433</v>
      </c>
      <c r="E285" s="603">
        <f>C287</f>
        <v>38.72</v>
      </c>
      <c r="F285" s="604" t="s">
        <v>6</v>
      </c>
      <c r="G285" s="603">
        <v>145</v>
      </c>
      <c r="H285" s="619">
        <f>E285*G285</f>
        <v>5614.4</v>
      </c>
      <c r="I285" s="8"/>
    </row>
    <row r="286" spans="1:9" ht="13" x14ac:dyDescent="0.25">
      <c r="A286" s="620"/>
      <c r="B286" s="124">
        <v>11</v>
      </c>
      <c r="C286" s="621"/>
      <c r="D286" s="848"/>
      <c r="E286" s="622"/>
      <c r="F286" s="605"/>
      <c r="G286" s="592"/>
      <c r="H286" s="619"/>
      <c r="I286" s="8"/>
    </row>
    <row r="287" spans="1:9" ht="13" x14ac:dyDescent="0.25">
      <c r="A287" s="620"/>
      <c r="B287" s="844">
        <v>0.08</v>
      </c>
      <c r="C287" s="845">
        <f>A285*B285*B286*B287</f>
        <v>38.72</v>
      </c>
      <c r="D287" s="848"/>
      <c r="E287" s="622"/>
      <c r="F287" s="605"/>
      <c r="G287" s="592"/>
      <c r="H287" s="619"/>
      <c r="I287" s="8"/>
    </row>
    <row r="288" spans="1:9" ht="13" x14ac:dyDescent="0.25">
      <c r="A288" s="620"/>
      <c r="B288" s="124"/>
      <c r="C288" s="621"/>
      <c r="D288" s="848"/>
      <c r="E288" s="622"/>
      <c r="F288" s="605"/>
      <c r="G288" s="592"/>
      <c r="H288" s="619"/>
      <c r="I288" s="8"/>
    </row>
    <row r="289" spans="1:9" x14ac:dyDescent="0.25">
      <c r="A289" s="620">
        <v>2</v>
      </c>
      <c r="B289" s="124">
        <f>B285</f>
        <v>22</v>
      </c>
      <c r="C289" s="621"/>
      <c r="D289" s="602" t="s">
        <v>434</v>
      </c>
      <c r="E289" s="603">
        <f>C291</f>
        <v>264</v>
      </c>
      <c r="F289" s="604" t="s">
        <v>6</v>
      </c>
      <c r="G289" s="603">
        <v>145</v>
      </c>
      <c r="H289" s="619">
        <f>E289*G289</f>
        <v>38280</v>
      </c>
      <c r="I289" s="8"/>
    </row>
    <row r="290" spans="1:9" ht="13" x14ac:dyDescent="0.25">
      <c r="A290" s="620"/>
      <c r="B290" s="124">
        <v>5</v>
      </c>
      <c r="C290" s="621"/>
      <c r="D290" s="848"/>
      <c r="E290" s="622"/>
      <c r="F290" s="605"/>
      <c r="G290" s="592"/>
      <c r="H290" s="619"/>
      <c r="I290" s="8"/>
    </row>
    <row r="291" spans="1:9" ht="13" x14ac:dyDescent="0.25">
      <c r="A291" s="620"/>
      <c r="B291" s="844">
        <v>1.2</v>
      </c>
      <c r="C291" s="845">
        <f>A289*B289*B290*B291</f>
        <v>264</v>
      </c>
      <c r="D291" s="848"/>
      <c r="E291" s="622"/>
      <c r="F291" s="605"/>
      <c r="G291" s="592"/>
      <c r="H291" s="619"/>
      <c r="I291" s="8"/>
    </row>
    <row r="292" spans="1:9" ht="13" x14ac:dyDescent="0.25">
      <c r="A292" s="620"/>
      <c r="B292" s="124"/>
      <c r="C292" s="621"/>
      <c r="D292" s="848"/>
      <c r="E292" s="622"/>
      <c r="F292" s="605"/>
      <c r="G292" s="592"/>
      <c r="H292" s="619"/>
      <c r="I292" s="8"/>
    </row>
    <row r="293" spans="1:9" x14ac:dyDescent="0.25">
      <c r="A293" s="620">
        <v>2</v>
      </c>
      <c r="B293" s="124">
        <v>134</v>
      </c>
      <c r="C293" s="621"/>
      <c r="D293" s="602" t="s">
        <v>435</v>
      </c>
      <c r="E293" s="603">
        <f>C294</f>
        <v>321.59999999999997</v>
      </c>
      <c r="F293" s="604" t="s">
        <v>5</v>
      </c>
      <c r="G293" s="603">
        <v>115</v>
      </c>
      <c r="H293" s="619">
        <f>E293*G293</f>
        <v>36983.999999999993</v>
      </c>
      <c r="I293" s="8"/>
    </row>
    <row r="294" spans="1:9" ht="13" x14ac:dyDescent="0.25">
      <c r="A294" s="620"/>
      <c r="B294" s="844">
        <v>1.2</v>
      </c>
      <c r="C294" s="845">
        <f>A293*B293*B294</f>
        <v>321.59999999999997</v>
      </c>
      <c r="D294" s="848"/>
      <c r="E294" s="622"/>
      <c r="F294" s="605"/>
      <c r="G294" s="592"/>
      <c r="H294" s="619"/>
      <c r="I294" s="8"/>
    </row>
    <row r="295" spans="1:9" ht="13" x14ac:dyDescent="0.25">
      <c r="A295" s="620"/>
      <c r="B295" s="124"/>
      <c r="C295" s="621"/>
      <c r="D295" s="848"/>
      <c r="E295" s="622"/>
      <c r="F295" s="605"/>
      <c r="G295" s="592"/>
      <c r="H295" s="619"/>
      <c r="I295" s="8"/>
    </row>
    <row r="296" spans="1:9" ht="25" x14ac:dyDescent="0.25">
      <c r="A296" s="620"/>
      <c r="B296" s="124"/>
      <c r="C296" s="621"/>
      <c r="D296" s="602" t="s">
        <v>436</v>
      </c>
      <c r="E296" s="603">
        <f>E289*0.3</f>
        <v>79.2</v>
      </c>
      <c r="F296" s="604" t="s">
        <v>437</v>
      </c>
      <c r="G296" s="603">
        <v>1350</v>
      </c>
      <c r="H296" s="619">
        <f>E296*G296</f>
        <v>106920</v>
      </c>
      <c r="I296" s="8"/>
    </row>
    <row r="297" spans="1:9" x14ac:dyDescent="0.25">
      <c r="A297" s="620"/>
      <c r="B297" s="124"/>
      <c r="C297" s="621"/>
      <c r="D297" s="602"/>
      <c r="E297" s="603"/>
      <c r="F297" s="604"/>
      <c r="G297" s="603"/>
      <c r="H297" s="619"/>
      <c r="I297" s="8"/>
    </row>
    <row r="298" spans="1:9" ht="13" x14ac:dyDescent="0.25">
      <c r="A298" s="620"/>
      <c r="B298" s="124"/>
      <c r="C298" s="621"/>
      <c r="D298" s="848" t="s">
        <v>438</v>
      </c>
      <c r="E298" s="622"/>
      <c r="F298" s="605"/>
      <c r="G298" s="592"/>
      <c r="H298" s="619"/>
      <c r="I298" s="8"/>
    </row>
    <row r="299" spans="1:9" ht="13" x14ac:dyDescent="0.25">
      <c r="A299" s="620"/>
      <c r="B299" s="124"/>
      <c r="C299" s="621"/>
      <c r="D299" s="848"/>
      <c r="E299" s="622"/>
      <c r="F299" s="605"/>
      <c r="G299" s="592"/>
      <c r="H299" s="619"/>
      <c r="I299" s="8"/>
    </row>
    <row r="300" spans="1:9" x14ac:dyDescent="0.25">
      <c r="A300" s="620">
        <v>2</v>
      </c>
      <c r="B300" s="124">
        <v>26</v>
      </c>
      <c r="C300" s="621"/>
      <c r="D300" s="606" t="s">
        <v>439</v>
      </c>
      <c r="E300" s="603">
        <f>C301</f>
        <v>260</v>
      </c>
      <c r="F300" s="604" t="s">
        <v>5</v>
      </c>
      <c r="G300" s="603">
        <v>105</v>
      </c>
      <c r="H300" s="619">
        <f>E300*G300</f>
        <v>27300</v>
      </c>
      <c r="I300" s="8"/>
    </row>
    <row r="301" spans="1:9" ht="13" x14ac:dyDescent="0.25">
      <c r="A301" s="620"/>
      <c r="B301" s="844">
        <v>5</v>
      </c>
      <c r="C301" s="845">
        <f>A300*B300*B301</f>
        <v>260</v>
      </c>
      <c r="D301" s="848"/>
      <c r="E301" s="622"/>
      <c r="F301" s="605"/>
      <c r="G301" s="592"/>
      <c r="H301" s="619"/>
      <c r="I301" s="8"/>
    </row>
    <row r="302" spans="1:9" ht="13" x14ac:dyDescent="0.25">
      <c r="A302" s="620"/>
      <c r="B302" s="124"/>
      <c r="C302" s="621"/>
      <c r="D302" s="848"/>
      <c r="E302" s="622"/>
      <c r="F302" s="605"/>
      <c r="G302" s="592"/>
      <c r="H302" s="619"/>
      <c r="I302" s="8"/>
    </row>
    <row r="303" spans="1:9" x14ac:dyDescent="0.25">
      <c r="A303" s="620">
        <v>2</v>
      </c>
      <c r="B303" s="124">
        <v>11</v>
      </c>
      <c r="C303" s="621"/>
      <c r="D303" s="606" t="s">
        <v>440</v>
      </c>
      <c r="E303" s="603">
        <v>340</v>
      </c>
      <c r="F303" s="604" t="s">
        <v>6</v>
      </c>
      <c r="G303" s="603">
        <v>145</v>
      </c>
      <c r="H303" s="619">
        <f>E303*G303</f>
        <v>49300</v>
      </c>
      <c r="I303" s="8"/>
    </row>
    <row r="304" spans="1:9" x14ac:dyDescent="0.25">
      <c r="A304" s="620"/>
      <c r="B304" s="124">
        <v>5</v>
      </c>
      <c r="C304" s="621"/>
      <c r="D304" s="606"/>
      <c r="E304" s="603"/>
      <c r="F304" s="604"/>
      <c r="G304" s="603"/>
      <c r="H304" s="619"/>
      <c r="I304" s="8"/>
    </row>
    <row r="305" spans="1:9" x14ac:dyDescent="0.25">
      <c r="A305" s="620"/>
      <c r="B305" s="844">
        <v>1.2</v>
      </c>
      <c r="C305" s="845">
        <f>A303*B303*B304*B305</f>
        <v>132</v>
      </c>
      <c r="D305" s="606"/>
      <c r="E305" s="603"/>
      <c r="F305" s="604"/>
      <c r="G305" s="603"/>
      <c r="H305" s="619"/>
      <c r="I305" s="8"/>
    </row>
    <row r="306" spans="1:9" x14ac:dyDescent="0.25">
      <c r="A306" s="620"/>
      <c r="B306" s="124"/>
      <c r="C306" s="621"/>
      <c r="D306" s="606"/>
      <c r="E306" s="603"/>
      <c r="F306" s="604"/>
      <c r="G306" s="603"/>
      <c r="H306" s="619"/>
      <c r="I306" s="8"/>
    </row>
    <row r="307" spans="1:9" ht="25" x14ac:dyDescent="0.25">
      <c r="A307" s="620"/>
      <c r="B307" s="124"/>
      <c r="C307" s="621"/>
      <c r="D307" s="602" t="s">
        <v>466</v>
      </c>
      <c r="E307" s="603">
        <f>E303*0.3</f>
        <v>102</v>
      </c>
      <c r="F307" s="604" t="s">
        <v>437</v>
      </c>
      <c r="G307" s="603">
        <v>1350</v>
      </c>
      <c r="H307" s="619">
        <f>E307*G307</f>
        <v>137700</v>
      </c>
      <c r="I307" s="8"/>
    </row>
    <row r="308" spans="1:9" ht="13" x14ac:dyDescent="0.25">
      <c r="A308" s="620"/>
      <c r="B308" s="124"/>
      <c r="C308" s="621"/>
      <c r="D308" s="848"/>
      <c r="E308" s="622"/>
      <c r="F308" s="605"/>
      <c r="G308" s="592"/>
      <c r="H308" s="619"/>
      <c r="I308" s="8"/>
    </row>
    <row r="309" spans="1:9" ht="13" x14ac:dyDescent="0.25">
      <c r="A309" s="620"/>
      <c r="B309" s="124"/>
      <c r="C309" s="621"/>
      <c r="D309" s="848" t="s">
        <v>442</v>
      </c>
      <c r="E309" s="622"/>
      <c r="F309" s="605"/>
      <c r="G309" s="592"/>
      <c r="H309" s="619"/>
      <c r="I309" s="8"/>
    </row>
    <row r="310" spans="1:9" ht="13" x14ac:dyDescent="0.25">
      <c r="A310" s="620"/>
      <c r="B310" s="124"/>
      <c r="C310" s="621"/>
      <c r="D310" s="848"/>
      <c r="E310" s="622"/>
      <c r="F310" s="605"/>
      <c r="G310" s="592"/>
      <c r="H310" s="619"/>
      <c r="I310" s="8"/>
    </row>
    <row r="311" spans="1:9" x14ac:dyDescent="0.25">
      <c r="A311" s="620">
        <v>4</v>
      </c>
      <c r="B311" s="124">
        <v>16</v>
      </c>
      <c r="C311" s="621"/>
      <c r="D311" s="606" t="s">
        <v>439</v>
      </c>
      <c r="E311" s="603">
        <f>C312</f>
        <v>320</v>
      </c>
      <c r="F311" s="604" t="s">
        <v>5</v>
      </c>
      <c r="G311" s="603">
        <v>200</v>
      </c>
      <c r="H311" s="619">
        <f>E311*G311</f>
        <v>64000</v>
      </c>
      <c r="I311" s="8"/>
    </row>
    <row r="312" spans="1:9" ht="13" x14ac:dyDescent="0.25">
      <c r="A312" s="620"/>
      <c r="B312" s="844">
        <v>5</v>
      </c>
      <c r="C312" s="845">
        <f>A311*B311*B312</f>
        <v>320</v>
      </c>
      <c r="D312" s="848"/>
      <c r="E312" s="622"/>
      <c r="F312" s="605"/>
      <c r="G312" s="592"/>
      <c r="H312" s="619"/>
      <c r="I312" s="8"/>
    </row>
    <row r="313" spans="1:9" ht="13" x14ac:dyDescent="0.25">
      <c r="A313" s="620"/>
      <c r="B313" s="124"/>
      <c r="C313" s="621"/>
      <c r="D313" s="848"/>
      <c r="E313" s="622"/>
      <c r="F313" s="605"/>
      <c r="G313" s="592"/>
      <c r="H313" s="619"/>
      <c r="I313" s="8"/>
    </row>
    <row r="314" spans="1:9" ht="13" x14ac:dyDescent="0.25">
      <c r="A314" s="620"/>
      <c r="B314" s="124"/>
      <c r="C314" s="621"/>
      <c r="D314" s="848"/>
      <c r="E314" s="622"/>
      <c r="F314" s="605"/>
      <c r="G314" s="592"/>
      <c r="H314" s="619"/>
      <c r="I314" s="8"/>
    </row>
    <row r="315" spans="1:9" ht="13" x14ac:dyDescent="0.25">
      <c r="A315" s="620"/>
      <c r="B315" s="124"/>
      <c r="C315" s="621"/>
      <c r="D315" s="848" t="s">
        <v>443</v>
      </c>
      <c r="E315" s="622"/>
      <c r="F315" s="605"/>
      <c r="G315" s="592"/>
      <c r="H315" s="619"/>
      <c r="I315" s="8"/>
    </row>
    <row r="316" spans="1:9" ht="13" x14ac:dyDescent="0.25">
      <c r="A316" s="620"/>
      <c r="B316" s="124"/>
      <c r="C316" s="621"/>
      <c r="D316" s="848"/>
      <c r="E316" s="622"/>
      <c r="F316" s="605"/>
      <c r="G316" s="592"/>
      <c r="H316" s="619"/>
      <c r="I316" s="8"/>
    </row>
    <row r="317" spans="1:9" x14ac:dyDescent="0.25">
      <c r="A317" s="620"/>
      <c r="B317" s="124"/>
      <c r="C317" s="621"/>
      <c r="D317" s="614" t="s">
        <v>462</v>
      </c>
      <c r="E317" s="607">
        <v>9</v>
      </c>
      <c r="F317" s="608" t="s">
        <v>412</v>
      </c>
      <c r="G317" s="632">
        <v>20000</v>
      </c>
      <c r="H317" s="632">
        <f>G317*E317</f>
        <v>180000</v>
      </c>
      <c r="I317" s="8"/>
    </row>
    <row r="318" spans="1:9" ht="13" x14ac:dyDescent="0.25">
      <c r="A318" s="620"/>
      <c r="B318" s="124"/>
      <c r="C318" s="621"/>
      <c r="D318" s="848"/>
      <c r="E318" s="622"/>
      <c r="F318" s="605"/>
      <c r="G318" s="592"/>
      <c r="H318" s="619"/>
      <c r="I318" s="8"/>
    </row>
    <row r="319" spans="1:9" ht="25" x14ac:dyDescent="0.25">
      <c r="A319" s="620"/>
      <c r="B319" s="124"/>
      <c r="C319" s="621"/>
      <c r="D319" s="614" t="s">
        <v>463</v>
      </c>
      <c r="E319" s="607">
        <v>2</v>
      </c>
      <c r="F319" s="608" t="s">
        <v>412</v>
      </c>
      <c r="G319" s="632">
        <v>24000</v>
      </c>
      <c r="H319" s="632">
        <f>G319*E319</f>
        <v>48000</v>
      </c>
      <c r="I319" s="8"/>
    </row>
    <row r="320" spans="1:9" x14ac:dyDescent="0.25">
      <c r="A320" s="620"/>
      <c r="B320" s="440"/>
      <c r="C320" s="620"/>
      <c r="D320" s="595"/>
      <c r="E320" s="615"/>
      <c r="F320" s="850"/>
      <c r="G320" s="637"/>
      <c r="H320" s="619"/>
      <c r="I320" s="8"/>
    </row>
    <row r="321" spans="1:9" ht="13" x14ac:dyDescent="0.25">
      <c r="A321" s="620"/>
      <c r="B321" s="124"/>
      <c r="C321" s="621"/>
      <c r="D321" s="848"/>
      <c r="E321" s="622"/>
      <c r="F321" s="605"/>
      <c r="G321" s="592"/>
      <c r="H321" s="619"/>
      <c r="I321" s="8"/>
    </row>
    <row r="322" spans="1:9" ht="13" x14ac:dyDescent="0.25">
      <c r="A322" s="620"/>
      <c r="B322" s="124"/>
      <c r="C322" s="621"/>
      <c r="D322" s="848" t="s">
        <v>446</v>
      </c>
      <c r="E322" s="622"/>
      <c r="F322" s="605"/>
      <c r="G322" s="592"/>
      <c r="H322" s="619"/>
      <c r="I322" s="8"/>
    </row>
    <row r="323" spans="1:9" ht="13" x14ac:dyDescent="0.25">
      <c r="A323" s="620"/>
      <c r="B323" s="124"/>
      <c r="C323" s="621"/>
      <c r="D323" s="848"/>
      <c r="E323" s="622"/>
      <c r="F323" s="605"/>
      <c r="G323" s="592"/>
      <c r="H323" s="619"/>
      <c r="I323" s="8"/>
    </row>
    <row r="324" spans="1:9" x14ac:dyDescent="0.25">
      <c r="A324" s="620"/>
      <c r="B324" s="124">
        <v>22</v>
      </c>
      <c r="C324" s="621"/>
      <c r="D324" s="602" t="s">
        <v>447</v>
      </c>
      <c r="E324" s="603">
        <f>C326</f>
        <v>72.599999999999994</v>
      </c>
      <c r="F324" s="604" t="s">
        <v>6</v>
      </c>
      <c r="G324" s="603">
        <v>145</v>
      </c>
      <c r="H324" s="619">
        <f>E324*G324</f>
        <v>10527</v>
      </c>
      <c r="I324" s="8"/>
    </row>
    <row r="325" spans="1:9" ht="13" x14ac:dyDescent="0.25">
      <c r="A325" s="620"/>
      <c r="B325" s="124">
        <v>11</v>
      </c>
      <c r="C325" s="621"/>
      <c r="D325" s="848"/>
      <c r="E325" s="622"/>
      <c r="F325" s="605"/>
      <c r="G325" s="592"/>
      <c r="H325" s="619"/>
      <c r="I325" s="8"/>
    </row>
    <row r="326" spans="1:9" ht="13" x14ac:dyDescent="0.25">
      <c r="A326" s="620"/>
      <c r="B326" s="844">
        <v>0.3</v>
      </c>
      <c r="C326" s="845">
        <f>B324*B325*B326</f>
        <v>72.599999999999994</v>
      </c>
      <c r="D326" s="848"/>
      <c r="E326" s="622"/>
      <c r="F326" s="605"/>
      <c r="G326" s="592"/>
      <c r="H326" s="619"/>
      <c r="I326" s="8"/>
    </row>
    <row r="327" spans="1:9" ht="13" x14ac:dyDescent="0.25">
      <c r="A327" s="620"/>
      <c r="B327" s="124"/>
      <c r="C327" s="621"/>
      <c r="D327" s="848"/>
      <c r="E327" s="622"/>
      <c r="F327" s="605"/>
      <c r="G327" s="592"/>
      <c r="H327" s="619"/>
      <c r="I327" s="8"/>
    </row>
    <row r="328" spans="1:9" ht="13" x14ac:dyDescent="0.25">
      <c r="A328" s="620"/>
      <c r="B328" s="124"/>
      <c r="C328" s="621"/>
      <c r="D328" s="848"/>
      <c r="E328" s="622"/>
      <c r="F328" s="605"/>
      <c r="G328" s="592"/>
      <c r="H328" s="619"/>
      <c r="I328" s="8"/>
    </row>
    <row r="329" spans="1:9" x14ac:dyDescent="0.25">
      <c r="A329" s="620"/>
      <c r="B329" s="124">
        <v>134</v>
      </c>
      <c r="C329" s="621"/>
      <c r="D329" s="602" t="s">
        <v>435</v>
      </c>
      <c r="E329" s="603">
        <f>C330</f>
        <v>40.199999999999996</v>
      </c>
      <c r="F329" s="604" t="s">
        <v>5</v>
      </c>
      <c r="G329" s="603">
        <v>115</v>
      </c>
      <c r="H329" s="619">
        <f>E329*G329</f>
        <v>4622.9999999999991</v>
      </c>
      <c r="I329" s="8"/>
    </row>
    <row r="330" spans="1:9" ht="13" x14ac:dyDescent="0.25">
      <c r="A330" s="620"/>
      <c r="B330" s="844">
        <v>0.3</v>
      </c>
      <c r="C330" s="845">
        <f>B329*B330</f>
        <v>40.199999999999996</v>
      </c>
      <c r="D330" s="848"/>
      <c r="E330" s="622"/>
      <c r="F330" s="605"/>
      <c r="G330" s="592"/>
      <c r="H330" s="619"/>
      <c r="I330" s="8"/>
    </row>
    <row r="331" spans="1:9" ht="13" x14ac:dyDescent="0.25">
      <c r="A331" s="620"/>
      <c r="B331" s="124"/>
      <c r="C331" s="621"/>
      <c r="D331" s="848"/>
      <c r="E331" s="622"/>
      <c r="F331" s="605"/>
      <c r="G331" s="592"/>
      <c r="H331" s="619"/>
      <c r="I331" s="8"/>
    </row>
    <row r="332" spans="1:9" ht="13" x14ac:dyDescent="0.25">
      <c r="A332" s="620"/>
      <c r="B332" s="124"/>
      <c r="C332" s="621"/>
      <c r="D332" s="848"/>
      <c r="E332" s="622"/>
      <c r="F332" s="605"/>
      <c r="G332" s="592"/>
      <c r="H332" s="619"/>
      <c r="I332" s="8"/>
    </row>
    <row r="333" spans="1:9" x14ac:dyDescent="0.25">
      <c r="A333" s="620"/>
      <c r="B333" s="124">
        <f>B324</f>
        <v>22</v>
      </c>
      <c r="C333" s="621"/>
      <c r="D333" s="602" t="s">
        <v>448</v>
      </c>
      <c r="E333" s="603">
        <f>C334</f>
        <v>242</v>
      </c>
      <c r="F333" s="604" t="s">
        <v>5</v>
      </c>
      <c r="G333" s="603">
        <v>85</v>
      </c>
      <c r="H333" s="619">
        <f>E333*G333</f>
        <v>20570</v>
      </c>
      <c r="I333" s="8"/>
    </row>
    <row r="334" spans="1:9" ht="13" x14ac:dyDescent="0.25">
      <c r="A334" s="620"/>
      <c r="B334" s="844">
        <f>B325</f>
        <v>11</v>
      </c>
      <c r="C334" s="845">
        <f>B333*B334</f>
        <v>242</v>
      </c>
      <c r="D334" s="848"/>
      <c r="E334" s="622"/>
      <c r="F334" s="605"/>
      <c r="G334" s="592"/>
      <c r="H334" s="619"/>
      <c r="I334" s="8"/>
    </row>
    <row r="335" spans="1:9" ht="13" x14ac:dyDescent="0.25">
      <c r="A335" s="620"/>
      <c r="B335" s="124"/>
      <c r="C335" s="621"/>
      <c r="D335" s="848"/>
      <c r="E335" s="622"/>
      <c r="F335" s="605"/>
      <c r="G335" s="592"/>
      <c r="H335" s="619"/>
      <c r="I335" s="8"/>
    </row>
    <row r="336" spans="1:9" ht="13" x14ac:dyDescent="0.25">
      <c r="A336" s="620"/>
      <c r="B336" s="124"/>
      <c r="C336" s="621"/>
      <c r="D336" s="848"/>
      <c r="E336" s="622"/>
      <c r="F336" s="605"/>
      <c r="G336" s="592"/>
      <c r="H336" s="619"/>
      <c r="I336" s="8"/>
    </row>
    <row r="337" spans="1:9" ht="25" x14ac:dyDescent="0.25">
      <c r="A337" s="620"/>
      <c r="B337" s="124"/>
      <c r="C337" s="621"/>
      <c r="D337" s="602" t="s">
        <v>449</v>
      </c>
      <c r="E337" s="603">
        <f>E324*0.4</f>
        <v>29.04</v>
      </c>
      <c r="F337" s="604" t="s">
        <v>437</v>
      </c>
      <c r="G337" s="603">
        <v>1350</v>
      </c>
      <c r="H337" s="619">
        <f>E337*G337</f>
        <v>39204</v>
      </c>
      <c r="I337" s="8"/>
    </row>
    <row r="338" spans="1:9" x14ac:dyDescent="0.25">
      <c r="A338" s="620"/>
      <c r="B338" s="124"/>
      <c r="C338" s="621"/>
      <c r="D338" s="602"/>
      <c r="E338" s="603"/>
      <c r="F338" s="604"/>
      <c r="G338" s="603"/>
      <c r="H338" s="619"/>
      <c r="I338" s="8"/>
    </row>
    <row r="339" spans="1:9" ht="13" x14ac:dyDescent="0.25">
      <c r="A339" s="620"/>
      <c r="B339" s="124"/>
      <c r="C339" s="621"/>
      <c r="D339" s="590" t="s">
        <v>450</v>
      </c>
      <c r="E339" s="603"/>
      <c r="F339" s="604"/>
      <c r="G339" s="603"/>
      <c r="H339" s="619"/>
      <c r="I339" s="8"/>
    </row>
    <row r="340" spans="1:9" x14ac:dyDescent="0.25">
      <c r="A340" s="620">
        <v>2</v>
      </c>
      <c r="B340" s="124">
        <f>B324</f>
        <v>22</v>
      </c>
      <c r="C340" s="621"/>
      <c r="D340" s="602" t="s">
        <v>451</v>
      </c>
      <c r="E340" s="603">
        <f>C342</f>
        <v>12.32</v>
      </c>
      <c r="F340" s="604" t="s">
        <v>6</v>
      </c>
      <c r="G340" s="603">
        <v>145</v>
      </c>
      <c r="H340" s="619">
        <f>E340*G340</f>
        <v>1786.4</v>
      </c>
      <c r="I340" s="8"/>
    </row>
    <row r="341" spans="1:9" ht="13" x14ac:dyDescent="0.25">
      <c r="A341" s="620"/>
      <c r="B341" s="124">
        <v>0.56000000000000005</v>
      </c>
      <c r="C341" s="621"/>
      <c r="D341" s="848"/>
      <c r="E341" s="622"/>
      <c r="F341" s="605"/>
      <c r="G341" s="592"/>
      <c r="H341" s="619"/>
      <c r="I341" s="8"/>
    </row>
    <row r="342" spans="1:9" ht="13" x14ac:dyDescent="0.25">
      <c r="A342" s="620"/>
      <c r="B342" s="844">
        <v>0.5</v>
      </c>
      <c r="C342" s="845">
        <f>A340*B340*B341*B342</f>
        <v>12.32</v>
      </c>
      <c r="D342" s="848"/>
      <c r="E342" s="622"/>
      <c r="F342" s="605"/>
      <c r="G342" s="592"/>
      <c r="H342" s="619"/>
      <c r="I342" s="8"/>
    </row>
    <row r="343" spans="1:9" ht="13" x14ac:dyDescent="0.25">
      <c r="A343" s="620"/>
      <c r="B343" s="124"/>
      <c r="C343" s="621"/>
      <c r="D343" s="848"/>
      <c r="E343" s="622"/>
      <c r="F343" s="605"/>
      <c r="G343" s="592"/>
      <c r="H343" s="619"/>
      <c r="I343" s="8"/>
    </row>
    <row r="344" spans="1:9" ht="13" x14ac:dyDescent="0.25">
      <c r="A344" s="620"/>
      <c r="B344" s="124"/>
      <c r="C344" s="621"/>
      <c r="D344" s="848"/>
      <c r="E344" s="622"/>
      <c r="F344" s="605"/>
      <c r="G344" s="592"/>
      <c r="H344" s="619"/>
      <c r="I344" s="8"/>
    </row>
    <row r="345" spans="1:9" x14ac:dyDescent="0.25">
      <c r="A345" s="620">
        <f>2*2</f>
        <v>4</v>
      </c>
      <c r="B345" s="124">
        <f>B340</f>
        <v>22</v>
      </c>
      <c r="C345" s="621"/>
      <c r="D345" s="602" t="s">
        <v>435</v>
      </c>
      <c r="E345" s="603">
        <f>C346</f>
        <v>12.32</v>
      </c>
      <c r="F345" s="604" t="s">
        <v>5</v>
      </c>
      <c r="G345" s="603">
        <v>115</v>
      </c>
      <c r="H345" s="619">
        <f>E345*G345</f>
        <v>1416.8</v>
      </c>
      <c r="I345" s="8"/>
    </row>
    <row r="346" spans="1:9" ht="13" x14ac:dyDescent="0.25">
      <c r="A346" s="620"/>
      <c r="B346" s="844">
        <v>0.56000000000000005</v>
      </c>
      <c r="C346" s="845">
        <f>B345*B346</f>
        <v>12.32</v>
      </c>
      <c r="D346" s="848"/>
      <c r="E346" s="622"/>
      <c r="F346" s="605"/>
      <c r="G346" s="592"/>
      <c r="H346" s="619"/>
      <c r="I346" s="8"/>
    </row>
    <row r="347" spans="1:9" ht="13" x14ac:dyDescent="0.25">
      <c r="A347" s="620"/>
      <c r="B347" s="124"/>
      <c r="C347" s="621"/>
      <c r="D347" s="848"/>
      <c r="E347" s="622"/>
      <c r="F347" s="605"/>
      <c r="G347" s="592"/>
      <c r="H347" s="619"/>
      <c r="I347" s="8"/>
    </row>
    <row r="348" spans="1:9" ht="13" x14ac:dyDescent="0.25">
      <c r="A348" s="620"/>
      <c r="B348" s="124"/>
      <c r="C348" s="621"/>
      <c r="D348" s="848"/>
      <c r="E348" s="622"/>
      <c r="F348" s="605"/>
      <c r="G348" s="592"/>
      <c r="H348" s="619"/>
      <c r="I348" s="8"/>
    </row>
    <row r="349" spans="1:9" x14ac:dyDescent="0.25">
      <c r="A349" s="620">
        <f>2*2</f>
        <v>4</v>
      </c>
      <c r="B349" s="124">
        <f>B340</f>
        <v>22</v>
      </c>
      <c r="C349" s="621"/>
      <c r="D349" s="602" t="s">
        <v>448</v>
      </c>
      <c r="E349" s="603">
        <f>C350</f>
        <v>11</v>
      </c>
      <c r="F349" s="604" t="s">
        <v>5</v>
      </c>
      <c r="G349" s="603">
        <v>85</v>
      </c>
      <c r="H349" s="619">
        <f>E349*G349</f>
        <v>935</v>
      </c>
      <c r="I349" s="8"/>
    </row>
    <row r="350" spans="1:9" ht="13" x14ac:dyDescent="0.25">
      <c r="A350" s="620"/>
      <c r="B350" s="844">
        <v>0.5</v>
      </c>
      <c r="C350" s="845">
        <f>B349*B350</f>
        <v>11</v>
      </c>
      <c r="D350" s="848"/>
      <c r="E350" s="622"/>
      <c r="F350" s="605"/>
      <c r="G350" s="592"/>
      <c r="H350" s="619"/>
      <c r="I350" s="8"/>
    </row>
    <row r="351" spans="1:9" ht="13" x14ac:dyDescent="0.25">
      <c r="A351" s="620"/>
      <c r="B351" s="124"/>
      <c r="C351" s="621"/>
      <c r="D351" s="848"/>
      <c r="E351" s="622"/>
      <c r="F351" s="605"/>
      <c r="G351" s="592"/>
      <c r="H351" s="619"/>
      <c r="I351" s="8"/>
    </row>
    <row r="352" spans="1:9" ht="13" x14ac:dyDescent="0.25">
      <c r="A352" s="620"/>
      <c r="B352" s="124"/>
      <c r="C352" s="621"/>
      <c r="D352" s="848"/>
      <c r="E352" s="622"/>
      <c r="F352" s="605"/>
      <c r="G352" s="592"/>
      <c r="H352" s="619"/>
      <c r="I352" s="8"/>
    </row>
    <row r="353" spans="1:9" ht="25" x14ac:dyDescent="0.25">
      <c r="A353" s="620"/>
      <c r="B353" s="124"/>
      <c r="C353" s="621"/>
      <c r="D353" s="602" t="s">
        <v>436</v>
      </c>
      <c r="E353" s="603">
        <f>E340*0.28</f>
        <v>3.4496000000000002</v>
      </c>
      <c r="F353" s="604" t="s">
        <v>437</v>
      </c>
      <c r="G353" s="603">
        <v>1350</v>
      </c>
      <c r="H353" s="619">
        <f>E353*G353</f>
        <v>4656.96</v>
      </c>
      <c r="I353" s="8"/>
    </row>
    <row r="354" spans="1:9" x14ac:dyDescent="0.25">
      <c r="A354" s="620"/>
      <c r="B354" s="124"/>
      <c r="C354" s="621"/>
      <c r="D354" s="602"/>
      <c r="E354" s="603"/>
      <c r="F354" s="604"/>
      <c r="G354" s="603"/>
      <c r="H354" s="619"/>
      <c r="I354" s="8"/>
    </row>
    <row r="355" spans="1:9" ht="13" x14ac:dyDescent="0.25">
      <c r="A355" s="620"/>
      <c r="B355" s="124"/>
      <c r="C355" s="621"/>
      <c r="D355" s="590" t="s">
        <v>479</v>
      </c>
      <c r="E355" s="603"/>
      <c r="F355" s="604"/>
      <c r="G355" s="603"/>
      <c r="H355" s="619"/>
      <c r="I355" s="8"/>
    </row>
    <row r="356" spans="1:9" x14ac:dyDescent="0.25">
      <c r="A356" s="620"/>
      <c r="B356" s="124"/>
      <c r="C356" s="621"/>
      <c r="D356" s="602"/>
      <c r="E356" s="603"/>
      <c r="F356" s="604"/>
      <c r="G356" s="603"/>
      <c r="H356" s="619"/>
      <c r="I356" s="8"/>
    </row>
    <row r="357" spans="1:9" x14ac:dyDescent="0.25">
      <c r="A357" s="620"/>
      <c r="B357" s="124"/>
      <c r="C357" s="621"/>
      <c r="D357" s="602" t="s">
        <v>480</v>
      </c>
      <c r="E357" s="603">
        <f>180+460</f>
        <v>640</v>
      </c>
      <c r="F357" s="604" t="s">
        <v>7</v>
      </c>
      <c r="G357" s="603">
        <v>80</v>
      </c>
      <c r="H357" s="619">
        <f>E357*G357</f>
        <v>51200</v>
      </c>
      <c r="I357" s="8"/>
    </row>
    <row r="358" spans="1:9" x14ac:dyDescent="0.25">
      <c r="A358" s="620"/>
      <c r="B358" s="124"/>
      <c r="C358" s="621"/>
      <c r="D358" s="602"/>
      <c r="E358" s="603"/>
      <c r="F358" s="604"/>
      <c r="G358" s="603"/>
      <c r="H358" s="619"/>
      <c r="I358" s="8"/>
    </row>
    <row r="359" spans="1:9" x14ac:dyDescent="0.25">
      <c r="A359" s="620"/>
      <c r="B359" s="124"/>
      <c r="C359" s="621"/>
      <c r="D359" s="602" t="s">
        <v>481</v>
      </c>
      <c r="E359" s="603">
        <v>8</v>
      </c>
      <c r="F359" s="604" t="s">
        <v>412</v>
      </c>
      <c r="G359" s="603">
        <v>2500</v>
      </c>
      <c r="H359" s="619">
        <f>E359*G359</f>
        <v>20000</v>
      </c>
      <c r="I359" s="8"/>
    </row>
    <row r="360" spans="1:9" ht="13" x14ac:dyDescent="0.25">
      <c r="A360" s="620"/>
      <c r="B360" s="124"/>
      <c r="C360" s="621"/>
      <c r="D360" s="848"/>
      <c r="E360" s="622"/>
      <c r="F360" s="605"/>
      <c r="G360" s="592"/>
      <c r="H360" s="619"/>
      <c r="I360" s="8"/>
    </row>
    <row r="361" spans="1:9" ht="13" x14ac:dyDescent="0.25">
      <c r="A361" s="620"/>
      <c r="B361" s="124"/>
      <c r="C361" s="621"/>
      <c r="D361" s="590" t="s">
        <v>452</v>
      </c>
      <c r="E361" s="622"/>
      <c r="F361" s="616" t="s">
        <v>409</v>
      </c>
      <c r="G361" s="592"/>
      <c r="H361" s="619"/>
      <c r="I361" s="8"/>
    </row>
    <row r="362" spans="1:9" x14ac:dyDescent="0.25">
      <c r="A362" s="620"/>
      <c r="B362" s="124"/>
      <c r="C362" s="621"/>
      <c r="D362" s="598"/>
      <c r="E362" s="622"/>
      <c r="F362" s="617"/>
      <c r="G362" s="592"/>
      <c r="H362" s="619"/>
      <c r="I362" s="8"/>
    </row>
    <row r="363" spans="1:9" ht="25" x14ac:dyDescent="0.25">
      <c r="A363" s="620"/>
      <c r="B363" s="124">
        <f>B333</f>
        <v>22</v>
      </c>
      <c r="C363" s="621"/>
      <c r="D363" s="602" t="s">
        <v>453</v>
      </c>
      <c r="E363" s="622">
        <f>C364</f>
        <v>242</v>
      </c>
      <c r="F363" s="604" t="s">
        <v>5</v>
      </c>
      <c r="G363" s="592">
        <v>25</v>
      </c>
      <c r="H363" s="619">
        <f>G363*E363</f>
        <v>6050</v>
      </c>
      <c r="I363" s="8"/>
    </row>
    <row r="364" spans="1:9" x14ac:dyDescent="0.25">
      <c r="A364" s="620"/>
      <c r="B364" s="844">
        <f>B334</f>
        <v>11</v>
      </c>
      <c r="C364" s="845">
        <f>B363*B364</f>
        <v>242</v>
      </c>
      <c r="D364" s="598"/>
      <c r="E364" s="622"/>
      <c r="F364" s="617"/>
      <c r="G364" s="592"/>
      <c r="H364" s="619"/>
      <c r="I364" s="8"/>
    </row>
    <row r="365" spans="1:9" x14ac:dyDescent="0.25">
      <c r="A365" s="620"/>
      <c r="B365" s="124"/>
      <c r="C365" s="621"/>
      <c r="D365" s="598"/>
      <c r="E365" s="622"/>
      <c r="F365" s="617"/>
      <c r="G365" s="592"/>
      <c r="H365" s="619"/>
      <c r="I365" s="8"/>
    </row>
    <row r="366" spans="1:9" ht="25" x14ac:dyDescent="0.25">
      <c r="A366" s="620"/>
      <c r="B366" s="124">
        <f>B363</f>
        <v>22</v>
      </c>
      <c r="C366" s="621"/>
      <c r="D366" s="602" t="s">
        <v>454</v>
      </c>
      <c r="E366" s="622">
        <f>C367</f>
        <v>6.6</v>
      </c>
      <c r="F366" s="604" t="s">
        <v>5</v>
      </c>
      <c r="G366" s="592">
        <v>40</v>
      </c>
      <c r="H366" s="619">
        <f>G366*E366</f>
        <v>264</v>
      </c>
      <c r="I366" s="8"/>
    </row>
    <row r="367" spans="1:9" ht="13" x14ac:dyDescent="0.25">
      <c r="A367" s="620"/>
      <c r="B367" s="844">
        <v>0.3</v>
      </c>
      <c r="C367" s="845">
        <f>B366*B367</f>
        <v>6.6</v>
      </c>
      <c r="D367" s="848"/>
      <c r="E367" s="622"/>
      <c r="F367" s="605"/>
      <c r="G367" s="592"/>
      <c r="H367" s="619"/>
      <c r="I367" s="8"/>
    </row>
    <row r="368" spans="1:9" ht="13" x14ac:dyDescent="0.25">
      <c r="A368" s="620"/>
      <c r="B368" s="124"/>
      <c r="C368" s="621"/>
      <c r="D368" s="848"/>
      <c r="E368" s="622"/>
      <c r="F368" s="605"/>
      <c r="G368" s="592"/>
      <c r="H368" s="619"/>
      <c r="I368" s="8"/>
    </row>
    <row r="369" spans="1:9" ht="13" x14ac:dyDescent="0.25">
      <c r="A369" s="620"/>
      <c r="B369" s="124"/>
      <c r="C369" s="621"/>
      <c r="D369" s="848"/>
      <c r="E369" s="622"/>
      <c r="F369" s="605"/>
      <c r="G369" s="592"/>
      <c r="H369" s="619"/>
      <c r="I369" s="8"/>
    </row>
    <row r="370" spans="1:9" ht="13" x14ac:dyDescent="0.25">
      <c r="A370" s="620"/>
      <c r="B370" s="124"/>
      <c r="C370" s="621"/>
      <c r="D370" s="590" t="s">
        <v>455</v>
      </c>
      <c r="E370" s="622"/>
      <c r="F370" s="605"/>
      <c r="G370" s="592"/>
      <c r="H370" s="619"/>
      <c r="I370" s="8"/>
    </row>
    <row r="371" spans="1:9" x14ac:dyDescent="0.25">
      <c r="A371" s="620"/>
      <c r="B371" s="124"/>
      <c r="C371" s="621"/>
      <c r="D371" s="598"/>
      <c r="E371" s="622"/>
      <c r="F371" s="605"/>
      <c r="G371" s="592"/>
      <c r="H371" s="619"/>
      <c r="I371" s="8"/>
    </row>
    <row r="372" spans="1:9" x14ac:dyDescent="0.25">
      <c r="A372" s="620"/>
      <c r="B372" s="124"/>
      <c r="C372" s="621"/>
      <c r="D372" s="598"/>
      <c r="E372" s="622"/>
      <c r="F372" s="605"/>
      <c r="G372" s="592"/>
      <c r="H372" s="619"/>
      <c r="I372" s="8"/>
    </row>
    <row r="373" spans="1:9" x14ac:dyDescent="0.25">
      <c r="A373" s="620">
        <v>2</v>
      </c>
      <c r="B373" s="844">
        <f>B364</f>
        <v>11</v>
      </c>
      <c r="C373" s="845">
        <f>A373*B373</f>
        <v>22</v>
      </c>
      <c r="D373" s="602" t="s">
        <v>456</v>
      </c>
      <c r="E373" s="622">
        <f>C373</f>
        <v>22</v>
      </c>
      <c r="F373" s="605" t="s">
        <v>8</v>
      </c>
      <c r="G373" s="592">
        <v>400</v>
      </c>
      <c r="H373" s="619">
        <f>G373*E373</f>
        <v>8800</v>
      </c>
      <c r="I373" s="8"/>
    </row>
    <row r="374" spans="1:9" x14ac:dyDescent="0.25">
      <c r="A374" s="620"/>
      <c r="B374" s="124"/>
      <c r="C374" s="621"/>
      <c r="D374" s="598"/>
      <c r="E374" s="622"/>
      <c r="F374" s="605"/>
      <c r="G374" s="592"/>
      <c r="H374" s="619"/>
      <c r="I374" s="8"/>
    </row>
    <row r="375" spans="1:9" x14ac:dyDescent="0.25">
      <c r="A375" s="620"/>
      <c r="B375" s="124"/>
      <c r="C375" s="621"/>
      <c r="D375" s="602" t="s">
        <v>457</v>
      </c>
      <c r="E375" s="622">
        <f>C373</f>
        <v>22</v>
      </c>
      <c r="F375" s="605" t="s">
        <v>8</v>
      </c>
      <c r="G375" s="592">
        <v>170</v>
      </c>
      <c r="H375" s="619">
        <f>G375*E375</f>
        <v>3740</v>
      </c>
      <c r="I375" s="8"/>
    </row>
    <row r="376" spans="1:9" x14ac:dyDescent="0.25">
      <c r="A376" s="620"/>
      <c r="B376" s="124"/>
      <c r="C376" s="621"/>
      <c r="D376" s="598"/>
      <c r="E376" s="622"/>
      <c r="F376" s="605"/>
      <c r="G376" s="592"/>
      <c r="H376" s="619"/>
      <c r="I376" s="8"/>
    </row>
    <row r="377" spans="1:9" ht="13" x14ac:dyDescent="0.25">
      <c r="A377" s="620"/>
      <c r="B377" s="124"/>
      <c r="C377" s="621"/>
      <c r="D377" s="590" t="s">
        <v>458</v>
      </c>
      <c r="E377" s="622"/>
      <c r="F377" s="605"/>
      <c r="G377" s="592"/>
      <c r="H377" s="619"/>
      <c r="I377" s="8"/>
    </row>
    <row r="378" spans="1:9" x14ac:dyDescent="0.25">
      <c r="A378" s="620"/>
      <c r="B378" s="124"/>
      <c r="C378" s="621"/>
      <c r="D378" s="598"/>
      <c r="E378" s="622"/>
      <c r="F378" s="605"/>
      <c r="G378" s="592"/>
      <c r="H378" s="619"/>
      <c r="I378" s="8"/>
    </row>
    <row r="379" spans="1:9" ht="25" x14ac:dyDescent="0.25">
      <c r="A379" s="620">
        <v>2</v>
      </c>
      <c r="B379" s="851">
        <f>B373</f>
        <v>11</v>
      </c>
      <c r="C379" s="845">
        <f>A379*B379</f>
        <v>22</v>
      </c>
      <c r="D379" s="602" t="s">
        <v>459</v>
      </c>
      <c r="E379" s="622">
        <f>C379</f>
        <v>22</v>
      </c>
      <c r="F379" s="605" t="s">
        <v>7</v>
      </c>
      <c r="G379" s="592">
        <v>335</v>
      </c>
      <c r="H379" s="619">
        <f>G379*E379</f>
        <v>7370</v>
      </c>
      <c r="I379" s="8"/>
    </row>
    <row r="380" spans="1:9" x14ac:dyDescent="0.25">
      <c r="A380" s="620"/>
      <c r="B380" s="124"/>
      <c r="C380" s="621"/>
      <c r="D380" s="598"/>
      <c r="E380" s="622"/>
      <c r="F380" s="605"/>
      <c r="G380" s="592"/>
      <c r="H380" s="619"/>
      <c r="I380" s="8"/>
    </row>
    <row r="381" spans="1:9" x14ac:dyDescent="0.25">
      <c r="A381" s="620"/>
      <c r="B381" s="124"/>
      <c r="C381" s="621"/>
      <c r="D381" s="598"/>
      <c r="E381" s="622"/>
      <c r="F381" s="605"/>
      <c r="G381" s="592"/>
      <c r="H381" s="619"/>
      <c r="I381" s="8"/>
    </row>
    <row r="382" spans="1:9" x14ac:dyDescent="0.25">
      <c r="A382" s="620">
        <v>2</v>
      </c>
      <c r="B382" s="851">
        <f>B373</f>
        <v>11</v>
      </c>
      <c r="C382" s="845">
        <f>A382*B382</f>
        <v>22</v>
      </c>
      <c r="D382" s="602" t="s">
        <v>460</v>
      </c>
      <c r="E382" s="622">
        <f>C382</f>
        <v>22</v>
      </c>
      <c r="F382" s="605" t="s">
        <v>7</v>
      </c>
      <c r="G382" s="618">
        <v>10</v>
      </c>
      <c r="H382" s="619">
        <f>G382*E382</f>
        <v>220</v>
      </c>
      <c r="I382" s="8"/>
    </row>
    <row r="383" spans="1:9" x14ac:dyDescent="0.25">
      <c r="A383" s="620"/>
      <c r="B383" s="852"/>
      <c r="C383" s="620"/>
      <c r="D383" s="598"/>
      <c r="E383" s="622"/>
      <c r="F383" s="605"/>
      <c r="G383" s="619"/>
      <c r="H383" s="619"/>
      <c r="I383" s="8"/>
    </row>
    <row r="384" spans="1:9" x14ac:dyDescent="0.25">
      <c r="A384" s="620"/>
      <c r="B384" s="124"/>
      <c r="C384" s="621"/>
      <c r="D384" s="598"/>
      <c r="E384" s="622"/>
      <c r="F384" s="605"/>
      <c r="G384" s="619"/>
      <c r="H384" s="619"/>
      <c r="I384" s="8"/>
    </row>
    <row r="385" spans="1:9" x14ac:dyDescent="0.25">
      <c r="A385" s="620"/>
      <c r="B385" s="124"/>
      <c r="C385" s="621"/>
      <c r="D385" s="602" t="s">
        <v>461</v>
      </c>
      <c r="E385" s="622">
        <f>C379</f>
        <v>22</v>
      </c>
      <c r="F385" s="605" t="s">
        <v>7</v>
      </c>
      <c r="G385" s="618">
        <v>13</v>
      </c>
      <c r="H385" s="619">
        <f>E385*G385</f>
        <v>286</v>
      </c>
      <c r="I385" s="838"/>
    </row>
    <row r="386" spans="1:9" ht="13" thickBot="1" x14ac:dyDescent="0.3">
      <c r="A386" s="832"/>
      <c r="B386" s="833"/>
      <c r="C386" s="853"/>
      <c r="D386" s="853"/>
      <c r="E386" s="854"/>
      <c r="F386" s="855"/>
      <c r="G386" s="856"/>
      <c r="H386" s="836"/>
      <c r="I386" s="8"/>
    </row>
    <row r="387" spans="1:9" x14ac:dyDescent="0.25">
      <c r="A387" s="124"/>
      <c r="B387" s="291"/>
      <c r="C387" s="125"/>
      <c r="D387" s="125"/>
      <c r="E387" s="615"/>
      <c r="G387" s="647"/>
      <c r="H387" s="637"/>
      <c r="I387" s="8"/>
    </row>
    <row r="388" spans="1:9" ht="13" x14ac:dyDescent="0.25">
      <c r="A388" s="124"/>
      <c r="B388" s="291"/>
      <c r="C388" s="125"/>
      <c r="D388" s="858" t="s">
        <v>471</v>
      </c>
      <c r="E388" s="615"/>
      <c r="G388" s="647"/>
      <c r="H388" s="637"/>
      <c r="I388" s="8"/>
    </row>
    <row r="389" spans="1:9" x14ac:dyDescent="0.25">
      <c r="A389" s="124"/>
      <c r="B389" s="291"/>
      <c r="C389" s="125"/>
      <c r="D389" s="125"/>
      <c r="E389" s="615"/>
      <c r="G389" s="647"/>
      <c r="H389" s="637"/>
      <c r="I389" s="8"/>
    </row>
    <row r="390" spans="1:9" ht="13" x14ac:dyDescent="0.25">
      <c r="A390" s="124"/>
      <c r="B390" s="291"/>
      <c r="C390" s="125"/>
      <c r="D390" s="247" t="s">
        <v>678</v>
      </c>
      <c r="E390" s="615"/>
      <c r="G390" s="647"/>
      <c r="H390" s="637"/>
      <c r="I390" s="8"/>
    </row>
    <row r="391" spans="1:9" x14ac:dyDescent="0.25">
      <c r="A391" s="124"/>
      <c r="B391" s="291"/>
      <c r="C391" s="125"/>
      <c r="D391" s="125"/>
      <c r="E391" s="615"/>
      <c r="G391" s="647"/>
      <c r="H391" s="637"/>
      <c r="I391" s="8"/>
    </row>
    <row r="392" spans="1:9" x14ac:dyDescent="0.25">
      <c r="A392" s="124"/>
      <c r="B392" s="291"/>
      <c r="C392" s="125"/>
      <c r="D392" s="125" t="s">
        <v>472</v>
      </c>
      <c r="E392" s="615"/>
      <c r="G392" s="647"/>
      <c r="H392" s="637"/>
      <c r="I392" s="8"/>
    </row>
    <row r="393" spans="1:9" x14ac:dyDescent="0.25">
      <c r="A393" s="124"/>
      <c r="B393" s="291">
        <v>0.3</v>
      </c>
      <c r="C393" s="125"/>
      <c r="D393" s="125"/>
      <c r="E393" s="615"/>
      <c r="G393" s="647"/>
      <c r="H393" s="637"/>
      <c r="I393" s="8"/>
    </row>
    <row r="394" spans="1:9" x14ac:dyDescent="0.25">
      <c r="A394" s="124"/>
      <c r="B394" s="291">
        <v>2.1</v>
      </c>
      <c r="C394" s="125"/>
      <c r="D394" s="125"/>
      <c r="E394" s="615"/>
      <c r="G394" s="647"/>
      <c r="H394" s="637"/>
      <c r="I394" s="8"/>
    </row>
    <row r="395" spans="1:9" x14ac:dyDescent="0.25">
      <c r="A395" s="124"/>
      <c r="B395" s="291">
        <v>30</v>
      </c>
      <c r="C395" s="125"/>
      <c r="D395" s="125"/>
      <c r="E395" s="615"/>
      <c r="G395" s="647"/>
      <c r="H395" s="637"/>
      <c r="I395" s="8"/>
    </row>
    <row r="396" spans="1:9" x14ac:dyDescent="0.25">
      <c r="A396" s="124"/>
      <c r="B396" s="291"/>
      <c r="C396" s="125">
        <f>B395*B394*B393</f>
        <v>18.899999999999999</v>
      </c>
      <c r="D396" s="602" t="s">
        <v>447</v>
      </c>
      <c r="E396" s="603">
        <f>C396</f>
        <v>18.899999999999999</v>
      </c>
      <c r="F396" s="604" t="s">
        <v>6</v>
      </c>
      <c r="G396" s="603">
        <v>145</v>
      </c>
      <c r="H396" s="619">
        <f>E396*G396</f>
        <v>2740.5</v>
      </c>
      <c r="I396" s="8"/>
    </row>
    <row r="397" spans="1:9" ht="13" x14ac:dyDescent="0.25">
      <c r="A397" s="124"/>
      <c r="B397" s="291"/>
      <c r="C397" s="125"/>
      <c r="D397" s="848"/>
      <c r="E397" s="622"/>
      <c r="F397" s="605"/>
      <c r="G397" s="592"/>
      <c r="H397" s="619"/>
      <c r="I397" s="8"/>
    </row>
    <row r="398" spans="1:9" ht="13" x14ac:dyDescent="0.25">
      <c r="A398" s="124"/>
      <c r="B398" s="291">
        <v>0.3</v>
      </c>
      <c r="C398" s="125"/>
      <c r="D398" s="848"/>
      <c r="E398" s="622"/>
      <c r="F398" s="605"/>
      <c r="G398" s="592"/>
      <c r="H398" s="619"/>
      <c r="I398" s="8"/>
    </row>
    <row r="399" spans="1:9" ht="13" x14ac:dyDescent="0.25">
      <c r="A399" s="124"/>
      <c r="B399" s="291">
        <v>30</v>
      </c>
      <c r="C399" s="125"/>
      <c r="D399" s="848"/>
      <c r="E399" s="622"/>
      <c r="F399" s="605"/>
      <c r="G399" s="592"/>
      <c r="H399" s="619"/>
      <c r="I399" s="8"/>
    </row>
    <row r="400" spans="1:9" ht="13" x14ac:dyDescent="0.25">
      <c r="A400" s="124"/>
      <c r="B400" s="291">
        <v>2</v>
      </c>
      <c r="C400" s="125"/>
      <c r="D400" s="848"/>
      <c r="E400" s="622"/>
      <c r="F400" s="605"/>
      <c r="G400" s="592"/>
      <c r="H400" s="619"/>
      <c r="I400" s="8"/>
    </row>
    <row r="401" spans="1:9" x14ac:dyDescent="0.25">
      <c r="A401" s="124"/>
      <c r="B401" s="291"/>
      <c r="C401" s="125"/>
      <c r="D401" s="602" t="s">
        <v>435</v>
      </c>
      <c r="E401" s="603">
        <f>B400*B399*B398</f>
        <v>18</v>
      </c>
      <c r="F401" s="604" t="s">
        <v>5</v>
      </c>
      <c r="G401" s="603">
        <v>115</v>
      </c>
      <c r="H401" s="619">
        <f>E401*G401</f>
        <v>2070</v>
      </c>
      <c r="I401" s="8"/>
    </row>
    <row r="402" spans="1:9" ht="13" x14ac:dyDescent="0.25">
      <c r="A402" s="124"/>
      <c r="B402" s="291">
        <v>30</v>
      </c>
      <c r="C402" s="125"/>
      <c r="D402" s="848"/>
      <c r="E402" s="622"/>
      <c r="F402" s="605"/>
      <c r="G402" s="592"/>
      <c r="H402" s="619"/>
      <c r="I402" s="8"/>
    </row>
    <row r="403" spans="1:9" ht="13" x14ac:dyDescent="0.25">
      <c r="A403" s="124"/>
      <c r="B403" s="291">
        <v>2.1</v>
      </c>
      <c r="C403" s="125"/>
      <c r="D403" s="848"/>
      <c r="E403" s="622"/>
      <c r="F403" s="605"/>
      <c r="G403" s="592"/>
      <c r="H403" s="619"/>
      <c r="I403" s="8"/>
    </row>
    <row r="404" spans="1:9" ht="13" x14ac:dyDescent="0.25">
      <c r="A404" s="124"/>
      <c r="B404" s="291"/>
      <c r="C404" s="125">
        <f>B402*B403</f>
        <v>63</v>
      </c>
      <c r="D404" s="848"/>
      <c r="E404" s="622"/>
      <c r="F404" s="605"/>
      <c r="G404" s="592"/>
      <c r="H404" s="619"/>
      <c r="I404" s="8"/>
    </row>
    <row r="405" spans="1:9" x14ac:dyDescent="0.25">
      <c r="A405" s="124"/>
      <c r="B405" s="291"/>
      <c r="C405" s="125"/>
      <c r="D405" s="602" t="s">
        <v>448</v>
      </c>
      <c r="E405" s="603">
        <f>C404</f>
        <v>63</v>
      </c>
      <c r="F405" s="604" t="s">
        <v>5</v>
      </c>
      <c r="G405" s="603">
        <v>85</v>
      </c>
      <c r="H405" s="619">
        <f>E405*G405</f>
        <v>5355</v>
      </c>
      <c r="I405" s="8"/>
    </row>
    <row r="406" spans="1:9" x14ac:dyDescent="0.25">
      <c r="A406" s="124"/>
      <c r="B406" s="291"/>
      <c r="C406" s="125"/>
      <c r="D406" s="125"/>
      <c r="E406" s="615"/>
      <c r="G406" s="647"/>
      <c r="H406" s="637"/>
      <c r="I406" s="8"/>
    </row>
    <row r="407" spans="1:9" x14ac:dyDescent="0.25">
      <c r="A407" s="124"/>
      <c r="B407" s="291"/>
      <c r="C407" s="125"/>
      <c r="D407" s="125" t="s">
        <v>473</v>
      </c>
      <c r="E407" s="615"/>
      <c r="G407" s="647"/>
      <c r="H407" s="637"/>
      <c r="I407" s="8"/>
    </row>
    <row r="408" spans="1:9" x14ac:dyDescent="0.25">
      <c r="A408" s="124"/>
      <c r="B408" s="291"/>
      <c r="C408" s="125"/>
      <c r="D408" s="125"/>
      <c r="E408" s="615"/>
      <c r="G408" s="647"/>
      <c r="H408" s="637"/>
      <c r="I408" s="8"/>
    </row>
    <row r="409" spans="1:9" x14ac:dyDescent="0.25">
      <c r="A409" s="124"/>
      <c r="B409" s="291"/>
      <c r="C409" s="125"/>
      <c r="D409" s="125" t="s">
        <v>679</v>
      </c>
      <c r="E409" s="615">
        <v>30</v>
      </c>
      <c r="F409" s="41" t="s">
        <v>7</v>
      </c>
      <c r="G409" s="647">
        <v>703.35</v>
      </c>
      <c r="H409" s="637">
        <f>G409*E409</f>
        <v>21100.5</v>
      </c>
      <c r="I409" s="8"/>
    </row>
    <row r="410" spans="1:9" x14ac:dyDescent="0.25">
      <c r="A410" s="124"/>
      <c r="B410" s="291"/>
      <c r="C410" s="125"/>
      <c r="D410" s="125"/>
      <c r="E410" s="615"/>
      <c r="G410" s="647"/>
      <c r="H410" s="637"/>
      <c r="I410" s="8"/>
    </row>
    <row r="411" spans="1:9" x14ac:dyDescent="0.25">
      <c r="A411" s="124"/>
      <c r="B411" s="291"/>
      <c r="C411" s="125"/>
      <c r="D411" s="125" t="s">
        <v>482</v>
      </c>
      <c r="E411" s="615">
        <v>2</v>
      </c>
      <c r="F411" s="41" t="s">
        <v>8</v>
      </c>
      <c r="G411" s="647">
        <v>5939.38</v>
      </c>
      <c r="H411" s="637">
        <f>G411*E411</f>
        <v>11878.76</v>
      </c>
      <c r="I411" s="8"/>
    </row>
    <row r="412" spans="1:9" x14ac:dyDescent="0.25">
      <c r="A412" s="124"/>
      <c r="B412" s="291"/>
      <c r="C412" s="125"/>
      <c r="D412" s="125"/>
      <c r="E412" s="615"/>
      <c r="G412" s="647"/>
      <c r="H412" s="637"/>
      <c r="I412" s="8"/>
    </row>
    <row r="413" spans="1:9" ht="13" x14ac:dyDescent="0.25">
      <c r="A413" s="124"/>
      <c r="B413" s="291"/>
      <c r="C413" s="125"/>
      <c r="D413" s="247" t="s">
        <v>685</v>
      </c>
      <c r="E413" s="615"/>
      <c r="G413" s="647"/>
      <c r="H413" s="637"/>
      <c r="I413" s="8"/>
    </row>
    <row r="414" spans="1:9" x14ac:dyDescent="0.25">
      <c r="A414" s="124"/>
      <c r="B414" s="291"/>
      <c r="C414" s="125"/>
      <c r="D414" s="125"/>
      <c r="E414" s="615"/>
      <c r="G414" s="647"/>
      <c r="H414" s="637"/>
      <c r="I414" s="8"/>
    </row>
    <row r="415" spans="1:9" x14ac:dyDescent="0.25">
      <c r="A415" s="124"/>
      <c r="B415" s="291"/>
      <c r="C415" s="125"/>
      <c r="D415" s="125" t="s">
        <v>472</v>
      </c>
      <c r="E415" s="615"/>
      <c r="G415" s="647"/>
      <c r="H415" s="637"/>
      <c r="I415" s="8"/>
    </row>
    <row r="416" spans="1:9" x14ac:dyDescent="0.25">
      <c r="A416" s="124"/>
      <c r="B416" s="291">
        <v>0.3</v>
      </c>
      <c r="C416" s="125"/>
      <c r="D416" s="125"/>
      <c r="E416" s="615"/>
      <c r="G416" s="647"/>
      <c r="H416" s="637"/>
      <c r="I416" s="8"/>
    </row>
    <row r="417" spans="1:9" x14ac:dyDescent="0.25">
      <c r="A417" s="124"/>
      <c r="B417" s="291">
        <v>2.1</v>
      </c>
      <c r="C417" s="125"/>
      <c r="D417" s="125"/>
      <c r="E417" s="615"/>
      <c r="G417" s="647"/>
      <c r="H417" s="637"/>
      <c r="I417" s="8"/>
    </row>
    <row r="418" spans="1:9" x14ac:dyDescent="0.25">
      <c r="A418" s="124"/>
      <c r="B418" s="291">
        <v>40</v>
      </c>
      <c r="C418" s="125"/>
      <c r="D418" s="125"/>
      <c r="E418" s="615"/>
      <c r="G418" s="647"/>
      <c r="H418" s="637"/>
      <c r="I418" s="8"/>
    </row>
    <row r="419" spans="1:9" x14ac:dyDescent="0.25">
      <c r="A419" s="124"/>
      <c r="B419" s="291"/>
      <c r="C419" s="125">
        <f>B418*B417*B416</f>
        <v>25.2</v>
      </c>
      <c r="D419" s="602" t="s">
        <v>447</v>
      </c>
      <c r="E419" s="603">
        <f>C419</f>
        <v>25.2</v>
      </c>
      <c r="F419" s="604" t="s">
        <v>6</v>
      </c>
      <c r="G419" s="603">
        <v>145</v>
      </c>
      <c r="H419" s="619">
        <f>E419*G419</f>
        <v>3654</v>
      </c>
      <c r="I419" s="8"/>
    </row>
    <row r="420" spans="1:9" ht="13" x14ac:dyDescent="0.25">
      <c r="A420" s="124"/>
      <c r="B420" s="291"/>
      <c r="C420" s="125"/>
      <c r="D420" s="848"/>
      <c r="E420" s="622"/>
      <c r="F420" s="605"/>
      <c r="G420" s="592"/>
      <c r="H420" s="619"/>
      <c r="I420" s="8"/>
    </row>
    <row r="421" spans="1:9" ht="13" x14ac:dyDescent="0.25">
      <c r="A421" s="124"/>
      <c r="B421" s="291">
        <v>0.3</v>
      </c>
      <c r="C421" s="125"/>
      <c r="D421" s="848"/>
      <c r="E421" s="622"/>
      <c r="F421" s="605"/>
      <c r="G421" s="592"/>
      <c r="H421" s="619"/>
      <c r="I421" s="8"/>
    </row>
    <row r="422" spans="1:9" ht="13" x14ac:dyDescent="0.25">
      <c r="A422" s="124"/>
      <c r="B422" s="291">
        <v>40</v>
      </c>
      <c r="C422" s="125"/>
      <c r="D422" s="848"/>
      <c r="E422" s="622"/>
      <c r="F422" s="605"/>
      <c r="G422" s="592"/>
      <c r="H422" s="619"/>
      <c r="I422" s="8"/>
    </row>
    <row r="423" spans="1:9" ht="13" x14ac:dyDescent="0.25">
      <c r="A423" s="124"/>
      <c r="B423" s="291">
        <v>2</v>
      </c>
      <c r="C423" s="125"/>
      <c r="D423" s="848"/>
      <c r="E423" s="622"/>
      <c r="F423" s="605"/>
      <c r="G423" s="592"/>
      <c r="H423" s="619"/>
      <c r="I423" s="8"/>
    </row>
    <row r="424" spans="1:9" x14ac:dyDescent="0.25">
      <c r="A424" s="124"/>
      <c r="B424" s="291"/>
      <c r="C424" s="125"/>
      <c r="D424" s="602" t="s">
        <v>435</v>
      </c>
      <c r="E424" s="603">
        <f>B423*B422*B421</f>
        <v>24</v>
      </c>
      <c r="F424" s="604" t="s">
        <v>5</v>
      </c>
      <c r="G424" s="603">
        <v>115</v>
      </c>
      <c r="H424" s="619">
        <f>E424*G424</f>
        <v>2760</v>
      </c>
      <c r="I424" s="8"/>
    </row>
    <row r="425" spans="1:9" ht="13" x14ac:dyDescent="0.25">
      <c r="A425" s="124"/>
      <c r="B425" s="291">
        <v>40</v>
      </c>
      <c r="C425" s="125"/>
      <c r="D425" s="848"/>
      <c r="E425" s="622"/>
      <c r="F425" s="605"/>
      <c r="G425" s="592"/>
      <c r="H425" s="619"/>
      <c r="I425" s="8"/>
    </row>
    <row r="426" spans="1:9" ht="13" x14ac:dyDescent="0.25">
      <c r="A426" s="124"/>
      <c r="B426" s="291">
        <v>2.1</v>
      </c>
      <c r="C426" s="125"/>
      <c r="D426" s="848"/>
      <c r="E426" s="622"/>
      <c r="F426" s="605"/>
      <c r="G426" s="592"/>
      <c r="H426" s="619"/>
      <c r="I426" s="8"/>
    </row>
    <row r="427" spans="1:9" ht="13" x14ac:dyDescent="0.25">
      <c r="A427" s="124"/>
      <c r="B427" s="291"/>
      <c r="C427" s="125">
        <f>B425*B426</f>
        <v>84</v>
      </c>
      <c r="D427" s="848"/>
      <c r="E427" s="622"/>
      <c r="F427" s="605"/>
      <c r="G427" s="592"/>
      <c r="H427" s="619"/>
      <c r="I427" s="8"/>
    </row>
    <row r="428" spans="1:9" x14ac:dyDescent="0.25">
      <c r="A428" s="124"/>
      <c r="B428" s="291"/>
      <c r="C428" s="125"/>
      <c r="D428" s="602" t="s">
        <v>448</v>
      </c>
      <c r="E428" s="603">
        <f>C427</f>
        <v>84</v>
      </c>
      <c r="F428" s="604" t="s">
        <v>5</v>
      </c>
      <c r="G428" s="603">
        <v>85</v>
      </c>
      <c r="H428" s="619">
        <f>E428*G428</f>
        <v>7140</v>
      </c>
      <c r="I428" s="8"/>
    </row>
    <row r="429" spans="1:9" x14ac:dyDescent="0.25">
      <c r="A429" s="124"/>
      <c r="B429" s="291"/>
      <c r="C429" s="125"/>
      <c r="D429" s="125"/>
      <c r="E429" s="615"/>
      <c r="G429" s="647"/>
      <c r="H429" s="637"/>
      <c r="I429" s="8"/>
    </row>
    <row r="430" spans="1:9" x14ac:dyDescent="0.25">
      <c r="A430" s="124"/>
      <c r="B430" s="291"/>
      <c r="C430" s="125"/>
      <c r="D430" s="125" t="s">
        <v>473</v>
      </c>
      <c r="E430" s="615"/>
      <c r="G430" s="647"/>
      <c r="H430" s="637"/>
      <c r="I430" s="8"/>
    </row>
    <row r="431" spans="1:9" x14ac:dyDescent="0.25">
      <c r="A431" s="124"/>
      <c r="B431" s="291"/>
      <c r="C431" s="125"/>
      <c r="D431" s="125"/>
      <c r="E431" s="615"/>
      <c r="G431" s="647"/>
      <c r="H431" s="637"/>
      <c r="I431" s="8"/>
    </row>
    <row r="432" spans="1:9" x14ac:dyDescent="0.25">
      <c r="A432" s="124"/>
      <c r="B432" s="291"/>
      <c r="C432" s="125"/>
      <c r="D432" s="125" t="s">
        <v>679</v>
      </c>
      <c r="E432" s="615">
        <v>40</v>
      </c>
      <c r="F432" s="41" t="s">
        <v>7</v>
      </c>
      <c r="G432" s="647">
        <v>703.35</v>
      </c>
      <c r="H432" s="637">
        <f>G432*E432</f>
        <v>28134</v>
      </c>
      <c r="I432" s="8"/>
    </row>
    <row r="433" spans="1:9" x14ac:dyDescent="0.25">
      <c r="A433" s="124"/>
      <c r="B433" s="291"/>
      <c r="C433" s="125"/>
      <c r="D433" s="125"/>
      <c r="E433" s="615"/>
      <c r="G433" s="647"/>
      <c r="H433" s="637"/>
      <c r="I433" s="8"/>
    </row>
    <row r="434" spans="1:9" x14ac:dyDescent="0.25">
      <c r="A434" s="124"/>
      <c r="B434" s="291"/>
      <c r="C434" s="125"/>
      <c r="D434" s="125" t="s">
        <v>482</v>
      </c>
      <c r="E434" s="615">
        <v>2</v>
      </c>
      <c r="F434" s="41" t="s">
        <v>8</v>
      </c>
      <c r="G434" s="647">
        <v>5939.38</v>
      </c>
      <c r="H434" s="637">
        <f>G434*E434</f>
        <v>11878.76</v>
      </c>
      <c r="I434" s="8"/>
    </row>
    <row r="435" spans="1:9" x14ac:dyDescent="0.25">
      <c r="A435" s="124"/>
      <c r="B435" s="291"/>
      <c r="C435" s="125"/>
      <c r="D435" s="125"/>
      <c r="E435" s="615"/>
      <c r="G435" s="647"/>
      <c r="H435" s="637"/>
      <c r="I435" s="8"/>
    </row>
    <row r="436" spans="1:9" ht="13" x14ac:dyDescent="0.25">
      <c r="A436" s="124"/>
      <c r="B436" s="291"/>
      <c r="C436" s="125"/>
      <c r="D436" s="247" t="s">
        <v>680</v>
      </c>
      <c r="E436" s="615"/>
      <c r="G436" s="647"/>
      <c r="H436" s="637"/>
      <c r="I436" s="8"/>
    </row>
    <row r="437" spans="1:9" x14ac:dyDescent="0.25">
      <c r="A437" s="124"/>
      <c r="B437" s="291"/>
      <c r="C437" s="125"/>
      <c r="D437" s="125"/>
      <c r="E437" s="615"/>
      <c r="G437" s="647"/>
      <c r="H437" s="637"/>
      <c r="I437" s="8"/>
    </row>
    <row r="438" spans="1:9" x14ac:dyDescent="0.25">
      <c r="A438" s="124"/>
      <c r="B438" s="291"/>
      <c r="C438" s="125"/>
      <c r="D438" s="125" t="s">
        <v>472</v>
      </c>
      <c r="E438" s="615"/>
      <c r="G438" s="647"/>
      <c r="H438" s="637"/>
      <c r="I438" s="8"/>
    </row>
    <row r="439" spans="1:9" x14ac:dyDescent="0.25">
      <c r="A439" s="124"/>
      <c r="B439" s="291">
        <v>0.3</v>
      </c>
      <c r="C439" s="125"/>
      <c r="D439" s="125"/>
      <c r="E439" s="615"/>
      <c r="G439" s="647"/>
      <c r="H439" s="637"/>
      <c r="I439" s="8"/>
    </row>
    <row r="440" spans="1:9" x14ac:dyDescent="0.25">
      <c r="A440" s="124"/>
      <c r="B440" s="291">
        <v>2.1</v>
      </c>
      <c r="C440" s="125"/>
      <c r="D440" s="125"/>
      <c r="E440" s="615"/>
      <c r="G440" s="647"/>
      <c r="H440" s="637"/>
      <c r="I440" s="8"/>
    </row>
    <row r="441" spans="1:9" x14ac:dyDescent="0.25">
      <c r="A441" s="124"/>
      <c r="B441" s="291">
        <v>35</v>
      </c>
      <c r="C441" s="125"/>
      <c r="D441" s="125"/>
      <c r="E441" s="615"/>
      <c r="G441" s="647"/>
      <c r="H441" s="637"/>
      <c r="I441" s="8"/>
    </row>
    <row r="442" spans="1:9" x14ac:dyDescent="0.25">
      <c r="A442" s="124"/>
      <c r="B442" s="291"/>
      <c r="C442" s="125">
        <f>B441*B440*B439</f>
        <v>22.05</v>
      </c>
      <c r="D442" s="602" t="s">
        <v>447</v>
      </c>
      <c r="E442" s="603">
        <f>C442</f>
        <v>22.05</v>
      </c>
      <c r="F442" s="604" t="s">
        <v>6</v>
      </c>
      <c r="G442" s="603">
        <v>145</v>
      </c>
      <c r="H442" s="619">
        <f>E442*G442</f>
        <v>3197.25</v>
      </c>
      <c r="I442" s="8"/>
    </row>
    <row r="443" spans="1:9" ht="13" x14ac:dyDescent="0.25">
      <c r="A443" s="124"/>
      <c r="B443" s="291"/>
      <c r="C443" s="125"/>
      <c r="D443" s="848"/>
      <c r="E443" s="622"/>
      <c r="F443" s="605"/>
      <c r="G443" s="592"/>
      <c r="H443" s="619"/>
      <c r="I443" s="8"/>
    </row>
    <row r="444" spans="1:9" ht="13" x14ac:dyDescent="0.25">
      <c r="A444" s="124"/>
      <c r="B444" s="291">
        <v>0.3</v>
      </c>
      <c r="C444" s="125"/>
      <c r="D444" s="848"/>
      <c r="E444" s="622"/>
      <c r="F444" s="605"/>
      <c r="G444" s="592"/>
      <c r="H444" s="619"/>
      <c r="I444" s="8"/>
    </row>
    <row r="445" spans="1:9" ht="13" x14ac:dyDescent="0.25">
      <c r="A445" s="124"/>
      <c r="B445" s="291">
        <v>35</v>
      </c>
      <c r="C445" s="125"/>
      <c r="D445" s="848"/>
      <c r="E445" s="622"/>
      <c r="F445" s="605"/>
      <c r="G445" s="592"/>
      <c r="H445" s="619"/>
      <c r="I445" s="8"/>
    </row>
    <row r="446" spans="1:9" ht="13" x14ac:dyDescent="0.25">
      <c r="A446" s="124"/>
      <c r="B446" s="291">
        <v>2</v>
      </c>
      <c r="C446" s="125"/>
      <c r="D446" s="848"/>
      <c r="E446" s="622"/>
      <c r="F446" s="605"/>
      <c r="G446" s="592"/>
      <c r="H446" s="619"/>
      <c r="I446" s="8"/>
    </row>
    <row r="447" spans="1:9" x14ac:dyDescent="0.25">
      <c r="A447" s="124"/>
      <c r="B447" s="291"/>
      <c r="C447" s="125"/>
      <c r="D447" s="602" t="s">
        <v>435</v>
      </c>
      <c r="E447" s="603">
        <f>B446*B445*B444</f>
        <v>21</v>
      </c>
      <c r="F447" s="604" t="s">
        <v>5</v>
      </c>
      <c r="G447" s="603">
        <v>115</v>
      </c>
      <c r="H447" s="619">
        <f>E447*G447</f>
        <v>2415</v>
      </c>
      <c r="I447" s="8"/>
    </row>
    <row r="448" spans="1:9" ht="13" x14ac:dyDescent="0.25">
      <c r="A448" s="124"/>
      <c r="B448" s="291">
        <v>35</v>
      </c>
      <c r="C448" s="125"/>
      <c r="D448" s="848"/>
      <c r="E448" s="622"/>
      <c r="F448" s="605"/>
      <c r="G448" s="592"/>
      <c r="H448" s="619"/>
      <c r="I448" s="8"/>
    </row>
    <row r="449" spans="1:9" ht="13" x14ac:dyDescent="0.25">
      <c r="A449" s="124"/>
      <c r="B449" s="291">
        <v>2.1</v>
      </c>
      <c r="C449" s="125"/>
      <c r="D449" s="848"/>
      <c r="E449" s="622"/>
      <c r="F449" s="605"/>
      <c r="G449" s="592"/>
      <c r="H449" s="619"/>
      <c r="I449" s="8"/>
    </row>
    <row r="450" spans="1:9" ht="13" x14ac:dyDescent="0.25">
      <c r="A450" s="124"/>
      <c r="B450" s="291"/>
      <c r="C450" s="125">
        <f>B448*B449</f>
        <v>73.5</v>
      </c>
      <c r="D450" s="848"/>
      <c r="E450" s="622"/>
      <c r="F450" s="605"/>
      <c r="G450" s="592"/>
      <c r="H450" s="619"/>
      <c r="I450" s="8"/>
    </row>
    <row r="451" spans="1:9" x14ac:dyDescent="0.25">
      <c r="A451" s="124"/>
      <c r="B451" s="291"/>
      <c r="C451" s="125"/>
      <c r="D451" s="602" t="s">
        <v>448</v>
      </c>
      <c r="E451" s="603">
        <f>C450</f>
        <v>73.5</v>
      </c>
      <c r="F451" s="604" t="s">
        <v>5</v>
      </c>
      <c r="G451" s="603">
        <v>85</v>
      </c>
      <c r="H451" s="619">
        <f>E451*G451</f>
        <v>6247.5</v>
      </c>
      <c r="I451" s="8"/>
    </row>
    <row r="452" spans="1:9" x14ac:dyDescent="0.25">
      <c r="A452" s="124"/>
      <c r="B452" s="291"/>
      <c r="C452" s="125"/>
      <c r="D452" s="125"/>
      <c r="E452" s="615"/>
      <c r="G452" s="647"/>
      <c r="H452" s="637"/>
      <c r="I452" s="8"/>
    </row>
    <row r="453" spans="1:9" x14ac:dyDescent="0.25">
      <c r="A453" s="124"/>
      <c r="B453" s="291"/>
      <c r="C453" s="125"/>
      <c r="D453" s="125" t="s">
        <v>473</v>
      </c>
      <c r="E453" s="615"/>
      <c r="G453" s="647"/>
      <c r="H453" s="637"/>
      <c r="I453" s="8"/>
    </row>
    <row r="454" spans="1:9" x14ac:dyDescent="0.25">
      <c r="A454" s="124"/>
      <c r="B454" s="291"/>
      <c r="C454" s="125"/>
      <c r="D454" s="125"/>
      <c r="E454" s="615"/>
      <c r="G454" s="647"/>
      <c r="H454" s="637"/>
      <c r="I454" s="8"/>
    </row>
    <row r="455" spans="1:9" x14ac:dyDescent="0.25">
      <c r="A455" s="124"/>
      <c r="B455" s="291"/>
      <c r="C455" s="125"/>
      <c r="D455" s="125" t="s">
        <v>681</v>
      </c>
      <c r="E455" s="615">
        <v>35</v>
      </c>
      <c r="F455" s="41" t="s">
        <v>7</v>
      </c>
      <c r="G455" s="647">
        <v>703.35</v>
      </c>
      <c r="H455" s="637">
        <f>G455*E455</f>
        <v>24617.25</v>
      </c>
      <c r="I455" s="8"/>
    </row>
    <row r="456" spans="1:9" x14ac:dyDescent="0.25">
      <c r="A456" s="124"/>
      <c r="B456" s="291"/>
      <c r="C456" s="125"/>
      <c r="D456" s="125"/>
      <c r="E456" s="615"/>
      <c r="G456" s="647"/>
      <c r="H456" s="637"/>
      <c r="I456" s="8"/>
    </row>
    <row r="457" spans="1:9" x14ac:dyDescent="0.25">
      <c r="A457" s="124"/>
      <c r="B457" s="291"/>
      <c r="C457" s="125"/>
      <c r="D457" s="125" t="s">
        <v>482</v>
      </c>
      <c r="E457" s="615">
        <v>2</v>
      </c>
      <c r="F457" s="41" t="s">
        <v>8</v>
      </c>
      <c r="G457" s="647">
        <v>5939.38</v>
      </c>
      <c r="H457" s="637">
        <f>G457*E457</f>
        <v>11878.76</v>
      </c>
      <c r="I457" s="8"/>
    </row>
    <row r="458" spans="1:9" x14ac:dyDescent="0.25">
      <c r="A458" s="124"/>
      <c r="B458" s="291"/>
      <c r="C458" s="125"/>
      <c r="D458" s="125"/>
      <c r="E458" s="615"/>
      <c r="G458" s="647"/>
      <c r="H458" s="637"/>
      <c r="I458" s="8"/>
    </row>
    <row r="459" spans="1:9" ht="13" x14ac:dyDescent="0.25">
      <c r="A459" s="124"/>
      <c r="B459" s="291"/>
      <c r="C459" s="125"/>
      <c r="D459" s="247" t="s">
        <v>682</v>
      </c>
      <c r="E459" s="615"/>
      <c r="G459" s="647"/>
      <c r="H459" s="637"/>
      <c r="I459" s="8"/>
    </row>
    <row r="460" spans="1:9" x14ac:dyDescent="0.25">
      <c r="A460" s="124"/>
      <c r="B460" s="291"/>
      <c r="C460" s="125"/>
      <c r="D460" s="125"/>
      <c r="E460" s="615"/>
      <c r="G460" s="647"/>
      <c r="H460" s="637"/>
      <c r="I460" s="8"/>
    </row>
    <row r="461" spans="1:9" x14ac:dyDescent="0.25">
      <c r="A461" s="124"/>
      <c r="B461" s="291"/>
      <c r="C461" s="125"/>
      <c r="D461" s="125" t="s">
        <v>472</v>
      </c>
      <c r="E461" s="615"/>
      <c r="G461" s="647"/>
      <c r="H461" s="637"/>
      <c r="I461" s="8"/>
    </row>
    <row r="462" spans="1:9" x14ac:dyDescent="0.25">
      <c r="A462" s="124"/>
      <c r="B462" s="291">
        <v>0.3</v>
      </c>
      <c r="C462" s="125"/>
      <c r="D462" s="125"/>
      <c r="E462" s="615"/>
      <c r="G462" s="647"/>
      <c r="H462" s="637"/>
      <c r="I462" s="8"/>
    </row>
    <row r="463" spans="1:9" x14ac:dyDescent="0.25">
      <c r="A463" s="124"/>
      <c r="B463" s="291">
        <v>3</v>
      </c>
      <c r="C463" s="125"/>
      <c r="D463" s="125"/>
      <c r="E463" s="615"/>
      <c r="G463" s="647"/>
      <c r="H463" s="637"/>
      <c r="I463" s="8"/>
    </row>
    <row r="464" spans="1:9" x14ac:dyDescent="0.25">
      <c r="A464" s="124"/>
      <c r="B464" s="291">
        <v>35</v>
      </c>
      <c r="C464" s="125"/>
      <c r="D464" s="125"/>
      <c r="E464" s="615"/>
      <c r="G464" s="647"/>
      <c r="H464" s="637"/>
      <c r="I464" s="8"/>
    </row>
    <row r="465" spans="1:9" x14ac:dyDescent="0.25">
      <c r="A465" s="124"/>
      <c r="B465" s="291"/>
      <c r="C465" s="125">
        <f>B464*B463*B462</f>
        <v>31.5</v>
      </c>
      <c r="D465" s="602" t="s">
        <v>447</v>
      </c>
      <c r="E465" s="603">
        <f>C465</f>
        <v>31.5</v>
      </c>
      <c r="F465" s="604" t="s">
        <v>6</v>
      </c>
      <c r="G465" s="603">
        <v>145</v>
      </c>
      <c r="H465" s="619">
        <f>E465*G465</f>
        <v>4567.5</v>
      </c>
      <c r="I465" s="8"/>
    </row>
    <row r="466" spans="1:9" ht="13" x14ac:dyDescent="0.25">
      <c r="A466" s="124"/>
      <c r="B466" s="291"/>
      <c r="C466" s="125"/>
      <c r="D466" s="848"/>
      <c r="E466" s="622"/>
      <c r="F466" s="605"/>
      <c r="G466" s="592"/>
      <c r="H466" s="619"/>
      <c r="I466" s="8"/>
    </row>
    <row r="467" spans="1:9" ht="13" x14ac:dyDescent="0.25">
      <c r="A467" s="124"/>
      <c r="B467" s="291">
        <v>0.3</v>
      </c>
      <c r="C467" s="125"/>
      <c r="D467" s="848"/>
      <c r="E467" s="622"/>
      <c r="F467" s="605"/>
      <c r="G467" s="592"/>
      <c r="H467" s="619"/>
      <c r="I467" s="8"/>
    </row>
    <row r="468" spans="1:9" ht="13" x14ac:dyDescent="0.25">
      <c r="A468" s="124"/>
      <c r="B468" s="291">
        <f>B464</f>
        <v>35</v>
      </c>
      <c r="C468" s="125"/>
      <c r="D468" s="848"/>
      <c r="E468" s="622"/>
      <c r="F468" s="605"/>
      <c r="G468" s="592"/>
      <c r="H468" s="619"/>
      <c r="I468" s="8"/>
    </row>
    <row r="469" spans="1:9" ht="13" x14ac:dyDescent="0.25">
      <c r="A469" s="124"/>
      <c r="B469" s="291">
        <v>2</v>
      </c>
      <c r="C469" s="125"/>
      <c r="D469" s="848"/>
      <c r="E469" s="622"/>
      <c r="F469" s="605"/>
      <c r="G469" s="592"/>
      <c r="H469" s="619"/>
      <c r="I469" s="8"/>
    </row>
    <row r="470" spans="1:9" x14ac:dyDescent="0.25">
      <c r="A470" s="124"/>
      <c r="B470" s="291"/>
      <c r="C470" s="125"/>
      <c r="D470" s="602" t="s">
        <v>435</v>
      </c>
      <c r="E470" s="603">
        <f>B469*B468*B467</f>
        <v>21</v>
      </c>
      <c r="F470" s="604" t="s">
        <v>5</v>
      </c>
      <c r="G470" s="603">
        <v>115</v>
      </c>
      <c r="H470" s="619">
        <f>E470*G470</f>
        <v>2415</v>
      </c>
      <c r="I470" s="8"/>
    </row>
    <row r="471" spans="1:9" ht="13" x14ac:dyDescent="0.25">
      <c r="A471" s="124"/>
      <c r="B471" s="291">
        <f>B468</f>
        <v>35</v>
      </c>
      <c r="C471" s="125"/>
      <c r="D471" s="848"/>
      <c r="E471" s="622"/>
      <c r="F471" s="605"/>
      <c r="G471" s="592"/>
      <c r="H471" s="619"/>
      <c r="I471" s="8"/>
    </row>
    <row r="472" spans="1:9" ht="13" x14ac:dyDescent="0.25">
      <c r="A472" s="124"/>
      <c r="B472" s="291">
        <f>B463</f>
        <v>3</v>
      </c>
      <c r="C472" s="125"/>
      <c r="D472" s="848"/>
      <c r="E472" s="622"/>
      <c r="F472" s="605"/>
      <c r="G472" s="592"/>
      <c r="H472" s="619"/>
      <c r="I472" s="8"/>
    </row>
    <row r="473" spans="1:9" ht="13" x14ac:dyDescent="0.25">
      <c r="A473" s="124"/>
      <c r="B473" s="291"/>
      <c r="C473" s="125">
        <f>B471*B472</f>
        <v>105</v>
      </c>
      <c r="D473" s="848"/>
      <c r="E473" s="622"/>
      <c r="F473" s="605"/>
      <c r="G473" s="592"/>
      <c r="H473" s="619"/>
      <c r="I473" s="8"/>
    </row>
    <row r="474" spans="1:9" x14ac:dyDescent="0.25">
      <c r="A474" s="124"/>
      <c r="B474" s="291"/>
      <c r="C474" s="125"/>
      <c r="D474" s="602" t="s">
        <v>448</v>
      </c>
      <c r="E474" s="603">
        <f>C473</f>
        <v>105</v>
      </c>
      <c r="F474" s="604" t="s">
        <v>5</v>
      </c>
      <c r="G474" s="603">
        <v>85</v>
      </c>
      <c r="H474" s="619">
        <f>E474*G474</f>
        <v>8925</v>
      </c>
      <c r="I474" s="8"/>
    </row>
    <row r="475" spans="1:9" x14ac:dyDescent="0.25">
      <c r="A475" s="124"/>
      <c r="B475" s="291"/>
      <c r="C475" s="125"/>
      <c r="D475" s="125"/>
      <c r="E475" s="615"/>
      <c r="G475" s="647"/>
      <c r="H475" s="637"/>
      <c r="I475" s="8"/>
    </row>
    <row r="476" spans="1:9" x14ac:dyDescent="0.25">
      <c r="A476" s="124"/>
      <c r="B476" s="291"/>
      <c r="C476" s="125"/>
      <c r="D476" s="125" t="s">
        <v>473</v>
      </c>
      <c r="E476" s="615"/>
      <c r="G476" s="647"/>
      <c r="H476" s="637"/>
      <c r="I476" s="8"/>
    </row>
    <row r="477" spans="1:9" x14ac:dyDescent="0.25">
      <c r="A477" s="124"/>
      <c r="B477" s="291"/>
      <c r="C477" s="125"/>
      <c r="D477" s="125"/>
      <c r="E477" s="615"/>
      <c r="G477" s="647"/>
      <c r="H477" s="637"/>
      <c r="I477" s="8"/>
    </row>
    <row r="478" spans="1:9" x14ac:dyDescent="0.25">
      <c r="A478" s="124"/>
      <c r="B478" s="291"/>
      <c r="C478" s="125"/>
      <c r="D478" s="125" t="s">
        <v>683</v>
      </c>
      <c r="E478" s="615">
        <v>35</v>
      </c>
      <c r="F478" s="41" t="s">
        <v>7</v>
      </c>
      <c r="G478" s="647">
        <v>1800</v>
      </c>
      <c r="H478" s="637">
        <f>G478*E478</f>
        <v>63000</v>
      </c>
      <c r="I478" s="8"/>
    </row>
    <row r="479" spans="1:9" x14ac:dyDescent="0.25">
      <c r="A479" s="124"/>
      <c r="B479" s="291"/>
      <c r="C479" s="125"/>
      <c r="D479" s="125"/>
      <c r="E479" s="615"/>
      <c r="G479" s="647"/>
      <c r="H479" s="637"/>
      <c r="I479" s="8"/>
    </row>
    <row r="480" spans="1:9" x14ac:dyDescent="0.25">
      <c r="A480" s="124"/>
      <c r="B480" s="291"/>
      <c r="C480" s="125"/>
      <c r="D480" s="125" t="s">
        <v>691</v>
      </c>
      <c r="E480" s="615">
        <v>2</v>
      </c>
      <c r="F480" s="41" t="s">
        <v>8</v>
      </c>
      <c r="G480" s="647">
        <v>8779.6299999999992</v>
      </c>
      <c r="H480" s="637">
        <f>G480*E480</f>
        <v>17559.259999999998</v>
      </c>
      <c r="I480" s="8"/>
    </row>
    <row r="481" spans="1:9" x14ac:dyDescent="0.25">
      <c r="A481" s="124"/>
      <c r="B481" s="291"/>
      <c r="C481" s="125"/>
      <c r="D481" s="125"/>
      <c r="E481" s="615"/>
      <c r="G481" s="647"/>
      <c r="H481" s="637"/>
      <c r="I481" s="8"/>
    </row>
    <row r="482" spans="1:9" ht="13" x14ac:dyDescent="0.25">
      <c r="A482" s="124"/>
      <c r="B482" s="291"/>
      <c r="C482" s="125"/>
      <c r="D482" s="247" t="s">
        <v>684</v>
      </c>
      <c r="E482" s="615"/>
      <c r="G482" s="647"/>
      <c r="H482" s="637"/>
      <c r="I482" s="8"/>
    </row>
    <row r="483" spans="1:9" x14ac:dyDescent="0.25">
      <c r="A483" s="124"/>
      <c r="B483" s="291"/>
      <c r="C483" s="125"/>
      <c r="D483" s="125"/>
      <c r="E483" s="615"/>
      <c r="G483" s="647"/>
      <c r="H483" s="637"/>
      <c r="I483" s="8"/>
    </row>
    <row r="484" spans="1:9" x14ac:dyDescent="0.25">
      <c r="A484" s="124"/>
      <c r="B484" s="291"/>
      <c r="C484" s="125"/>
      <c r="D484" s="125" t="s">
        <v>472</v>
      </c>
      <c r="E484" s="615"/>
      <c r="G484" s="647"/>
      <c r="H484" s="637"/>
      <c r="I484" s="8"/>
    </row>
    <row r="485" spans="1:9" x14ac:dyDescent="0.25">
      <c r="A485" s="124"/>
      <c r="B485" s="291">
        <v>0.3</v>
      </c>
      <c r="C485" s="125"/>
      <c r="D485" s="125"/>
      <c r="E485" s="615"/>
      <c r="G485" s="647"/>
      <c r="H485" s="637"/>
      <c r="I485" s="8"/>
    </row>
    <row r="486" spans="1:9" x14ac:dyDescent="0.25">
      <c r="A486" s="124"/>
      <c r="B486" s="291">
        <v>3</v>
      </c>
      <c r="C486" s="125"/>
      <c r="D486" s="125"/>
      <c r="E486" s="615"/>
      <c r="G486" s="647"/>
      <c r="H486" s="637"/>
      <c r="I486" s="8"/>
    </row>
    <row r="487" spans="1:9" x14ac:dyDescent="0.25">
      <c r="A487" s="124"/>
      <c r="B487" s="291">
        <v>40</v>
      </c>
      <c r="C487" s="125"/>
      <c r="D487" s="125"/>
      <c r="E487" s="615"/>
      <c r="G487" s="647"/>
      <c r="H487" s="637"/>
      <c r="I487" s="8"/>
    </row>
    <row r="488" spans="1:9" x14ac:dyDescent="0.25">
      <c r="A488" s="124"/>
      <c r="B488" s="291"/>
      <c r="C488" s="125">
        <f>B487*B486*B485</f>
        <v>36</v>
      </c>
      <c r="D488" s="602" t="s">
        <v>447</v>
      </c>
      <c r="E488" s="603">
        <f>C488</f>
        <v>36</v>
      </c>
      <c r="F488" s="604" t="s">
        <v>6</v>
      </c>
      <c r="G488" s="603">
        <v>145</v>
      </c>
      <c r="H488" s="619">
        <f>E488*G488</f>
        <v>5220</v>
      </c>
      <c r="I488" s="8"/>
    </row>
    <row r="489" spans="1:9" ht="13" x14ac:dyDescent="0.25">
      <c r="A489" s="124"/>
      <c r="B489" s="291"/>
      <c r="C489" s="125"/>
      <c r="D489" s="848"/>
      <c r="E489" s="622"/>
      <c r="F489" s="605"/>
      <c r="G489" s="592"/>
      <c r="H489" s="619"/>
      <c r="I489" s="8"/>
    </row>
    <row r="490" spans="1:9" ht="13" x14ac:dyDescent="0.25">
      <c r="A490" s="124"/>
      <c r="B490" s="291">
        <v>0.3</v>
      </c>
      <c r="C490" s="125"/>
      <c r="D490" s="848"/>
      <c r="E490" s="622"/>
      <c r="F490" s="605"/>
      <c r="G490" s="592"/>
      <c r="H490" s="619"/>
      <c r="I490" s="8"/>
    </row>
    <row r="491" spans="1:9" ht="13" x14ac:dyDescent="0.25">
      <c r="A491" s="124"/>
      <c r="B491" s="291">
        <f>B487</f>
        <v>40</v>
      </c>
      <c r="C491" s="125"/>
      <c r="D491" s="848"/>
      <c r="E491" s="622"/>
      <c r="F491" s="605"/>
      <c r="G491" s="592"/>
      <c r="H491" s="619"/>
      <c r="I491" s="8"/>
    </row>
    <row r="492" spans="1:9" ht="13" x14ac:dyDescent="0.25">
      <c r="A492" s="124"/>
      <c r="B492" s="291">
        <v>2</v>
      </c>
      <c r="C492" s="125"/>
      <c r="D492" s="848"/>
      <c r="E492" s="622"/>
      <c r="F492" s="605"/>
      <c r="G492" s="592"/>
      <c r="H492" s="619"/>
      <c r="I492" s="8"/>
    </row>
    <row r="493" spans="1:9" x14ac:dyDescent="0.25">
      <c r="A493" s="124"/>
      <c r="B493" s="291"/>
      <c r="C493" s="125"/>
      <c r="D493" s="602" t="s">
        <v>435</v>
      </c>
      <c r="E493" s="603">
        <f>B492*B491*B490</f>
        <v>24</v>
      </c>
      <c r="F493" s="604" t="s">
        <v>5</v>
      </c>
      <c r="G493" s="603">
        <v>115</v>
      </c>
      <c r="H493" s="619">
        <f>E493*G493</f>
        <v>2760</v>
      </c>
      <c r="I493" s="8"/>
    </row>
    <row r="494" spans="1:9" ht="13" x14ac:dyDescent="0.25">
      <c r="A494" s="124"/>
      <c r="B494" s="291">
        <f>B491</f>
        <v>40</v>
      </c>
      <c r="C494" s="125"/>
      <c r="D494" s="848"/>
      <c r="E494" s="622"/>
      <c r="F494" s="605"/>
      <c r="G494" s="592"/>
      <c r="H494" s="619"/>
      <c r="I494" s="8"/>
    </row>
    <row r="495" spans="1:9" ht="13" x14ac:dyDescent="0.25">
      <c r="A495" s="124"/>
      <c r="B495" s="291">
        <f>B486</f>
        <v>3</v>
      </c>
      <c r="C495" s="125"/>
      <c r="D495" s="848"/>
      <c r="E495" s="622"/>
      <c r="F495" s="605"/>
      <c r="G495" s="592"/>
      <c r="H495" s="619"/>
      <c r="I495" s="8"/>
    </row>
    <row r="496" spans="1:9" ht="13" x14ac:dyDescent="0.25">
      <c r="A496" s="124"/>
      <c r="B496" s="291"/>
      <c r="C496" s="125">
        <f>B494*B495</f>
        <v>120</v>
      </c>
      <c r="D496" s="848"/>
      <c r="E496" s="622"/>
      <c r="F496" s="605"/>
      <c r="G496" s="592"/>
      <c r="H496" s="619"/>
      <c r="I496" s="8"/>
    </row>
    <row r="497" spans="1:9" x14ac:dyDescent="0.25">
      <c r="A497" s="124"/>
      <c r="B497" s="291"/>
      <c r="C497" s="125"/>
      <c r="D497" s="602" t="s">
        <v>448</v>
      </c>
      <c r="E497" s="603">
        <f>C496</f>
        <v>120</v>
      </c>
      <c r="F497" s="604" t="s">
        <v>5</v>
      </c>
      <c r="G497" s="603">
        <v>85</v>
      </c>
      <c r="H497" s="619">
        <f>E497*G497</f>
        <v>10200</v>
      </c>
      <c r="I497" s="8"/>
    </row>
    <row r="498" spans="1:9" x14ac:dyDescent="0.25">
      <c r="A498" s="124"/>
      <c r="B498" s="291"/>
      <c r="C498" s="125"/>
      <c r="D498" s="125"/>
      <c r="E498" s="615"/>
      <c r="G498" s="647"/>
      <c r="H498" s="637"/>
      <c r="I498" s="8"/>
    </row>
    <row r="499" spans="1:9" x14ac:dyDescent="0.25">
      <c r="A499" s="124"/>
      <c r="B499" s="291"/>
      <c r="C499" s="125"/>
      <c r="D499" s="125" t="s">
        <v>473</v>
      </c>
      <c r="E499" s="615"/>
      <c r="G499" s="647"/>
      <c r="H499" s="637"/>
      <c r="I499" s="8"/>
    </row>
    <row r="500" spans="1:9" x14ac:dyDescent="0.25">
      <c r="A500" s="124"/>
      <c r="B500" s="291"/>
      <c r="C500" s="125"/>
      <c r="D500" s="125"/>
      <c r="E500" s="615"/>
      <c r="G500" s="647"/>
      <c r="H500" s="637"/>
      <c r="I500" s="8"/>
    </row>
    <row r="501" spans="1:9" x14ac:dyDescent="0.25">
      <c r="A501" s="124"/>
      <c r="B501" s="291"/>
      <c r="C501" s="125"/>
      <c r="D501" s="125" t="s">
        <v>686</v>
      </c>
      <c r="E501" s="615">
        <f>B494</f>
        <v>40</v>
      </c>
      <c r="F501" s="41" t="s">
        <v>7</v>
      </c>
      <c r="G501" s="647">
        <v>2000</v>
      </c>
      <c r="H501" s="637">
        <f>G501*E501</f>
        <v>80000</v>
      </c>
      <c r="I501" s="8"/>
    </row>
    <row r="502" spans="1:9" x14ac:dyDescent="0.25">
      <c r="A502" s="124"/>
      <c r="B502" s="291"/>
      <c r="C502" s="125"/>
      <c r="D502" s="125"/>
      <c r="E502" s="615"/>
      <c r="G502" s="647"/>
      <c r="H502" s="637"/>
      <c r="I502" s="8"/>
    </row>
    <row r="503" spans="1:9" x14ac:dyDescent="0.25">
      <c r="A503" s="124"/>
      <c r="B503" s="291"/>
      <c r="C503" s="125"/>
      <c r="D503" s="125" t="s">
        <v>691</v>
      </c>
      <c r="E503" s="615">
        <v>2</v>
      </c>
      <c r="F503" s="41" t="s">
        <v>8</v>
      </c>
      <c r="G503" s="647">
        <v>8779.6299999999992</v>
      </c>
      <c r="H503" s="637">
        <f>G503*E503</f>
        <v>17559.259999999998</v>
      </c>
      <c r="I503" s="8"/>
    </row>
    <row r="504" spans="1:9" x14ac:dyDescent="0.25">
      <c r="A504" s="124"/>
      <c r="B504" s="291"/>
      <c r="C504" s="125"/>
      <c r="D504" s="125"/>
      <c r="E504" s="615"/>
      <c r="G504" s="647"/>
      <c r="H504" s="637"/>
      <c r="I504" s="8"/>
    </row>
    <row r="505" spans="1:9" ht="13" x14ac:dyDescent="0.25">
      <c r="A505" s="124"/>
      <c r="B505" s="291"/>
      <c r="C505" s="125"/>
      <c r="D505" s="247" t="s">
        <v>687</v>
      </c>
      <c r="E505" s="615"/>
      <c r="G505" s="647"/>
      <c r="H505" s="637"/>
      <c r="I505" s="8"/>
    </row>
    <row r="506" spans="1:9" x14ac:dyDescent="0.25">
      <c r="A506" s="124"/>
      <c r="B506" s="291"/>
      <c r="C506" s="125"/>
      <c r="D506" s="125"/>
      <c r="E506" s="615"/>
      <c r="G506" s="647"/>
      <c r="H506" s="637"/>
      <c r="I506" s="8"/>
    </row>
    <row r="507" spans="1:9" x14ac:dyDescent="0.25">
      <c r="A507" s="124"/>
      <c r="B507" s="291"/>
      <c r="C507" s="125"/>
      <c r="D507" s="125" t="s">
        <v>472</v>
      </c>
      <c r="E507" s="615"/>
      <c r="G507" s="647"/>
      <c r="H507" s="637"/>
      <c r="I507" s="8"/>
    </row>
    <row r="508" spans="1:9" x14ac:dyDescent="0.25">
      <c r="A508" s="124"/>
      <c r="B508" s="291">
        <v>0.3</v>
      </c>
      <c r="C508" s="125"/>
      <c r="D508" s="125"/>
      <c r="E508" s="615"/>
      <c r="G508" s="647"/>
      <c r="H508" s="637"/>
      <c r="I508" s="8"/>
    </row>
    <row r="509" spans="1:9" x14ac:dyDescent="0.25">
      <c r="A509" s="124"/>
      <c r="B509" s="291">
        <v>2.1</v>
      </c>
      <c r="C509" s="125"/>
      <c r="D509" s="125"/>
      <c r="E509" s="615"/>
      <c r="G509" s="647"/>
      <c r="H509" s="637"/>
      <c r="I509" s="8"/>
    </row>
    <row r="510" spans="1:9" x14ac:dyDescent="0.25">
      <c r="A510" s="124"/>
      <c r="B510" s="291">
        <v>40</v>
      </c>
      <c r="C510" s="125"/>
      <c r="D510" s="125"/>
      <c r="E510" s="615"/>
      <c r="G510" s="647"/>
      <c r="H510" s="637"/>
      <c r="I510" s="8"/>
    </row>
    <row r="511" spans="1:9" x14ac:dyDescent="0.25">
      <c r="A511" s="124"/>
      <c r="B511" s="291"/>
      <c r="C511" s="125">
        <f>B510*B509*B508</f>
        <v>25.2</v>
      </c>
      <c r="D511" s="602" t="s">
        <v>447</v>
      </c>
      <c r="E511" s="603">
        <f>C511</f>
        <v>25.2</v>
      </c>
      <c r="F511" s="604" t="s">
        <v>6</v>
      </c>
      <c r="G511" s="603">
        <v>145</v>
      </c>
      <c r="H511" s="619">
        <f>E511*G511</f>
        <v>3654</v>
      </c>
      <c r="I511" s="8"/>
    </row>
    <row r="512" spans="1:9" ht="13" x14ac:dyDescent="0.25">
      <c r="A512" s="124"/>
      <c r="B512" s="291"/>
      <c r="C512" s="125"/>
      <c r="D512" s="848"/>
      <c r="E512" s="622"/>
      <c r="F512" s="605"/>
      <c r="G512" s="592"/>
      <c r="H512" s="619"/>
      <c r="I512" s="8"/>
    </row>
    <row r="513" spans="1:9" ht="13" x14ac:dyDescent="0.25">
      <c r="A513" s="124"/>
      <c r="B513" s="291">
        <v>0.3</v>
      </c>
      <c r="C513" s="125"/>
      <c r="D513" s="848"/>
      <c r="E513" s="622"/>
      <c r="F513" s="605"/>
      <c r="G513" s="592"/>
      <c r="H513" s="619"/>
      <c r="I513" s="8"/>
    </row>
    <row r="514" spans="1:9" ht="13" x14ac:dyDescent="0.25">
      <c r="A514" s="124"/>
      <c r="B514" s="291">
        <f>B510</f>
        <v>40</v>
      </c>
      <c r="C514" s="125"/>
      <c r="D514" s="848"/>
      <c r="E514" s="622"/>
      <c r="F514" s="605"/>
      <c r="G514" s="592"/>
      <c r="H514" s="619"/>
      <c r="I514" s="8"/>
    </row>
    <row r="515" spans="1:9" ht="13" x14ac:dyDescent="0.25">
      <c r="A515" s="124"/>
      <c r="B515" s="291">
        <v>2</v>
      </c>
      <c r="C515" s="125"/>
      <c r="D515" s="848"/>
      <c r="E515" s="622"/>
      <c r="F515" s="605"/>
      <c r="G515" s="592"/>
      <c r="H515" s="619"/>
      <c r="I515" s="8"/>
    </row>
    <row r="516" spans="1:9" x14ac:dyDescent="0.25">
      <c r="A516" s="124"/>
      <c r="B516" s="291"/>
      <c r="C516" s="125"/>
      <c r="D516" s="602" t="s">
        <v>435</v>
      </c>
      <c r="E516" s="603">
        <f>B515*B514*B513</f>
        <v>24</v>
      </c>
      <c r="F516" s="604" t="s">
        <v>5</v>
      </c>
      <c r="G516" s="603">
        <v>115</v>
      </c>
      <c r="H516" s="619">
        <f>E516*G516</f>
        <v>2760</v>
      </c>
      <c r="I516" s="8"/>
    </row>
    <row r="517" spans="1:9" ht="13" x14ac:dyDescent="0.25">
      <c r="A517" s="124"/>
      <c r="B517" s="291">
        <f>B514</f>
        <v>40</v>
      </c>
      <c r="C517" s="125"/>
      <c r="D517" s="848"/>
      <c r="E517" s="622"/>
      <c r="F517" s="605"/>
      <c r="G517" s="592"/>
      <c r="H517" s="619"/>
      <c r="I517" s="8"/>
    </row>
    <row r="518" spans="1:9" ht="13" x14ac:dyDescent="0.25">
      <c r="A518" s="124"/>
      <c r="B518" s="291">
        <f>B509</f>
        <v>2.1</v>
      </c>
      <c r="C518" s="125"/>
      <c r="D518" s="848"/>
      <c r="E518" s="622"/>
      <c r="F518" s="605"/>
      <c r="G518" s="592"/>
      <c r="H518" s="619"/>
      <c r="I518" s="8"/>
    </row>
    <row r="519" spans="1:9" ht="13" x14ac:dyDescent="0.25">
      <c r="A519" s="124"/>
      <c r="B519" s="291"/>
      <c r="C519" s="125">
        <f>B517*B518</f>
        <v>84</v>
      </c>
      <c r="D519" s="848"/>
      <c r="E519" s="622"/>
      <c r="F519" s="605"/>
      <c r="G519" s="592"/>
      <c r="H519" s="619"/>
      <c r="I519" s="8"/>
    </row>
    <row r="520" spans="1:9" x14ac:dyDescent="0.25">
      <c r="A520" s="124"/>
      <c r="B520" s="291"/>
      <c r="C520" s="125"/>
      <c r="D520" s="602" t="s">
        <v>448</v>
      </c>
      <c r="E520" s="603">
        <f>C519</f>
        <v>84</v>
      </c>
      <c r="F520" s="604" t="s">
        <v>5</v>
      </c>
      <c r="G520" s="603">
        <v>85</v>
      </c>
      <c r="H520" s="619">
        <f>E520*G520</f>
        <v>7140</v>
      </c>
      <c r="I520" s="8"/>
    </row>
    <row r="521" spans="1:9" x14ac:dyDescent="0.25">
      <c r="A521" s="124"/>
      <c r="B521" s="291"/>
      <c r="C521" s="125"/>
      <c r="D521" s="125"/>
      <c r="E521" s="615"/>
      <c r="G521" s="647"/>
      <c r="H521" s="637"/>
      <c r="I521" s="8"/>
    </row>
    <row r="522" spans="1:9" x14ac:dyDescent="0.25">
      <c r="A522" s="124"/>
      <c r="B522" s="291"/>
      <c r="C522" s="125"/>
      <c r="D522" s="125" t="s">
        <v>473</v>
      </c>
      <c r="E522" s="615"/>
      <c r="G522" s="647"/>
      <c r="H522" s="637"/>
      <c r="I522" s="8"/>
    </row>
    <row r="523" spans="1:9" x14ac:dyDescent="0.25">
      <c r="A523" s="124"/>
      <c r="B523" s="291"/>
      <c r="C523" s="125"/>
      <c r="D523" s="125"/>
      <c r="E523" s="615"/>
      <c r="G523" s="647"/>
      <c r="H523" s="637"/>
      <c r="I523" s="8"/>
    </row>
    <row r="524" spans="1:9" x14ac:dyDescent="0.25">
      <c r="A524" s="124"/>
      <c r="B524" s="291"/>
      <c r="C524" s="125"/>
      <c r="D524" s="125" t="s">
        <v>681</v>
      </c>
      <c r="E524" s="615">
        <f>B517</f>
        <v>40</v>
      </c>
      <c r="F524" s="41" t="s">
        <v>7</v>
      </c>
      <c r="G524" s="647">
        <v>703.35</v>
      </c>
      <c r="H524" s="637">
        <f>G524*E524</f>
        <v>28134</v>
      </c>
      <c r="I524" s="8"/>
    </row>
    <row r="525" spans="1:9" x14ac:dyDescent="0.25">
      <c r="A525" s="124"/>
      <c r="B525" s="291"/>
      <c r="C525" s="125"/>
      <c r="D525" s="125"/>
      <c r="E525" s="615"/>
      <c r="G525" s="647"/>
      <c r="H525" s="637"/>
      <c r="I525" s="8"/>
    </row>
    <row r="526" spans="1:9" x14ac:dyDescent="0.25">
      <c r="A526" s="124"/>
      <c r="B526" s="291"/>
      <c r="C526" s="125"/>
      <c r="D526" s="125" t="s">
        <v>482</v>
      </c>
      <c r="E526" s="615">
        <v>2</v>
      </c>
      <c r="F526" s="41" t="s">
        <v>8</v>
      </c>
      <c r="G526" s="647">
        <v>5939.38</v>
      </c>
      <c r="H526" s="637">
        <f>G526*E526</f>
        <v>11878.76</v>
      </c>
      <c r="I526" s="8"/>
    </row>
    <row r="527" spans="1:9" x14ac:dyDescent="0.25">
      <c r="A527" s="124"/>
      <c r="B527" s="291"/>
      <c r="C527" s="125"/>
      <c r="D527" s="125"/>
      <c r="E527" s="615"/>
      <c r="G527" s="647"/>
      <c r="H527" s="637"/>
      <c r="I527" s="8"/>
    </row>
    <row r="528" spans="1:9" ht="13" x14ac:dyDescent="0.25">
      <c r="A528" s="124"/>
      <c r="B528" s="291"/>
      <c r="C528" s="125"/>
      <c r="D528" s="247" t="s">
        <v>688</v>
      </c>
      <c r="E528" s="615"/>
      <c r="G528" s="647"/>
      <c r="H528" s="637"/>
      <c r="I528" s="8"/>
    </row>
    <row r="529" spans="1:9" x14ac:dyDescent="0.25">
      <c r="A529" s="124"/>
      <c r="B529" s="291"/>
      <c r="C529" s="125"/>
      <c r="D529" s="125"/>
      <c r="E529" s="615"/>
      <c r="G529" s="647"/>
      <c r="H529" s="637"/>
      <c r="I529" s="8"/>
    </row>
    <row r="530" spans="1:9" x14ac:dyDescent="0.25">
      <c r="A530" s="124"/>
      <c r="B530" s="291"/>
      <c r="C530" s="125"/>
      <c r="D530" s="125" t="s">
        <v>472</v>
      </c>
      <c r="E530" s="615"/>
      <c r="G530" s="647"/>
      <c r="H530" s="637"/>
      <c r="I530" s="8"/>
    </row>
    <row r="531" spans="1:9" x14ac:dyDescent="0.25">
      <c r="A531" s="124"/>
      <c r="B531" s="291">
        <v>0.3</v>
      </c>
      <c r="C531" s="125"/>
      <c r="D531" s="125"/>
      <c r="E531" s="615"/>
      <c r="G531" s="647"/>
      <c r="H531" s="637"/>
      <c r="I531" s="8"/>
    </row>
    <row r="532" spans="1:9" x14ac:dyDescent="0.25">
      <c r="A532" s="124"/>
      <c r="B532" s="291">
        <v>2.1</v>
      </c>
      <c r="C532" s="125"/>
      <c r="D532" s="125"/>
      <c r="E532" s="615"/>
      <c r="G532" s="647"/>
      <c r="H532" s="637"/>
      <c r="I532" s="8"/>
    </row>
    <row r="533" spans="1:9" x14ac:dyDescent="0.25">
      <c r="A533" s="124"/>
      <c r="B533" s="291">
        <v>40</v>
      </c>
      <c r="C533" s="125"/>
      <c r="D533" s="125"/>
      <c r="E533" s="615"/>
      <c r="G533" s="647"/>
      <c r="H533" s="637"/>
      <c r="I533" s="8"/>
    </row>
    <row r="534" spans="1:9" x14ac:dyDescent="0.25">
      <c r="A534" s="124"/>
      <c r="B534" s="291"/>
      <c r="C534" s="125">
        <f>B533*B532*B531</f>
        <v>25.2</v>
      </c>
      <c r="D534" s="602" t="s">
        <v>447</v>
      </c>
      <c r="E534" s="603">
        <f>C534</f>
        <v>25.2</v>
      </c>
      <c r="F534" s="604" t="s">
        <v>6</v>
      </c>
      <c r="G534" s="603">
        <v>145</v>
      </c>
      <c r="H534" s="619">
        <f>E534*G534</f>
        <v>3654</v>
      </c>
      <c r="I534" s="8"/>
    </row>
    <row r="535" spans="1:9" ht="13" x14ac:dyDescent="0.25">
      <c r="A535" s="124"/>
      <c r="B535" s="291"/>
      <c r="C535" s="125"/>
      <c r="D535" s="848"/>
      <c r="E535" s="622"/>
      <c r="F535" s="605"/>
      <c r="G535" s="592"/>
      <c r="H535" s="619"/>
      <c r="I535" s="8"/>
    </row>
    <row r="536" spans="1:9" ht="13" x14ac:dyDescent="0.25">
      <c r="A536" s="124"/>
      <c r="B536" s="291">
        <f>B531</f>
        <v>0.3</v>
      </c>
      <c r="C536" s="125"/>
      <c r="D536" s="848"/>
      <c r="E536" s="622"/>
      <c r="F536" s="605"/>
      <c r="G536" s="592"/>
      <c r="H536" s="619"/>
      <c r="I536" s="8"/>
    </row>
    <row r="537" spans="1:9" ht="13" x14ac:dyDescent="0.25">
      <c r="A537" s="124"/>
      <c r="B537" s="291">
        <f>B533</f>
        <v>40</v>
      </c>
      <c r="C537" s="125"/>
      <c r="D537" s="848"/>
      <c r="E537" s="622"/>
      <c r="F537" s="605"/>
      <c r="G537" s="592"/>
      <c r="H537" s="619"/>
      <c r="I537" s="8"/>
    </row>
    <row r="538" spans="1:9" ht="13" x14ac:dyDescent="0.25">
      <c r="A538" s="124"/>
      <c r="B538" s="291">
        <v>2</v>
      </c>
      <c r="C538" s="125"/>
      <c r="D538" s="848"/>
      <c r="E538" s="622"/>
      <c r="F538" s="605"/>
      <c r="G538" s="592"/>
      <c r="H538" s="619"/>
      <c r="I538" s="8"/>
    </row>
    <row r="539" spans="1:9" x14ac:dyDescent="0.25">
      <c r="A539" s="124"/>
      <c r="B539" s="291"/>
      <c r="C539" s="125"/>
      <c r="D539" s="602" t="s">
        <v>435</v>
      </c>
      <c r="E539" s="603">
        <f>B538*B537*B536</f>
        <v>24</v>
      </c>
      <c r="F539" s="604" t="s">
        <v>5</v>
      </c>
      <c r="G539" s="603">
        <v>115</v>
      </c>
      <c r="H539" s="619">
        <f>E539*G539</f>
        <v>2760</v>
      </c>
      <c r="I539" s="8"/>
    </row>
    <row r="540" spans="1:9" ht="13" x14ac:dyDescent="0.25">
      <c r="A540" s="124"/>
      <c r="B540" s="291">
        <f>B537</f>
        <v>40</v>
      </c>
      <c r="C540" s="125"/>
      <c r="D540" s="848"/>
      <c r="E540" s="622"/>
      <c r="F540" s="605"/>
      <c r="G540" s="592"/>
      <c r="H540" s="619"/>
      <c r="I540" s="8"/>
    </row>
    <row r="541" spans="1:9" ht="13" x14ac:dyDescent="0.25">
      <c r="A541" s="124"/>
      <c r="B541" s="291">
        <f>B532</f>
        <v>2.1</v>
      </c>
      <c r="C541" s="125"/>
      <c r="D541" s="848"/>
      <c r="E541" s="622"/>
      <c r="F541" s="605"/>
      <c r="G541" s="592"/>
      <c r="H541" s="619"/>
      <c r="I541" s="8"/>
    </row>
    <row r="542" spans="1:9" ht="13" x14ac:dyDescent="0.25">
      <c r="A542" s="124"/>
      <c r="B542" s="291"/>
      <c r="C542" s="125">
        <f>B540*B541</f>
        <v>84</v>
      </c>
      <c r="D542" s="848"/>
      <c r="E542" s="622"/>
      <c r="F542" s="605"/>
      <c r="G542" s="592"/>
      <c r="H542" s="619"/>
      <c r="I542" s="8"/>
    </row>
    <row r="543" spans="1:9" x14ac:dyDescent="0.25">
      <c r="A543" s="124"/>
      <c r="B543" s="291"/>
      <c r="C543" s="125"/>
      <c r="D543" s="602" t="s">
        <v>448</v>
      </c>
      <c r="E543" s="603">
        <f>C542</f>
        <v>84</v>
      </c>
      <c r="F543" s="604" t="s">
        <v>5</v>
      </c>
      <c r="G543" s="603">
        <v>85</v>
      </c>
      <c r="H543" s="619">
        <f>E543*G543</f>
        <v>7140</v>
      </c>
      <c r="I543" s="8"/>
    </row>
    <row r="544" spans="1:9" x14ac:dyDescent="0.25">
      <c r="A544" s="124"/>
      <c r="B544" s="291"/>
      <c r="C544" s="125"/>
      <c r="D544" s="125"/>
      <c r="E544" s="615"/>
      <c r="G544" s="647"/>
      <c r="H544" s="637"/>
      <c r="I544" s="8"/>
    </row>
    <row r="545" spans="1:9" x14ac:dyDescent="0.25">
      <c r="A545" s="124"/>
      <c r="B545" s="291"/>
      <c r="C545" s="125"/>
      <c r="D545" s="125" t="s">
        <v>473</v>
      </c>
      <c r="E545" s="615"/>
      <c r="G545" s="647"/>
      <c r="H545" s="637"/>
      <c r="I545" s="8"/>
    </row>
    <row r="546" spans="1:9" x14ac:dyDescent="0.25">
      <c r="A546" s="124"/>
      <c r="B546" s="291"/>
      <c r="C546" s="125"/>
      <c r="D546" s="125"/>
      <c r="E546" s="615"/>
      <c r="G546" s="647"/>
      <c r="H546" s="637"/>
      <c r="I546" s="8"/>
    </row>
    <row r="547" spans="1:9" x14ac:dyDescent="0.25">
      <c r="A547" s="124"/>
      <c r="B547" s="291"/>
      <c r="C547" s="125"/>
      <c r="D547" s="125" t="s">
        <v>681</v>
      </c>
      <c r="E547" s="615">
        <f>B540</f>
        <v>40</v>
      </c>
      <c r="F547" s="41" t="s">
        <v>7</v>
      </c>
      <c r="G547" s="647">
        <v>703.35</v>
      </c>
      <c r="H547" s="637">
        <f>G547*E547</f>
        <v>28134</v>
      </c>
      <c r="I547" s="8"/>
    </row>
    <row r="548" spans="1:9" x14ac:dyDescent="0.25">
      <c r="A548" s="124"/>
      <c r="B548" s="291"/>
      <c r="C548" s="125"/>
      <c r="D548" s="125"/>
      <c r="E548" s="615"/>
      <c r="G548" s="647"/>
      <c r="H548" s="637"/>
      <c r="I548" s="8"/>
    </row>
    <row r="549" spans="1:9" x14ac:dyDescent="0.25">
      <c r="A549" s="124"/>
      <c r="B549" s="291"/>
      <c r="C549" s="125"/>
      <c r="D549" s="125" t="s">
        <v>482</v>
      </c>
      <c r="E549" s="615">
        <v>2</v>
      </c>
      <c r="F549" s="41" t="s">
        <v>8</v>
      </c>
      <c r="G549" s="647">
        <v>5939.38</v>
      </c>
      <c r="H549" s="637">
        <f>G549*E549</f>
        <v>11878.76</v>
      </c>
      <c r="I549" s="8"/>
    </row>
    <row r="550" spans="1:9" x14ac:dyDescent="0.25">
      <c r="A550" s="124"/>
      <c r="B550" s="291"/>
      <c r="C550" s="125"/>
      <c r="D550" s="125"/>
      <c r="E550" s="615"/>
      <c r="G550" s="647"/>
      <c r="H550" s="637"/>
      <c r="I550" s="8"/>
    </row>
    <row r="551" spans="1:9" ht="13" x14ac:dyDescent="0.25">
      <c r="A551" s="124"/>
      <c r="B551" s="291"/>
      <c r="C551" s="125"/>
      <c r="D551" s="247" t="s">
        <v>689</v>
      </c>
      <c r="E551" s="615"/>
      <c r="G551" s="647"/>
      <c r="H551" s="637"/>
      <c r="I551" s="8"/>
    </row>
    <row r="552" spans="1:9" x14ac:dyDescent="0.25">
      <c r="A552" s="124"/>
      <c r="B552" s="291"/>
      <c r="C552" s="125"/>
      <c r="D552" s="125"/>
      <c r="E552" s="615"/>
      <c r="G552" s="647"/>
      <c r="H552" s="637"/>
      <c r="I552" s="8"/>
    </row>
    <row r="553" spans="1:9" x14ac:dyDescent="0.25">
      <c r="A553" s="124"/>
      <c r="B553" s="291"/>
      <c r="C553" s="125"/>
      <c r="D553" s="125" t="s">
        <v>472</v>
      </c>
      <c r="E553" s="615"/>
      <c r="G553" s="647"/>
      <c r="H553" s="637"/>
      <c r="I553" s="8"/>
    </row>
    <row r="554" spans="1:9" x14ac:dyDescent="0.25">
      <c r="A554" s="124"/>
      <c r="B554" s="291">
        <v>0.3</v>
      </c>
      <c r="C554" s="125"/>
      <c r="D554" s="125"/>
      <c r="E554" s="615"/>
      <c r="G554" s="647"/>
      <c r="H554" s="637"/>
      <c r="I554" s="8"/>
    </row>
    <row r="555" spans="1:9" x14ac:dyDescent="0.25">
      <c r="A555" s="124"/>
      <c r="B555" s="291">
        <v>2.1</v>
      </c>
      <c r="C555" s="125"/>
      <c r="D555" s="125"/>
      <c r="E555" s="615"/>
      <c r="G555" s="647"/>
      <c r="H555" s="637"/>
      <c r="I555" s="8"/>
    </row>
    <row r="556" spans="1:9" x14ac:dyDescent="0.25">
      <c r="A556" s="124"/>
      <c r="B556" s="291">
        <v>30</v>
      </c>
      <c r="C556" s="125"/>
      <c r="D556" s="125"/>
      <c r="E556" s="615"/>
      <c r="G556" s="647"/>
      <c r="H556" s="637"/>
      <c r="I556" s="8"/>
    </row>
    <row r="557" spans="1:9" x14ac:dyDescent="0.25">
      <c r="A557" s="124"/>
      <c r="B557" s="291"/>
      <c r="C557" s="125">
        <f>B556*B555*B554</f>
        <v>18.899999999999999</v>
      </c>
      <c r="D557" s="602" t="s">
        <v>447</v>
      </c>
      <c r="E557" s="603">
        <f>C557</f>
        <v>18.899999999999999</v>
      </c>
      <c r="F557" s="604" t="s">
        <v>6</v>
      </c>
      <c r="G557" s="603">
        <v>145</v>
      </c>
      <c r="H557" s="619">
        <f>E557*G557</f>
        <v>2740.5</v>
      </c>
      <c r="I557" s="8"/>
    </row>
    <row r="558" spans="1:9" ht="13" x14ac:dyDescent="0.25">
      <c r="A558" s="124"/>
      <c r="B558" s="291"/>
      <c r="C558" s="125"/>
      <c r="D558" s="848"/>
      <c r="E558" s="622"/>
      <c r="F558" s="605"/>
      <c r="G558" s="592"/>
      <c r="H558" s="619"/>
      <c r="I558" s="8"/>
    </row>
    <row r="559" spans="1:9" ht="13" x14ac:dyDescent="0.25">
      <c r="A559" s="124"/>
      <c r="B559" s="291">
        <f>B554</f>
        <v>0.3</v>
      </c>
      <c r="C559" s="125"/>
      <c r="D559" s="848"/>
      <c r="E559" s="622"/>
      <c r="F559" s="605"/>
      <c r="G559" s="592"/>
      <c r="H559" s="619"/>
      <c r="I559" s="8"/>
    </row>
    <row r="560" spans="1:9" ht="13" x14ac:dyDescent="0.25">
      <c r="A560" s="124"/>
      <c r="B560" s="291">
        <f>B556</f>
        <v>30</v>
      </c>
      <c r="C560" s="125"/>
      <c r="D560" s="848"/>
      <c r="E560" s="622"/>
      <c r="F560" s="605"/>
      <c r="G560" s="592"/>
      <c r="H560" s="619"/>
      <c r="I560" s="8"/>
    </row>
    <row r="561" spans="1:9" ht="13" x14ac:dyDescent="0.25">
      <c r="A561" s="124"/>
      <c r="B561" s="291">
        <v>2</v>
      </c>
      <c r="C561" s="125"/>
      <c r="D561" s="848"/>
      <c r="E561" s="622"/>
      <c r="F561" s="605"/>
      <c r="G561" s="592"/>
      <c r="H561" s="619"/>
      <c r="I561" s="8"/>
    </row>
    <row r="562" spans="1:9" x14ac:dyDescent="0.25">
      <c r="A562" s="124"/>
      <c r="B562" s="291"/>
      <c r="C562" s="125"/>
      <c r="D562" s="602" t="s">
        <v>435</v>
      </c>
      <c r="E562" s="603">
        <f>B561*B560*B559</f>
        <v>18</v>
      </c>
      <c r="F562" s="604" t="s">
        <v>5</v>
      </c>
      <c r="G562" s="603">
        <v>115</v>
      </c>
      <c r="H562" s="619">
        <f>E562*G562</f>
        <v>2070</v>
      </c>
      <c r="I562" s="8"/>
    </row>
    <row r="563" spans="1:9" ht="13" x14ac:dyDescent="0.25">
      <c r="A563" s="124"/>
      <c r="B563" s="291">
        <f>B560</f>
        <v>30</v>
      </c>
      <c r="C563" s="125"/>
      <c r="D563" s="848"/>
      <c r="E563" s="622"/>
      <c r="F563" s="605"/>
      <c r="G563" s="592"/>
      <c r="H563" s="619"/>
      <c r="I563" s="8"/>
    </row>
    <row r="564" spans="1:9" ht="13" x14ac:dyDescent="0.25">
      <c r="A564" s="124"/>
      <c r="B564" s="291">
        <f>B555</f>
        <v>2.1</v>
      </c>
      <c r="C564" s="125"/>
      <c r="D564" s="848"/>
      <c r="E564" s="622"/>
      <c r="F564" s="605"/>
      <c r="G564" s="592"/>
      <c r="H564" s="619"/>
      <c r="I564" s="8"/>
    </row>
    <row r="565" spans="1:9" ht="13" x14ac:dyDescent="0.25">
      <c r="A565" s="124"/>
      <c r="B565" s="291"/>
      <c r="C565" s="125">
        <f>B563*B564</f>
        <v>63</v>
      </c>
      <c r="D565" s="848"/>
      <c r="E565" s="622"/>
      <c r="F565" s="605"/>
      <c r="G565" s="592"/>
      <c r="H565" s="619"/>
      <c r="I565" s="8"/>
    </row>
    <row r="566" spans="1:9" x14ac:dyDescent="0.25">
      <c r="A566" s="124"/>
      <c r="B566" s="291"/>
      <c r="C566" s="125"/>
      <c r="D566" s="602" t="s">
        <v>448</v>
      </c>
      <c r="E566" s="603">
        <f>C565</f>
        <v>63</v>
      </c>
      <c r="F566" s="604" t="s">
        <v>5</v>
      </c>
      <c r="G566" s="603">
        <v>85</v>
      </c>
      <c r="H566" s="619">
        <f>E566*G566</f>
        <v>5355</v>
      </c>
      <c r="I566" s="8"/>
    </row>
    <row r="567" spans="1:9" x14ac:dyDescent="0.25">
      <c r="A567" s="124"/>
      <c r="B567" s="291"/>
      <c r="C567" s="125"/>
      <c r="D567" s="125"/>
      <c r="E567" s="615"/>
      <c r="G567" s="647"/>
      <c r="H567" s="637"/>
      <c r="I567" s="8"/>
    </row>
    <row r="568" spans="1:9" x14ac:dyDescent="0.25">
      <c r="A568" s="124"/>
      <c r="B568" s="291"/>
      <c r="C568" s="125"/>
      <c r="D568" s="125" t="s">
        <v>473</v>
      </c>
      <c r="E568" s="615"/>
      <c r="G568" s="647"/>
      <c r="H568" s="637"/>
      <c r="I568" s="8"/>
    </row>
    <row r="569" spans="1:9" x14ac:dyDescent="0.25">
      <c r="A569" s="124"/>
      <c r="B569" s="291"/>
      <c r="C569" s="125"/>
      <c r="D569" s="125"/>
      <c r="E569" s="615"/>
      <c r="G569" s="647"/>
      <c r="H569" s="637"/>
      <c r="I569" s="8"/>
    </row>
    <row r="570" spans="1:9" x14ac:dyDescent="0.25">
      <c r="A570" s="124"/>
      <c r="B570" s="291"/>
      <c r="C570" s="125"/>
      <c r="D570" s="125" t="s">
        <v>681</v>
      </c>
      <c r="E570" s="615">
        <f>B563</f>
        <v>30</v>
      </c>
      <c r="F570" s="41" t="s">
        <v>7</v>
      </c>
      <c r="G570" s="647">
        <v>703.35</v>
      </c>
      <c r="H570" s="637">
        <f>G570*E570</f>
        <v>21100.5</v>
      </c>
      <c r="I570" s="8"/>
    </row>
    <row r="571" spans="1:9" x14ac:dyDescent="0.25">
      <c r="A571" s="124"/>
      <c r="B571" s="291"/>
      <c r="C571" s="125"/>
      <c r="D571" s="125"/>
      <c r="E571" s="615"/>
      <c r="G571" s="647"/>
      <c r="H571" s="637"/>
      <c r="I571" s="8"/>
    </row>
    <row r="572" spans="1:9" x14ac:dyDescent="0.25">
      <c r="A572" s="124"/>
      <c r="B572" s="291"/>
      <c r="C572" s="125"/>
      <c r="D572" s="125" t="s">
        <v>482</v>
      </c>
      <c r="E572" s="615">
        <v>2</v>
      </c>
      <c r="F572" s="41" t="s">
        <v>8</v>
      </c>
      <c r="G572" s="647">
        <v>5939.38</v>
      </c>
      <c r="H572" s="637">
        <f>G572*E572</f>
        <v>11878.76</v>
      </c>
      <c r="I572" s="8"/>
    </row>
    <row r="573" spans="1:9" x14ac:dyDescent="0.25">
      <c r="A573" s="124"/>
      <c r="B573" s="291"/>
      <c r="C573" s="125"/>
      <c r="D573" s="125"/>
      <c r="E573" s="615"/>
      <c r="G573" s="647"/>
      <c r="H573" s="637"/>
      <c r="I573" s="8"/>
    </row>
    <row r="574" spans="1:9" ht="13" x14ac:dyDescent="0.25">
      <c r="A574" s="124"/>
      <c r="B574" s="291"/>
      <c r="C574" s="125"/>
      <c r="D574" s="247" t="s">
        <v>690</v>
      </c>
      <c r="E574" s="615"/>
      <c r="G574" s="647"/>
      <c r="H574" s="637"/>
      <c r="I574" s="8"/>
    </row>
    <row r="575" spans="1:9" x14ac:dyDescent="0.25">
      <c r="A575" s="124"/>
      <c r="B575" s="291"/>
      <c r="C575" s="125"/>
      <c r="D575" s="125"/>
      <c r="E575" s="615"/>
      <c r="G575" s="647"/>
      <c r="H575" s="637"/>
      <c r="I575" s="8"/>
    </row>
    <row r="576" spans="1:9" x14ac:dyDescent="0.25">
      <c r="A576" s="124"/>
      <c r="B576" s="291"/>
      <c r="C576" s="125"/>
      <c r="D576" s="125" t="s">
        <v>472</v>
      </c>
      <c r="E576" s="615"/>
      <c r="G576" s="647"/>
      <c r="H576" s="637"/>
      <c r="I576" s="8"/>
    </row>
    <row r="577" spans="1:9" x14ac:dyDescent="0.25">
      <c r="A577" s="124"/>
      <c r="B577" s="291">
        <v>0.3</v>
      </c>
      <c r="C577" s="125"/>
      <c r="D577" s="125"/>
      <c r="E577" s="615"/>
      <c r="G577" s="647"/>
      <c r="H577" s="637"/>
      <c r="I577" s="8"/>
    </row>
    <row r="578" spans="1:9" x14ac:dyDescent="0.25">
      <c r="A578" s="124"/>
      <c r="B578" s="291">
        <v>2.1</v>
      </c>
      <c r="C578" s="125"/>
      <c r="D578" s="125"/>
      <c r="E578" s="615"/>
      <c r="G578" s="647"/>
      <c r="H578" s="637"/>
      <c r="I578" s="8"/>
    </row>
    <row r="579" spans="1:9" x14ac:dyDescent="0.25">
      <c r="A579" s="124"/>
      <c r="B579" s="291">
        <v>20</v>
      </c>
      <c r="C579" s="125"/>
      <c r="D579" s="125"/>
      <c r="E579" s="615"/>
      <c r="G579" s="647"/>
      <c r="H579" s="637"/>
      <c r="I579" s="8"/>
    </row>
    <row r="580" spans="1:9" x14ac:dyDescent="0.25">
      <c r="A580" s="124"/>
      <c r="B580" s="291"/>
      <c r="C580" s="125">
        <f>B579*B578*B577</f>
        <v>12.6</v>
      </c>
      <c r="D580" s="602" t="s">
        <v>447</v>
      </c>
      <c r="E580" s="603">
        <f>C580</f>
        <v>12.6</v>
      </c>
      <c r="F580" s="604" t="s">
        <v>6</v>
      </c>
      <c r="G580" s="603">
        <v>145</v>
      </c>
      <c r="H580" s="619">
        <f>E580*G580</f>
        <v>1827</v>
      </c>
      <c r="I580" s="8"/>
    </row>
    <row r="581" spans="1:9" ht="13" x14ac:dyDescent="0.25">
      <c r="A581" s="124"/>
      <c r="B581" s="291"/>
      <c r="C581" s="125"/>
      <c r="D581" s="848"/>
      <c r="E581" s="622"/>
      <c r="F581" s="605"/>
      <c r="G581" s="592"/>
      <c r="H581" s="619"/>
      <c r="I581" s="8"/>
    </row>
    <row r="582" spans="1:9" ht="13" x14ac:dyDescent="0.25">
      <c r="A582" s="124"/>
      <c r="B582" s="291">
        <v>0.3</v>
      </c>
      <c r="C582" s="125"/>
      <c r="D582" s="848"/>
      <c r="E582" s="622"/>
      <c r="F582" s="605"/>
      <c r="G582" s="592"/>
      <c r="H582" s="619"/>
      <c r="I582" s="8"/>
    </row>
    <row r="583" spans="1:9" ht="13" x14ac:dyDescent="0.25">
      <c r="A583" s="124"/>
      <c r="B583" s="291">
        <f>B579</f>
        <v>20</v>
      </c>
      <c r="C583" s="125"/>
      <c r="D583" s="848"/>
      <c r="E583" s="622"/>
      <c r="F583" s="605"/>
      <c r="G583" s="592"/>
      <c r="H583" s="619"/>
      <c r="I583" s="8"/>
    </row>
    <row r="584" spans="1:9" ht="13" x14ac:dyDescent="0.25">
      <c r="A584" s="124"/>
      <c r="B584" s="291">
        <v>2</v>
      </c>
      <c r="C584" s="125"/>
      <c r="D584" s="848"/>
      <c r="E584" s="622"/>
      <c r="F584" s="605"/>
      <c r="G584" s="592"/>
      <c r="H584" s="619"/>
      <c r="I584" s="8"/>
    </row>
    <row r="585" spans="1:9" x14ac:dyDescent="0.25">
      <c r="A585" s="124"/>
      <c r="B585" s="291"/>
      <c r="C585" s="125"/>
      <c r="D585" s="602" t="s">
        <v>435</v>
      </c>
      <c r="E585" s="603">
        <f>B584*B583*B582</f>
        <v>12</v>
      </c>
      <c r="F585" s="604" t="s">
        <v>5</v>
      </c>
      <c r="G585" s="603">
        <v>115</v>
      </c>
      <c r="H585" s="619">
        <f>E585*G585</f>
        <v>1380</v>
      </c>
      <c r="I585" s="8"/>
    </row>
    <row r="586" spans="1:9" ht="13" x14ac:dyDescent="0.25">
      <c r="A586" s="124"/>
      <c r="B586" s="291">
        <f>B579</f>
        <v>20</v>
      </c>
      <c r="C586" s="125"/>
      <c r="D586" s="848"/>
      <c r="E586" s="622"/>
      <c r="F586" s="605"/>
      <c r="G586" s="592"/>
      <c r="H586" s="619"/>
      <c r="I586" s="8"/>
    </row>
    <row r="587" spans="1:9" ht="13" x14ac:dyDescent="0.25">
      <c r="A587" s="124"/>
      <c r="B587" s="291">
        <v>2.1</v>
      </c>
      <c r="C587" s="125"/>
      <c r="D587" s="848"/>
      <c r="E587" s="622"/>
      <c r="F587" s="605"/>
      <c r="G587" s="592"/>
      <c r="H587" s="619"/>
      <c r="I587" s="8"/>
    </row>
    <row r="588" spans="1:9" ht="13" x14ac:dyDescent="0.25">
      <c r="A588" s="124"/>
      <c r="B588" s="291"/>
      <c r="C588" s="125">
        <f>B586*B587</f>
        <v>42</v>
      </c>
      <c r="D588" s="848"/>
      <c r="E588" s="622"/>
      <c r="F588" s="605"/>
      <c r="G588" s="592"/>
      <c r="H588" s="619"/>
      <c r="I588" s="8"/>
    </row>
    <row r="589" spans="1:9" x14ac:dyDescent="0.25">
      <c r="A589" s="124"/>
      <c r="B589" s="291"/>
      <c r="C589" s="125"/>
      <c r="D589" s="602" t="s">
        <v>448</v>
      </c>
      <c r="E589" s="603">
        <f>C588</f>
        <v>42</v>
      </c>
      <c r="F589" s="604" t="s">
        <v>5</v>
      </c>
      <c r="G589" s="603">
        <v>85</v>
      </c>
      <c r="H589" s="619">
        <f>E589*G589</f>
        <v>3570</v>
      </c>
      <c r="I589" s="8"/>
    </row>
    <row r="590" spans="1:9" x14ac:dyDescent="0.25">
      <c r="A590" s="124"/>
      <c r="B590" s="291"/>
      <c r="C590" s="125"/>
      <c r="D590" s="125"/>
      <c r="E590" s="615"/>
      <c r="G590" s="647"/>
      <c r="H590" s="637"/>
      <c r="I590" s="8"/>
    </row>
    <row r="591" spans="1:9" x14ac:dyDescent="0.25">
      <c r="A591" s="124"/>
      <c r="B591" s="291"/>
      <c r="C591" s="125"/>
      <c r="D591" s="125" t="s">
        <v>473</v>
      </c>
      <c r="E591" s="615"/>
      <c r="G591" s="647"/>
      <c r="H591" s="637"/>
      <c r="I591" s="8"/>
    </row>
    <row r="592" spans="1:9" x14ac:dyDescent="0.25">
      <c r="A592" s="124"/>
      <c r="B592" s="291"/>
      <c r="C592" s="125"/>
      <c r="D592" s="125"/>
      <c r="E592" s="615"/>
      <c r="G592" s="647"/>
      <c r="H592" s="637"/>
      <c r="I592" s="8"/>
    </row>
    <row r="593" spans="1:9" x14ac:dyDescent="0.25">
      <c r="A593" s="124"/>
      <c r="B593" s="291"/>
      <c r="C593" s="125"/>
      <c r="D593" s="125" t="s">
        <v>681</v>
      </c>
      <c r="E593" s="615">
        <f>B579</f>
        <v>20</v>
      </c>
      <c r="F593" s="41" t="s">
        <v>7</v>
      </c>
      <c r="G593" s="647">
        <v>703.35</v>
      </c>
      <c r="H593" s="637">
        <f>G593*E593</f>
        <v>14067</v>
      </c>
      <c r="I593" s="8"/>
    </row>
    <row r="594" spans="1:9" x14ac:dyDescent="0.25">
      <c r="A594" s="124"/>
      <c r="B594" s="291"/>
      <c r="C594" s="125"/>
      <c r="D594" s="125"/>
      <c r="E594" s="615"/>
      <c r="G594" s="647"/>
      <c r="H594" s="637"/>
      <c r="I594" s="8"/>
    </row>
    <row r="595" spans="1:9" x14ac:dyDescent="0.25">
      <c r="A595" s="124"/>
      <c r="B595" s="291"/>
      <c r="C595" s="125"/>
      <c r="D595" s="125" t="s">
        <v>482</v>
      </c>
      <c r="E595" s="615">
        <v>2</v>
      </c>
      <c r="F595" s="41" t="s">
        <v>8</v>
      </c>
      <c r="G595" s="647">
        <v>5939.38</v>
      </c>
      <c r="H595" s="637">
        <f>G595*E595</f>
        <v>11878.76</v>
      </c>
      <c r="I595" s="8"/>
    </row>
    <row r="596" spans="1:9" ht="13" thickBot="1" x14ac:dyDescent="0.3">
      <c r="A596" s="832"/>
      <c r="B596" s="833"/>
      <c r="C596" s="853"/>
      <c r="D596" s="853"/>
      <c r="E596" s="854"/>
      <c r="F596" s="855"/>
      <c r="G596" s="856"/>
      <c r="H596" s="836"/>
      <c r="I596" s="8"/>
    </row>
    <row r="597" spans="1:9" x14ac:dyDescent="0.25">
      <c r="A597" s="124"/>
      <c r="B597" s="291"/>
      <c r="C597" s="125"/>
      <c r="D597" s="125"/>
      <c r="E597" s="615"/>
      <c r="G597" s="647"/>
      <c r="H597" s="637"/>
      <c r="I597" s="8"/>
    </row>
    <row r="598" spans="1:9" ht="13" x14ac:dyDescent="0.25">
      <c r="A598" s="124"/>
      <c r="B598" s="291"/>
      <c r="C598" s="125"/>
      <c r="D598" s="247" t="s">
        <v>476</v>
      </c>
      <c r="E598" s="615"/>
      <c r="G598" s="647"/>
      <c r="H598" s="637"/>
      <c r="I598" s="8"/>
    </row>
    <row r="599" spans="1:9" x14ac:dyDescent="0.25">
      <c r="A599" s="124"/>
      <c r="B599" s="291"/>
      <c r="C599" s="125"/>
      <c r="D599" s="125"/>
      <c r="E599" s="615"/>
      <c r="G599" s="647"/>
      <c r="H599" s="637"/>
      <c r="I599" s="8"/>
    </row>
    <row r="600" spans="1:9" ht="13" x14ac:dyDescent="0.25">
      <c r="A600" s="124"/>
      <c r="B600" s="291"/>
      <c r="C600" s="125"/>
      <c r="D600" s="645" t="s">
        <v>477</v>
      </c>
      <c r="E600" s="603"/>
      <c r="F600" s="604"/>
      <c r="G600" s="603"/>
      <c r="H600" s="619"/>
      <c r="I600" s="8"/>
    </row>
    <row r="601" spans="1:9" ht="13" x14ac:dyDescent="0.25">
      <c r="A601" s="124"/>
      <c r="B601" s="291"/>
      <c r="C601" s="125"/>
      <c r="D601" s="645"/>
      <c r="E601" s="603"/>
      <c r="F601" s="604"/>
      <c r="G601" s="603"/>
      <c r="H601" s="619"/>
      <c r="I601" s="8"/>
    </row>
    <row r="602" spans="1:9" x14ac:dyDescent="0.25">
      <c r="A602" s="124"/>
      <c r="B602" s="291"/>
      <c r="C602" s="125"/>
      <c r="D602" s="440" t="s">
        <v>388</v>
      </c>
      <c r="E602" s="603">
        <f>2950*0.25</f>
        <v>737.5</v>
      </c>
      <c r="F602" s="604" t="s">
        <v>6</v>
      </c>
      <c r="G602" s="603">
        <v>1.65</v>
      </c>
      <c r="H602" s="619">
        <f>G602*E602</f>
        <v>1216.875</v>
      </c>
      <c r="I602" s="8"/>
    </row>
    <row r="603" spans="1:9" x14ac:dyDescent="0.25">
      <c r="A603" s="124"/>
      <c r="B603" s="291"/>
      <c r="C603" s="125"/>
      <c r="D603" s="440"/>
      <c r="E603" s="603"/>
      <c r="F603" s="604"/>
      <c r="G603" s="603"/>
      <c r="H603" s="619"/>
      <c r="I603" s="8"/>
    </row>
    <row r="604" spans="1:9" x14ac:dyDescent="0.25">
      <c r="A604" s="124"/>
      <c r="B604" s="291"/>
      <c r="C604" s="125"/>
      <c r="D604" s="440" t="s">
        <v>387</v>
      </c>
      <c r="E604" s="603">
        <f>E602</f>
        <v>737.5</v>
      </c>
      <c r="F604" s="604" t="s">
        <v>6</v>
      </c>
      <c r="G604" s="603">
        <v>4.5199999999999996</v>
      </c>
      <c r="H604" s="619">
        <f>G604*E604</f>
        <v>3333.4999999999995</v>
      </c>
      <c r="I604" s="8"/>
    </row>
    <row r="605" spans="1:9" x14ac:dyDescent="0.25">
      <c r="A605" s="124"/>
      <c r="B605" s="291"/>
      <c r="C605" s="125"/>
      <c r="D605" s="440"/>
      <c r="E605" s="603"/>
      <c r="F605" s="604"/>
      <c r="G605" s="603"/>
      <c r="H605" s="619"/>
      <c r="I605" s="8"/>
    </row>
    <row r="606" spans="1:9" x14ac:dyDescent="0.25">
      <c r="A606" s="124"/>
      <c r="B606" s="291"/>
      <c r="C606" s="125"/>
      <c r="D606" s="191" t="s">
        <v>397</v>
      </c>
      <c r="E606" s="603">
        <f>E604</f>
        <v>737.5</v>
      </c>
      <c r="F606" s="604" t="s">
        <v>6</v>
      </c>
      <c r="G606" s="603">
        <v>25</v>
      </c>
      <c r="H606" s="619">
        <f>G606*E606</f>
        <v>18437.5</v>
      </c>
      <c r="I606" s="8"/>
    </row>
    <row r="607" spans="1:9" ht="13" x14ac:dyDescent="0.25">
      <c r="A607" s="124"/>
      <c r="B607" s="291"/>
      <c r="C607" s="125"/>
      <c r="D607" s="645"/>
      <c r="E607" s="603"/>
      <c r="F607" s="604"/>
      <c r="G607" s="603"/>
      <c r="H607" s="619"/>
      <c r="I607" s="8"/>
    </row>
    <row r="608" spans="1:9" x14ac:dyDescent="0.25">
      <c r="A608" s="124"/>
      <c r="B608" s="291"/>
      <c r="C608" s="125"/>
      <c r="D608" s="602" t="s">
        <v>291</v>
      </c>
      <c r="E608" s="603">
        <v>300</v>
      </c>
      <c r="F608" s="604" t="s">
        <v>6</v>
      </c>
      <c r="G608" s="603">
        <v>40</v>
      </c>
      <c r="H608" s="619">
        <v>12000</v>
      </c>
      <c r="I608" s="8"/>
    </row>
    <row r="609" spans="1:9" x14ac:dyDescent="0.25">
      <c r="A609" s="124"/>
      <c r="B609" s="291"/>
      <c r="C609" s="125"/>
      <c r="D609" s="602"/>
      <c r="E609" s="603"/>
      <c r="F609" s="604"/>
      <c r="G609" s="603"/>
      <c r="H609" s="619"/>
      <c r="I609" s="8"/>
    </row>
    <row r="610" spans="1:9" x14ac:dyDescent="0.25">
      <c r="A610" s="124"/>
      <c r="B610" s="291"/>
      <c r="C610" s="125"/>
      <c r="D610" s="602" t="s">
        <v>290</v>
      </c>
      <c r="E610" s="603">
        <v>2950</v>
      </c>
      <c r="F610" s="604" t="s">
        <v>5</v>
      </c>
      <c r="G610" s="603">
        <v>11</v>
      </c>
      <c r="H610" s="619">
        <v>32450</v>
      </c>
      <c r="I610" s="8"/>
    </row>
    <row r="611" spans="1:9" x14ac:dyDescent="0.25">
      <c r="A611" s="124"/>
      <c r="B611" s="291"/>
      <c r="C611" s="125"/>
      <c r="D611" s="602"/>
      <c r="E611" s="603"/>
      <c r="F611" s="604"/>
      <c r="G611" s="603"/>
      <c r="H611" s="619"/>
      <c r="I611" s="8"/>
    </row>
    <row r="612" spans="1:9" x14ac:dyDescent="0.25">
      <c r="A612" s="124"/>
      <c r="B612" s="291"/>
      <c r="C612" s="125"/>
      <c r="D612" s="602" t="s">
        <v>267</v>
      </c>
      <c r="E612" s="603">
        <v>2950</v>
      </c>
      <c r="F612" s="604" t="s">
        <v>5</v>
      </c>
      <c r="G612" s="603">
        <v>9</v>
      </c>
      <c r="H612" s="619">
        <v>26550</v>
      </c>
      <c r="I612" s="8"/>
    </row>
    <row r="613" spans="1:9" x14ac:dyDescent="0.25">
      <c r="A613" s="124"/>
      <c r="B613" s="291"/>
      <c r="C613" s="125"/>
      <c r="D613" s="602"/>
      <c r="E613" s="603"/>
      <c r="F613" s="604"/>
      <c r="G613" s="603"/>
      <c r="H613" s="619"/>
      <c r="I613" s="8"/>
    </row>
    <row r="614" spans="1:9" x14ac:dyDescent="0.25">
      <c r="A614" s="124"/>
      <c r="B614" s="291"/>
      <c r="C614" s="125"/>
      <c r="D614" s="680" t="s">
        <v>295</v>
      </c>
      <c r="E614" s="603">
        <f>E612/2</f>
        <v>1475</v>
      </c>
      <c r="F614" s="615" t="s">
        <v>7</v>
      </c>
      <c r="G614" s="637">
        <v>18</v>
      </c>
      <c r="H614" s="637">
        <f>E614*G614</f>
        <v>26550</v>
      </c>
      <c r="I614" s="8"/>
    </row>
    <row r="615" spans="1:9" x14ac:dyDescent="0.25">
      <c r="A615" s="124"/>
      <c r="B615" s="291"/>
      <c r="C615" s="125"/>
      <c r="D615" s="602"/>
      <c r="E615" s="603"/>
      <c r="F615" s="604"/>
      <c r="G615" s="603"/>
      <c r="H615" s="619"/>
      <c r="I615" s="8"/>
    </row>
    <row r="616" spans="1:9" x14ac:dyDescent="0.25">
      <c r="A616" s="124"/>
      <c r="B616" s="291"/>
      <c r="C616" s="125"/>
      <c r="D616" s="602" t="s">
        <v>226</v>
      </c>
      <c r="E616" s="603">
        <v>350</v>
      </c>
      <c r="F616" s="604" t="s">
        <v>8</v>
      </c>
      <c r="G616" s="603">
        <v>8.8699999999999992</v>
      </c>
      <c r="H616" s="619">
        <v>3104.4999999999995</v>
      </c>
      <c r="I616" s="8"/>
    </row>
    <row r="617" spans="1:9" ht="13" thickBot="1" x14ac:dyDescent="0.3">
      <c r="A617" s="832"/>
      <c r="B617" s="833"/>
      <c r="C617" s="853"/>
      <c r="D617" s="853"/>
      <c r="E617" s="854"/>
      <c r="F617" s="855"/>
      <c r="G617" s="856"/>
      <c r="H617" s="836"/>
      <c r="I617" s="8"/>
    </row>
    <row r="618" spans="1:9" x14ac:dyDescent="0.25">
      <c r="A618" s="124"/>
      <c r="B618" s="291"/>
      <c r="C618" s="125"/>
      <c r="D618" s="125"/>
      <c r="E618" s="615"/>
      <c r="G618" s="647"/>
      <c r="H618" s="637"/>
      <c r="I618" s="8"/>
    </row>
    <row r="619" spans="1:9" x14ac:dyDescent="0.25">
      <c r="A619" s="124"/>
      <c r="B619" s="291"/>
      <c r="C619" s="125"/>
      <c r="D619" s="125"/>
      <c r="E619" s="615"/>
      <c r="G619" s="647"/>
      <c r="H619" s="637"/>
      <c r="I619" s="8"/>
    </row>
    <row r="620" spans="1:9" x14ac:dyDescent="0.25">
      <c r="A620" s="124"/>
      <c r="B620" s="291"/>
      <c r="C620" s="125"/>
      <c r="D620" s="125"/>
      <c r="E620" s="615"/>
      <c r="G620" s="647"/>
      <c r="H620" s="637">
        <f>SUM(H9:H619)</f>
        <v>3409097.2199999979</v>
      </c>
      <c r="I620" s="8"/>
    </row>
    <row r="621" spans="1:9" x14ac:dyDescent="0.25">
      <c r="A621" s="124"/>
      <c r="B621" s="291"/>
      <c r="C621" s="125"/>
      <c r="D621" s="125"/>
      <c r="E621" s="615"/>
      <c r="G621" s="647"/>
      <c r="H621" s="637"/>
      <c r="I621" s="8"/>
    </row>
    <row r="622" spans="1:9" x14ac:dyDescent="0.25">
      <c r="A622" s="124"/>
      <c r="B622" s="291"/>
      <c r="C622" s="125"/>
      <c r="D622" s="125"/>
      <c r="E622" s="615"/>
      <c r="G622" s="647"/>
      <c r="H622" s="637"/>
      <c r="I622" s="8"/>
    </row>
    <row r="623" spans="1:9" x14ac:dyDescent="0.25">
      <c r="A623" s="124"/>
      <c r="B623" s="291"/>
      <c r="C623" s="125"/>
      <c r="D623" s="125"/>
      <c r="E623" s="615"/>
      <c r="G623" s="647"/>
      <c r="H623" s="637"/>
      <c r="I623" s="8"/>
    </row>
    <row r="624" spans="1:9" x14ac:dyDescent="0.25">
      <c r="A624" s="124"/>
      <c r="B624" s="291"/>
      <c r="C624" s="125"/>
      <c r="D624" s="125"/>
      <c r="E624" s="615"/>
      <c r="G624" s="647"/>
      <c r="H624" s="637"/>
      <c r="I624" s="8"/>
    </row>
    <row r="625" spans="3:8" x14ac:dyDescent="0.25">
      <c r="C625" s="31"/>
      <c r="D625" s="31"/>
      <c r="E625" s="6"/>
      <c r="F625" s="629"/>
      <c r="H625" s="631"/>
    </row>
    <row r="626" spans="3:8" x14ac:dyDescent="0.25">
      <c r="C626" s="31"/>
      <c r="D626" s="31"/>
      <c r="E626" s="6"/>
      <c r="F626" s="629"/>
      <c r="H626" s="631"/>
    </row>
    <row r="627" spans="3:8" x14ac:dyDescent="0.25">
      <c r="C627" s="31"/>
      <c r="D627" s="31"/>
      <c r="E627" s="6"/>
      <c r="F627" s="629"/>
      <c r="H627" s="631"/>
    </row>
    <row r="628" spans="3:8" x14ac:dyDescent="0.25">
      <c r="C628" s="31"/>
      <c r="D628" s="31"/>
      <c r="E628" s="6"/>
      <c r="F628" s="629"/>
      <c r="H628" s="631"/>
    </row>
    <row r="629" spans="3:8" x14ac:dyDescent="0.25">
      <c r="C629" s="31"/>
      <c r="D629" s="31"/>
      <c r="E629" s="6"/>
      <c r="F629" s="629"/>
      <c r="H629" s="631"/>
    </row>
    <row r="630" spans="3:8" x14ac:dyDescent="0.25">
      <c r="C630" s="31"/>
      <c r="D630" s="31"/>
      <c r="E630" s="6"/>
      <c r="F630" s="629"/>
      <c r="H630" s="631"/>
    </row>
    <row r="631" spans="3:8" x14ac:dyDescent="0.25">
      <c r="C631" s="31"/>
      <c r="D631" s="31"/>
      <c r="E631" s="6"/>
      <c r="F631" s="629"/>
      <c r="H631" s="631"/>
    </row>
    <row r="632" spans="3:8" x14ac:dyDescent="0.25">
      <c r="C632" s="31"/>
      <c r="D632" s="31"/>
      <c r="E632" s="6"/>
      <c r="F632" s="629"/>
      <c r="H632" s="631"/>
    </row>
    <row r="633" spans="3:8" x14ac:dyDescent="0.25">
      <c r="C633" s="31"/>
      <c r="D633" s="31"/>
      <c r="E633" s="6"/>
      <c r="F633" s="629"/>
      <c r="H633" s="631"/>
    </row>
    <row r="634" spans="3:8" x14ac:dyDescent="0.25">
      <c r="C634" s="31"/>
      <c r="D634" s="31"/>
      <c r="E634" s="6"/>
      <c r="F634" s="629"/>
      <c r="H634" s="631"/>
    </row>
    <row r="635" spans="3:8" x14ac:dyDescent="0.25">
      <c r="C635" s="31"/>
      <c r="D635" s="31"/>
      <c r="E635" s="6"/>
      <c r="F635" s="629"/>
      <c r="H635" s="631"/>
    </row>
    <row r="636" spans="3:8" x14ac:dyDescent="0.25">
      <c r="C636" s="31"/>
      <c r="D636" s="31"/>
      <c r="E636" s="6"/>
      <c r="F636" s="629"/>
      <c r="H636" s="631"/>
    </row>
    <row r="637" spans="3:8" x14ac:dyDescent="0.25">
      <c r="C637" s="31"/>
      <c r="D637" s="31"/>
      <c r="E637" s="6"/>
      <c r="F637" s="629"/>
      <c r="H637" s="631"/>
    </row>
    <row r="638" spans="3:8" x14ac:dyDescent="0.25">
      <c r="C638" s="31"/>
      <c r="D638" s="31"/>
      <c r="E638" s="6"/>
      <c r="F638" s="629"/>
      <c r="H638" s="631"/>
    </row>
    <row r="639" spans="3:8" x14ac:dyDescent="0.25">
      <c r="C639" s="31"/>
      <c r="D639" s="31"/>
      <c r="E639" s="6"/>
      <c r="F639" s="629"/>
      <c r="H639" s="631"/>
    </row>
    <row r="640" spans="3:8" x14ac:dyDescent="0.25">
      <c r="C640" s="31"/>
      <c r="D640" s="31"/>
      <c r="E640" s="6"/>
      <c r="F640" s="629"/>
      <c r="H640" s="631"/>
    </row>
    <row r="641" spans="3:8" x14ac:dyDescent="0.25">
      <c r="C641" s="31"/>
      <c r="D641" s="31"/>
      <c r="E641" s="6"/>
      <c r="F641" s="629"/>
      <c r="H641" s="631"/>
    </row>
    <row r="642" spans="3:8" x14ac:dyDescent="0.25">
      <c r="C642" s="31"/>
      <c r="D642" s="31"/>
      <c r="E642" s="6"/>
      <c r="F642" s="629"/>
      <c r="H642" s="631"/>
    </row>
    <row r="643" spans="3:8" x14ac:dyDescent="0.25">
      <c r="C643" s="31"/>
      <c r="D643" s="31"/>
      <c r="E643" s="6"/>
      <c r="F643" s="629"/>
      <c r="H643" s="631"/>
    </row>
    <row r="644" spans="3:8" x14ac:dyDescent="0.25">
      <c r="C644" s="31"/>
      <c r="D644" s="31"/>
      <c r="E644" s="6"/>
      <c r="F644" s="629"/>
      <c r="H644" s="631"/>
    </row>
    <row r="645" spans="3:8" x14ac:dyDescent="0.25">
      <c r="C645" s="31"/>
      <c r="D645" s="31"/>
      <c r="E645" s="6"/>
      <c r="F645" s="629"/>
      <c r="H645" s="631"/>
    </row>
    <row r="646" spans="3:8" x14ac:dyDescent="0.25">
      <c r="C646" s="31"/>
      <c r="D646" s="31"/>
      <c r="E646" s="6"/>
      <c r="F646" s="629"/>
      <c r="H646" s="631"/>
    </row>
    <row r="647" spans="3:8" x14ac:dyDescent="0.25">
      <c r="C647" s="31"/>
      <c r="D647" s="31"/>
      <c r="E647" s="6"/>
      <c r="F647" s="629"/>
      <c r="H647" s="631"/>
    </row>
    <row r="648" spans="3:8" x14ac:dyDescent="0.25">
      <c r="C648" s="31"/>
      <c r="D648" s="31"/>
      <c r="E648" s="6"/>
      <c r="F648" s="629"/>
      <c r="H648" s="631"/>
    </row>
    <row r="649" spans="3:8" x14ac:dyDescent="0.25">
      <c r="C649" s="31"/>
      <c r="D649" s="31"/>
      <c r="E649" s="6"/>
      <c r="F649" s="629"/>
      <c r="H649" s="631"/>
    </row>
    <row r="650" spans="3:8" x14ac:dyDescent="0.25">
      <c r="C650" s="31"/>
      <c r="D650" s="31"/>
      <c r="E650" s="6"/>
      <c r="F650" s="629"/>
      <c r="H650" s="631"/>
    </row>
    <row r="651" spans="3:8" x14ac:dyDescent="0.25">
      <c r="C651" s="31"/>
      <c r="D651" s="31"/>
      <c r="E651" s="6"/>
      <c r="F651" s="629"/>
      <c r="H651" s="631"/>
    </row>
    <row r="652" spans="3:8" x14ac:dyDescent="0.25">
      <c r="C652" s="31"/>
      <c r="D652" s="31"/>
      <c r="E652" s="6"/>
      <c r="F652" s="629"/>
      <c r="H652" s="631"/>
    </row>
    <row r="653" spans="3:8" x14ac:dyDescent="0.25">
      <c r="C653" s="31"/>
      <c r="D653" s="31"/>
      <c r="E653" s="6"/>
      <c r="F653" s="629"/>
      <c r="H653" s="631"/>
    </row>
    <row r="654" spans="3:8" x14ac:dyDescent="0.25">
      <c r="C654" s="31"/>
      <c r="D654" s="31"/>
      <c r="E654" s="6"/>
      <c r="F654" s="629"/>
      <c r="H654" s="631"/>
    </row>
    <row r="655" spans="3:8" x14ac:dyDescent="0.25">
      <c r="C655" s="31"/>
      <c r="D655" s="31"/>
      <c r="E655" s="6"/>
      <c r="F655" s="629"/>
      <c r="H655" s="631"/>
    </row>
    <row r="656" spans="3:8" x14ac:dyDescent="0.25">
      <c r="C656" s="31"/>
      <c r="D656" s="31"/>
      <c r="E656" s="6"/>
      <c r="F656" s="629"/>
      <c r="H656" s="631"/>
    </row>
    <row r="657" spans="3:8" x14ac:dyDescent="0.25">
      <c r="C657" s="31"/>
      <c r="D657" s="31"/>
      <c r="E657" s="6"/>
      <c r="F657" s="629"/>
      <c r="H657" s="631"/>
    </row>
    <row r="658" spans="3:8" x14ac:dyDescent="0.25">
      <c r="C658" s="31"/>
      <c r="D658" s="31"/>
      <c r="E658" s="6"/>
      <c r="F658" s="629"/>
      <c r="H658" s="631"/>
    </row>
    <row r="659" spans="3:8" x14ac:dyDescent="0.25">
      <c r="C659" s="31"/>
      <c r="D659" s="31"/>
      <c r="E659" s="6"/>
      <c r="F659" s="629"/>
      <c r="H659" s="631"/>
    </row>
    <row r="660" spans="3:8" x14ac:dyDescent="0.25">
      <c r="C660" s="31"/>
      <c r="D660" s="31"/>
      <c r="E660" s="6"/>
      <c r="F660" s="629"/>
      <c r="H660" s="631"/>
    </row>
    <row r="661" spans="3:8" x14ac:dyDescent="0.25">
      <c r="C661" s="31"/>
      <c r="D661" s="31"/>
      <c r="E661" s="6"/>
      <c r="F661" s="629"/>
      <c r="H661" s="631"/>
    </row>
    <row r="662" spans="3:8" x14ac:dyDescent="0.25">
      <c r="C662" s="31"/>
      <c r="D662" s="31"/>
      <c r="E662" s="6"/>
      <c r="F662" s="629"/>
      <c r="H662" s="631"/>
    </row>
    <row r="663" spans="3:8" x14ac:dyDescent="0.25">
      <c r="C663" s="31"/>
      <c r="D663" s="31"/>
      <c r="E663" s="6"/>
      <c r="F663" s="629"/>
      <c r="H663" s="631"/>
    </row>
    <row r="664" spans="3:8" x14ac:dyDescent="0.25">
      <c r="C664" s="31"/>
      <c r="D664" s="31"/>
      <c r="E664" s="6"/>
      <c r="F664" s="629"/>
      <c r="H664" s="631"/>
    </row>
    <row r="665" spans="3:8" x14ac:dyDescent="0.25">
      <c r="C665" s="31"/>
      <c r="D665" s="31"/>
      <c r="E665" s="6"/>
      <c r="F665" s="629"/>
      <c r="H665" s="631"/>
    </row>
    <row r="666" spans="3:8" x14ac:dyDescent="0.25">
      <c r="C666" s="31"/>
      <c r="D666" s="31"/>
      <c r="E666" s="6"/>
      <c r="F666" s="629"/>
      <c r="H666" s="631"/>
    </row>
    <row r="667" spans="3:8" x14ac:dyDescent="0.25">
      <c r="C667" s="31"/>
      <c r="D667" s="31"/>
      <c r="E667" s="6"/>
      <c r="F667" s="629"/>
      <c r="H667" s="631"/>
    </row>
    <row r="668" spans="3:8" x14ac:dyDescent="0.25">
      <c r="C668" s="31"/>
      <c r="D668" s="31"/>
      <c r="E668" s="6"/>
      <c r="F668" s="629"/>
      <c r="H668" s="631"/>
    </row>
    <row r="669" spans="3:8" x14ac:dyDescent="0.25">
      <c r="C669" s="31"/>
      <c r="D669" s="31"/>
      <c r="E669" s="6"/>
      <c r="F669" s="629"/>
      <c r="H669" s="631"/>
    </row>
    <row r="670" spans="3:8" x14ac:dyDescent="0.25">
      <c r="C670" s="31"/>
      <c r="D670" s="31"/>
      <c r="E670" s="6"/>
      <c r="F670" s="629"/>
      <c r="H670" s="631"/>
    </row>
    <row r="671" spans="3:8" x14ac:dyDescent="0.25">
      <c r="C671" s="31"/>
      <c r="D671" s="31"/>
      <c r="E671" s="6"/>
      <c r="F671" s="629"/>
      <c r="H671" s="631"/>
    </row>
    <row r="672" spans="3:8" x14ac:dyDescent="0.25">
      <c r="C672" s="31"/>
      <c r="D672" s="31"/>
      <c r="E672" s="6"/>
      <c r="F672" s="629"/>
      <c r="H672" s="631"/>
    </row>
    <row r="673" spans="3:8" x14ac:dyDescent="0.25">
      <c r="C673" s="31"/>
      <c r="D673" s="31"/>
      <c r="E673" s="6"/>
      <c r="F673" s="629"/>
      <c r="H673" s="631"/>
    </row>
    <row r="674" spans="3:8" x14ac:dyDescent="0.25">
      <c r="C674" s="31"/>
      <c r="D674" s="31"/>
      <c r="E674" s="6"/>
      <c r="F674" s="629"/>
      <c r="H674" s="631"/>
    </row>
    <row r="675" spans="3:8" x14ac:dyDescent="0.25">
      <c r="C675" s="31"/>
      <c r="D675" s="31"/>
      <c r="E675" s="6"/>
      <c r="F675" s="629"/>
      <c r="H675" s="631"/>
    </row>
    <row r="676" spans="3:8" x14ac:dyDescent="0.25">
      <c r="C676" s="31"/>
      <c r="D676" s="31"/>
      <c r="E676" s="6"/>
      <c r="F676" s="629"/>
      <c r="H676" s="631"/>
    </row>
    <row r="677" spans="3:8" x14ac:dyDescent="0.25">
      <c r="C677" s="31"/>
      <c r="D677" s="31"/>
      <c r="E677" s="6"/>
      <c r="F677" s="629"/>
      <c r="H677" s="631"/>
    </row>
    <row r="678" spans="3:8" x14ac:dyDescent="0.25">
      <c r="C678" s="31"/>
      <c r="D678" s="31"/>
      <c r="E678" s="6"/>
      <c r="F678" s="629"/>
      <c r="H678" s="631"/>
    </row>
    <row r="679" spans="3:8" x14ac:dyDescent="0.25">
      <c r="C679" s="31"/>
      <c r="D679" s="31"/>
      <c r="E679" s="6"/>
      <c r="F679" s="629"/>
      <c r="H679" s="631"/>
    </row>
    <row r="680" spans="3:8" x14ac:dyDescent="0.25">
      <c r="C680" s="31"/>
      <c r="D680" s="31"/>
      <c r="E680" s="6"/>
      <c r="F680" s="629"/>
      <c r="H680" s="631"/>
    </row>
    <row r="681" spans="3:8" x14ac:dyDescent="0.25">
      <c r="C681" s="31"/>
      <c r="D681" s="31"/>
      <c r="E681" s="6"/>
      <c r="F681" s="629"/>
      <c r="H681" s="631"/>
    </row>
    <row r="682" spans="3:8" x14ac:dyDescent="0.25">
      <c r="C682" s="31"/>
      <c r="D682" s="31"/>
      <c r="E682" s="6"/>
      <c r="F682" s="629"/>
      <c r="H682" s="631"/>
    </row>
    <row r="683" spans="3:8" x14ac:dyDescent="0.25">
      <c r="C683" s="31"/>
      <c r="D683" s="31"/>
      <c r="E683" s="6"/>
      <c r="F683" s="629"/>
      <c r="H683" s="631"/>
    </row>
    <row r="684" spans="3:8" x14ac:dyDescent="0.25">
      <c r="C684" s="31"/>
      <c r="D684" s="31"/>
      <c r="E684" s="6"/>
      <c r="F684" s="629"/>
      <c r="H684" s="631"/>
    </row>
    <row r="685" spans="3:8" x14ac:dyDescent="0.25">
      <c r="C685" s="31"/>
      <c r="D685" s="31"/>
      <c r="E685" s="6"/>
      <c r="F685" s="629"/>
      <c r="H685" s="631"/>
    </row>
    <row r="686" spans="3:8" x14ac:dyDescent="0.25">
      <c r="C686" s="31"/>
      <c r="D686" s="31"/>
      <c r="E686" s="6"/>
      <c r="F686" s="629"/>
      <c r="H686" s="631"/>
    </row>
    <row r="687" spans="3:8" x14ac:dyDescent="0.25">
      <c r="C687" s="31"/>
      <c r="D687" s="31"/>
      <c r="E687" s="6"/>
      <c r="F687" s="629"/>
      <c r="H687" s="631"/>
    </row>
    <row r="688" spans="3:8" x14ac:dyDescent="0.25">
      <c r="C688" s="31"/>
      <c r="D688" s="31"/>
      <c r="E688" s="6"/>
      <c r="F688" s="629"/>
      <c r="H688" s="631"/>
    </row>
    <row r="689" spans="3:8" x14ac:dyDescent="0.25">
      <c r="C689" s="31"/>
      <c r="D689" s="31"/>
      <c r="E689" s="6"/>
      <c r="F689" s="629"/>
      <c r="H689" s="631"/>
    </row>
    <row r="690" spans="3:8" x14ac:dyDescent="0.25">
      <c r="C690" s="31"/>
      <c r="D690" s="31"/>
      <c r="E690" s="6"/>
      <c r="F690" s="629"/>
      <c r="H690" s="631"/>
    </row>
    <row r="691" spans="3:8" x14ac:dyDescent="0.25">
      <c r="C691" s="31"/>
      <c r="D691" s="31"/>
      <c r="E691" s="6"/>
      <c r="F691" s="629"/>
      <c r="H691" s="631"/>
    </row>
    <row r="692" spans="3:8" x14ac:dyDescent="0.25">
      <c r="C692" s="31"/>
      <c r="D692" s="31"/>
      <c r="E692" s="6"/>
      <c r="F692" s="629"/>
      <c r="H692" s="631"/>
    </row>
    <row r="693" spans="3:8" x14ac:dyDescent="0.25">
      <c r="C693" s="31"/>
      <c r="D693" s="31"/>
      <c r="E693" s="6"/>
      <c r="F693" s="629"/>
      <c r="H693" s="631"/>
    </row>
    <row r="694" spans="3:8" x14ac:dyDescent="0.25">
      <c r="C694" s="31"/>
      <c r="D694" s="31"/>
      <c r="E694" s="6"/>
      <c r="F694" s="629"/>
      <c r="H694" s="631"/>
    </row>
    <row r="695" spans="3:8" x14ac:dyDescent="0.25">
      <c r="C695" s="31"/>
      <c r="D695" s="31"/>
      <c r="E695" s="6"/>
      <c r="F695" s="629"/>
      <c r="H695" s="631"/>
    </row>
    <row r="696" spans="3:8" x14ac:dyDescent="0.25">
      <c r="C696" s="31"/>
      <c r="D696" s="31"/>
      <c r="E696" s="6"/>
      <c r="F696" s="629"/>
      <c r="H696" s="631"/>
    </row>
    <row r="697" spans="3:8" x14ac:dyDescent="0.25">
      <c r="C697" s="31"/>
      <c r="D697" s="31"/>
      <c r="E697" s="6"/>
      <c r="F697" s="629"/>
      <c r="H697" s="631"/>
    </row>
    <row r="698" spans="3:8" x14ac:dyDescent="0.25">
      <c r="C698" s="31"/>
      <c r="D698" s="31"/>
      <c r="E698" s="6"/>
      <c r="F698" s="629"/>
      <c r="H698" s="631"/>
    </row>
    <row r="699" spans="3:8" x14ac:dyDescent="0.25">
      <c r="C699" s="31"/>
      <c r="D699" s="31"/>
      <c r="E699" s="6"/>
      <c r="F699" s="629"/>
      <c r="H699" s="631"/>
    </row>
    <row r="700" spans="3:8" x14ac:dyDescent="0.25">
      <c r="C700" s="31"/>
      <c r="D700" s="31"/>
      <c r="E700" s="6"/>
      <c r="F700" s="629"/>
      <c r="H700" s="631"/>
    </row>
    <row r="701" spans="3:8" x14ac:dyDescent="0.25">
      <c r="C701" s="31"/>
      <c r="D701" s="31"/>
      <c r="E701" s="6"/>
      <c r="F701" s="629"/>
      <c r="H701" s="631"/>
    </row>
    <row r="702" spans="3:8" x14ac:dyDescent="0.25">
      <c r="C702" s="31"/>
      <c r="D702" s="31"/>
      <c r="E702" s="6"/>
      <c r="F702" s="629"/>
      <c r="H702" s="631"/>
    </row>
    <row r="703" spans="3:8" x14ac:dyDescent="0.25">
      <c r="C703" s="31"/>
      <c r="D703" s="31"/>
      <c r="E703" s="6"/>
      <c r="F703" s="629"/>
      <c r="H703" s="631"/>
    </row>
    <row r="704" spans="3:8" x14ac:dyDescent="0.25">
      <c r="C704" s="31"/>
      <c r="D704" s="31"/>
      <c r="E704" s="6"/>
      <c r="F704" s="629"/>
      <c r="H704" s="631"/>
    </row>
    <row r="705" spans="3:8" x14ac:dyDescent="0.25">
      <c r="C705" s="31"/>
      <c r="D705" s="31"/>
      <c r="E705" s="6"/>
      <c r="F705" s="629"/>
      <c r="H705" s="631"/>
    </row>
    <row r="706" spans="3:8" x14ac:dyDescent="0.25">
      <c r="C706" s="31"/>
      <c r="D706" s="31"/>
      <c r="E706" s="6"/>
      <c r="F706" s="629"/>
      <c r="H706" s="631"/>
    </row>
    <row r="707" spans="3:8" x14ac:dyDescent="0.25">
      <c r="C707" s="31"/>
      <c r="D707" s="31"/>
      <c r="E707" s="6"/>
      <c r="F707" s="629"/>
      <c r="H707" s="631"/>
    </row>
    <row r="708" spans="3:8" x14ac:dyDescent="0.25">
      <c r="C708" s="31"/>
      <c r="D708" s="31"/>
      <c r="E708" s="6"/>
      <c r="F708" s="629"/>
      <c r="H708" s="631"/>
    </row>
    <row r="709" spans="3:8" x14ac:dyDescent="0.25">
      <c r="C709" s="31"/>
      <c r="D709" s="31"/>
      <c r="E709" s="6"/>
      <c r="F709" s="629"/>
      <c r="H709" s="631"/>
    </row>
    <row r="710" spans="3:8" x14ac:dyDescent="0.25">
      <c r="C710" s="31"/>
      <c r="D710" s="31"/>
      <c r="E710" s="6"/>
      <c r="F710" s="629"/>
      <c r="H710" s="631"/>
    </row>
    <row r="711" spans="3:8" x14ac:dyDescent="0.25">
      <c r="C711" s="31"/>
      <c r="D711" s="31"/>
      <c r="E711" s="6"/>
      <c r="F711" s="629"/>
      <c r="H711" s="631"/>
    </row>
    <row r="712" spans="3:8" x14ac:dyDescent="0.25">
      <c r="C712" s="31"/>
      <c r="D712" s="31"/>
      <c r="E712" s="6"/>
      <c r="F712" s="629"/>
      <c r="H712" s="631"/>
    </row>
    <row r="713" spans="3:8" x14ac:dyDescent="0.25">
      <c r="C713" s="31"/>
      <c r="D713" s="31"/>
      <c r="E713" s="6"/>
      <c r="F713" s="629"/>
      <c r="H713" s="631"/>
    </row>
    <row r="714" spans="3:8" x14ac:dyDescent="0.25">
      <c r="C714" s="31"/>
      <c r="D714" s="31"/>
      <c r="E714" s="6"/>
      <c r="F714" s="629"/>
      <c r="H714" s="631"/>
    </row>
    <row r="715" spans="3:8" x14ac:dyDescent="0.25">
      <c r="C715" s="31"/>
      <c r="D715" s="31"/>
      <c r="E715" s="6"/>
      <c r="F715" s="629"/>
      <c r="H715" s="631"/>
    </row>
    <row r="716" spans="3:8" x14ac:dyDescent="0.25">
      <c r="C716" s="31"/>
      <c r="D716" s="31"/>
      <c r="E716" s="6"/>
      <c r="F716" s="629"/>
      <c r="H716" s="631"/>
    </row>
    <row r="717" spans="3:8" x14ac:dyDescent="0.25">
      <c r="C717" s="31"/>
      <c r="D717" s="31"/>
      <c r="E717" s="6"/>
      <c r="F717" s="629"/>
      <c r="H717" s="631"/>
    </row>
    <row r="718" spans="3:8" x14ac:dyDescent="0.25">
      <c r="C718" s="31"/>
      <c r="D718" s="31"/>
      <c r="E718" s="6"/>
      <c r="F718" s="629"/>
      <c r="H718" s="631"/>
    </row>
    <row r="719" spans="3:8" x14ac:dyDescent="0.25">
      <c r="C719" s="31"/>
      <c r="D719" s="31"/>
      <c r="E719" s="6"/>
      <c r="F719" s="629"/>
      <c r="H719" s="631"/>
    </row>
    <row r="720" spans="3:8" x14ac:dyDescent="0.25">
      <c r="C720" s="31"/>
      <c r="D720" s="31"/>
      <c r="E720" s="6"/>
      <c r="F720" s="629"/>
      <c r="H720" s="631"/>
    </row>
    <row r="721" spans="3:8" x14ac:dyDescent="0.25">
      <c r="C721" s="31"/>
      <c r="D721" s="31"/>
      <c r="E721" s="6"/>
      <c r="F721" s="629"/>
      <c r="H721" s="631"/>
    </row>
    <row r="722" spans="3:8" x14ac:dyDescent="0.25">
      <c r="C722" s="31"/>
      <c r="D722" s="31"/>
      <c r="E722" s="6"/>
      <c r="F722" s="629"/>
      <c r="H722" s="631"/>
    </row>
    <row r="723" spans="3:8" x14ac:dyDescent="0.25">
      <c r="C723" s="31"/>
      <c r="D723" s="31"/>
      <c r="E723" s="6"/>
      <c r="F723" s="629"/>
      <c r="H723" s="631"/>
    </row>
    <row r="724" spans="3:8" x14ac:dyDescent="0.25">
      <c r="C724" s="31"/>
      <c r="D724" s="31"/>
      <c r="E724" s="6"/>
      <c r="F724" s="629"/>
      <c r="H724" s="631"/>
    </row>
    <row r="725" spans="3:8" x14ac:dyDescent="0.25">
      <c r="C725" s="31"/>
      <c r="D725" s="31"/>
      <c r="E725" s="6"/>
      <c r="F725" s="629"/>
      <c r="H725" s="631"/>
    </row>
    <row r="726" spans="3:8" x14ac:dyDescent="0.25">
      <c r="C726" s="31"/>
      <c r="D726" s="31"/>
      <c r="E726" s="6"/>
      <c r="F726" s="629"/>
      <c r="H726" s="631"/>
    </row>
    <row r="727" spans="3:8" x14ac:dyDescent="0.25">
      <c r="C727" s="31"/>
      <c r="D727" s="31"/>
      <c r="E727" s="6"/>
      <c r="F727" s="629"/>
      <c r="H727" s="631"/>
    </row>
    <row r="728" spans="3:8" x14ac:dyDescent="0.25">
      <c r="C728" s="31"/>
      <c r="D728" s="31"/>
      <c r="E728" s="6"/>
      <c r="F728" s="629"/>
      <c r="H728" s="631"/>
    </row>
    <row r="729" spans="3:8" x14ac:dyDescent="0.25">
      <c r="C729" s="31"/>
      <c r="D729" s="31"/>
      <c r="E729" s="6"/>
      <c r="F729" s="629"/>
      <c r="H729" s="631"/>
    </row>
    <row r="730" spans="3:8" x14ac:dyDescent="0.25">
      <c r="C730" s="31"/>
      <c r="D730" s="31"/>
      <c r="E730" s="6"/>
      <c r="F730" s="629"/>
      <c r="H730" s="631"/>
    </row>
    <row r="731" spans="3:8" x14ac:dyDescent="0.25">
      <c r="C731" s="31"/>
      <c r="D731" s="31"/>
      <c r="E731" s="6"/>
      <c r="F731" s="629"/>
      <c r="H731" s="631"/>
    </row>
    <row r="732" spans="3:8" x14ac:dyDescent="0.25">
      <c r="C732" s="31"/>
      <c r="D732" s="31"/>
      <c r="E732" s="6"/>
      <c r="F732" s="629"/>
      <c r="H732" s="631"/>
    </row>
    <row r="733" spans="3:8" x14ac:dyDescent="0.25">
      <c r="C733" s="31"/>
      <c r="D733" s="31"/>
      <c r="E733" s="6"/>
      <c r="F733" s="629"/>
      <c r="H733" s="631"/>
    </row>
    <row r="734" spans="3:8" x14ac:dyDescent="0.25">
      <c r="C734" s="31"/>
      <c r="D734" s="31"/>
      <c r="E734" s="6"/>
      <c r="F734" s="629"/>
      <c r="H734" s="631"/>
    </row>
    <row r="735" spans="3:8" x14ac:dyDescent="0.25">
      <c r="C735" s="31"/>
      <c r="D735" s="31"/>
      <c r="E735" s="6"/>
      <c r="F735" s="629"/>
      <c r="H735" s="631"/>
    </row>
    <row r="736" spans="3:8" x14ac:dyDescent="0.25">
      <c r="C736" s="31"/>
      <c r="D736" s="31"/>
      <c r="E736" s="6"/>
      <c r="F736" s="629"/>
      <c r="H736" s="631"/>
    </row>
    <row r="737" spans="3:8" x14ac:dyDescent="0.25">
      <c r="C737" s="31"/>
      <c r="D737" s="31"/>
      <c r="E737" s="6"/>
      <c r="F737" s="629"/>
      <c r="H737" s="631"/>
    </row>
    <row r="738" spans="3:8" x14ac:dyDescent="0.25">
      <c r="C738" s="31"/>
      <c r="D738" s="31"/>
      <c r="E738" s="6"/>
      <c r="F738" s="629"/>
      <c r="H738" s="631"/>
    </row>
    <row r="739" spans="3:8" x14ac:dyDescent="0.25">
      <c r="C739" s="31"/>
      <c r="D739" s="31"/>
      <c r="E739" s="6"/>
      <c r="F739" s="629"/>
      <c r="H739" s="631"/>
    </row>
    <row r="740" spans="3:8" x14ac:dyDescent="0.25">
      <c r="C740" s="31"/>
      <c r="D740" s="31"/>
      <c r="E740" s="6"/>
      <c r="F740" s="629"/>
      <c r="H740" s="631"/>
    </row>
    <row r="741" spans="3:8" x14ac:dyDescent="0.25">
      <c r="C741" s="31"/>
      <c r="D741" s="31"/>
      <c r="E741" s="6"/>
      <c r="F741" s="629"/>
      <c r="H741" s="631"/>
    </row>
    <row r="742" spans="3:8" x14ac:dyDescent="0.25">
      <c r="C742" s="31"/>
      <c r="D742" s="31"/>
      <c r="E742" s="6"/>
      <c r="F742" s="629"/>
      <c r="H742" s="631"/>
    </row>
    <row r="743" spans="3:8" x14ac:dyDescent="0.25">
      <c r="C743" s="31"/>
      <c r="D743" s="31"/>
      <c r="E743" s="6"/>
      <c r="F743" s="629"/>
      <c r="H743" s="631"/>
    </row>
    <row r="744" spans="3:8" x14ac:dyDescent="0.25">
      <c r="C744" s="31"/>
      <c r="D744" s="31"/>
      <c r="E744" s="6"/>
      <c r="F744" s="629"/>
      <c r="H744" s="631"/>
    </row>
    <row r="745" spans="3:8" x14ac:dyDescent="0.25">
      <c r="C745" s="31"/>
      <c r="D745" s="31"/>
      <c r="E745" s="6"/>
      <c r="F745" s="629"/>
      <c r="H745" s="631"/>
    </row>
    <row r="746" spans="3:8" x14ac:dyDescent="0.25">
      <c r="C746" s="31"/>
      <c r="D746" s="31"/>
      <c r="E746" s="6"/>
      <c r="F746" s="629"/>
      <c r="H746" s="631"/>
    </row>
    <row r="747" spans="3:8" x14ac:dyDescent="0.25">
      <c r="C747" s="31"/>
      <c r="D747" s="31"/>
      <c r="E747" s="6"/>
      <c r="F747" s="629"/>
      <c r="H747" s="631"/>
    </row>
    <row r="748" spans="3:8" x14ac:dyDescent="0.25">
      <c r="C748" s="31"/>
      <c r="D748" s="31"/>
      <c r="E748" s="6"/>
      <c r="F748" s="629"/>
      <c r="H748" s="631"/>
    </row>
    <row r="749" spans="3:8" x14ac:dyDescent="0.25">
      <c r="C749" s="31"/>
      <c r="D749" s="31"/>
      <c r="E749" s="6"/>
      <c r="F749" s="629"/>
      <c r="H749" s="631"/>
    </row>
    <row r="750" spans="3:8" x14ac:dyDescent="0.25">
      <c r="C750" s="31"/>
      <c r="D750" s="31"/>
      <c r="E750" s="6"/>
      <c r="F750" s="629"/>
      <c r="H750" s="631"/>
    </row>
    <row r="751" spans="3:8" x14ac:dyDescent="0.25">
      <c r="C751" s="31"/>
      <c r="D751" s="31"/>
      <c r="E751" s="6"/>
      <c r="F751" s="629"/>
      <c r="H751" s="631"/>
    </row>
    <row r="752" spans="3:8" x14ac:dyDescent="0.25">
      <c r="C752" s="31"/>
      <c r="D752" s="31"/>
      <c r="E752" s="6"/>
      <c r="F752" s="629"/>
      <c r="H752" s="631"/>
    </row>
    <row r="753" spans="3:8" x14ac:dyDescent="0.25">
      <c r="C753" s="31"/>
      <c r="D753" s="31"/>
      <c r="E753" s="6"/>
      <c r="F753" s="629"/>
      <c r="H753" s="631"/>
    </row>
    <row r="754" spans="3:8" x14ac:dyDescent="0.25">
      <c r="C754" s="31"/>
      <c r="D754" s="31"/>
      <c r="E754" s="6"/>
      <c r="F754" s="629"/>
      <c r="H754" s="631"/>
    </row>
    <row r="755" spans="3:8" x14ac:dyDescent="0.25">
      <c r="C755" s="31"/>
      <c r="D755" s="31"/>
      <c r="E755" s="6"/>
      <c r="F755" s="629"/>
      <c r="H755" s="631"/>
    </row>
    <row r="756" spans="3:8" x14ac:dyDescent="0.25">
      <c r="C756" s="31"/>
      <c r="D756" s="31"/>
      <c r="E756" s="6"/>
      <c r="F756" s="629"/>
      <c r="H756" s="631"/>
    </row>
    <row r="757" spans="3:8" x14ac:dyDescent="0.25">
      <c r="C757" s="31"/>
      <c r="D757" s="31"/>
      <c r="E757" s="6"/>
      <c r="F757" s="629"/>
      <c r="H757" s="631"/>
    </row>
    <row r="758" spans="3:8" x14ac:dyDescent="0.25">
      <c r="C758" s="31"/>
      <c r="D758" s="31"/>
      <c r="E758" s="6"/>
      <c r="F758" s="629"/>
      <c r="H758" s="631"/>
    </row>
    <row r="759" spans="3:8" x14ac:dyDescent="0.25">
      <c r="C759" s="31"/>
      <c r="D759" s="31"/>
      <c r="E759" s="6"/>
      <c r="F759" s="629"/>
      <c r="H759" s="631"/>
    </row>
    <row r="760" spans="3:8" x14ac:dyDescent="0.25">
      <c r="C760" s="31"/>
      <c r="D760" s="31"/>
      <c r="E760" s="6"/>
      <c r="F760" s="629"/>
      <c r="H760" s="631"/>
    </row>
    <row r="761" spans="3:8" x14ac:dyDescent="0.25">
      <c r="C761" s="31"/>
      <c r="D761" s="31"/>
      <c r="E761" s="6"/>
      <c r="F761" s="629"/>
      <c r="H761" s="631"/>
    </row>
    <row r="762" spans="3:8" x14ac:dyDescent="0.25">
      <c r="C762" s="31"/>
      <c r="D762" s="31"/>
      <c r="E762" s="6"/>
      <c r="F762" s="629"/>
      <c r="H762" s="631"/>
    </row>
    <row r="763" spans="3:8" x14ac:dyDescent="0.25">
      <c r="C763" s="31"/>
      <c r="D763" s="31"/>
      <c r="E763" s="6"/>
      <c r="F763" s="629"/>
      <c r="H763" s="631"/>
    </row>
    <row r="764" spans="3:8" x14ac:dyDescent="0.25">
      <c r="C764" s="31"/>
      <c r="D764" s="31"/>
      <c r="E764" s="6"/>
      <c r="F764" s="629"/>
      <c r="H764" s="631"/>
    </row>
    <row r="765" spans="3:8" x14ac:dyDescent="0.25">
      <c r="C765" s="31"/>
      <c r="D765" s="31"/>
      <c r="E765" s="6"/>
      <c r="F765" s="629"/>
      <c r="H765" s="631"/>
    </row>
    <row r="766" spans="3:8" x14ac:dyDescent="0.25">
      <c r="C766" s="31"/>
      <c r="D766" s="31"/>
      <c r="E766" s="6"/>
      <c r="F766" s="629"/>
      <c r="H766" s="631"/>
    </row>
    <row r="767" spans="3:8" x14ac:dyDescent="0.25">
      <c r="C767" s="31"/>
      <c r="D767" s="31"/>
      <c r="E767" s="6"/>
      <c r="F767" s="629"/>
      <c r="H767" s="631"/>
    </row>
    <row r="768" spans="3:8" x14ac:dyDescent="0.25">
      <c r="C768" s="31"/>
      <c r="D768" s="31"/>
      <c r="E768" s="6"/>
      <c r="F768" s="629"/>
      <c r="H768" s="631"/>
    </row>
    <row r="769" spans="3:8" x14ac:dyDescent="0.25">
      <c r="C769" s="31"/>
      <c r="D769" s="31"/>
      <c r="E769" s="6"/>
      <c r="F769" s="629"/>
      <c r="H769" s="631"/>
    </row>
    <row r="770" spans="3:8" x14ac:dyDescent="0.25">
      <c r="C770" s="31"/>
      <c r="D770" s="31"/>
      <c r="E770" s="6"/>
      <c r="F770" s="629"/>
      <c r="H770" s="631"/>
    </row>
    <row r="771" spans="3:8" x14ac:dyDescent="0.25">
      <c r="C771" s="31"/>
      <c r="D771" s="31"/>
      <c r="E771" s="6"/>
      <c r="F771" s="629"/>
      <c r="H771" s="631"/>
    </row>
    <row r="772" spans="3:8" x14ac:dyDescent="0.25">
      <c r="C772" s="31"/>
      <c r="D772" s="31"/>
      <c r="E772" s="6"/>
      <c r="F772" s="629"/>
      <c r="H772" s="631"/>
    </row>
    <row r="773" spans="3:8" x14ac:dyDescent="0.25">
      <c r="C773" s="31"/>
      <c r="D773" s="31"/>
      <c r="E773" s="6"/>
      <c r="F773" s="629"/>
      <c r="H773" s="631"/>
    </row>
    <row r="774" spans="3:8" x14ac:dyDescent="0.25">
      <c r="C774" s="31"/>
      <c r="D774" s="31"/>
      <c r="E774" s="6"/>
      <c r="F774" s="629"/>
      <c r="H774" s="631"/>
    </row>
    <row r="775" spans="3:8" x14ac:dyDescent="0.25">
      <c r="C775" s="31"/>
      <c r="D775" s="31"/>
      <c r="E775" s="6"/>
      <c r="F775" s="629"/>
      <c r="H775" s="631"/>
    </row>
    <row r="776" spans="3:8" x14ac:dyDescent="0.25">
      <c r="C776" s="31"/>
      <c r="D776" s="31"/>
      <c r="E776" s="6"/>
      <c r="F776" s="629"/>
      <c r="H776" s="631"/>
    </row>
    <row r="777" spans="3:8" x14ac:dyDescent="0.25">
      <c r="C777" s="31"/>
      <c r="D777" s="31"/>
      <c r="E777" s="6"/>
      <c r="F777" s="629"/>
      <c r="H777" s="631"/>
    </row>
    <row r="778" spans="3:8" x14ac:dyDescent="0.25">
      <c r="C778" s="31"/>
      <c r="D778" s="31"/>
      <c r="E778" s="6"/>
      <c r="F778" s="629"/>
      <c r="H778" s="631"/>
    </row>
    <row r="779" spans="3:8" x14ac:dyDescent="0.25">
      <c r="C779" s="31"/>
      <c r="D779" s="31"/>
      <c r="E779" s="6"/>
      <c r="F779" s="629"/>
      <c r="H779" s="631"/>
    </row>
    <row r="780" spans="3:8" x14ac:dyDescent="0.25">
      <c r="C780" s="31"/>
      <c r="D780" s="31"/>
      <c r="E780" s="6"/>
      <c r="F780" s="629"/>
      <c r="H780" s="631"/>
    </row>
    <row r="781" spans="3:8" x14ac:dyDescent="0.25">
      <c r="C781" s="31"/>
      <c r="D781" s="31"/>
      <c r="E781" s="6"/>
      <c r="F781" s="629"/>
      <c r="H781" s="631"/>
    </row>
    <row r="782" spans="3:8" x14ac:dyDescent="0.25">
      <c r="C782" s="31"/>
      <c r="D782" s="31"/>
      <c r="E782" s="6"/>
      <c r="F782" s="629"/>
      <c r="H782" s="631"/>
    </row>
    <row r="783" spans="3:8" x14ac:dyDescent="0.25">
      <c r="C783" s="31"/>
      <c r="D783" s="31"/>
      <c r="E783" s="6"/>
      <c r="F783" s="629"/>
      <c r="H783" s="631"/>
    </row>
    <row r="784" spans="3:8" x14ac:dyDescent="0.25">
      <c r="C784" s="31"/>
      <c r="D784" s="31"/>
      <c r="E784" s="6"/>
      <c r="F784" s="629"/>
      <c r="H784" s="631"/>
    </row>
    <row r="785" spans="3:8" x14ac:dyDescent="0.25">
      <c r="C785" s="31"/>
      <c r="D785" s="31"/>
      <c r="E785" s="6"/>
      <c r="F785" s="629"/>
      <c r="H785" s="631"/>
    </row>
    <row r="786" spans="3:8" x14ac:dyDescent="0.25">
      <c r="C786" s="31"/>
      <c r="D786" s="31"/>
      <c r="E786" s="6"/>
      <c r="F786" s="629"/>
      <c r="H786" s="631"/>
    </row>
    <row r="787" spans="3:8" x14ac:dyDescent="0.25">
      <c r="C787" s="31"/>
      <c r="D787" s="31"/>
      <c r="E787" s="6"/>
      <c r="F787" s="629"/>
      <c r="H787" s="631"/>
    </row>
    <row r="788" spans="3:8" x14ac:dyDescent="0.25">
      <c r="C788" s="31"/>
      <c r="D788" s="31"/>
      <c r="E788" s="6"/>
      <c r="F788" s="629"/>
      <c r="H788" s="631"/>
    </row>
    <row r="789" spans="3:8" x14ac:dyDescent="0.25">
      <c r="C789" s="31"/>
      <c r="D789" s="31"/>
      <c r="E789" s="6"/>
      <c r="F789" s="629"/>
      <c r="H789" s="631"/>
    </row>
    <row r="790" spans="3:8" x14ac:dyDescent="0.25">
      <c r="C790" s="31"/>
      <c r="D790" s="31"/>
      <c r="E790" s="6"/>
      <c r="F790" s="629"/>
      <c r="H790" s="631"/>
    </row>
    <row r="791" spans="3:8" x14ac:dyDescent="0.25">
      <c r="C791" s="31"/>
      <c r="D791" s="31"/>
      <c r="E791" s="6"/>
      <c r="F791" s="629"/>
      <c r="H791" s="631"/>
    </row>
    <row r="792" spans="3:8" x14ac:dyDescent="0.25">
      <c r="C792" s="31"/>
      <c r="D792" s="31"/>
      <c r="E792" s="6"/>
      <c r="F792" s="629"/>
      <c r="H792" s="631"/>
    </row>
    <row r="793" spans="3:8" x14ac:dyDescent="0.25">
      <c r="C793" s="31"/>
      <c r="D793" s="31"/>
      <c r="E793" s="6"/>
      <c r="F793" s="629"/>
      <c r="H793" s="631"/>
    </row>
    <row r="794" spans="3:8" x14ac:dyDescent="0.25">
      <c r="C794" s="31"/>
      <c r="D794" s="31"/>
      <c r="E794" s="6"/>
      <c r="F794" s="629"/>
      <c r="H794" s="631"/>
    </row>
    <row r="795" spans="3:8" x14ac:dyDescent="0.25">
      <c r="C795" s="31"/>
      <c r="D795" s="31"/>
      <c r="E795" s="6"/>
      <c r="F795" s="629"/>
      <c r="H795" s="631"/>
    </row>
    <row r="796" spans="3:8" x14ac:dyDescent="0.25">
      <c r="C796" s="31"/>
      <c r="D796" s="31"/>
      <c r="E796" s="6"/>
      <c r="F796" s="629"/>
      <c r="H796" s="631"/>
    </row>
    <row r="797" spans="3:8" x14ac:dyDescent="0.25">
      <c r="C797" s="31"/>
      <c r="D797" s="31"/>
      <c r="E797" s="6"/>
      <c r="F797" s="629"/>
      <c r="H797" s="631"/>
    </row>
    <row r="798" spans="3:8" x14ac:dyDescent="0.25">
      <c r="C798" s="31"/>
      <c r="D798" s="31"/>
      <c r="E798" s="6"/>
      <c r="F798" s="629"/>
      <c r="H798" s="631"/>
    </row>
    <row r="799" spans="3:8" x14ac:dyDescent="0.25">
      <c r="C799" s="31"/>
      <c r="D799" s="31"/>
      <c r="E799" s="6"/>
      <c r="F799" s="629"/>
      <c r="H799" s="631"/>
    </row>
    <row r="800" spans="3:8" x14ac:dyDescent="0.25">
      <c r="C800" s="31"/>
      <c r="D800" s="31"/>
      <c r="E800" s="6"/>
      <c r="F800" s="629"/>
      <c r="H800" s="631"/>
    </row>
    <row r="801" spans="3:8" x14ac:dyDescent="0.25">
      <c r="C801" s="31"/>
      <c r="D801" s="31"/>
      <c r="E801" s="6"/>
      <c r="F801" s="629"/>
      <c r="H801" s="631"/>
    </row>
    <row r="802" spans="3:8" x14ac:dyDescent="0.25">
      <c r="C802" s="31"/>
      <c r="D802" s="31"/>
      <c r="E802" s="6"/>
      <c r="F802" s="629"/>
      <c r="H802" s="631"/>
    </row>
    <row r="803" spans="3:8" x14ac:dyDescent="0.25">
      <c r="C803" s="31"/>
      <c r="D803" s="31"/>
      <c r="E803" s="6"/>
      <c r="F803" s="629"/>
      <c r="H803" s="631"/>
    </row>
    <row r="804" spans="3:8" x14ac:dyDescent="0.25">
      <c r="C804" s="31"/>
      <c r="D804" s="31"/>
      <c r="E804" s="6"/>
      <c r="F804" s="629"/>
      <c r="H804" s="631"/>
    </row>
    <row r="805" spans="3:8" x14ac:dyDescent="0.25">
      <c r="C805" s="31"/>
      <c r="D805" s="31"/>
      <c r="E805" s="6"/>
      <c r="F805" s="629"/>
      <c r="H805" s="631"/>
    </row>
    <row r="806" spans="3:8" x14ac:dyDescent="0.25">
      <c r="C806" s="31"/>
      <c r="D806" s="31"/>
      <c r="E806" s="6"/>
      <c r="F806" s="629"/>
      <c r="H806" s="631"/>
    </row>
    <row r="807" spans="3:8" x14ac:dyDescent="0.25">
      <c r="C807" s="31"/>
      <c r="D807" s="31"/>
      <c r="E807" s="6"/>
      <c r="F807" s="629"/>
      <c r="H807" s="631"/>
    </row>
    <row r="808" spans="3:8" x14ac:dyDescent="0.25">
      <c r="C808" s="31"/>
      <c r="D808" s="31"/>
      <c r="E808" s="6"/>
      <c r="F808" s="629"/>
      <c r="H808" s="631"/>
    </row>
    <row r="809" spans="3:8" x14ac:dyDescent="0.25">
      <c r="C809" s="31"/>
      <c r="D809" s="31"/>
      <c r="E809" s="6"/>
      <c r="F809" s="629"/>
      <c r="H809" s="631"/>
    </row>
    <row r="810" spans="3:8" x14ac:dyDescent="0.25">
      <c r="C810" s="31"/>
      <c r="D810" s="31"/>
      <c r="E810" s="6"/>
      <c r="F810" s="629"/>
      <c r="H810" s="631"/>
    </row>
    <row r="811" spans="3:8" x14ac:dyDescent="0.25">
      <c r="C811" s="31"/>
      <c r="D811" s="31"/>
      <c r="E811" s="6"/>
      <c r="F811" s="629"/>
      <c r="H811" s="631"/>
    </row>
    <row r="812" spans="3:8" x14ac:dyDescent="0.25">
      <c r="C812" s="31"/>
      <c r="D812" s="31"/>
      <c r="E812" s="6"/>
      <c r="F812" s="629"/>
      <c r="H812" s="631"/>
    </row>
    <row r="813" spans="3:8" x14ac:dyDescent="0.25">
      <c r="C813" s="31"/>
      <c r="D813" s="31"/>
      <c r="E813" s="6"/>
      <c r="F813" s="629"/>
      <c r="H813" s="631"/>
    </row>
    <row r="814" spans="3:8" x14ac:dyDescent="0.25">
      <c r="C814" s="31"/>
      <c r="D814" s="31"/>
      <c r="E814" s="6"/>
      <c r="F814" s="629"/>
      <c r="H814" s="631"/>
    </row>
    <row r="815" spans="3:8" x14ac:dyDescent="0.25">
      <c r="C815" s="31"/>
      <c r="D815" s="31"/>
      <c r="E815" s="6"/>
      <c r="F815" s="629"/>
      <c r="H815" s="631"/>
    </row>
    <row r="816" spans="3:8" x14ac:dyDescent="0.25">
      <c r="C816" s="31"/>
      <c r="D816" s="31"/>
      <c r="E816" s="6"/>
      <c r="F816" s="629"/>
      <c r="H816" s="631"/>
    </row>
    <row r="817" spans="3:8" x14ac:dyDescent="0.25">
      <c r="C817" s="31"/>
      <c r="D817" s="31"/>
      <c r="E817" s="6"/>
      <c r="F817" s="629"/>
      <c r="H817" s="631"/>
    </row>
    <row r="818" spans="3:8" x14ac:dyDescent="0.25">
      <c r="C818" s="31"/>
      <c r="D818" s="31"/>
      <c r="E818" s="6"/>
      <c r="F818" s="629"/>
      <c r="H818" s="631"/>
    </row>
    <row r="819" spans="3:8" x14ac:dyDescent="0.25">
      <c r="C819" s="31"/>
      <c r="D819" s="31"/>
      <c r="E819" s="6"/>
      <c r="F819" s="629"/>
      <c r="H819" s="631"/>
    </row>
    <row r="820" spans="3:8" x14ac:dyDescent="0.25">
      <c r="C820" s="31"/>
      <c r="D820" s="31"/>
      <c r="E820" s="6"/>
      <c r="F820" s="629"/>
      <c r="H820" s="631"/>
    </row>
    <row r="821" spans="3:8" x14ac:dyDescent="0.25">
      <c r="C821" s="31"/>
      <c r="D821" s="31"/>
      <c r="E821" s="6"/>
      <c r="F821" s="629"/>
      <c r="H821" s="631"/>
    </row>
    <row r="822" spans="3:8" x14ac:dyDescent="0.25">
      <c r="C822" s="31"/>
      <c r="D822" s="31"/>
      <c r="E822" s="6"/>
      <c r="F822" s="629"/>
      <c r="H822" s="631"/>
    </row>
    <row r="823" spans="3:8" x14ac:dyDescent="0.25">
      <c r="C823" s="31"/>
      <c r="D823" s="31"/>
      <c r="E823" s="6"/>
      <c r="F823" s="629"/>
      <c r="H823" s="631"/>
    </row>
    <row r="824" spans="3:8" x14ac:dyDescent="0.25">
      <c r="C824" s="31"/>
      <c r="D824" s="31"/>
      <c r="E824" s="6"/>
      <c r="F824" s="629"/>
      <c r="H824" s="631"/>
    </row>
    <row r="825" spans="3:8" x14ac:dyDescent="0.25">
      <c r="C825" s="31"/>
      <c r="D825" s="31"/>
      <c r="E825" s="6"/>
      <c r="F825" s="629"/>
      <c r="H825" s="631"/>
    </row>
    <row r="826" spans="3:8" x14ac:dyDescent="0.25">
      <c r="C826" s="31"/>
      <c r="D826" s="31"/>
      <c r="E826" s="6"/>
      <c r="F826" s="629"/>
      <c r="H826" s="631"/>
    </row>
    <row r="827" spans="3:8" x14ac:dyDescent="0.25">
      <c r="C827" s="31"/>
      <c r="D827" s="31"/>
      <c r="E827" s="6"/>
      <c r="F827" s="629"/>
      <c r="H827" s="631"/>
    </row>
    <row r="828" spans="3:8" x14ac:dyDescent="0.25">
      <c r="C828" s="31"/>
      <c r="D828" s="31"/>
      <c r="E828" s="6"/>
      <c r="F828" s="629"/>
      <c r="H828" s="631"/>
    </row>
    <row r="829" spans="3:8" x14ac:dyDescent="0.25">
      <c r="C829" s="31"/>
      <c r="D829" s="31"/>
      <c r="E829" s="6"/>
      <c r="F829" s="629"/>
      <c r="H829" s="631"/>
    </row>
    <row r="830" spans="3:8" x14ac:dyDescent="0.25">
      <c r="C830" s="31"/>
      <c r="D830" s="31"/>
      <c r="E830" s="6"/>
      <c r="F830" s="629"/>
      <c r="H830" s="631"/>
    </row>
    <row r="831" spans="3:8" x14ac:dyDescent="0.25">
      <c r="C831" s="31"/>
      <c r="D831" s="31"/>
      <c r="E831" s="6"/>
      <c r="F831" s="629"/>
      <c r="H831" s="631"/>
    </row>
    <row r="832" spans="3:8" x14ac:dyDescent="0.25">
      <c r="C832" s="31"/>
      <c r="D832" s="31"/>
      <c r="E832" s="6"/>
      <c r="F832" s="629"/>
      <c r="H832" s="631"/>
    </row>
    <row r="833" spans="3:8" x14ac:dyDescent="0.25">
      <c r="C833" s="31"/>
      <c r="D833" s="31"/>
      <c r="E833" s="6"/>
      <c r="F833" s="629"/>
      <c r="H833" s="631"/>
    </row>
    <row r="834" spans="3:8" x14ac:dyDescent="0.25">
      <c r="C834" s="31"/>
      <c r="D834" s="31"/>
      <c r="E834" s="6"/>
      <c r="F834" s="629"/>
      <c r="H834" s="631"/>
    </row>
    <row r="835" spans="3:8" x14ac:dyDescent="0.25">
      <c r="C835" s="31"/>
      <c r="D835" s="31"/>
      <c r="E835" s="6"/>
      <c r="F835" s="629"/>
      <c r="H835" s="631"/>
    </row>
    <row r="836" spans="3:8" x14ac:dyDescent="0.25">
      <c r="C836" s="31"/>
      <c r="D836" s="31"/>
      <c r="E836" s="6"/>
      <c r="F836" s="629"/>
      <c r="H836" s="631"/>
    </row>
    <row r="837" spans="3:8" x14ac:dyDescent="0.25">
      <c r="C837" s="31"/>
      <c r="D837" s="31"/>
      <c r="E837" s="6"/>
      <c r="F837" s="629"/>
      <c r="H837" s="631"/>
    </row>
    <row r="838" spans="3:8" x14ac:dyDescent="0.25">
      <c r="C838" s="31"/>
      <c r="D838" s="31"/>
      <c r="E838" s="6"/>
      <c r="F838" s="629"/>
      <c r="H838" s="631"/>
    </row>
    <row r="839" spans="3:8" x14ac:dyDescent="0.25">
      <c r="C839" s="31"/>
      <c r="D839" s="31"/>
      <c r="E839" s="6"/>
      <c r="F839" s="629"/>
      <c r="H839" s="631"/>
    </row>
    <row r="840" spans="3:8" x14ac:dyDescent="0.25">
      <c r="C840" s="31"/>
      <c r="D840" s="31"/>
      <c r="E840" s="6"/>
      <c r="F840" s="629"/>
      <c r="H840" s="631"/>
    </row>
    <row r="841" spans="3:8" x14ac:dyDescent="0.25">
      <c r="C841" s="31"/>
      <c r="D841" s="31"/>
      <c r="E841" s="6"/>
      <c r="F841" s="629"/>
      <c r="H841" s="631"/>
    </row>
    <row r="842" spans="3:8" x14ac:dyDescent="0.25">
      <c r="C842" s="31"/>
      <c r="D842" s="31"/>
      <c r="E842" s="6"/>
      <c r="F842" s="629"/>
      <c r="H842" s="631"/>
    </row>
    <row r="843" spans="3:8" x14ac:dyDescent="0.25">
      <c r="C843" s="31"/>
      <c r="D843" s="31"/>
      <c r="E843" s="6"/>
      <c r="F843" s="629"/>
      <c r="H843" s="631"/>
    </row>
    <row r="844" spans="3:8" x14ac:dyDescent="0.25">
      <c r="C844" s="31"/>
      <c r="D844" s="31"/>
      <c r="E844" s="6"/>
      <c r="F844" s="629"/>
      <c r="H844" s="631"/>
    </row>
    <row r="845" spans="3:8" x14ac:dyDescent="0.25">
      <c r="C845" s="31"/>
      <c r="D845" s="31"/>
      <c r="E845" s="6"/>
      <c r="F845" s="629"/>
      <c r="H845" s="631"/>
    </row>
    <row r="846" spans="3:8" x14ac:dyDescent="0.25">
      <c r="C846" s="31"/>
      <c r="D846" s="31"/>
      <c r="E846" s="6"/>
      <c r="F846" s="629"/>
      <c r="H846" s="631"/>
    </row>
    <row r="847" spans="3:8" x14ac:dyDescent="0.25">
      <c r="C847" s="31"/>
      <c r="D847" s="31"/>
      <c r="E847" s="6"/>
      <c r="F847" s="629"/>
      <c r="H847" s="631"/>
    </row>
    <row r="848" spans="3:8" x14ac:dyDescent="0.25">
      <c r="C848" s="31"/>
      <c r="D848" s="31"/>
      <c r="E848" s="6"/>
      <c r="F848" s="629"/>
      <c r="H848" s="631"/>
    </row>
    <row r="849" spans="3:8" x14ac:dyDescent="0.25">
      <c r="C849" s="31"/>
      <c r="D849" s="31"/>
      <c r="E849" s="6"/>
      <c r="F849" s="629"/>
      <c r="H849" s="631"/>
    </row>
    <row r="850" spans="3:8" x14ac:dyDescent="0.25">
      <c r="C850" s="31"/>
      <c r="D850" s="31"/>
      <c r="E850" s="6"/>
      <c r="F850" s="629"/>
      <c r="H850" s="631"/>
    </row>
    <row r="851" spans="3:8" x14ac:dyDescent="0.25">
      <c r="C851" s="31"/>
      <c r="D851" s="31"/>
      <c r="E851" s="6"/>
      <c r="F851" s="629"/>
      <c r="H851" s="631"/>
    </row>
    <row r="852" spans="3:8" x14ac:dyDescent="0.25">
      <c r="C852" s="31"/>
      <c r="D852" s="31"/>
      <c r="E852" s="6"/>
      <c r="F852" s="629"/>
      <c r="H852" s="631"/>
    </row>
    <row r="853" spans="3:8" x14ac:dyDescent="0.25">
      <c r="C853" s="31"/>
      <c r="D853" s="31"/>
      <c r="E853" s="6"/>
      <c r="F853" s="629"/>
      <c r="H853" s="631"/>
    </row>
    <row r="854" spans="3:8" x14ac:dyDescent="0.25">
      <c r="C854" s="31"/>
      <c r="D854" s="31"/>
      <c r="E854" s="6"/>
      <c r="F854" s="629"/>
      <c r="H854" s="631"/>
    </row>
    <row r="855" spans="3:8" x14ac:dyDescent="0.25">
      <c r="C855" s="31"/>
      <c r="D855" s="31"/>
      <c r="E855" s="6"/>
      <c r="F855" s="629"/>
      <c r="H855" s="631"/>
    </row>
    <row r="856" spans="3:8" x14ac:dyDescent="0.25">
      <c r="C856" s="31"/>
      <c r="D856" s="31"/>
      <c r="E856" s="6"/>
      <c r="F856" s="629"/>
      <c r="H856" s="631"/>
    </row>
    <row r="857" spans="3:8" x14ac:dyDescent="0.25">
      <c r="C857" s="31"/>
      <c r="D857" s="31"/>
      <c r="E857" s="6"/>
      <c r="F857" s="629"/>
      <c r="H857" s="631"/>
    </row>
    <row r="858" spans="3:8" x14ac:dyDescent="0.25">
      <c r="C858" s="31"/>
      <c r="D858" s="31"/>
      <c r="E858" s="6"/>
      <c r="F858" s="629"/>
      <c r="H858" s="631"/>
    </row>
    <row r="859" spans="3:8" x14ac:dyDescent="0.25">
      <c r="C859" s="31"/>
      <c r="D859" s="31"/>
      <c r="E859" s="6"/>
      <c r="F859" s="629"/>
      <c r="H859" s="631"/>
    </row>
    <row r="860" spans="3:8" x14ac:dyDescent="0.25">
      <c r="C860" s="31"/>
      <c r="D860" s="31"/>
      <c r="E860" s="6"/>
      <c r="F860" s="629"/>
      <c r="H860" s="631"/>
    </row>
    <row r="861" spans="3:8" x14ac:dyDescent="0.25">
      <c r="C861" s="31"/>
      <c r="D861" s="31"/>
      <c r="E861" s="6"/>
      <c r="F861" s="629"/>
      <c r="H861" s="631"/>
    </row>
    <row r="862" spans="3:8" x14ac:dyDescent="0.25">
      <c r="C862" s="31"/>
      <c r="D862" s="31"/>
      <c r="E862" s="6"/>
      <c r="F862" s="629"/>
      <c r="H862" s="631"/>
    </row>
    <row r="863" spans="3:8" x14ac:dyDescent="0.25">
      <c r="C863" s="31"/>
      <c r="D863" s="31"/>
      <c r="E863" s="6"/>
      <c r="F863" s="629"/>
      <c r="H863" s="631"/>
    </row>
    <row r="864" spans="3:8" x14ac:dyDescent="0.25">
      <c r="C864" s="31"/>
      <c r="D864" s="31"/>
      <c r="E864" s="6"/>
      <c r="F864" s="629"/>
      <c r="H864" s="631"/>
    </row>
    <row r="865" spans="3:8" x14ac:dyDescent="0.25">
      <c r="C865" s="31"/>
      <c r="D865" s="31"/>
      <c r="E865" s="6"/>
      <c r="F865" s="629"/>
      <c r="H865" s="631"/>
    </row>
    <row r="866" spans="3:8" x14ac:dyDescent="0.25">
      <c r="C866" s="31"/>
      <c r="D866" s="31"/>
      <c r="E866" s="6"/>
      <c r="F866" s="629"/>
      <c r="H866" s="631"/>
    </row>
    <row r="867" spans="3:8" x14ac:dyDescent="0.25">
      <c r="C867" s="31"/>
      <c r="D867" s="31"/>
      <c r="E867" s="6"/>
      <c r="F867" s="629"/>
      <c r="H867" s="631"/>
    </row>
    <row r="868" spans="3:8" x14ac:dyDescent="0.25">
      <c r="C868" s="31"/>
      <c r="D868" s="31"/>
      <c r="E868" s="6"/>
      <c r="F868" s="629"/>
      <c r="H868" s="631"/>
    </row>
    <row r="869" spans="3:8" x14ac:dyDescent="0.25">
      <c r="C869" s="31"/>
      <c r="D869" s="31"/>
      <c r="E869" s="6"/>
      <c r="F869" s="629"/>
      <c r="H869" s="631"/>
    </row>
    <row r="870" spans="3:8" x14ac:dyDescent="0.25">
      <c r="C870" s="31"/>
      <c r="D870" s="31"/>
      <c r="E870" s="6"/>
      <c r="F870" s="629"/>
      <c r="H870" s="631"/>
    </row>
    <row r="871" spans="3:8" x14ac:dyDescent="0.25">
      <c r="C871" s="31"/>
      <c r="D871" s="31"/>
      <c r="E871" s="6"/>
      <c r="F871" s="629"/>
      <c r="H871" s="631"/>
    </row>
    <row r="872" spans="3:8" x14ac:dyDescent="0.25">
      <c r="C872" s="31"/>
      <c r="D872" s="31"/>
      <c r="E872" s="6"/>
      <c r="F872" s="629"/>
      <c r="H872" s="631"/>
    </row>
    <row r="873" spans="3:8" x14ac:dyDescent="0.25">
      <c r="C873" s="31"/>
      <c r="D873" s="31"/>
      <c r="E873" s="6"/>
      <c r="F873" s="629"/>
      <c r="H873" s="631"/>
    </row>
    <row r="874" spans="3:8" x14ac:dyDescent="0.25">
      <c r="C874" s="31"/>
      <c r="D874" s="31"/>
      <c r="E874" s="6"/>
      <c r="F874" s="629"/>
      <c r="H874" s="631"/>
    </row>
    <row r="875" spans="3:8" x14ac:dyDescent="0.25">
      <c r="C875" s="31"/>
      <c r="D875" s="31"/>
      <c r="E875" s="6"/>
      <c r="F875" s="629"/>
      <c r="H875" s="631"/>
    </row>
    <row r="876" spans="3:8" x14ac:dyDescent="0.25">
      <c r="C876" s="31"/>
      <c r="D876" s="31"/>
      <c r="E876" s="6"/>
      <c r="F876" s="629"/>
      <c r="H876" s="631"/>
    </row>
    <row r="877" spans="3:8" x14ac:dyDescent="0.25">
      <c r="C877" s="31"/>
      <c r="D877" s="31"/>
      <c r="E877" s="6"/>
      <c r="F877" s="629"/>
      <c r="H877" s="631"/>
    </row>
    <row r="878" spans="3:8" x14ac:dyDescent="0.25">
      <c r="C878" s="31"/>
      <c r="D878" s="31"/>
      <c r="E878" s="6"/>
      <c r="F878" s="629"/>
      <c r="H878" s="631"/>
    </row>
    <row r="879" spans="3:8" x14ac:dyDescent="0.25">
      <c r="C879" s="31"/>
      <c r="D879" s="31"/>
      <c r="E879" s="6"/>
      <c r="F879" s="629"/>
      <c r="H879" s="631"/>
    </row>
    <row r="880" spans="3:8" x14ac:dyDescent="0.25">
      <c r="C880" s="31"/>
      <c r="D880" s="31"/>
      <c r="E880" s="6"/>
      <c r="F880" s="629"/>
      <c r="H880" s="631"/>
    </row>
    <row r="881" spans="3:8" x14ac:dyDescent="0.25">
      <c r="C881" s="31"/>
      <c r="D881" s="31"/>
      <c r="E881" s="6"/>
      <c r="F881" s="629"/>
      <c r="H881" s="631"/>
    </row>
    <row r="882" spans="3:8" x14ac:dyDescent="0.25">
      <c r="C882" s="31"/>
      <c r="D882" s="31"/>
      <c r="E882" s="6"/>
      <c r="F882" s="629"/>
      <c r="H882" s="631"/>
    </row>
    <row r="883" spans="3:8" x14ac:dyDescent="0.25">
      <c r="C883" s="31"/>
      <c r="D883" s="31"/>
      <c r="E883" s="6"/>
      <c r="F883" s="629"/>
      <c r="H883" s="631"/>
    </row>
    <row r="884" spans="3:8" x14ac:dyDescent="0.25">
      <c r="C884" s="31"/>
      <c r="D884" s="31"/>
      <c r="E884" s="6"/>
      <c r="F884" s="629"/>
      <c r="H884" s="631"/>
    </row>
    <row r="885" spans="3:8" x14ac:dyDescent="0.25">
      <c r="C885" s="31"/>
      <c r="D885" s="31"/>
      <c r="E885" s="6"/>
      <c r="F885" s="629"/>
      <c r="H885" s="631"/>
    </row>
    <row r="886" spans="3:8" x14ac:dyDescent="0.25">
      <c r="C886" s="31"/>
      <c r="D886" s="31"/>
      <c r="E886" s="6"/>
      <c r="F886" s="629"/>
      <c r="H886" s="631"/>
    </row>
    <row r="887" spans="3:8" x14ac:dyDescent="0.25">
      <c r="C887" s="31"/>
      <c r="D887" s="31"/>
      <c r="E887" s="6"/>
      <c r="F887" s="629"/>
      <c r="H887" s="631"/>
    </row>
    <row r="888" spans="3:8" x14ac:dyDescent="0.25">
      <c r="C888" s="31"/>
      <c r="D888" s="31"/>
      <c r="E888" s="6"/>
      <c r="F888" s="629"/>
      <c r="H888" s="631"/>
    </row>
    <row r="889" spans="3:8" x14ac:dyDescent="0.25">
      <c r="C889" s="31"/>
      <c r="D889" s="31"/>
      <c r="E889" s="6"/>
      <c r="F889" s="629"/>
      <c r="H889" s="631"/>
    </row>
    <row r="890" spans="3:8" x14ac:dyDescent="0.25">
      <c r="C890" s="31"/>
      <c r="D890" s="31"/>
      <c r="E890" s="6"/>
      <c r="F890" s="629"/>
      <c r="H890" s="631"/>
    </row>
    <row r="891" spans="3:8" x14ac:dyDescent="0.25">
      <c r="C891" s="31"/>
      <c r="D891" s="31"/>
      <c r="E891" s="6"/>
      <c r="F891" s="629"/>
      <c r="H891" s="631"/>
    </row>
    <row r="892" spans="3:8" x14ac:dyDescent="0.25">
      <c r="C892" s="31"/>
      <c r="D892" s="31"/>
      <c r="E892" s="6"/>
      <c r="F892" s="629"/>
      <c r="H892" s="631"/>
    </row>
    <row r="893" spans="3:8" x14ac:dyDescent="0.25">
      <c r="C893" s="31"/>
      <c r="D893" s="31"/>
      <c r="E893" s="6"/>
      <c r="F893" s="629"/>
      <c r="H893" s="631"/>
    </row>
    <row r="894" spans="3:8" x14ac:dyDescent="0.25">
      <c r="C894" s="31"/>
      <c r="D894" s="31"/>
      <c r="E894" s="6"/>
      <c r="F894" s="629"/>
      <c r="H894" s="631"/>
    </row>
    <row r="895" spans="3:8" x14ac:dyDescent="0.25">
      <c r="C895" s="31"/>
      <c r="D895" s="31"/>
      <c r="E895" s="6"/>
      <c r="F895" s="629"/>
      <c r="H895" s="631"/>
    </row>
    <row r="896" spans="3:8" x14ac:dyDescent="0.25">
      <c r="C896" s="31"/>
      <c r="D896" s="31"/>
      <c r="E896" s="6"/>
      <c r="F896" s="629"/>
      <c r="H896" s="631"/>
    </row>
    <row r="897" spans="3:8" x14ac:dyDescent="0.25">
      <c r="C897" s="31"/>
      <c r="D897" s="31"/>
      <c r="E897" s="6"/>
      <c r="F897" s="629"/>
      <c r="H897" s="631"/>
    </row>
    <row r="898" spans="3:8" x14ac:dyDescent="0.25">
      <c r="C898" s="31"/>
      <c r="D898" s="31"/>
      <c r="E898" s="6"/>
      <c r="F898" s="629"/>
      <c r="H898" s="631"/>
    </row>
    <row r="899" spans="3:8" x14ac:dyDescent="0.25">
      <c r="C899" s="31"/>
      <c r="D899" s="31"/>
      <c r="E899" s="6"/>
      <c r="F899" s="629"/>
      <c r="H899" s="631"/>
    </row>
    <row r="900" spans="3:8" x14ac:dyDescent="0.25">
      <c r="C900" s="31"/>
      <c r="D900" s="31"/>
      <c r="E900" s="6"/>
      <c r="F900" s="629"/>
      <c r="H900" s="631"/>
    </row>
    <row r="901" spans="3:8" x14ac:dyDescent="0.25">
      <c r="C901" s="31"/>
      <c r="D901" s="31"/>
      <c r="E901" s="6"/>
      <c r="F901" s="629"/>
      <c r="H901" s="631"/>
    </row>
    <row r="902" spans="3:8" x14ac:dyDescent="0.25">
      <c r="C902" s="31"/>
      <c r="D902" s="31"/>
      <c r="E902" s="6"/>
      <c r="F902" s="629"/>
      <c r="H902" s="631"/>
    </row>
    <row r="903" spans="3:8" x14ac:dyDescent="0.25">
      <c r="C903" s="31"/>
      <c r="D903" s="31"/>
      <c r="E903" s="6"/>
      <c r="F903" s="629"/>
      <c r="H903" s="631"/>
    </row>
    <row r="904" spans="3:8" x14ac:dyDescent="0.25">
      <c r="C904" s="31"/>
      <c r="D904" s="31"/>
      <c r="E904" s="6"/>
      <c r="F904" s="629"/>
      <c r="H904" s="631"/>
    </row>
    <row r="905" spans="3:8" x14ac:dyDescent="0.25">
      <c r="C905" s="31"/>
      <c r="D905" s="31"/>
      <c r="E905" s="6"/>
      <c r="F905" s="629"/>
      <c r="H905" s="631"/>
    </row>
    <row r="906" spans="3:8" x14ac:dyDescent="0.25">
      <c r="C906" s="31"/>
      <c r="D906" s="31"/>
      <c r="E906" s="6"/>
      <c r="F906" s="629"/>
      <c r="H906" s="631"/>
    </row>
    <row r="907" spans="3:8" x14ac:dyDescent="0.25">
      <c r="C907" s="31"/>
      <c r="D907" s="31"/>
      <c r="E907" s="6"/>
      <c r="F907" s="629"/>
      <c r="H907" s="631"/>
    </row>
    <row r="908" spans="3:8" x14ac:dyDescent="0.25">
      <c r="C908" s="31"/>
      <c r="D908" s="31"/>
      <c r="E908" s="6"/>
      <c r="F908" s="629"/>
      <c r="H908" s="631"/>
    </row>
    <row r="909" spans="3:8" x14ac:dyDescent="0.25">
      <c r="C909" s="31"/>
      <c r="D909" s="31"/>
      <c r="E909" s="6"/>
      <c r="F909" s="629"/>
      <c r="H909" s="631"/>
    </row>
    <row r="910" spans="3:8" x14ac:dyDescent="0.25">
      <c r="C910" s="31"/>
      <c r="D910" s="31"/>
      <c r="E910" s="6"/>
      <c r="F910" s="629"/>
      <c r="H910" s="631"/>
    </row>
    <row r="911" spans="3:8" x14ac:dyDescent="0.25">
      <c r="C911" s="31"/>
      <c r="D911" s="31"/>
      <c r="E911" s="6"/>
      <c r="F911" s="629"/>
      <c r="H911" s="631"/>
    </row>
    <row r="912" spans="3:8" x14ac:dyDescent="0.25">
      <c r="C912" s="31"/>
      <c r="D912" s="31"/>
      <c r="E912" s="6"/>
      <c r="F912" s="629"/>
      <c r="H912" s="631"/>
    </row>
    <row r="913" spans="3:8" x14ac:dyDescent="0.25">
      <c r="C913" s="31"/>
      <c r="D913" s="31"/>
      <c r="E913" s="6"/>
      <c r="F913" s="629"/>
      <c r="H913" s="631"/>
    </row>
    <row r="914" spans="3:8" x14ac:dyDescent="0.25">
      <c r="C914" s="31"/>
      <c r="D914" s="31"/>
      <c r="E914" s="6"/>
      <c r="F914" s="629"/>
      <c r="H914" s="631"/>
    </row>
    <row r="915" spans="3:8" x14ac:dyDescent="0.25">
      <c r="C915" s="31"/>
      <c r="D915" s="31"/>
      <c r="E915" s="6"/>
      <c r="F915" s="629"/>
      <c r="H915" s="631"/>
    </row>
    <row r="916" spans="3:8" x14ac:dyDescent="0.25">
      <c r="C916" s="31"/>
      <c r="D916" s="31"/>
      <c r="E916" s="6"/>
      <c r="F916" s="629"/>
      <c r="H916" s="631"/>
    </row>
    <row r="917" spans="3:8" x14ac:dyDescent="0.25">
      <c r="C917" s="31"/>
      <c r="D917" s="31"/>
      <c r="E917" s="6"/>
      <c r="F917" s="629"/>
      <c r="H917" s="631"/>
    </row>
    <row r="918" spans="3:8" x14ac:dyDescent="0.25">
      <c r="C918" s="31"/>
      <c r="D918" s="31"/>
      <c r="E918" s="6"/>
      <c r="F918" s="629"/>
      <c r="H918" s="631"/>
    </row>
    <row r="919" spans="3:8" x14ac:dyDescent="0.25">
      <c r="C919" s="31"/>
      <c r="D919" s="31"/>
      <c r="E919" s="6"/>
      <c r="F919" s="629"/>
      <c r="H919" s="631"/>
    </row>
    <row r="920" spans="3:8" x14ac:dyDescent="0.25">
      <c r="C920" s="31"/>
      <c r="D920" s="31"/>
      <c r="E920" s="6"/>
      <c r="F920" s="629"/>
      <c r="H920" s="631"/>
    </row>
    <row r="921" spans="3:8" x14ac:dyDescent="0.25">
      <c r="C921" s="31"/>
      <c r="D921" s="31"/>
      <c r="E921" s="6"/>
      <c r="F921" s="629"/>
      <c r="H921" s="631"/>
    </row>
    <row r="922" spans="3:8" x14ac:dyDescent="0.25">
      <c r="C922" s="31"/>
      <c r="D922" s="31"/>
      <c r="E922" s="6"/>
      <c r="F922" s="629"/>
      <c r="H922" s="631"/>
    </row>
    <row r="923" spans="3:8" x14ac:dyDescent="0.25">
      <c r="C923" s="31"/>
      <c r="D923" s="31"/>
      <c r="E923" s="6"/>
      <c r="F923" s="629"/>
      <c r="H923" s="631"/>
    </row>
    <row r="924" spans="3:8" x14ac:dyDescent="0.25">
      <c r="C924" s="31"/>
      <c r="D924" s="31"/>
      <c r="E924" s="6"/>
      <c r="F924" s="629"/>
      <c r="H924" s="631"/>
    </row>
    <row r="925" spans="3:8" x14ac:dyDescent="0.25">
      <c r="C925" s="31"/>
      <c r="D925" s="31"/>
      <c r="E925" s="6"/>
      <c r="F925" s="629"/>
      <c r="H925" s="631"/>
    </row>
    <row r="926" spans="3:8" x14ac:dyDescent="0.25">
      <c r="C926" s="31"/>
      <c r="D926" s="31"/>
      <c r="E926" s="6"/>
      <c r="F926" s="629"/>
      <c r="H926" s="631"/>
    </row>
    <row r="927" spans="3:8" x14ac:dyDescent="0.25">
      <c r="C927" s="31"/>
      <c r="D927" s="31"/>
      <c r="E927" s="6"/>
      <c r="F927" s="629"/>
      <c r="H927" s="631"/>
    </row>
    <row r="928" spans="3:8" x14ac:dyDescent="0.25">
      <c r="C928" s="31"/>
      <c r="D928" s="31"/>
      <c r="E928" s="6"/>
      <c r="F928" s="629"/>
      <c r="H928" s="631"/>
    </row>
    <row r="929" spans="3:8" x14ac:dyDescent="0.25">
      <c r="C929" s="31"/>
      <c r="D929" s="31"/>
      <c r="E929" s="6"/>
      <c r="F929" s="629"/>
      <c r="H929" s="631"/>
    </row>
    <row r="930" spans="3:8" x14ac:dyDescent="0.25">
      <c r="C930" s="31"/>
      <c r="D930" s="31"/>
      <c r="E930" s="6"/>
      <c r="F930" s="629"/>
      <c r="H930" s="631"/>
    </row>
    <row r="931" spans="3:8" x14ac:dyDescent="0.25">
      <c r="C931" s="31"/>
      <c r="D931" s="31"/>
      <c r="E931" s="6"/>
      <c r="F931" s="629"/>
      <c r="H931" s="631"/>
    </row>
    <row r="932" spans="3:8" x14ac:dyDescent="0.25">
      <c r="C932" s="31"/>
      <c r="D932" s="31"/>
      <c r="E932" s="6"/>
      <c r="F932" s="629"/>
      <c r="H932" s="631"/>
    </row>
    <row r="933" spans="3:8" x14ac:dyDescent="0.25">
      <c r="C933" s="31"/>
      <c r="D933" s="31"/>
      <c r="E933" s="6"/>
      <c r="F933" s="629"/>
      <c r="H933" s="631"/>
    </row>
    <row r="934" spans="3:8" x14ac:dyDescent="0.25">
      <c r="C934" s="31"/>
      <c r="D934" s="31"/>
      <c r="E934" s="6"/>
      <c r="F934" s="629"/>
      <c r="H934" s="631"/>
    </row>
    <row r="935" spans="3:8" x14ac:dyDescent="0.25">
      <c r="C935" s="31"/>
      <c r="D935" s="31"/>
      <c r="E935" s="6"/>
      <c r="F935" s="629"/>
      <c r="H935" s="631"/>
    </row>
    <row r="936" spans="3:8" x14ac:dyDescent="0.25">
      <c r="C936" s="31"/>
      <c r="D936" s="31"/>
      <c r="E936" s="6"/>
      <c r="F936" s="629"/>
      <c r="H936" s="631"/>
    </row>
    <row r="937" spans="3:8" x14ac:dyDescent="0.25">
      <c r="C937" s="31"/>
      <c r="D937" s="31"/>
      <c r="E937" s="6"/>
      <c r="F937" s="629"/>
      <c r="H937" s="631"/>
    </row>
    <row r="938" spans="3:8" x14ac:dyDescent="0.25">
      <c r="C938" s="31"/>
      <c r="D938" s="31"/>
      <c r="E938" s="6"/>
      <c r="F938" s="629"/>
      <c r="H938" s="631"/>
    </row>
    <row r="939" spans="3:8" x14ac:dyDescent="0.25">
      <c r="C939" s="31"/>
      <c r="D939" s="31"/>
      <c r="E939" s="6"/>
      <c r="F939" s="629"/>
      <c r="H939" s="631"/>
    </row>
    <row r="940" spans="3:8" x14ac:dyDescent="0.25">
      <c r="C940" s="31"/>
      <c r="D940" s="31"/>
      <c r="E940" s="6"/>
      <c r="F940" s="629"/>
      <c r="H940" s="631"/>
    </row>
    <row r="941" spans="3:8" x14ac:dyDescent="0.25">
      <c r="C941" s="31"/>
      <c r="D941" s="31"/>
      <c r="E941" s="6"/>
      <c r="F941" s="629"/>
      <c r="H941" s="631"/>
    </row>
    <row r="942" spans="3:8" x14ac:dyDescent="0.25">
      <c r="C942" s="31"/>
      <c r="D942" s="31"/>
      <c r="E942" s="6"/>
      <c r="F942" s="629"/>
      <c r="H942" s="631"/>
    </row>
    <row r="943" spans="3:8" x14ac:dyDescent="0.25">
      <c r="C943" s="31"/>
      <c r="D943" s="31"/>
      <c r="E943" s="6"/>
      <c r="F943" s="629"/>
      <c r="H943" s="631"/>
    </row>
    <row r="944" spans="3:8" x14ac:dyDescent="0.25">
      <c r="C944" s="31"/>
      <c r="D944" s="31"/>
      <c r="E944" s="6"/>
      <c r="F944" s="629"/>
      <c r="H944" s="631"/>
    </row>
    <row r="945" spans="3:8" x14ac:dyDescent="0.25">
      <c r="C945" s="31"/>
      <c r="D945" s="31"/>
      <c r="E945" s="6"/>
      <c r="F945" s="629"/>
      <c r="H945" s="631"/>
    </row>
    <row r="946" spans="3:8" x14ac:dyDescent="0.25">
      <c r="C946" s="31"/>
      <c r="D946" s="31"/>
      <c r="E946" s="6"/>
      <c r="F946" s="629"/>
      <c r="H946" s="631"/>
    </row>
    <row r="947" spans="3:8" x14ac:dyDescent="0.25">
      <c r="C947" s="31"/>
      <c r="D947" s="31"/>
      <c r="E947" s="6"/>
      <c r="F947" s="629"/>
      <c r="H947" s="631"/>
    </row>
    <row r="948" spans="3:8" x14ac:dyDescent="0.25">
      <c r="C948" s="31"/>
      <c r="D948" s="31"/>
      <c r="E948" s="6"/>
      <c r="F948" s="629"/>
      <c r="H948" s="631"/>
    </row>
    <row r="949" spans="3:8" x14ac:dyDescent="0.25">
      <c r="C949" s="31"/>
      <c r="D949" s="31"/>
      <c r="E949" s="6"/>
      <c r="F949" s="629"/>
      <c r="H949" s="631"/>
    </row>
    <row r="950" spans="3:8" x14ac:dyDescent="0.25">
      <c r="C950" s="31"/>
      <c r="D950" s="31"/>
      <c r="E950" s="6"/>
      <c r="F950" s="629"/>
      <c r="H950" s="631"/>
    </row>
    <row r="951" spans="3:8" x14ac:dyDescent="0.25">
      <c r="C951" s="31"/>
      <c r="D951" s="31"/>
      <c r="E951" s="6"/>
      <c r="F951" s="629"/>
      <c r="H951" s="631"/>
    </row>
    <row r="952" spans="3:8" x14ac:dyDescent="0.25">
      <c r="C952" s="31"/>
      <c r="D952" s="31"/>
      <c r="E952" s="6"/>
      <c r="F952" s="629"/>
      <c r="H952" s="631"/>
    </row>
    <row r="953" spans="3:8" x14ac:dyDescent="0.25">
      <c r="C953" s="31"/>
      <c r="D953" s="31"/>
      <c r="E953" s="6"/>
      <c r="F953" s="629"/>
      <c r="H953" s="631"/>
    </row>
    <row r="954" spans="3:8" x14ac:dyDescent="0.25">
      <c r="C954" s="31"/>
      <c r="D954" s="31"/>
      <c r="E954" s="6"/>
      <c r="F954" s="629"/>
      <c r="H954" s="631"/>
    </row>
    <row r="955" spans="3:8" x14ac:dyDescent="0.25">
      <c r="C955" s="31"/>
      <c r="D955" s="31"/>
      <c r="E955" s="6"/>
      <c r="F955" s="629"/>
      <c r="H955" s="631"/>
    </row>
    <row r="956" spans="3:8" x14ac:dyDescent="0.25">
      <c r="C956" s="31"/>
      <c r="D956" s="31"/>
      <c r="E956" s="6"/>
      <c r="F956" s="629"/>
      <c r="H956" s="631"/>
    </row>
    <row r="957" spans="3:8" x14ac:dyDescent="0.25">
      <c r="C957" s="31"/>
      <c r="D957" s="31"/>
      <c r="E957" s="6"/>
      <c r="F957" s="629"/>
      <c r="H957" s="631"/>
    </row>
    <row r="958" spans="3:8" x14ac:dyDescent="0.25">
      <c r="C958" s="31"/>
      <c r="D958" s="31"/>
      <c r="E958" s="6"/>
      <c r="F958" s="629"/>
      <c r="H958" s="631"/>
    </row>
    <row r="959" spans="3:8" x14ac:dyDescent="0.25">
      <c r="C959" s="31"/>
      <c r="D959" s="31"/>
      <c r="E959" s="6"/>
      <c r="F959" s="629"/>
      <c r="H959" s="631"/>
    </row>
    <row r="960" spans="3:8" x14ac:dyDescent="0.25">
      <c r="C960" s="31"/>
      <c r="D960" s="31"/>
      <c r="E960" s="6"/>
      <c r="F960" s="629"/>
      <c r="H960" s="631"/>
    </row>
    <row r="961" spans="3:8" x14ac:dyDescent="0.25">
      <c r="C961" s="31"/>
      <c r="D961" s="31"/>
      <c r="E961" s="6"/>
      <c r="F961" s="629"/>
      <c r="H961" s="631"/>
    </row>
    <row r="962" spans="3:8" x14ac:dyDescent="0.25">
      <c r="C962" s="31"/>
      <c r="D962" s="31"/>
      <c r="E962" s="6"/>
      <c r="F962" s="629"/>
      <c r="H962" s="631"/>
    </row>
    <row r="963" spans="3:8" x14ac:dyDescent="0.25">
      <c r="C963" s="31"/>
      <c r="D963" s="31"/>
      <c r="E963" s="6"/>
      <c r="F963" s="629"/>
      <c r="H963" s="631"/>
    </row>
    <row r="964" spans="3:8" x14ac:dyDescent="0.25">
      <c r="C964" s="31"/>
      <c r="D964" s="31"/>
      <c r="E964" s="6"/>
      <c r="F964" s="629"/>
      <c r="H964" s="631"/>
    </row>
    <row r="965" spans="3:8" x14ac:dyDescent="0.25">
      <c r="C965" s="31"/>
      <c r="D965" s="31"/>
      <c r="E965" s="6"/>
      <c r="F965" s="629"/>
      <c r="H965" s="631"/>
    </row>
    <row r="966" spans="3:8" x14ac:dyDescent="0.25">
      <c r="C966" s="31"/>
      <c r="D966" s="31"/>
      <c r="E966" s="6"/>
      <c r="F966" s="629"/>
      <c r="H966" s="631"/>
    </row>
    <row r="967" spans="3:8" x14ac:dyDescent="0.25">
      <c r="C967" s="31"/>
      <c r="D967" s="31"/>
      <c r="E967" s="6"/>
      <c r="F967" s="629"/>
      <c r="H967" s="631"/>
    </row>
    <row r="968" spans="3:8" x14ac:dyDescent="0.25">
      <c r="C968" s="31"/>
      <c r="D968" s="31"/>
      <c r="E968" s="6"/>
      <c r="F968" s="629"/>
      <c r="H968" s="631"/>
    </row>
    <row r="969" spans="3:8" x14ac:dyDescent="0.25">
      <c r="C969" s="31"/>
      <c r="D969" s="31"/>
      <c r="E969" s="6"/>
      <c r="F969" s="629"/>
      <c r="H969" s="631"/>
    </row>
    <row r="970" spans="3:8" x14ac:dyDescent="0.25">
      <c r="C970" s="31"/>
      <c r="D970" s="31"/>
      <c r="E970" s="6"/>
      <c r="F970" s="629"/>
      <c r="H970" s="631"/>
    </row>
    <row r="971" spans="3:8" x14ac:dyDescent="0.25">
      <c r="C971" s="31"/>
      <c r="D971" s="31"/>
      <c r="E971" s="6"/>
      <c r="F971" s="629"/>
      <c r="H971" s="631"/>
    </row>
    <row r="972" spans="3:8" x14ac:dyDescent="0.25">
      <c r="C972" s="31"/>
      <c r="D972" s="31"/>
      <c r="E972" s="6"/>
      <c r="F972" s="629"/>
      <c r="H972" s="631"/>
    </row>
    <row r="973" spans="3:8" x14ac:dyDescent="0.25">
      <c r="C973" s="31"/>
      <c r="D973" s="31"/>
      <c r="E973" s="6"/>
      <c r="F973" s="629"/>
      <c r="H973" s="631"/>
    </row>
    <row r="974" spans="3:8" x14ac:dyDescent="0.25">
      <c r="C974" s="31"/>
      <c r="D974" s="31"/>
      <c r="E974" s="6"/>
      <c r="F974" s="629"/>
      <c r="H974" s="631"/>
    </row>
    <row r="975" spans="3:8" x14ac:dyDescent="0.25">
      <c r="C975" s="31"/>
      <c r="D975" s="31"/>
      <c r="E975" s="6"/>
      <c r="F975" s="629"/>
      <c r="H975" s="631"/>
    </row>
    <row r="976" spans="3:8" x14ac:dyDescent="0.25">
      <c r="C976" s="31"/>
      <c r="D976" s="31"/>
      <c r="E976" s="6"/>
      <c r="F976" s="629"/>
      <c r="H976" s="631"/>
    </row>
    <row r="977" spans="3:8" x14ac:dyDescent="0.25">
      <c r="C977" s="31"/>
      <c r="D977" s="31"/>
      <c r="E977" s="6"/>
      <c r="F977" s="629"/>
      <c r="H977" s="631"/>
    </row>
    <row r="978" spans="3:8" x14ac:dyDescent="0.25">
      <c r="C978" s="31"/>
      <c r="D978" s="31"/>
      <c r="E978" s="6"/>
      <c r="F978" s="629"/>
      <c r="H978" s="631"/>
    </row>
    <row r="979" spans="3:8" x14ac:dyDescent="0.25">
      <c r="C979" s="31"/>
      <c r="D979" s="31"/>
      <c r="E979" s="6"/>
      <c r="F979" s="629"/>
      <c r="H979" s="631"/>
    </row>
    <row r="980" spans="3:8" x14ac:dyDescent="0.25">
      <c r="C980" s="31"/>
      <c r="D980" s="31"/>
      <c r="E980" s="6"/>
      <c r="F980" s="629"/>
      <c r="H980" s="631"/>
    </row>
    <row r="981" spans="3:8" x14ac:dyDescent="0.25">
      <c r="C981" s="31"/>
      <c r="D981" s="31"/>
      <c r="E981" s="6"/>
      <c r="F981" s="629"/>
      <c r="H981" s="631"/>
    </row>
    <row r="982" spans="3:8" x14ac:dyDescent="0.25">
      <c r="C982" s="31"/>
      <c r="D982" s="31"/>
      <c r="E982" s="6"/>
      <c r="F982" s="629"/>
      <c r="H982" s="631"/>
    </row>
    <row r="983" spans="3:8" x14ac:dyDescent="0.25">
      <c r="C983" s="31"/>
      <c r="D983" s="31"/>
      <c r="E983" s="6"/>
      <c r="F983" s="629"/>
      <c r="H983" s="631"/>
    </row>
    <row r="984" spans="3:8" x14ac:dyDescent="0.25">
      <c r="C984" s="31"/>
      <c r="D984" s="31"/>
      <c r="E984" s="6"/>
      <c r="F984" s="629"/>
      <c r="H984" s="631"/>
    </row>
    <row r="985" spans="3:8" x14ac:dyDescent="0.25">
      <c r="C985" s="31"/>
      <c r="D985" s="31"/>
      <c r="E985" s="6"/>
      <c r="F985" s="629"/>
      <c r="H985" s="631"/>
    </row>
    <row r="986" spans="3:8" x14ac:dyDescent="0.25">
      <c r="C986" s="31"/>
      <c r="D986" s="31"/>
      <c r="E986" s="6"/>
      <c r="F986" s="629"/>
      <c r="H986" s="631"/>
    </row>
    <row r="987" spans="3:8" x14ac:dyDescent="0.25">
      <c r="C987" s="31"/>
      <c r="D987" s="31"/>
      <c r="E987" s="6"/>
      <c r="F987" s="629"/>
      <c r="H987" s="631"/>
    </row>
    <row r="988" spans="3:8" x14ac:dyDescent="0.25">
      <c r="C988" s="31"/>
      <c r="D988" s="31"/>
      <c r="E988" s="6"/>
      <c r="F988" s="629"/>
      <c r="H988" s="631"/>
    </row>
    <row r="989" spans="3:8" x14ac:dyDescent="0.25">
      <c r="C989" s="31"/>
      <c r="D989" s="31"/>
      <c r="E989" s="6"/>
      <c r="F989" s="629"/>
      <c r="H989" s="631"/>
    </row>
    <row r="990" spans="3:8" x14ac:dyDescent="0.25">
      <c r="C990" s="31"/>
      <c r="D990" s="31"/>
      <c r="E990" s="6"/>
      <c r="F990" s="629"/>
      <c r="H990" s="631"/>
    </row>
    <row r="991" spans="3:8" x14ac:dyDescent="0.25">
      <c r="C991" s="31"/>
      <c r="D991" s="31"/>
      <c r="E991" s="6"/>
      <c r="F991" s="629"/>
      <c r="H991" s="631"/>
    </row>
    <row r="992" spans="3:8" x14ac:dyDescent="0.25">
      <c r="C992" s="31"/>
      <c r="D992" s="31"/>
      <c r="E992" s="6"/>
      <c r="F992" s="629"/>
      <c r="H992" s="631"/>
    </row>
    <row r="993" spans="3:8" x14ac:dyDescent="0.25">
      <c r="C993" s="31"/>
      <c r="D993" s="31"/>
      <c r="E993" s="6"/>
      <c r="F993" s="629"/>
      <c r="H993" s="631"/>
    </row>
    <row r="994" spans="3:8" x14ac:dyDescent="0.25">
      <c r="C994" s="31"/>
      <c r="D994" s="31"/>
      <c r="E994" s="6"/>
      <c r="F994" s="629"/>
      <c r="H994" s="631"/>
    </row>
    <row r="995" spans="3:8" x14ac:dyDescent="0.25">
      <c r="C995" s="31"/>
      <c r="D995" s="31"/>
      <c r="E995" s="6"/>
      <c r="F995" s="629"/>
      <c r="H995" s="631"/>
    </row>
    <row r="996" spans="3:8" x14ac:dyDescent="0.25">
      <c r="C996" s="31"/>
      <c r="D996" s="31"/>
      <c r="E996" s="6"/>
      <c r="F996" s="629"/>
      <c r="H996" s="631"/>
    </row>
    <row r="997" spans="3:8" x14ac:dyDescent="0.25">
      <c r="C997" s="31"/>
      <c r="D997" s="31"/>
      <c r="E997" s="6"/>
      <c r="F997" s="629"/>
      <c r="H997" s="631"/>
    </row>
    <row r="998" spans="3:8" x14ac:dyDescent="0.25">
      <c r="C998" s="31"/>
      <c r="D998" s="31"/>
      <c r="E998" s="6"/>
      <c r="F998" s="629"/>
      <c r="H998" s="631"/>
    </row>
    <row r="999" spans="3:8" x14ac:dyDescent="0.25">
      <c r="C999" s="31"/>
      <c r="D999" s="31"/>
      <c r="E999" s="6"/>
      <c r="F999" s="629"/>
      <c r="H999" s="631"/>
    </row>
    <row r="1000" spans="3:8" x14ac:dyDescent="0.25">
      <c r="C1000" s="31"/>
      <c r="D1000" s="31"/>
      <c r="E1000" s="6"/>
      <c r="F1000" s="629"/>
      <c r="H1000" s="631"/>
    </row>
    <row r="1001" spans="3:8" x14ac:dyDescent="0.25">
      <c r="C1001" s="31"/>
      <c r="D1001" s="31"/>
      <c r="E1001" s="6"/>
      <c r="F1001" s="629"/>
      <c r="H1001" s="631"/>
    </row>
    <row r="1002" spans="3:8" x14ac:dyDescent="0.25">
      <c r="C1002" s="31"/>
      <c r="D1002" s="31"/>
      <c r="E1002" s="6"/>
      <c r="F1002" s="629"/>
      <c r="H1002" s="631"/>
    </row>
    <row r="1003" spans="3:8" x14ac:dyDescent="0.25">
      <c r="C1003" s="31"/>
      <c r="D1003" s="31"/>
      <c r="E1003" s="6"/>
      <c r="F1003" s="629"/>
      <c r="H1003" s="631"/>
    </row>
    <row r="1004" spans="3:8" x14ac:dyDescent="0.25">
      <c r="C1004" s="31"/>
      <c r="D1004" s="31"/>
      <c r="E1004" s="6"/>
      <c r="F1004" s="629"/>
      <c r="H1004" s="631"/>
    </row>
    <row r="1005" spans="3:8" x14ac:dyDescent="0.25">
      <c r="C1005" s="31"/>
      <c r="D1005" s="31"/>
      <c r="E1005" s="6"/>
      <c r="F1005" s="629"/>
      <c r="H1005" s="631"/>
    </row>
    <row r="1006" spans="3:8" x14ac:dyDescent="0.25">
      <c r="C1006" s="31"/>
      <c r="D1006" s="31"/>
      <c r="E1006" s="6"/>
      <c r="F1006" s="629"/>
      <c r="H1006" s="631"/>
    </row>
    <row r="1007" spans="3:8" x14ac:dyDescent="0.25">
      <c r="C1007" s="31"/>
      <c r="D1007" s="31"/>
      <c r="E1007" s="6"/>
      <c r="F1007" s="629"/>
      <c r="H1007" s="631"/>
    </row>
    <row r="1008" spans="3:8" x14ac:dyDescent="0.25">
      <c r="C1008" s="31"/>
      <c r="D1008" s="31"/>
      <c r="E1008" s="6"/>
      <c r="F1008" s="629"/>
      <c r="H1008" s="631"/>
    </row>
    <row r="1009" spans="3:8" x14ac:dyDescent="0.25">
      <c r="C1009" s="31"/>
      <c r="D1009" s="31"/>
      <c r="E1009" s="6"/>
      <c r="F1009" s="629"/>
      <c r="H1009" s="631"/>
    </row>
    <row r="1010" spans="3:8" x14ac:dyDescent="0.25">
      <c r="C1010" s="31"/>
      <c r="D1010" s="31"/>
      <c r="E1010" s="6"/>
      <c r="F1010" s="629"/>
      <c r="H1010" s="631"/>
    </row>
    <row r="1011" spans="3:8" x14ac:dyDescent="0.25">
      <c r="C1011" s="31"/>
      <c r="D1011" s="31"/>
      <c r="E1011" s="6"/>
      <c r="F1011" s="629"/>
      <c r="H1011" s="631"/>
    </row>
    <row r="1012" spans="3:8" x14ac:dyDescent="0.25">
      <c r="C1012" s="31"/>
      <c r="D1012" s="31"/>
      <c r="E1012" s="6"/>
      <c r="F1012" s="629"/>
      <c r="H1012" s="631"/>
    </row>
    <row r="1013" spans="3:8" x14ac:dyDescent="0.25">
      <c r="C1013" s="31"/>
      <c r="D1013" s="31"/>
      <c r="E1013" s="6"/>
      <c r="F1013" s="629"/>
      <c r="H1013" s="631"/>
    </row>
    <row r="1014" spans="3:8" x14ac:dyDescent="0.25">
      <c r="C1014" s="31"/>
      <c r="D1014" s="31"/>
      <c r="E1014" s="6"/>
      <c r="F1014" s="629"/>
      <c r="H1014" s="631"/>
    </row>
    <row r="1015" spans="3:8" x14ac:dyDescent="0.25">
      <c r="C1015" s="31"/>
      <c r="D1015" s="31"/>
      <c r="E1015" s="6"/>
      <c r="F1015" s="629"/>
      <c r="H1015" s="631"/>
    </row>
    <row r="1016" spans="3:8" x14ac:dyDescent="0.25">
      <c r="C1016" s="31"/>
      <c r="D1016" s="31"/>
      <c r="E1016" s="6"/>
      <c r="F1016" s="629"/>
      <c r="H1016" s="631"/>
    </row>
    <row r="1017" spans="3:8" x14ac:dyDescent="0.25">
      <c r="C1017" s="31"/>
      <c r="D1017" s="31"/>
      <c r="E1017" s="6"/>
      <c r="F1017" s="629"/>
      <c r="H1017" s="631"/>
    </row>
    <row r="1018" spans="3:8" x14ac:dyDescent="0.25">
      <c r="C1018" s="31"/>
      <c r="D1018" s="31"/>
      <c r="E1018" s="6"/>
      <c r="F1018" s="629"/>
      <c r="H1018" s="631"/>
    </row>
    <row r="1019" spans="3:8" x14ac:dyDescent="0.25">
      <c r="C1019" s="31"/>
      <c r="D1019" s="31"/>
      <c r="E1019" s="6"/>
      <c r="F1019" s="629"/>
      <c r="H1019" s="631"/>
    </row>
    <row r="1020" spans="3:8" x14ac:dyDescent="0.25">
      <c r="C1020" s="31"/>
      <c r="D1020" s="31"/>
      <c r="E1020" s="6"/>
      <c r="F1020" s="629"/>
      <c r="H1020" s="631"/>
    </row>
    <row r="1021" spans="3:8" x14ac:dyDescent="0.25">
      <c r="C1021" s="31"/>
      <c r="D1021" s="31"/>
      <c r="E1021" s="6"/>
      <c r="F1021" s="629"/>
      <c r="H1021" s="631"/>
    </row>
    <row r="1022" spans="3:8" x14ac:dyDescent="0.25">
      <c r="C1022" s="31"/>
      <c r="D1022" s="31"/>
      <c r="E1022" s="6"/>
      <c r="F1022" s="629"/>
      <c r="H1022" s="631"/>
    </row>
    <row r="1023" spans="3:8" x14ac:dyDescent="0.25">
      <c r="C1023" s="31"/>
      <c r="D1023" s="31"/>
      <c r="E1023" s="6"/>
      <c r="F1023" s="629"/>
      <c r="H1023" s="631"/>
    </row>
    <row r="1024" spans="3:8" x14ac:dyDescent="0.25">
      <c r="C1024" s="31"/>
      <c r="D1024" s="31"/>
      <c r="E1024" s="6"/>
      <c r="F1024" s="629"/>
      <c r="H1024" s="631"/>
    </row>
    <row r="1025" spans="3:8" x14ac:dyDescent="0.25">
      <c r="C1025" s="31"/>
      <c r="D1025" s="31"/>
      <c r="E1025" s="6"/>
      <c r="F1025" s="629"/>
      <c r="H1025" s="631"/>
    </row>
    <row r="1026" spans="3:8" x14ac:dyDescent="0.25">
      <c r="C1026" s="31"/>
      <c r="D1026" s="31"/>
      <c r="E1026" s="6"/>
      <c r="F1026" s="629"/>
      <c r="H1026" s="631"/>
    </row>
    <row r="1027" spans="3:8" x14ac:dyDescent="0.25">
      <c r="C1027" s="31"/>
      <c r="D1027" s="31"/>
      <c r="E1027" s="6"/>
      <c r="F1027" s="629"/>
      <c r="H1027" s="631"/>
    </row>
    <row r="1028" spans="3:8" x14ac:dyDescent="0.25">
      <c r="C1028" s="31"/>
      <c r="D1028" s="31"/>
      <c r="E1028" s="6"/>
      <c r="F1028" s="629"/>
      <c r="H1028" s="631"/>
    </row>
    <row r="1029" spans="3:8" x14ac:dyDescent="0.25">
      <c r="C1029" s="31"/>
      <c r="D1029" s="31"/>
      <c r="E1029" s="6"/>
      <c r="F1029" s="629"/>
      <c r="H1029" s="631"/>
    </row>
    <row r="1030" spans="3:8" x14ac:dyDescent="0.25">
      <c r="C1030" s="31"/>
      <c r="D1030" s="31"/>
      <c r="E1030" s="6"/>
      <c r="F1030" s="629"/>
      <c r="H1030" s="631"/>
    </row>
    <row r="1031" spans="3:8" x14ac:dyDescent="0.25">
      <c r="C1031" s="31"/>
      <c r="D1031" s="31"/>
      <c r="E1031" s="6"/>
      <c r="F1031" s="629"/>
      <c r="H1031" s="631"/>
    </row>
    <row r="1032" spans="3:8" x14ac:dyDescent="0.25">
      <c r="C1032" s="31"/>
      <c r="D1032" s="31"/>
      <c r="E1032" s="6"/>
      <c r="F1032" s="629"/>
      <c r="H1032" s="631"/>
    </row>
    <row r="1033" spans="3:8" x14ac:dyDescent="0.25">
      <c r="C1033" s="31"/>
      <c r="D1033" s="31"/>
      <c r="E1033" s="6"/>
      <c r="F1033" s="629"/>
      <c r="H1033" s="631"/>
    </row>
    <row r="1034" spans="3:8" x14ac:dyDescent="0.25">
      <c r="C1034" s="31"/>
      <c r="D1034" s="31"/>
      <c r="E1034" s="6"/>
      <c r="F1034" s="629"/>
      <c r="H1034" s="631"/>
    </row>
    <row r="1035" spans="3:8" x14ac:dyDescent="0.25">
      <c r="C1035" s="31"/>
      <c r="D1035" s="31"/>
      <c r="E1035" s="6"/>
      <c r="F1035" s="629"/>
      <c r="H1035" s="631"/>
    </row>
    <row r="1036" spans="3:8" x14ac:dyDescent="0.25">
      <c r="C1036" s="31"/>
      <c r="D1036" s="31"/>
      <c r="E1036" s="6"/>
      <c r="F1036" s="629"/>
      <c r="H1036" s="631"/>
    </row>
    <row r="1037" spans="3:8" x14ac:dyDescent="0.25">
      <c r="C1037" s="31"/>
      <c r="D1037" s="31"/>
      <c r="E1037" s="6"/>
      <c r="F1037" s="629"/>
      <c r="H1037" s="631"/>
    </row>
    <row r="1038" spans="3:8" x14ac:dyDescent="0.25">
      <c r="C1038" s="31"/>
      <c r="D1038" s="31"/>
      <c r="E1038" s="6"/>
      <c r="F1038" s="629"/>
      <c r="H1038" s="631"/>
    </row>
    <row r="1039" spans="3:8" x14ac:dyDescent="0.25">
      <c r="C1039" s="31"/>
      <c r="D1039" s="31"/>
      <c r="E1039" s="6"/>
      <c r="F1039" s="629"/>
      <c r="H1039" s="631"/>
    </row>
    <row r="1040" spans="3:8" x14ac:dyDescent="0.25">
      <c r="C1040" s="31"/>
      <c r="D1040" s="31"/>
      <c r="E1040" s="6"/>
      <c r="F1040" s="629"/>
      <c r="H1040" s="631"/>
    </row>
    <row r="1041" spans="3:8" x14ac:dyDescent="0.25">
      <c r="C1041" s="31"/>
      <c r="D1041" s="31"/>
      <c r="E1041" s="6"/>
      <c r="F1041" s="629"/>
      <c r="H1041" s="631"/>
    </row>
    <row r="1042" spans="3:8" x14ac:dyDescent="0.25">
      <c r="C1042" s="31"/>
      <c r="D1042" s="31"/>
      <c r="E1042" s="6"/>
      <c r="F1042" s="629"/>
      <c r="H1042" s="631"/>
    </row>
    <row r="1043" spans="3:8" x14ac:dyDescent="0.25">
      <c r="C1043" s="31"/>
      <c r="D1043" s="31"/>
      <c r="E1043" s="6"/>
      <c r="F1043" s="629"/>
      <c r="H1043" s="631"/>
    </row>
    <row r="1044" spans="3:8" x14ac:dyDescent="0.25">
      <c r="C1044" s="31"/>
      <c r="D1044" s="31"/>
      <c r="E1044" s="6"/>
      <c r="F1044" s="629"/>
      <c r="H1044" s="631"/>
    </row>
    <row r="1045" spans="3:8" x14ac:dyDescent="0.25">
      <c r="C1045" s="31"/>
      <c r="D1045" s="31"/>
      <c r="E1045" s="6"/>
      <c r="F1045" s="629"/>
      <c r="H1045" s="631"/>
    </row>
    <row r="1046" spans="3:8" x14ac:dyDescent="0.25">
      <c r="C1046" s="31"/>
      <c r="D1046" s="31"/>
      <c r="E1046" s="6"/>
      <c r="F1046" s="629"/>
      <c r="H1046" s="631"/>
    </row>
    <row r="1047" spans="3:8" x14ac:dyDescent="0.25">
      <c r="C1047" s="31"/>
      <c r="D1047" s="31"/>
      <c r="E1047" s="6"/>
      <c r="F1047" s="629"/>
      <c r="H1047" s="631"/>
    </row>
    <row r="1048" spans="3:8" x14ac:dyDescent="0.25">
      <c r="C1048" s="31"/>
      <c r="D1048" s="31"/>
      <c r="E1048" s="6"/>
      <c r="F1048" s="629"/>
      <c r="H1048" s="631"/>
    </row>
    <row r="1049" spans="3:8" x14ac:dyDescent="0.25">
      <c r="C1049" s="31"/>
      <c r="D1049" s="31"/>
      <c r="E1049" s="6"/>
      <c r="F1049" s="629"/>
      <c r="H1049" s="631"/>
    </row>
    <row r="1050" spans="3:8" x14ac:dyDescent="0.25">
      <c r="C1050" s="31"/>
      <c r="D1050" s="31"/>
      <c r="E1050" s="6"/>
      <c r="F1050" s="629"/>
      <c r="H1050" s="631"/>
    </row>
    <row r="1051" spans="3:8" x14ac:dyDescent="0.25">
      <c r="C1051" s="31"/>
      <c r="D1051" s="31"/>
      <c r="E1051" s="6"/>
      <c r="F1051" s="629"/>
      <c r="H1051" s="631"/>
    </row>
    <row r="1052" spans="3:8" x14ac:dyDescent="0.25">
      <c r="C1052" s="31"/>
      <c r="D1052" s="31"/>
      <c r="E1052" s="6"/>
      <c r="F1052" s="629"/>
      <c r="H1052" s="631"/>
    </row>
    <row r="1053" spans="3:8" x14ac:dyDescent="0.25">
      <c r="C1053" s="31"/>
      <c r="D1053" s="31"/>
      <c r="E1053" s="6"/>
      <c r="F1053" s="629"/>
      <c r="H1053" s="631"/>
    </row>
    <row r="1054" spans="3:8" x14ac:dyDescent="0.25">
      <c r="C1054" s="31"/>
      <c r="D1054" s="31"/>
      <c r="E1054" s="6"/>
      <c r="F1054" s="629"/>
      <c r="H1054" s="631"/>
    </row>
    <row r="1055" spans="3:8" x14ac:dyDescent="0.25">
      <c r="C1055" s="31"/>
      <c r="D1055" s="31"/>
      <c r="E1055" s="6"/>
      <c r="F1055" s="629"/>
      <c r="H1055" s="631"/>
    </row>
    <row r="1056" spans="3:8" x14ac:dyDescent="0.25">
      <c r="C1056" s="31"/>
      <c r="D1056" s="31"/>
      <c r="E1056" s="6"/>
      <c r="F1056" s="629"/>
      <c r="H1056" s="631"/>
    </row>
    <row r="1057" spans="3:8" x14ac:dyDescent="0.25">
      <c r="C1057" s="31"/>
      <c r="D1057" s="31"/>
      <c r="E1057" s="6"/>
      <c r="F1057" s="629"/>
      <c r="H1057" s="631"/>
    </row>
    <row r="1058" spans="3:8" x14ac:dyDescent="0.25">
      <c r="C1058" s="31"/>
      <c r="D1058" s="31"/>
      <c r="E1058" s="6"/>
      <c r="F1058" s="629"/>
      <c r="H1058" s="631"/>
    </row>
    <row r="1059" spans="3:8" x14ac:dyDescent="0.25">
      <c r="C1059" s="31"/>
      <c r="D1059" s="31"/>
      <c r="E1059" s="6"/>
      <c r="F1059" s="629"/>
      <c r="H1059" s="631"/>
    </row>
    <row r="1060" spans="3:8" x14ac:dyDescent="0.25">
      <c r="C1060" s="31"/>
      <c r="D1060" s="31"/>
      <c r="E1060" s="6"/>
      <c r="F1060" s="629"/>
      <c r="H1060" s="631"/>
    </row>
    <row r="1061" spans="3:8" x14ac:dyDescent="0.25">
      <c r="C1061" s="31"/>
      <c r="D1061" s="31"/>
      <c r="E1061" s="6"/>
      <c r="F1061" s="629"/>
      <c r="H1061" s="631"/>
    </row>
    <row r="1062" spans="3:8" x14ac:dyDescent="0.25">
      <c r="C1062" s="31"/>
      <c r="D1062" s="31"/>
      <c r="E1062" s="6"/>
      <c r="F1062" s="629"/>
      <c r="H1062" s="631"/>
    </row>
    <row r="1063" spans="3:8" x14ac:dyDescent="0.25">
      <c r="C1063" s="31"/>
      <c r="D1063" s="31"/>
      <c r="E1063" s="6"/>
      <c r="F1063" s="629"/>
      <c r="H1063" s="631"/>
    </row>
    <row r="1064" spans="3:8" x14ac:dyDescent="0.25">
      <c r="C1064" s="31"/>
      <c r="D1064" s="31"/>
      <c r="E1064" s="6"/>
      <c r="F1064" s="629"/>
      <c r="H1064" s="631"/>
    </row>
    <row r="1065" spans="3:8" x14ac:dyDescent="0.25">
      <c r="C1065" s="31"/>
      <c r="D1065" s="31"/>
      <c r="E1065" s="6"/>
      <c r="F1065" s="629"/>
      <c r="H1065" s="631"/>
    </row>
    <row r="1066" spans="3:8" x14ac:dyDescent="0.25">
      <c r="C1066" s="31"/>
      <c r="D1066" s="31"/>
      <c r="E1066" s="6"/>
      <c r="F1066" s="629"/>
      <c r="H1066" s="631"/>
    </row>
    <row r="1067" spans="3:8" x14ac:dyDescent="0.25">
      <c r="C1067" s="31"/>
      <c r="D1067" s="31"/>
      <c r="E1067" s="6"/>
      <c r="F1067" s="629"/>
      <c r="H1067" s="631"/>
    </row>
    <row r="1068" spans="3:8" x14ac:dyDescent="0.25">
      <c r="C1068" s="31"/>
      <c r="D1068" s="31"/>
      <c r="E1068" s="6"/>
      <c r="F1068" s="629"/>
      <c r="H1068" s="631"/>
    </row>
    <row r="1069" spans="3:8" x14ac:dyDescent="0.25">
      <c r="C1069" s="31"/>
      <c r="D1069" s="31"/>
      <c r="E1069" s="6"/>
      <c r="F1069" s="629"/>
      <c r="H1069" s="631"/>
    </row>
    <row r="1070" spans="3:8" x14ac:dyDescent="0.25">
      <c r="C1070" s="31"/>
      <c r="D1070" s="31"/>
      <c r="E1070" s="6"/>
      <c r="F1070" s="629"/>
      <c r="H1070" s="631"/>
    </row>
    <row r="1071" spans="3:8" x14ac:dyDescent="0.25">
      <c r="C1071" s="31"/>
      <c r="D1071" s="31"/>
      <c r="E1071" s="6"/>
      <c r="F1071" s="629"/>
      <c r="H1071" s="631"/>
    </row>
    <row r="1072" spans="3:8" x14ac:dyDescent="0.25">
      <c r="C1072" s="31"/>
      <c r="D1072" s="31"/>
      <c r="E1072" s="6"/>
      <c r="F1072" s="629"/>
      <c r="H1072" s="631"/>
    </row>
    <row r="1073" spans="3:8" x14ac:dyDescent="0.25">
      <c r="C1073" s="31"/>
      <c r="D1073" s="31"/>
      <c r="E1073" s="6"/>
      <c r="F1073" s="629"/>
      <c r="H1073" s="631"/>
    </row>
    <row r="1074" spans="3:8" x14ac:dyDescent="0.25">
      <c r="C1074" s="31"/>
      <c r="D1074" s="31"/>
      <c r="E1074" s="6"/>
      <c r="F1074" s="629"/>
      <c r="H1074" s="631"/>
    </row>
    <row r="1075" spans="3:8" x14ac:dyDescent="0.25">
      <c r="C1075" s="31"/>
      <c r="D1075" s="31"/>
      <c r="E1075" s="6"/>
      <c r="F1075" s="629"/>
      <c r="H1075" s="631"/>
    </row>
    <row r="1076" spans="3:8" x14ac:dyDescent="0.25">
      <c r="C1076" s="31"/>
      <c r="D1076" s="31"/>
      <c r="E1076" s="6"/>
      <c r="F1076" s="629"/>
      <c r="H1076" s="631"/>
    </row>
    <row r="1077" spans="3:8" x14ac:dyDescent="0.25">
      <c r="C1077" s="31"/>
      <c r="D1077" s="31"/>
      <c r="E1077" s="6"/>
      <c r="F1077" s="629"/>
      <c r="H1077" s="631"/>
    </row>
    <row r="1078" spans="3:8" x14ac:dyDescent="0.25">
      <c r="C1078" s="31"/>
      <c r="D1078" s="31"/>
      <c r="E1078" s="6"/>
      <c r="F1078" s="629"/>
      <c r="H1078" s="631"/>
    </row>
    <row r="1079" spans="3:8" x14ac:dyDescent="0.25">
      <c r="C1079" s="31"/>
      <c r="D1079" s="31"/>
      <c r="E1079" s="6"/>
      <c r="F1079" s="629"/>
      <c r="H1079" s="631"/>
    </row>
    <row r="1080" spans="3:8" x14ac:dyDescent="0.25">
      <c r="C1080" s="31"/>
      <c r="D1080" s="31"/>
      <c r="E1080" s="6"/>
      <c r="F1080" s="629"/>
      <c r="H1080" s="631"/>
    </row>
    <row r="1081" spans="3:8" x14ac:dyDescent="0.25">
      <c r="C1081" s="31"/>
      <c r="D1081" s="31"/>
      <c r="E1081" s="6"/>
      <c r="F1081" s="629"/>
      <c r="H1081" s="631"/>
    </row>
    <row r="1082" spans="3:8" x14ac:dyDescent="0.25">
      <c r="C1082" s="31"/>
      <c r="D1082" s="31"/>
      <c r="E1082" s="6"/>
      <c r="F1082" s="629"/>
      <c r="H1082" s="631"/>
    </row>
    <row r="1083" spans="3:8" x14ac:dyDescent="0.25">
      <c r="C1083" s="31"/>
      <c r="D1083" s="31"/>
      <c r="E1083" s="6"/>
      <c r="F1083" s="629"/>
      <c r="H1083" s="631"/>
    </row>
    <row r="1084" spans="3:8" x14ac:dyDescent="0.25">
      <c r="C1084" s="31"/>
      <c r="D1084" s="31"/>
      <c r="E1084" s="6"/>
      <c r="F1084" s="629"/>
      <c r="H1084" s="631"/>
    </row>
    <row r="1085" spans="3:8" x14ac:dyDescent="0.25">
      <c r="C1085" s="31"/>
      <c r="D1085" s="31"/>
      <c r="E1085" s="6"/>
      <c r="F1085" s="629"/>
      <c r="H1085" s="631"/>
    </row>
    <row r="1086" spans="3:8" x14ac:dyDescent="0.25">
      <c r="C1086" s="31"/>
      <c r="D1086" s="31"/>
      <c r="E1086" s="6"/>
      <c r="F1086" s="629"/>
      <c r="H1086" s="631"/>
    </row>
    <row r="1087" spans="3:8" x14ac:dyDescent="0.25">
      <c r="C1087" s="31"/>
      <c r="D1087" s="31"/>
      <c r="E1087" s="6"/>
      <c r="F1087" s="629"/>
      <c r="H1087" s="631"/>
    </row>
    <row r="1088" spans="3:8" x14ac:dyDescent="0.25">
      <c r="C1088" s="31"/>
      <c r="D1088" s="31"/>
      <c r="E1088" s="6"/>
      <c r="F1088" s="629"/>
      <c r="H1088" s="631"/>
    </row>
    <row r="1089" spans="3:8" x14ac:dyDescent="0.25">
      <c r="C1089" s="31"/>
      <c r="D1089" s="31"/>
      <c r="E1089" s="6"/>
      <c r="F1089" s="629"/>
      <c r="H1089" s="631"/>
    </row>
    <row r="1090" spans="3:8" x14ac:dyDescent="0.25">
      <c r="C1090" s="31"/>
      <c r="D1090" s="31"/>
      <c r="E1090" s="6"/>
      <c r="F1090" s="629"/>
      <c r="H1090" s="631"/>
    </row>
    <row r="1091" spans="3:8" x14ac:dyDescent="0.25">
      <c r="C1091" s="31"/>
      <c r="D1091" s="31"/>
      <c r="E1091" s="6"/>
      <c r="F1091" s="629"/>
      <c r="H1091" s="631"/>
    </row>
    <row r="1092" spans="3:8" x14ac:dyDescent="0.25">
      <c r="C1092" s="31"/>
      <c r="D1092" s="31"/>
      <c r="E1092" s="6"/>
      <c r="F1092" s="629"/>
      <c r="H1092" s="631"/>
    </row>
    <row r="1093" spans="3:8" x14ac:dyDescent="0.25">
      <c r="C1093" s="31"/>
      <c r="D1093" s="31"/>
      <c r="E1093" s="6"/>
      <c r="F1093" s="629"/>
      <c r="H1093" s="631"/>
    </row>
    <row r="1094" spans="3:8" x14ac:dyDescent="0.25">
      <c r="C1094" s="31"/>
      <c r="D1094" s="31"/>
      <c r="E1094" s="6"/>
      <c r="F1094" s="629"/>
      <c r="H1094" s="631"/>
    </row>
    <row r="1095" spans="3:8" x14ac:dyDescent="0.25">
      <c r="C1095" s="31"/>
      <c r="D1095" s="31"/>
      <c r="E1095" s="6"/>
      <c r="F1095" s="629"/>
      <c r="H1095" s="631"/>
    </row>
    <row r="1096" spans="3:8" x14ac:dyDescent="0.25">
      <c r="C1096" s="31"/>
      <c r="D1096" s="31"/>
      <c r="E1096" s="6"/>
      <c r="F1096" s="629"/>
      <c r="H1096" s="631"/>
    </row>
    <row r="1097" spans="3:8" x14ac:dyDescent="0.25">
      <c r="C1097" s="31"/>
      <c r="D1097" s="31"/>
      <c r="E1097" s="6"/>
      <c r="F1097" s="629"/>
      <c r="H1097" s="631"/>
    </row>
    <row r="1098" spans="3:8" x14ac:dyDescent="0.25">
      <c r="C1098" s="31"/>
      <c r="D1098" s="31"/>
      <c r="E1098" s="6"/>
      <c r="F1098" s="629"/>
      <c r="H1098" s="631"/>
    </row>
    <row r="1099" spans="3:8" x14ac:dyDescent="0.25">
      <c r="C1099" s="31"/>
      <c r="D1099" s="31"/>
      <c r="E1099" s="6"/>
      <c r="F1099" s="629"/>
      <c r="H1099" s="631"/>
    </row>
    <row r="1100" spans="3:8" x14ac:dyDescent="0.25">
      <c r="C1100" s="31"/>
      <c r="D1100" s="31"/>
      <c r="E1100" s="6"/>
      <c r="F1100" s="629"/>
      <c r="H1100" s="631"/>
    </row>
    <row r="1101" spans="3:8" x14ac:dyDescent="0.25">
      <c r="C1101" s="31"/>
      <c r="D1101" s="31"/>
      <c r="E1101" s="6"/>
      <c r="F1101" s="629"/>
      <c r="H1101" s="631"/>
    </row>
    <row r="1102" spans="3:8" x14ac:dyDescent="0.25">
      <c r="C1102" s="31"/>
      <c r="D1102" s="31"/>
      <c r="E1102" s="6"/>
      <c r="F1102" s="629"/>
      <c r="H1102" s="631"/>
    </row>
    <row r="1103" spans="3:8" x14ac:dyDescent="0.25">
      <c r="C1103" s="31"/>
      <c r="D1103" s="31"/>
      <c r="E1103" s="6"/>
      <c r="F1103" s="629"/>
      <c r="H1103" s="631"/>
    </row>
    <row r="1104" spans="3:8" x14ac:dyDescent="0.25">
      <c r="C1104" s="31"/>
      <c r="D1104" s="31"/>
      <c r="E1104" s="6"/>
      <c r="F1104" s="629"/>
      <c r="H1104" s="631"/>
    </row>
    <row r="1105" spans="3:8" x14ac:dyDescent="0.25">
      <c r="C1105" s="31"/>
      <c r="D1105" s="31"/>
      <c r="E1105" s="6"/>
      <c r="F1105" s="629"/>
      <c r="H1105" s="631"/>
    </row>
    <row r="1106" spans="3:8" x14ac:dyDescent="0.25">
      <c r="C1106" s="31"/>
      <c r="D1106" s="31"/>
      <c r="E1106" s="6"/>
      <c r="F1106" s="629"/>
      <c r="H1106" s="631"/>
    </row>
    <row r="1107" spans="3:8" x14ac:dyDescent="0.25">
      <c r="C1107" s="31"/>
      <c r="D1107" s="31"/>
      <c r="E1107" s="6"/>
      <c r="F1107" s="629"/>
      <c r="H1107" s="631"/>
    </row>
    <row r="1108" spans="3:8" x14ac:dyDescent="0.25">
      <c r="C1108" s="31"/>
      <c r="D1108" s="31"/>
      <c r="E1108" s="6"/>
      <c r="F1108" s="629"/>
      <c r="H1108" s="631"/>
    </row>
    <row r="1109" spans="3:8" x14ac:dyDescent="0.25">
      <c r="C1109" s="31"/>
      <c r="D1109" s="31"/>
      <c r="E1109" s="6"/>
      <c r="F1109" s="629"/>
      <c r="H1109" s="631"/>
    </row>
    <row r="1110" spans="3:8" x14ac:dyDescent="0.25">
      <c r="C1110" s="31"/>
      <c r="D1110" s="31"/>
      <c r="E1110" s="6"/>
      <c r="F1110" s="629"/>
      <c r="H1110" s="631"/>
    </row>
    <row r="1111" spans="3:8" x14ac:dyDescent="0.25">
      <c r="C1111" s="31"/>
      <c r="D1111" s="31"/>
      <c r="E1111" s="6"/>
      <c r="F1111" s="629"/>
      <c r="H1111" s="631"/>
    </row>
    <row r="1112" spans="3:8" x14ac:dyDescent="0.25">
      <c r="C1112" s="31"/>
      <c r="D1112" s="31"/>
      <c r="E1112" s="6"/>
      <c r="F1112" s="629"/>
      <c r="H1112" s="631"/>
    </row>
    <row r="1113" spans="3:8" x14ac:dyDescent="0.25">
      <c r="C1113" s="31"/>
      <c r="D1113" s="31"/>
      <c r="E1113" s="6"/>
      <c r="F1113" s="629"/>
      <c r="H1113" s="631"/>
    </row>
    <row r="1114" spans="3:8" x14ac:dyDescent="0.25">
      <c r="C1114" s="31"/>
      <c r="D1114" s="31"/>
      <c r="E1114" s="6"/>
      <c r="F1114" s="629"/>
      <c r="H1114" s="631"/>
    </row>
    <row r="1115" spans="3:8" x14ac:dyDescent="0.25">
      <c r="C1115" s="31"/>
      <c r="D1115" s="31"/>
      <c r="E1115" s="6"/>
      <c r="F1115" s="629"/>
      <c r="H1115" s="631"/>
    </row>
    <row r="1116" spans="3:8" x14ac:dyDescent="0.25">
      <c r="C1116" s="31"/>
      <c r="D1116" s="31"/>
      <c r="E1116" s="6"/>
      <c r="F1116" s="629"/>
      <c r="H1116" s="631"/>
    </row>
    <row r="1117" spans="3:8" x14ac:dyDescent="0.25">
      <c r="C1117" s="31"/>
      <c r="D1117" s="31"/>
      <c r="E1117" s="6"/>
      <c r="F1117" s="629"/>
      <c r="H1117" s="631"/>
    </row>
    <row r="1118" spans="3:8" x14ac:dyDescent="0.25">
      <c r="C1118" s="31"/>
      <c r="D1118" s="31"/>
      <c r="E1118" s="6"/>
      <c r="F1118" s="629"/>
      <c r="H1118" s="631"/>
    </row>
    <row r="1119" spans="3:8" x14ac:dyDescent="0.25">
      <c r="C1119" s="31"/>
      <c r="D1119" s="31"/>
      <c r="E1119" s="6"/>
      <c r="F1119" s="629"/>
      <c r="H1119" s="631"/>
    </row>
    <row r="1120" spans="3:8" x14ac:dyDescent="0.25">
      <c r="C1120" s="31"/>
      <c r="D1120" s="31"/>
      <c r="E1120" s="6"/>
      <c r="F1120" s="629"/>
      <c r="H1120" s="631"/>
    </row>
    <row r="1121" spans="3:8" x14ac:dyDescent="0.25">
      <c r="C1121" s="31"/>
      <c r="D1121" s="31"/>
      <c r="E1121" s="6"/>
      <c r="F1121" s="629"/>
      <c r="H1121" s="631"/>
    </row>
    <row r="1122" spans="3:8" x14ac:dyDescent="0.25">
      <c r="C1122" s="31"/>
      <c r="D1122" s="31"/>
      <c r="E1122" s="6"/>
      <c r="F1122" s="629"/>
      <c r="H1122" s="631"/>
    </row>
    <row r="1123" spans="3:8" x14ac:dyDescent="0.25">
      <c r="C1123" s="31"/>
      <c r="D1123" s="31"/>
      <c r="E1123" s="6"/>
      <c r="F1123" s="629"/>
      <c r="H1123" s="631"/>
    </row>
    <row r="1124" spans="3:8" x14ac:dyDescent="0.25">
      <c r="C1124" s="31"/>
      <c r="D1124" s="31"/>
      <c r="E1124" s="6"/>
      <c r="F1124" s="629"/>
      <c r="H1124" s="631"/>
    </row>
    <row r="1125" spans="3:8" x14ac:dyDescent="0.25">
      <c r="C1125" s="31"/>
      <c r="D1125" s="31"/>
      <c r="E1125" s="6"/>
      <c r="F1125" s="629"/>
      <c r="H1125" s="631"/>
    </row>
    <row r="1126" spans="3:8" x14ac:dyDescent="0.25">
      <c r="C1126" s="31"/>
      <c r="D1126" s="31"/>
      <c r="E1126" s="6"/>
      <c r="F1126" s="629"/>
      <c r="H1126" s="631"/>
    </row>
    <row r="1127" spans="3:8" x14ac:dyDescent="0.25">
      <c r="C1127" s="31"/>
      <c r="D1127" s="31"/>
      <c r="E1127" s="6"/>
      <c r="F1127" s="629"/>
      <c r="H1127" s="631"/>
    </row>
    <row r="1128" spans="3:8" x14ac:dyDescent="0.25">
      <c r="C1128" s="31"/>
      <c r="D1128" s="31"/>
      <c r="E1128" s="6"/>
      <c r="F1128" s="629"/>
      <c r="H1128" s="631"/>
    </row>
    <row r="1129" spans="3:8" x14ac:dyDescent="0.25">
      <c r="C1129" s="31"/>
      <c r="D1129" s="31"/>
      <c r="E1129" s="6"/>
      <c r="F1129" s="629"/>
      <c r="H1129" s="631"/>
    </row>
    <row r="1130" spans="3:8" x14ac:dyDescent="0.25">
      <c r="C1130" s="31"/>
      <c r="D1130" s="31"/>
      <c r="E1130" s="6"/>
      <c r="F1130" s="629"/>
      <c r="H1130" s="631"/>
    </row>
    <row r="1131" spans="3:8" x14ac:dyDescent="0.25">
      <c r="C1131" s="31"/>
      <c r="D1131" s="31"/>
      <c r="E1131" s="6"/>
      <c r="F1131" s="629"/>
      <c r="H1131" s="631"/>
    </row>
    <row r="1132" spans="3:8" x14ac:dyDescent="0.25">
      <c r="C1132" s="31"/>
      <c r="D1132" s="31"/>
      <c r="E1132" s="6"/>
      <c r="F1132" s="629"/>
      <c r="H1132" s="631"/>
    </row>
    <row r="1133" spans="3:8" x14ac:dyDescent="0.25">
      <c r="C1133" s="31"/>
      <c r="D1133" s="31"/>
      <c r="E1133" s="6"/>
      <c r="F1133" s="629"/>
      <c r="H1133" s="631"/>
    </row>
    <row r="1134" spans="3:8" x14ac:dyDescent="0.25">
      <c r="C1134" s="31"/>
      <c r="D1134" s="31"/>
      <c r="E1134" s="6"/>
      <c r="F1134" s="629"/>
      <c r="H1134" s="631"/>
    </row>
    <row r="1135" spans="3:8" x14ac:dyDescent="0.25">
      <c r="C1135" s="31"/>
      <c r="D1135" s="31"/>
      <c r="E1135" s="6"/>
      <c r="F1135" s="629"/>
      <c r="H1135" s="631"/>
    </row>
    <row r="1136" spans="3:8" x14ac:dyDescent="0.25">
      <c r="C1136" s="31"/>
      <c r="D1136" s="31"/>
      <c r="E1136" s="6"/>
      <c r="F1136" s="629"/>
      <c r="H1136" s="631"/>
    </row>
    <row r="1137" spans="3:8" x14ac:dyDescent="0.25">
      <c r="C1137" s="31"/>
      <c r="D1137" s="31"/>
      <c r="E1137" s="6"/>
      <c r="F1137" s="629"/>
      <c r="H1137" s="631"/>
    </row>
    <row r="1138" spans="3:8" x14ac:dyDescent="0.25">
      <c r="C1138" s="31"/>
      <c r="D1138" s="31"/>
      <c r="E1138" s="6"/>
      <c r="F1138" s="629"/>
      <c r="H1138" s="631"/>
    </row>
    <row r="1139" spans="3:8" x14ac:dyDescent="0.25">
      <c r="C1139" s="31"/>
      <c r="D1139" s="31"/>
      <c r="E1139" s="6"/>
      <c r="F1139" s="629"/>
      <c r="H1139" s="631"/>
    </row>
    <row r="1140" spans="3:8" x14ac:dyDescent="0.25">
      <c r="C1140" s="31"/>
      <c r="D1140" s="31"/>
      <c r="E1140" s="6"/>
      <c r="F1140" s="629"/>
      <c r="H1140" s="631"/>
    </row>
    <row r="1141" spans="3:8" x14ac:dyDescent="0.25">
      <c r="C1141" s="31"/>
      <c r="D1141" s="31"/>
      <c r="E1141" s="6"/>
      <c r="F1141" s="629"/>
      <c r="H1141" s="631"/>
    </row>
    <row r="1142" spans="3:8" x14ac:dyDescent="0.25">
      <c r="C1142" s="31"/>
      <c r="D1142" s="31"/>
      <c r="E1142" s="6"/>
      <c r="F1142" s="629"/>
      <c r="H1142" s="631"/>
    </row>
    <row r="1143" spans="3:8" x14ac:dyDescent="0.25">
      <c r="C1143" s="31"/>
      <c r="D1143" s="31"/>
      <c r="E1143" s="6"/>
      <c r="F1143" s="629"/>
      <c r="H1143" s="631"/>
    </row>
    <row r="1144" spans="3:8" x14ac:dyDescent="0.25">
      <c r="C1144" s="31"/>
      <c r="D1144" s="31"/>
      <c r="E1144" s="6"/>
      <c r="F1144" s="629"/>
      <c r="H1144" s="631"/>
    </row>
    <row r="1145" spans="3:8" x14ac:dyDescent="0.25">
      <c r="C1145" s="31"/>
      <c r="D1145" s="31"/>
      <c r="E1145" s="6"/>
      <c r="F1145" s="629"/>
      <c r="H1145" s="631"/>
    </row>
    <row r="1146" spans="3:8" x14ac:dyDescent="0.25">
      <c r="C1146" s="31"/>
      <c r="D1146" s="31"/>
      <c r="E1146" s="6"/>
      <c r="F1146" s="629"/>
      <c r="H1146" s="631"/>
    </row>
    <row r="1147" spans="3:8" x14ac:dyDescent="0.25">
      <c r="C1147" s="31"/>
      <c r="D1147" s="31"/>
      <c r="E1147" s="6"/>
      <c r="F1147" s="629"/>
      <c r="H1147" s="631"/>
    </row>
    <row r="1148" spans="3:8" x14ac:dyDescent="0.25">
      <c r="C1148" s="31"/>
      <c r="D1148" s="31"/>
      <c r="E1148" s="6"/>
      <c r="F1148" s="629"/>
      <c r="H1148" s="631"/>
    </row>
    <row r="1149" spans="3:8" x14ac:dyDescent="0.25">
      <c r="C1149" s="31"/>
      <c r="D1149" s="31"/>
      <c r="E1149" s="6"/>
      <c r="F1149" s="629"/>
      <c r="H1149" s="631"/>
    </row>
    <row r="1150" spans="3:8" x14ac:dyDescent="0.25">
      <c r="C1150" s="31"/>
      <c r="D1150" s="31"/>
      <c r="E1150" s="6"/>
      <c r="F1150" s="629"/>
      <c r="H1150" s="631"/>
    </row>
    <row r="1151" spans="3:8" x14ac:dyDescent="0.25">
      <c r="C1151" s="31"/>
      <c r="D1151" s="31"/>
      <c r="E1151" s="6"/>
      <c r="F1151" s="629"/>
      <c r="H1151" s="631"/>
    </row>
    <row r="1152" spans="3:8" x14ac:dyDescent="0.25">
      <c r="C1152" s="31"/>
      <c r="D1152" s="31"/>
      <c r="E1152" s="6"/>
      <c r="F1152" s="629"/>
      <c r="H1152" s="631"/>
    </row>
    <row r="1153" spans="3:8" x14ac:dyDescent="0.25">
      <c r="C1153" s="31"/>
      <c r="D1153" s="31"/>
      <c r="E1153" s="6"/>
      <c r="F1153" s="629"/>
      <c r="H1153" s="631"/>
    </row>
    <row r="1154" spans="3:8" x14ac:dyDescent="0.25">
      <c r="C1154" s="31"/>
      <c r="D1154" s="31"/>
      <c r="E1154" s="6"/>
      <c r="F1154" s="629"/>
      <c r="H1154" s="631"/>
    </row>
    <row r="1155" spans="3:8" x14ac:dyDescent="0.25">
      <c r="C1155" s="31"/>
      <c r="D1155" s="31"/>
      <c r="E1155" s="6"/>
      <c r="F1155" s="629"/>
      <c r="H1155" s="631"/>
    </row>
    <row r="1156" spans="3:8" x14ac:dyDescent="0.25">
      <c r="C1156" s="31"/>
      <c r="D1156" s="31"/>
      <c r="E1156" s="6"/>
      <c r="F1156" s="629"/>
      <c r="H1156" s="631"/>
    </row>
    <row r="1157" spans="3:8" x14ac:dyDescent="0.25">
      <c r="C1157" s="31"/>
      <c r="D1157" s="31"/>
      <c r="E1157" s="6"/>
      <c r="F1157" s="629"/>
      <c r="H1157" s="631"/>
    </row>
    <row r="1158" spans="3:8" x14ac:dyDescent="0.25">
      <c r="C1158" s="31"/>
      <c r="D1158" s="31"/>
      <c r="E1158" s="6"/>
      <c r="F1158" s="629"/>
      <c r="H1158" s="631"/>
    </row>
    <row r="1159" spans="3:8" x14ac:dyDescent="0.25">
      <c r="C1159" s="31"/>
      <c r="D1159" s="31"/>
      <c r="E1159" s="6"/>
      <c r="F1159" s="629"/>
      <c r="H1159" s="631"/>
    </row>
    <row r="1160" spans="3:8" x14ac:dyDescent="0.25">
      <c r="C1160" s="31"/>
      <c r="D1160" s="31"/>
      <c r="E1160" s="6"/>
      <c r="F1160" s="629"/>
      <c r="H1160" s="631"/>
    </row>
    <row r="1161" spans="3:8" x14ac:dyDescent="0.25">
      <c r="C1161" s="31"/>
      <c r="D1161" s="31"/>
      <c r="E1161" s="6"/>
      <c r="F1161" s="629"/>
      <c r="H1161" s="631"/>
    </row>
    <row r="1162" spans="3:8" x14ac:dyDescent="0.25">
      <c r="C1162" s="31"/>
      <c r="D1162" s="31"/>
      <c r="E1162" s="6"/>
      <c r="F1162" s="629"/>
      <c r="H1162" s="631"/>
    </row>
    <row r="1163" spans="3:8" x14ac:dyDescent="0.25">
      <c r="C1163" s="31"/>
      <c r="D1163" s="31"/>
      <c r="E1163" s="6"/>
      <c r="F1163" s="629"/>
      <c r="H1163" s="631"/>
    </row>
    <row r="1164" spans="3:8" x14ac:dyDescent="0.25">
      <c r="C1164" s="31"/>
      <c r="D1164" s="31"/>
      <c r="E1164" s="6"/>
      <c r="F1164" s="629"/>
      <c r="H1164" s="631"/>
    </row>
    <row r="1165" spans="3:8" x14ac:dyDescent="0.25">
      <c r="C1165" s="31"/>
      <c r="D1165" s="31"/>
      <c r="E1165" s="6"/>
      <c r="F1165" s="629"/>
      <c r="H1165" s="631"/>
    </row>
    <row r="1166" spans="3:8" x14ac:dyDescent="0.25">
      <c r="C1166" s="31"/>
      <c r="D1166" s="31"/>
      <c r="E1166" s="6"/>
      <c r="F1166" s="629"/>
      <c r="H1166" s="631"/>
    </row>
    <row r="1167" spans="3:8" x14ac:dyDescent="0.25">
      <c r="C1167" s="31"/>
      <c r="D1167" s="31"/>
      <c r="E1167" s="6"/>
      <c r="F1167" s="629"/>
      <c r="H1167" s="631"/>
    </row>
    <row r="1168" spans="3:8" x14ac:dyDescent="0.25">
      <c r="C1168" s="31"/>
      <c r="D1168" s="31"/>
      <c r="E1168" s="6"/>
      <c r="F1168" s="629"/>
      <c r="H1168" s="631"/>
    </row>
    <row r="1169" spans="3:8" x14ac:dyDescent="0.25">
      <c r="C1169" s="31"/>
      <c r="D1169" s="31"/>
      <c r="E1169" s="6"/>
      <c r="F1169" s="629"/>
      <c r="H1169" s="631"/>
    </row>
    <row r="1170" spans="3:8" x14ac:dyDescent="0.25">
      <c r="C1170" s="31"/>
      <c r="D1170" s="31"/>
      <c r="E1170" s="6"/>
      <c r="F1170" s="629"/>
      <c r="H1170" s="631"/>
    </row>
    <row r="1171" spans="3:8" x14ac:dyDescent="0.25">
      <c r="C1171" s="31"/>
      <c r="D1171" s="31"/>
      <c r="E1171" s="6"/>
      <c r="F1171" s="629"/>
      <c r="H1171" s="631"/>
    </row>
    <row r="1172" spans="3:8" x14ac:dyDescent="0.25">
      <c r="C1172" s="31"/>
      <c r="D1172" s="31"/>
      <c r="E1172" s="6"/>
      <c r="F1172" s="629"/>
      <c r="H1172" s="631"/>
    </row>
    <row r="1173" spans="3:8" x14ac:dyDescent="0.25">
      <c r="C1173" s="31"/>
      <c r="D1173" s="31"/>
      <c r="E1173" s="6"/>
      <c r="F1173" s="629"/>
      <c r="H1173" s="631"/>
    </row>
    <row r="1174" spans="3:8" x14ac:dyDescent="0.25">
      <c r="C1174" s="31"/>
      <c r="D1174" s="31"/>
      <c r="E1174" s="6"/>
      <c r="F1174" s="629"/>
      <c r="H1174" s="631"/>
    </row>
    <row r="1175" spans="3:8" x14ac:dyDescent="0.25">
      <c r="C1175" s="31"/>
      <c r="D1175" s="31"/>
      <c r="E1175" s="6"/>
      <c r="F1175" s="629"/>
      <c r="H1175" s="631"/>
    </row>
    <row r="1176" spans="3:8" x14ac:dyDescent="0.25">
      <c r="C1176" s="31"/>
      <c r="D1176" s="31"/>
      <c r="E1176" s="6"/>
      <c r="F1176" s="629"/>
      <c r="H1176" s="631"/>
    </row>
    <row r="1177" spans="3:8" x14ac:dyDescent="0.25">
      <c r="C1177" s="31"/>
      <c r="D1177" s="31"/>
      <c r="E1177" s="6"/>
      <c r="F1177" s="629"/>
      <c r="H1177" s="631"/>
    </row>
    <row r="1178" spans="3:8" x14ac:dyDescent="0.25">
      <c r="C1178" s="31"/>
      <c r="D1178" s="31"/>
      <c r="E1178" s="6"/>
      <c r="F1178" s="629"/>
      <c r="H1178" s="631"/>
    </row>
    <row r="1179" spans="3:8" x14ac:dyDescent="0.25">
      <c r="C1179" s="31"/>
      <c r="D1179" s="31"/>
      <c r="E1179" s="6"/>
      <c r="F1179" s="629"/>
      <c r="H1179" s="631"/>
    </row>
    <row r="1180" spans="3:8" x14ac:dyDescent="0.25">
      <c r="C1180" s="31"/>
      <c r="D1180" s="31"/>
      <c r="E1180" s="6"/>
      <c r="F1180" s="629"/>
      <c r="H1180" s="631"/>
    </row>
    <row r="1181" spans="3:8" x14ac:dyDescent="0.25">
      <c r="C1181" s="31"/>
      <c r="D1181" s="31"/>
      <c r="E1181" s="6"/>
      <c r="F1181" s="629"/>
      <c r="H1181" s="631"/>
    </row>
    <row r="1182" spans="3:8" x14ac:dyDescent="0.25">
      <c r="C1182" s="31"/>
      <c r="D1182" s="31"/>
      <c r="E1182" s="6"/>
      <c r="F1182" s="629"/>
      <c r="H1182" s="631"/>
    </row>
    <row r="1183" spans="3:8" x14ac:dyDescent="0.25">
      <c r="C1183" s="31"/>
      <c r="D1183" s="31"/>
      <c r="E1183" s="6"/>
      <c r="F1183" s="629"/>
      <c r="H1183" s="631"/>
    </row>
    <row r="1184" spans="3:8" x14ac:dyDescent="0.25">
      <c r="C1184" s="31"/>
      <c r="D1184" s="31"/>
      <c r="E1184" s="6"/>
      <c r="F1184" s="629"/>
      <c r="H1184" s="631"/>
    </row>
    <row r="1185" spans="3:8" x14ac:dyDescent="0.25">
      <c r="C1185" s="31"/>
      <c r="D1185" s="31"/>
      <c r="E1185" s="6"/>
      <c r="F1185" s="629"/>
      <c r="H1185" s="631"/>
    </row>
    <row r="1186" spans="3:8" x14ac:dyDescent="0.25">
      <c r="C1186" s="31"/>
      <c r="D1186" s="31"/>
      <c r="E1186" s="6"/>
      <c r="F1186" s="629"/>
      <c r="H1186" s="631"/>
    </row>
    <row r="1187" spans="3:8" x14ac:dyDescent="0.25">
      <c r="C1187" s="31"/>
      <c r="D1187" s="31"/>
      <c r="E1187" s="6"/>
      <c r="F1187" s="629"/>
      <c r="H1187" s="631"/>
    </row>
    <row r="1188" spans="3:8" x14ac:dyDescent="0.25">
      <c r="C1188" s="31"/>
      <c r="D1188" s="31"/>
      <c r="E1188" s="6"/>
      <c r="F1188" s="629"/>
      <c r="H1188" s="631"/>
    </row>
    <row r="1189" spans="3:8" x14ac:dyDescent="0.25">
      <c r="C1189" s="31"/>
      <c r="D1189" s="31"/>
      <c r="E1189" s="6"/>
      <c r="F1189" s="629"/>
      <c r="H1189" s="631"/>
    </row>
    <row r="1190" spans="3:8" x14ac:dyDescent="0.25">
      <c r="C1190" s="31"/>
      <c r="D1190" s="31"/>
      <c r="E1190" s="6"/>
      <c r="F1190" s="629"/>
      <c r="H1190" s="631"/>
    </row>
    <row r="1191" spans="3:8" x14ac:dyDescent="0.25">
      <c r="C1191" s="31"/>
      <c r="D1191" s="31"/>
      <c r="E1191" s="6"/>
      <c r="F1191" s="629"/>
      <c r="H1191" s="631"/>
    </row>
    <row r="1192" spans="3:8" x14ac:dyDescent="0.25">
      <c r="C1192" s="31"/>
      <c r="D1192" s="31"/>
      <c r="E1192" s="6"/>
      <c r="F1192" s="629"/>
      <c r="H1192" s="631"/>
    </row>
    <row r="1193" spans="3:8" x14ac:dyDescent="0.25">
      <c r="C1193" s="31"/>
      <c r="D1193" s="31"/>
      <c r="E1193" s="6"/>
      <c r="F1193" s="629"/>
      <c r="H1193" s="631"/>
    </row>
    <row r="1194" spans="3:8" x14ac:dyDescent="0.25">
      <c r="C1194" s="31"/>
      <c r="D1194" s="31"/>
      <c r="E1194" s="6"/>
      <c r="F1194" s="629"/>
      <c r="H1194" s="631"/>
    </row>
    <row r="1195" spans="3:8" x14ac:dyDescent="0.25">
      <c r="C1195" s="31"/>
      <c r="D1195" s="31"/>
      <c r="E1195" s="6"/>
      <c r="F1195" s="629"/>
      <c r="H1195" s="631"/>
    </row>
    <row r="1196" spans="3:8" x14ac:dyDescent="0.25">
      <c r="C1196" s="31"/>
      <c r="D1196" s="31"/>
      <c r="E1196" s="6"/>
      <c r="F1196" s="629"/>
      <c r="H1196" s="631"/>
    </row>
    <row r="1197" spans="3:8" x14ac:dyDescent="0.25">
      <c r="C1197" s="31"/>
      <c r="D1197" s="31"/>
      <c r="E1197" s="6"/>
      <c r="F1197" s="629"/>
      <c r="H1197" s="631"/>
    </row>
    <row r="1198" spans="3:8" x14ac:dyDescent="0.25">
      <c r="C1198" s="31"/>
      <c r="D1198" s="31"/>
      <c r="E1198" s="6"/>
      <c r="F1198" s="629"/>
      <c r="H1198" s="631"/>
    </row>
    <row r="1199" spans="3:8" x14ac:dyDescent="0.25">
      <c r="C1199" s="31"/>
      <c r="D1199" s="31"/>
      <c r="E1199" s="6"/>
      <c r="F1199" s="629"/>
      <c r="H1199" s="631"/>
    </row>
    <row r="1200" spans="3:8" x14ac:dyDescent="0.25">
      <c r="C1200" s="31"/>
      <c r="D1200" s="31"/>
      <c r="E1200" s="6"/>
      <c r="F1200" s="629"/>
      <c r="H1200" s="631"/>
    </row>
    <row r="1201" spans="3:8" x14ac:dyDescent="0.25">
      <c r="C1201" s="31"/>
      <c r="D1201" s="31"/>
      <c r="E1201" s="6"/>
      <c r="F1201" s="629"/>
      <c r="H1201" s="631"/>
    </row>
    <row r="1202" spans="3:8" x14ac:dyDescent="0.25">
      <c r="C1202" s="31"/>
      <c r="D1202" s="31"/>
      <c r="E1202" s="6"/>
      <c r="F1202" s="629"/>
      <c r="H1202" s="631"/>
    </row>
    <row r="1203" spans="3:8" x14ac:dyDescent="0.25">
      <c r="C1203" s="31"/>
      <c r="D1203" s="31"/>
      <c r="E1203" s="6"/>
      <c r="F1203" s="629"/>
      <c r="H1203" s="631"/>
    </row>
    <row r="1204" spans="3:8" x14ac:dyDescent="0.25">
      <c r="C1204" s="31"/>
      <c r="D1204" s="31"/>
      <c r="E1204" s="6"/>
      <c r="F1204" s="629"/>
      <c r="H1204" s="631"/>
    </row>
    <row r="1205" spans="3:8" x14ac:dyDescent="0.25">
      <c r="C1205" s="31"/>
      <c r="D1205" s="31"/>
      <c r="E1205" s="6"/>
      <c r="F1205" s="629"/>
      <c r="H1205" s="631"/>
    </row>
    <row r="1206" spans="3:8" x14ac:dyDescent="0.25">
      <c r="C1206" s="31"/>
      <c r="D1206" s="31"/>
      <c r="E1206" s="6"/>
      <c r="F1206" s="629"/>
      <c r="H1206" s="631"/>
    </row>
    <row r="1207" spans="3:8" x14ac:dyDescent="0.25">
      <c r="C1207" s="31"/>
      <c r="D1207" s="31"/>
      <c r="E1207" s="6"/>
      <c r="F1207" s="629"/>
      <c r="H1207" s="631"/>
    </row>
    <row r="1208" spans="3:8" x14ac:dyDescent="0.25">
      <c r="C1208" s="31"/>
      <c r="D1208" s="31"/>
      <c r="E1208" s="6"/>
      <c r="F1208" s="629"/>
      <c r="H1208" s="631"/>
    </row>
    <row r="1209" spans="3:8" x14ac:dyDescent="0.25">
      <c r="C1209" s="31"/>
      <c r="D1209" s="31"/>
      <c r="E1209" s="6"/>
      <c r="F1209" s="629"/>
      <c r="H1209" s="631"/>
    </row>
    <row r="1210" spans="3:8" x14ac:dyDescent="0.25">
      <c r="C1210" s="31"/>
      <c r="D1210" s="31"/>
      <c r="E1210" s="6"/>
      <c r="F1210" s="629"/>
      <c r="H1210" s="631"/>
    </row>
    <row r="1211" spans="3:8" x14ac:dyDescent="0.25">
      <c r="C1211" s="31"/>
      <c r="D1211" s="31"/>
      <c r="E1211" s="6"/>
      <c r="F1211" s="629"/>
      <c r="H1211" s="631"/>
    </row>
    <row r="1212" spans="3:8" x14ac:dyDescent="0.25">
      <c r="C1212" s="31"/>
      <c r="D1212" s="31"/>
      <c r="E1212" s="6"/>
      <c r="F1212" s="629"/>
      <c r="H1212" s="631"/>
    </row>
    <row r="1213" spans="3:8" x14ac:dyDescent="0.25">
      <c r="C1213" s="31"/>
      <c r="D1213" s="31"/>
      <c r="E1213" s="6"/>
      <c r="F1213" s="629"/>
      <c r="H1213" s="631"/>
    </row>
    <row r="1214" spans="3:8" x14ac:dyDescent="0.25">
      <c r="C1214" s="31"/>
      <c r="D1214" s="31"/>
      <c r="E1214" s="6"/>
      <c r="F1214" s="629"/>
      <c r="H1214" s="631"/>
    </row>
    <row r="1215" spans="3:8" x14ac:dyDescent="0.25">
      <c r="C1215" s="31"/>
      <c r="D1215" s="31"/>
      <c r="E1215" s="6"/>
      <c r="F1215" s="629"/>
      <c r="H1215" s="631"/>
    </row>
    <row r="1216" spans="3:8" x14ac:dyDescent="0.25">
      <c r="C1216" s="31"/>
      <c r="D1216" s="31"/>
      <c r="E1216" s="6"/>
      <c r="F1216" s="629"/>
      <c r="H1216" s="631"/>
    </row>
    <row r="1217" spans="3:8" x14ac:dyDescent="0.25">
      <c r="C1217" s="31"/>
      <c r="D1217" s="31"/>
      <c r="E1217" s="6"/>
      <c r="F1217" s="629"/>
      <c r="H1217" s="631"/>
    </row>
    <row r="1218" spans="3:8" x14ac:dyDescent="0.25">
      <c r="C1218" s="31"/>
      <c r="D1218" s="31"/>
      <c r="E1218" s="6"/>
      <c r="F1218" s="629"/>
      <c r="H1218" s="631"/>
    </row>
    <row r="1219" spans="3:8" x14ac:dyDescent="0.25">
      <c r="C1219" s="31"/>
      <c r="D1219" s="31"/>
      <c r="E1219" s="6"/>
      <c r="F1219" s="629"/>
      <c r="H1219" s="631"/>
    </row>
    <row r="1220" spans="3:8" x14ac:dyDescent="0.25">
      <c r="C1220" s="31"/>
      <c r="D1220" s="31"/>
      <c r="E1220" s="6"/>
      <c r="F1220" s="629"/>
      <c r="H1220" s="631"/>
    </row>
    <row r="1221" spans="3:8" x14ac:dyDescent="0.25">
      <c r="C1221" s="31"/>
      <c r="D1221" s="31"/>
      <c r="E1221" s="6"/>
      <c r="F1221" s="629"/>
      <c r="H1221" s="631"/>
    </row>
    <row r="1222" spans="3:8" x14ac:dyDescent="0.25">
      <c r="C1222" s="31"/>
      <c r="D1222" s="31"/>
      <c r="E1222" s="6"/>
      <c r="F1222" s="629"/>
      <c r="H1222" s="631"/>
    </row>
    <row r="1223" spans="3:8" x14ac:dyDescent="0.25">
      <c r="C1223" s="31"/>
      <c r="D1223" s="31"/>
      <c r="E1223" s="6"/>
      <c r="F1223" s="629"/>
      <c r="H1223" s="631"/>
    </row>
    <row r="1224" spans="3:8" x14ac:dyDescent="0.25">
      <c r="C1224" s="31"/>
      <c r="D1224" s="31"/>
      <c r="E1224" s="6"/>
      <c r="F1224" s="629"/>
      <c r="H1224" s="631"/>
    </row>
    <row r="1225" spans="3:8" x14ac:dyDescent="0.25">
      <c r="C1225" s="31"/>
      <c r="D1225" s="31"/>
      <c r="E1225" s="6"/>
      <c r="F1225" s="629"/>
      <c r="H1225" s="631"/>
    </row>
    <row r="1226" spans="3:8" x14ac:dyDescent="0.25">
      <c r="C1226" s="31"/>
      <c r="D1226" s="31"/>
      <c r="E1226" s="6"/>
      <c r="F1226" s="629"/>
      <c r="H1226" s="631"/>
    </row>
    <row r="1227" spans="3:8" x14ac:dyDescent="0.25">
      <c r="C1227" s="31"/>
      <c r="D1227" s="31"/>
      <c r="E1227" s="6"/>
      <c r="F1227" s="629"/>
      <c r="H1227" s="631"/>
    </row>
    <row r="1228" spans="3:8" x14ac:dyDescent="0.25">
      <c r="C1228" s="31"/>
      <c r="D1228" s="31"/>
      <c r="E1228" s="6"/>
      <c r="F1228" s="629"/>
      <c r="H1228" s="631"/>
    </row>
    <row r="1229" spans="3:8" x14ac:dyDescent="0.25">
      <c r="C1229" s="31"/>
      <c r="D1229" s="31"/>
      <c r="E1229" s="6"/>
      <c r="F1229" s="629"/>
      <c r="H1229" s="631"/>
    </row>
    <row r="1230" spans="3:8" x14ac:dyDescent="0.25">
      <c r="C1230" s="31"/>
      <c r="D1230" s="31"/>
      <c r="E1230" s="6"/>
      <c r="F1230" s="629"/>
      <c r="H1230" s="631"/>
    </row>
    <row r="1231" spans="3:8" x14ac:dyDescent="0.25">
      <c r="C1231" s="31"/>
      <c r="D1231" s="31"/>
      <c r="E1231" s="6"/>
      <c r="F1231" s="629"/>
      <c r="H1231" s="631"/>
    </row>
    <row r="1232" spans="3:8" x14ac:dyDescent="0.25">
      <c r="C1232" s="31"/>
      <c r="D1232" s="31"/>
      <c r="E1232" s="6"/>
      <c r="F1232" s="629"/>
      <c r="H1232" s="631"/>
    </row>
    <row r="1233" spans="3:8" x14ac:dyDescent="0.25">
      <c r="C1233" s="31"/>
      <c r="D1233" s="31"/>
      <c r="E1233" s="6"/>
      <c r="F1233" s="629"/>
      <c r="H1233" s="631"/>
    </row>
    <row r="1234" spans="3:8" x14ac:dyDescent="0.25">
      <c r="C1234" s="31"/>
      <c r="D1234" s="31"/>
      <c r="E1234" s="6"/>
      <c r="F1234" s="629"/>
      <c r="H1234" s="631"/>
    </row>
    <row r="1235" spans="3:8" x14ac:dyDescent="0.25">
      <c r="C1235" s="31"/>
      <c r="D1235" s="31"/>
      <c r="E1235" s="6"/>
      <c r="F1235" s="629"/>
      <c r="H1235" s="631"/>
    </row>
    <row r="1236" spans="3:8" x14ac:dyDescent="0.25">
      <c r="C1236" s="31"/>
      <c r="D1236" s="31"/>
      <c r="E1236" s="6"/>
      <c r="F1236" s="629"/>
      <c r="H1236" s="631"/>
    </row>
    <row r="1237" spans="3:8" x14ac:dyDescent="0.25">
      <c r="C1237" s="31"/>
      <c r="D1237" s="31"/>
      <c r="E1237" s="6"/>
      <c r="F1237" s="629"/>
      <c r="H1237" s="631"/>
    </row>
    <row r="1238" spans="3:8" x14ac:dyDescent="0.25">
      <c r="C1238" s="31"/>
      <c r="D1238" s="31"/>
      <c r="E1238" s="6"/>
      <c r="F1238" s="629"/>
      <c r="H1238" s="631"/>
    </row>
    <row r="1239" spans="3:8" x14ac:dyDescent="0.25">
      <c r="C1239" s="31"/>
      <c r="D1239" s="31"/>
      <c r="E1239" s="6"/>
      <c r="F1239" s="629"/>
      <c r="H1239" s="631"/>
    </row>
    <row r="1240" spans="3:8" x14ac:dyDescent="0.25">
      <c r="C1240" s="31"/>
      <c r="D1240" s="31"/>
      <c r="E1240" s="6"/>
      <c r="F1240" s="629"/>
      <c r="H1240" s="631"/>
    </row>
    <row r="1241" spans="3:8" x14ac:dyDescent="0.25">
      <c r="C1241" s="31"/>
      <c r="D1241" s="31"/>
      <c r="E1241" s="6"/>
      <c r="F1241" s="629"/>
      <c r="H1241" s="631"/>
    </row>
    <row r="1242" spans="3:8" x14ac:dyDescent="0.25">
      <c r="C1242" s="31"/>
      <c r="D1242" s="31"/>
      <c r="E1242" s="6"/>
      <c r="F1242" s="629"/>
      <c r="H1242" s="631"/>
    </row>
    <row r="1243" spans="3:8" x14ac:dyDescent="0.25">
      <c r="C1243" s="31"/>
      <c r="D1243" s="31"/>
      <c r="E1243" s="6"/>
      <c r="F1243" s="629"/>
      <c r="H1243" s="631"/>
    </row>
    <row r="1244" spans="3:8" x14ac:dyDescent="0.25">
      <c r="C1244" s="31"/>
      <c r="D1244" s="31"/>
      <c r="E1244" s="6"/>
      <c r="F1244" s="629"/>
      <c r="H1244" s="631"/>
    </row>
    <row r="1245" spans="3:8" x14ac:dyDescent="0.25">
      <c r="C1245" s="31"/>
      <c r="D1245" s="31"/>
      <c r="E1245" s="6"/>
      <c r="F1245" s="629"/>
      <c r="H1245" s="631"/>
    </row>
    <row r="1246" spans="3:8" x14ac:dyDescent="0.25">
      <c r="C1246" s="31"/>
      <c r="D1246" s="31"/>
      <c r="E1246" s="6"/>
      <c r="F1246" s="629"/>
      <c r="H1246" s="631"/>
    </row>
    <row r="1247" spans="3:8" x14ac:dyDescent="0.25">
      <c r="C1247" s="31"/>
      <c r="D1247" s="31"/>
      <c r="E1247" s="6"/>
      <c r="F1247" s="629"/>
      <c r="H1247" s="631"/>
    </row>
    <row r="1248" spans="3:8" x14ac:dyDescent="0.25">
      <c r="C1248" s="31"/>
      <c r="D1248" s="31"/>
      <c r="E1248" s="6"/>
      <c r="F1248" s="629"/>
      <c r="H1248" s="631"/>
    </row>
    <row r="1249" spans="3:8" x14ac:dyDescent="0.25">
      <c r="C1249" s="31"/>
      <c r="D1249" s="31"/>
      <c r="E1249" s="6"/>
      <c r="F1249" s="629"/>
      <c r="H1249" s="631"/>
    </row>
    <row r="1250" spans="3:8" x14ac:dyDescent="0.25">
      <c r="C1250" s="31"/>
      <c r="D1250" s="31"/>
      <c r="E1250" s="6"/>
      <c r="F1250" s="629"/>
      <c r="H1250" s="631"/>
    </row>
    <row r="1251" spans="3:8" x14ac:dyDescent="0.25">
      <c r="C1251" s="31"/>
      <c r="D1251" s="31"/>
      <c r="E1251" s="6"/>
      <c r="F1251" s="629"/>
      <c r="H1251" s="631"/>
    </row>
    <row r="1252" spans="3:8" x14ac:dyDescent="0.25">
      <c r="C1252" s="31"/>
      <c r="D1252" s="31"/>
      <c r="E1252" s="6"/>
      <c r="F1252" s="629"/>
      <c r="H1252" s="631"/>
    </row>
    <row r="1253" spans="3:8" x14ac:dyDescent="0.25">
      <c r="C1253" s="31"/>
      <c r="D1253" s="31"/>
      <c r="E1253" s="6"/>
      <c r="F1253" s="629"/>
      <c r="H1253" s="631"/>
    </row>
    <row r="1254" spans="3:8" x14ac:dyDescent="0.25">
      <c r="C1254" s="31"/>
      <c r="D1254" s="31"/>
      <c r="E1254" s="6"/>
      <c r="F1254" s="629"/>
      <c r="H1254" s="631"/>
    </row>
    <row r="1255" spans="3:8" x14ac:dyDescent="0.25">
      <c r="C1255" s="31"/>
      <c r="D1255" s="31"/>
      <c r="E1255" s="6"/>
      <c r="F1255" s="629"/>
      <c r="H1255" s="631"/>
    </row>
    <row r="1256" spans="3:8" x14ac:dyDescent="0.25">
      <c r="C1256" s="31"/>
      <c r="D1256" s="31"/>
      <c r="E1256" s="6"/>
      <c r="F1256" s="629"/>
      <c r="H1256" s="631"/>
    </row>
    <row r="1257" spans="3:8" x14ac:dyDescent="0.25">
      <c r="C1257" s="31"/>
      <c r="D1257" s="31"/>
      <c r="E1257" s="6"/>
      <c r="F1257" s="629"/>
      <c r="H1257" s="631"/>
    </row>
    <row r="1258" spans="3:8" x14ac:dyDescent="0.25">
      <c r="C1258" s="31"/>
      <c r="D1258" s="31"/>
      <c r="E1258" s="6"/>
      <c r="F1258" s="629"/>
      <c r="H1258" s="631"/>
    </row>
    <row r="1259" spans="3:8" x14ac:dyDescent="0.25">
      <c r="C1259" s="31"/>
      <c r="D1259" s="31"/>
      <c r="E1259" s="6"/>
      <c r="F1259" s="629"/>
      <c r="H1259" s="631"/>
    </row>
    <row r="1260" spans="3:8" x14ac:dyDescent="0.25">
      <c r="C1260" s="31"/>
      <c r="D1260" s="31"/>
      <c r="E1260" s="6"/>
      <c r="F1260" s="629"/>
      <c r="H1260" s="631"/>
    </row>
    <row r="1261" spans="3:8" x14ac:dyDescent="0.25">
      <c r="C1261" s="31"/>
      <c r="D1261" s="31"/>
      <c r="E1261" s="6"/>
      <c r="F1261" s="629"/>
      <c r="H1261" s="631"/>
    </row>
    <row r="1262" spans="3:8" x14ac:dyDescent="0.25">
      <c r="C1262" s="31"/>
      <c r="D1262" s="31"/>
      <c r="E1262" s="6"/>
      <c r="F1262" s="629"/>
      <c r="H1262" s="631"/>
    </row>
    <row r="1263" spans="3:8" x14ac:dyDescent="0.25">
      <c r="C1263" s="31"/>
      <c r="D1263" s="31"/>
      <c r="E1263" s="6"/>
      <c r="F1263" s="629"/>
      <c r="H1263" s="631"/>
    </row>
    <row r="1264" spans="3:8" x14ac:dyDescent="0.25">
      <c r="C1264" s="31"/>
      <c r="D1264" s="31"/>
      <c r="E1264" s="6"/>
      <c r="F1264" s="629"/>
      <c r="H1264" s="631"/>
    </row>
    <row r="1265" spans="3:8" x14ac:dyDescent="0.25">
      <c r="C1265" s="31"/>
      <c r="D1265" s="31"/>
      <c r="E1265" s="6"/>
      <c r="F1265" s="629"/>
      <c r="H1265" s="631"/>
    </row>
    <row r="1266" spans="3:8" x14ac:dyDescent="0.25">
      <c r="C1266" s="31"/>
      <c r="D1266" s="31"/>
      <c r="E1266" s="6"/>
      <c r="F1266" s="629"/>
      <c r="H1266" s="631"/>
    </row>
    <row r="1267" spans="3:8" x14ac:dyDescent="0.25">
      <c r="C1267" s="31"/>
      <c r="D1267" s="31"/>
      <c r="E1267" s="6"/>
      <c r="F1267" s="629"/>
      <c r="H1267" s="631"/>
    </row>
    <row r="1268" spans="3:8" x14ac:dyDescent="0.25">
      <c r="C1268" s="31"/>
      <c r="D1268" s="31"/>
      <c r="E1268" s="6"/>
      <c r="F1268" s="629"/>
      <c r="H1268" s="631"/>
    </row>
    <row r="1269" spans="3:8" x14ac:dyDescent="0.25">
      <c r="C1269" s="31"/>
      <c r="D1269" s="31"/>
      <c r="E1269" s="6"/>
      <c r="F1269" s="629"/>
      <c r="H1269" s="631"/>
    </row>
    <row r="1270" spans="3:8" x14ac:dyDescent="0.25">
      <c r="C1270" s="31"/>
      <c r="D1270" s="31"/>
      <c r="E1270" s="6"/>
      <c r="F1270" s="629"/>
      <c r="H1270" s="631"/>
    </row>
    <row r="1271" spans="3:8" x14ac:dyDescent="0.25">
      <c r="C1271" s="31"/>
      <c r="D1271" s="31"/>
      <c r="E1271" s="6"/>
      <c r="F1271" s="629"/>
      <c r="H1271" s="631"/>
    </row>
    <row r="1272" spans="3:8" x14ac:dyDescent="0.25">
      <c r="C1272" s="31"/>
      <c r="D1272" s="31"/>
      <c r="E1272" s="6"/>
      <c r="F1272" s="629"/>
      <c r="H1272" s="631"/>
    </row>
    <row r="1273" spans="3:8" x14ac:dyDescent="0.25">
      <c r="C1273" s="31"/>
      <c r="D1273" s="31"/>
      <c r="E1273" s="6"/>
      <c r="F1273" s="629"/>
      <c r="H1273" s="631"/>
    </row>
    <row r="1274" spans="3:8" x14ac:dyDescent="0.25">
      <c r="C1274" s="31"/>
      <c r="D1274" s="31"/>
      <c r="E1274" s="6"/>
      <c r="F1274" s="629"/>
      <c r="H1274" s="631"/>
    </row>
    <row r="1275" spans="3:8" x14ac:dyDescent="0.25">
      <c r="C1275" s="31"/>
      <c r="D1275" s="31"/>
      <c r="E1275" s="6"/>
      <c r="F1275" s="629"/>
      <c r="H1275" s="631"/>
    </row>
    <row r="1276" spans="3:8" x14ac:dyDescent="0.25">
      <c r="C1276" s="31"/>
      <c r="D1276" s="31"/>
      <c r="E1276" s="6"/>
      <c r="F1276" s="629"/>
      <c r="H1276" s="631"/>
    </row>
    <row r="1277" spans="3:8" x14ac:dyDescent="0.25">
      <c r="C1277" s="31"/>
      <c r="D1277" s="31"/>
      <c r="E1277" s="6"/>
      <c r="F1277" s="629"/>
      <c r="H1277" s="631"/>
    </row>
    <row r="1278" spans="3:8" x14ac:dyDescent="0.25">
      <c r="C1278" s="31"/>
      <c r="D1278" s="31"/>
      <c r="E1278" s="6"/>
      <c r="F1278" s="629"/>
      <c r="H1278" s="631"/>
    </row>
    <row r="1279" spans="3:8" x14ac:dyDescent="0.25">
      <c r="C1279" s="31"/>
      <c r="D1279" s="31"/>
      <c r="E1279" s="6"/>
      <c r="F1279" s="629"/>
      <c r="H1279" s="631"/>
    </row>
    <row r="1280" spans="3:8" x14ac:dyDescent="0.25">
      <c r="C1280" s="31"/>
      <c r="D1280" s="31"/>
      <c r="E1280" s="6"/>
      <c r="F1280" s="629"/>
      <c r="H1280" s="631"/>
    </row>
    <row r="1281" spans="3:8" x14ac:dyDescent="0.25">
      <c r="C1281" s="31"/>
      <c r="D1281" s="31"/>
      <c r="E1281" s="6"/>
      <c r="F1281" s="629"/>
      <c r="H1281" s="631"/>
    </row>
    <row r="1282" spans="3:8" x14ac:dyDescent="0.25">
      <c r="C1282" s="31"/>
      <c r="D1282" s="31"/>
      <c r="E1282" s="6"/>
      <c r="F1282" s="629"/>
      <c r="H1282" s="631"/>
    </row>
    <row r="1283" spans="3:8" x14ac:dyDescent="0.25">
      <c r="C1283" s="31"/>
      <c r="D1283" s="31"/>
      <c r="E1283" s="6"/>
      <c r="F1283" s="629"/>
      <c r="H1283" s="631"/>
    </row>
    <row r="1284" spans="3:8" x14ac:dyDescent="0.25">
      <c r="C1284" s="31"/>
      <c r="D1284" s="31"/>
      <c r="E1284" s="6"/>
      <c r="F1284" s="629"/>
      <c r="H1284" s="631"/>
    </row>
    <row r="1285" spans="3:8" x14ac:dyDescent="0.25">
      <c r="C1285" s="31"/>
      <c r="D1285" s="31"/>
      <c r="E1285" s="6"/>
      <c r="F1285" s="629"/>
      <c r="H1285" s="631"/>
    </row>
    <row r="1286" spans="3:8" x14ac:dyDescent="0.25">
      <c r="C1286" s="31"/>
      <c r="D1286" s="31"/>
      <c r="E1286" s="6"/>
      <c r="F1286" s="629"/>
      <c r="H1286" s="631"/>
    </row>
    <row r="1287" spans="3:8" x14ac:dyDescent="0.25">
      <c r="C1287" s="31"/>
      <c r="D1287" s="31"/>
      <c r="E1287" s="6"/>
      <c r="F1287" s="629"/>
      <c r="H1287" s="631"/>
    </row>
    <row r="1288" spans="3:8" x14ac:dyDescent="0.25">
      <c r="C1288" s="31"/>
      <c r="D1288" s="31"/>
      <c r="E1288" s="6"/>
      <c r="F1288" s="629"/>
      <c r="H1288" s="631"/>
    </row>
    <row r="1289" spans="3:8" x14ac:dyDescent="0.25">
      <c r="C1289" s="31"/>
      <c r="D1289" s="31"/>
      <c r="E1289" s="6"/>
      <c r="F1289" s="629"/>
      <c r="H1289" s="631"/>
    </row>
    <row r="1290" spans="3:8" x14ac:dyDescent="0.25">
      <c r="C1290" s="31"/>
      <c r="D1290" s="31"/>
      <c r="E1290" s="6"/>
      <c r="F1290" s="629"/>
      <c r="H1290" s="631"/>
    </row>
    <row r="1291" spans="3:8" x14ac:dyDescent="0.25">
      <c r="C1291" s="31"/>
      <c r="D1291" s="31"/>
      <c r="E1291" s="6"/>
      <c r="F1291" s="629"/>
      <c r="H1291" s="631"/>
    </row>
    <row r="1292" spans="3:8" x14ac:dyDescent="0.25">
      <c r="C1292" s="31"/>
      <c r="D1292" s="31"/>
      <c r="E1292" s="6"/>
      <c r="F1292" s="629"/>
      <c r="H1292" s="631"/>
    </row>
    <row r="1293" spans="3:8" x14ac:dyDescent="0.25">
      <c r="C1293" s="31"/>
      <c r="D1293" s="31"/>
      <c r="E1293" s="6"/>
      <c r="F1293" s="629"/>
      <c r="H1293" s="631"/>
    </row>
    <row r="1294" spans="3:8" x14ac:dyDescent="0.25">
      <c r="C1294" s="31"/>
      <c r="D1294" s="31"/>
      <c r="E1294" s="6"/>
      <c r="F1294" s="629"/>
      <c r="H1294" s="631"/>
    </row>
    <row r="1295" spans="3:8" x14ac:dyDescent="0.25">
      <c r="C1295" s="31"/>
      <c r="D1295" s="31"/>
      <c r="E1295" s="6"/>
      <c r="F1295" s="629"/>
      <c r="H1295" s="631"/>
    </row>
    <row r="1296" spans="3:8" x14ac:dyDescent="0.25">
      <c r="C1296" s="31"/>
      <c r="D1296" s="31"/>
      <c r="E1296" s="6"/>
      <c r="F1296" s="629"/>
      <c r="H1296" s="631"/>
    </row>
    <row r="1297" spans="3:8" x14ac:dyDescent="0.25">
      <c r="C1297" s="31"/>
      <c r="D1297" s="31"/>
      <c r="E1297" s="6"/>
      <c r="F1297" s="629"/>
      <c r="H1297" s="631"/>
    </row>
    <row r="1298" spans="3:8" x14ac:dyDescent="0.25">
      <c r="C1298" s="31"/>
      <c r="D1298" s="31"/>
      <c r="E1298" s="6"/>
      <c r="F1298" s="629"/>
      <c r="H1298" s="631"/>
    </row>
    <row r="1299" spans="3:8" x14ac:dyDescent="0.25">
      <c r="C1299" s="31"/>
      <c r="D1299" s="31"/>
      <c r="E1299" s="6"/>
      <c r="F1299" s="629"/>
      <c r="H1299" s="631"/>
    </row>
    <row r="1300" spans="3:8" x14ac:dyDescent="0.25">
      <c r="C1300" s="31"/>
      <c r="D1300" s="31"/>
      <c r="E1300" s="6"/>
      <c r="F1300" s="629"/>
      <c r="H1300" s="631"/>
    </row>
    <row r="1301" spans="3:8" x14ac:dyDescent="0.25">
      <c r="C1301" s="31"/>
      <c r="D1301" s="31"/>
      <c r="E1301" s="6"/>
      <c r="F1301" s="629"/>
      <c r="H1301" s="631"/>
    </row>
    <row r="1302" spans="3:8" x14ac:dyDescent="0.25">
      <c r="C1302" s="31"/>
      <c r="D1302" s="31"/>
      <c r="E1302" s="6"/>
      <c r="F1302" s="629"/>
      <c r="H1302" s="631"/>
    </row>
    <row r="1303" spans="3:8" x14ac:dyDescent="0.25">
      <c r="C1303" s="31"/>
      <c r="D1303" s="31"/>
      <c r="E1303" s="6"/>
      <c r="F1303" s="629"/>
      <c r="H1303" s="631"/>
    </row>
    <row r="1304" spans="3:8" x14ac:dyDescent="0.25">
      <c r="C1304" s="31"/>
      <c r="D1304" s="31"/>
      <c r="E1304" s="6"/>
      <c r="F1304" s="629"/>
      <c r="H1304" s="631"/>
    </row>
    <row r="1305" spans="3:8" x14ac:dyDescent="0.25">
      <c r="C1305" s="31"/>
      <c r="D1305" s="31"/>
      <c r="E1305" s="6"/>
      <c r="F1305" s="629"/>
      <c r="H1305" s="631"/>
    </row>
    <row r="1306" spans="3:8" x14ac:dyDescent="0.25">
      <c r="C1306" s="31"/>
      <c r="D1306" s="31"/>
      <c r="E1306" s="6"/>
      <c r="F1306" s="629"/>
      <c r="H1306" s="631"/>
    </row>
    <row r="1307" spans="3:8" x14ac:dyDescent="0.25">
      <c r="C1307" s="31"/>
      <c r="D1307" s="31"/>
      <c r="E1307" s="6"/>
      <c r="F1307" s="629"/>
      <c r="H1307" s="631"/>
    </row>
    <row r="1308" spans="3:8" x14ac:dyDescent="0.25">
      <c r="C1308" s="31"/>
      <c r="D1308" s="31"/>
      <c r="E1308" s="6"/>
      <c r="F1308" s="629"/>
      <c r="H1308" s="631"/>
    </row>
    <row r="1309" spans="3:8" x14ac:dyDescent="0.25">
      <c r="C1309" s="31"/>
      <c r="D1309" s="31"/>
      <c r="E1309" s="6"/>
      <c r="F1309" s="629"/>
      <c r="H1309" s="631"/>
    </row>
    <row r="1310" spans="3:8" x14ac:dyDescent="0.25">
      <c r="C1310" s="31"/>
      <c r="D1310" s="31"/>
      <c r="E1310" s="6"/>
      <c r="F1310" s="629"/>
      <c r="H1310" s="631"/>
    </row>
    <row r="1311" spans="3:8" x14ac:dyDescent="0.25">
      <c r="C1311" s="31"/>
      <c r="D1311" s="31"/>
      <c r="E1311" s="6"/>
      <c r="F1311" s="629"/>
      <c r="H1311" s="631"/>
    </row>
    <row r="1312" spans="3:8" x14ac:dyDescent="0.25">
      <c r="C1312" s="31"/>
      <c r="D1312" s="31"/>
      <c r="E1312" s="6"/>
      <c r="F1312" s="629"/>
      <c r="H1312" s="631"/>
    </row>
    <row r="1313" spans="3:8" x14ac:dyDescent="0.25">
      <c r="C1313" s="31"/>
      <c r="D1313" s="31"/>
      <c r="E1313" s="6"/>
      <c r="F1313" s="629"/>
      <c r="H1313" s="631"/>
    </row>
    <row r="1314" spans="3:8" x14ac:dyDescent="0.25">
      <c r="C1314" s="31"/>
      <c r="D1314" s="31"/>
      <c r="E1314" s="6"/>
      <c r="F1314" s="629"/>
      <c r="H1314" s="631"/>
    </row>
    <row r="1315" spans="3:8" x14ac:dyDescent="0.25">
      <c r="C1315" s="31"/>
      <c r="D1315" s="31"/>
      <c r="E1315" s="6"/>
      <c r="F1315" s="629"/>
      <c r="H1315" s="631"/>
    </row>
    <row r="1316" spans="3:8" x14ac:dyDescent="0.25">
      <c r="C1316" s="31"/>
      <c r="D1316" s="31"/>
      <c r="E1316" s="6"/>
      <c r="F1316" s="629"/>
      <c r="H1316" s="631"/>
    </row>
    <row r="1317" spans="3:8" x14ac:dyDescent="0.25">
      <c r="C1317" s="31"/>
      <c r="D1317" s="31"/>
      <c r="E1317" s="6"/>
      <c r="F1317" s="629"/>
      <c r="H1317" s="631"/>
    </row>
    <row r="1318" spans="3:8" x14ac:dyDescent="0.25">
      <c r="C1318" s="31"/>
      <c r="D1318" s="31"/>
      <c r="E1318" s="6"/>
      <c r="F1318" s="629"/>
      <c r="H1318" s="631"/>
    </row>
    <row r="1319" spans="3:8" x14ac:dyDescent="0.25">
      <c r="C1319" s="31"/>
      <c r="D1319" s="31"/>
      <c r="E1319" s="6"/>
      <c r="F1319" s="629"/>
      <c r="H1319" s="631"/>
    </row>
    <row r="1320" spans="3:8" x14ac:dyDescent="0.25">
      <c r="C1320" s="31"/>
      <c r="D1320" s="31"/>
      <c r="E1320" s="6"/>
      <c r="F1320" s="629"/>
      <c r="H1320" s="631"/>
    </row>
    <row r="1321" spans="3:8" x14ac:dyDescent="0.25">
      <c r="C1321" s="31"/>
      <c r="D1321" s="31"/>
      <c r="E1321" s="6"/>
      <c r="F1321" s="629"/>
      <c r="H1321" s="631"/>
    </row>
    <row r="1322" spans="3:8" x14ac:dyDescent="0.25">
      <c r="C1322" s="31"/>
      <c r="D1322" s="31"/>
      <c r="E1322" s="6"/>
      <c r="F1322" s="629"/>
      <c r="H1322" s="631"/>
    </row>
    <row r="1323" spans="3:8" x14ac:dyDescent="0.25">
      <c r="C1323" s="31"/>
      <c r="D1323" s="31"/>
      <c r="E1323" s="6"/>
      <c r="F1323" s="629"/>
      <c r="H1323" s="631"/>
    </row>
    <row r="1324" spans="3:8" x14ac:dyDescent="0.25">
      <c r="C1324" s="31"/>
      <c r="D1324" s="31"/>
      <c r="E1324" s="6"/>
      <c r="F1324" s="629"/>
      <c r="H1324" s="631"/>
    </row>
    <row r="1325" spans="3:8" x14ac:dyDescent="0.25">
      <c r="C1325" s="31"/>
      <c r="D1325" s="31"/>
      <c r="E1325" s="6"/>
      <c r="F1325" s="629"/>
      <c r="H1325" s="631"/>
    </row>
    <row r="1326" spans="3:8" x14ac:dyDescent="0.25">
      <c r="C1326" s="31"/>
      <c r="D1326" s="31"/>
      <c r="E1326" s="6"/>
      <c r="F1326" s="629"/>
      <c r="H1326" s="631"/>
    </row>
    <row r="1327" spans="3:8" x14ac:dyDescent="0.25">
      <c r="C1327" s="31"/>
      <c r="D1327" s="31"/>
      <c r="E1327" s="6"/>
      <c r="F1327" s="629"/>
      <c r="H1327" s="631"/>
    </row>
    <row r="1328" spans="3:8" x14ac:dyDescent="0.25">
      <c r="C1328" s="31"/>
      <c r="D1328" s="31"/>
      <c r="E1328" s="6"/>
      <c r="F1328" s="629"/>
      <c r="H1328" s="631"/>
    </row>
    <row r="1329" spans="3:8" x14ac:dyDescent="0.25">
      <c r="C1329" s="31"/>
      <c r="D1329" s="31"/>
      <c r="E1329" s="6"/>
      <c r="F1329" s="629"/>
      <c r="H1329" s="631"/>
    </row>
    <row r="1330" spans="3:8" x14ac:dyDescent="0.25">
      <c r="C1330" s="31"/>
      <c r="D1330" s="31"/>
      <c r="E1330" s="6"/>
      <c r="F1330" s="629"/>
      <c r="H1330" s="631"/>
    </row>
    <row r="1331" spans="3:8" x14ac:dyDescent="0.25">
      <c r="C1331" s="31"/>
      <c r="D1331" s="31"/>
      <c r="E1331" s="6"/>
      <c r="F1331" s="629"/>
      <c r="H1331" s="631"/>
    </row>
    <row r="1332" spans="3:8" x14ac:dyDescent="0.25">
      <c r="C1332" s="31"/>
      <c r="D1332" s="31"/>
      <c r="E1332" s="6"/>
      <c r="F1332" s="629"/>
      <c r="H1332" s="631"/>
    </row>
    <row r="1333" spans="3:8" x14ac:dyDescent="0.25">
      <c r="C1333" s="31"/>
      <c r="D1333" s="31"/>
      <c r="E1333" s="6"/>
      <c r="F1333" s="629"/>
      <c r="H1333" s="631"/>
    </row>
    <row r="1334" spans="3:8" x14ac:dyDescent="0.25">
      <c r="C1334" s="31"/>
      <c r="D1334" s="31"/>
      <c r="E1334" s="6"/>
      <c r="F1334" s="629"/>
      <c r="H1334" s="631"/>
    </row>
    <row r="1335" spans="3:8" x14ac:dyDescent="0.25">
      <c r="C1335" s="31"/>
      <c r="D1335" s="31"/>
      <c r="E1335" s="6"/>
      <c r="F1335" s="629"/>
      <c r="H1335" s="631"/>
    </row>
    <row r="1336" spans="3:8" x14ac:dyDescent="0.25">
      <c r="C1336" s="31"/>
      <c r="D1336" s="31"/>
      <c r="E1336" s="6"/>
      <c r="F1336" s="629"/>
      <c r="H1336" s="631"/>
    </row>
    <row r="1337" spans="3:8" x14ac:dyDescent="0.25">
      <c r="C1337" s="31"/>
      <c r="D1337" s="31"/>
      <c r="E1337" s="6"/>
      <c r="F1337" s="629"/>
      <c r="H1337" s="631"/>
    </row>
    <row r="1338" spans="3:8" x14ac:dyDescent="0.25">
      <c r="C1338" s="31"/>
      <c r="D1338" s="31"/>
      <c r="E1338" s="6"/>
      <c r="F1338" s="629"/>
      <c r="H1338" s="631"/>
    </row>
    <row r="1339" spans="3:8" x14ac:dyDescent="0.25">
      <c r="C1339" s="31"/>
      <c r="D1339" s="31"/>
      <c r="E1339" s="6"/>
      <c r="F1339" s="629"/>
      <c r="H1339" s="631"/>
    </row>
    <row r="1340" spans="3:8" x14ac:dyDescent="0.25">
      <c r="C1340" s="31"/>
      <c r="D1340" s="31"/>
      <c r="E1340" s="6"/>
      <c r="F1340" s="629"/>
      <c r="H1340" s="631"/>
    </row>
    <row r="1341" spans="3:8" x14ac:dyDescent="0.25">
      <c r="C1341" s="31"/>
      <c r="D1341" s="31"/>
      <c r="E1341" s="6"/>
      <c r="F1341" s="629"/>
      <c r="H1341" s="631"/>
    </row>
    <row r="1342" spans="3:8" x14ac:dyDescent="0.25">
      <c r="C1342" s="31"/>
      <c r="D1342" s="31"/>
      <c r="E1342" s="6"/>
      <c r="F1342" s="629"/>
      <c r="H1342" s="631"/>
    </row>
    <row r="1343" spans="3:8" x14ac:dyDescent="0.25">
      <c r="C1343" s="31"/>
      <c r="D1343" s="31"/>
      <c r="E1343" s="6"/>
      <c r="F1343" s="629"/>
      <c r="H1343" s="631"/>
    </row>
    <row r="1344" spans="3:8" x14ac:dyDescent="0.25">
      <c r="C1344" s="31"/>
      <c r="D1344" s="31"/>
      <c r="E1344" s="6"/>
      <c r="F1344" s="629"/>
      <c r="H1344" s="631"/>
    </row>
    <row r="1345" spans="3:8" x14ac:dyDescent="0.25">
      <c r="C1345" s="31"/>
      <c r="D1345" s="31"/>
      <c r="E1345" s="6"/>
      <c r="F1345" s="629"/>
      <c r="H1345" s="631"/>
    </row>
    <row r="1346" spans="3:8" x14ac:dyDescent="0.25">
      <c r="C1346" s="31"/>
      <c r="D1346" s="31"/>
      <c r="E1346" s="6"/>
      <c r="F1346" s="629"/>
      <c r="H1346" s="631"/>
    </row>
    <row r="1347" spans="3:8" x14ac:dyDescent="0.25">
      <c r="C1347" s="31"/>
      <c r="D1347" s="31"/>
      <c r="E1347" s="6"/>
      <c r="F1347" s="629"/>
      <c r="H1347" s="631"/>
    </row>
    <row r="1348" spans="3:8" x14ac:dyDescent="0.25">
      <c r="C1348" s="31"/>
      <c r="D1348" s="31"/>
      <c r="E1348" s="6"/>
      <c r="F1348" s="629"/>
      <c r="H1348" s="631"/>
    </row>
    <row r="1349" spans="3:8" x14ac:dyDescent="0.25">
      <c r="C1349" s="31"/>
      <c r="D1349" s="31"/>
      <c r="E1349" s="6"/>
      <c r="F1349" s="629"/>
      <c r="H1349" s="631"/>
    </row>
    <row r="1350" spans="3:8" x14ac:dyDescent="0.25">
      <c r="C1350" s="31"/>
      <c r="D1350" s="31"/>
      <c r="E1350" s="6"/>
      <c r="F1350" s="629"/>
      <c r="H1350" s="631"/>
    </row>
    <row r="1351" spans="3:8" x14ac:dyDescent="0.25">
      <c r="C1351" s="31"/>
      <c r="D1351" s="31"/>
      <c r="E1351" s="6"/>
      <c r="F1351" s="629"/>
      <c r="H1351" s="631"/>
    </row>
    <row r="1352" spans="3:8" x14ac:dyDescent="0.25">
      <c r="C1352" s="31"/>
      <c r="D1352" s="31"/>
      <c r="E1352" s="6"/>
      <c r="F1352" s="629"/>
      <c r="H1352" s="631"/>
    </row>
    <row r="1353" spans="3:8" x14ac:dyDescent="0.25">
      <c r="C1353" s="31"/>
      <c r="D1353" s="31"/>
      <c r="E1353" s="6"/>
      <c r="F1353" s="629"/>
      <c r="H1353" s="631"/>
    </row>
    <row r="1354" spans="3:8" x14ac:dyDescent="0.25">
      <c r="C1354" s="31"/>
      <c r="D1354" s="31"/>
      <c r="E1354" s="6"/>
      <c r="F1354" s="629"/>
      <c r="H1354" s="631"/>
    </row>
    <row r="1355" spans="3:8" x14ac:dyDescent="0.25">
      <c r="C1355" s="31"/>
      <c r="D1355" s="31"/>
      <c r="E1355" s="6"/>
      <c r="F1355" s="629"/>
      <c r="H1355" s="631"/>
    </row>
    <row r="1356" spans="3:8" x14ac:dyDescent="0.25">
      <c r="C1356" s="31"/>
      <c r="D1356" s="31"/>
      <c r="E1356" s="6"/>
      <c r="F1356" s="629"/>
      <c r="H1356" s="631"/>
    </row>
    <row r="1357" spans="3:8" x14ac:dyDescent="0.25">
      <c r="C1357" s="31"/>
      <c r="D1357" s="31"/>
      <c r="E1357" s="6"/>
      <c r="F1357" s="629"/>
      <c r="H1357" s="631"/>
    </row>
    <row r="1358" spans="3:8" x14ac:dyDescent="0.25">
      <c r="C1358" s="31"/>
      <c r="D1358" s="31"/>
      <c r="E1358" s="6"/>
      <c r="F1358" s="629"/>
      <c r="H1358" s="631"/>
    </row>
    <row r="1359" spans="3:8" x14ac:dyDescent="0.25">
      <c r="C1359" s="31"/>
      <c r="D1359" s="31"/>
      <c r="E1359" s="6"/>
      <c r="F1359" s="629"/>
      <c r="H1359" s="631"/>
    </row>
    <row r="1360" spans="3:8" x14ac:dyDescent="0.25">
      <c r="C1360" s="31"/>
      <c r="D1360" s="31"/>
      <c r="E1360" s="6"/>
      <c r="F1360" s="629"/>
      <c r="H1360" s="631"/>
    </row>
    <row r="1361" spans="3:8" x14ac:dyDescent="0.25">
      <c r="C1361" s="31"/>
      <c r="D1361" s="31"/>
      <c r="E1361" s="6"/>
      <c r="F1361" s="629"/>
      <c r="H1361" s="631"/>
    </row>
    <row r="1362" spans="3:8" x14ac:dyDescent="0.25">
      <c r="C1362" s="31"/>
      <c r="D1362" s="31"/>
      <c r="E1362" s="6"/>
      <c r="F1362" s="629"/>
      <c r="H1362" s="631"/>
    </row>
    <row r="1363" spans="3:8" x14ac:dyDescent="0.25">
      <c r="C1363" s="31"/>
      <c r="D1363" s="31"/>
      <c r="E1363" s="6"/>
      <c r="F1363" s="629"/>
      <c r="H1363" s="631"/>
    </row>
    <row r="1364" spans="3:8" x14ac:dyDescent="0.25">
      <c r="C1364" s="31"/>
      <c r="D1364" s="31"/>
      <c r="E1364" s="6"/>
      <c r="F1364" s="629"/>
      <c r="H1364" s="631"/>
    </row>
    <row r="1365" spans="3:8" x14ac:dyDescent="0.25">
      <c r="C1365" s="31"/>
      <c r="D1365" s="31"/>
      <c r="E1365" s="6"/>
      <c r="F1365" s="629"/>
      <c r="H1365" s="631"/>
    </row>
    <row r="1366" spans="3:8" x14ac:dyDescent="0.25">
      <c r="C1366" s="31"/>
      <c r="D1366" s="31"/>
      <c r="E1366" s="6"/>
      <c r="F1366" s="629"/>
      <c r="H1366" s="631"/>
    </row>
    <row r="1367" spans="3:8" x14ac:dyDescent="0.25">
      <c r="C1367" s="31"/>
      <c r="D1367" s="31"/>
      <c r="E1367" s="6"/>
      <c r="F1367" s="629"/>
      <c r="H1367" s="631"/>
    </row>
    <row r="1368" spans="3:8" x14ac:dyDescent="0.25">
      <c r="C1368" s="31"/>
      <c r="D1368" s="31"/>
      <c r="E1368" s="6"/>
      <c r="F1368" s="629"/>
      <c r="H1368" s="631"/>
    </row>
    <row r="1369" spans="3:8" x14ac:dyDescent="0.25">
      <c r="C1369" s="31"/>
      <c r="D1369" s="31"/>
      <c r="E1369" s="6"/>
      <c r="F1369" s="629"/>
      <c r="H1369" s="631"/>
    </row>
    <row r="1370" spans="3:8" x14ac:dyDescent="0.25">
      <c r="C1370" s="31"/>
      <c r="D1370" s="31"/>
      <c r="E1370" s="6"/>
      <c r="F1370" s="629"/>
      <c r="H1370" s="631"/>
    </row>
    <row r="1371" spans="3:8" x14ac:dyDescent="0.25">
      <c r="C1371" s="31"/>
      <c r="D1371" s="31"/>
      <c r="E1371" s="6"/>
      <c r="F1371" s="629"/>
      <c r="H1371" s="631"/>
    </row>
    <row r="1372" spans="3:8" x14ac:dyDescent="0.25">
      <c r="C1372" s="31"/>
      <c r="D1372" s="31"/>
      <c r="E1372" s="6"/>
      <c r="F1372" s="629"/>
      <c r="H1372" s="631"/>
    </row>
    <row r="1373" spans="3:8" x14ac:dyDescent="0.25">
      <c r="C1373" s="31"/>
      <c r="D1373" s="31"/>
      <c r="E1373" s="6"/>
      <c r="F1373" s="629"/>
      <c r="H1373" s="631"/>
    </row>
    <row r="1374" spans="3:8" x14ac:dyDescent="0.25">
      <c r="C1374" s="31"/>
      <c r="D1374" s="31"/>
      <c r="E1374" s="6"/>
      <c r="F1374" s="629"/>
      <c r="H1374" s="631"/>
    </row>
    <row r="1375" spans="3:8" x14ac:dyDescent="0.25">
      <c r="C1375" s="31"/>
      <c r="D1375" s="31"/>
      <c r="E1375" s="6"/>
      <c r="F1375" s="629"/>
      <c r="H1375" s="631"/>
    </row>
    <row r="1376" spans="3:8" x14ac:dyDescent="0.25">
      <c r="C1376" s="31"/>
      <c r="D1376" s="31"/>
      <c r="E1376" s="6"/>
      <c r="F1376" s="629"/>
      <c r="H1376" s="631"/>
    </row>
    <row r="1377" spans="3:8" x14ac:dyDescent="0.25">
      <c r="C1377" s="31"/>
      <c r="D1377" s="31"/>
      <c r="E1377" s="6"/>
      <c r="F1377" s="629"/>
      <c r="H1377" s="631"/>
    </row>
    <row r="1378" spans="3:8" x14ac:dyDescent="0.25">
      <c r="C1378" s="31"/>
      <c r="D1378" s="31"/>
      <c r="E1378" s="6"/>
      <c r="F1378" s="629"/>
      <c r="H1378" s="631"/>
    </row>
    <row r="1379" spans="3:8" x14ac:dyDescent="0.25">
      <c r="C1379" s="31"/>
      <c r="D1379" s="31"/>
      <c r="E1379" s="6"/>
      <c r="F1379" s="629"/>
      <c r="H1379" s="631"/>
    </row>
    <row r="1380" spans="3:8" x14ac:dyDescent="0.25">
      <c r="C1380" s="31"/>
      <c r="D1380" s="31"/>
      <c r="E1380" s="6"/>
      <c r="F1380" s="629"/>
      <c r="H1380" s="631"/>
    </row>
    <row r="1381" spans="3:8" x14ac:dyDescent="0.25">
      <c r="C1381" s="31"/>
      <c r="D1381" s="31"/>
      <c r="E1381" s="6"/>
      <c r="F1381" s="629"/>
      <c r="H1381" s="631"/>
    </row>
    <row r="1382" spans="3:8" x14ac:dyDescent="0.25">
      <c r="C1382" s="31"/>
      <c r="D1382" s="31"/>
      <c r="E1382" s="6"/>
      <c r="F1382" s="629"/>
      <c r="H1382" s="631"/>
    </row>
    <row r="1383" spans="3:8" x14ac:dyDescent="0.25">
      <c r="C1383" s="31"/>
      <c r="D1383" s="31"/>
      <c r="E1383" s="6"/>
      <c r="F1383" s="629"/>
      <c r="H1383" s="631"/>
    </row>
    <row r="1384" spans="3:8" x14ac:dyDescent="0.25">
      <c r="C1384" s="31"/>
      <c r="D1384" s="31"/>
      <c r="E1384" s="6"/>
      <c r="F1384" s="629"/>
      <c r="H1384" s="631"/>
    </row>
    <row r="1385" spans="3:8" x14ac:dyDescent="0.25">
      <c r="C1385" s="31"/>
      <c r="D1385" s="31"/>
      <c r="E1385" s="6"/>
      <c r="F1385" s="629"/>
      <c r="H1385" s="631"/>
    </row>
    <row r="1386" spans="3:8" x14ac:dyDescent="0.25">
      <c r="C1386" s="31"/>
      <c r="D1386" s="31"/>
      <c r="E1386" s="6"/>
      <c r="F1386" s="629"/>
      <c r="H1386" s="631"/>
    </row>
    <row r="1387" spans="3:8" x14ac:dyDescent="0.25">
      <c r="C1387" s="31"/>
      <c r="D1387" s="31"/>
      <c r="E1387" s="6"/>
      <c r="F1387" s="629"/>
      <c r="H1387" s="631"/>
    </row>
    <row r="1388" spans="3:8" x14ac:dyDescent="0.25">
      <c r="C1388" s="31"/>
      <c r="D1388" s="31"/>
      <c r="E1388" s="6"/>
      <c r="F1388" s="629"/>
      <c r="H1388" s="631"/>
    </row>
    <row r="1389" spans="3:8" x14ac:dyDescent="0.25">
      <c r="C1389" s="31"/>
      <c r="D1389" s="31"/>
      <c r="E1389" s="6"/>
      <c r="F1389" s="629"/>
      <c r="H1389" s="631"/>
    </row>
    <row r="1390" spans="3:8" x14ac:dyDescent="0.25">
      <c r="C1390" s="31"/>
      <c r="D1390" s="31"/>
      <c r="E1390" s="6"/>
      <c r="F1390" s="629"/>
      <c r="H1390" s="631"/>
    </row>
    <row r="1391" spans="3:8" x14ac:dyDescent="0.25">
      <c r="C1391" s="31"/>
      <c r="D1391" s="31"/>
      <c r="E1391" s="6"/>
      <c r="F1391" s="629"/>
      <c r="H1391" s="631"/>
    </row>
    <row r="1392" spans="3:8" x14ac:dyDescent="0.25">
      <c r="C1392" s="31"/>
      <c r="D1392" s="31"/>
      <c r="E1392" s="6"/>
      <c r="F1392" s="629"/>
      <c r="H1392" s="631"/>
    </row>
    <row r="1393" spans="3:8" x14ac:dyDescent="0.25">
      <c r="C1393" s="31"/>
      <c r="D1393" s="31"/>
      <c r="E1393" s="6"/>
      <c r="F1393" s="629"/>
      <c r="H1393" s="631"/>
    </row>
    <row r="1394" spans="3:8" x14ac:dyDescent="0.25">
      <c r="C1394" s="31"/>
      <c r="D1394" s="31"/>
      <c r="E1394" s="6"/>
      <c r="F1394" s="629"/>
      <c r="H1394" s="631"/>
    </row>
    <row r="1395" spans="3:8" x14ac:dyDescent="0.25">
      <c r="C1395" s="31"/>
      <c r="D1395" s="31"/>
      <c r="E1395" s="6"/>
      <c r="F1395" s="629"/>
      <c r="H1395" s="631"/>
    </row>
    <row r="1396" spans="3:8" x14ac:dyDescent="0.25">
      <c r="C1396" s="31"/>
      <c r="D1396" s="31"/>
      <c r="E1396" s="6"/>
      <c r="F1396" s="629"/>
      <c r="H1396" s="631"/>
    </row>
    <row r="1397" spans="3:8" x14ac:dyDescent="0.25">
      <c r="C1397" s="31"/>
      <c r="D1397" s="31"/>
      <c r="E1397" s="6"/>
      <c r="F1397" s="629"/>
      <c r="H1397" s="631"/>
    </row>
    <row r="1398" spans="3:8" x14ac:dyDescent="0.25">
      <c r="C1398" s="31"/>
      <c r="D1398" s="31"/>
      <c r="E1398" s="6"/>
      <c r="F1398" s="629"/>
      <c r="H1398" s="631"/>
    </row>
    <row r="1399" spans="3:8" x14ac:dyDescent="0.25">
      <c r="C1399" s="31"/>
      <c r="D1399" s="31"/>
      <c r="E1399" s="6"/>
      <c r="F1399" s="629"/>
      <c r="H1399" s="631"/>
    </row>
    <row r="1400" spans="3:8" x14ac:dyDescent="0.25">
      <c r="C1400" s="31"/>
      <c r="D1400" s="31"/>
      <c r="E1400" s="6"/>
      <c r="F1400" s="629"/>
      <c r="H1400" s="631"/>
    </row>
    <row r="1401" spans="3:8" x14ac:dyDescent="0.25">
      <c r="C1401" s="31"/>
      <c r="D1401" s="31"/>
      <c r="E1401" s="6"/>
      <c r="F1401" s="629"/>
      <c r="H1401" s="631"/>
    </row>
    <row r="1402" spans="3:8" x14ac:dyDescent="0.25">
      <c r="C1402" s="31"/>
      <c r="D1402" s="31"/>
      <c r="E1402" s="6"/>
      <c r="F1402" s="629"/>
      <c r="H1402" s="631"/>
    </row>
    <row r="1403" spans="3:8" x14ac:dyDescent="0.25">
      <c r="C1403" s="31"/>
      <c r="D1403" s="31"/>
      <c r="E1403" s="6"/>
      <c r="F1403" s="629"/>
      <c r="H1403" s="631"/>
    </row>
    <row r="1404" spans="3:8" x14ac:dyDescent="0.25">
      <c r="C1404" s="31"/>
      <c r="D1404" s="31"/>
      <c r="E1404" s="6"/>
      <c r="F1404" s="629"/>
      <c r="H1404" s="631"/>
    </row>
    <row r="1405" spans="3:8" x14ac:dyDescent="0.25">
      <c r="C1405" s="31"/>
      <c r="D1405" s="31"/>
      <c r="E1405" s="6"/>
      <c r="F1405" s="629"/>
      <c r="H1405" s="631"/>
    </row>
    <row r="1406" spans="3:8" x14ac:dyDescent="0.25">
      <c r="C1406" s="31"/>
      <c r="D1406" s="31"/>
      <c r="E1406" s="6"/>
      <c r="F1406" s="629"/>
      <c r="H1406" s="631"/>
    </row>
    <row r="1407" spans="3:8" x14ac:dyDescent="0.25">
      <c r="C1407" s="31"/>
      <c r="D1407" s="31"/>
      <c r="E1407" s="6"/>
      <c r="F1407" s="629"/>
      <c r="H1407" s="631"/>
    </row>
    <row r="1408" spans="3:8" x14ac:dyDescent="0.25">
      <c r="C1408" s="31"/>
      <c r="D1408" s="31"/>
      <c r="E1408" s="6"/>
      <c r="F1408" s="629"/>
      <c r="H1408" s="631"/>
    </row>
    <row r="1409" spans="3:8" x14ac:dyDescent="0.25">
      <c r="C1409" s="31"/>
      <c r="D1409" s="31"/>
      <c r="E1409" s="6"/>
      <c r="F1409" s="629"/>
      <c r="H1409" s="631"/>
    </row>
    <row r="1410" spans="3:8" x14ac:dyDescent="0.25">
      <c r="C1410" s="31"/>
      <c r="D1410" s="31"/>
      <c r="E1410" s="6"/>
      <c r="F1410" s="629"/>
      <c r="H1410" s="631"/>
    </row>
    <row r="1411" spans="3:8" x14ac:dyDescent="0.25">
      <c r="C1411" s="31"/>
      <c r="D1411" s="31"/>
      <c r="E1411" s="6"/>
      <c r="F1411" s="629"/>
      <c r="H1411" s="631"/>
    </row>
    <row r="1412" spans="3:8" x14ac:dyDescent="0.25">
      <c r="C1412" s="31"/>
      <c r="D1412" s="31"/>
      <c r="E1412" s="6"/>
      <c r="F1412" s="629"/>
      <c r="H1412" s="631"/>
    </row>
    <row r="1413" spans="3:8" x14ac:dyDescent="0.25">
      <c r="C1413" s="31"/>
      <c r="D1413" s="31"/>
      <c r="E1413" s="6"/>
      <c r="F1413" s="629"/>
      <c r="H1413" s="631"/>
    </row>
    <row r="1414" spans="3:8" x14ac:dyDescent="0.25">
      <c r="C1414" s="31"/>
      <c r="D1414" s="31"/>
      <c r="E1414" s="6"/>
      <c r="F1414" s="629"/>
      <c r="H1414" s="631"/>
    </row>
    <row r="1415" spans="3:8" x14ac:dyDescent="0.25">
      <c r="C1415" s="31"/>
      <c r="D1415" s="31"/>
      <c r="E1415" s="6"/>
      <c r="F1415" s="629"/>
      <c r="H1415" s="631"/>
    </row>
    <row r="1416" spans="3:8" x14ac:dyDescent="0.25">
      <c r="C1416" s="31"/>
      <c r="D1416" s="31"/>
      <c r="E1416" s="6"/>
      <c r="F1416" s="629"/>
      <c r="H1416" s="631"/>
    </row>
    <row r="1417" spans="3:8" x14ac:dyDescent="0.25">
      <c r="C1417" s="31"/>
      <c r="D1417" s="31"/>
      <c r="E1417" s="6"/>
      <c r="F1417" s="629"/>
      <c r="H1417" s="631"/>
    </row>
    <row r="1418" spans="3:8" x14ac:dyDescent="0.25">
      <c r="C1418" s="31"/>
      <c r="D1418" s="31"/>
      <c r="E1418" s="6"/>
      <c r="F1418" s="629"/>
      <c r="H1418" s="631"/>
    </row>
    <row r="1419" spans="3:8" x14ac:dyDescent="0.25">
      <c r="C1419" s="31"/>
      <c r="D1419" s="31"/>
      <c r="E1419" s="6"/>
      <c r="F1419" s="629"/>
      <c r="H1419" s="631"/>
    </row>
    <row r="1420" spans="3:8" x14ac:dyDescent="0.25">
      <c r="C1420" s="31"/>
      <c r="D1420" s="31"/>
      <c r="E1420" s="6"/>
      <c r="F1420" s="629"/>
      <c r="H1420" s="631"/>
    </row>
    <row r="1421" spans="3:8" x14ac:dyDescent="0.25">
      <c r="C1421" s="31"/>
      <c r="D1421" s="31"/>
      <c r="E1421" s="6"/>
      <c r="F1421" s="629"/>
      <c r="H1421" s="631"/>
    </row>
    <row r="1422" spans="3:8" x14ac:dyDescent="0.25">
      <c r="C1422" s="31"/>
      <c r="D1422" s="31"/>
      <c r="E1422" s="6"/>
      <c r="F1422" s="629"/>
      <c r="H1422" s="631"/>
    </row>
    <row r="1423" spans="3:8" x14ac:dyDescent="0.25">
      <c r="C1423" s="31"/>
      <c r="D1423" s="31"/>
      <c r="E1423" s="6"/>
      <c r="F1423" s="629"/>
      <c r="H1423" s="631"/>
    </row>
    <row r="1424" spans="3:8" x14ac:dyDescent="0.25">
      <c r="C1424" s="31"/>
      <c r="D1424" s="31"/>
      <c r="E1424" s="6"/>
      <c r="F1424" s="629"/>
      <c r="H1424" s="631"/>
    </row>
    <row r="1425" spans="3:8" x14ac:dyDescent="0.25">
      <c r="C1425" s="31"/>
      <c r="D1425" s="31"/>
      <c r="E1425" s="6"/>
      <c r="F1425" s="629"/>
      <c r="H1425" s="631"/>
    </row>
    <row r="1426" spans="3:8" x14ac:dyDescent="0.25">
      <c r="C1426" s="31"/>
      <c r="D1426" s="31"/>
      <c r="E1426" s="6"/>
      <c r="F1426" s="629"/>
      <c r="H1426" s="631"/>
    </row>
    <row r="1427" spans="3:8" x14ac:dyDescent="0.25">
      <c r="C1427" s="31"/>
      <c r="D1427" s="31"/>
      <c r="E1427" s="6"/>
      <c r="F1427" s="629"/>
      <c r="H1427" s="631"/>
    </row>
    <row r="1428" spans="3:8" x14ac:dyDescent="0.25">
      <c r="C1428" s="31"/>
      <c r="D1428" s="31"/>
      <c r="E1428" s="6"/>
      <c r="F1428" s="629"/>
      <c r="H1428" s="631"/>
    </row>
    <row r="1429" spans="3:8" x14ac:dyDescent="0.25">
      <c r="C1429" s="31"/>
      <c r="D1429" s="31"/>
      <c r="E1429" s="6"/>
      <c r="F1429" s="629"/>
      <c r="H1429" s="631"/>
    </row>
    <row r="1430" spans="3:8" x14ac:dyDescent="0.25">
      <c r="C1430" s="31"/>
      <c r="D1430" s="31"/>
      <c r="E1430" s="6"/>
      <c r="F1430" s="629"/>
      <c r="H1430" s="631"/>
    </row>
    <row r="1431" spans="3:8" x14ac:dyDescent="0.25">
      <c r="C1431" s="31"/>
      <c r="D1431" s="31"/>
      <c r="E1431" s="6"/>
      <c r="F1431" s="629"/>
      <c r="H1431" s="631"/>
    </row>
    <row r="1432" spans="3:8" x14ac:dyDescent="0.25">
      <c r="C1432" s="31"/>
      <c r="D1432" s="31"/>
      <c r="E1432" s="6"/>
      <c r="F1432" s="629"/>
      <c r="H1432" s="631"/>
    </row>
    <row r="1433" spans="3:8" x14ac:dyDescent="0.25">
      <c r="C1433" s="31"/>
      <c r="D1433" s="31"/>
      <c r="E1433" s="6"/>
      <c r="F1433" s="629"/>
      <c r="H1433" s="631"/>
    </row>
    <row r="1434" spans="3:8" x14ac:dyDescent="0.25">
      <c r="C1434" s="31"/>
      <c r="D1434" s="31"/>
      <c r="E1434" s="6"/>
      <c r="F1434" s="629"/>
      <c r="H1434" s="631"/>
    </row>
    <row r="1435" spans="3:8" x14ac:dyDescent="0.25">
      <c r="C1435" s="31"/>
      <c r="D1435" s="31"/>
      <c r="E1435" s="6"/>
      <c r="F1435" s="629"/>
      <c r="H1435" s="631"/>
    </row>
    <row r="1436" spans="3:8" x14ac:dyDescent="0.25">
      <c r="C1436" s="31"/>
      <c r="D1436" s="31"/>
      <c r="E1436" s="6"/>
      <c r="F1436" s="629"/>
      <c r="H1436" s="631"/>
    </row>
    <row r="1437" spans="3:8" x14ac:dyDescent="0.25">
      <c r="C1437" s="31"/>
      <c r="D1437" s="31"/>
      <c r="E1437" s="6"/>
      <c r="F1437" s="629"/>
      <c r="H1437" s="631"/>
    </row>
    <row r="1438" spans="3:8" x14ac:dyDescent="0.25">
      <c r="C1438" s="31"/>
      <c r="D1438" s="31"/>
      <c r="E1438" s="6"/>
      <c r="F1438" s="629"/>
      <c r="H1438" s="631"/>
    </row>
    <row r="1439" spans="3:8" x14ac:dyDescent="0.25">
      <c r="C1439" s="31"/>
      <c r="D1439" s="31"/>
      <c r="E1439" s="6"/>
      <c r="F1439" s="629"/>
      <c r="H1439" s="631"/>
    </row>
    <row r="1440" spans="3:8" x14ac:dyDescent="0.25">
      <c r="C1440" s="31"/>
      <c r="D1440" s="31"/>
      <c r="E1440" s="6"/>
      <c r="F1440" s="629"/>
      <c r="H1440" s="631"/>
    </row>
    <row r="1441" spans="3:8" x14ac:dyDescent="0.25">
      <c r="C1441" s="31"/>
      <c r="D1441" s="31"/>
      <c r="E1441" s="6"/>
      <c r="F1441" s="629"/>
      <c r="H1441" s="631"/>
    </row>
    <row r="1442" spans="3:8" x14ac:dyDescent="0.25">
      <c r="C1442" s="31"/>
      <c r="D1442" s="31"/>
      <c r="E1442" s="6"/>
      <c r="F1442" s="629"/>
      <c r="H1442" s="631"/>
    </row>
    <row r="1443" spans="3:8" x14ac:dyDescent="0.25">
      <c r="C1443" s="31"/>
      <c r="D1443" s="31"/>
      <c r="E1443" s="6"/>
      <c r="F1443" s="629"/>
      <c r="H1443" s="631"/>
    </row>
    <row r="1444" spans="3:8" x14ac:dyDescent="0.25">
      <c r="C1444" s="31"/>
      <c r="D1444" s="31"/>
      <c r="E1444" s="6"/>
      <c r="F1444" s="629"/>
      <c r="H1444" s="631"/>
    </row>
    <row r="1445" spans="3:8" x14ac:dyDescent="0.25">
      <c r="C1445" s="31"/>
      <c r="D1445" s="31"/>
      <c r="E1445" s="6"/>
      <c r="F1445" s="629"/>
      <c r="H1445" s="631"/>
    </row>
    <row r="1446" spans="3:8" x14ac:dyDescent="0.25">
      <c r="C1446" s="31"/>
      <c r="D1446" s="31"/>
      <c r="E1446" s="6"/>
      <c r="F1446" s="629"/>
      <c r="H1446" s="631"/>
    </row>
    <row r="1447" spans="3:8" x14ac:dyDescent="0.25">
      <c r="C1447" s="31"/>
      <c r="D1447" s="31"/>
      <c r="E1447" s="6"/>
      <c r="F1447" s="629"/>
      <c r="H1447" s="631"/>
    </row>
    <row r="1448" spans="3:8" x14ac:dyDescent="0.25">
      <c r="C1448" s="31"/>
      <c r="D1448" s="31"/>
      <c r="E1448" s="6"/>
      <c r="F1448" s="629"/>
      <c r="H1448" s="631"/>
    </row>
    <row r="1449" spans="3:8" x14ac:dyDescent="0.25">
      <c r="C1449" s="31"/>
      <c r="D1449" s="31"/>
      <c r="E1449" s="6"/>
      <c r="F1449" s="629"/>
      <c r="H1449" s="631"/>
    </row>
    <row r="1450" spans="3:8" x14ac:dyDescent="0.25">
      <c r="C1450" s="31"/>
      <c r="D1450" s="31"/>
      <c r="E1450" s="6"/>
      <c r="F1450" s="629"/>
      <c r="H1450" s="631"/>
    </row>
    <row r="1451" spans="3:8" x14ac:dyDescent="0.25">
      <c r="C1451" s="31"/>
      <c r="D1451" s="31"/>
      <c r="E1451" s="6"/>
      <c r="F1451" s="629"/>
      <c r="H1451" s="631"/>
    </row>
    <row r="1452" spans="3:8" x14ac:dyDescent="0.25">
      <c r="C1452" s="31"/>
      <c r="D1452" s="31"/>
      <c r="E1452" s="6"/>
      <c r="F1452" s="629"/>
      <c r="H1452" s="631"/>
    </row>
    <row r="1453" spans="3:8" x14ac:dyDescent="0.25">
      <c r="C1453" s="31"/>
      <c r="D1453" s="31"/>
      <c r="E1453" s="6"/>
      <c r="F1453" s="629"/>
      <c r="H1453" s="631"/>
    </row>
    <row r="1454" spans="3:8" x14ac:dyDescent="0.25">
      <c r="C1454" s="31"/>
      <c r="D1454" s="31"/>
      <c r="E1454" s="6"/>
      <c r="F1454" s="629"/>
      <c r="H1454" s="631"/>
    </row>
    <row r="1455" spans="3:8" x14ac:dyDescent="0.25">
      <c r="C1455" s="31"/>
      <c r="D1455" s="31"/>
      <c r="E1455" s="6"/>
      <c r="F1455" s="629"/>
      <c r="H1455" s="631"/>
    </row>
    <row r="1456" spans="3:8" x14ac:dyDescent="0.25">
      <c r="C1456" s="31"/>
      <c r="D1456" s="31"/>
      <c r="E1456" s="6"/>
      <c r="F1456" s="629"/>
      <c r="H1456" s="631"/>
    </row>
    <row r="1457" spans="3:8" x14ac:dyDescent="0.25">
      <c r="C1457" s="31"/>
      <c r="D1457" s="31"/>
      <c r="E1457" s="6"/>
      <c r="F1457" s="629"/>
      <c r="H1457" s="631"/>
    </row>
    <row r="1458" spans="3:8" x14ac:dyDescent="0.25">
      <c r="C1458" s="31"/>
      <c r="D1458" s="31"/>
      <c r="E1458" s="6"/>
      <c r="F1458" s="629"/>
      <c r="H1458" s="631"/>
    </row>
    <row r="1459" spans="3:8" x14ac:dyDescent="0.25">
      <c r="C1459" s="31"/>
      <c r="D1459" s="31"/>
      <c r="E1459" s="6"/>
      <c r="F1459" s="629"/>
      <c r="H1459" s="631"/>
    </row>
    <row r="1460" spans="3:8" x14ac:dyDescent="0.25">
      <c r="C1460" s="31"/>
      <c r="D1460" s="31"/>
      <c r="E1460" s="6"/>
      <c r="F1460" s="629"/>
      <c r="H1460" s="631"/>
    </row>
    <row r="1461" spans="3:8" x14ac:dyDescent="0.25">
      <c r="C1461" s="31"/>
      <c r="D1461" s="31"/>
      <c r="E1461" s="6"/>
      <c r="F1461" s="629"/>
      <c r="H1461" s="631"/>
    </row>
    <row r="1462" spans="3:8" x14ac:dyDescent="0.25">
      <c r="C1462" s="31"/>
      <c r="D1462" s="31"/>
      <c r="E1462" s="6"/>
      <c r="F1462" s="629"/>
      <c r="H1462" s="631"/>
    </row>
    <row r="1463" spans="3:8" x14ac:dyDescent="0.25">
      <c r="C1463" s="31"/>
      <c r="D1463" s="31"/>
      <c r="E1463" s="6"/>
      <c r="F1463" s="629"/>
      <c r="H1463" s="631"/>
    </row>
    <row r="1464" spans="3:8" x14ac:dyDescent="0.25">
      <c r="C1464" s="31"/>
      <c r="D1464" s="31"/>
      <c r="E1464" s="6"/>
      <c r="F1464" s="629"/>
      <c r="H1464" s="631"/>
    </row>
    <row r="1465" spans="3:8" x14ac:dyDescent="0.25">
      <c r="C1465" s="31"/>
      <c r="D1465" s="31"/>
      <c r="E1465" s="6"/>
      <c r="F1465" s="629"/>
      <c r="H1465" s="631"/>
    </row>
    <row r="1466" spans="3:8" x14ac:dyDescent="0.25">
      <c r="C1466" s="31"/>
      <c r="D1466" s="31"/>
      <c r="E1466" s="6"/>
      <c r="F1466" s="629"/>
      <c r="H1466" s="631"/>
    </row>
    <row r="1467" spans="3:8" x14ac:dyDescent="0.25">
      <c r="C1467" s="31"/>
      <c r="D1467" s="31"/>
      <c r="E1467" s="6"/>
      <c r="F1467" s="629"/>
      <c r="H1467" s="631"/>
    </row>
    <row r="1468" spans="3:8" x14ac:dyDescent="0.25">
      <c r="C1468" s="31"/>
      <c r="D1468" s="31"/>
      <c r="E1468" s="6"/>
      <c r="F1468" s="629"/>
      <c r="H1468" s="631"/>
    </row>
    <row r="1469" spans="3:8" x14ac:dyDescent="0.25">
      <c r="C1469" s="31"/>
      <c r="D1469" s="31"/>
      <c r="E1469" s="6"/>
      <c r="F1469" s="629"/>
      <c r="H1469" s="631"/>
    </row>
    <row r="1470" spans="3:8" x14ac:dyDescent="0.25">
      <c r="C1470" s="31"/>
      <c r="D1470" s="31"/>
      <c r="E1470" s="6"/>
      <c r="F1470" s="629"/>
      <c r="H1470" s="631"/>
    </row>
    <row r="1471" spans="3:8" x14ac:dyDescent="0.25">
      <c r="C1471" s="31"/>
      <c r="D1471" s="31"/>
      <c r="E1471" s="6"/>
      <c r="F1471" s="629"/>
      <c r="H1471" s="631"/>
    </row>
    <row r="1472" spans="3:8" x14ac:dyDescent="0.25">
      <c r="C1472" s="31"/>
      <c r="D1472" s="31"/>
      <c r="E1472" s="6"/>
      <c r="F1472" s="629"/>
      <c r="H1472" s="631"/>
    </row>
    <row r="1473" spans="3:8" x14ac:dyDescent="0.25">
      <c r="C1473" s="31"/>
      <c r="D1473" s="31"/>
      <c r="E1473" s="6"/>
      <c r="F1473" s="629"/>
      <c r="H1473" s="631"/>
    </row>
    <row r="1474" spans="3:8" x14ac:dyDescent="0.25">
      <c r="C1474" s="31"/>
      <c r="D1474" s="31"/>
      <c r="E1474" s="6"/>
      <c r="F1474" s="629"/>
      <c r="H1474" s="631"/>
    </row>
    <row r="1475" spans="3:8" x14ac:dyDescent="0.25">
      <c r="C1475" s="31"/>
      <c r="D1475" s="31"/>
      <c r="E1475" s="6"/>
      <c r="F1475" s="629"/>
      <c r="H1475" s="631"/>
    </row>
    <row r="1476" spans="3:8" x14ac:dyDescent="0.25">
      <c r="C1476" s="31"/>
      <c r="D1476" s="31"/>
      <c r="E1476" s="6"/>
      <c r="F1476" s="629"/>
      <c r="H1476" s="631"/>
    </row>
    <row r="1477" spans="3:8" x14ac:dyDescent="0.25">
      <c r="C1477" s="31"/>
      <c r="D1477" s="31"/>
      <c r="E1477" s="6"/>
      <c r="F1477" s="629"/>
      <c r="H1477" s="631"/>
    </row>
    <row r="1478" spans="3:8" x14ac:dyDescent="0.25">
      <c r="C1478" s="31"/>
      <c r="D1478" s="31"/>
      <c r="E1478" s="6"/>
      <c r="F1478" s="629"/>
      <c r="H1478" s="631"/>
    </row>
    <row r="1479" spans="3:8" x14ac:dyDescent="0.25">
      <c r="C1479" s="31"/>
      <c r="D1479" s="31"/>
      <c r="E1479" s="6"/>
      <c r="F1479" s="629"/>
      <c r="H1479" s="631"/>
    </row>
    <row r="1480" spans="3:8" x14ac:dyDescent="0.25">
      <c r="C1480" s="31"/>
      <c r="D1480" s="31"/>
      <c r="E1480" s="6"/>
      <c r="F1480" s="629"/>
      <c r="H1480" s="631"/>
    </row>
    <row r="1481" spans="3:8" x14ac:dyDescent="0.25">
      <c r="C1481" s="31"/>
      <c r="D1481" s="31"/>
      <c r="E1481" s="6"/>
      <c r="F1481" s="629"/>
      <c r="H1481" s="631"/>
    </row>
    <row r="1482" spans="3:8" x14ac:dyDescent="0.25">
      <c r="C1482" s="31"/>
      <c r="D1482" s="31"/>
      <c r="E1482" s="6"/>
      <c r="F1482" s="629"/>
      <c r="H1482" s="631"/>
    </row>
    <row r="1483" spans="3:8" x14ac:dyDescent="0.25">
      <c r="C1483" s="31"/>
      <c r="D1483" s="31"/>
      <c r="E1483" s="6"/>
      <c r="F1483" s="629"/>
      <c r="H1483" s="631"/>
    </row>
    <row r="1484" spans="3:8" x14ac:dyDescent="0.25">
      <c r="C1484" s="31"/>
      <c r="D1484" s="31"/>
      <c r="E1484" s="6"/>
      <c r="F1484" s="629"/>
      <c r="H1484" s="631"/>
    </row>
    <row r="1485" spans="3:8" x14ac:dyDescent="0.25">
      <c r="C1485" s="31"/>
      <c r="D1485" s="31"/>
      <c r="E1485" s="6"/>
      <c r="F1485" s="629"/>
      <c r="H1485" s="631"/>
    </row>
    <row r="1486" spans="3:8" x14ac:dyDescent="0.25">
      <c r="C1486" s="31"/>
      <c r="D1486" s="31"/>
      <c r="E1486" s="6"/>
      <c r="F1486" s="629"/>
      <c r="H1486" s="631"/>
    </row>
    <row r="1487" spans="3:8" x14ac:dyDescent="0.25">
      <c r="C1487" s="31"/>
      <c r="D1487" s="31"/>
      <c r="E1487" s="6"/>
      <c r="F1487" s="629"/>
      <c r="H1487" s="631"/>
    </row>
    <row r="1488" spans="3:8" x14ac:dyDescent="0.25">
      <c r="C1488" s="31"/>
      <c r="D1488" s="31"/>
      <c r="E1488" s="6"/>
      <c r="F1488" s="629"/>
      <c r="H1488" s="631"/>
    </row>
    <row r="1489" spans="3:8" x14ac:dyDescent="0.25">
      <c r="C1489" s="31"/>
      <c r="D1489" s="31"/>
      <c r="E1489" s="6"/>
      <c r="F1489" s="629"/>
      <c r="H1489" s="631"/>
    </row>
    <row r="1490" spans="3:8" x14ac:dyDescent="0.25">
      <c r="C1490" s="31"/>
      <c r="D1490" s="31"/>
      <c r="E1490" s="6"/>
      <c r="F1490" s="629"/>
      <c r="H1490" s="631"/>
    </row>
    <row r="1491" spans="3:8" x14ac:dyDescent="0.25">
      <c r="C1491" s="31"/>
      <c r="D1491" s="31"/>
      <c r="E1491" s="6"/>
      <c r="F1491" s="629"/>
      <c r="H1491" s="631"/>
    </row>
    <row r="1492" spans="3:8" x14ac:dyDescent="0.25">
      <c r="C1492" s="31"/>
      <c r="D1492" s="31"/>
      <c r="E1492" s="6"/>
      <c r="F1492" s="629"/>
      <c r="H1492" s="631"/>
    </row>
    <row r="1493" spans="3:8" x14ac:dyDescent="0.25">
      <c r="C1493" s="31"/>
      <c r="D1493" s="31"/>
      <c r="E1493" s="6"/>
      <c r="F1493" s="629"/>
      <c r="H1493" s="631"/>
    </row>
    <row r="1494" spans="3:8" x14ac:dyDescent="0.25">
      <c r="C1494" s="31"/>
      <c r="D1494" s="31"/>
      <c r="E1494" s="6"/>
      <c r="F1494" s="629"/>
      <c r="H1494" s="631"/>
    </row>
    <row r="1495" spans="3:8" x14ac:dyDescent="0.25">
      <c r="C1495" s="31"/>
      <c r="D1495" s="31"/>
      <c r="E1495" s="6"/>
      <c r="F1495" s="629"/>
      <c r="H1495" s="631"/>
    </row>
    <row r="1496" spans="3:8" x14ac:dyDescent="0.25">
      <c r="C1496" s="31"/>
      <c r="D1496" s="31"/>
      <c r="E1496" s="6"/>
      <c r="F1496" s="629"/>
      <c r="H1496" s="631"/>
    </row>
    <row r="1497" spans="3:8" x14ac:dyDescent="0.25">
      <c r="C1497" s="31"/>
      <c r="D1497" s="31"/>
      <c r="E1497" s="6"/>
      <c r="F1497" s="629"/>
      <c r="H1497" s="631"/>
    </row>
    <row r="1498" spans="3:8" x14ac:dyDescent="0.25">
      <c r="C1498" s="31"/>
      <c r="D1498" s="31"/>
      <c r="E1498" s="6"/>
      <c r="F1498" s="629"/>
      <c r="H1498" s="631"/>
    </row>
    <row r="1499" spans="3:8" x14ac:dyDescent="0.25">
      <c r="C1499" s="31"/>
      <c r="D1499" s="31"/>
      <c r="E1499" s="6"/>
      <c r="F1499" s="629"/>
      <c r="H1499" s="631"/>
    </row>
    <row r="1500" spans="3:8" x14ac:dyDescent="0.25">
      <c r="C1500" s="31"/>
      <c r="D1500" s="31"/>
      <c r="E1500" s="6"/>
      <c r="F1500" s="629"/>
      <c r="H1500" s="631"/>
    </row>
    <row r="1501" spans="3:8" x14ac:dyDescent="0.25">
      <c r="C1501" s="31"/>
      <c r="D1501" s="31"/>
      <c r="E1501" s="6"/>
      <c r="F1501" s="629"/>
      <c r="H1501" s="631"/>
    </row>
    <row r="1502" spans="3:8" x14ac:dyDescent="0.25">
      <c r="C1502" s="31"/>
      <c r="D1502" s="31"/>
      <c r="E1502" s="6"/>
      <c r="F1502" s="629"/>
      <c r="H1502" s="631"/>
    </row>
    <row r="1503" spans="3:8" x14ac:dyDescent="0.25">
      <c r="C1503" s="31"/>
      <c r="D1503" s="31"/>
      <c r="E1503" s="6"/>
      <c r="F1503" s="629"/>
      <c r="H1503" s="631"/>
    </row>
    <row r="1504" spans="3:8" x14ac:dyDescent="0.25">
      <c r="C1504" s="31"/>
      <c r="D1504" s="31"/>
      <c r="E1504" s="6"/>
      <c r="F1504" s="629"/>
      <c r="H1504" s="631"/>
    </row>
    <row r="1505" spans="3:8" x14ac:dyDescent="0.25">
      <c r="C1505" s="31"/>
      <c r="D1505" s="31"/>
      <c r="E1505" s="6"/>
      <c r="F1505" s="629"/>
      <c r="H1505" s="631"/>
    </row>
    <row r="1506" spans="3:8" x14ac:dyDescent="0.25">
      <c r="C1506" s="31"/>
      <c r="D1506" s="31"/>
      <c r="E1506" s="6"/>
      <c r="F1506" s="629"/>
      <c r="H1506" s="631"/>
    </row>
    <row r="1507" spans="3:8" x14ac:dyDescent="0.25">
      <c r="C1507" s="31"/>
      <c r="D1507" s="31"/>
      <c r="E1507" s="6"/>
      <c r="F1507" s="629"/>
      <c r="H1507" s="631"/>
    </row>
    <row r="1508" spans="3:8" x14ac:dyDescent="0.25">
      <c r="C1508" s="31"/>
      <c r="D1508" s="31"/>
      <c r="E1508" s="6"/>
      <c r="F1508" s="629"/>
      <c r="H1508" s="631"/>
    </row>
    <row r="1509" spans="3:8" x14ac:dyDescent="0.25">
      <c r="C1509" s="31"/>
      <c r="D1509" s="31"/>
      <c r="E1509" s="6"/>
      <c r="F1509" s="629"/>
      <c r="H1509" s="631"/>
    </row>
    <row r="1510" spans="3:8" x14ac:dyDescent="0.25">
      <c r="C1510" s="31"/>
      <c r="D1510" s="31"/>
      <c r="E1510" s="6"/>
      <c r="F1510" s="629"/>
      <c r="H1510" s="631"/>
    </row>
    <row r="1511" spans="3:8" x14ac:dyDescent="0.25">
      <c r="C1511" s="31"/>
      <c r="D1511" s="31"/>
      <c r="E1511" s="6"/>
      <c r="F1511" s="629"/>
      <c r="H1511" s="631"/>
    </row>
    <row r="1512" spans="3:8" x14ac:dyDescent="0.25">
      <c r="C1512" s="31"/>
      <c r="D1512" s="31"/>
      <c r="E1512" s="6"/>
      <c r="F1512" s="629"/>
      <c r="H1512" s="631"/>
    </row>
    <row r="1513" spans="3:8" x14ac:dyDescent="0.25">
      <c r="C1513" s="31"/>
      <c r="D1513" s="31"/>
      <c r="E1513" s="6"/>
      <c r="F1513" s="629"/>
      <c r="H1513" s="631"/>
    </row>
    <row r="1514" spans="3:8" x14ac:dyDescent="0.25">
      <c r="C1514" s="31"/>
      <c r="D1514" s="31"/>
      <c r="E1514" s="6"/>
      <c r="F1514" s="629"/>
      <c r="H1514" s="631"/>
    </row>
    <row r="1515" spans="3:8" x14ac:dyDescent="0.25">
      <c r="C1515" s="31"/>
      <c r="D1515" s="31"/>
      <c r="E1515" s="6"/>
      <c r="F1515" s="629"/>
      <c r="H1515" s="631"/>
    </row>
    <row r="1516" spans="3:8" x14ac:dyDescent="0.25">
      <c r="C1516" s="31"/>
      <c r="D1516" s="31"/>
      <c r="E1516" s="6"/>
      <c r="F1516" s="629"/>
      <c r="H1516" s="631"/>
    </row>
    <row r="1517" spans="3:8" x14ac:dyDescent="0.25">
      <c r="C1517" s="31"/>
      <c r="D1517" s="31"/>
      <c r="E1517" s="6"/>
      <c r="F1517" s="629"/>
      <c r="H1517" s="631"/>
    </row>
    <row r="1518" spans="3:8" x14ac:dyDescent="0.25">
      <c r="C1518" s="31"/>
      <c r="D1518" s="31"/>
      <c r="E1518" s="6"/>
      <c r="F1518" s="629"/>
      <c r="H1518" s="631"/>
    </row>
    <row r="1519" spans="3:8" x14ac:dyDescent="0.25">
      <c r="C1519" s="31"/>
      <c r="D1519" s="31"/>
      <c r="E1519" s="6"/>
      <c r="F1519" s="629"/>
      <c r="H1519" s="631"/>
    </row>
    <row r="1520" spans="3:8" x14ac:dyDescent="0.25">
      <c r="C1520" s="31"/>
      <c r="D1520" s="31"/>
      <c r="E1520" s="6"/>
      <c r="F1520" s="629"/>
      <c r="H1520" s="631"/>
    </row>
    <row r="1521" spans="3:8" x14ac:dyDescent="0.25">
      <c r="C1521" s="31"/>
      <c r="D1521" s="31"/>
      <c r="E1521" s="6"/>
      <c r="F1521" s="629"/>
      <c r="H1521" s="631"/>
    </row>
    <row r="1522" spans="3:8" x14ac:dyDescent="0.25">
      <c r="C1522" s="31"/>
      <c r="D1522" s="31"/>
      <c r="E1522" s="6"/>
      <c r="F1522" s="629"/>
      <c r="H1522" s="631"/>
    </row>
    <row r="1523" spans="3:8" x14ac:dyDescent="0.25">
      <c r="C1523" s="31"/>
      <c r="D1523" s="31"/>
      <c r="E1523" s="6"/>
      <c r="F1523" s="629"/>
      <c r="H1523" s="631"/>
    </row>
    <row r="1524" spans="3:8" x14ac:dyDescent="0.25">
      <c r="C1524" s="31"/>
      <c r="D1524" s="31"/>
      <c r="E1524" s="6"/>
      <c r="F1524" s="629"/>
      <c r="H1524" s="631"/>
    </row>
    <row r="1525" spans="3:8" x14ac:dyDescent="0.25">
      <c r="C1525" s="31"/>
      <c r="D1525" s="31"/>
      <c r="E1525" s="6"/>
      <c r="F1525" s="629"/>
      <c r="H1525" s="631"/>
    </row>
    <row r="1526" spans="3:8" x14ac:dyDescent="0.25">
      <c r="C1526" s="31"/>
      <c r="D1526" s="31"/>
      <c r="E1526" s="6"/>
      <c r="F1526" s="629"/>
      <c r="H1526" s="631"/>
    </row>
    <row r="1527" spans="3:8" x14ac:dyDescent="0.25">
      <c r="C1527" s="31"/>
      <c r="D1527" s="31"/>
      <c r="E1527" s="6"/>
      <c r="F1527" s="629"/>
      <c r="H1527" s="631"/>
    </row>
    <row r="1528" spans="3:8" x14ac:dyDescent="0.25">
      <c r="C1528" s="31"/>
      <c r="D1528" s="31"/>
      <c r="E1528" s="6"/>
      <c r="F1528" s="629"/>
      <c r="H1528" s="631"/>
    </row>
    <row r="1529" spans="3:8" x14ac:dyDescent="0.25">
      <c r="C1529" s="31"/>
      <c r="D1529" s="31"/>
      <c r="E1529" s="6"/>
      <c r="F1529" s="629"/>
      <c r="H1529" s="631"/>
    </row>
    <row r="1530" spans="3:8" x14ac:dyDescent="0.25">
      <c r="C1530" s="31"/>
      <c r="D1530" s="31"/>
      <c r="E1530" s="6"/>
      <c r="F1530" s="629"/>
      <c r="H1530" s="631"/>
    </row>
    <row r="1531" spans="3:8" x14ac:dyDescent="0.25">
      <c r="C1531" s="31"/>
      <c r="D1531" s="31"/>
      <c r="E1531" s="6"/>
      <c r="F1531" s="629"/>
      <c r="H1531" s="631"/>
    </row>
    <row r="1532" spans="3:8" x14ac:dyDescent="0.25">
      <c r="C1532" s="31"/>
      <c r="D1532" s="31"/>
      <c r="E1532" s="6"/>
      <c r="F1532" s="629"/>
      <c r="H1532" s="631"/>
    </row>
    <row r="1533" spans="3:8" x14ac:dyDescent="0.25">
      <c r="C1533" s="31"/>
      <c r="D1533" s="31"/>
      <c r="E1533" s="6"/>
      <c r="F1533" s="629"/>
      <c r="H1533" s="631"/>
    </row>
    <row r="1534" spans="3:8" x14ac:dyDescent="0.25">
      <c r="C1534" s="31"/>
      <c r="D1534" s="31"/>
      <c r="E1534" s="6"/>
      <c r="F1534" s="629"/>
      <c r="H1534" s="631"/>
    </row>
    <row r="1535" spans="3:8" x14ac:dyDescent="0.25">
      <c r="C1535" s="31"/>
      <c r="D1535" s="31"/>
      <c r="E1535" s="6"/>
      <c r="F1535" s="629"/>
      <c r="H1535" s="631"/>
    </row>
    <row r="1536" spans="3:8" x14ac:dyDescent="0.25">
      <c r="C1536" s="31"/>
      <c r="D1536" s="31"/>
      <c r="E1536" s="6"/>
      <c r="F1536" s="629"/>
      <c r="H1536" s="631"/>
    </row>
    <row r="1537" spans="3:8" x14ac:dyDescent="0.25">
      <c r="C1537" s="31"/>
      <c r="D1537" s="31"/>
      <c r="E1537" s="6"/>
      <c r="F1537" s="629"/>
      <c r="H1537" s="631"/>
    </row>
    <row r="1538" spans="3:8" x14ac:dyDescent="0.25">
      <c r="C1538" s="31"/>
      <c r="D1538" s="31"/>
      <c r="E1538" s="6"/>
      <c r="F1538" s="629"/>
      <c r="H1538" s="631"/>
    </row>
    <row r="1539" spans="3:8" x14ac:dyDescent="0.25">
      <c r="C1539" s="31"/>
      <c r="D1539" s="31"/>
      <c r="E1539" s="6"/>
      <c r="F1539" s="629"/>
      <c r="H1539" s="631"/>
    </row>
    <row r="1540" spans="3:8" x14ac:dyDescent="0.25">
      <c r="C1540" s="31"/>
      <c r="D1540" s="31"/>
      <c r="E1540" s="6"/>
      <c r="F1540" s="629"/>
      <c r="H1540" s="631"/>
    </row>
    <row r="1541" spans="3:8" x14ac:dyDescent="0.25">
      <c r="C1541" s="31"/>
      <c r="D1541" s="31"/>
      <c r="E1541" s="6"/>
      <c r="F1541" s="629"/>
      <c r="H1541" s="631"/>
    </row>
    <row r="1542" spans="3:8" x14ac:dyDescent="0.25">
      <c r="C1542" s="31"/>
      <c r="D1542" s="31"/>
      <c r="E1542" s="6"/>
      <c r="F1542" s="629"/>
      <c r="H1542" s="631"/>
    </row>
    <row r="1543" spans="3:8" x14ac:dyDescent="0.25">
      <c r="C1543" s="31"/>
      <c r="D1543" s="31"/>
      <c r="E1543" s="6"/>
      <c r="F1543" s="629"/>
      <c r="H1543" s="631"/>
    </row>
    <row r="1544" spans="3:8" x14ac:dyDescent="0.25">
      <c r="C1544" s="31"/>
      <c r="D1544" s="31"/>
      <c r="E1544" s="6"/>
      <c r="F1544" s="629"/>
      <c r="H1544" s="631"/>
    </row>
    <row r="1545" spans="3:8" x14ac:dyDescent="0.25">
      <c r="C1545" s="31"/>
      <c r="D1545" s="31"/>
      <c r="E1545" s="6"/>
      <c r="F1545" s="629"/>
      <c r="H1545" s="631"/>
    </row>
    <row r="1546" spans="3:8" x14ac:dyDescent="0.25">
      <c r="C1546" s="31"/>
      <c r="D1546" s="31"/>
      <c r="E1546" s="6"/>
      <c r="F1546" s="629"/>
      <c r="H1546" s="631"/>
    </row>
    <row r="1547" spans="3:8" x14ac:dyDescent="0.25">
      <c r="C1547" s="31"/>
      <c r="D1547" s="31"/>
      <c r="E1547" s="6"/>
      <c r="F1547" s="629"/>
      <c r="H1547" s="631"/>
    </row>
    <row r="1548" spans="3:8" x14ac:dyDescent="0.25">
      <c r="C1548" s="31"/>
      <c r="D1548" s="31"/>
      <c r="E1548" s="6"/>
      <c r="F1548" s="629"/>
      <c r="H1548" s="631"/>
    </row>
    <row r="1549" spans="3:8" x14ac:dyDescent="0.25">
      <c r="C1549" s="31"/>
      <c r="D1549" s="31"/>
      <c r="E1549" s="6"/>
      <c r="F1549" s="629"/>
      <c r="H1549" s="631"/>
    </row>
    <row r="1550" spans="3:8" x14ac:dyDescent="0.25">
      <c r="C1550" s="31"/>
      <c r="D1550" s="31"/>
      <c r="E1550" s="6"/>
      <c r="F1550" s="629"/>
      <c r="H1550" s="631"/>
    </row>
    <row r="1551" spans="3:8" x14ac:dyDescent="0.25">
      <c r="C1551" s="31"/>
      <c r="D1551" s="31"/>
      <c r="E1551" s="6"/>
      <c r="F1551" s="629"/>
      <c r="H1551" s="631"/>
    </row>
    <row r="1552" spans="3:8" x14ac:dyDescent="0.25">
      <c r="C1552" s="31"/>
      <c r="D1552" s="31"/>
      <c r="E1552" s="6"/>
      <c r="F1552" s="629"/>
      <c r="H1552" s="631"/>
    </row>
    <row r="1553" spans="3:8" x14ac:dyDescent="0.25">
      <c r="C1553" s="31"/>
      <c r="D1553" s="31"/>
      <c r="E1553" s="6"/>
      <c r="F1553" s="629"/>
      <c r="H1553" s="631"/>
    </row>
    <row r="1554" spans="3:8" x14ac:dyDescent="0.25">
      <c r="C1554" s="31"/>
      <c r="D1554" s="31"/>
      <c r="E1554" s="6"/>
      <c r="F1554" s="629"/>
      <c r="H1554" s="631"/>
    </row>
    <row r="1555" spans="3:8" x14ac:dyDescent="0.25">
      <c r="C1555" s="31"/>
      <c r="D1555" s="31"/>
      <c r="E1555" s="6"/>
      <c r="F1555" s="629"/>
      <c r="H1555" s="631"/>
    </row>
    <row r="1556" spans="3:8" x14ac:dyDescent="0.25">
      <c r="C1556" s="31"/>
      <c r="D1556" s="31"/>
      <c r="E1556" s="6"/>
      <c r="F1556" s="629"/>
      <c r="H1556" s="631"/>
    </row>
    <row r="1557" spans="3:8" x14ac:dyDescent="0.25">
      <c r="C1557" s="31"/>
      <c r="D1557" s="31"/>
      <c r="E1557" s="6"/>
      <c r="F1557" s="629"/>
      <c r="H1557" s="631"/>
    </row>
    <row r="1558" spans="3:8" x14ac:dyDescent="0.25">
      <c r="C1558" s="31"/>
      <c r="D1558" s="31"/>
      <c r="E1558" s="6"/>
      <c r="F1558" s="629"/>
      <c r="H1558" s="631"/>
    </row>
    <row r="1559" spans="3:8" x14ac:dyDescent="0.25">
      <c r="C1559" s="31"/>
      <c r="D1559" s="31"/>
      <c r="E1559" s="6"/>
      <c r="F1559" s="629"/>
      <c r="H1559" s="631"/>
    </row>
    <row r="1560" spans="3:8" x14ac:dyDescent="0.25">
      <c r="C1560" s="31"/>
      <c r="D1560" s="31"/>
      <c r="E1560" s="6"/>
      <c r="F1560" s="629"/>
      <c r="H1560" s="631"/>
    </row>
    <row r="1561" spans="3:8" x14ac:dyDescent="0.25">
      <c r="C1561" s="31"/>
      <c r="D1561" s="31"/>
      <c r="E1561" s="6"/>
      <c r="F1561" s="629"/>
      <c r="H1561" s="631"/>
    </row>
    <row r="1562" spans="3:8" x14ac:dyDescent="0.25">
      <c r="C1562" s="31"/>
      <c r="D1562" s="31"/>
      <c r="E1562" s="6"/>
      <c r="F1562" s="629"/>
      <c r="H1562" s="631"/>
    </row>
    <row r="1563" spans="3:8" x14ac:dyDescent="0.25">
      <c r="C1563" s="31"/>
      <c r="D1563" s="31"/>
      <c r="E1563" s="6"/>
      <c r="F1563" s="629"/>
      <c r="H1563" s="631"/>
    </row>
    <row r="1564" spans="3:8" x14ac:dyDescent="0.25">
      <c r="C1564" s="31"/>
      <c r="D1564" s="31"/>
      <c r="E1564" s="6"/>
      <c r="F1564" s="629"/>
      <c r="H1564" s="631"/>
    </row>
    <row r="1565" spans="3:8" x14ac:dyDescent="0.25">
      <c r="C1565" s="31"/>
      <c r="D1565" s="31"/>
      <c r="E1565" s="6"/>
      <c r="F1565" s="629"/>
      <c r="H1565" s="631"/>
    </row>
    <row r="1566" spans="3:8" x14ac:dyDescent="0.25">
      <c r="C1566" s="31"/>
      <c r="D1566" s="31"/>
      <c r="E1566" s="6"/>
      <c r="F1566" s="629"/>
      <c r="H1566" s="631"/>
    </row>
    <row r="1567" spans="3:8" x14ac:dyDescent="0.25">
      <c r="C1567" s="31"/>
      <c r="D1567" s="31"/>
      <c r="E1567" s="6"/>
      <c r="F1567" s="629"/>
      <c r="H1567" s="631"/>
    </row>
    <row r="1568" spans="3:8" x14ac:dyDescent="0.25">
      <c r="C1568" s="31"/>
      <c r="D1568" s="31"/>
      <c r="E1568" s="6"/>
      <c r="F1568" s="629"/>
      <c r="H1568" s="631"/>
    </row>
    <row r="1569" spans="3:8" x14ac:dyDescent="0.25">
      <c r="C1569" s="31"/>
      <c r="D1569" s="31"/>
      <c r="E1569" s="6"/>
      <c r="F1569" s="629"/>
      <c r="H1569" s="631"/>
    </row>
    <row r="1570" spans="3:8" x14ac:dyDescent="0.25">
      <c r="C1570" s="31"/>
      <c r="D1570" s="31"/>
      <c r="E1570" s="6"/>
      <c r="F1570" s="629"/>
      <c r="H1570" s="631"/>
    </row>
    <row r="1571" spans="3:8" x14ac:dyDescent="0.25">
      <c r="C1571" s="31"/>
      <c r="D1571" s="31"/>
      <c r="E1571" s="6"/>
      <c r="F1571" s="629"/>
      <c r="H1571" s="631"/>
    </row>
    <row r="1572" spans="3:8" x14ac:dyDescent="0.25">
      <c r="C1572" s="31"/>
      <c r="D1572" s="31"/>
      <c r="E1572" s="6"/>
      <c r="F1572" s="629"/>
      <c r="H1572" s="631"/>
    </row>
    <row r="1573" spans="3:8" x14ac:dyDescent="0.25">
      <c r="C1573" s="31"/>
      <c r="D1573" s="31"/>
      <c r="E1573" s="6"/>
      <c r="F1573" s="629"/>
      <c r="H1573" s="631"/>
    </row>
    <row r="1574" spans="3:8" x14ac:dyDescent="0.25">
      <c r="C1574" s="31"/>
      <c r="D1574" s="31"/>
      <c r="E1574" s="6"/>
      <c r="F1574" s="629"/>
      <c r="H1574" s="631"/>
    </row>
    <row r="1575" spans="3:8" x14ac:dyDescent="0.25">
      <c r="C1575" s="31"/>
      <c r="D1575" s="31"/>
      <c r="E1575" s="6"/>
      <c r="F1575" s="629"/>
      <c r="H1575" s="631"/>
    </row>
    <row r="1576" spans="3:8" x14ac:dyDescent="0.25">
      <c r="C1576" s="31"/>
      <c r="D1576" s="31"/>
      <c r="E1576" s="6"/>
      <c r="F1576" s="629"/>
      <c r="H1576" s="631"/>
    </row>
    <row r="1577" spans="3:8" x14ac:dyDescent="0.25">
      <c r="C1577" s="31"/>
      <c r="D1577" s="31"/>
      <c r="E1577" s="6"/>
      <c r="F1577" s="629"/>
      <c r="H1577" s="631"/>
    </row>
    <row r="1578" spans="3:8" x14ac:dyDescent="0.25">
      <c r="C1578" s="31"/>
      <c r="D1578" s="31"/>
      <c r="E1578" s="6"/>
      <c r="F1578" s="629"/>
      <c r="H1578" s="631"/>
    </row>
    <row r="1579" spans="3:8" x14ac:dyDescent="0.25">
      <c r="C1579" s="31"/>
      <c r="D1579" s="31"/>
      <c r="E1579" s="6"/>
      <c r="F1579" s="629"/>
      <c r="H1579" s="631"/>
    </row>
    <row r="1580" spans="3:8" x14ac:dyDescent="0.25">
      <c r="C1580" s="31"/>
      <c r="D1580" s="31"/>
      <c r="E1580" s="6"/>
      <c r="F1580" s="629"/>
      <c r="H1580" s="631"/>
    </row>
    <row r="1581" spans="3:8" x14ac:dyDescent="0.25">
      <c r="C1581" s="31"/>
      <c r="D1581" s="31"/>
      <c r="E1581" s="6"/>
      <c r="F1581" s="629"/>
      <c r="H1581" s="631"/>
    </row>
    <row r="1582" spans="3:8" x14ac:dyDescent="0.25">
      <c r="C1582" s="31"/>
      <c r="D1582" s="31"/>
      <c r="E1582" s="6"/>
      <c r="F1582" s="629"/>
      <c r="H1582" s="631"/>
    </row>
    <row r="1583" spans="3:8" x14ac:dyDescent="0.25">
      <c r="C1583" s="31"/>
      <c r="D1583" s="31"/>
      <c r="E1583" s="6"/>
      <c r="F1583" s="629"/>
      <c r="H1583" s="631"/>
    </row>
    <row r="1584" spans="3:8" x14ac:dyDescent="0.25">
      <c r="C1584" s="31"/>
      <c r="D1584" s="31"/>
      <c r="E1584" s="6"/>
      <c r="F1584" s="629"/>
      <c r="H1584" s="631"/>
    </row>
    <row r="1585" spans="3:8" x14ac:dyDescent="0.25">
      <c r="C1585" s="31"/>
      <c r="D1585" s="31"/>
      <c r="E1585" s="6"/>
      <c r="F1585" s="629"/>
      <c r="H1585" s="631"/>
    </row>
    <row r="1586" spans="3:8" x14ac:dyDescent="0.25">
      <c r="C1586" s="31"/>
      <c r="D1586" s="31"/>
      <c r="E1586" s="6"/>
      <c r="F1586" s="629"/>
      <c r="H1586" s="631"/>
    </row>
    <row r="1587" spans="3:8" x14ac:dyDescent="0.25">
      <c r="C1587" s="31"/>
      <c r="D1587" s="31"/>
      <c r="E1587" s="6"/>
      <c r="F1587" s="629"/>
      <c r="H1587" s="631"/>
    </row>
    <row r="1588" spans="3:8" x14ac:dyDescent="0.25">
      <c r="C1588" s="31"/>
      <c r="D1588" s="31"/>
      <c r="E1588" s="6"/>
      <c r="F1588" s="629"/>
      <c r="H1588" s="631"/>
    </row>
    <row r="1589" spans="3:8" x14ac:dyDescent="0.25">
      <c r="C1589" s="31"/>
      <c r="D1589" s="31"/>
      <c r="E1589" s="6"/>
      <c r="F1589" s="629"/>
      <c r="H1589" s="631"/>
    </row>
    <row r="1590" spans="3:8" x14ac:dyDescent="0.25">
      <c r="C1590" s="31"/>
      <c r="D1590" s="31"/>
      <c r="E1590" s="6"/>
      <c r="F1590" s="629"/>
      <c r="H1590" s="631"/>
    </row>
    <row r="1591" spans="3:8" x14ac:dyDescent="0.25">
      <c r="C1591" s="31"/>
      <c r="D1591" s="31"/>
      <c r="E1591" s="6"/>
      <c r="F1591" s="629"/>
      <c r="H1591" s="631"/>
    </row>
    <row r="1592" spans="3:8" x14ac:dyDescent="0.25">
      <c r="C1592" s="31"/>
      <c r="D1592" s="31"/>
      <c r="E1592" s="6"/>
      <c r="F1592" s="629"/>
      <c r="H1592" s="631"/>
    </row>
    <row r="1593" spans="3:8" x14ac:dyDescent="0.25">
      <c r="C1593" s="31"/>
      <c r="D1593" s="31"/>
      <c r="E1593" s="6"/>
      <c r="F1593" s="629"/>
      <c r="H1593" s="631"/>
    </row>
    <row r="1594" spans="3:8" x14ac:dyDescent="0.25">
      <c r="C1594" s="31"/>
      <c r="D1594" s="31"/>
      <c r="E1594" s="6"/>
      <c r="F1594" s="629"/>
      <c r="H1594" s="631"/>
    </row>
    <row r="1595" spans="3:8" x14ac:dyDescent="0.25">
      <c r="C1595" s="31"/>
      <c r="D1595" s="31"/>
      <c r="E1595" s="6"/>
      <c r="F1595" s="629"/>
      <c r="H1595" s="631"/>
    </row>
    <row r="1596" spans="3:8" x14ac:dyDescent="0.25">
      <c r="C1596" s="31"/>
      <c r="D1596" s="31"/>
      <c r="E1596" s="6"/>
      <c r="F1596" s="629"/>
      <c r="H1596" s="631"/>
    </row>
    <row r="1597" spans="3:8" x14ac:dyDescent="0.25">
      <c r="C1597" s="31"/>
      <c r="D1597" s="31"/>
      <c r="E1597" s="6"/>
      <c r="F1597" s="629"/>
      <c r="H1597" s="631"/>
    </row>
    <row r="1598" spans="3:8" x14ac:dyDescent="0.25">
      <c r="C1598" s="31"/>
      <c r="D1598" s="31"/>
      <c r="E1598" s="6"/>
      <c r="F1598" s="629"/>
      <c r="H1598" s="631"/>
    </row>
    <row r="1599" spans="3:8" x14ac:dyDescent="0.25">
      <c r="C1599" s="31"/>
      <c r="D1599" s="31"/>
      <c r="E1599" s="6"/>
      <c r="F1599" s="629"/>
      <c r="H1599" s="631"/>
    </row>
    <row r="1600" spans="3:8" x14ac:dyDescent="0.25">
      <c r="C1600" s="31"/>
      <c r="D1600" s="31"/>
      <c r="E1600" s="6"/>
      <c r="F1600" s="629"/>
      <c r="H1600" s="631"/>
    </row>
    <row r="1601" spans="3:8" x14ac:dyDescent="0.25">
      <c r="C1601" s="31"/>
      <c r="D1601" s="31"/>
      <c r="E1601" s="6"/>
      <c r="F1601" s="629"/>
      <c r="H1601" s="631"/>
    </row>
    <row r="1602" spans="3:8" x14ac:dyDescent="0.25">
      <c r="C1602" s="31"/>
      <c r="D1602" s="31"/>
      <c r="E1602" s="6"/>
      <c r="F1602" s="629"/>
      <c r="H1602" s="631"/>
    </row>
    <row r="1603" spans="3:8" x14ac:dyDescent="0.25">
      <c r="C1603" s="31"/>
      <c r="D1603" s="31"/>
      <c r="E1603" s="6"/>
      <c r="F1603" s="629"/>
      <c r="H1603" s="631"/>
    </row>
    <row r="1604" spans="3:8" x14ac:dyDescent="0.25">
      <c r="C1604" s="31"/>
      <c r="D1604" s="31"/>
      <c r="E1604" s="6"/>
      <c r="F1604" s="629"/>
      <c r="H1604" s="631"/>
    </row>
    <row r="1605" spans="3:8" x14ac:dyDescent="0.25">
      <c r="C1605" s="31"/>
      <c r="D1605" s="31"/>
      <c r="E1605" s="6"/>
      <c r="F1605" s="629"/>
      <c r="H1605" s="631"/>
    </row>
    <row r="1606" spans="3:8" x14ac:dyDescent="0.25">
      <c r="C1606" s="31"/>
      <c r="D1606" s="31"/>
      <c r="E1606" s="6"/>
      <c r="F1606" s="629"/>
      <c r="H1606" s="631"/>
    </row>
    <row r="1607" spans="3:8" x14ac:dyDescent="0.25">
      <c r="C1607" s="31"/>
      <c r="D1607" s="31"/>
      <c r="E1607" s="6"/>
      <c r="F1607" s="629"/>
      <c r="H1607" s="631"/>
    </row>
    <row r="1608" spans="3:8" x14ac:dyDescent="0.25">
      <c r="C1608" s="31"/>
      <c r="D1608" s="31"/>
      <c r="E1608" s="6"/>
      <c r="F1608" s="629"/>
      <c r="H1608" s="631"/>
    </row>
    <row r="1609" spans="3:8" x14ac:dyDescent="0.25">
      <c r="C1609" s="31"/>
      <c r="D1609" s="31"/>
      <c r="E1609" s="6"/>
      <c r="F1609" s="629"/>
      <c r="H1609" s="631"/>
    </row>
    <row r="1610" spans="3:8" x14ac:dyDescent="0.25">
      <c r="C1610" s="31"/>
      <c r="D1610" s="31"/>
      <c r="E1610" s="6"/>
      <c r="F1610" s="629"/>
      <c r="H1610" s="631"/>
    </row>
    <row r="1611" spans="3:8" x14ac:dyDescent="0.25">
      <c r="C1611" s="31"/>
      <c r="D1611" s="31"/>
      <c r="E1611" s="6"/>
      <c r="F1611" s="629"/>
      <c r="H1611" s="631"/>
    </row>
    <row r="1612" spans="3:8" x14ac:dyDescent="0.25">
      <c r="C1612" s="31"/>
      <c r="D1612" s="31"/>
      <c r="E1612" s="6"/>
      <c r="F1612" s="629"/>
      <c r="H1612" s="631"/>
    </row>
    <row r="1613" spans="3:8" x14ac:dyDescent="0.25">
      <c r="C1613" s="31"/>
      <c r="D1613" s="31"/>
      <c r="E1613" s="6"/>
      <c r="F1613" s="629"/>
      <c r="H1613" s="631"/>
    </row>
    <row r="1614" spans="3:8" x14ac:dyDescent="0.25">
      <c r="C1614" s="31"/>
      <c r="D1614" s="31"/>
      <c r="E1614" s="6"/>
      <c r="F1614" s="629"/>
      <c r="H1614" s="631"/>
    </row>
    <row r="1615" spans="3:8" x14ac:dyDescent="0.25">
      <c r="C1615" s="31"/>
      <c r="D1615" s="31"/>
      <c r="E1615" s="6"/>
      <c r="F1615" s="629"/>
      <c r="H1615" s="631"/>
    </row>
    <row r="1616" spans="3:8" x14ac:dyDescent="0.25">
      <c r="C1616" s="31"/>
      <c r="D1616" s="31"/>
      <c r="E1616" s="6"/>
      <c r="F1616" s="629"/>
      <c r="H1616" s="631"/>
    </row>
    <row r="1617" spans="3:8" x14ac:dyDescent="0.25">
      <c r="C1617" s="31"/>
      <c r="D1617" s="31"/>
      <c r="E1617" s="6"/>
      <c r="F1617" s="629"/>
      <c r="H1617" s="631"/>
    </row>
    <row r="1618" spans="3:8" x14ac:dyDescent="0.25">
      <c r="C1618" s="31"/>
      <c r="D1618" s="31"/>
      <c r="E1618" s="6"/>
      <c r="F1618" s="629"/>
      <c r="H1618" s="631"/>
    </row>
    <row r="1619" spans="3:8" x14ac:dyDescent="0.25">
      <c r="C1619" s="31"/>
      <c r="D1619" s="31"/>
      <c r="E1619" s="6"/>
      <c r="F1619" s="629"/>
      <c r="H1619" s="631"/>
    </row>
    <row r="1620" spans="3:8" x14ac:dyDescent="0.25">
      <c r="C1620" s="31"/>
      <c r="D1620" s="31"/>
      <c r="E1620" s="6"/>
      <c r="F1620" s="629"/>
      <c r="H1620" s="631"/>
    </row>
    <row r="1621" spans="3:8" x14ac:dyDescent="0.25">
      <c r="C1621" s="31"/>
      <c r="D1621" s="31"/>
      <c r="E1621" s="6"/>
      <c r="F1621" s="629"/>
      <c r="H1621" s="631"/>
    </row>
    <row r="1622" spans="3:8" x14ac:dyDescent="0.25">
      <c r="C1622" s="31"/>
      <c r="D1622" s="31"/>
      <c r="E1622" s="6"/>
      <c r="F1622" s="629"/>
      <c r="H1622" s="631"/>
    </row>
    <row r="1623" spans="3:8" x14ac:dyDescent="0.25">
      <c r="C1623" s="31"/>
      <c r="D1623" s="31"/>
      <c r="E1623" s="6"/>
      <c r="F1623" s="629"/>
      <c r="H1623" s="631"/>
    </row>
    <row r="1624" spans="3:8" x14ac:dyDescent="0.25">
      <c r="C1624" s="31"/>
      <c r="D1624" s="31"/>
      <c r="E1624" s="6"/>
      <c r="F1624" s="629"/>
      <c r="H1624" s="631"/>
    </row>
    <row r="1625" spans="3:8" x14ac:dyDescent="0.25">
      <c r="C1625" s="31"/>
      <c r="D1625" s="31"/>
      <c r="E1625" s="6"/>
      <c r="F1625" s="629"/>
      <c r="H1625" s="631"/>
    </row>
    <row r="1626" spans="3:8" x14ac:dyDescent="0.25">
      <c r="C1626" s="31"/>
      <c r="D1626" s="31"/>
      <c r="E1626" s="6"/>
      <c r="F1626" s="629"/>
      <c r="H1626" s="631"/>
    </row>
    <row r="1627" spans="3:8" x14ac:dyDescent="0.25">
      <c r="C1627" s="31"/>
      <c r="D1627" s="31"/>
      <c r="E1627" s="6"/>
      <c r="F1627" s="629"/>
      <c r="H1627" s="631"/>
    </row>
    <row r="1628" spans="3:8" x14ac:dyDescent="0.25">
      <c r="C1628" s="31"/>
      <c r="D1628" s="31"/>
      <c r="E1628" s="6"/>
      <c r="F1628" s="629"/>
      <c r="H1628" s="631"/>
    </row>
    <row r="1629" spans="3:8" x14ac:dyDescent="0.25">
      <c r="C1629" s="31"/>
      <c r="D1629" s="31"/>
      <c r="E1629" s="6"/>
      <c r="F1629" s="629"/>
      <c r="H1629" s="631"/>
    </row>
    <row r="1630" spans="3:8" x14ac:dyDescent="0.25">
      <c r="C1630" s="31"/>
      <c r="D1630" s="31"/>
      <c r="E1630" s="6"/>
      <c r="F1630" s="629"/>
      <c r="H1630" s="631"/>
    </row>
    <row r="1631" spans="3:8" x14ac:dyDescent="0.25">
      <c r="C1631" s="31"/>
      <c r="D1631" s="31"/>
      <c r="E1631" s="6"/>
      <c r="F1631" s="629"/>
      <c r="H1631" s="631"/>
    </row>
    <row r="1632" spans="3:8" x14ac:dyDescent="0.25">
      <c r="C1632" s="31"/>
      <c r="D1632" s="31"/>
      <c r="E1632" s="6"/>
      <c r="F1632" s="629"/>
      <c r="H1632" s="631"/>
    </row>
    <row r="1633" spans="3:8" x14ac:dyDescent="0.25">
      <c r="C1633" s="31"/>
      <c r="D1633" s="31"/>
      <c r="E1633" s="6"/>
      <c r="F1633" s="629"/>
      <c r="H1633" s="631"/>
    </row>
    <row r="1634" spans="3:8" x14ac:dyDescent="0.25">
      <c r="C1634" s="31"/>
      <c r="D1634" s="31"/>
      <c r="E1634" s="6"/>
      <c r="F1634" s="629"/>
      <c r="H1634" s="631"/>
    </row>
    <row r="1635" spans="3:8" x14ac:dyDescent="0.25">
      <c r="C1635" s="31"/>
      <c r="D1635" s="31"/>
      <c r="E1635" s="6"/>
      <c r="F1635" s="629"/>
      <c r="H1635" s="631"/>
    </row>
    <row r="1636" spans="3:8" x14ac:dyDescent="0.25">
      <c r="C1636" s="31"/>
      <c r="D1636" s="31"/>
      <c r="E1636" s="6"/>
      <c r="F1636" s="629"/>
      <c r="H1636" s="631"/>
    </row>
    <row r="1637" spans="3:8" x14ac:dyDescent="0.25">
      <c r="C1637" s="31"/>
      <c r="D1637" s="31"/>
      <c r="E1637" s="6"/>
      <c r="F1637" s="629"/>
      <c r="H1637" s="631"/>
    </row>
    <row r="1638" spans="3:8" x14ac:dyDescent="0.25">
      <c r="C1638" s="31"/>
      <c r="D1638" s="31"/>
      <c r="E1638" s="6"/>
      <c r="F1638" s="629"/>
      <c r="H1638" s="631"/>
    </row>
    <row r="1639" spans="3:8" x14ac:dyDescent="0.25">
      <c r="C1639" s="31"/>
      <c r="D1639" s="31"/>
      <c r="E1639" s="6"/>
      <c r="F1639" s="629"/>
      <c r="H1639" s="631"/>
    </row>
    <row r="1640" spans="3:8" x14ac:dyDescent="0.25">
      <c r="C1640" s="31"/>
      <c r="D1640" s="31"/>
      <c r="E1640" s="6"/>
      <c r="F1640" s="629"/>
      <c r="H1640" s="631"/>
    </row>
    <row r="1641" spans="3:8" x14ac:dyDescent="0.25">
      <c r="C1641" s="31"/>
      <c r="D1641" s="31"/>
      <c r="E1641" s="6"/>
      <c r="F1641" s="629"/>
      <c r="H1641" s="631"/>
    </row>
    <row r="1642" spans="3:8" x14ac:dyDescent="0.25">
      <c r="C1642" s="31"/>
      <c r="D1642" s="31"/>
      <c r="E1642" s="6"/>
      <c r="F1642" s="629"/>
      <c r="H1642" s="631"/>
    </row>
    <row r="1643" spans="3:8" x14ac:dyDescent="0.25">
      <c r="C1643" s="31"/>
      <c r="D1643" s="31"/>
      <c r="E1643" s="6"/>
      <c r="F1643" s="629"/>
      <c r="H1643" s="631"/>
    </row>
    <row r="1644" spans="3:8" x14ac:dyDescent="0.25">
      <c r="C1644" s="31"/>
      <c r="D1644" s="31"/>
      <c r="E1644" s="6"/>
      <c r="F1644" s="629"/>
      <c r="H1644" s="631"/>
    </row>
    <row r="1645" spans="3:8" x14ac:dyDescent="0.25">
      <c r="C1645" s="31"/>
      <c r="D1645" s="31"/>
      <c r="E1645" s="6"/>
      <c r="F1645" s="629"/>
      <c r="H1645" s="631"/>
    </row>
    <row r="1646" spans="3:8" x14ac:dyDescent="0.25">
      <c r="C1646" s="31"/>
      <c r="D1646" s="31"/>
      <c r="E1646" s="6"/>
      <c r="F1646" s="629"/>
      <c r="H1646" s="631"/>
    </row>
    <row r="1647" spans="3:8" x14ac:dyDescent="0.25">
      <c r="C1647" s="31"/>
      <c r="D1647" s="31"/>
      <c r="E1647" s="6"/>
      <c r="F1647" s="629"/>
      <c r="H1647" s="631"/>
    </row>
    <row r="1648" spans="3:8" x14ac:dyDescent="0.25">
      <c r="C1648" s="31"/>
      <c r="D1648" s="31"/>
      <c r="E1648" s="6"/>
      <c r="F1648" s="629"/>
      <c r="H1648" s="631"/>
    </row>
    <row r="1649" spans="3:8" x14ac:dyDescent="0.25">
      <c r="C1649" s="31"/>
      <c r="D1649" s="31"/>
      <c r="E1649" s="6"/>
      <c r="F1649" s="629"/>
      <c r="H1649" s="631"/>
    </row>
    <row r="1650" spans="3:8" x14ac:dyDescent="0.25">
      <c r="C1650" s="31"/>
      <c r="D1650" s="31"/>
      <c r="E1650" s="6"/>
      <c r="F1650" s="629"/>
      <c r="H1650" s="631"/>
    </row>
    <row r="1651" spans="3:8" x14ac:dyDescent="0.25">
      <c r="C1651" s="31"/>
      <c r="D1651" s="31"/>
      <c r="E1651" s="6"/>
      <c r="F1651" s="629"/>
      <c r="H1651" s="631"/>
    </row>
    <row r="1652" spans="3:8" x14ac:dyDescent="0.25">
      <c r="C1652" s="31"/>
      <c r="D1652" s="31"/>
      <c r="E1652" s="6"/>
      <c r="F1652" s="629"/>
      <c r="H1652" s="631"/>
    </row>
    <row r="1653" spans="3:8" x14ac:dyDescent="0.25">
      <c r="C1653" s="31"/>
      <c r="D1653" s="31"/>
      <c r="E1653" s="6"/>
      <c r="F1653" s="629"/>
      <c r="H1653" s="631"/>
    </row>
    <row r="1654" spans="3:8" x14ac:dyDescent="0.25">
      <c r="C1654" s="31"/>
      <c r="D1654" s="31"/>
      <c r="E1654" s="6"/>
      <c r="F1654" s="629"/>
      <c r="H1654" s="631"/>
    </row>
    <row r="1655" spans="3:8" x14ac:dyDescent="0.25">
      <c r="C1655" s="31"/>
      <c r="D1655" s="31"/>
      <c r="E1655" s="6"/>
      <c r="F1655" s="629"/>
      <c r="H1655" s="631"/>
    </row>
    <row r="1656" spans="3:8" x14ac:dyDescent="0.25">
      <c r="C1656" s="31"/>
      <c r="D1656" s="31"/>
      <c r="E1656" s="6"/>
      <c r="F1656" s="629"/>
      <c r="H1656" s="631"/>
    </row>
    <row r="1657" spans="3:8" x14ac:dyDescent="0.25">
      <c r="C1657" s="31"/>
      <c r="D1657" s="31"/>
      <c r="E1657" s="6"/>
      <c r="F1657" s="629"/>
      <c r="H1657" s="631"/>
    </row>
    <row r="1658" spans="3:8" x14ac:dyDescent="0.25">
      <c r="C1658" s="31"/>
      <c r="D1658" s="31"/>
      <c r="E1658" s="6"/>
      <c r="F1658" s="629"/>
      <c r="H1658" s="631"/>
    </row>
    <row r="1659" spans="3:8" x14ac:dyDescent="0.25">
      <c r="C1659" s="31"/>
      <c r="D1659" s="31"/>
      <c r="E1659" s="6"/>
      <c r="F1659" s="629"/>
      <c r="H1659" s="631"/>
    </row>
    <row r="1660" spans="3:8" x14ac:dyDescent="0.25">
      <c r="C1660" s="31"/>
      <c r="D1660" s="31"/>
      <c r="E1660" s="6"/>
      <c r="F1660" s="629"/>
      <c r="H1660" s="631"/>
    </row>
    <row r="1661" spans="3:8" x14ac:dyDescent="0.25">
      <c r="C1661" s="31"/>
      <c r="D1661" s="31"/>
      <c r="E1661" s="6"/>
      <c r="F1661" s="629"/>
      <c r="H1661" s="631"/>
    </row>
    <row r="1662" spans="3:8" x14ac:dyDescent="0.25">
      <c r="C1662" s="31"/>
      <c r="D1662" s="31"/>
      <c r="E1662" s="6"/>
      <c r="F1662" s="629"/>
      <c r="H1662" s="631"/>
    </row>
    <row r="1663" spans="3:8" x14ac:dyDescent="0.25">
      <c r="C1663" s="31"/>
      <c r="D1663" s="31"/>
      <c r="E1663" s="6"/>
      <c r="F1663" s="629"/>
      <c r="H1663" s="631"/>
    </row>
    <row r="1664" spans="3:8" x14ac:dyDescent="0.25">
      <c r="C1664" s="31"/>
      <c r="D1664" s="31"/>
      <c r="E1664" s="6"/>
      <c r="F1664" s="629"/>
      <c r="H1664" s="631"/>
    </row>
    <row r="1665" spans="3:8" x14ac:dyDescent="0.25">
      <c r="C1665" s="31"/>
      <c r="D1665" s="31"/>
      <c r="E1665" s="6"/>
      <c r="F1665" s="629"/>
      <c r="H1665" s="631"/>
    </row>
    <row r="1666" spans="3:8" x14ac:dyDescent="0.25">
      <c r="C1666" s="31"/>
      <c r="D1666" s="31"/>
      <c r="E1666" s="6"/>
      <c r="F1666" s="629"/>
      <c r="H1666" s="631"/>
    </row>
    <row r="1667" spans="3:8" x14ac:dyDescent="0.25">
      <c r="C1667" s="31"/>
      <c r="D1667" s="31"/>
      <c r="E1667" s="6"/>
      <c r="F1667" s="629"/>
      <c r="H1667" s="631"/>
    </row>
    <row r="1668" spans="3:8" x14ac:dyDescent="0.25">
      <c r="C1668" s="31"/>
      <c r="D1668" s="31"/>
      <c r="E1668" s="6"/>
      <c r="F1668" s="629"/>
      <c r="H1668" s="631"/>
    </row>
    <row r="1669" spans="3:8" x14ac:dyDescent="0.25">
      <c r="C1669" s="31"/>
      <c r="D1669" s="31"/>
      <c r="E1669" s="6"/>
      <c r="F1669" s="629"/>
      <c r="H1669" s="631"/>
    </row>
    <row r="1670" spans="3:8" x14ac:dyDescent="0.25">
      <c r="C1670" s="31"/>
      <c r="D1670" s="31"/>
      <c r="E1670" s="6"/>
      <c r="F1670" s="629"/>
      <c r="H1670" s="631"/>
    </row>
    <row r="1671" spans="3:8" x14ac:dyDescent="0.25">
      <c r="C1671" s="31"/>
      <c r="D1671" s="31"/>
      <c r="E1671" s="6"/>
      <c r="F1671" s="629"/>
      <c r="H1671" s="631"/>
    </row>
    <row r="1672" spans="3:8" x14ac:dyDescent="0.25">
      <c r="C1672" s="31"/>
      <c r="D1672" s="31"/>
      <c r="E1672" s="6"/>
      <c r="F1672" s="629"/>
      <c r="H1672" s="631"/>
    </row>
    <row r="1673" spans="3:8" x14ac:dyDescent="0.25">
      <c r="C1673" s="31"/>
      <c r="D1673" s="31"/>
      <c r="E1673" s="6"/>
      <c r="F1673" s="629"/>
      <c r="H1673" s="631"/>
    </row>
    <row r="1674" spans="3:8" x14ac:dyDescent="0.25">
      <c r="C1674" s="31"/>
      <c r="D1674" s="31"/>
      <c r="E1674" s="6"/>
      <c r="F1674" s="629"/>
      <c r="H1674" s="631"/>
    </row>
    <row r="1675" spans="3:8" x14ac:dyDescent="0.25">
      <c r="C1675" s="31"/>
      <c r="D1675" s="31"/>
      <c r="E1675" s="6"/>
      <c r="F1675" s="629"/>
      <c r="H1675" s="631"/>
    </row>
    <row r="1676" spans="3:8" x14ac:dyDescent="0.25">
      <c r="C1676" s="31"/>
      <c r="D1676" s="31"/>
      <c r="E1676" s="6"/>
      <c r="F1676" s="629"/>
      <c r="H1676" s="631"/>
    </row>
    <row r="1677" spans="3:8" x14ac:dyDescent="0.25">
      <c r="C1677" s="31"/>
      <c r="D1677" s="31"/>
      <c r="E1677" s="6"/>
      <c r="F1677" s="629"/>
      <c r="H1677" s="631"/>
    </row>
    <row r="1678" spans="3:8" x14ac:dyDescent="0.25">
      <c r="C1678" s="31"/>
      <c r="D1678" s="31"/>
      <c r="E1678" s="6"/>
      <c r="F1678" s="629"/>
      <c r="H1678" s="631"/>
    </row>
    <row r="1679" spans="3:8" x14ac:dyDescent="0.25">
      <c r="C1679" s="31"/>
      <c r="D1679" s="31"/>
      <c r="E1679" s="6"/>
      <c r="F1679" s="629"/>
      <c r="H1679" s="631"/>
    </row>
    <row r="1680" spans="3:8" x14ac:dyDescent="0.25">
      <c r="C1680" s="31"/>
      <c r="D1680" s="31"/>
      <c r="E1680" s="6"/>
      <c r="F1680" s="629"/>
      <c r="H1680" s="631"/>
    </row>
    <row r="1681" spans="3:8" x14ac:dyDescent="0.25">
      <c r="C1681" s="31"/>
      <c r="D1681" s="31"/>
      <c r="E1681" s="6"/>
      <c r="F1681" s="629"/>
      <c r="H1681" s="631"/>
    </row>
    <row r="1682" spans="3:8" x14ac:dyDescent="0.25">
      <c r="C1682" s="31"/>
      <c r="D1682" s="31"/>
      <c r="E1682" s="6"/>
      <c r="F1682" s="629"/>
      <c r="H1682" s="631"/>
    </row>
    <row r="1683" spans="3:8" x14ac:dyDescent="0.25">
      <c r="C1683" s="31"/>
      <c r="D1683" s="31"/>
      <c r="E1683" s="6"/>
      <c r="F1683" s="629"/>
      <c r="H1683" s="631"/>
    </row>
    <row r="1684" spans="3:8" x14ac:dyDescent="0.25">
      <c r="C1684" s="31"/>
      <c r="D1684" s="31"/>
      <c r="E1684" s="6"/>
      <c r="F1684" s="629"/>
      <c r="H1684" s="631"/>
    </row>
    <row r="1685" spans="3:8" x14ac:dyDescent="0.25">
      <c r="C1685" s="31"/>
      <c r="D1685" s="31"/>
      <c r="E1685" s="6"/>
      <c r="F1685" s="629"/>
      <c r="H1685" s="631"/>
    </row>
    <row r="1686" spans="3:8" x14ac:dyDescent="0.25">
      <c r="C1686" s="31"/>
      <c r="D1686" s="31"/>
      <c r="E1686" s="6"/>
      <c r="F1686" s="629"/>
      <c r="H1686" s="631"/>
    </row>
    <row r="1687" spans="3:8" x14ac:dyDescent="0.25">
      <c r="C1687" s="31"/>
      <c r="D1687" s="31"/>
      <c r="E1687" s="6"/>
      <c r="F1687" s="629"/>
      <c r="H1687" s="631"/>
    </row>
    <row r="1688" spans="3:8" x14ac:dyDescent="0.25">
      <c r="C1688" s="31"/>
      <c r="D1688" s="31"/>
      <c r="E1688" s="6"/>
      <c r="F1688" s="629"/>
      <c r="H1688" s="631"/>
    </row>
    <row r="1689" spans="3:8" x14ac:dyDescent="0.25">
      <c r="C1689" s="31"/>
      <c r="D1689" s="31"/>
      <c r="E1689" s="6"/>
      <c r="F1689" s="629"/>
      <c r="H1689" s="631"/>
    </row>
    <row r="1690" spans="3:8" x14ac:dyDescent="0.25">
      <c r="C1690" s="31"/>
      <c r="D1690" s="31"/>
      <c r="E1690" s="6"/>
      <c r="F1690" s="629"/>
      <c r="H1690" s="631"/>
    </row>
    <row r="1691" spans="3:8" x14ac:dyDescent="0.25">
      <c r="C1691" s="31"/>
      <c r="D1691" s="31"/>
      <c r="E1691" s="6"/>
      <c r="F1691" s="629"/>
      <c r="H1691" s="631"/>
    </row>
    <row r="1692" spans="3:8" x14ac:dyDescent="0.25">
      <c r="C1692" s="31"/>
      <c r="D1692" s="31"/>
      <c r="E1692" s="6"/>
      <c r="F1692" s="629"/>
      <c r="H1692" s="631"/>
    </row>
    <row r="1693" spans="3:8" x14ac:dyDescent="0.25">
      <c r="C1693" s="31"/>
      <c r="D1693" s="31"/>
      <c r="E1693" s="6"/>
      <c r="F1693" s="629"/>
      <c r="H1693" s="631"/>
    </row>
    <row r="1694" spans="3:8" x14ac:dyDescent="0.25">
      <c r="C1694" s="31"/>
      <c r="D1694" s="31"/>
      <c r="E1694" s="6"/>
      <c r="F1694" s="629"/>
      <c r="H1694" s="631"/>
    </row>
    <row r="1695" spans="3:8" x14ac:dyDescent="0.25">
      <c r="C1695" s="31"/>
      <c r="D1695" s="31"/>
      <c r="E1695" s="6"/>
      <c r="F1695" s="629"/>
      <c r="H1695" s="631"/>
    </row>
    <row r="1696" spans="3:8" x14ac:dyDescent="0.25">
      <c r="C1696" s="31"/>
      <c r="D1696" s="31"/>
      <c r="E1696" s="6"/>
      <c r="F1696" s="629"/>
      <c r="H1696" s="631"/>
    </row>
    <row r="1697" spans="3:8" x14ac:dyDescent="0.25">
      <c r="C1697" s="31"/>
      <c r="D1697" s="31"/>
      <c r="E1697" s="6"/>
      <c r="F1697" s="629"/>
      <c r="H1697" s="631"/>
    </row>
    <row r="1698" spans="3:8" x14ac:dyDescent="0.25">
      <c r="C1698" s="31"/>
      <c r="D1698" s="31"/>
      <c r="E1698" s="6"/>
      <c r="F1698" s="629"/>
      <c r="H1698" s="631"/>
    </row>
    <row r="1699" spans="3:8" x14ac:dyDescent="0.25">
      <c r="C1699" s="31"/>
      <c r="D1699" s="31"/>
      <c r="E1699" s="6"/>
      <c r="F1699" s="629"/>
      <c r="H1699" s="631"/>
    </row>
    <row r="1700" spans="3:8" x14ac:dyDescent="0.25">
      <c r="C1700" s="31"/>
      <c r="D1700" s="31"/>
      <c r="E1700" s="6"/>
      <c r="F1700" s="629"/>
      <c r="H1700" s="631"/>
    </row>
    <row r="1701" spans="3:8" x14ac:dyDescent="0.25">
      <c r="C1701" s="31"/>
      <c r="D1701" s="31"/>
      <c r="E1701" s="6"/>
      <c r="F1701" s="629"/>
      <c r="H1701" s="631"/>
    </row>
    <row r="1702" spans="3:8" x14ac:dyDescent="0.25">
      <c r="C1702" s="31"/>
      <c r="D1702" s="31"/>
      <c r="E1702" s="6"/>
      <c r="F1702" s="629"/>
      <c r="H1702" s="631"/>
    </row>
    <row r="1703" spans="3:8" x14ac:dyDescent="0.25">
      <c r="C1703" s="31"/>
      <c r="D1703" s="31"/>
      <c r="E1703" s="6"/>
      <c r="F1703" s="629"/>
      <c r="H1703" s="631"/>
    </row>
    <row r="1704" spans="3:8" x14ac:dyDescent="0.25">
      <c r="C1704" s="31"/>
      <c r="D1704" s="31"/>
      <c r="E1704" s="6"/>
      <c r="F1704" s="629"/>
      <c r="H1704" s="631"/>
    </row>
    <row r="1705" spans="3:8" x14ac:dyDescent="0.25">
      <c r="C1705" s="31"/>
      <c r="D1705" s="31"/>
      <c r="E1705" s="6"/>
      <c r="F1705" s="629"/>
      <c r="H1705" s="631"/>
    </row>
    <row r="1706" spans="3:8" x14ac:dyDescent="0.25">
      <c r="C1706" s="31"/>
      <c r="D1706" s="31"/>
      <c r="E1706" s="6"/>
      <c r="F1706" s="629"/>
      <c r="H1706" s="631"/>
    </row>
    <row r="1707" spans="3:8" x14ac:dyDescent="0.25">
      <c r="C1707" s="31"/>
      <c r="D1707" s="31"/>
      <c r="E1707" s="6"/>
      <c r="F1707" s="629"/>
      <c r="H1707" s="631"/>
    </row>
    <row r="1708" spans="3:8" x14ac:dyDescent="0.25">
      <c r="C1708" s="31"/>
      <c r="D1708" s="31"/>
      <c r="E1708" s="6"/>
      <c r="F1708" s="629"/>
      <c r="H1708" s="631"/>
    </row>
    <row r="1709" spans="3:8" x14ac:dyDescent="0.25">
      <c r="C1709" s="31"/>
      <c r="D1709" s="31"/>
      <c r="E1709" s="6"/>
      <c r="F1709" s="629"/>
      <c r="H1709" s="631"/>
    </row>
    <row r="1710" spans="3:8" x14ac:dyDescent="0.25">
      <c r="C1710" s="31"/>
      <c r="D1710" s="31"/>
      <c r="E1710" s="6"/>
      <c r="F1710" s="629"/>
      <c r="H1710" s="631"/>
    </row>
    <row r="1711" spans="3:8" x14ac:dyDescent="0.25">
      <c r="C1711" s="31"/>
      <c r="D1711" s="31"/>
      <c r="E1711" s="6"/>
      <c r="F1711" s="629"/>
      <c r="H1711" s="631"/>
    </row>
    <row r="1712" spans="3:8" x14ac:dyDescent="0.25">
      <c r="C1712" s="31"/>
      <c r="D1712" s="31"/>
      <c r="E1712" s="6"/>
      <c r="F1712" s="629"/>
      <c r="H1712" s="631"/>
    </row>
    <row r="1713" spans="3:8" x14ac:dyDescent="0.25">
      <c r="C1713" s="31"/>
      <c r="D1713" s="31"/>
      <c r="E1713" s="6"/>
      <c r="F1713" s="629"/>
      <c r="H1713" s="631"/>
    </row>
    <row r="1714" spans="3:8" x14ac:dyDescent="0.25">
      <c r="C1714" s="31"/>
      <c r="D1714" s="31"/>
      <c r="E1714" s="6"/>
      <c r="F1714" s="629"/>
      <c r="H1714" s="631"/>
    </row>
    <row r="1715" spans="3:8" x14ac:dyDescent="0.25">
      <c r="C1715" s="31"/>
      <c r="D1715" s="31"/>
      <c r="E1715" s="6"/>
      <c r="F1715" s="629"/>
      <c r="H1715" s="631"/>
    </row>
    <row r="1716" spans="3:8" x14ac:dyDescent="0.25">
      <c r="C1716" s="31"/>
      <c r="D1716" s="31"/>
      <c r="E1716" s="6"/>
      <c r="F1716" s="629"/>
      <c r="H1716" s="631"/>
    </row>
    <row r="1717" spans="3:8" x14ac:dyDescent="0.25">
      <c r="C1717" s="31"/>
      <c r="D1717" s="31"/>
      <c r="E1717" s="6"/>
      <c r="F1717" s="629"/>
      <c r="H1717" s="631"/>
    </row>
    <row r="1718" spans="3:8" x14ac:dyDescent="0.25">
      <c r="C1718" s="31"/>
      <c r="D1718" s="31"/>
      <c r="E1718" s="6"/>
      <c r="F1718" s="629"/>
      <c r="H1718" s="631"/>
    </row>
    <row r="1719" spans="3:8" x14ac:dyDescent="0.25">
      <c r="C1719" s="31"/>
      <c r="D1719" s="31"/>
      <c r="E1719" s="6"/>
      <c r="F1719" s="629"/>
      <c r="H1719" s="631"/>
    </row>
    <row r="1720" spans="3:8" x14ac:dyDescent="0.25">
      <c r="C1720" s="31"/>
      <c r="D1720" s="31"/>
      <c r="E1720" s="6"/>
      <c r="F1720" s="629"/>
      <c r="H1720" s="631"/>
    </row>
    <row r="1721" spans="3:8" x14ac:dyDescent="0.25">
      <c r="C1721" s="31"/>
      <c r="D1721" s="31"/>
      <c r="E1721" s="6"/>
      <c r="F1721" s="629"/>
      <c r="H1721" s="631"/>
    </row>
    <row r="1722" spans="3:8" x14ac:dyDescent="0.25">
      <c r="C1722" s="31"/>
      <c r="D1722" s="31"/>
      <c r="E1722" s="6"/>
      <c r="F1722" s="629"/>
      <c r="H1722" s="631"/>
    </row>
    <row r="1723" spans="3:8" x14ac:dyDescent="0.25">
      <c r="C1723" s="31"/>
      <c r="D1723" s="31"/>
      <c r="E1723" s="6"/>
      <c r="F1723" s="629"/>
      <c r="H1723" s="631"/>
    </row>
    <row r="1724" spans="3:8" x14ac:dyDescent="0.25">
      <c r="C1724" s="31"/>
      <c r="D1724" s="31"/>
      <c r="E1724" s="6"/>
      <c r="F1724" s="629"/>
      <c r="H1724" s="631"/>
    </row>
    <row r="1725" spans="3:8" x14ac:dyDescent="0.25">
      <c r="C1725" s="31"/>
      <c r="D1725" s="31"/>
      <c r="E1725" s="6"/>
      <c r="F1725" s="629"/>
      <c r="H1725" s="631"/>
    </row>
    <row r="1726" spans="3:8" x14ac:dyDescent="0.25">
      <c r="C1726" s="31"/>
      <c r="D1726" s="31"/>
      <c r="E1726" s="6"/>
      <c r="F1726" s="629"/>
      <c r="H1726" s="631"/>
    </row>
    <row r="1727" spans="3:8" x14ac:dyDescent="0.25">
      <c r="C1727" s="31"/>
      <c r="D1727" s="31"/>
      <c r="E1727" s="6"/>
      <c r="F1727" s="629"/>
      <c r="H1727" s="631"/>
    </row>
    <row r="1728" spans="3:8" x14ac:dyDescent="0.25">
      <c r="C1728" s="31"/>
      <c r="D1728" s="31"/>
      <c r="E1728" s="6"/>
      <c r="F1728" s="629"/>
      <c r="H1728" s="631"/>
    </row>
    <row r="1729" spans="3:8" x14ac:dyDescent="0.25">
      <c r="C1729" s="31"/>
      <c r="D1729" s="31"/>
      <c r="E1729" s="6"/>
      <c r="F1729" s="629"/>
      <c r="H1729" s="631"/>
    </row>
    <row r="1730" spans="3:8" x14ac:dyDescent="0.25">
      <c r="C1730" s="31"/>
      <c r="D1730" s="31"/>
      <c r="E1730" s="6"/>
      <c r="F1730" s="629"/>
      <c r="H1730" s="631"/>
    </row>
    <row r="1731" spans="3:8" x14ac:dyDescent="0.25">
      <c r="C1731" s="31"/>
      <c r="D1731" s="31"/>
      <c r="E1731" s="6"/>
      <c r="F1731" s="629"/>
      <c r="H1731" s="631"/>
    </row>
    <row r="1732" spans="3:8" x14ac:dyDescent="0.25">
      <c r="C1732" s="31"/>
      <c r="D1732" s="31"/>
      <c r="E1732" s="6"/>
      <c r="F1732" s="629"/>
      <c r="H1732" s="631"/>
    </row>
    <row r="1733" spans="3:8" x14ac:dyDescent="0.25">
      <c r="C1733" s="31"/>
      <c r="D1733" s="31"/>
      <c r="E1733" s="6"/>
      <c r="F1733" s="629"/>
      <c r="H1733" s="631"/>
    </row>
    <row r="1734" spans="3:8" x14ac:dyDescent="0.25">
      <c r="C1734" s="31"/>
      <c r="D1734" s="31"/>
      <c r="E1734" s="6"/>
      <c r="F1734" s="629"/>
      <c r="H1734" s="631"/>
    </row>
    <row r="1735" spans="3:8" x14ac:dyDescent="0.25">
      <c r="C1735" s="31"/>
      <c r="D1735" s="31"/>
      <c r="E1735" s="6"/>
      <c r="F1735" s="629"/>
      <c r="H1735" s="631"/>
    </row>
    <row r="1736" spans="3:8" x14ac:dyDescent="0.25">
      <c r="C1736" s="31"/>
      <c r="D1736" s="31"/>
      <c r="E1736" s="6"/>
      <c r="F1736" s="629"/>
      <c r="H1736" s="631"/>
    </row>
    <row r="1737" spans="3:8" x14ac:dyDescent="0.25">
      <c r="C1737" s="31"/>
      <c r="D1737" s="31"/>
      <c r="E1737" s="6"/>
      <c r="F1737" s="629"/>
      <c r="H1737" s="631"/>
    </row>
    <row r="1738" spans="3:8" x14ac:dyDescent="0.25">
      <c r="C1738" s="31"/>
      <c r="D1738" s="31"/>
      <c r="E1738" s="6"/>
      <c r="F1738" s="629"/>
      <c r="H1738" s="631"/>
    </row>
    <row r="1739" spans="3:8" x14ac:dyDescent="0.25">
      <c r="C1739" s="31"/>
      <c r="D1739" s="31"/>
      <c r="E1739" s="6"/>
      <c r="F1739" s="629"/>
      <c r="H1739" s="631"/>
    </row>
    <row r="1740" spans="3:8" x14ac:dyDescent="0.25">
      <c r="C1740" s="31"/>
      <c r="D1740" s="31"/>
      <c r="E1740" s="6"/>
      <c r="F1740" s="629"/>
      <c r="H1740" s="631"/>
    </row>
    <row r="1741" spans="3:8" x14ac:dyDescent="0.25">
      <c r="C1741" s="31"/>
      <c r="D1741" s="31"/>
      <c r="E1741" s="6"/>
      <c r="F1741" s="629"/>
      <c r="H1741" s="631"/>
    </row>
    <row r="1742" spans="3:8" x14ac:dyDescent="0.25">
      <c r="C1742" s="31"/>
      <c r="D1742" s="31"/>
      <c r="E1742" s="6"/>
      <c r="F1742" s="629"/>
      <c r="H1742" s="631"/>
    </row>
    <row r="1743" spans="3:8" x14ac:dyDescent="0.25">
      <c r="C1743" s="31"/>
      <c r="D1743" s="31"/>
      <c r="E1743" s="6"/>
      <c r="F1743" s="629"/>
      <c r="H1743" s="631"/>
    </row>
    <row r="1744" spans="3:8" x14ac:dyDescent="0.25">
      <c r="C1744" s="31"/>
      <c r="D1744" s="31"/>
      <c r="E1744" s="6"/>
      <c r="F1744" s="629"/>
      <c r="H1744" s="631"/>
    </row>
    <row r="1745" spans="3:8" x14ac:dyDescent="0.25">
      <c r="C1745" s="31"/>
      <c r="D1745" s="31"/>
      <c r="E1745" s="6"/>
      <c r="F1745" s="629"/>
      <c r="H1745" s="631"/>
    </row>
    <row r="1746" spans="3:8" x14ac:dyDescent="0.25">
      <c r="C1746" s="31"/>
      <c r="D1746" s="31"/>
      <c r="E1746" s="6"/>
      <c r="F1746" s="629"/>
      <c r="H1746" s="631"/>
    </row>
    <row r="1747" spans="3:8" x14ac:dyDescent="0.25">
      <c r="C1747" s="31"/>
      <c r="D1747" s="31"/>
      <c r="E1747" s="6"/>
      <c r="F1747" s="629"/>
      <c r="H1747" s="631"/>
    </row>
    <row r="1748" spans="3:8" x14ac:dyDescent="0.25">
      <c r="C1748" s="31"/>
      <c r="D1748" s="31"/>
      <c r="E1748" s="6"/>
      <c r="F1748" s="629"/>
      <c r="H1748" s="631"/>
    </row>
    <row r="1749" spans="3:8" x14ac:dyDescent="0.25">
      <c r="C1749" s="31"/>
      <c r="D1749" s="31"/>
      <c r="E1749" s="6"/>
      <c r="F1749" s="629"/>
      <c r="H1749" s="631"/>
    </row>
    <row r="1750" spans="3:8" x14ac:dyDescent="0.25">
      <c r="C1750" s="31"/>
      <c r="D1750" s="31"/>
      <c r="E1750" s="6"/>
      <c r="F1750" s="629"/>
      <c r="H1750" s="631"/>
    </row>
    <row r="1751" spans="3:8" x14ac:dyDescent="0.25">
      <c r="C1751" s="31"/>
      <c r="D1751" s="31"/>
      <c r="E1751" s="6"/>
      <c r="F1751" s="629"/>
      <c r="H1751" s="631"/>
    </row>
    <row r="1752" spans="3:8" x14ac:dyDescent="0.25">
      <c r="C1752" s="31"/>
      <c r="D1752" s="31"/>
      <c r="E1752" s="6"/>
      <c r="F1752" s="629"/>
      <c r="H1752" s="631"/>
    </row>
    <row r="1753" spans="3:8" x14ac:dyDescent="0.25">
      <c r="C1753" s="31"/>
      <c r="D1753" s="31"/>
      <c r="E1753" s="6"/>
      <c r="F1753" s="629"/>
      <c r="H1753" s="631"/>
    </row>
    <row r="1754" spans="3:8" x14ac:dyDescent="0.25">
      <c r="C1754" s="31"/>
      <c r="D1754" s="31"/>
      <c r="E1754" s="6"/>
      <c r="F1754" s="629"/>
      <c r="H1754" s="631"/>
    </row>
    <row r="1755" spans="3:8" x14ac:dyDescent="0.25">
      <c r="C1755" s="31"/>
      <c r="D1755" s="31"/>
      <c r="E1755" s="6"/>
      <c r="F1755" s="629"/>
      <c r="H1755" s="631"/>
    </row>
    <row r="1756" spans="3:8" x14ac:dyDescent="0.25">
      <c r="C1756" s="31"/>
      <c r="D1756" s="31"/>
      <c r="E1756" s="6"/>
      <c r="F1756" s="629"/>
      <c r="H1756" s="631"/>
    </row>
    <row r="1757" spans="3:8" x14ac:dyDescent="0.25">
      <c r="C1757" s="31"/>
      <c r="D1757" s="31"/>
      <c r="E1757" s="6"/>
      <c r="F1757" s="629"/>
      <c r="H1757" s="631"/>
    </row>
    <row r="1758" spans="3:8" x14ac:dyDescent="0.25">
      <c r="C1758" s="31"/>
      <c r="D1758" s="31"/>
      <c r="E1758" s="6"/>
      <c r="F1758" s="629"/>
      <c r="H1758" s="631"/>
    </row>
    <row r="1759" spans="3:8" x14ac:dyDescent="0.25">
      <c r="C1759" s="31"/>
      <c r="D1759" s="31"/>
      <c r="E1759" s="6"/>
      <c r="F1759" s="629"/>
      <c r="H1759" s="631"/>
    </row>
    <row r="1760" spans="3:8" x14ac:dyDescent="0.25">
      <c r="C1760" s="31"/>
      <c r="D1760" s="31"/>
      <c r="E1760" s="6"/>
      <c r="F1760" s="629"/>
      <c r="H1760" s="631"/>
    </row>
    <row r="1761" spans="3:8" x14ac:dyDescent="0.25">
      <c r="C1761" s="31"/>
      <c r="D1761" s="31"/>
      <c r="E1761" s="6"/>
      <c r="F1761" s="629"/>
      <c r="H1761" s="631"/>
    </row>
    <row r="1762" spans="3:8" x14ac:dyDescent="0.25">
      <c r="C1762" s="31"/>
      <c r="D1762" s="31"/>
      <c r="E1762" s="6"/>
      <c r="F1762" s="629"/>
      <c r="H1762" s="631"/>
    </row>
    <row r="1763" spans="3:8" x14ac:dyDescent="0.25">
      <c r="C1763" s="31"/>
      <c r="D1763" s="31"/>
      <c r="E1763" s="6"/>
      <c r="F1763" s="629"/>
      <c r="H1763" s="631"/>
    </row>
    <row r="1764" spans="3:8" x14ac:dyDescent="0.25">
      <c r="C1764" s="31"/>
      <c r="D1764" s="31"/>
      <c r="E1764" s="6"/>
      <c r="F1764" s="629"/>
      <c r="H1764" s="631"/>
    </row>
    <row r="1765" spans="3:8" x14ac:dyDescent="0.25">
      <c r="C1765" s="31"/>
      <c r="D1765" s="31"/>
      <c r="E1765" s="6"/>
      <c r="F1765" s="629"/>
      <c r="H1765" s="631"/>
    </row>
    <row r="1766" spans="3:8" x14ac:dyDescent="0.25">
      <c r="C1766" s="31"/>
      <c r="D1766" s="31"/>
      <c r="E1766" s="6"/>
      <c r="F1766" s="629"/>
      <c r="H1766" s="631"/>
    </row>
    <row r="1767" spans="3:8" x14ac:dyDescent="0.25">
      <c r="C1767" s="31"/>
      <c r="D1767" s="31"/>
      <c r="E1767" s="6"/>
      <c r="F1767" s="629"/>
      <c r="H1767" s="631"/>
    </row>
    <row r="1768" spans="3:8" x14ac:dyDescent="0.25">
      <c r="C1768" s="31"/>
      <c r="D1768" s="31"/>
      <c r="E1768" s="6"/>
      <c r="F1768" s="629"/>
      <c r="H1768" s="631"/>
    </row>
    <row r="1769" spans="3:8" x14ac:dyDescent="0.25">
      <c r="C1769" s="31"/>
      <c r="D1769" s="31"/>
      <c r="E1769" s="6"/>
      <c r="F1769" s="629"/>
      <c r="H1769" s="631"/>
    </row>
    <row r="1770" spans="3:8" x14ac:dyDescent="0.25">
      <c r="C1770" s="31"/>
      <c r="D1770" s="31"/>
      <c r="E1770" s="6"/>
      <c r="F1770" s="629"/>
      <c r="H1770" s="631"/>
    </row>
    <row r="1771" spans="3:8" x14ac:dyDescent="0.25">
      <c r="C1771" s="31"/>
      <c r="D1771" s="31"/>
      <c r="E1771" s="6"/>
      <c r="F1771" s="629"/>
      <c r="H1771" s="631"/>
    </row>
    <row r="1772" spans="3:8" x14ac:dyDescent="0.25">
      <c r="C1772" s="31"/>
      <c r="D1772" s="31"/>
      <c r="E1772" s="6"/>
      <c r="F1772" s="629"/>
      <c r="H1772" s="631"/>
    </row>
    <row r="1773" spans="3:8" x14ac:dyDescent="0.25">
      <c r="C1773" s="31"/>
      <c r="D1773" s="31"/>
      <c r="E1773" s="6"/>
      <c r="F1773" s="629"/>
      <c r="H1773" s="631"/>
    </row>
    <row r="1774" spans="3:8" x14ac:dyDescent="0.25">
      <c r="C1774" s="31"/>
      <c r="D1774" s="31"/>
      <c r="E1774" s="6"/>
      <c r="F1774" s="629"/>
      <c r="H1774" s="631"/>
    </row>
    <row r="1775" spans="3:8" x14ac:dyDescent="0.25">
      <c r="C1775" s="31"/>
      <c r="D1775" s="31"/>
      <c r="E1775" s="6"/>
      <c r="F1775" s="629"/>
      <c r="H1775" s="631"/>
    </row>
    <row r="1776" spans="3:8" x14ac:dyDescent="0.25">
      <c r="C1776" s="31"/>
      <c r="D1776" s="31"/>
      <c r="E1776" s="6"/>
      <c r="F1776" s="629"/>
      <c r="H1776" s="631"/>
    </row>
    <row r="1777" spans="3:8" x14ac:dyDescent="0.25">
      <c r="C1777" s="31"/>
      <c r="D1777" s="31"/>
      <c r="E1777" s="6"/>
      <c r="F1777" s="629"/>
      <c r="H1777" s="631"/>
    </row>
    <row r="1778" spans="3:8" x14ac:dyDescent="0.25">
      <c r="C1778" s="31"/>
      <c r="D1778" s="31"/>
      <c r="E1778" s="6"/>
      <c r="F1778" s="629"/>
      <c r="H1778" s="631"/>
    </row>
    <row r="1779" spans="3:8" x14ac:dyDescent="0.25">
      <c r="C1779" s="31"/>
      <c r="D1779" s="31"/>
      <c r="E1779" s="6"/>
      <c r="F1779" s="629"/>
      <c r="H1779" s="631"/>
    </row>
    <row r="1780" spans="3:8" x14ac:dyDescent="0.25">
      <c r="C1780" s="31"/>
      <c r="D1780" s="31"/>
      <c r="E1780" s="6"/>
      <c r="F1780" s="629"/>
      <c r="H1780" s="631"/>
    </row>
    <row r="1781" spans="3:8" x14ac:dyDescent="0.25">
      <c r="C1781" s="31"/>
      <c r="D1781" s="31"/>
      <c r="E1781" s="6"/>
      <c r="F1781" s="629"/>
      <c r="H1781" s="631"/>
    </row>
    <row r="1782" spans="3:8" x14ac:dyDescent="0.25">
      <c r="C1782" s="31"/>
      <c r="D1782" s="31"/>
      <c r="E1782" s="6"/>
      <c r="F1782" s="629"/>
      <c r="H1782" s="631"/>
    </row>
    <row r="1783" spans="3:8" x14ac:dyDescent="0.25">
      <c r="C1783" s="31"/>
      <c r="D1783" s="31"/>
      <c r="E1783" s="6"/>
      <c r="F1783" s="629"/>
      <c r="H1783" s="631"/>
    </row>
    <row r="1784" spans="3:8" x14ac:dyDescent="0.25">
      <c r="C1784" s="31"/>
      <c r="D1784" s="31"/>
      <c r="E1784" s="6"/>
      <c r="F1784" s="629"/>
      <c r="H1784" s="631"/>
    </row>
    <row r="1785" spans="3:8" x14ac:dyDescent="0.25">
      <c r="C1785" s="31"/>
      <c r="D1785" s="31"/>
      <c r="E1785" s="6"/>
      <c r="F1785" s="629"/>
      <c r="H1785" s="631"/>
    </row>
    <row r="1786" spans="3:8" x14ac:dyDescent="0.25">
      <c r="C1786" s="31"/>
      <c r="D1786" s="31"/>
      <c r="E1786" s="6"/>
      <c r="F1786" s="629"/>
      <c r="H1786" s="631"/>
    </row>
    <row r="1787" spans="3:8" x14ac:dyDescent="0.25">
      <c r="C1787" s="31"/>
      <c r="D1787" s="31"/>
      <c r="E1787" s="6"/>
      <c r="F1787" s="629"/>
      <c r="H1787" s="631"/>
    </row>
    <row r="1788" spans="3:8" x14ac:dyDescent="0.25">
      <c r="C1788" s="31"/>
      <c r="D1788" s="31"/>
      <c r="E1788" s="6"/>
      <c r="F1788" s="629"/>
      <c r="H1788" s="631"/>
    </row>
    <row r="1789" spans="3:8" x14ac:dyDescent="0.25">
      <c r="C1789" s="31"/>
      <c r="D1789" s="31"/>
      <c r="E1789" s="6"/>
      <c r="F1789" s="629"/>
      <c r="H1789" s="631"/>
    </row>
    <row r="1790" spans="3:8" x14ac:dyDescent="0.25">
      <c r="C1790" s="31"/>
      <c r="D1790" s="31"/>
      <c r="E1790" s="6"/>
      <c r="F1790" s="629"/>
      <c r="H1790" s="631"/>
    </row>
    <row r="1791" spans="3:8" x14ac:dyDescent="0.25">
      <c r="C1791" s="31"/>
      <c r="D1791" s="31"/>
      <c r="E1791" s="6"/>
      <c r="F1791" s="629"/>
      <c r="H1791" s="631"/>
    </row>
    <row r="1792" spans="3:8" x14ac:dyDescent="0.25">
      <c r="C1792" s="31"/>
      <c r="D1792" s="31"/>
      <c r="E1792" s="6"/>
      <c r="F1792" s="629"/>
      <c r="H1792" s="631"/>
    </row>
    <row r="1793" spans="3:8" x14ac:dyDescent="0.25">
      <c r="C1793" s="31"/>
      <c r="D1793" s="31"/>
      <c r="E1793" s="6"/>
      <c r="F1793" s="629"/>
      <c r="H1793" s="631"/>
    </row>
    <row r="1794" spans="3:8" x14ac:dyDescent="0.25">
      <c r="C1794" s="31"/>
      <c r="D1794" s="31"/>
      <c r="E1794" s="6"/>
      <c r="F1794" s="629"/>
      <c r="H1794" s="631"/>
    </row>
    <row r="1795" spans="3:8" x14ac:dyDescent="0.25">
      <c r="C1795" s="31"/>
      <c r="D1795" s="31"/>
      <c r="E1795" s="6"/>
      <c r="F1795" s="629"/>
      <c r="H1795" s="631"/>
    </row>
    <row r="1796" spans="3:8" x14ac:dyDescent="0.25">
      <c r="C1796" s="31"/>
      <c r="D1796" s="31"/>
      <c r="E1796" s="6"/>
      <c r="F1796" s="629"/>
      <c r="H1796" s="631"/>
    </row>
    <row r="1797" spans="3:8" x14ac:dyDescent="0.25">
      <c r="C1797" s="31"/>
      <c r="D1797" s="31"/>
      <c r="E1797" s="6"/>
      <c r="F1797" s="629"/>
      <c r="H1797" s="631"/>
    </row>
    <row r="1798" spans="3:8" x14ac:dyDescent="0.25">
      <c r="C1798" s="31"/>
      <c r="D1798" s="31"/>
      <c r="E1798" s="6"/>
      <c r="F1798" s="629"/>
      <c r="H1798" s="631"/>
    </row>
    <row r="1799" spans="3:8" x14ac:dyDescent="0.25">
      <c r="C1799" s="31"/>
      <c r="D1799" s="31"/>
      <c r="E1799" s="6"/>
      <c r="F1799" s="629"/>
      <c r="H1799" s="631"/>
    </row>
    <row r="1800" spans="3:8" x14ac:dyDescent="0.25">
      <c r="C1800" s="31"/>
      <c r="D1800" s="31"/>
      <c r="E1800" s="6"/>
      <c r="F1800" s="629"/>
      <c r="H1800" s="631"/>
    </row>
    <row r="1801" spans="3:8" x14ac:dyDescent="0.25">
      <c r="C1801" s="31"/>
      <c r="D1801" s="31"/>
      <c r="E1801" s="6"/>
      <c r="F1801" s="629"/>
      <c r="H1801" s="631"/>
    </row>
    <row r="1802" spans="3:8" x14ac:dyDescent="0.25">
      <c r="C1802" s="31"/>
      <c r="D1802" s="31"/>
      <c r="E1802" s="6"/>
      <c r="F1802" s="629"/>
      <c r="H1802" s="631"/>
    </row>
    <row r="1803" spans="3:8" x14ac:dyDescent="0.25">
      <c r="C1803" s="31"/>
      <c r="D1803" s="31"/>
      <c r="E1803" s="6"/>
      <c r="F1803" s="629"/>
      <c r="H1803" s="631"/>
    </row>
    <row r="1804" spans="3:8" x14ac:dyDescent="0.25">
      <c r="C1804" s="31"/>
      <c r="D1804" s="31"/>
      <c r="E1804" s="6"/>
      <c r="F1804" s="629"/>
      <c r="H1804" s="631"/>
    </row>
    <row r="1805" spans="3:8" x14ac:dyDescent="0.25">
      <c r="C1805" s="31"/>
      <c r="D1805" s="31"/>
      <c r="E1805" s="6"/>
      <c r="F1805" s="629"/>
      <c r="H1805" s="631"/>
    </row>
    <row r="1806" spans="3:8" x14ac:dyDescent="0.25">
      <c r="C1806" s="31"/>
      <c r="D1806" s="31"/>
      <c r="E1806" s="6"/>
      <c r="F1806" s="629"/>
      <c r="H1806" s="631"/>
    </row>
    <row r="1807" spans="3:8" x14ac:dyDescent="0.25">
      <c r="C1807" s="31"/>
      <c r="D1807" s="31"/>
      <c r="E1807" s="6"/>
      <c r="F1807" s="629"/>
      <c r="H1807" s="631"/>
    </row>
    <row r="1808" spans="3:8" x14ac:dyDescent="0.25">
      <c r="C1808" s="31"/>
      <c r="D1808" s="31"/>
      <c r="E1808" s="6"/>
      <c r="F1808" s="629"/>
      <c r="H1808" s="631"/>
    </row>
    <row r="1809" spans="3:8" x14ac:dyDescent="0.25">
      <c r="C1809" s="31"/>
      <c r="D1809" s="31"/>
      <c r="E1809" s="6"/>
      <c r="F1809" s="629"/>
      <c r="H1809" s="631"/>
    </row>
    <row r="1810" spans="3:8" x14ac:dyDescent="0.25">
      <c r="C1810" s="31"/>
      <c r="D1810" s="31"/>
      <c r="E1810" s="6"/>
      <c r="F1810" s="629"/>
      <c r="H1810" s="631"/>
    </row>
    <row r="1811" spans="3:8" x14ac:dyDescent="0.25">
      <c r="C1811" s="31"/>
      <c r="D1811" s="31"/>
      <c r="E1811" s="6"/>
      <c r="F1811" s="629"/>
      <c r="H1811" s="631"/>
    </row>
    <row r="1812" spans="3:8" x14ac:dyDescent="0.25">
      <c r="C1812" s="31"/>
      <c r="D1812" s="31"/>
      <c r="E1812" s="6"/>
      <c r="F1812" s="629"/>
      <c r="H1812" s="631"/>
    </row>
    <row r="1813" spans="3:8" x14ac:dyDescent="0.25">
      <c r="C1813" s="31"/>
      <c r="D1813" s="31"/>
      <c r="E1813" s="6"/>
      <c r="F1813" s="629"/>
      <c r="H1813" s="631"/>
    </row>
    <row r="1814" spans="3:8" x14ac:dyDescent="0.25">
      <c r="C1814" s="31"/>
      <c r="D1814" s="31"/>
      <c r="E1814" s="6"/>
      <c r="F1814" s="629"/>
      <c r="H1814" s="631"/>
    </row>
    <row r="1815" spans="3:8" x14ac:dyDescent="0.25">
      <c r="C1815" s="31"/>
      <c r="D1815" s="31"/>
      <c r="E1815" s="6"/>
      <c r="F1815" s="629"/>
      <c r="H1815" s="631"/>
    </row>
    <row r="1816" spans="3:8" x14ac:dyDescent="0.25">
      <c r="C1816" s="31"/>
      <c r="D1816" s="31"/>
      <c r="E1816" s="6"/>
      <c r="F1816" s="629"/>
      <c r="H1816" s="631"/>
    </row>
    <row r="1817" spans="3:8" x14ac:dyDescent="0.25">
      <c r="C1817" s="31"/>
      <c r="D1817" s="31"/>
      <c r="E1817" s="6"/>
      <c r="F1817" s="629"/>
      <c r="H1817" s="631"/>
    </row>
    <row r="1818" spans="3:8" x14ac:dyDescent="0.25">
      <c r="C1818" s="31"/>
      <c r="D1818" s="31"/>
      <c r="E1818" s="6"/>
      <c r="F1818" s="629"/>
      <c r="H1818" s="631"/>
    </row>
    <row r="1819" spans="3:8" x14ac:dyDescent="0.25">
      <c r="C1819" s="31"/>
      <c r="D1819" s="31"/>
      <c r="E1819" s="6"/>
      <c r="F1819" s="629"/>
      <c r="H1819" s="631"/>
    </row>
    <row r="1820" spans="3:8" x14ac:dyDescent="0.25">
      <c r="C1820" s="31"/>
      <c r="D1820" s="31"/>
      <c r="E1820" s="6"/>
      <c r="F1820" s="629"/>
      <c r="H1820" s="631"/>
    </row>
    <row r="1821" spans="3:8" x14ac:dyDescent="0.25">
      <c r="C1821" s="31"/>
      <c r="D1821" s="31"/>
      <c r="E1821" s="6"/>
      <c r="F1821" s="629"/>
      <c r="H1821" s="631"/>
    </row>
    <row r="1822" spans="3:8" x14ac:dyDescent="0.25">
      <c r="C1822" s="31"/>
      <c r="D1822" s="31"/>
      <c r="E1822" s="6"/>
      <c r="F1822" s="629"/>
      <c r="H1822" s="631"/>
    </row>
    <row r="1823" spans="3:8" x14ac:dyDescent="0.25">
      <c r="C1823" s="31"/>
      <c r="D1823" s="31"/>
      <c r="E1823" s="6"/>
      <c r="F1823" s="629"/>
      <c r="H1823" s="631"/>
    </row>
    <row r="1824" spans="3:8" x14ac:dyDescent="0.25">
      <c r="C1824" s="31"/>
      <c r="D1824" s="31"/>
      <c r="E1824" s="6"/>
      <c r="F1824" s="629"/>
      <c r="H1824" s="631"/>
    </row>
    <row r="1825" spans="3:8" x14ac:dyDescent="0.25">
      <c r="C1825" s="31"/>
      <c r="D1825" s="31"/>
      <c r="E1825" s="6"/>
      <c r="F1825" s="629"/>
      <c r="H1825" s="631"/>
    </row>
    <row r="1826" spans="3:8" x14ac:dyDescent="0.25">
      <c r="C1826" s="31"/>
      <c r="D1826" s="31"/>
      <c r="E1826" s="6"/>
      <c r="F1826" s="629"/>
      <c r="H1826" s="631"/>
    </row>
    <row r="1827" spans="3:8" x14ac:dyDescent="0.25">
      <c r="C1827" s="31"/>
      <c r="D1827" s="31"/>
      <c r="E1827" s="6"/>
      <c r="F1827" s="629"/>
      <c r="H1827" s="631"/>
    </row>
    <row r="1828" spans="3:8" x14ac:dyDescent="0.25">
      <c r="C1828" s="31"/>
      <c r="D1828" s="31"/>
      <c r="E1828" s="6"/>
      <c r="F1828" s="629"/>
      <c r="H1828" s="631"/>
    </row>
    <row r="1829" spans="3:8" x14ac:dyDescent="0.25">
      <c r="C1829" s="31"/>
      <c r="D1829" s="31"/>
      <c r="E1829" s="6"/>
      <c r="F1829" s="629"/>
      <c r="H1829" s="631"/>
    </row>
    <row r="1830" spans="3:8" x14ac:dyDescent="0.25">
      <c r="C1830" s="31"/>
      <c r="D1830" s="31"/>
      <c r="E1830" s="6"/>
      <c r="F1830" s="629"/>
      <c r="H1830" s="631"/>
    </row>
    <row r="1831" spans="3:8" x14ac:dyDescent="0.25">
      <c r="C1831" s="31"/>
      <c r="D1831" s="31"/>
      <c r="E1831" s="6"/>
      <c r="F1831" s="629"/>
      <c r="H1831" s="631"/>
    </row>
    <row r="1832" spans="3:8" x14ac:dyDescent="0.25">
      <c r="C1832" s="31"/>
      <c r="D1832" s="31"/>
      <c r="E1832" s="6"/>
      <c r="F1832" s="629"/>
      <c r="H1832" s="631"/>
    </row>
    <row r="1833" spans="3:8" x14ac:dyDescent="0.25">
      <c r="C1833" s="31"/>
      <c r="D1833" s="31"/>
      <c r="E1833" s="6"/>
      <c r="F1833" s="629"/>
      <c r="H1833" s="631"/>
    </row>
    <row r="1834" spans="3:8" x14ac:dyDescent="0.25">
      <c r="C1834" s="31"/>
      <c r="D1834" s="31"/>
      <c r="E1834" s="6"/>
      <c r="F1834" s="629"/>
      <c r="H1834" s="631"/>
    </row>
    <row r="1835" spans="3:8" x14ac:dyDescent="0.25">
      <c r="C1835" s="31"/>
      <c r="D1835" s="31"/>
      <c r="E1835" s="6"/>
      <c r="F1835" s="629"/>
      <c r="H1835" s="631"/>
    </row>
    <row r="1836" spans="3:8" x14ac:dyDescent="0.25">
      <c r="C1836" s="31"/>
      <c r="D1836" s="31"/>
      <c r="E1836" s="6"/>
      <c r="F1836" s="629"/>
      <c r="H1836" s="631"/>
    </row>
    <row r="1837" spans="3:8" x14ac:dyDescent="0.25">
      <c r="C1837" s="31"/>
      <c r="D1837" s="31"/>
      <c r="E1837" s="6"/>
      <c r="F1837" s="629"/>
      <c r="H1837" s="631"/>
    </row>
    <row r="1838" spans="3:8" x14ac:dyDescent="0.25">
      <c r="C1838" s="31"/>
      <c r="D1838" s="31"/>
      <c r="E1838" s="6"/>
      <c r="F1838" s="629"/>
      <c r="H1838" s="631"/>
    </row>
    <row r="1839" spans="3:8" x14ac:dyDescent="0.25">
      <c r="C1839" s="31"/>
      <c r="D1839" s="31"/>
      <c r="E1839" s="6"/>
      <c r="F1839" s="629"/>
      <c r="H1839" s="631"/>
    </row>
    <row r="1840" spans="3:8" x14ac:dyDescent="0.25">
      <c r="C1840" s="31"/>
      <c r="D1840" s="31"/>
      <c r="E1840" s="6"/>
      <c r="F1840" s="629"/>
      <c r="H1840" s="631"/>
    </row>
    <row r="1841" spans="3:8" x14ac:dyDescent="0.25">
      <c r="C1841" s="31"/>
      <c r="D1841" s="31"/>
      <c r="E1841" s="6"/>
      <c r="F1841" s="629"/>
      <c r="H1841" s="631"/>
    </row>
    <row r="1842" spans="3:8" x14ac:dyDescent="0.25">
      <c r="C1842" s="31"/>
      <c r="D1842" s="31"/>
      <c r="E1842" s="6"/>
      <c r="F1842" s="629"/>
      <c r="H1842" s="631"/>
    </row>
    <row r="1843" spans="3:8" x14ac:dyDescent="0.25">
      <c r="C1843" s="31"/>
      <c r="D1843" s="31"/>
      <c r="E1843" s="6"/>
      <c r="F1843" s="629"/>
      <c r="H1843" s="631"/>
    </row>
    <row r="1844" spans="3:8" x14ac:dyDescent="0.25">
      <c r="C1844" s="31"/>
      <c r="D1844" s="31"/>
      <c r="E1844" s="6"/>
      <c r="F1844" s="629"/>
      <c r="H1844" s="631"/>
    </row>
    <row r="1845" spans="3:8" x14ac:dyDescent="0.25">
      <c r="C1845" s="31"/>
      <c r="D1845" s="31"/>
      <c r="E1845" s="6"/>
      <c r="F1845" s="629"/>
      <c r="H1845" s="631"/>
    </row>
    <row r="1846" spans="3:8" x14ac:dyDescent="0.25">
      <c r="C1846" s="31"/>
      <c r="D1846" s="31"/>
      <c r="E1846" s="6"/>
      <c r="F1846" s="629"/>
      <c r="H1846" s="631"/>
    </row>
    <row r="1847" spans="3:8" x14ac:dyDescent="0.25">
      <c r="C1847" s="31"/>
      <c r="D1847" s="31"/>
      <c r="E1847" s="6"/>
      <c r="F1847" s="629"/>
      <c r="H1847" s="631"/>
    </row>
    <row r="1848" spans="3:8" x14ac:dyDescent="0.25">
      <c r="C1848" s="31"/>
      <c r="D1848" s="31"/>
      <c r="E1848" s="6"/>
      <c r="F1848" s="629"/>
      <c r="H1848" s="631"/>
    </row>
    <row r="1849" spans="3:8" x14ac:dyDescent="0.25">
      <c r="C1849" s="31"/>
      <c r="D1849" s="31"/>
      <c r="E1849" s="6"/>
      <c r="F1849" s="629"/>
      <c r="H1849" s="631"/>
    </row>
    <row r="1850" spans="3:8" x14ac:dyDescent="0.25">
      <c r="C1850" s="31"/>
      <c r="D1850" s="31"/>
      <c r="E1850" s="6"/>
      <c r="F1850" s="629"/>
      <c r="H1850" s="631"/>
    </row>
    <row r="1851" spans="3:8" x14ac:dyDescent="0.25">
      <c r="C1851" s="31"/>
      <c r="D1851" s="31"/>
      <c r="E1851" s="6"/>
      <c r="F1851" s="629"/>
      <c r="H1851" s="631"/>
    </row>
    <row r="1852" spans="3:8" x14ac:dyDescent="0.25">
      <c r="C1852" s="31"/>
      <c r="D1852" s="31"/>
      <c r="E1852" s="6"/>
      <c r="F1852" s="629"/>
      <c r="H1852" s="631"/>
    </row>
    <row r="1853" spans="3:8" x14ac:dyDescent="0.25">
      <c r="C1853" s="31"/>
      <c r="D1853" s="31"/>
      <c r="E1853" s="6"/>
      <c r="F1853" s="629"/>
      <c r="H1853" s="631"/>
    </row>
    <row r="1854" spans="3:8" x14ac:dyDescent="0.25">
      <c r="C1854" s="31"/>
      <c r="D1854" s="31"/>
      <c r="E1854" s="6"/>
      <c r="F1854" s="629"/>
      <c r="H1854" s="631"/>
    </row>
    <row r="1855" spans="3:8" x14ac:dyDescent="0.25">
      <c r="C1855" s="31"/>
      <c r="D1855" s="31"/>
      <c r="E1855" s="6"/>
      <c r="F1855" s="629"/>
      <c r="H1855" s="631"/>
    </row>
    <row r="1856" spans="3:8" x14ac:dyDescent="0.25">
      <c r="C1856" s="31"/>
      <c r="D1856" s="31"/>
      <c r="E1856" s="6"/>
      <c r="F1856" s="629"/>
      <c r="H1856" s="631"/>
    </row>
    <row r="1857" spans="3:8" x14ac:dyDescent="0.25">
      <c r="C1857" s="31"/>
      <c r="D1857" s="31"/>
      <c r="E1857" s="6"/>
      <c r="F1857" s="629"/>
      <c r="H1857" s="631"/>
    </row>
    <row r="1858" spans="3:8" x14ac:dyDescent="0.25">
      <c r="C1858" s="31"/>
      <c r="D1858" s="31"/>
      <c r="E1858" s="6"/>
      <c r="F1858" s="629"/>
      <c r="H1858" s="631"/>
    </row>
    <row r="1859" spans="3:8" x14ac:dyDescent="0.25">
      <c r="C1859" s="31"/>
      <c r="D1859" s="31"/>
      <c r="E1859" s="6"/>
      <c r="F1859" s="629"/>
      <c r="H1859" s="631"/>
    </row>
    <row r="1860" spans="3:8" x14ac:dyDescent="0.25">
      <c r="C1860" s="31"/>
      <c r="D1860" s="31"/>
      <c r="E1860" s="6"/>
      <c r="F1860" s="629"/>
      <c r="H1860" s="631"/>
    </row>
    <row r="1861" spans="3:8" x14ac:dyDescent="0.25">
      <c r="C1861" s="31"/>
      <c r="D1861" s="31"/>
      <c r="E1861" s="6"/>
      <c r="F1861" s="629"/>
      <c r="H1861" s="631"/>
    </row>
    <row r="1862" spans="3:8" x14ac:dyDescent="0.25">
      <c r="C1862" s="31"/>
      <c r="D1862" s="31"/>
      <c r="E1862" s="6"/>
      <c r="F1862" s="629"/>
      <c r="H1862" s="631"/>
    </row>
    <row r="1863" spans="3:8" x14ac:dyDescent="0.25">
      <c r="C1863" s="31"/>
      <c r="D1863" s="31"/>
      <c r="E1863" s="6"/>
      <c r="F1863" s="629"/>
      <c r="H1863" s="631"/>
    </row>
    <row r="1864" spans="3:8" x14ac:dyDescent="0.25">
      <c r="C1864" s="31"/>
      <c r="D1864" s="31"/>
      <c r="E1864" s="6"/>
      <c r="F1864" s="629"/>
      <c r="H1864" s="631"/>
    </row>
    <row r="1865" spans="3:8" x14ac:dyDescent="0.25">
      <c r="C1865" s="31"/>
      <c r="D1865" s="31"/>
      <c r="E1865" s="6"/>
      <c r="F1865" s="629"/>
      <c r="H1865" s="631"/>
    </row>
    <row r="1866" spans="3:8" x14ac:dyDescent="0.25">
      <c r="C1866" s="31"/>
      <c r="D1866" s="31"/>
      <c r="E1866" s="6"/>
      <c r="F1866" s="629"/>
      <c r="H1866" s="631"/>
    </row>
    <row r="1867" spans="3:8" x14ac:dyDescent="0.25">
      <c r="C1867" s="31"/>
      <c r="D1867" s="31"/>
      <c r="E1867" s="6"/>
      <c r="F1867" s="629"/>
      <c r="H1867" s="631"/>
    </row>
    <row r="1868" spans="3:8" x14ac:dyDescent="0.25">
      <c r="C1868" s="31"/>
      <c r="D1868" s="31"/>
      <c r="E1868" s="6"/>
      <c r="F1868" s="629"/>
      <c r="H1868" s="631"/>
    </row>
    <row r="1869" spans="3:8" x14ac:dyDescent="0.25">
      <c r="C1869" s="31"/>
      <c r="D1869" s="31"/>
      <c r="E1869" s="6"/>
      <c r="F1869" s="629"/>
      <c r="H1869" s="631"/>
    </row>
    <row r="1870" spans="3:8" x14ac:dyDescent="0.25">
      <c r="C1870" s="31"/>
      <c r="D1870" s="31"/>
      <c r="E1870" s="6"/>
      <c r="F1870" s="629"/>
      <c r="H1870" s="631"/>
    </row>
    <row r="1871" spans="3:8" x14ac:dyDescent="0.25">
      <c r="C1871" s="31"/>
      <c r="D1871" s="31"/>
      <c r="E1871" s="6"/>
      <c r="F1871" s="629"/>
      <c r="H1871" s="631"/>
    </row>
    <row r="1872" spans="3:8" x14ac:dyDescent="0.25">
      <c r="C1872" s="31"/>
      <c r="D1872" s="31"/>
      <c r="E1872" s="6"/>
      <c r="F1872" s="629"/>
      <c r="H1872" s="631"/>
    </row>
    <row r="1873" spans="3:8" x14ac:dyDescent="0.25">
      <c r="C1873" s="31"/>
      <c r="D1873" s="31"/>
      <c r="E1873" s="6"/>
      <c r="F1873" s="629"/>
      <c r="H1873" s="631"/>
    </row>
    <row r="1874" spans="3:8" x14ac:dyDescent="0.25">
      <c r="C1874" s="31"/>
      <c r="D1874" s="31"/>
      <c r="E1874" s="6"/>
      <c r="F1874" s="629"/>
      <c r="H1874" s="631"/>
    </row>
    <row r="1875" spans="3:8" x14ac:dyDescent="0.25">
      <c r="C1875" s="31"/>
      <c r="D1875" s="31"/>
      <c r="E1875" s="6"/>
      <c r="F1875" s="629"/>
      <c r="H1875" s="631"/>
    </row>
    <row r="1876" spans="3:8" x14ac:dyDescent="0.25">
      <c r="C1876" s="31"/>
      <c r="D1876" s="31"/>
      <c r="E1876" s="6"/>
      <c r="F1876" s="629"/>
      <c r="H1876" s="631"/>
    </row>
    <row r="1877" spans="3:8" x14ac:dyDescent="0.25">
      <c r="C1877" s="31"/>
      <c r="D1877" s="31"/>
      <c r="E1877" s="6"/>
      <c r="F1877" s="629"/>
      <c r="H1877" s="631"/>
    </row>
    <row r="1878" spans="3:8" x14ac:dyDescent="0.25">
      <c r="C1878" s="31"/>
      <c r="D1878" s="31"/>
      <c r="E1878" s="6"/>
      <c r="F1878" s="629"/>
      <c r="H1878" s="631"/>
    </row>
    <row r="1879" spans="3:8" x14ac:dyDescent="0.25">
      <c r="C1879" s="31"/>
      <c r="D1879" s="31"/>
      <c r="E1879" s="6"/>
      <c r="F1879" s="629"/>
      <c r="H1879" s="631"/>
    </row>
    <row r="1880" spans="3:8" x14ac:dyDescent="0.25">
      <c r="C1880" s="31"/>
      <c r="D1880" s="31"/>
      <c r="E1880" s="6"/>
      <c r="F1880" s="629"/>
      <c r="H1880" s="631"/>
    </row>
    <row r="1881" spans="3:8" x14ac:dyDescent="0.25">
      <c r="C1881" s="31"/>
      <c r="D1881" s="31"/>
      <c r="E1881" s="6"/>
      <c r="F1881" s="629"/>
      <c r="H1881" s="631"/>
    </row>
    <row r="1882" spans="3:8" x14ac:dyDescent="0.25">
      <c r="C1882" s="31"/>
      <c r="D1882" s="31"/>
      <c r="E1882" s="6"/>
      <c r="F1882" s="629"/>
      <c r="H1882" s="631"/>
    </row>
    <row r="1883" spans="3:8" x14ac:dyDescent="0.25">
      <c r="C1883" s="31"/>
      <c r="D1883" s="31"/>
      <c r="E1883" s="6"/>
      <c r="F1883" s="629"/>
      <c r="H1883" s="631"/>
    </row>
    <row r="1884" spans="3:8" x14ac:dyDescent="0.25">
      <c r="C1884" s="31"/>
      <c r="D1884" s="31"/>
      <c r="E1884" s="6"/>
      <c r="F1884" s="629"/>
      <c r="H1884" s="631"/>
    </row>
    <row r="1885" spans="3:8" x14ac:dyDescent="0.25">
      <c r="C1885" s="31"/>
      <c r="D1885" s="31"/>
      <c r="E1885" s="6"/>
      <c r="F1885" s="629"/>
      <c r="H1885" s="631"/>
    </row>
    <row r="1886" spans="3:8" x14ac:dyDescent="0.25">
      <c r="C1886" s="31"/>
      <c r="D1886" s="31"/>
      <c r="E1886" s="6"/>
      <c r="F1886" s="629"/>
      <c r="H1886" s="631"/>
    </row>
    <row r="1887" spans="3:8" x14ac:dyDescent="0.25">
      <c r="C1887" s="31"/>
      <c r="D1887" s="31"/>
      <c r="E1887" s="6"/>
      <c r="F1887" s="629"/>
      <c r="H1887" s="631"/>
    </row>
    <row r="1888" spans="3:8" x14ac:dyDescent="0.25">
      <c r="C1888" s="31"/>
      <c r="D1888" s="31"/>
      <c r="E1888" s="6"/>
      <c r="F1888" s="629"/>
      <c r="H1888" s="631"/>
    </row>
    <row r="1889" spans="3:8" x14ac:dyDescent="0.25">
      <c r="C1889" s="31"/>
      <c r="D1889" s="31"/>
      <c r="E1889" s="6"/>
      <c r="F1889" s="629"/>
      <c r="H1889" s="631"/>
    </row>
    <row r="1890" spans="3:8" x14ac:dyDescent="0.25">
      <c r="C1890" s="31"/>
      <c r="D1890" s="31"/>
      <c r="E1890" s="6"/>
      <c r="F1890" s="629"/>
      <c r="H1890" s="631"/>
    </row>
    <row r="1891" spans="3:8" x14ac:dyDescent="0.25">
      <c r="C1891" s="31"/>
      <c r="D1891" s="31"/>
      <c r="E1891" s="6"/>
      <c r="F1891" s="629"/>
      <c r="H1891" s="631"/>
    </row>
    <row r="1892" spans="3:8" x14ac:dyDescent="0.25">
      <c r="C1892" s="31"/>
      <c r="D1892" s="31"/>
      <c r="E1892" s="6"/>
      <c r="F1892" s="629"/>
      <c r="H1892" s="631"/>
    </row>
    <row r="1893" spans="3:8" x14ac:dyDescent="0.25">
      <c r="C1893" s="31"/>
      <c r="D1893" s="31"/>
      <c r="E1893" s="6"/>
      <c r="F1893" s="629"/>
      <c r="H1893" s="631"/>
    </row>
    <row r="1894" spans="3:8" x14ac:dyDescent="0.25">
      <c r="C1894" s="31"/>
      <c r="D1894" s="31"/>
      <c r="E1894" s="6"/>
      <c r="F1894" s="629"/>
      <c r="H1894" s="631"/>
    </row>
    <row r="1895" spans="3:8" x14ac:dyDescent="0.25">
      <c r="C1895" s="31"/>
      <c r="D1895" s="31"/>
      <c r="E1895" s="6"/>
      <c r="F1895" s="629"/>
      <c r="H1895" s="631"/>
    </row>
    <row r="1896" spans="3:8" x14ac:dyDescent="0.25">
      <c r="C1896" s="31"/>
      <c r="D1896" s="31"/>
      <c r="E1896" s="6"/>
      <c r="F1896" s="629"/>
      <c r="H1896" s="631"/>
    </row>
    <row r="1897" spans="3:8" x14ac:dyDescent="0.25">
      <c r="C1897" s="31"/>
      <c r="D1897" s="31"/>
      <c r="E1897" s="6"/>
      <c r="F1897" s="629"/>
      <c r="H1897" s="631"/>
    </row>
    <row r="1898" spans="3:8" x14ac:dyDescent="0.25">
      <c r="C1898" s="31"/>
      <c r="D1898" s="31"/>
      <c r="E1898" s="6"/>
      <c r="F1898" s="629"/>
      <c r="H1898" s="631"/>
    </row>
    <row r="1899" spans="3:8" x14ac:dyDescent="0.25">
      <c r="C1899" s="31"/>
      <c r="D1899" s="31"/>
      <c r="E1899" s="6"/>
      <c r="F1899" s="629"/>
      <c r="H1899" s="631"/>
    </row>
    <row r="1900" spans="3:8" x14ac:dyDescent="0.25">
      <c r="C1900" s="31"/>
      <c r="D1900" s="31"/>
      <c r="E1900" s="6"/>
      <c r="F1900" s="629"/>
      <c r="H1900" s="631"/>
    </row>
    <row r="1901" spans="3:8" x14ac:dyDescent="0.25">
      <c r="C1901" s="31"/>
      <c r="D1901" s="31"/>
      <c r="E1901" s="6"/>
      <c r="F1901" s="629"/>
      <c r="H1901" s="631"/>
    </row>
    <row r="1902" spans="3:8" x14ac:dyDescent="0.25">
      <c r="C1902" s="31"/>
      <c r="D1902" s="31"/>
      <c r="E1902" s="6"/>
      <c r="F1902" s="629"/>
      <c r="H1902" s="631"/>
    </row>
    <row r="1903" spans="3:8" x14ac:dyDescent="0.25">
      <c r="C1903" s="31"/>
      <c r="D1903" s="31"/>
      <c r="E1903" s="6"/>
      <c r="F1903" s="629"/>
      <c r="H1903" s="631"/>
    </row>
    <row r="1904" spans="3:8" x14ac:dyDescent="0.25">
      <c r="C1904" s="31"/>
      <c r="D1904" s="31"/>
      <c r="E1904" s="6"/>
      <c r="F1904" s="629"/>
      <c r="H1904" s="631"/>
    </row>
    <row r="1905" spans="3:8" x14ac:dyDescent="0.25">
      <c r="C1905" s="31"/>
      <c r="D1905" s="31"/>
      <c r="E1905" s="6"/>
      <c r="F1905" s="629"/>
      <c r="H1905" s="631"/>
    </row>
    <row r="1906" spans="3:8" x14ac:dyDescent="0.25">
      <c r="C1906" s="31"/>
      <c r="D1906" s="31"/>
      <c r="E1906" s="6"/>
      <c r="F1906" s="629"/>
      <c r="H1906" s="631"/>
    </row>
    <row r="1907" spans="3:8" x14ac:dyDescent="0.25">
      <c r="C1907" s="31"/>
      <c r="D1907" s="31"/>
      <c r="E1907" s="6"/>
      <c r="F1907" s="629"/>
      <c r="H1907" s="631"/>
    </row>
    <row r="1908" spans="3:8" x14ac:dyDescent="0.25">
      <c r="C1908" s="31"/>
      <c r="D1908" s="31"/>
      <c r="E1908" s="6"/>
      <c r="F1908" s="629"/>
      <c r="H1908" s="631"/>
    </row>
    <row r="1909" spans="3:8" x14ac:dyDescent="0.25">
      <c r="C1909" s="31"/>
      <c r="D1909" s="31"/>
      <c r="E1909" s="6"/>
      <c r="F1909" s="629"/>
      <c r="H1909" s="631"/>
    </row>
    <row r="1910" spans="3:8" x14ac:dyDescent="0.25">
      <c r="C1910" s="31"/>
      <c r="D1910" s="31"/>
      <c r="E1910" s="6"/>
      <c r="F1910" s="629"/>
      <c r="H1910" s="631"/>
    </row>
    <row r="1911" spans="3:8" x14ac:dyDescent="0.25">
      <c r="C1911" s="31"/>
      <c r="D1911" s="31"/>
      <c r="E1911" s="6"/>
      <c r="F1911" s="629"/>
      <c r="H1911" s="631"/>
    </row>
    <row r="1912" spans="3:8" x14ac:dyDescent="0.25">
      <c r="C1912" s="31"/>
      <c r="D1912" s="31"/>
      <c r="E1912" s="6"/>
      <c r="F1912" s="629"/>
      <c r="H1912" s="631"/>
    </row>
    <row r="1913" spans="3:8" x14ac:dyDescent="0.25">
      <c r="C1913" s="31"/>
      <c r="D1913" s="31"/>
      <c r="E1913" s="6"/>
      <c r="F1913" s="629"/>
      <c r="H1913" s="631"/>
    </row>
    <row r="1914" spans="3:8" x14ac:dyDescent="0.25">
      <c r="C1914" s="31"/>
      <c r="D1914" s="31"/>
      <c r="E1914" s="6"/>
      <c r="F1914" s="629"/>
      <c r="H1914" s="631"/>
    </row>
    <row r="1915" spans="3:8" x14ac:dyDescent="0.25">
      <c r="C1915" s="31"/>
      <c r="D1915" s="31"/>
      <c r="E1915" s="6"/>
      <c r="F1915" s="629"/>
      <c r="H1915" s="631"/>
    </row>
    <row r="1916" spans="3:8" x14ac:dyDescent="0.25">
      <c r="C1916" s="31"/>
      <c r="D1916" s="31"/>
      <c r="E1916" s="6"/>
      <c r="F1916" s="629"/>
      <c r="H1916" s="631"/>
    </row>
    <row r="1917" spans="3:8" x14ac:dyDescent="0.25">
      <c r="C1917" s="31"/>
      <c r="D1917" s="31"/>
      <c r="E1917" s="6"/>
      <c r="F1917" s="629"/>
      <c r="H1917" s="631"/>
    </row>
    <row r="1918" spans="3:8" x14ac:dyDescent="0.25">
      <c r="C1918" s="31"/>
      <c r="D1918" s="31"/>
      <c r="E1918" s="6"/>
      <c r="F1918" s="629"/>
      <c r="H1918" s="631"/>
    </row>
    <row r="1919" spans="3:8" x14ac:dyDescent="0.25">
      <c r="C1919" s="31"/>
      <c r="D1919" s="31"/>
      <c r="E1919" s="6"/>
      <c r="F1919" s="629"/>
      <c r="H1919" s="631"/>
    </row>
    <row r="1920" spans="3:8" x14ac:dyDescent="0.25">
      <c r="C1920" s="31"/>
      <c r="D1920" s="31"/>
      <c r="E1920" s="6"/>
      <c r="F1920" s="629"/>
      <c r="H1920" s="631"/>
    </row>
    <row r="1921" spans="3:8" x14ac:dyDescent="0.25">
      <c r="C1921" s="31"/>
      <c r="D1921" s="31"/>
      <c r="E1921" s="6"/>
      <c r="F1921" s="629"/>
      <c r="H1921" s="631"/>
    </row>
    <row r="1922" spans="3:8" x14ac:dyDescent="0.25">
      <c r="C1922" s="31"/>
      <c r="D1922" s="31"/>
      <c r="E1922" s="6"/>
      <c r="F1922" s="629"/>
      <c r="H1922" s="631"/>
    </row>
    <row r="1923" spans="3:8" x14ac:dyDescent="0.25">
      <c r="C1923" s="31"/>
      <c r="D1923" s="31"/>
      <c r="E1923" s="6"/>
      <c r="F1923" s="629"/>
      <c r="H1923" s="631"/>
    </row>
    <row r="1924" spans="3:8" x14ac:dyDescent="0.25">
      <c r="C1924" s="31"/>
      <c r="D1924" s="31"/>
      <c r="E1924" s="6"/>
      <c r="F1924" s="629"/>
      <c r="H1924" s="631"/>
    </row>
    <row r="1925" spans="3:8" x14ac:dyDescent="0.25">
      <c r="C1925" s="31"/>
      <c r="D1925" s="31"/>
      <c r="E1925" s="6"/>
      <c r="F1925" s="629"/>
      <c r="H1925" s="631"/>
    </row>
    <row r="1926" spans="3:8" x14ac:dyDescent="0.25">
      <c r="C1926" s="31"/>
      <c r="D1926" s="31"/>
      <c r="E1926" s="6"/>
      <c r="F1926" s="629"/>
      <c r="H1926" s="631"/>
    </row>
    <row r="1927" spans="3:8" x14ac:dyDescent="0.25">
      <c r="C1927" s="31"/>
      <c r="D1927" s="31"/>
      <c r="E1927" s="6"/>
      <c r="F1927" s="629"/>
      <c r="H1927" s="631"/>
    </row>
    <row r="1928" spans="3:8" x14ac:dyDescent="0.25">
      <c r="C1928" s="31"/>
      <c r="D1928" s="31"/>
      <c r="E1928" s="6"/>
      <c r="F1928" s="629"/>
      <c r="H1928" s="631"/>
    </row>
    <row r="1929" spans="3:8" x14ac:dyDescent="0.25">
      <c r="C1929" s="31"/>
      <c r="D1929" s="31"/>
      <c r="E1929" s="6"/>
      <c r="F1929" s="629"/>
      <c r="H1929" s="631"/>
    </row>
    <row r="1930" spans="3:8" x14ac:dyDescent="0.25">
      <c r="C1930" s="31"/>
      <c r="D1930" s="31"/>
      <c r="E1930" s="6"/>
      <c r="F1930" s="629"/>
      <c r="H1930" s="631"/>
    </row>
    <row r="1931" spans="3:8" x14ac:dyDescent="0.25">
      <c r="C1931" s="31"/>
      <c r="D1931" s="31"/>
      <c r="E1931" s="6"/>
      <c r="F1931" s="629"/>
      <c r="H1931" s="631"/>
    </row>
    <row r="1932" spans="3:8" x14ac:dyDescent="0.25">
      <c r="C1932" s="31"/>
      <c r="D1932" s="31"/>
      <c r="E1932" s="6"/>
      <c r="F1932" s="629"/>
      <c r="H1932" s="631"/>
    </row>
    <row r="1933" spans="3:8" x14ac:dyDescent="0.25">
      <c r="C1933" s="31"/>
      <c r="D1933" s="31"/>
      <c r="E1933" s="6"/>
      <c r="F1933" s="629"/>
      <c r="H1933" s="631"/>
    </row>
    <row r="1934" spans="3:8" x14ac:dyDescent="0.25">
      <c r="C1934" s="31"/>
      <c r="D1934" s="31"/>
      <c r="E1934" s="6"/>
      <c r="F1934" s="629"/>
      <c r="H1934" s="631"/>
    </row>
    <row r="1935" spans="3:8" x14ac:dyDescent="0.25">
      <c r="C1935" s="31"/>
      <c r="D1935" s="31"/>
      <c r="E1935" s="6"/>
      <c r="F1935" s="629"/>
      <c r="H1935" s="631"/>
    </row>
    <row r="1936" spans="3:8" x14ac:dyDescent="0.25">
      <c r="C1936" s="31"/>
      <c r="D1936" s="31"/>
      <c r="E1936" s="6"/>
      <c r="F1936" s="629"/>
      <c r="H1936" s="631"/>
    </row>
    <row r="1937" spans="3:8" x14ac:dyDescent="0.25">
      <c r="C1937" s="31"/>
      <c r="D1937" s="31"/>
      <c r="E1937" s="6"/>
      <c r="F1937" s="629"/>
      <c r="H1937" s="631"/>
    </row>
    <row r="1938" spans="3:8" x14ac:dyDescent="0.25">
      <c r="C1938" s="31"/>
      <c r="D1938" s="31"/>
      <c r="E1938" s="6"/>
      <c r="F1938" s="629"/>
      <c r="H1938" s="631"/>
    </row>
    <row r="1939" spans="3:8" x14ac:dyDescent="0.25">
      <c r="C1939" s="31"/>
      <c r="D1939" s="31"/>
      <c r="E1939" s="6"/>
      <c r="F1939" s="629"/>
      <c r="H1939" s="631"/>
    </row>
    <row r="1940" spans="3:8" x14ac:dyDescent="0.25">
      <c r="C1940" s="31"/>
      <c r="D1940" s="31"/>
      <c r="E1940" s="6"/>
      <c r="F1940" s="629"/>
      <c r="H1940" s="631"/>
    </row>
    <row r="1941" spans="3:8" x14ac:dyDescent="0.25">
      <c r="C1941" s="31"/>
      <c r="D1941" s="31"/>
      <c r="E1941" s="6"/>
      <c r="F1941" s="629"/>
      <c r="H1941" s="631"/>
    </row>
    <row r="1942" spans="3:8" x14ac:dyDescent="0.25">
      <c r="C1942" s="31"/>
      <c r="D1942" s="31"/>
      <c r="E1942" s="6"/>
      <c r="F1942" s="629"/>
      <c r="H1942" s="631"/>
    </row>
    <row r="1943" spans="3:8" x14ac:dyDescent="0.25">
      <c r="C1943" s="31"/>
      <c r="D1943" s="31"/>
      <c r="E1943" s="6"/>
      <c r="F1943" s="629"/>
      <c r="H1943" s="631"/>
    </row>
    <row r="1944" spans="3:8" x14ac:dyDescent="0.25">
      <c r="C1944" s="31"/>
      <c r="D1944" s="31"/>
      <c r="E1944" s="6"/>
      <c r="F1944" s="629"/>
      <c r="H1944" s="631"/>
    </row>
    <row r="1945" spans="3:8" x14ac:dyDescent="0.25">
      <c r="C1945" s="31"/>
      <c r="D1945" s="31"/>
      <c r="E1945" s="6"/>
      <c r="F1945" s="629"/>
      <c r="H1945" s="631"/>
    </row>
    <row r="1946" spans="3:8" x14ac:dyDescent="0.25">
      <c r="C1946" s="31"/>
      <c r="D1946" s="31"/>
      <c r="E1946" s="6"/>
      <c r="F1946" s="629"/>
      <c r="H1946" s="631"/>
    </row>
    <row r="1947" spans="3:8" x14ac:dyDescent="0.25">
      <c r="C1947" s="31"/>
      <c r="D1947" s="31"/>
      <c r="E1947" s="6"/>
      <c r="F1947" s="629"/>
      <c r="H1947" s="631"/>
    </row>
    <row r="1948" spans="3:8" x14ac:dyDescent="0.25">
      <c r="C1948" s="31"/>
      <c r="D1948" s="31"/>
      <c r="E1948" s="6"/>
      <c r="F1948" s="629"/>
      <c r="H1948" s="631"/>
    </row>
    <row r="1949" spans="3:8" x14ac:dyDescent="0.25">
      <c r="C1949" s="31"/>
      <c r="D1949" s="31"/>
      <c r="E1949" s="6"/>
      <c r="F1949" s="629"/>
      <c r="H1949" s="631"/>
    </row>
    <row r="1950" spans="3:8" x14ac:dyDescent="0.25">
      <c r="C1950" s="31"/>
      <c r="D1950" s="31"/>
      <c r="E1950" s="6"/>
      <c r="F1950" s="629"/>
      <c r="H1950" s="631"/>
    </row>
    <row r="1951" spans="3:8" x14ac:dyDescent="0.25">
      <c r="C1951" s="31"/>
      <c r="D1951" s="31"/>
      <c r="E1951" s="6"/>
      <c r="F1951" s="629"/>
      <c r="H1951" s="631"/>
    </row>
    <row r="1952" spans="3:8" x14ac:dyDescent="0.25">
      <c r="C1952" s="31"/>
      <c r="D1952" s="31"/>
      <c r="E1952" s="6"/>
      <c r="F1952" s="629"/>
      <c r="H1952" s="631"/>
    </row>
    <row r="1953" spans="3:8" x14ac:dyDescent="0.25">
      <c r="C1953" s="31"/>
      <c r="D1953" s="31"/>
      <c r="E1953" s="6"/>
      <c r="F1953" s="629"/>
      <c r="H1953" s="631"/>
    </row>
    <row r="1954" spans="3:8" x14ac:dyDescent="0.25">
      <c r="C1954" s="31"/>
      <c r="D1954" s="31"/>
      <c r="E1954" s="6"/>
      <c r="F1954" s="629"/>
      <c r="H1954" s="631"/>
    </row>
    <row r="1955" spans="3:8" x14ac:dyDescent="0.25">
      <c r="C1955" s="31"/>
      <c r="D1955" s="31"/>
      <c r="E1955" s="6"/>
      <c r="F1955" s="629"/>
      <c r="H1955" s="631"/>
    </row>
    <row r="1956" spans="3:8" x14ac:dyDescent="0.25">
      <c r="C1956" s="31"/>
      <c r="D1956" s="31"/>
      <c r="E1956" s="6"/>
      <c r="F1956" s="629"/>
      <c r="H1956" s="631"/>
    </row>
    <row r="1957" spans="3:8" x14ac:dyDescent="0.25">
      <c r="C1957" s="31"/>
      <c r="D1957" s="31"/>
      <c r="E1957" s="6"/>
      <c r="F1957" s="629"/>
      <c r="H1957" s="631"/>
    </row>
    <row r="1958" spans="3:8" x14ac:dyDescent="0.25">
      <c r="C1958" s="31"/>
      <c r="D1958" s="31"/>
      <c r="E1958" s="6"/>
      <c r="F1958" s="629"/>
      <c r="H1958" s="631"/>
    </row>
    <row r="1959" spans="3:8" x14ac:dyDescent="0.25">
      <c r="C1959" s="31"/>
      <c r="D1959" s="31"/>
      <c r="E1959" s="6"/>
      <c r="F1959" s="629"/>
      <c r="H1959" s="631"/>
    </row>
    <row r="1960" spans="3:8" x14ac:dyDescent="0.25">
      <c r="C1960" s="31"/>
      <c r="D1960" s="31"/>
      <c r="E1960" s="6"/>
      <c r="F1960" s="629"/>
      <c r="H1960" s="631"/>
    </row>
    <row r="1961" spans="3:8" x14ac:dyDescent="0.25">
      <c r="C1961" s="31"/>
      <c r="D1961" s="31"/>
      <c r="E1961" s="6"/>
      <c r="F1961" s="629"/>
      <c r="H1961" s="631"/>
    </row>
    <row r="1962" spans="3:8" x14ac:dyDescent="0.25">
      <c r="C1962" s="31"/>
      <c r="D1962" s="31"/>
      <c r="E1962" s="6"/>
      <c r="F1962" s="629"/>
      <c r="H1962" s="631"/>
    </row>
    <row r="1963" spans="3:8" x14ac:dyDescent="0.25">
      <c r="C1963" s="31"/>
      <c r="D1963" s="31"/>
      <c r="E1963" s="6"/>
      <c r="F1963" s="629"/>
      <c r="H1963" s="631"/>
    </row>
    <row r="1964" spans="3:8" x14ac:dyDescent="0.25">
      <c r="C1964" s="31"/>
      <c r="D1964" s="31"/>
      <c r="E1964" s="6"/>
      <c r="F1964" s="629"/>
      <c r="H1964" s="631"/>
    </row>
    <row r="1965" spans="3:8" x14ac:dyDescent="0.25">
      <c r="C1965" s="31"/>
      <c r="D1965" s="31"/>
      <c r="E1965" s="6"/>
      <c r="F1965" s="629"/>
      <c r="H1965" s="631"/>
    </row>
    <row r="1966" spans="3:8" x14ac:dyDescent="0.25">
      <c r="C1966" s="31"/>
      <c r="D1966" s="31"/>
      <c r="E1966" s="6"/>
      <c r="F1966" s="629"/>
      <c r="H1966" s="631"/>
    </row>
    <row r="1967" spans="3:8" x14ac:dyDescent="0.25">
      <c r="C1967" s="31"/>
      <c r="D1967" s="31"/>
      <c r="E1967" s="6"/>
      <c r="F1967" s="629"/>
      <c r="H1967" s="631"/>
    </row>
    <row r="1968" spans="3:8" x14ac:dyDescent="0.25">
      <c r="C1968" s="31"/>
      <c r="D1968" s="31"/>
      <c r="E1968" s="6"/>
      <c r="F1968" s="629"/>
      <c r="H1968" s="631"/>
    </row>
    <row r="1969" spans="3:8" x14ac:dyDescent="0.25">
      <c r="C1969" s="31"/>
      <c r="D1969" s="31"/>
      <c r="E1969" s="6"/>
      <c r="F1969" s="629"/>
      <c r="H1969" s="631"/>
    </row>
    <row r="1970" spans="3:8" x14ac:dyDescent="0.25">
      <c r="C1970" s="31"/>
      <c r="D1970" s="31"/>
      <c r="E1970" s="6"/>
      <c r="F1970" s="629"/>
      <c r="H1970" s="631"/>
    </row>
    <row r="1971" spans="3:8" x14ac:dyDescent="0.25">
      <c r="C1971" s="31"/>
      <c r="D1971" s="31"/>
      <c r="E1971" s="6"/>
      <c r="F1971" s="629"/>
      <c r="H1971" s="631"/>
    </row>
    <row r="1972" spans="3:8" x14ac:dyDescent="0.25">
      <c r="C1972" s="31"/>
      <c r="D1972" s="31"/>
      <c r="E1972" s="6"/>
      <c r="F1972" s="629"/>
      <c r="H1972" s="631"/>
    </row>
    <row r="1973" spans="3:8" x14ac:dyDescent="0.25">
      <c r="C1973" s="31"/>
      <c r="D1973" s="31"/>
      <c r="E1973" s="6"/>
      <c r="F1973" s="629"/>
      <c r="H1973" s="631"/>
    </row>
    <row r="1974" spans="3:8" x14ac:dyDescent="0.25">
      <c r="C1974" s="31"/>
      <c r="D1974" s="31"/>
      <c r="E1974" s="6"/>
      <c r="F1974" s="629"/>
      <c r="H1974" s="631"/>
    </row>
    <row r="1975" spans="3:8" x14ac:dyDescent="0.25">
      <c r="C1975" s="31"/>
      <c r="D1975" s="31"/>
      <c r="E1975" s="6"/>
      <c r="F1975" s="629"/>
      <c r="H1975" s="631"/>
    </row>
    <row r="1976" spans="3:8" x14ac:dyDescent="0.25">
      <c r="C1976" s="31"/>
      <c r="D1976" s="31"/>
      <c r="E1976" s="6"/>
      <c r="F1976" s="629"/>
      <c r="H1976" s="631"/>
    </row>
    <row r="1977" spans="3:8" x14ac:dyDescent="0.25">
      <c r="C1977" s="31"/>
      <c r="D1977" s="31"/>
      <c r="E1977" s="6"/>
      <c r="F1977" s="629"/>
      <c r="H1977" s="631"/>
    </row>
    <row r="1978" spans="3:8" x14ac:dyDescent="0.25">
      <c r="C1978" s="31"/>
      <c r="D1978" s="31"/>
      <c r="E1978" s="6"/>
      <c r="F1978" s="629"/>
      <c r="H1978" s="631"/>
    </row>
    <row r="1979" spans="3:8" x14ac:dyDescent="0.25">
      <c r="C1979" s="31"/>
      <c r="D1979" s="31"/>
      <c r="E1979" s="6"/>
      <c r="F1979" s="629"/>
      <c r="H1979" s="631"/>
    </row>
    <row r="1980" spans="3:8" x14ac:dyDescent="0.25">
      <c r="C1980" s="31"/>
      <c r="D1980" s="31"/>
      <c r="E1980" s="6"/>
      <c r="F1980" s="629"/>
      <c r="H1980" s="631"/>
    </row>
    <row r="1981" spans="3:8" x14ac:dyDescent="0.25">
      <c r="C1981" s="31"/>
      <c r="D1981" s="31"/>
      <c r="E1981" s="6"/>
      <c r="F1981" s="629"/>
      <c r="H1981" s="631"/>
    </row>
    <row r="1982" spans="3:8" x14ac:dyDescent="0.25">
      <c r="C1982" s="31"/>
      <c r="D1982" s="31"/>
      <c r="E1982" s="6"/>
      <c r="F1982" s="629"/>
      <c r="H1982" s="631"/>
    </row>
    <row r="1983" spans="3:8" x14ac:dyDescent="0.25">
      <c r="C1983" s="31"/>
      <c r="D1983" s="31"/>
      <c r="E1983" s="6"/>
      <c r="F1983" s="629"/>
      <c r="H1983" s="631"/>
    </row>
    <row r="1984" spans="3:8" x14ac:dyDescent="0.25">
      <c r="C1984" s="31"/>
      <c r="D1984" s="31"/>
      <c r="E1984" s="6"/>
      <c r="F1984" s="629"/>
      <c r="H1984" s="631"/>
    </row>
    <row r="1985" spans="3:8" x14ac:dyDescent="0.25">
      <c r="C1985" s="31"/>
      <c r="D1985" s="31"/>
      <c r="E1985" s="6"/>
      <c r="F1985" s="629"/>
      <c r="H1985" s="631"/>
    </row>
    <row r="1986" spans="3:8" x14ac:dyDescent="0.25">
      <c r="C1986" s="31"/>
      <c r="D1986" s="31"/>
      <c r="E1986" s="6"/>
      <c r="F1986" s="629"/>
      <c r="H1986" s="631"/>
    </row>
    <row r="1987" spans="3:8" x14ac:dyDescent="0.25">
      <c r="C1987" s="31"/>
      <c r="D1987" s="31"/>
      <c r="E1987" s="6"/>
      <c r="F1987" s="629"/>
      <c r="H1987" s="631"/>
    </row>
    <row r="1988" spans="3:8" x14ac:dyDescent="0.25">
      <c r="C1988" s="31"/>
      <c r="D1988" s="31"/>
      <c r="E1988" s="6"/>
      <c r="F1988" s="629"/>
      <c r="H1988" s="631"/>
    </row>
    <row r="1989" spans="3:8" x14ac:dyDescent="0.25">
      <c r="C1989" s="31"/>
      <c r="D1989" s="31"/>
      <c r="E1989" s="6"/>
      <c r="F1989" s="629"/>
      <c r="H1989" s="631"/>
    </row>
    <row r="1990" spans="3:8" x14ac:dyDescent="0.25">
      <c r="C1990" s="31"/>
      <c r="D1990" s="31"/>
      <c r="E1990" s="6"/>
      <c r="F1990" s="629"/>
      <c r="H1990" s="631"/>
    </row>
    <row r="1991" spans="3:8" x14ac:dyDescent="0.25">
      <c r="C1991" s="31"/>
      <c r="D1991" s="31"/>
      <c r="E1991" s="6"/>
      <c r="F1991" s="629"/>
      <c r="H1991" s="631"/>
    </row>
    <row r="1992" spans="3:8" x14ac:dyDescent="0.25">
      <c r="C1992" s="31"/>
      <c r="D1992" s="31"/>
      <c r="E1992" s="6"/>
      <c r="F1992" s="629"/>
      <c r="H1992" s="631"/>
    </row>
    <row r="1993" spans="3:8" x14ac:dyDescent="0.25">
      <c r="C1993" s="31"/>
      <c r="D1993" s="31"/>
      <c r="E1993" s="6"/>
      <c r="F1993" s="629"/>
      <c r="H1993" s="631"/>
    </row>
    <row r="1994" spans="3:8" x14ac:dyDescent="0.25">
      <c r="C1994" s="31"/>
      <c r="D1994" s="31"/>
      <c r="E1994" s="6"/>
      <c r="F1994" s="629"/>
      <c r="H1994" s="631"/>
    </row>
    <row r="1995" spans="3:8" x14ac:dyDescent="0.25">
      <c r="C1995" s="31"/>
      <c r="D1995" s="31"/>
      <c r="E1995" s="6"/>
      <c r="F1995" s="629"/>
      <c r="H1995" s="631"/>
    </row>
    <row r="1996" spans="3:8" x14ac:dyDescent="0.25">
      <c r="C1996" s="31"/>
      <c r="D1996" s="31"/>
      <c r="E1996" s="6"/>
      <c r="F1996" s="629"/>
      <c r="H1996" s="631"/>
    </row>
    <row r="1997" spans="3:8" x14ac:dyDescent="0.25">
      <c r="C1997" s="31"/>
      <c r="D1997" s="31"/>
      <c r="E1997" s="6"/>
      <c r="F1997" s="629"/>
      <c r="H1997" s="631"/>
    </row>
    <row r="1998" spans="3:8" x14ac:dyDescent="0.25">
      <c r="C1998" s="31"/>
      <c r="D1998" s="31"/>
      <c r="E1998" s="6"/>
      <c r="F1998" s="629"/>
      <c r="H1998" s="631"/>
    </row>
    <row r="1999" spans="3:8" x14ac:dyDescent="0.25">
      <c r="C1999" s="31"/>
      <c r="D1999" s="31"/>
      <c r="E1999" s="6"/>
      <c r="F1999" s="629"/>
      <c r="H1999" s="631"/>
    </row>
    <row r="2000" spans="3:8" x14ac:dyDescent="0.25">
      <c r="C2000" s="31"/>
      <c r="D2000" s="31"/>
      <c r="E2000" s="6"/>
      <c r="F2000" s="629"/>
      <c r="H2000" s="631"/>
    </row>
    <row r="2001" spans="3:8" x14ac:dyDescent="0.25">
      <c r="C2001" s="31"/>
      <c r="D2001" s="31"/>
      <c r="E2001" s="6"/>
      <c r="F2001" s="629"/>
      <c r="H2001" s="631"/>
    </row>
    <row r="2002" spans="3:8" x14ac:dyDescent="0.25">
      <c r="C2002" s="31"/>
      <c r="D2002" s="31"/>
      <c r="E2002" s="6"/>
      <c r="F2002" s="629"/>
      <c r="H2002" s="631"/>
    </row>
    <row r="2003" spans="3:8" x14ac:dyDescent="0.25">
      <c r="C2003" s="31"/>
      <c r="D2003" s="31"/>
      <c r="E2003" s="6"/>
      <c r="F2003" s="629"/>
      <c r="H2003" s="631"/>
    </row>
    <row r="2004" spans="3:8" x14ac:dyDescent="0.25">
      <c r="C2004" s="31"/>
      <c r="D2004" s="31"/>
      <c r="E2004" s="6"/>
      <c r="F2004" s="629"/>
      <c r="H2004" s="631"/>
    </row>
    <row r="2005" spans="3:8" x14ac:dyDescent="0.25">
      <c r="C2005" s="31"/>
      <c r="D2005" s="31"/>
      <c r="E2005" s="6"/>
      <c r="F2005" s="629"/>
      <c r="H2005" s="631"/>
    </row>
    <row r="2006" spans="3:8" x14ac:dyDescent="0.25">
      <c r="C2006" s="31"/>
      <c r="D2006" s="31"/>
      <c r="E2006" s="6"/>
      <c r="F2006" s="629"/>
      <c r="H2006" s="631"/>
    </row>
    <row r="2007" spans="3:8" x14ac:dyDescent="0.25">
      <c r="C2007" s="31"/>
      <c r="D2007" s="31"/>
      <c r="E2007" s="6"/>
      <c r="F2007" s="629"/>
      <c r="H2007" s="631"/>
    </row>
    <row r="2008" spans="3:8" x14ac:dyDescent="0.25">
      <c r="C2008" s="31"/>
      <c r="D2008" s="31"/>
      <c r="E2008" s="6"/>
      <c r="F2008" s="629"/>
      <c r="H2008" s="631"/>
    </row>
    <row r="2009" spans="3:8" x14ac:dyDescent="0.25">
      <c r="C2009" s="31"/>
      <c r="D2009" s="31"/>
      <c r="E2009" s="6"/>
      <c r="F2009" s="629"/>
      <c r="H2009" s="631"/>
    </row>
    <row r="2010" spans="3:8" x14ac:dyDescent="0.25">
      <c r="C2010" s="31"/>
      <c r="D2010" s="31"/>
      <c r="E2010" s="6"/>
      <c r="F2010" s="629"/>
      <c r="H2010" s="631"/>
    </row>
    <row r="2011" spans="3:8" x14ac:dyDescent="0.25">
      <c r="C2011" s="31"/>
      <c r="D2011" s="31"/>
      <c r="E2011" s="6"/>
      <c r="F2011" s="629"/>
      <c r="H2011" s="631"/>
    </row>
    <row r="2012" spans="3:8" x14ac:dyDescent="0.25">
      <c r="C2012" s="31"/>
      <c r="D2012" s="31"/>
      <c r="E2012" s="6"/>
      <c r="F2012" s="629"/>
      <c r="H2012" s="631"/>
    </row>
    <row r="2013" spans="3:8" x14ac:dyDescent="0.25">
      <c r="C2013" s="31"/>
      <c r="D2013" s="31"/>
      <c r="E2013" s="6"/>
      <c r="F2013" s="629"/>
      <c r="H2013" s="631"/>
    </row>
    <row r="2014" spans="3:8" x14ac:dyDescent="0.25">
      <c r="C2014" s="31"/>
      <c r="D2014" s="31"/>
      <c r="E2014" s="6"/>
      <c r="F2014" s="629"/>
      <c r="H2014" s="631"/>
    </row>
    <row r="2015" spans="3:8" x14ac:dyDescent="0.25">
      <c r="C2015" s="31"/>
      <c r="D2015" s="31"/>
      <c r="E2015" s="6"/>
      <c r="F2015" s="629"/>
      <c r="H2015" s="631"/>
    </row>
    <row r="2016" spans="3:8" x14ac:dyDescent="0.25">
      <c r="C2016" s="31"/>
      <c r="D2016" s="31"/>
      <c r="E2016" s="6"/>
      <c r="F2016" s="629"/>
      <c r="H2016" s="631"/>
    </row>
    <row r="2017" spans="3:8" x14ac:dyDescent="0.25">
      <c r="C2017" s="31"/>
      <c r="D2017" s="31"/>
      <c r="E2017" s="6"/>
      <c r="F2017" s="629"/>
      <c r="H2017" s="631"/>
    </row>
    <row r="2018" spans="3:8" x14ac:dyDescent="0.25">
      <c r="C2018" s="31"/>
      <c r="D2018" s="31"/>
      <c r="E2018" s="6"/>
      <c r="F2018" s="629"/>
      <c r="H2018" s="631"/>
    </row>
    <row r="2019" spans="3:8" x14ac:dyDescent="0.25">
      <c r="C2019" s="31"/>
      <c r="D2019" s="31"/>
      <c r="E2019" s="6"/>
      <c r="F2019" s="629"/>
      <c r="H2019" s="631"/>
    </row>
    <row r="2020" spans="3:8" x14ac:dyDescent="0.25">
      <c r="C2020" s="31"/>
      <c r="D2020" s="31"/>
      <c r="E2020" s="6"/>
      <c r="F2020" s="629"/>
      <c r="H2020" s="631"/>
    </row>
    <row r="2021" spans="3:8" x14ac:dyDescent="0.25">
      <c r="C2021" s="31"/>
      <c r="D2021" s="31"/>
      <c r="E2021" s="6"/>
      <c r="F2021" s="629"/>
      <c r="H2021" s="631"/>
    </row>
    <row r="2022" spans="3:8" x14ac:dyDescent="0.25">
      <c r="C2022" s="31"/>
      <c r="D2022" s="31"/>
      <c r="E2022" s="6"/>
      <c r="F2022" s="629"/>
      <c r="H2022" s="631"/>
    </row>
    <row r="2023" spans="3:8" x14ac:dyDescent="0.25">
      <c r="C2023" s="31"/>
      <c r="D2023" s="31"/>
      <c r="E2023" s="6"/>
      <c r="F2023" s="629"/>
      <c r="H2023" s="631"/>
    </row>
    <row r="2024" spans="3:8" x14ac:dyDescent="0.25">
      <c r="C2024" s="31"/>
      <c r="D2024" s="31"/>
      <c r="E2024" s="6"/>
      <c r="F2024" s="629"/>
      <c r="H2024" s="631"/>
    </row>
    <row r="2025" spans="3:8" x14ac:dyDescent="0.25">
      <c r="C2025" s="31"/>
      <c r="D2025" s="31"/>
      <c r="E2025" s="6"/>
      <c r="F2025" s="629"/>
      <c r="H2025" s="631"/>
    </row>
    <row r="2026" spans="3:8" x14ac:dyDescent="0.25">
      <c r="C2026" s="31"/>
      <c r="D2026" s="31"/>
      <c r="E2026" s="6"/>
      <c r="F2026" s="629"/>
      <c r="H2026" s="631"/>
    </row>
    <row r="2027" spans="3:8" x14ac:dyDescent="0.25">
      <c r="C2027" s="31"/>
      <c r="D2027" s="31"/>
      <c r="E2027" s="6"/>
      <c r="F2027" s="629"/>
      <c r="H2027" s="631"/>
    </row>
    <row r="2028" spans="3:8" x14ac:dyDescent="0.25">
      <c r="C2028" s="31"/>
      <c r="D2028" s="31"/>
      <c r="E2028" s="6"/>
      <c r="F2028" s="629"/>
      <c r="H2028" s="631"/>
    </row>
    <row r="2029" spans="3:8" x14ac:dyDescent="0.25">
      <c r="C2029" s="31"/>
      <c r="D2029" s="31"/>
      <c r="E2029" s="6"/>
      <c r="F2029" s="629"/>
      <c r="H2029" s="631"/>
    </row>
    <row r="2030" spans="3:8" x14ac:dyDescent="0.25">
      <c r="C2030" s="31"/>
      <c r="D2030" s="31"/>
      <c r="E2030" s="6"/>
      <c r="F2030" s="629"/>
      <c r="H2030" s="631"/>
    </row>
    <row r="2031" spans="3:8" x14ac:dyDescent="0.25">
      <c r="C2031" s="31"/>
      <c r="D2031" s="31"/>
      <c r="E2031" s="6"/>
      <c r="F2031" s="629"/>
      <c r="H2031" s="631"/>
    </row>
    <row r="2032" spans="3:8" x14ac:dyDescent="0.25">
      <c r="C2032" s="31"/>
      <c r="D2032" s="31"/>
      <c r="E2032" s="6"/>
      <c r="F2032" s="629"/>
      <c r="H2032" s="631"/>
    </row>
    <row r="2033" spans="3:8" x14ac:dyDescent="0.25">
      <c r="C2033" s="31"/>
      <c r="D2033" s="31"/>
      <c r="E2033" s="6"/>
      <c r="F2033" s="629"/>
      <c r="H2033" s="631"/>
    </row>
    <row r="2034" spans="3:8" x14ac:dyDescent="0.25">
      <c r="C2034" s="31"/>
      <c r="D2034" s="31"/>
      <c r="E2034" s="6"/>
      <c r="F2034" s="629"/>
      <c r="H2034" s="631"/>
    </row>
    <row r="2035" spans="3:8" x14ac:dyDescent="0.25">
      <c r="C2035" s="31"/>
      <c r="D2035" s="31"/>
      <c r="E2035" s="6"/>
      <c r="F2035" s="629"/>
      <c r="H2035" s="631"/>
    </row>
    <row r="2036" spans="3:8" x14ac:dyDescent="0.25">
      <c r="C2036" s="31"/>
      <c r="D2036" s="31"/>
      <c r="E2036" s="6"/>
      <c r="F2036" s="629"/>
      <c r="H2036" s="631"/>
    </row>
    <row r="2037" spans="3:8" x14ac:dyDescent="0.25">
      <c r="C2037" s="31"/>
      <c r="D2037" s="31"/>
      <c r="E2037" s="6"/>
      <c r="F2037" s="629"/>
      <c r="H2037" s="631"/>
    </row>
    <row r="2038" spans="3:8" x14ac:dyDescent="0.25">
      <c r="C2038" s="31"/>
      <c r="D2038" s="31"/>
      <c r="E2038" s="6"/>
      <c r="F2038" s="629"/>
      <c r="H2038" s="631"/>
    </row>
    <row r="2039" spans="3:8" x14ac:dyDescent="0.25">
      <c r="C2039" s="31"/>
      <c r="D2039" s="31"/>
      <c r="E2039" s="6"/>
      <c r="F2039" s="629"/>
      <c r="H2039" s="631"/>
    </row>
    <row r="2040" spans="3:8" x14ac:dyDescent="0.25">
      <c r="C2040" s="31"/>
      <c r="D2040" s="31"/>
      <c r="E2040" s="6"/>
      <c r="F2040" s="629"/>
      <c r="H2040" s="631"/>
    </row>
    <row r="2041" spans="3:8" x14ac:dyDescent="0.25">
      <c r="C2041" s="31"/>
      <c r="D2041" s="31"/>
      <c r="E2041" s="6"/>
      <c r="F2041" s="629"/>
      <c r="H2041" s="631"/>
    </row>
    <row r="2042" spans="3:8" x14ac:dyDescent="0.25">
      <c r="C2042" s="31"/>
      <c r="D2042" s="31"/>
      <c r="E2042" s="6"/>
      <c r="F2042" s="629"/>
      <c r="H2042" s="631"/>
    </row>
    <row r="2043" spans="3:8" x14ac:dyDescent="0.25">
      <c r="C2043" s="31"/>
      <c r="D2043" s="31"/>
      <c r="E2043" s="6"/>
      <c r="F2043" s="629"/>
      <c r="H2043" s="631"/>
    </row>
    <row r="2044" spans="3:8" x14ac:dyDescent="0.25">
      <c r="C2044" s="31"/>
      <c r="D2044" s="31"/>
      <c r="E2044" s="6"/>
      <c r="F2044" s="629"/>
      <c r="H2044" s="631"/>
    </row>
    <row r="2045" spans="3:8" x14ac:dyDescent="0.25">
      <c r="C2045" s="31"/>
      <c r="D2045" s="31"/>
      <c r="E2045" s="6"/>
      <c r="F2045" s="629"/>
      <c r="H2045" s="631"/>
    </row>
    <row r="2046" spans="3:8" x14ac:dyDescent="0.25">
      <c r="C2046" s="31"/>
      <c r="D2046" s="31"/>
      <c r="E2046" s="6"/>
      <c r="F2046" s="629"/>
      <c r="H2046" s="631"/>
    </row>
    <row r="2047" spans="3:8" x14ac:dyDescent="0.25">
      <c r="C2047" s="31"/>
      <c r="D2047" s="31"/>
      <c r="E2047" s="6"/>
      <c r="F2047" s="629"/>
      <c r="H2047" s="631"/>
    </row>
    <row r="2048" spans="3:8" x14ac:dyDescent="0.25">
      <c r="C2048" s="31"/>
      <c r="D2048" s="31"/>
      <c r="E2048" s="6"/>
      <c r="F2048" s="629"/>
      <c r="H2048" s="631"/>
    </row>
    <row r="2049" spans="3:8" x14ac:dyDescent="0.25">
      <c r="C2049" s="31"/>
      <c r="D2049" s="31"/>
      <c r="E2049" s="6"/>
      <c r="F2049" s="629"/>
      <c r="H2049" s="631"/>
    </row>
    <row r="2050" spans="3:8" x14ac:dyDescent="0.25">
      <c r="C2050" s="31"/>
      <c r="D2050" s="31"/>
      <c r="E2050" s="6"/>
      <c r="F2050" s="629"/>
      <c r="H2050" s="631"/>
    </row>
    <row r="2051" spans="3:8" x14ac:dyDescent="0.25">
      <c r="C2051" s="31"/>
      <c r="D2051" s="31"/>
      <c r="E2051" s="6"/>
      <c r="F2051" s="629"/>
      <c r="H2051" s="631"/>
    </row>
    <row r="2052" spans="3:8" x14ac:dyDescent="0.25">
      <c r="C2052" s="31"/>
      <c r="D2052" s="31"/>
      <c r="E2052" s="6"/>
      <c r="F2052" s="629"/>
      <c r="H2052" s="631"/>
    </row>
    <row r="2053" spans="3:8" x14ac:dyDescent="0.25">
      <c r="C2053" s="31"/>
      <c r="D2053" s="31"/>
      <c r="E2053" s="6"/>
      <c r="F2053" s="629"/>
      <c r="H2053" s="631"/>
    </row>
    <row r="2054" spans="3:8" x14ac:dyDescent="0.25">
      <c r="C2054" s="31"/>
      <c r="D2054" s="31"/>
      <c r="E2054" s="6"/>
      <c r="F2054" s="629"/>
      <c r="H2054" s="631"/>
    </row>
    <row r="2055" spans="3:8" x14ac:dyDescent="0.25">
      <c r="C2055" s="31"/>
      <c r="D2055" s="31"/>
      <c r="E2055" s="6"/>
      <c r="F2055" s="629"/>
      <c r="H2055" s="631"/>
    </row>
    <row r="2056" spans="3:8" x14ac:dyDescent="0.25">
      <c r="C2056" s="31"/>
      <c r="D2056" s="31"/>
      <c r="E2056" s="6"/>
      <c r="F2056" s="629"/>
      <c r="H2056" s="631"/>
    </row>
    <row r="2057" spans="3:8" x14ac:dyDescent="0.25">
      <c r="C2057" s="31"/>
      <c r="D2057" s="31"/>
      <c r="E2057" s="6"/>
      <c r="F2057" s="629"/>
      <c r="H2057" s="631"/>
    </row>
    <row r="2058" spans="3:8" x14ac:dyDescent="0.25">
      <c r="C2058" s="31"/>
      <c r="D2058" s="31"/>
      <c r="E2058" s="6"/>
      <c r="F2058" s="629"/>
      <c r="H2058" s="631"/>
    </row>
    <row r="2059" spans="3:8" x14ac:dyDescent="0.25">
      <c r="C2059" s="31"/>
      <c r="D2059" s="31"/>
      <c r="E2059" s="6"/>
      <c r="F2059" s="629"/>
      <c r="H2059" s="631"/>
    </row>
    <row r="2060" spans="3:8" x14ac:dyDescent="0.25">
      <c r="C2060" s="31"/>
      <c r="D2060" s="31"/>
      <c r="E2060" s="6"/>
      <c r="F2060" s="629"/>
      <c r="H2060" s="631"/>
    </row>
    <row r="2061" spans="3:8" x14ac:dyDescent="0.25">
      <c r="C2061" s="31"/>
      <c r="D2061" s="31"/>
      <c r="E2061" s="6"/>
      <c r="F2061" s="629"/>
      <c r="H2061" s="631"/>
    </row>
    <row r="2062" spans="3:8" x14ac:dyDescent="0.25">
      <c r="C2062" s="31"/>
      <c r="D2062" s="31"/>
      <c r="E2062" s="6"/>
      <c r="F2062" s="629"/>
      <c r="H2062" s="631"/>
    </row>
    <row r="2063" spans="3:8" x14ac:dyDescent="0.25">
      <c r="C2063" s="31"/>
      <c r="D2063" s="31"/>
      <c r="E2063" s="6"/>
      <c r="F2063" s="629"/>
      <c r="H2063" s="631"/>
    </row>
    <row r="2064" spans="3:8" x14ac:dyDescent="0.25">
      <c r="C2064" s="31"/>
      <c r="D2064" s="31"/>
      <c r="E2064" s="6"/>
      <c r="F2064" s="629"/>
      <c r="H2064" s="631"/>
    </row>
    <row r="2065" spans="3:8" x14ac:dyDescent="0.25">
      <c r="C2065" s="31"/>
      <c r="D2065" s="31"/>
      <c r="E2065" s="6"/>
      <c r="F2065" s="629"/>
      <c r="H2065" s="631"/>
    </row>
    <row r="2066" spans="3:8" x14ac:dyDescent="0.25">
      <c r="C2066" s="31"/>
      <c r="D2066" s="31"/>
      <c r="E2066" s="6"/>
      <c r="F2066" s="629"/>
      <c r="H2066" s="631"/>
    </row>
    <row r="2067" spans="3:8" x14ac:dyDescent="0.25">
      <c r="C2067" s="31"/>
      <c r="D2067" s="31"/>
      <c r="E2067" s="6"/>
      <c r="F2067" s="629"/>
      <c r="H2067" s="631"/>
    </row>
    <row r="2068" spans="3:8" x14ac:dyDescent="0.25">
      <c r="C2068" s="31"/>
      <c r="D2068" s="31"/>
      <c r="E2068" s="6"/>
      <c r="F2068" s="629"/>
      <c r="H2068" s="631"/>
    </row>
    <row r="2069" spans="3:8" x14ac:dyDescent="0.25">
      <c r="C2069" s="31"/>
      <c r="D2069" s="31"/>
      <c r="E2069" s="6"/>
      <c r="F2069" s="629"/>
      <c r="H2069" s="631"/>
    </row>
    <row r="2070" spans="3:8" x14ac:dyDescent="0.25">
      <c r="C2070" s="31"/>
      <c r="D2070" s="31"/>
      <c r="E2070" s="6"/>
      <c r="F2070" s="629"/>
      <c r="H2070" s="631"/>
    </row>
    <row r="2071" spans="3:8" x14ac:dyDescent="0.25">
      <c r="C2071" s="31"/>
      <c r="D2071" s="31"/>
      <c r="E2071" s="6"/>
      <c r="F2071" s="629"/>
      <c r="H2071" s="631"/>
    </row>
    <row r="2072" spans="3:8" x14ac:dyDescent="0.25">
      <c r="C2072" s="31"/>
      <c r="D2072" s="31"/>
      <c r="E2072" s="6"/>
      <c r="F2072" s="629"/>
      <c r="H2072" s="631"/>
    </row>
    <row r="2073" spans="3:8" x14ac:dyDescent="0.25">
      <c r="C2073" s="31"/>
      <c r="D2073" s="31"/>
      <c r="E2073" s="6"/>
      <c r="F2073" s="629"/>
      <c r="H2073" s="631"/>
    </row>
    <row r="2074" spans="3:8" x14ac:dyDescent="0.25">
      <c r="C2074" s="31"/>
      <c r="D2074" s="31"/>
      <c r="E2074" s="6"/>
      <c r="F2074" s="629"/>
      <c r="H2074" s="631"/>
    </row>
    <row r="2075" spans="3:8" x14ac:dyDescent="0.25">
      <c r="C2075" s="31"/>
      <c r="D2075" s="31"/>
      <c r="E2075" s="6"/>
      <c r="F2075" s="629"/>
      <c r="H2075" s="631"/>
    </row>
    <row r="2076" spans="3:8" x14ac:dyDescent="0.25">
      <c r="C2076" s="31"/>
      <c r="D2076" s="31"/>
      <c r="E2076" s="6"/>
      <c r="F2076" s="629"/>
      <c r="H2076" s="631"/>
    </row>
    <row r="2077" spans="3:8" x14ac:dyDescent="0.25">
      <c r="C2077" s="31"/>
      <c r="D2077" s="31"/>
      <c r="E2077" s="6"/>
      <c r="F2077" s="629"/>
      <c r="H2077" s="631"/>
    </row>
    <row r="2078" spans="3:8" x14ac:dyDescent="0.25">
      <c r="C2078" s="31"/>
      <c r="D2078" s="31"/>
      <c r="E2078" s="6"/>
      <c r="F2078" s="629"/>
      <c r="H2078" s="631"/>
    </row>
    <row r="2079" spans="3:8" x14ac:dyDescent="0.25">
      <c r="C2079" s="31"/>
      <c r="D2079" s="31"/>
      <c r="E2079" s="6"/>
      <c r="F2079" s="629"/>
      <c r="H2079" s="631"/>
    </row>
    <row r="2080" spans="3:8" x14ac:dyDescent="0.25">
      <c r="C2080" s="31"/>
      <c r="D2080" s="31"/>
      <c r="E2080" s="6"/>
      <c r="F2080" s="629"/>
      <c r="H2080" s="631"/>
    </row>
    <row r="2081" spans="3:8" x14ac:dyDescent="0.25">
      <c r="C2081" s="31"/>
      <c r="D2081" s="31"/>
      <c r="E2081" s="6"/>
      <c r="F2081" s="629"/>
      <c r="H2081" s="631"/>
    </row>
    <row r="2082" spans="3:8" x14ac:dyDescent="0.25">
      <c r="C2082" s="31"/>
      <c r="D2082" s="31"/>
      <c r="E2082" s="6"/>
      <c r="F2082" s="629"/>
      <c r="H2082" s="631"/>
    </row>
    <row r="2083" spans="3:8" x14ac:dyDescent="0.25">
      <c r="C2083" s="31"/>
      <c r="D2083" s="31"/>
      <c r="E2083" s="6"/>
      <c r="F2083" s="629"/>
      <c r="H2083" s="631"/>
    </row>
    <row r="2084" spans="3:8" x14ac:dyDescent="0.25">
      <c r="C2084" s="31"/>
      <c r="D2084" s="31"/>
      <c r="E2084" s="6"/>
      <c r="F2084" s="629"/>
      <c r="H2084" s="631"/>
    </row>
    <row r="2085" spans="3:8" x14ac:dyDescent="0.25">
      <c r="C2085" s="31"/>
      <c r="D2085" s="31"/>
      <c r="E2085" s="6"/>
      <c r="F2085" s="629"/>
      <c r="H2085" s="631"/>
    </row>
    <row r="2086" spans="3:8" x14ac:dyDescent="0.25">
      <c r="C2086" s="31"/>
      <c r="D2086" s="31"/>
      <c r="E2086" s="6"/>
      <c r="F2086" s="629"/>
      <c r="H2086" s="631"/>
    </row>
    <row r="2087" spans="3:8" x14ac:dyDescent="0.25">
      <c r="C2087" s="31"/>
      <c r="D2087" s="31"/>
      <c r="E2087" s="6"/>
      <c r="F2087" s="629"/>
      <c r="H2087" s="631"/>
    </row>
    <row r="2088" spans="3:8" x14ac:dyDescent="0.25">
      <c r="C2088" s="31"/>
      <c r="D2088" s="31"/>
      <c r="E2088" s="6"/>
      <c r="F2088" s="629"/>
      <c r="H2088" s="631"/>
    </row>
    <row r="2089" spans="3:8" x14ac:dyDescent="0.25">
      <c r="C2089" s="31"/>
      <c r="D2089" s="31"/>
      <c r="E2089" s="6"/>
      <c r="F2089" s="629"/>
      <c r="H2089" s="631"/>
    </row>
    <row r="2090" spans="3:8" x14ac:dyDescent="0.25">
      <c r="C2090" s="31"/>
      <c r="D2090" s="31"/>
      <c r="E2090" s="6"/>
      <c r="F2090" s="629"/>
      <c r="H2090" s="631"/>
    </row>
    <row r="2091" spans="3:8" x14ac:dyDescent="0.25">
      <c r="C2091" s="31"/>
      <c r="D2091" s="31"/>
      <c r="E2091" s="6"/>
      <c r="F2091" s="629"/>
      <c r="H2091" s="631"/>
    </row>
    <row r="2092" spans="3:8" x14ac:dyDescent="0.25">
      <c r="C2092" s="31"/>
      <c r="D2092" s="31"/>
      <c r="E2092" s="6"/>
      <c r="F2092" s="629"/>
      <c r="H2092" s="631"/>
    </row>
    <row r="2093" spans="3:8" x14ac:dyDescent="0.25">
      <c r="C2093" s="31"/>
      <c r="D2093" s="31"/>
      <c r="E2093" s="6"/>
      <c r="F2093" s="629"/>
      <c r="H2093" s="631"/>
    </row>
    <row r="2094" spans="3:8" x14ac:dyDescent="0.25">
      <c r="C2094" s="31"/>
      <c r="D2094" s="31"/>
      <c r="E2094" s="6"/>
      <c r="F2094" s="629"/>
      <c r="H2094" s="631"/>
    </row>
    <row r="2095" spans="3:8" x14ac:dyDescent="0.25">
      <c r="C2095" s="31"/>
      <c r="D2095" s="31"/>
      <c r="E2095" s="6"/>
      <c r="F2095" s="629"/>
      <c r="H2095" s="631"/>
    </row>
    <row r="2096" spans="3:8" x14ac:dyDescent="0.25">
      <c r="C2096" s="31"/>
      <c r="D2096" s="31"/>
      <c r="E2096" s="6"/>
      <c r="F2096" s="629"/>
      <c r="H2096" s="631"/>
    </row>
    <row r="2097" spans="3:8" x14ac:dyDescent="0.25">
      <c r="C2097" s="31"/>
      <c r="D2097" s="31"/>
      <c r="E2097" s="6"/>
      <c r="F2097" s="629"/>
      <c r="H2097" s="631"/>
    </row>
    <row r="2098" spans="3:8" x14ac:dyDescent="0.25">
      <c r="C2098" s="31"/>
      <c r="D2098" s="31"/>
      <c r="E2098" s="6"/>
      <c r="F2098" s="629"/>
      <c r="H2098" s="631"/>
    </row>
    <row r="2099" spans="3:8" x14ac:dyDescent="0.25">
      <c r="C2099" s="31"/>
      <c r="D2099" s="31"/>
      <c r="E2099" s="6"/>
      <c r="F2099" s="629"/>
      <c r="H2099" s="631"/>
    </row>
    <row r="2100" spans="3:8" x14ac:dyDescent="0.25">
      <c r="C2100" s="31"/>
      <c r="D2100" s="31"/>
      <c r="E2100" s="6"/>
      <c r="F2100" s="629"/>
      <c r="H2100" s="631"/>
    </row>
    <row r="2101" spans="3:8" x14ac:dyDescent="0.25">
      <c r="C2101" s="31"/>
      <c r="D2101" s="31"/>
      <c r="E2101" s="6"/>
      <c r="F2101" s="629"/>
      <c r="H2101" s="631"/>
    </row>
    <row r="2102" spans="3:8" x14ac:dyDescent="0.25">
      <c r="C2102" s="31"/>
      <c r="D2102" s="31"/>
      <c r="E2102" s="6"/>
      <c r="F2102" s="629"/>
      <c r="H2102" s="631"/>
    </row>
    <row r="2103" spans="3:8" x14ac:dyDescent="0.25">
      <c r="C2103" s="31"/>
      <c r="D2103" s="31"/>
      <c r="E2103" s="6"/>
      <c r="F2103" s="629"/>
      <c r="H2103" s="631"/>
    </row>
    <row r="2104" spans="3:8" x14ac:dyDescent="0.25">
      <c r="C2104" s="31"/>
      <c r="D2104" s="31"/>
      <c r="E2104" s="6"/>
      <c r="F2104" s="629"/>
      <c r="H2104" s="631"/>
    </row>
    <row r="2105" spans="3:8" x14ac:dyDescent="0.25">
      <c r="C2105" s="31"/>
      <c r="D2105" s="31"/>
      <c r="E2105" s="6"/>
      <c r="F2105" s="629"/>
      <c r="H2105" s="631"/>
    </row>
    <row r="2106" spans="3:8" x14ac:dyDescent="0.25">
      <c r="C2106" s="31"/>
      <c r="D2106" s="31"/>
      <c r="E2106" s="6"/>
      <c r="F2106" s="629"/>
      <c r="H2106" s="631"/>
    </row>
    <row r="2107" spans="3:8" x14ac:dyDescent="0.25">
      <c r="C2107" s="31"/>
      <c r="D2107" s="31"/>
      <c r="E2107" s="6"/>
      <c r="F2107" s="629"/>
      <c r="H2107" s="631"/>
    </row>
    <row r="2108" spans="3:8" x14ac:dyDescent="0.25">
      <c r="C2108" s="31"/>
      <c r="D2108" s="31"/>
      <c r="E2108" s="6"/>
      <c r="F2108" s="629"/>
      <c r="H2108" s="631"/>
    </row>
    <row r="2109" spans="3:8" x14ac:dyDescent="0.25">
      <c r="C2109" s="31"/>
      <c r="D2109" s="31"/>
      <c r="E2109" s="6"/>
      <c r="F2109" s="629"/>
      <c r="H2109" s="631"/>
    </row>
    <row r="2110" spans="3:8" x14ac:dyDescent="0.25">
      <c r="C2110" s="31"/>
      <c r="D2110" s="31"/>
      <c r="E2110" s="6"/>
      <c r="F2110" s="629"/>
      <c r="H2110" s="631"/>
    </row>
    <row r="2111" spans="3:8" x14ac:dyDescent="0.25">
      <c r="C2111" s="31"/>
      <c r="D2111" s="31"/>
      <c r="E2111" s="6"/>
      <c r="F2111" s="629"/>
      <c r="H2111" s="631"/>
    </row>
    <row r="2112" spans="3:8" x14ac:dyDescent="0.25">
      <c r="C2112" s="31"/>
      <c r="D2112" s="31"/>
      <c r="E2112" s="6"/>
      <c r="F2112" s="629"/>
      <c r="H2112" s="631"/>
    </row>
    <row r="2113" spans="3:8" x14ac:dyDescent="0.25">
      <c r="C2113" s="31"/>
      <c r="D2113" s="31"/>
      <c r="E2113" s="6"/>
      <c r="F2113" s="629"/>
      <c r="H2113" s="631"/>
    </row>
    <row r="2114" spans="3:8" x14ac:dyDescent="0.25">
      <c r="C2114" s="31"/>
      <c r="D2114" s="31"/>
      <c r="E2114" s="6"/>
      <c r="F2114" s="629"/>
      <c r="H2114" s="631"/>
    </row>
    <row r="2115" spans="3:8" x14ac:dyDescent="0.25">
      <c r="C2115" s="31"/>
      <c r="D2115" s="31"/>
      <c r="E2115" s="6"/>
      <c r="F2115" s="629"/>
      <c r="H2115" s="631"/>
    </row>
    <row r="2116" spans="3:8" x14ac:dyDescent="0.25">
      <c r="C2116" s="31"/>
      <c r="D2116" s="31"/>
      <c r="E2116" s="6"/>
      <c r="F2116" s="629"/>
      <c r="H2116" s="631"/>
    </row>
    <row r="2117" spans="3:8" x14ac:dyDescent="0.25">
      <c r="C2117" s="31"/>
      <c r="D2117" s="31"/>
      <c r="E2117" s="6"/>
      <c r="F2117" s="629"/>
      <c r="H2117" s="631"/>
    </row>
    <row r="2118" spans="3:8" x14ac:dyDescent="0.25">
      <c r="C2118" s="31"/>
      <c r="D2118" s="31"/>
      <c r="E2118" s="6"/>
      <c r="F2118" s="629"/>
      <c r="H2118" s="631"/>
    </row>
    <row r="2119" spans="3:8" x14ac:dyDescent="0.25">
      <c r="C2119" s="31"/>
      <c r="D2119" s="31"/>
      <c r="E2119" s="6"/>
      <c r="F2119" s="629"/>
      <c r="H2119" s="631"/>
    </row>
    <row r="2120" spans="3:8" x14ac:dyDescent="0.25">
      <c r="C2120" s="31"/>
      <c r="D2120" s="31"/>
      <c r="E2120" s="6"/>
      <c r="F2120" s="629"/>
      <c r="H2120" s="631"/>
    </row>
    <row r="2121" spans="3:8" x14ac:dyDescent="0.25">
      <c r="C2121" s="31"/>
      <c r="D2121" s="31"/>
      <c r="E2121" s="6"/>
      <c r="F2121" s="629"/>
      <c r="H2121" s="631"/>
    </row>
    <row r="2122" spans="3:8" x14ac:dyDescent="0.25">
      <c r="C2122" s="31"/>
      <c r="D2122" s="31"/>
      <c r="E2122" s="6"/>
      <c r="F2122" s="629"/>
      <c r="H2122" s="631"/>
    </row>
    <row r="2123" spans="3:8" x14ac:dyDescent="0.25">
      <c r="C2123" s="31"/>
      <c r="D2123" s="31"/>
      <c r="E2123" s="6"/>
      <c r="F2123" s="629"/>
      <c r="H2123" s="631"/>
    </row>
    <row r="2124" spans="3:8" x14ac:dyDescent="0.25">
      <c r="C2124" s="31"/>
      <c r="D2124" s="31"/>
      <c r="E2124" s="6"/>
      <c r="F2124" s="629"/>
      <c r="H2124" s="631"/>
    </row>
    <row r="2125" spans="3:8" x14ac:dyDescent="0.25">
      <c r="C2125" s="31"/>
      <c r="D2125" s="31"/>
      <c r="E2125" s="6"/>
      <c r="F2125" s="629"/>
      <c r="H2125" s="631"/>
    </row>
    <row r="2126" spans="3:8" x14ac:dyDescent="0.25">
      <c r="C2126" s="31"/>
      <c r="D2126" s="31"/>
      <c r="E2126" s="6"/>
      <c r="F2126" s="629"/>
      <c r="H2126" s="631"/>
    </row>
    <row r="2127" spans="3:8" x14ac:dyDescent="0.25">
      <c r="C2127" s="31"/>
      <c r="D2127" s="31"/>
      <c r="E2127" s="6"/>
      <c r="F2127" s="629"/>
      <c r="H2127" s="631"/>
    </row>
    <row r="2128" spans="3:8" x14ac:dyDescent="0.25">
      <c r="C2128" s="31"/>
      <c r="D2128" s="31"/>
      <c r="E2128" s="6"/>
      <c r="F2128" s="629"/>
      <c r="H2128" s="631"/>
    </row>
    <row r="2129" spans="3:8" x14ac:dyDescent="0.25">
      <c r="C2129" s="31"/>
      <c r="D2129" s="31"/>
      <c r="E2129" s="6"/>
      <c r="F2129" s="629"/>
      <c r="H2129" s="631"/>
    </row>
    <row r="2130" spans="3:8" x14ac:dyDescent="0.25">
      <c r="C2130" s="31"/>
      <c r="D2130" s="31"/>
      <c r="E2130" s="6"/>
      <c r="F2130" s="629"/>
      <c r="H2130" s="631"/>
    </row>
    <row r="2131" spans="3:8" x14ac:dyDescent="0.25">
      <c r="C2131" s="31"/>
      <c r="D2131" s="31"/>
      <c r="E2131" s="6"/>
      <c r="F2131" s="629"/>
      <c r="H2131" s="631"/>
    </row>
    <row r="2132" spans="3:8" x14ac:dyDescent="0.25">
      <c r="C2132" s="31"/>
      <c r="D2132" s="31"/>
      <c r="E2132" s="6"/>
      <c r="F2132" s="629"/>
      <c r="H2132" s="631"/>
    </row>
    <row r="2133" spans="3:8" x14ac:dyDescent="0.25">
      <c r="C2133" s="31"/>
      <c r="D2133" s="31"/>
      <c r="E2133" s="6"/>
      <c r="F2133" s="629"/>
      <c r="H2133" s="631"/>
    </row>
    <row r="2134" spans="3:8" x14ac:dyDescent="0.25">
      <c r="C2134" s="31"/>
      <c r="D2134" s="31"/>
      <c r="E2134" s="6"/>
      <c r="F2134" s="629"/>
      <c r="H2134" s="631"/>
    </row>
    <row r="2135" spans="3:8" x14ac:dyDescent="0.25">
      <c r="C2135" s="31"/>
      <c r="D2135" s="31"/>
      <c r="E2135" s="6"/>
      <c r="F2135" s="629"/>
      <c r="H2135" s="631"/>
    </row>
    <row r="2136" spans="3:8" x14ac:dyDescent="0.25">
      <c r="C2136" s="31"/>
      <c r="D2136" s="31"/>
      <c r="E2136" s="6"/>
      <c r="F2136" s="629"/>
      <c r="H2136" s="631"/>
    </row>
    <row r="2137" spans="3:8" x14ac:dyDescent="0.25">
      <c r="C2137" s="31"/>
      <c r="D2137" s="31"/>
      <c r="E2137" s="6"/>
      <c r="F2137" s="629"/>
      <c r="H2137" s="631"/>
    </row>
    <row r="2138" spans="3:8" x14ac:dyDescent="0.25">
      <c r="C2138" s="31"/>
      <c r="D2138" s="31"/>
      <c r="E2138" s="6"/>
      <c r="F2138" s="629"/>
      <c r="H2138" s="631"/>
    </row>
    <row r="2139" spans="3:8" x14ac:dyDescent="0.25">
      <c r="C2139" s="31"/>
      <c r="D2139" s="31"/>
      <c r="E2139" s="6"/>
      <c r="F2139" s="629"/>
      <c r="H2139" s="631"/>
    </row>
    <row r="2140" spans="3:8" x14ac:dyDescent="0.25">
      <c r="C2140" s="31"/>
      <c r="D2140" s="31"/>
      <c r="E2140" s="6"/>
      <c r="F2140" s="629"/>
      <c r="H2140" s="631"/>
    </row>
    <row r="2141" spans="3:8" x14ac:dyDescent="0.25">
      <c r="C2141" s="31"/>
      <c r="D2141" s="31"/>
      <c r="E2141" s="6"/>
      <c r="F2141" s="629"/>
      <c r="H2141" s="631"/>
    </row>
    <row r="2142" spans="3:8" x14ac:dyDescent="0.25">
      <c r="C2142" s="31"/>
      <c r="D2142" s="31"/>
      <c r="E2142" s="6"/>
      <c r="F2142" s="629"/>
      <c r="H2142" s="631"/>
    </row>
    <row r="2143" spans="3:8" x14ac:dyDescent="0.25">
      <c r="C2143" s="31"/>
      <c r="D2143" s="31"/>
      <c r="E2143" s="6"/>
      <c r="F2143" s="629"/>
      <c r="H2143" s="631"/>
    </row>
    <row r="2144" spans="3:8" x14ac:dyDescent="0.25">
      <c r="C2144" s="31"/>
      <c r="D2144" s="31"/>
      <c r="E2144" s="6"/>
      <c r="F2144" s="629"/>
      <c r="H2144" s="631"/>
    </row>
    <row r="2145" spans="3:8" x14ac:dyDescent="0.25">
      <c r="C2145" s="31"/>
      <c r="D2145" s="31"/>
      <c r="E2145" s="6"/>
      <c r="F2145" s="629"/>
      <c r="H2145" s="631"/>
    </row>
    <row r="2146" spans="3:8" x14ac:dyDescent="0.25">
      <c r="C2146" s="31"/>
      <c r="D2146" s="31"/>
      <c r="E2146" s="6"/>
      <c r="F2146" s="629"/>
      <c r="H2146" s="631"/>
    </row>
    <row r="2147" spans="3:8" x14ac:dyDescent="0.25">
      <c r="C2147" s="31"/>
      <c r="D2147" s="31"/>
      <c r="E2147" s="6"/>
      <c r="F2147" s="629"/>
      <c r="H2147" s="631"/>
    </row>
    <row r="2148" spans="3:8" x14ac:dyDescent="0.25">
      <c r="C2148" s="31"/>
      <c r="D2148" s="31"/>
      <c r="E2148" s="6"/>
      <c r="F2148" s="629"/>
      <c r="H2148" s="631"/>
    </row>
    <row r="2149" spans="3:8" x14ac:dyDescent="0.25">
      <c r="C2149" s="31"/>
      <c r="D2149" s="31"/>
      <c r="E2149" s="6"/>
      <c r="F2149" s="629"/>
      <c r="H2149" s="631"/>
    </row>
    <row r="2150" spans="3:8" x14ac:dyDescent="0.25">
      <c r="C2150" s="31"/>
      <c r="D2150" s="31"/>
      <c r="E2150" s="6"/>
      <c r="F2150" s="629"/>
      <c r="H2150" s="631"/>
    </row>
    <row r="2151" spans="3:8" x14ac:dyDescent="0.25">
      <c r="C2151" s="31"/>
      <c r="D2151" s="31"/>
      <c r="E2151" s="6"/>
      <c r="F2151" s="629"/>
      <c r="H2151" s="631"/>
    </row>
    <row r="2152" spans="3:8" x14ac:dyDescent="0.25">
      <c r="C2152" s="31"/>
      <c r="D2152" s="31"/>
      <c r="E2152" s="6"/>
      <c r="F2152" s="629"/>
      <c r="H2152" s="631"/>
    </row>
    <row r="2153" spans="3:8" x14ac:dyDescent="0.25">
      <c r="C2153" s="31"/>
      <c r="D2153" s="31"/>
      <c r="E2153" s="6"/>
      <c r="F2153" s="629"/>
      <c r="H2153" s="631"/>
    </row>
    <row r="2154" spans="3:8" x14ac:dyDescent="0.25">
      <c r="C2154" s="31"/>
      <c r="D2154" s="31"/>
      <c r="E2154" s="6"/>
      <c r="F2154" s="629"/>
      <c r="H2154" s="631"/>
    </row>
    <row r="2155" spans="3:8" x14ac:dyDescent="0.25">
      <c r="C2155" s="31"/>
      <c r="D2155" s="31"/>
      <c r="E2155" s="6"/>
      <c r="F2155" s="629"/>
      <c r="H2155" s="631"/>
    </row>
    <row r="2156" spans="3:8" x14ac:dyDescent="0.25">
      <c r="C2156" s="31"/>
      <c r="D2156" s="31"/>
      <c r="E2156" s="6"/>
      <c r="F2156" s="629"/>
      <c r="H2156" s="631"/>
    </row>
    <row r="2157" spans="3:8" x14ac:dyDescent="0.25">
      <c r="C2157" s="31"/>
      <c r="D2157" s="31"/>
      <c r="E2157" s="6"/>
      <c r="F2157" s="629"/>
      <c r="H2157" s="631"/>
    </row>
    <row r="2158" spans="3:8" x14ac:dyDescent="0.25">
      <c r="C2158" s="31"/>
      <c r="D2158" s="31"/>
      <c r="E2158" s="6"/>
      <c r="F2158" s="629"/>
      <c r="H2158" s="631"/>
    </row>
    <row r="2159" spans="3:8" x14ac:dyDescent="0.25">
      <c r="C2159" s="31"/>
      <c r="D2159" s="31"/>
      <c r="E2159" s="6"/>
      <c r="F2159" s="629"/>
      <c r="H2159" s="631"/>
    </row>
    <row r="2160" spans="3:8" x14ac:dyDescent="0.25">
      <c r="C2160" s="31"/>
      <c r="D2160" s="31"/>
      <c r="E2160" s="6"/>
      <c r="F2160" s="629"/>
      <c r="H2160" s="631"/>
    </row>
    <row r="2161" spans="3:8" x14ac:dyDescent="0.25">
      <c r="C2161" s="31"/>
      <c r="D2161" s="31"/>
      <c r="E2161" s="6"/>
      <c r="F2161" s="629"/>
      <c r="H2161" s="631"/>
    </row>
    <row r="2162" spans="3:8" x14ac:dyDescent="0.25">
      <c r="C2162" s="31"/>
      <c r="D2162" s="31"/>
      <c r="E2162" s="6"/>
      <c r="F2162" s="629"/>
      <c r="H2162" s="631"/>
    </row>
    <row r="2163" spans="3:8" x14ac:dyDescent="0.25">
      <c r="C2163" s="31"/>
      <c r="D2163" s="31"/>
      <c r="E2163" s="6"/>
      <c r="F2163" s="629"/>
      <c r="H2163" s="631"/>
    </row>
    <row r="2164" spans="3:8" x14ac:dyDescent="0.25">
      <c r="C2164" s="31"/>
      <c r="D2164" s="31"/>
      <c r="E2164" s="6"/>
      <c r="F2164" s="629"/>
      <c r="H2164" s="631"/>
    </row>
    <row r="2165" spans="3:8" x14ac:dyDescent="0.25">
      <c r="C2165" s="31"/>
      <c r="D2165" s="31"/>
      <c r="E2165" s="6"/>
      <c r="F2165" s="629"/>
      <c r="H2165" s="631"/>
    </row>
    <row r="2166" spans="3:8" x14ac:dyDescent="0.25">
      <c r="C2166" s="31"/>
      <c r="D2166" s="31"/>
      <c r="E2166" s="6"/>
      <c r="F2166" s="629"/>
      <c r="H2166" s="631"/>
    </row>
    <row r="2167" spans="3:8" x14ac:dyDescent="0.25">
      <c r="C2167" s="31"/>
      <c r="D2167" s="31"/>
      <c r="E2167" s="6"/>
      <c r="F2167" s="629"/>
      <c r="H2167" s="631"/>
    </row>
    <row r="2168" spans="3:8" x14ac:dyDescent="0.25">
      <c r="C2168" s="31"/>
      <c r="D2168" s="31"/>
      <c r="E2168" s="6"/>
      <c r="F2168" s="629"/>
      <c r="H2168" s="631"/>
    </row>
    <row r="2169" spans="3:8" x14ac:dyDescent="0.25">
      <c r="C2169" s="31"/>
      <c r="D2169" s="31"/>
      <c r="E2169" s="6"/>
      <c r="F2169" s="629"/>
      <c r="H2169" s="631"/>
    </row>
    <row r="2170" spans="3:8" x14ac:dyDescent="0.25">
      <c r="C2170" s="31"/>
      <c r="D2170" s="31"/>
      <c r="E2170" s="6"/>
      <c r="F2170" s="629"/>
      <c r="H2170" s="631"/>
    </row>
    <row r="2171" spans="3:8" x14ac:dyDescent="0.25">
      <c r="C2171" s="31"/>
      <c r="D2171" s="31"/>
      <c r="E2171" s="6"/>
      <c r="F2171" s="629"/>
      <c r="H2171" s="631"/>
    </row>
    <row r="2172" spans="3:8" x14ac:dyDescent="0.25">
      <c r="C2172" s="31"/>
      <c r="D2172" s="31"/>
      <c r="E2172" s="6"/>
      <c r="F2172" s="629"/>
      <c r="H2172" s="631"/>
    </row>
    <row r="2173" spans="3:8" x14ac:dyDescent="0.25">
      <c r="C2173" s="31"/>
      <c r="D2173" s="31"/>
      <c r="E2173" s="6"/>
      <c r="F2173" s="629"/>
      <c r="H2173" s="631"/>
    </row>
    <row r="2174" spans="3:8" x14ac:dyDescent="0.25">
      <c r="C2174" s="31"/>
      <c r="D2174" s="31"/>
      <c r="E2174" s="6"/>
      <c r="F2174" s="629"/>
      <c r="H2174" s="631"/>
    </row>
    <row r="2175" spans="3:8" x14ac:dyDescent="0.25">
      <c r="C2175" s="31"/>
      <c r="D2175" s="31"/>
      <c r="E2175" s="6"/>
      <c r="F2175" s="629"/>
      <c r="H2175" s="631"/>
    </row>
    <row r="2176" spans="3:8" x14ac:dyDescent="0.25">
      <c r="C2176" s="31"/>
      <c r="D2176" s="31"/>
      <c r="E2176" s="6"/>
      <c r="F2176" s="629"/>
      <c r="H2176" s="631"/>
    </row>
    <row r="2177" spans="3:8" x14ac:dyDescent="0.25">
      <c r="C2177" s="31"/>
      <c r="D2177" s="31"/>
      <c r="E2177" s="6"/>
      <c r="F2177" s="629"/>
      <c r="H2177" s="631"/>
    </row>
    <row r="2178" spans="3:8" x14ac:dyDescent="0.25">
      <c r="C2178" s="31"/>
      <c r="D2178" s="31"/>
      <c r="E2178" s="6"/>
      <c r="F2178" s="629"/>
      <c r="H2178" s="631"/>
    </row>
    <row r="2179" spans="3:8" x14ac:dyDescent="0.25">
      <c r="C2179" s="31"/>
      <c r="D2179" s="31"/>
      <c r="E2179" s="6"/>
      <c r="F2179" s="629"/>
      <c r="H2179" s="631"/>
    </row>
    <row r="2180" spans="3:8" x14ac:dyDescent="0.25">
      <c r="C2180" s="31"/>
      <c r="D2180" s="31"/>
      <c r="E2180" s="6"/>
      <c r="F2180" s="629"/>
      <c r="H2180" s="631"/>
    </row>
    <row r="2181" spans="3:8" x14ac:dyDescent="0.25">
      <c r="C2181" s="31"/>
      <c r="D2181" s="31"/>
      <c r="E2181" s="6"/>
      <c r="F2181" s="629"/>
      <c r="H2181" s="631"/>
    </row>
    <row r="2182" spans="3:8" x14ac:dyDescent="0.25">
      <c r="C2182" s="31"/>
      <c r="D2182" s="31"/>
      <c r="E2182" s="6"/>
      <c r="F2182" s="629"/>
      <c r="H2182" s="631"/>
    </row>
    <row r="2183" spans="3:8" x14ac:dyDescent="0.25">
      <c r="C2183" s="31"/>
      <c r="D2183" s="31"/>
      <c r="E2183" s="6"/>
      <c r="F2183" s="629"/>
      <c r="H2183" s="631"/>
    </row>
    <row r="2184" spans="3:8" x14ac:dyDescent="0.25">
      <c r="C2184" s="31"/>
      <c r="D2184" s="31"/>
      <c r="E2184" s="6"/>
      <c r="F2184" s="629"/>
      <c r="H2184" s="631"/>
    </row>
    <row r="2185" spans="3:8" x14ac:dyDescent="0.25">
      <c r="C2185" s="31"/>
      <c r="D2185" s="31"/>
      <c r="E2185" s="6"/>
      <c r="F2185" s="629"/>
      <c r="H2185" s="631"/>
    </row>
    <row r="2186" spans="3:8" x14ac:dyDescent="0.25">
      <c r="C2186" s="31"/>
      <c r="D2186" s="31"/>
      <c r="E2186" s="6"/>
      <c r="F2186" s="629"/>
      <c r="H2186" s="631"/>
    </row>
    <row r="2187" spans="3:8" x14ac:dyDescent="0.25">
      <c r="C2187" s="31"/>
      <c r="D2187" s="31"/>
      <c r="E2187" s="6"/>
      <c r="F2187" s="629"/>
      <c r="H2187" s="631"/>
    </row>
    <row r="2188" spans="3:8" x14ac:dyDescent="0.25">
      <c r="C2188" s="31"/>
      <c r="D2188" s="31"/>
      <c r="E2188" s="6"/>
      <c r="F2188" s="629"/>
      <c r="H2188" s="631"/>
    </row>
    <row r="2189" spans="3:8" x14ac:dyDescent="0.25">
      <c r="C2189" s="31"/>
      <c r="D2189" s="31"/>
      <c r="E2189" s="6"/>
      <c r="F2189" s="629"/>
      <c r="H2189" s="631"/>
    </row>
    <row r="2190" spans="3:8" x14ac:dyDescent="0.25">
      <c r="C2190" s="31"/>
      <c r="D2190" s="31"/>
      <c r="E2190" s="6"/>
      <c r="F2190" s="629"/>
      <c r="H2190" s="631"/>
    </row>
    <row r="2191" spans="3:8" x14ac:dyDescent="0.25">
      <c r="C2191" s="31"/>
      <c r="D2191" s="31"/>
      <c r="E2191" s="6"/>
      <c r="F2191" s="629"/>
      <c r="H2191" s="631"/>
    </row>
    <row r="2192" spans="3:8" x14ac:dyDescent="0.25">
      <c r="C2192" s="31"/>
      <c r="D2192" s="31"/>
      <c r="E2192" s="6"/>
      <c r="F2192" s="629"/>
      <c r="H2192" s="631"/>
    </row>
    <row r="2193" spans="3:8" x14ac:dyDescent="0.25">
      <c r="C2193" s="31"/>
      <c r="D2193" s="31"/>
      <c r="E2193" s="6"/>
      <c r="F2193" s="629"/>
      <c r="H2193" s="631"/>
    </row>
    <row r="2194" spans="3:8" x14ac:dyDescent="0.25">
      <c r="C2194" s="31"/>
      <c r="D2194" s="31"/>
      <c r="E2194" s="6"/>
      <c r="F2194" s="629"/>
      <c r="H2194" s="631"/>
    </row>
    <row r="2195" spans="3:8" x14ac:dyDescent="0.25">
      <c r="C2195" s="31"/>
      <c r="D2195" s="31"/>
      <c r="E2195" s="6"/>
      <c r="F2195" s="629"/>
      <c r="H2195" s="631"/>
    </row>
    <row r="2196" spans="3:8" x14ac:dyDescent="0.25">
      <c r="C2196" s="31"/>
      <c r="D2196" s="31"/>
      <c r="E2196" s="6"/>
      <c r="F2196" s="629"/>
      <c r="H2196" s="631"/>
    </row>
    <row r="2197" spans="3:8" x14ac:dyDescent="0.25">
      <c r="C2197" s="31"/>
      <c r="D2197" s="31"/>
      <c r="E2197" s="6"/>
      <c r="F2197" s="629"/>
      <c r="H2197" s="631"/>
    </row>
    <row r="2198" spans="3:8" x14ac:dyDescent="0.25">
      <c r="C2198" s="31"/>
      <c r="D2198" s="31"/>
      <c r="E2198" s="6"/>
      <c r="F2198" s="629"/>
      <c r="H2198" s="631"/>
    </row>
    <row r="2199" spans="3:8" x14ac:dyDescent="0.25">
      <c r="C2199" s="31"/>
      <c r="D2199" s="31"/>
      <c r="E2199" s="6"/>
      <c r="F2199" s="629"/>
      <c r="H2199" s="631"/>
    </row>
    <row r="2200" spans="3:8" x14ac:dyDescent="0.25">
      <c r="C2200" s="31"/>
      <c r="D2200" s="31"/>
      <c r="E2200" s="6"/>
      <c r="F2200" s="629"/>
      <c r="H2200" s="631"/>
    </row>
    <row r="2201" spans="3:8" x14ac:dyDescent="0.25">
      <c r="C2201" s="31"/>
      <c r="D2201" s="31"/>
      <c r="E2201" s="6"/>
      <c r="F2201" s="629"/>
      <c r="H2201" s="631"/>
    </row>
    <row r="2202" spans="3:8" x14ac:dyDescent="0.25">
      <c r="C2202" s="31"/>
      <c r="D2202" s="31"/>
      <c r="E2202" s="6"/>
      <c r="F2202" s="629"/>
      <c r="H2202" s="631"/>
    </row>
    <row r="2203" spans="3:8" x14ac:dyDescent="0.25">
      <c r="C2203" s="31"/>
      <c r="D2203" s="31"/>
      <c r="E2203" s="6"/>
      <c r="F2203" s="629"/>
      <c r="H2203" s="631"/>
    </row>
    <row r="2204" spans="3:8" x14ac:dyDescent="0.25">
      <c r="C2204" s="31"/>
      <c r="D2204" s="31"/>
      <c r="E2204" s="6"/>
      <c r="F2204" s="629"/>
      <c r="H2204" s="631"/>
    </row>
    <row r="2205" spans="3:8" x14ac:dyDescent="0.25">
      <c r="C2205" s="31"/>
      <c r="D2205" s="31"/>
      <c r="E2205" s="6"/>
      <c r="F2205" s="629"/>
      <c r="H2205" s="631"/>
    </row>
    <row r="2206" spans="3:8" x14ac:dyDescent="0.25">
      <c r="C2206" s="31"/>
      <c r="D2206" s="31"/>
      <c r="E2206" s="6"/>
      <c r="F2206" s="629"/>
      <c r="H2206" s="631"/>
    </row>
    <row r="2207" spans="3:8" x14ac:dyDescent="0.25">
      <c r="C2207" s="31"/>
      <c r="D2207" s="31"/>
      <c r="E2207" s="6"/>
      <c r="F2207" s="629"/>
      <c r="H2207" s="631"/>
    </row>
    <row r="2208" spans="3:8" x14ac:dyDescent="0.25">
      <c r="C2208" s="31"/>
      <c r="D2208" s="31"/>
      <c r="E2208" s="6"/>
      <c r="F2208" s="629"/>
      <c r="H2208" s="631"/>
    </row>
    <row r="2209" spans="3:8" x14ac:dyDescent="0.25">
      <c r="C2209" s="31"/>
      <c r="D2209" s="31"/>
      <c r="E2209" s="6"/>
      <c r="F2209" s="629"/>
      <c r="H2209" s="631"/>
    </row>
    <row r="2210" spans="3:8" x14ac:dyDescent="0.25">
      <c r="C2210" s="31"/>
      <c r="D2210" s="31"/>
      <c r="E2210" s="6"/>
      <c r="F2210" s="629"/>
      <c r="H2210" s="631"/>
    </row>
    <row r="2211" spans="3:8" x14ac:dyDescent="0.25">
      <c r="C2211" s="31"/>
      <c r="D2211" s="31"/>
      <c r="E2211" s="6"/>
      <c r="F2211" s="629"/>
      <c r="H2211" s="631"/>
    </row>
    <row r="2212" spans="3:8" x14ac:dyDescent="0.25">
      <c r="C2212" s="31"/>
      <c r="D2212" s="31"/>
      <c r="E2212" s="6"/>
      <c r="F2212" s="629"/>
      <c r="H2212" s="631"/>
    </row>
    <row r="2213" spans="3:8" x14ac:dyDescent="0.25">
      <c r="C2213" s="31"/>
      <c r="D2213" s="31"/>
      <c r="E2213" s="6"/>
      <c r="F2213" s="629"/>
      <c r="H2213" s="631"/>
    </row>
    <row r="2214" spans="3:8" x14ac:dyDescent="0.25">
      <c r="C2214" s="31"/>
      <c r="D2214" s="31"/>
      <c r="E2214" s="6"/>
      <c r="F2214" s="629"/>
      <c r="H2214" s="631"/>
    </row>
    <row r="2215" spans="3:8" x14ac:dyDescent="0.25">
      <c r="C2215" s="31"/>
      <c r="D2215" s="31"/>
      <c r="E2215" s="6"/>
      <c r="F2215" s="629"/>
      <c r="H2215" s="631"/>
    </row>
    <row r="2216" spans="3:8" x14ac:dyDescent="0.25">
      <c r="C2216" s="31"/>
      <c r="D2216" s="31"/>
      <c r="E2216" s="6"/>
      <c r="F2216" s="629"/>
      <c r="H2216" s="631"/>
    </row>
    <row r="2217" spans="3:8" x14ac:dyDescent="0.25">
      <c r="C2217" s="31"/>
      <c r="D2217" s="31"/>
      <c r="E2217" s="6"/>
      <c r="F2217" s="629"/>
      <c r="H2217" s="631"/>
    </row>
    <row r="2218" spans="3:8" x14ac:dyDescent="0.25">
      <c r="C2218" s="31"/>
      <c r="D2218" s="31"/>
      <c r="E2218" s="6"/>
      <c r="F2218" s="629"/>
      <c r="H2218" s="631"/>
    </row>
    <row r="2219" spans="3:8" x14ac:dyDescent="0.25">
      <c r="C2219" s="31"/>
      <c r="D2219" s="31"/>
      <c r="E2219" s="6"/>
      <c r="F2219" s="629"/>
      <c r="H2219" s="631"/>
    </row>
    <row r="2220" spans="3:8" x14ac:dyDescent="0.25">
      <c r="C2220" s="31"/>
      <c r="D2220" s="31"/>
      <c r="E2220" s="6"/>
      <c r="F2220" s="629"/>
      <c r="H2220" s="631"/>
    </row>
    <row r="2221" spans="3:8" x14ac:dyDescent="0.25">
      <c r="C2221" s="31"/>
      <c r="D2221" s="31"/>
      <c r="E2221" s="6"/>
      <c r="F2221" s="629"/>
      <c r="H2221" s="631"/>
    </row>
    <row r="2222" spans="3:8" x14ac:dyDescent="0.25">
      <c r="C2222" s="31"/>
      <c r="D2222" s="31"/>
      <c r="E2222" s="6"/>
      <c r="F2222" s="629"/>
      <c r="H2222" s="631"/>
    </row>
    <row r="2223" spans="3:8" x14ac:dyDescent="0.25">
      <c r="C2223" s="31"/>
      <c r="D2223" s="31"/>
      <c r="E2223" s="6"/>
      <c r="F2223" s="629"/>
      <c r="H2223" s="631"/>
    </row>
    <row r="2224" spans="3:8" x14ac:dyDescent="0.25">
      <c r="C2224" s="31"/>
      <c r="D2224" s="31"/>
      <c r="E2224" s="6"/>
      <c r="F2224" s="629"/>
      <c r="H2224" s="631"/>
    </row>
    <row r="2225" spans="3:8" x14ac:dyDescent="0.25">
      <c r="C2225" s="31"/>
      <c r="D2225" s="31"/>
      <c r="E2225" s="6"/>
      <c r="F2225" s="629"/>
      <c r="H2225" s="631"/>
    </row>
    <row r="2226" spans="3:8" x14ac:dyDescent="0.25">
      <c r="C2226" s="31"/>
      <c r="D2226" s="31"/>
      <c r="E2226" s="6"/>
      <c r="F2226" s="629"/>
      <c r="H2226" s="631"/>
    </row>
    <row r="2227" spans="3:8" x14ac:dyDescent="0.25">
      <c r="C2227" s="31"/>
      <c r="D2227" s="31"/>
      <c r="E2227" s="6"/>
      <c r="F2227" s="629"/>
      <c r="H2227" s="631"/>
    </row>
    <row r="2228" spans="3:8" x14ac:dyDescent="0.25">
      <c r="C2228" s="31"/>
      <c r="D2228" s="31"/>
      <c r="E2228" s="6"/>
      <c r="F2228" s="629"/>
      <c r="H2228" s="631"/>
    </row>
    <row r="2229" spans="3:8" x14ac:dyDescent="0.25">
      <c r="C2229" s="31"/>
      <c r="D2229" s="31"/>
      <c r="E2229" s="6"/>
      <c r="F2229" s="629"/>
      <c r="H2229" s="631"/>
    </row>
    <row r="2230" spans="3:8" x14ac:dyDescent="0.25">
      <c r="C2230" s="31"/>
      <c r="D2230" s="31"/>
      <c r="E2230" s="6"/>
      <c r="F2230" s="629"/>
      <c r="H2230" s="631"/>
    </row>
    <row r="2231" spans="3:8" x14ac:dyDescent="0.25">
      <c r="C2231" s="31"/>
      <c r="D2231" s="31"/>
      <c r="E2231" s="6"/>
      <c r="F2231" s="629"/>
      <c r="H2231" s="631"/>
    </row>
    <row r="2232" spans="3:8" x14ac:dyDescent="0.25">
      <c r="C2232" s="31"/>
      <c r="D2232" s="31"/>
      <c r="E2232" s="6"/>
      <c r="F2232" s="629"/>
      <c r="H2232" s="631"/>
    </row>
    <row r="2233" spans="3:8" x14ac:dyDescent="0.25">
      <c r="C2233" s="31"/>
      <c r="D2233" s="31"/>
      <c r="E2233" s="6"/>
      <c r="F2233" s="629"/>
      <c r="H2233" s="631"/>
    </row>
    <row r="2234" spans="3:8" x14ac:dyDescent="0.25">
      <c r="C2234" s="31"/>
      <c r="D2234" s="31"/>
      <c r="E2234" s="6"/>
      <c r="F2234" s="629"/>
      <c r="H2234" s="631"/>
    </row>
    <row r="2235" spans="3:8" x14ac:dyDescent="0.25">
      <c r="C2235" s="31"/>
      <c r="D2235" s="31"/>
      <c r="E2235" s="6"/>
      <c r="F2235" s="629"/>
      <c r="H2235" s="631"/>
    </row>
    <row r="2236" spans="3:8" x14ac:dyDescent="0.25">
      <c r="C2236" s="31"/>
      <c r="D2236" s="31"/>
      <c r="E2236" s="6"/>
      <c r="F2236" s="629"/>
      <c r="H2236" s="631"/>
    </row>
    <row r="2237" spans="3:8" x14ac:dyDescent="0.25">
      <c r="C2237" s="31"/>
      <c r="D2237" s="31"/>
      <c r="E2237" s="6"/>
      <c r="F2237" s="629"/>
      <c r="H2237" s="631"/>
    </row>
    <row r="2238" spans="3:8" x14ac:dyDescent="0.25">
      <c r="C2238" s="31"/>
      <c r="D2238" s="31"/>
      <c r="E2238" s="6"/>
      <c r="F2238" s="629"/>
      <c r="H2238" s="631"/>
    </row>
    <row r="2239" spans="3:8" x14ac:dyDescent="0.25">
      <c r="C2239" s="31"/>
      <c r="D2239" s="31"/>
      <c r="E2239" s="6"/>
      <c r="F2239" s="629"/>
      <c r="H2239" s="631"/>
    </row>
    <row r="2240" spans="3:8" x14ac:dyDescent="0.25">
      <c r="C2240" s="31"/>
      <c r="D2240" s="31"/>
      <c r="E2240" s="6"/>
      <c r="F2240" s="629"/>
      <c r="H2240" s="631"/>
    </row>
    <row r="2241" spans="3:8" x14ac:dyDescent="0.25">
      <c r="C2241" s="31"/>
      <c r="D2241" s="31"/>
      <c r="E2241" s="6"/>
      <c r="F2241" s="629"/>
      <c r="H2241" s="631"/>
    </row>
    <row r="2242" spans="3:8" x14ac:dyDescent="0.25">
      <c r="C2242" s="31"/>
      <c r="D2242" s="31"/>
      <c r="E2242" s="6"/>
      <c r="F2242" s="629"/>
      <c r="H2242" s="631"/>
    </row>
    <row r="2243" spans="3:8" x14ac:dyDescent="0.25">
      <c r="C2243" s="31"/>
      <c r="D2243" s="31"/>
      <c r="E2243" s="6"/>
      <c r="F2243" s="629"/>
      <c r="H2243" s="631"/>
    </row>
    <row r="2244" spans="3:8" x14ac:dyDescent="0.25">
      <c r="C2244" s="31"/>
      <c r="D2244" s="31"/>
      <c r="E2244" s="6"/>
      <c r="F2244" s="629"/>
      <c r="H2244" s="631"/>
    </row>
    <row r="2245" spans="3:8" x14ac:dyDescent="0.25">
      <c r="C2245" s="31"/>
      <c r="D2245" s="31"/>
      <c r="E2245" s="6"/>
      <c r="F2245" s="629"/>
      <c r="H2245" s="631"/>
    </row>
    <row r="2246" spans="3:8" x14ac:dyDescent="0.25">
      <c r="C2246" s="31"/>
      <c r="D2246" s="31"/>
      <c r="E2246" s="6"/>
      <c r="F2246" s="629"/>
      <c r="H2246" s="631"/>
    </row>
    <row r="2247" spans="3:8" x14ac:dyDescent="0.25">
      <c r="C2247" s="31"/>
      <c r="D2247" s="31"/>
      <c r="E2247" s="6"/>
      <c r="F2247" s="629"/>
      <c r="H2247" s="631"/>
    </row>
    <row r="2248" spans="3:8" x14ac:dyDescent="0.25">
      <c r="C2248" s="31"/>
      <c r="D2248" s="31"/>
      <c r="E2248" s="6"/>
      <c r="F2248" s="629"/>
      <c r="H2248" s="631"/>
    </row>
    <row r="2249" spans="3:8" x14ac:dyDescent="0.25">
      <c r="C2249" s="31"/>
      <c r="D2249" s="31"/>
      <c r="E2249" s="6"/>
      <c r="F2249" s="629"/>
      <c r="H2249" s="631"/>
    </row>
    <row r="2250" spans="3:8" x14ac:dyDescent="0.25">
      <c r="C2250" s="31"/>
      <c r="D2250" s="31"/>
      <c r="E2250" s="6"/>
      <c r="F2250" s="629"/>
      <c r="H2250" s="631"/>
    </row>
    <row r="2251" spans="3:8" x14ac:dyDescent="0.25">
      <c r="C2251" s="31"/>
      <c r="D2251" s="31"/>
      <c r="E2251" s="6"/>
      <c r="F2251" s="629"/>
      <c r="H2251" s="631"/>
    </row>
    <row r="2252" spans="3:8" x14ac:dyDescent="0.25">
      <c r="C2252" s="31"/>
      <c r="D2252" s="31"/>
      <c r="E2252" s="6"/>
      <c r="F2252" s="629"/>
      <c r="H2252" s="631"/>
    </row>
    <row r="2253" spans="3:8" x14ac:dyDescent="0.25">
      <c r="C2253" s="31"/>
      <c r="D2253" s="31"/>
      <c r="E2253" s="6"/>
      <c r="F2253" s="629"/>
      <c r="H2253" s="631"/>
    </row>
    <row r="2254" spans="3:8" x14ac:dyDescent="0.25">
      <c r="C2254" s="31"/>
      <c r="D2254" s="31"/>
      <c r="E2254" s="6"/>
      <c r="F2254" s="629"/>
      <c r="H2254" s="631"/>
    </row>
    <row r="2255" spans="3:8" x14ac:dyDescent="0.25">
      <c r="C2255" s="31"/>
      <c r="D2255" s="31"/>
      <c r="E2255" s="6"/>
      <c r="F2255" s="629"/>
      <c r="H2255" s="631"/>
    </row>
    <row r="2256" spans="3:8" x14ac:dyDescent="0.25">
      <c r="C2256" s="31"/>
      <c r="D2256" s="31"/>
      <c r="E2256" s="6"/>
      <c r="F2256" s="629"/>
      <c r="H2256" s="631"/>
    </row>
    <row r="2257" spans="3:8" x14ac:dyDescent="0.25">
      <c r="C2257" s="31"/>
      <c r="D2257" s="31"/>
      <c r="E2257" s="6"/>
      <c r="F2257" s="629"/>
      <c r="H2257" s="631"/>
    </row>
    <row r="2258" spans="3:8" x14ac:dyDescent="0.25">
      <c r="C2258" s="31"/>
      <c r="D2258" s="31"/>
      <c r="E2258" s="6"/>
      <c r="F2258" s="629"/>
      <c r="H2258" s="631"/>
    </row>
    <row r="2259" spans="3:8" x14ac:dyDescent="0.25">
      <c r="C2259" s="31"/>
      <c r="D2259" s="31"/>
      <c r="E2259" s="6"/>
      <c r="F2259" s="629"/>
      <c r="H2259" s="631"/>
    </row>
    <row r="2260" spans="3:8" x14ac:dyDescent="0.25">
      <c r="C2260" s="31"/>
      <c r="D2260" s="31"/>
      <c r="E2260" s="6"/>
      <c r="F2260" s="629"/>
      <c r="H2260" s="631"/>
    </row>
    <row r="2261" spans="3:8" x14ac:dyDescent="0.25">
      <c r="C2261" s="31"/>
      <c r="D2261" s="31"/>
      <c r="E2261" s="6"/>
      <c r="F2261" s="629"/>
      <c r="H2261" s="631"/>
    </row>
    <row r="2262" spans="3:8" x14ac:dyDescent="0.25">
      <c r="C2262" s="31"/>
      <c r="D2262" s="31"/>
      <c r="E2262" s="6"/>
      <c r="F2262" s="629"/>
      <c r="H2262" s="631"/>
    </row>
    <row r="2263" spans="3:8" x14ac:dyDescent="0.25">
      <c r="C2263" s="31"/>
      <c r="D2263" s="31"/>
      <c r="E2263" s="6"/>
      <c r="F2263" s="629"/>
      <c r="H2263" s="631"/>
    </row>
    <row r="2264" spans="3:8" x14ac:dyDescent="0.25">
      <c r="C2264" s="31"/>
      <c r="D2264" s="31"/>
      <c r="E2264" s="6"/>
      <c r="F2264" s="629"/>
      <c r="H2264" s="631"/>
    </row>
    <row r="2265" spans="3:8" x14ac:dyDescent="0.25">
      <c r="C2265" s="31"/>
      <c r="D2265" s="31"/>
      <c r="E2265" s="6"/>
      <c r="F2265" s="629"/>
      <c r="H2265" s="631"/>
    </row>
    <row r="2266" spans="3:8" x14ac:dyDescent="0.25">
      <c r="C2266" s="31"/>
      <c r="D2266" s="31"/>
      <c r="E2266" s="6"/>
      <c r="F2266" s="629"/>
      <c r="H2266" s="631"/>
    </row>
    <row r="2267" spans="3:8" x14ac:dyDescent="0.25">
      <c r="C2267" s="31"/>
      <c r="D2267" s="31"/>
      <c r="E2267" s="6"/>
      <c r="F2267" s="629"/>
      <c r="H2267" s="631"/>
    </row>
    <row r="2268" spans="3:8" x14ac:dyDescent="0.25">
      <c r="C2268" s="31"/>
      <c r="D2268" s="31"/>
      <c r="E2268" s="6"/>
      <c r="F2268" s="629"/>
      <c r="H2268" s="631"/>
    </row>
    <row r="2269" spans="3:8" x14ac:dyDescent="0.25">
      <c r="C2269" s="31"/>
      <c r="D2269" s="31"/>
      <c r="E2269" s="6"/>
      <c r="F2269" s="629"/>
      <c r="H2269" s="631"/>
    </row>
    <row r="2270" spans="3:8" x14ac:dyDescent="0.25">
      <c r="C2270" s="31"/>
      <c r="D2270" s="31"/>
      <c r="E2270" s="6"/>
      <c r="F2270" s="629"/>
      <c r="H2270" s="631"/>
    </row>
    <row r="2271" spans="3:8" x14ac:dyDescent="0.25">
      <c r="C2271" s="31"/>
      <c r="D2271" s="31"/>
      <c r="E2271" s="6"/>
      <c r="F2271" s="629"/>
      <c r="H2271" s="631"/>
    </row>
    <row r="2272" spans="3:8" x14ac:dyDescent="0.25">
      <c r="C2272" s="31"/>
      <c r="D2272" s="31"/>
      <c r="E2272" s="6"/>
      <c r="F2272" s="629"/>
      <c r="H2272" s="631"/>
    </row>
    <row r="2273" spans="3:8" x14ac:dyDescent="0.25">
      <c r="C2273" s="31"/>
      <c r="D2273" s="31"/>
      <c r="E2273" s="6"/>
      <c r="F2273" s="629"/>
      <c r="H2273" s="631"/>
    </row>
    <row r="2274" spans="3:8" x14ac:dyDescent="0.25">
      <c r="C2274" s="31"/>
      <c r="D2274" s="31"/>
      <c r="E2274" s="6"/>
      <c r="F2274" s="629"/>
      <c r="H2274" s="631"/>
    </row>
    <row r="2275" spans="3:8" x14ac:dyDescent="0.25">
      <c r="C2275" s="31"/>
      <c r="D2275" s="31"/>
      <c r="E2275" s="6"/>
      <c r="F2275" s="629"/>
      <c r="H2275" s="631"/>
    </row>
    <row r="2276" spans="3:8" x14ac:dyDescent="0.25">
      <c r="C2276" s="31"/>
      <c r="D2276" s="31"/>
      <c r="E2276" s="6"/>
      <c r="F2276" s="629"/>
      <c r="H2276" s="631"/>
    </row>
    <row r="2277" spans="3:8" x14ac:dyDescent="0.25">
      <c r="C2277" s="31"/>
      <c r="D2277" s="31"/>
      <c r="E2277" s="6"/>
      <c r="F2277" s="629"/>
      <c r="H2277" s="631"/>
    </row>
    <row r="2278" spans="3:8" x14ac:dyDescent="0.25">
      <c r="C2278" s="31"/>
      <c r="D2278" s="31"/>
      <c r="E2278" s="6"/>
      <c r="F2278" s="629"/>
      <c r="H2278" s="631"/>
    </row>
    <row r="2279" spans="3:8" x14ac:dyDescent="0.25">
      <c r="C2279" s="31"/>
      <c r="D2279" s="31"/>
      <c r="E2279" s="6"/>
      <c r="F2279" s="629"/>
      <c r="H2279" s="631"/>
    </row>
    <row r="2280" spans="3:8" x14ac:dyDescent="0.25">
      <c r="C2280" s="31"/>
      <c r="D2280" s="31"/>
      <c r="E2280" s="6"/>
      <c r="F2280" s="629"/>
      <c r="H2280" s="631"/>
    </row>
    <row r="2281" spans="3:8" x14ac:dyDescent="0.25">
      <c r="C2281" s="31"/>
      <c r="D2281" s="31"/>
      <c r="E2281" s="6"/>
      <c r="F2281" s="629"/>
      <c r="H2281" s="631"/>
    </row>
    <row r="2282" spans="3:8" x14ac:dyDescent="0.25">
      <c r="C2282" s="31"/>
      <c r="D2282" s="31"/>
      <c r="E2282" s="6"/>
      <c r="F2282" s="629"/>
      <c r="H2282" s="631"/>
    </row>
    <row r="2283" spans="3:8" x14ac:dyDescent="0.25">
      <c r="C2283" s="31"/>
      <c r="D2283" s="31"/>
      <c r="E2283" s="6"/>
      <c r="F2283" s="629"/>
      <c r="H2283" s="631"/>
    </row>
    <row r="2284" spans="3:8" x14ac:dyDescent="0.25">
      <c r="C2284" s="31"/>
      <c r="D2284" s="31"/>
      <c r="E2284" s="6"/>
      <c r="F2284" s="629"/>
      <c r="H2284" s="631"/>
    </row>
    <row r="2285" spans="3:8" x14ac:dyDescent="0.25">
      <c r="C2285" s="31"/>
      <c r="D2285" s="31"/>
      <c r="E2285" s="6"/>
      <c r="F2285" s="629"/>
      <c r="H2285" s="631"/>
    </row>
    <row r="2286" spans="3:8" x14ac:dyDescent="0.25">
      <c r="C2286" s="31"/>
      <c r="D2286" s="31"/>
      <c r="E2286" s="6"/>
      <c r="F2286" s="629"/>
      <c r="H2286" s="631"/>
    </row>
    <row r="2287" spans="3:8" x14ac:dyDescent="0.25">
      <c r="C2287" s="31"/>
      <c r="D2287" s="31"/>
      <c r="E2287" s="6"/>
      <c r="F2287" s="629"/>
      <c r="H2287" s="631"/>
    </row>
    <row r="2288" spans="3:8" x14ac:dyDescent="0.25">
      <c r="C2288" s="31"/>
      <c r="D2288" s="31"/>
      <c r="E2288" s="6"/>
      <c r="F2288" s="629"/>
      <c r="H2288" s="631"/>
    </row>
    <row r="2289" spans="3:8" x14ac:dyDescent="0.25">
      <c r="C2289" s="31"/>
      <c r="D2289" s="31"/>
      <c r="E2289" s="6"/>
      <c r="F2289" s="629"/>
      <c r="H2289" s="631"/>
    </row>
    <row r="2290" spans="3:8" x14ac:dyDescent="0.25">
      <c r="C2290" s="31"/>
      <c r="D2290" s="31"/>
      <c r="E2290" s="6"/>
      <c r="F2290" s="629"/>
      <c r="H2290" s="631"/>
    </row>
    <row r="2291" spans="3:8" x14ac:dyDescent="0.25">
      <c r="C2291" s="31"/>
      <c r="D2291" s="31"/>
      <c r="E2291" s="6"/>
      <c r="F2291" s="629"/>
      <c r="H2291" s="631"/>
    </row>
    <row r="2292" spans="3:8" x14ac:dyDescent="0.25">
      <c r="C2292" s="31"/>
      <c r="D2292" s="31"/>
      <c r="E2292" s="6"/>
      <c r="F2292" s="629"/>
      <c r="H2292" s="631"/>
    </row>
    <row r="2293" spans="3:8" x14ac:dyDescent="0.25">
      <c r="C2293" s="31"/>
      <c r="D2293" s="31"/>
      <c r="E2293" s="6"/>
      <c r="F2293" s="629"/>
      <c r="H2293" s="631"/>
    </row>
    <row r="2294" spans="3:8" x14ac:dyDescent="0.25">
      <c r="C2294" s="31"/>
      <c r="D2294" s="31"/>
      <c r="E2294" s="6"/>
      <c r="F2294" s="629"/>
      <c r="H2294" s="631"/>
    </row>
    <row r="2295" spans="3:8" x14ac:dyDescent="0.25">
      <c r="C2295" s="31"/>
      <c r="D2295" s="31"/>
      <c r="E2295" s="6"/>
      <c r="F2295" s="629"/>
      <c r="H2295" s="631"/>
    </row>
    <row r="2296" spans="3:8" x14ac:dyDescent="0.25">
      <c r="C2296" s="31"/>
      <c r="D2296" s="31"/>
      <c r="E2296" s="6"/>
      <c r="F2296" s="629"/>
      <c r="H2296" s="631"/>
    </row>
    <row r="2297" spans="3:8" x14ac:dyDescent="0.25">
      <c r="C2297" s="31"/>
      <c r="D2297" s="31"/>
      <c r="E2297" s="6"/>
      <c r="F2297" s="629"/>
      <c r="H2297" s="631"/>
    </row>
    <row r="2298" spans="3:8" x14ac:dyDescent="0.25">
      <c r="C2298" s="31"/>
      <c r="D2298" s="31"/>
      <c r="E2298" s="6"/>
      <c r="F2298" s="629"/>
      <c r="H2298" s="631"/>
    </row>
    <row r="2299" spans="3:8" x14ac:dyDescent="0.25">
      <c r="C2299" s="31"/>
      <c r="D2299" s="31"/>
      <c r="E2299" s="6"/>
      <c r="F2299" s="629"/>
      <c r="H2299" s="631"/>
    </row>
    <row r="2300" spans="3:8" x14ac:dyDescent="0.25">
      <c r="C2300" s="31"/>
      <c r="D2300" s="31"/>
      <c r="E2300" s="6"/>
      <c r="F2300" s="629"/>
      <c r="H2300" s="631"/>
    </row>
    <row r="2301" spans="3:8" x14ac:dyDescent="0.25">
      <c r="C2301" s="31"/>
      <c r="D2301" s="31"/>
      <c r="E2301" s="6"/>
      <c r="F2301" s="629"/>
      <c r="H2301" s="631"/>
    </row>
    <row r="2302" spans="3:8" x14ac:dyDescent="0.25">
      <c r="C2302" s="31"/>
      <c r="D2302" s="31"/>
      <c r="E2302" s="6"/>
      <c r="F2302" s="629"/>
      <c r="H2302" s="631"/>
    </row>
    <row r="2303" spans="3:8" x14ac:dyDescent="0.25">
      <c r="C2303" s="31"/>
      <c r="D2303" s="31"/>
      <c r="E2303" s="6"/>
      <c r="F2303" s="629"/>
      <c r="H2303" s="631"/>
    </row>
    <row r="2304" spans="3:8" x14ac:dyDescent="0.25">
      <c r="C2304" s="31"/>
      <c r="D2304" s="31"/>
      <c r="E2304" s="6"/>
      <c r="F2304" s="629"/>
      <c r="H2304" s="631"/>
    </row>
    <row r="2305" spans="3:8" x14ac:dyDescent="0.25">
      <c r="C2305" s="31"/>
      <c r="D2305" s="31"/>
      <c r="E2305" s="6"/>
      <c r="F2305" s="629"/>
      <c r="H2305" s="631"/>
    </row>
    <row r="2306" spans="3:8" x14ac:dyDescent="0.25">
      <c r="C2306" s="31"/>
      <c r="D2306" s="31"/>
      <c r="E2306" s="6"/>
      <c r="F2306" s="629"/>
      <c r="H2306" s="631"/>
    </row>
    <row r="2307" spans="3:8" x14ac:dyDescent="0.25">
      <c r="C2307" s="31"/>
      <c r="D2307" s="31"/>
      <c r="E2307" s="6"/>
      <c r="F2307" s="629"/>
      <c r="H2307" s="631"/>
    </row>
    <row r="2308" spans="3:8" x14ac:dyDescent="0.25">
      <c r="C2308" s="31"/>
      <c r="D2308" s="31"/>
      <c r="E2308" s="6"/>
      <c r="F2308" s="629"/>
      <c r="H2308" s="631"/>
    </row>
    <row r="2309" spans="3:8" x14ac:dyDescent="0.25">
      <c r="C2309" s="31"/>
      <c r="D2309" s="31"/>
      <c r="E2309" s="6"/>
      <c r="F2309" s="629"/>
      <c r="H2309" s="631"/>
    </row>
    <row r="2310" spans="3:8" x14ac:dyDescent="0.25">
      <c r="C2310" s="31"/>
      <c r="D2310" s="31"/>
      <c r="E2310" s="6"/>
      <c r="F2310" s="629"/>
      <c r="H2310" s="631"/>
    </row>
    <row r="2311" spans="3:8" x14ac:dyDescent="0.25">
      <c r="C2311" s="31"/>
      <c r="D2311" s="31"/>
      <c r="E2311" s="6"/>
      <c r="F2311" s="629"/>
      <c r="H2311" s="631"/>
    </row>
    <row r="2312" spans="3:8" x14ac:dyDescent="0.25">
      <c r="C2312" s="31"/>
      <c r="D2312" s="31"/>
      <c r="E2312" s="6"/>
      <c r="F2312" s="629"/>
      <c r="H2312" s="631"/>
    </row>
    <row r="2313" spans="3:8" x14ac:dyDescent="0.25">
      <c r="C2313" s="31"/>
      <c r="D2313" s="31"/>
      <c r="E2313" s="6"/>
      <c r="F2313" s="629"/>
      <c r="H2313" s="631"/>
    </row>
    <row r="2314" spans="3:8" x14ac:dyDescent="0.25">
      <c r="C2314" s="31"/>
      <c r="D2314" s="31"/>
      <c r="E2314" s="6"/>
      <c r="F2314" s="629"/>
      <c r="H2314" s="631"/>
    </row>
    <row r="2315" spans="3:8" x14ac:dyDescent="0.25">
      <c r="C2315" s="31"/>
      <c r="D2315" s="31"/>
      <c r="E2315" s="6"/>
      <c r="F2315" s="629"/>
      <c r="H2315" s="631"/>
    </row>
    <row r="2316" spans="3:8" x14ac:dyDescent="0.25">
      <c r="C2316" s="31"/>
      <c r="D2316" s="31"/>
      <c r="E2316" s="6"/>
      <c r="F2316" s="629"/>
      <c r="H2316" s="631"/>
    </row>
    <row r="2317" spans="3:8" x14ac:dyDescent="0.25">
      <c r="C2317" s="31"/>
      <c r="D2317" s="31"/>
      <c r="E2317" s="6"/>
      <c r="F2317" s="629"/>
      <c r="H2317" s="631"/>
    </row>
    <row r="2318" spans="3:8" x14ac:dyDescent="0.25">
      <c r="C2318" s="31"/>
      <c r="D2318" s="31"/>
      <c r="E2318" s="6"/>
      <c r="F2318" s="629"/>
      <c r="H2318" s="631"/>
    </row>
    <row r="2319" spans="3:8" x14ac:dyDescent="0.25">
      <c r="C2319" s="31"/>
      <c r="D2319" s="31"/>
      <c r="E2319" s="6"/>
      <c r="F2319" s="629"/>
      <c r="H2319" s="631"/>
    </row>
    <row r="2320" spans="3:8" x14ac:dyDescent="0.25">
      <c r="C2320" s="31"/>
      <c r="D2320" s="31"/>
      <c r="E2320" s="6"/>
      <c r="F2320" s="629"/>
      <c r="H2320" s="631"/>
    </row>
    <row r="2321" spans="3:8" x14ac:dyDescent="0.25">
      <c r="C2321" s="31"/>
      <c r="D2321" s="31"/>
      <c r="E2321" s="6"/>
      <c r="F2321" s="629"/>
      <c r="H2321" s="631"/>
    </row>
    <row r="2322" spans="3:8" x14ac:dyDescent="0.25">
      <c r="C2322" s="31"/>
      <c r="D2322" s="31"/>
      <c r="E2322" s="6"/>
      <c r="F2322" s="629"/>
      <c r="H2322" s="631"/>
    </row>
    <row r="2323" spans="3:8" x14ac:dyDescent="0.25">
      <c r="C2323" s="31"/>
      <c r="D2323" s="31"/>
      <c r="E2323" s="6"/>
      <c r="F2323" s="629"/>
      <c r="H2323" s="631"/>
    </row>
    <row r="2324" spans="3:8" x14ac:dyDescent="0.25">
      <c r="C2324" s="31"/>
      <c r="D2324" s="31"/>
      <c r="E2324" s="6"/>
      <c r="F2324" s="629"/>
      <c r="H2324" s="631"/>
    </row>
    <row r="2325" spans="3:8" x14ac:dyDescent="0.25">
      <c r="C2325" s="31"/>
      <c r="D2325" s="31"/>
      <c r="E2325" s="6"/>
      <c r="F2325" s="629"/>
      <c r="H2325" s="631"/>
    </row>
    <row r="2326" spans="3:8" x14ac:dyDescent="0.25">
      <c r="C2326" s="31"/>
      <c r="D2326" s="31"/>
      <c r="E2326" s="6"/>
      <c r="F2326" s="629"/>
      <c r="H2326" s="631"/>
    </row>
    <row r="2327" spans="3:8" x14ac:dyDescent="0.25">
      <c r="C2327" s="31"/>
      <c r="D2327" s="31"/>
      <c r="E2327" s="6"/>
      <c r="F2327" s="629"/>
      <c r="H2327" s="631"/>
    </row>
    <row r="2328" spans="3:8" x14ac:dyDescent="0.25">
      <c r="C2328" s="31"/>
      <c r="D2328" s="31"/>
      <c r="E2328" s="6"/>
      <c r="F2328" s="629"/>
      <c r="H2328" s="631"/>
    </row>
    <row r="2329" spans="3:8" x14ac:dyDescent="0.25">
      <c r="C2329" s="31"/>
      <c r="D2329" s="31"/>
      <c r="E2329" s="6"/>
      <c r="F2329" s="629"/>
      <c r="H2329" s="631"/>
    </row>
    <row r="2330" spans="3:8" x14ac:dyDescent="0.25">
      <c r="C2330" s="31"/>
      <c r="D2330" s="31"/>
      <c r="E2330" s="6"/>
      <c r="F2330" s="629"/>
      <c r="H2330" s="631"/>
    </row>
    <row r="2331" spans="3:8" x14ac:dyDescent="0.25">
      <c r="C2331" s="31"/>
      <c r="D2331" s="31"/>
      <c r="E2331" s="6"/>
      <c r="F2331" s="629"/>
      <c r="H2331" s="631"/>
    </row>
    <row r="2332" spans="3:8" x14ac:dyDescent="0.25">
      <c r="C2332" s="31"/>
      <c r="D2332" s="31"/>
      <c r="E2332" s="6"/>
      <c r="F2332" s="629"/>
      <c r="H2332" s="631"/>
    </row>
    <row r="2333" spans="3:8" x14ac:dyDescent="0.25">
      <c r="C2333" s="31"/>
      <c r="D2333" s="31"/>
      <c r="E2333" s="6"/>
      <c r="F2333" s="629"/>
      <c r="H2333" s="631"/>
    </row>
    <row r="2334" spans="3:8" x14ac:dyDescent="0.25">
      <c r="C2334" s="31"/>
      <c r="D2334" s="31"/>
      <c r="E2334" s="6"/>
      <c r="F2334" s="629"/>
      <c r="H2334" s="631"/>
    </row>
    <row r="2335" spans="3:8" x14ac:dyDescent="0.25">
      <c r="C2335" s="31"/>
      <c r="D2335" s="31"/>
      <c r="E2335" s="6"/>
      <c r="F2335" s="629"/>
      <c r="H2335" s="631"/>
    </row>
    <row r="2336" spans="3:8" x14ac:dyDescent="0.25">
      <c r="C2336" s="31"/>
      <c r="D2336" s="31"/>
      <c r="E2336" s="6"/>
      <c r="F2336" s="629"/>
      <c r="H2336" s="631"/>
    </row>
    <row r="2337" spans="3:8" x14ac:dyDescent="0.25">
      <c r="C2337" s="31"/>
      <c r="D2337" s="31"/>
      <c r="E2337" s="6"/>
      <c r="F2337" s="629"/>
      <c r="H2337" s="631"/>
    </row>
    <row r="2338" spans="3:8" x14ac:dyDescent="0.25">
      <c r="C2338" s="31"/>
      <c r="D2338" s="31"/>
      <c r="E2338" s="6"/>
      <c r="F2338" s="629"/>
      <c r="H2338" s="631"/>
    </row>
    <row r="2339" spans="3:8" x14ac:dyDescent="0.25">
      <c r="C2339" s="31"/>
      <c r="D2339" s="31"/>
      <c r="E2339" s="6"/>
      <c r="F2339" s="629"/>
      <c r="H2339" s="631"/>
    </row>
    <row r="2340" spans="3:8" x14ac:dyDescent="0.25">
      <c r="C2340" s="31"/>
      <c r="D2340" s="31"/>
      <c r="E2340" s="6"/>
      <c r="F2340" s="629"/>
      <c r="H2340" s="631"/>
    </row>
    <row r="2341" spans="3:8" x14ac:dyDescent="0.25">
      <c r="C2341" s="31"/>
      <c r="D2341" s="31"/>
      <c r="E2341" s="6"/>
      <c r="F2341" s="629"/>
      <c r="H2341" s="631"/>
    </row>
    <row r="2342" spans="3:8" x14ac:dyDescent="0.25">
      <c r="C2342" s="31"/>
      <c r="D2342" s="31"/>
      <c r="E2342" s="6"/>
      <c r="F2342" s="629"/>
      <c r="H2342" s="631"/>
    </row>
    <row r="2343" spans="3:8" x14ac:dyDescent="0.25">
      <c r="C2343" s="31"/>
      <c r="D2343" s="31"/>
      <c r="E2343" s="6"/>
      <c r="F2343" s="629"/>
      <c r="H2343" s="631"/>
    </row>
    <row r="2344" spans="3:8" x14ac:dyDescent="0.25">
      <c r="C2344" s="31"/>
      <c r="D2344" s="31"/>
      <c r="E2344" s="6"/>
      <c r="F2344" s="629"/>
      <c r="H2344" s="631"/>
    </row>
    <row r="2345" spans="3:8" x14ac:dyDescent="0.25">
      <c r="C2345" s="31"/>
      <c r="D2345" s="31"/>
      <c r="E2345" s="6"/>
      <c r="F2345" s="629"/>
      <c r="H2345" s="631"/>
    </row>
    <row r="2346" spans="3:8" x14ac:dyDescent="0.25">
      <c r="C2346" s="31"/>
      <c r="D2346" s="31"/>
      <c r="E2346" s="6"/>
      <c r="F2346" s="629"/>
      <c r="H2346" s="631"/>
    </row>
    <row r="2347" spans="3:8" x14ac:dyDescent="0.25">
      <c r="C2347" s="31"/>
      <c r="D2347" s="31"/>
      <c r="E2347" s="6"/>
      <c r="F2347" s="629"/>
      <c r="H2347" s="631"/>
    </row>
    <row r="2348" spans="3:8" x14ac:dyDescent="0.25">
      <c r="C2348" s="31"/>
      <c r="D2348" s="31"/>
      <c r="E2348" s="6"/>
      <c r="F2348" s="629"/>
      <c r="H2348" s="631"/>
    </row>
    <row r="2349" spans="3:8" x14ac:dyDescent="0.25">
      <c r="C2349" s="31"/>
      <c r="D2349" s="31"/>
      <c r="E2349" s="6"/>
      <c r="F2349" s="629"/>
      <c r="H2349" s="631"/>
    </row>
    <row r="2350" spans="3:8" x14ac:dyDescent="0.25">
      <c r="C2350" s="31"/>
      <c r="D2350" s="31"/>
      <c r="E2350" s="6"/>
      <c r="F2350" s="629"/>
      <c r="H2350" s="631"/>
    </row>
    <row r="2351" spans="3:8" x14ac:dyDescent="0.25">
      <c r="C2351" s="31"/>
      <c r="D2351" s="31"/>
      <c r="E2351" s="6"/>
      <c r="F2351" s="629"/>
      <c r="H2351" s="631"/>
    </row>
    <row r="2352" spans="3:8" x14ac:dyDescent="0.25">
      <c r="C2352" s="31"/>
      <c r="D2352" s="31"/>
      <c r="E2352" s="6"/>
      <c r="F2352" s="629"/>
      <c r="H2352" s="631"/>
    </row>
    <row r="2353" spans="3:8" x14ac:dyDescent="0.25">
      <c r="C2353" s="31"/>
      <c r="D2353" s="31"/>
      <c r="E2353" s="6"/>
      <c r="F2353" s="629"/>
      <c r="H2353" s="631"/>
    </row>
    <row r="2354" spans="3:8" x14ac:dyDescent="0.25">
      <c r="C2354" s="31"/>
      <c r="D2354" s="31"/>
      <c r="E2354" s="6"/>
      <c r="F2354" s="629"/>
      <c r="H2354" s="631"/>
    </row>
    <row r="2355" spans="3:8" x14ac:dyDescent="0.25">
      <c r="C2355" s="31"/>
      <c r="D2355" s="31"/>
      <c r="E2355" s="6"/>
      <c r="F2355" s="629"/>
      <c r="H2355" s="631"/>
    </row>
    <row r="2356" spans="3:8" x14ac:dyDescent="0.25">
      <c r="C2356" s="31"/>
      <c r="D2356" s="31"/>
      <c r="E2356" s="6"/>
      <c r="F2356" s="629"/>
      <c r="H2356" s="631"/>
    </row>
    <row r="2357" spans="3:8" x14ac:dyDescent="0.25">
      <c r="C2357" s="31"/>
      <c r="D2357" s="31"/>
      <c r="E2357" s="6"/>
      <c r="F2357" s="629"/>
      <c r="H2357" s="631"/>
    </row>
    <row r="2358" spans="3:8" x14ac:dyDescent="0.25">
      <c r="C2358" s="31"/>
      <c r="D2358" s="31"/>
      <c r="E2358" s="6"/>
      <c r="F2358" s="629"/>
      <c r="H2358" s="631"/>
    </row>
    <row r="2359" spans="3:8" x14ac:dyDescent="0.25">
      <c r="C2359" s="31"/>
      <c r="D2359" s="31"/>
      <c r="E2359" s="6"/>
      <c r="F2359" s="629"/>
      <c r="H2359" s="631"/>
    </row>
    <row r="2360" spans="3:8" x14ac:dyDescent="0.25">
      <c r="C2360" s="31"/>
      <c r="D2360" s="31"/>
      <c r="E2360" s="6"/>
      <c r="F2360" s="629"/>
      <c r="H2360" s="631"/>
    </row>
    <row r="2361" spans="3:8" x14ac:dyDescent="0.25">
      <c r="C2361" s="31"/>
      <c r="D2361" s="31"/>
      <c r="E2361" s="6"/>
      <c r="F2361" s="629"/>
      <c r="H2361" s="631"/>
    </row>
    <row r="2362" spans="3:8" x14ac:dyDescent="0.25">
      <c r="C2362" s="31"/>
      <c r="D2362" s="31"/>
      <c r="E2362" s="6"/>
      <c r="F2362" s="629"/>
      <c r="H2362" s="631"/>
    </row>
    <row r="2363" spans="3:8" x14ac:dyDescent="0.25">
      <c r="C2363" s="31"/>
      <c r="D2363" s="31"/>
      <c r="E2363" s="6"/>
      <c r="F2363" s="629"/>
      <c r="H2363" s="631"/>
    </row>
    <row r="2364" spans="3:8" x14ac:dyDescent="0.25">
      <c r="C2364" s="31"/>
      <c r="D2364" s="31"/>
      <c r="E2364" s="6"/>
      <c r="F2364" s="629"/>
      <c r="H2364" s="631"/>
    </row>
    <row r="2365" spans="3:8" x14ac:dyDescent="0.25">
      <c r="C2365" s="31"/>
      <c r="D2365" s="31"/>
      <c r="E2365" s="6"/>
      <c r="F2365" s="629"/>
      <c r="H2365" s="631"/>
    </row>
    <row r="2366" spans="3:8" x14ac:dyDescent="0.25">
      <c r="C2366" s="31"/>
      <c r="D2366" s="31"/>
      <c r="E2366" s="6"/>
      <c r="F2366" s="629"/>
      <c r="H2366" s="631"/>
    </row>
    <row r="2367" spans="3:8" x14ac:dyDescent="0.25">
      <c r="C2367" s="31"/>
      <c r="D2367" s="31"/>
      <c r="E2367" s="6"/>
      <c r="F2367" s="629"/>
      <c r="H2367" s="631"/>
    </row>
    <row r="2368" spans="3:8" x14ac:dyDescent="0.25">
      <c r="C2368" s="31"/>
      <c r="D2368" s="31"/>
      <c r="E2368" s="6"/>
      <c r="F2368" s="629"/>
      <c r="H2368" s="631"/>
    </row>
    <row r="2369" spans="3:8" x14ac:dyDescent="0.25">
      <c r="C2369" s="31"/>
      <c r="D2369" s="31"/>
      <c r="E2369" s="6"/>
      <c r="F2369" s="629"/>
      <c r="H2369" s="631"/>
    </row>
    <row r="2370" spans="3:8" x14ac:dyDescent="0.25">
      <c r="C2370" s="31"/>
      <c r="D2370" s="31"/>
      <c r="E2370" s="6"/>
      <c r="F2370" s="629"/>
      <c r="H2370" s="631"/>
    </row>
    <row r="2371" spans="3:8" x14ac:dyDescent="0.25">
      <c r="C2371" s="31"/>
      <c r="D2371" s="31"/>
      <c r="E2371" s="6"/>
      <c r="F2371" s="629"/>
      <c r="H2371" s="631"/>
    </row>
    <row r="2372" spans="3:8" x14ac:dyDescent="0.25">
      <c r="C2372" s="31"/>
      <c r="D2372" s="31"/>
      <c r="E2372" s="6"/>
      <c r="F2372" s="629"/>
      <c r="H2372" s="631"/>
    </row>
    <row r="2373" spans="3:8" x14ac:dyDescent="0.25">
      <c r="C2373" s="31"/>
      <c r="D2373" s="31"/>
      <c r="E2373" s="6"/>
      <c r="F2373" s="629"/>
      <c r="H2373" s="631"/>
    </row>
    <row r="2374" spans="3:8" x14ac:dyDescent="0.25">
      <c r="C2374" s="31"/>
      <c r="D2374" s="31"/>
      <c r="E2374" s="6"/>
      <c r="F2374" s="629"/>
      <c r="H2374" s="631"/>
    </row>
    <row r="2375" spans="3:8" x14ac:dyDescent="0.25">
      <c r="C2375" s="31"/>
      <c r="D2375" s="31"/>
      <c r="E2375" s="6"/>
      <c r="F2375" s="629"/>
      <c r="H2375" s="631"/>
    </row>
    <row r="2376" spans="3:8" x14ac:dyDescent="0.25">
      <c r="C2376" s="31"/>
      <c r="D2376" s="31"/>
      <c r="E2376" s="6"/>
      <c r="F2376" s="629"/>
      <c r="H2376" s="631"/>
    </row>
    <row r="2377" spans="3:8" x14ac:dyDescent="0.25">
      <c r="C2377" s="31"/>
      <c r="D2377" s="31"/>
      <c r="E2377" s="6"/>
      <c r="F2377" s="629"/>
      <c r="H2377" s="631"/>
    </row>
    <row r="2378" spans="3:8" x14ac:dyDescent="0.25">
      <c r="C2378" s="31"/>
      <c r="D2378" s="31"/>
      <c r="E2378" s="6"/>
      <c r="F2378" s="629"/>
      <c r="H2378" s="631"/>
    </row>
    <row r="2379" spans="3:8" x14ac:dyDescent="0.25">
      <c r="C2379" s="31"/>
      <c r="D2379" s="31"/>
      <c r="E2379" s="6"/>
      <c r="F2379" s="629"/>
      <c r="H2379" s="631"/>
    </row>
    <row r="2380" spans="3:8" x14ac:dyDescent="0.25">
      <c r="C2380" s="31"/>
      <c r="D2380" s="31"/>
      <c r="E2380" s="6"/>
      <c r="F2380" s="629"/>
      <c r="H2380" s="631"/>
    </row>
    <row r="2381" spans="3:8" x14ac:dyDescent="0.25">
      <c r="C2381" s="31"/>
      <c r="D2381" s="31"/>
      <c r="E2381" s="6"/>
      <c r="F2381" s="629"/>
      <c r="H2381" s="631"/>
    </row>
    <row r="2382" spans="3:8" x14ac:dyDescent="0.25">
      <c r="C2382" s="31"/>
      <c r="D2382" s="31"/>
      <c r="E2382" s="6"/>
      <c r="F2382" s="629"/>
      <c r="H2382" s="631"/>
    </row>
    <row r="2383" spans="3:8" x14ac:dyDescent="0.25">
      <c r="C2383" s="31"/>
      <c r="D2383" s="31"/>
      <c r="E2383" s="6"/>
      <c r="F2383" s="629"/>
      <c r="H2383" s="631"/>
    </row>
    <row r="2384" spans="3:8" x14ac:dyDescent="0.25">
      <c r="C2384" s="31"/>
      <c r="D2384" s="31"/>
      <c r="E2384" s="6"/>
      <c r="F2384" s="629"/>
      <c r="H2384" s="631"/>
    </row>
    <row r="2385" spans="3:8" x14ac:dyDescent="0.25">
      <c r="C2385" s="31"/>
      <c r="D2385" s="31"/>
      <c r="E2385" s="6"/>
      <c r="F2385" s="629"/>
      <c r="H2385" s="631"/>
    </row>
    <row r="2386" spans="3:8" x14ac:dyDescent="0.25">
      <c r="C2386" s="31"/>
      <c r="D2386" s="31"/>
      <c r="E2386" s="6"/>
      <c r="F2386" s="629"/>
      <c r="H2386" s="631"/>
    </row>
    <row r="2387" spans="3:8" x14ac:dyDescent="0.25">
      <c r="C2387" s="31"/>
      <c r="D2387" s="31"/>
      <c r="E2387" s="6"/>
      <c r="F2387" s="629"/>
      <c r="H2387" s="631"/>
    </row>
    <row r="2388" spans="3:8" x14ac:dyDescent="0.25">
      <c r="C2388" s="31"/>
      <c r="D2388" s="31"/>
      <c r="E2388" s="6"/>
      <c r="F2388" s="629"/>
      <c r="H2388" s="631"/>
    </row>
    <row r="2389" spans="3:8" x14ac:dyDescent="0.25">
      <c r="C2389" s="31"/>
      <c r="D2389" s="31"/>
      <c r="E2389" s="6"/>
      <c r="F2389" s="629"/>
      <c r="H2389" s="631"/>
    </row>
    <row r="2390" spans="3:8" x14ac:dyDescent="0.25">
      <c r="C2390" s="31"/>
      <c r="D2390" s="31"/>
      <c r="E2390" s="6"/>
      <c r="F2390" s="629"/>
      <c r="H2390" s="631"/>
    </row>
    <row r="2391" spans="3:8" x14ac:dyDescent="0.25">
      <c r="C2391" s="31"/>
      <c r="D2391" s="31"/>
      <c r="E2391" s="6"/>
      <c r="F2391" s="629"/>
      <c r="H2391" s="631"/>
    </row>
    <row r="2392" spans="3:8" x14ac:dyDescent="0.25">
      <c r="C2392" s="31"/>
      <c r="D2392" s="31"/>
      <c r="E2392" s="6"/>
      <c r="F2392" s="629"/>
      <c r="H2392" s="631"/>
    </row>
    <row r="2393" spans="3:8" x14ac:dyDescent="0.25">
      <c r="C2393" s="31"/>
      <c r="D2393" s="31"/>
      <c r="E2393" s="6"/>
      <c r="F2393" s="629"/>
      <c r="H2393" s="631"/>
    </row>
    <row r="2394" spans="3:8" x14ac:dyDescent="0.25">
      <c r="C2394" s="31"/>
      <c r="D2394" s="31"/>
      <c r="E2394" s="6"/>
      <c r="F2394" s="629"/>
      <c r="H2394" s="631"/>
    </row>
    <row r="2395" spans="3:8" x14ac:dyDescent="0.25">
      <c r="C2395" s="31"/>
      <c r="D2395" s="31"/>
      <c r="E2395" s="6"/>
      <c r="F2395" s="629"/>
      <c r="H2395" s="631"/>
    </row>
    <row r="2396" spans="3:8" x14ac:dyDescent="0.25">
      <c r="C2396" s="31"/>
      <c r="D2396" s="31"/>
      <c r="E2396" s="6"/>
      <c r="F2396" s="629"/>
      <c r="H2396" s="631"/>
    </row>
    <row r="2397" spans="3:8" x14ac:dyDescent="0.25">
      <c r="C2397" s="31"/>
      <c r="D2397" s="31"/>
      <c r="E2397" s="6"/>
      <c r="F2397" s="629"/>
      <c r="H2397" s="631"/>
    </row>
    <row r="2398" spans="3:8" x14ac:dyDescent="0.25">
      <c r="C2398" s="31"/>
      <c r="D2398" s="31"/>
      <c r="E2398" s="6"/>
      <c r="F2398" s="629"/>
      <c r="H2398" s="631"/>
    </row>
    <row r="2399" spans="3:8" x14ac:dyDescent="0.25">
      <c r="C2399" s="31"/>
      <c r="D2399" s="31"/>
      <c r="E2399" s="6"/>
      <c r="F2399" s="629"/>
      <c r="H2399" s="631"/>
    </row>
    <row r="2400" spans="3:8" x14ac:dyDescent="0.25">
      <c r="C2400" s="31"/>
      <c r="D2400" s="31"/>
      <c r="E2400" s="6"/>
      <c r="F2400" s="629"/>
      <c r="H2400" s="631"/>
    </row>
    <row r="2401" spans="3:8" x14ac:dyDescent="0.25">
      <c r="C2401" s="31"/>
      <c r="D2401" s="31"/>
      <c r="E2401" s="6"/>
      <c r="F2401" s="629"/>
      <c r="H2401" s="631"/>
    </row>
    <row r="2402" spans="3:8" x14ac:dyDescent="0.25">
      <c r="C2402" s="31"/>
      <c r="D2402" s="31"/>
      <c r="E2402" s="6"/>
      <c r="F2402" s="629"/>
      <c r="H2402" s="631"/>
    </row>
    <row r="2403" spans="3:8" x14ac:dyDescent="0.25">
      <c r="C2403" s="31"/>
      <c r="D2403" s="31"/>
      <c r="E2403" s="6"/>
      <c r="F2403" s="629"/>
      <c r="H2403" s="631"/>
    </row>
    <row r="2404" spans="3:8" x14ac:dyDescent="0.25">
      <c r="C2404" s="31"/>
      <c r="D2404" s="31"/>
      <c r="E2404" s="6"/>
      <c r="F2404" s="629"/>
      <c r="H2404" s="631"/>
    </row>
    <row r="2405" spans="3:8" x14ac:dyDescent="0.25">
      <c r="C2405" s="31"/>
      <c r="D2405" s="31"/>
      <c r="E2405" s="6"/>
      <c r="F2405" s="629"/>
      <c r="H2405" s="631"/>
    </row>
    <row r="2406" spans="3:8" x14ac:dyDescent="0.25">
      <c r="C2406" s="31"/>
      <c r="D2406" s="31"/>
      <c r="E2406" s="6"/>
      <c r="F2406" s="629"/>
      <c r="H2406" s="631"/>
    </row>
    <row r="2407" spans="3:8" x14ac:dyDescent="0.25">
      <c r="C2407" s="31"/>
      <c r="D2407" s="31"/>
      <c r="E2407" s="6"/>
      <c r="F2407" s="629"/>
      <c r="H2407" s="631"/>
    </row>
    <row r="2408" spans="3:8" x14ac:dyDescent="0.25">
      <c r="C2408" s="31"/>
      <c r="D2408" s="31"/>
      <c r="E2408" s="6"/>
      <c r="F2408" s="629"/>
      <c r="H2408" s="631"/>
    </row>
    <row r="2409" spans="3:8" x14ac:dyDescent="0.25">
      <c r="C2409" s="31"/>
      <c r="D2409" s="31"/>
      <c r="E2409" s="6"/>
      <c r="F2409" s="629"/>
      <c r="H2409" s="631"/>
    </row>
    <row r="2410" spans="3:8" x14ac:dyDescent="0.25">
      <c r="C2410" s="31"/>
      <c r="D2410" s="31"/>
      <c r="E2410" s="6"/>
      <c r="F2410" s="629"/>
      <c r="H2410" s="631"/>
    </row>
    <row r="2411" spans="3:8" x14ac:dyDescent="0.25">
      <c r="C2411" s="31"/>
      <c r="D2411" s="31"/>
      <c r="E2411" s="6"/>
      <c r="F2411" s="629"/>
      <c r="H2411" s="631"/>
    </row>
    <row r="2412" spans="3:8" x14ac:dyDescent="0.25">
      <c r="C2412" s="31"/>
      <c r="D2412" s="31"/>
      <c r="E2412" s="6"/>
      <c r="F2412" s="629"/>
      <c r="H2412" s="631"/>
    </row>
    <row r="2413" spans="3:8" x14ac:dyDescent="0.25">
      <c r="C2413" s="31"/>
      <c r="D2413" s="31"/>
      <c r="E2413" s="6"/>
      <c r="F2413" s="629"/>
      <c r="H2413" s="631"/>
    </row>
    <row r="2414" spans="3:8" x14ac:dyDescent="0.25">
      <c r="C2414" s="31"/>
      <c r="D2414" s="31"/>
      <c r="E2414" s="6"/>
      <c r="F2414" s="629"/>
      <c r="H2414" s="631"/>
    </row>
    <row r="2415" spans="3:8" x14ac:dyDescent="0.25">
      <c r="C2415" s="31"/>
      <c r="D2415" s="31"/>
      <c r="E2415" s="6"/>
      <c r="F2415" s="629"/>
      <c r="H2415" s="631"/>
    </row>
    <row r="2416" spans="3:8" x14ac:dyDescent="0.25">
      <c r="C2416" s="31"/>
      <c r="D2416" s="31"/>
      <c r="E2416" s="6"/>
      <c r="F2416" s="629"/>
      <c r="H2416" s="631"/>
    </row>
    <row r="2417" spans="3:8" x14ac:dyDescent="0.25">
      <c r="C2417" s="31"/>
      <c r="D2417" s="31"/>
      <c r="E2417" s="6"/>
      <c r="F2417" s="629"/>
      <c r="H2417" s="631"/>
    </row>
    <row r="2418" spans="3:8" x14ac:dyDescent="0.25">
      <c r="C2418" s="31"/>
      <c r="D2418" s="31"/>
      <c r="E2418" s="6"/>
      <c r="F2418" s="629"/>
      <c r="H2418" s="631"/>
    </row>
    <row r="2419" spans="3:8" x14ac:dyDescent="0.25">
      <c r="C2419" s="31"/>
      <c r="D2419" s="31"/>
      <c r="E2419" s="6"/>
      <c r="F2419" s="629"/>
      <c r="H2419" s="631"/>
    </row>
    <row r="2420" spans="3:8" x14ac:dyDescent="0.25">
      <c r="C2420" s="31"/>
      <c r="D2420" s="31"/>
      <c r="E2420" s="6"/>
      <c r="F2420" s="629"/>
      <c r="H2420" s="631"/>
    </row>
    <row r="2421" spans="3:8" x14ac:dyDescent="0.25">
      <c r="C2421" s="31"/>
      <c r="D2421" s="31"/>
      <c r="E2421" s="6"/>
      <c r="F2421" s="629"/>
      <c r="H2421" s="631"/>
    </row>
    <row r="2422" spans="3:8" x14ac:dyDescent="0.25">
      <c r="C2422" s="31"/>
      <c r="D2422" s="31"/>
      <c r="E2422" s="6"/>
      <c r="F2422" s="629"/>
      <c r="H2422" s="631"/>
    </row>
    <row r="2423" spans="3:8" x14ac:dyDescent="0.25">
      <c r="C2423" s="31"/>
      <c r="D2423" s="31"/>
      <c r="E2423" s="6"/>
      <c r="F2423" s="629"/>
      <c r="H2423" s="631"/>
    </row>
    <row r="2424" spans="3:8" x14ac:dyDescent="0.25">
      <c r="C2424" s="31"/>
      <c r="D2424" s="31"/>
      <c r="E2424" s="6"/>
      <c r="F2424" s="629"/>
      <c r="H2424" s="631"/>
    </row>
    <row r="2425" spans="3:8" x14ac:dyDescent="0.25">
      <c r="C2425" s="31"/>
      <c r="D2425" s="31"/>
      <c r="E2425" s="6"/>
      <c r="F2425" s="629"/>
      <c r="H2425" s="631"/>
    </row>
    <row r="2426" spans="3:8" x14ac:dyDescent="0.25">
      <c r="C2426" s="31"/>
      <c r="D2426" s="31"/>
      <c r="E2426" s="6"/>
      <c r="F2426" s="629"/>
      <c r="H2426" s="631"/>
    </row>
    <row r="2427" spans="3:8" x14ac:dyDescent="0.25">
      <c r="C2427" s="31"/>
      <c r="D2427" s="31"/>
      <c r="E2427" s="6"/>
      <c r="F2427" s="629"/>
      <c r="H2427" s="631"/>
    </row>
    <row r="2428" spans="3:8" x14ac:dyDescent="0.25">
      <c r="C2428" s="31"/>
      <c r="D2428" s="31"/>
      <c r="E2428" s="6"/>
      <c r="F2428" s="629"/>
      <c r="H2428" s="631"/>
    </row>
    <row r="2429" spans="3:8" x14ac:dyDescent="0.25">
      <c r="C2429" s="31"/>
      <c r="D2429" s="31"/>
      <c r="E2429" s="6"/>
      <c r="F2429" s="629"/>
      <c r="H2429" s="631"/>
    </row>
    <row r="2430" spans="3:8" x14ac:dyDescent="0.25">
      <c r="C2430" s="31"/>
      <c r="D2430" s="31"/>
      <c r="E2430" s="6"/>
      <c r="F2430" s="629"/>
      <c r="H2430" s="631"/>
    </row>
    <row r="2431" spans="3:8" x14ac:dyDescent="0.25">
      <c r="C2431" s="31"/>
      <c r="D2431" s="31"/>
      <c r="E2431" s="6"/>
      <c r="F2431" s="629"/>
      <c r="H2431" s="631"/>
    </row>
    <row r="2432" spans="3:8" x14ac:dyDescent="0.25">
      <c r="C2432" s="31"/>
      <c r="D2432" s="31"/>
      <c r="E2432" s="6"/>
      <c r="F2432" s="629"/>
      <c r="H2432" s="631"/>
    </row>
    <row r="2433" spans="3:8" x14ac:dyDescent="0.25">
      <c r="C2433" s="31"/>
      <c r="D2433" s="31"/>
      <c r="E2433" s="6"/>
      <c r="F2433" s="629"/>
      <c r="H2433" s="631"/>
    </row>
    <row r="2434" spans="3:8" x14ac:dyDescent="0.25">
      <c r="C2434" s="31"/>
      <c r="D2434" s="31"/>
      <c r="E2434" s="6"/>
      <c r="F2434" s="629"/>
      <c r="H2434" s="631"/>
    </row>
    <row r="2435" spans="3:8" x14ac:dyDescent="0.25">
      <c r="C2435" s="31"/>
      <c r="D2435" s="31"/>
      <c r="E2435" s="6"/>
      <c r="F2435" s="629"/>
      <c r="H2435" s="631"/>
    </row>
    <row r="2436" spans="3:8" x14ac:dyDescent="0.25">
      <c r="C2436" s="31"/>
      <c r="D2436" s="31"/>
      <c r="E2436" s="6"/>
      <c r="F2436" s="629"/>
      <c r="H2436" s="631"/>
    </row>
    <row r="2437" spans="3:8" x14ac:dyDescent="0.25">
      <c r="C2437" s="31"/>
      <c r="D2437" s="31"/>
      <c r="E2437" s="6"/>
      <c r="F2437" s="629"/>
      <c r="H2437" s="631"/>
    </row>
    <row r="2438" spans="3:8" x14ac:dyDescent="0.25">
      <c r="C2438" s="31"/>
      <c r="D2438" s="31"/>
      <c r="E2438" s="6"/>
      <c r="F2438" s="629"/>
      <c r="H2438" s="631"/>
    </row>
    <row r="2439" spans="3:8" x14ac:dyDescent="0.25">
      <c r="C2439" s="31"/>
      <c r="D2439" s="31"/>
      <c r="E2439" s="6"/>
      <c r="F2439" s="629"/>
      <c r="H2439" s="631"/>
    </row>
    <row r="2440" spans="3:8" x14ac:dyDescent="0.25">
      <c r="C2440" s="31"/>
      <c r="D2440" s="31"/>
      <c r="E2440" s="6"/>
      <c r="F2440" s="629"/>
      <c r="H2440" s="631"/>
    </row>
    <row r="2441" spans="3:8" x14ac:dyDescent="0.25">
      <c r="C2441" s="31"/>
      <c r="D2441" s="31"/>
      <c r="E2441" s="6"/>
      <c r="F2441" s="629"/>
      <c r="H2441" s="631"/>
    </row>
    <row r="2442" spans="3:8" x14ac:dyDescent="0.25">
      <c r="C2442" s="31"/>
      <c r="D2442" s="31"/>
      <c r="E2442" s="6"/>
      <c r="F2442" s="629"/>
      <c r="H2442" s="631"/>
    </row>
    <row r="2443" spans="3:8" x14ac:dyDescent="0.25">
      <c r="C2443" s="31"/>
      <c r="D2443" s="31"/>
      <c r="E2443" s="6"/>
      <c r="F2443" s="629"/>
      <c r="H2443" s="631"/>
    </row>
    <row r="2444" spans="3:8" x14ac:dyDescent="0.25">
      <c r="C2444" s="31"/>
      <c r="D2444" s="31"/>
      <c r="E2444" s="6"/>
      <c r="F2444" s="629"/>
      <c r="H2444" s="631"/>
    </row>
    <row r="2445" spans="3:8" x14ac:dyDescent="0.25">
      <c r="C2445" s="31"/>
      <c r="D2445" s="31"/>
      <c r="E2445" s="6"/>
      <c r="F2445" s="629"/>
      <c r="H2445" s="631"/>
    </row>
    <row r="2446" spans="3:8" x14ac:dyDescent="0.25">
      <c r="C2446" s="31"/>
      <c r="D2446" s="31"/>
      <c r="E2446" s="6"/>
      <c r="F2446" s="629"/>
      <c r="H2446" s="631"/>
    </row>
    <row r="2447" spans="3:8" x14ac:dyDescent="0.25">
      <c r="C2447" s="31"/>
      <c r="D2447" s="31"/>
      <c r="E2447" s="6"/>
      <c r="F2447" s="629"/>
      <c r="H2447" s="631"/>
    </row>
    <row r="2448" spans="3:8" x14ac:dyDescent="0.25">
      <c r="C2448" s="31"/>
      <c r="D2448" s="31"/>
      <c r="E2448" s="6"/>
      <c r="F2448" s="629"/>
      <c r="H2448" s="631"/>
    </row>
    <row r="2449" spans="3:8" x14ac:dyDescent="0.25">
      <c r="C2449" s="31"/>
      <c r="D2449" s="31"/>
      <c r="E2449" s="6"/>
      <c r="F2449" s="629"/>
      <c r="H2449" s="631"/>
    </row>
    <row r="2450" spans="3:8" x14ac:dyDescent="0.25">
      <c r="C2450" s="31"/>
      <c r="D2450" s="31"/>
      <c r="E2450" s="6"/>
      <c r="F2450" s="629"/>
      <c r="H2450" s="631"/>
    </row>
    <row r="2451" spans="3:8" x14ac:dyDescent="0.25">
      <c r="C2451" s="31"/>
      <c r="D2451" s="31"/>
      <c r="E2451" s="6"/>
      <c r="F2451" s="629"/>
      <c r="H2451" s="631"/>
    </row>
    <row r="2452" spans="3:8" x14ac:dyDescent="0.25">
      <c r="C2452" s="31"/>
      <c r="D2452" s="31"/>
      <c r="E2452" s="6"/>
      <c r="F2452" s="629"/>
      <c r="H2452" s="631"/>
    </row>
    <row r="2453" spans="3:8" x14ac:dyDescent="0.25">
      <c r="C2453" s="31"/>
      <c r="D2453" s="31"/>
      <c r="E2453" s="6"/>
      <c r="F2453" s="629"/>
      <c r="H2453" s="631"/>
    </row>
    <row r="2454" spans="3:8" x14ac:dyDescent="0.25">
      <c r="C2454" s="31"/>
      <c r="D2454" s="31"/>
      <c r="E2454" s="6"/>
      <c r="F2454" s="629"/>
      <c r="H2454" s="631"/>
    </row>
    <row r="2455" spans="3:8" x14ac:dyDescent="0.25">
      <c r="C2455" s="31"/>
      <c r="D2455" s="31"/>
      <c r="E2455" s="6"/>
      <c r="F2455" s="629"/>
      <c r="H2455" s="631"/>
    </row>
    <row r="2456" spans="3:8" x14ac:dyDescent="0.25">
      <c r="C2456" s="31"/>
      <c r="D2456" s="31"/>
      <c r="E2456" s="6"/>
      <c r="F2456" s="629"/>
      <c r="H2456" s="631"/>
    </row>
    <row r="2457" spans="3:8" x14ac:dyDescent="0.25">
      <c r="C2457" s="31"/>
      <c r="D2457" s="31"/>
      <c r="E2457" s="6"/>
      <c r="F2457" s="629"/>
      <c r="H2457" s="631"/>
    </row>
    <row r="2458" spans="3:8" x14ac:dyDescent="0.25">
      <c r="C2458" s="31"/>
      <c r="D2458" s="31"/>
      <c r="E2458" s="6"/>
      <c r="F2458" s="629"/>
      <c r="H2458" s="631"/>
    </row>
    <row r="2459" spans="3:8" x14ac:dyDescent="0.25">
      <c r="C2459" s="31"/>
      <c r="D2459" s="31"/>
      <c r="E2459" s="6"/>
      <c r="F2459" s="629"/>
      <c r="H2459" s="631"/>
    </row>
    <row r="2460" spans="3:8" x14ac:dyDescent="0.25">
      <c r="C2460" s="31"/>
      <c r="D2460" s="31"/>
      <c r="E2460" s="6"/>
      <c r="F2460" s="629"/>
      <c r="H2460" s="631"/>
    </row>
    <row r="2461" spans="3:8" x14ac:dyDescent="0.25">
      <c r="C2461" s="31"/>
      <c r="D2461" s="31"/>
      <c r="E2461" s="6"/>
      <c r="F2461" s="629"/>
      <c r="H2461" s="631"/>
    </row>
    <row r="2462" spans="3:8" x14ac:dyDescent="0.25">
      <c r="C2462" s="31"/>
      <c r="D2462" s="31"/>
      <c r="E2462" s="6"/>
      <c r="F2462" s="629"/>
      <c r="H2462" s="631"/>
    </row>
    <row r="2463" spans="3:8" x14ac:dyDescent="0.25">
      <c r="C2463" s="31"/>
      <c r="D2463" s="31"/>
      <c r="E2463" s="6"/>
      <c r="F2463" s="629"/>
      <c r="H2463" s="631"/>
    </row>
    <row r="2464" spans="3:8" x14ac:dyDescent="0.25">
      <c r="C2464" s="31"/>
      <c r="D2464" s="31"/>
      <c r="E2464" s="6"/>
      <c r="F2464" s="629"/>
      <c r="H2464" s="631"/>
    </row>
    <row r="2465" spans="3:8" x14ac:dyDescent="0.25">
      <c r="C2465" s="31"/>
      <c r="D2465" s="31"/>
      <c r="E2465" s="6"/>
      <c r="F2465" s="629"/>
      <c r="H2465" s="631"/>
    </row>
    <row r="2466" spans="3:8" x14ac:dyDescent="0.25">
      <c r="C2466" s="31"/>
      <c r="D2466" s="31"/>
      <c r="E2466" s="6"/>
      <c r="F2466" s="629"/>
      <c r="H2466" s="631"/>
    </row>
    <row r="2467" spans="3:8" x14ac:dyDescent="0.25">
      <c r="C2467" s="31"/>
      <c r="D2467" s="31"/>
      <c r="E2467" s="6"/>
      <c r="F2467" s="629"/>
      <c r="H2467" s="631"/>
    </row>
    <row r="2468" spans="3:8" x14ac:dyDescent="0.25">
      <c r="C2468" s="31"/>
      <c r="D2468" s="31"/>
      <c r="E2468" s="6"/>
      <c r="F2468" s="629"/>
      <c r="H2468" s="631"/>
    </row>
    <row r="2469" spans="3:8" x14ac:dyDescent="0.25">
      <c r="C2469" s="31"/>
      <c r="D2469" s="31"/>
      <c r="E2469" s="6"/>
      <c r="F2469" s="629"/>
      <c r="H2469" s="631"/>
    </row>
    <row r="2470" spans="3:8" x14ac:dyDescent="0.25">
      <c r="C2470" s="31"/>
      <c r="D2470" s="31"/>
      <c r="E2470" s="6"/>
      <c r="F2470" s="629"/>
      <c r="H2470" s="631"/>
    </row>
    <row r="2471" spans="3:8" x14ac:dyDescent="0.25">
      <c r="C2471" s="31"/>
      <c r="D2471" s="31"/>
      <c r="E2471" s="6"/>
      <c r="F2471" s="629"/>
      <c r="H2471" s="631"/>
    </row>
    <row r="2472" spans="3:8" x14ac:dyDescent="0.25">
      <c r="C2472" s="31"/>
      <c r="D2472" s="31"/>
      <c r="E2472" s="6"/>
      <c r="F2472" s="629"/>
      <c r="H2472" s="631"/>
    </row>
    <row r="2473" spans="3:8" x14ac:dyDescent="0.25">
      <c r="C2473" s="31"/>
      <c r="D2473" s="31"/>
      <c r="E2473" s="6"/>
      <c r="F2473" s="629"/>
      <c r="H2473" s="631"/>
    </row>
    <row r="2474" spans="3:8" x14ac:dyDescent="0.25">
      <c r="C2474" s="31"/>
      <c r="D2474" s="31"/>
      <c r="E2474" s="6"/>
      <c r="F2474" s="629"/>
      <c r="H2474" s="631"/>
    </row>
    <row r="2475" spans="3:8" x14ac:dyDescent="0.25">
      <c r="C2475" s="31"/>
      <c r="D2475" s="31"/>
      <c r="E2475" s="6"/>
      <c r="F2475" s="629"/>
      <c r="H2475" s="631"/>
    </row>
    <row r="2476" spans="3:8" x14ac:dyDescent="0.25">
      <c r="C2476" s="31"/>
      <c r="D2476" s="31"/>
      <c r="E2476" s="6"/>
      <c r="F2476" s="629"/>
      <c r="H2476" s="631"/>
    </row>
    <row r="2477" spans="3:8" x14ac:dyDescent="0.25">
      <c r="C2477" s="31"/>
      <c r="D2477" s="31"/>
      <c r="E2477" s="6"/>
      <c r="F2477" s="629"/>
      <c r="H2477" s="631"/>
    </row>
    <row r="2478" spans="3:8" x14ac:dyDescent="0.25">
      <c r="C2478" s="31"/>
      <c r="D2478" s="31"/>
      <c r="E2478" s="6"/>
      <c r="F2478" s="629"/>
      <c r="H2478" s="631"/>
    </row>
    <row r="2479" spans="3:8" x14ac:dyDescent="0.25">
      <c r="C2479" s="31"/>
      <c r="D2479" s="31"/>
      <c r="E2479" s="6"/>
      <c r="F2479" s="629"/>
      <c r="H2479" s="631"/>
    </row>
    <row r="2480" spans="3:8" x14ac:dyDescent="0.25">
      <c r="C2480" s="31"/>
      <c r="D2480" s="31"/>
      <c r="E2480" s="6"/>
      <c r="F2480" s="629"/>
      <c r="H2480" s="631"/>
    </row>
    <row r="2481" spans="3:8" x14ac:dyDescent="0.25">
      <c r="C2481" s="31"/>
      <c r="D2481" s="31"/>
      <c r="E2481" s="6"/>
      <c r="F2481" s="629"/>
      <c r="H2481" s="631"/>
    </row>
    <row r="2482" spans="3:8" x14ac:dyDescent="0.25">
      <c r="C2482" s="31"/>
      <c r="D2482" s="31"/>
      <c r="E2482" s="6"/>
      <c r="F2482" s="629"/>
      <c r="H2482" s="631"/>
    </row>
    <row r="2483" spans="3:8" x14ac:dyDescent="0.25">
      <c r="C2483" s="31"/>
      <c r="D2483" s="31"/>
      <c r="E2483" s="6"/>
      <c r="F2483" s="629"/>
      <c r="H2483" s="631"/>
    </row>
    <row r="2484" spans="3:8" x14ac:dyDescent="0.25">
      <c r="C2484" s="31"/>
      <c r="D2484" s="31"/>
      <c r="E2484" s="6"/>
      <c r="F2484" s="629"/>
      <c r="H2484" s="631"/>
    </row>
    <row r="2485" spans="3:8" x14ac:dyDescent="0.25">
      <c r="C2485" s="31"/>
      <c r="D2485" s="31"/>
      <c r="E2485" s="6"/>
      <c r="F2485" s="629"/>
      <c r="H2485" s="631"/>
    </row>
    <row r="2486" spans="3:8" x14ac:dyDescent="0.25">
      <c r="C2486" s="31"/>
      <c r="D2486" s="31"/>
      <c r="E2486" s="6"/>
      <c r="F2486" s="629"/>
      <c r="H2486" s="631"/>
    </row>
    <row r="2487" spans="3:8" x14ac:dyDescent="0.25">
      <c r="C2487" s="31"/>
      <c r="D2487" s="31"/>
      <c r="E2487" s="6"/>
      <c r="F2487" s="629"/>
      <c r="H2487" s="631"/>
    </row>
    <row r="2488" spans="3:8" x14ac:dyDescent="0.25">
      <c r="C2488" s="31"/>
      <c r="D2488" s="31"/>
      <c r="E2488" s="6"/>
      <c r="F2488" s="629"/>
      <c r="H2488" s="631"/>
    </row>
    <row r="2489" spans="3:8" x14ac:dyDescent="0.25">
      <c r="C2489" s="31"/>
      <c r="D2489" s="31"/>
      <c r="E2489" s="6"/>
      <c r="F2489" s="629"/>
      <c r="H2489" s="631"/>
    </row>
    <row r="2490" spans="3:8" x14ac:dyDescent="0.25">
      <c r="C2490" s="31"/>
      <c r="D2490" s="31"/>
      <c r="E2490" s="6"/>
      <c r="F2490" s="629"/>
      <c r="H2490" s="631"/>
    </row>
    <row r="2491" spans="3:8" x14ac:dyDescent="0.25">
      <c r="C2491" s="31"/>
      <c r="D2491" s="31"/>
      <c r="E2491" s="6"/>
      <c r="F2491" s="629"/>
      <c r="H2491" s="631"/>
    </row>
    <row r="2492" spans="3:8" x14ac:dyDescent="0.25">
      <c r="C2492" s="31"/>
      <c r="D2492" s="31"/>
      <c r="E2492" s="6"/>
      <c r="F2492" s="629"/>
      <c r="H2492" s="631"/>
    </row>
    <row r="2493" spans="3:8" x14ac:dyDescent="0.25">
      <c r="C2493" s="31"/>
      <c r="D2493" s="31"/>
      <c r="E2493" s="6"/>
      <c r="F2493" s="629"/>
      <c r="H2493" s="631"/>
    </row>
    <row r="2494" spans="3:8" x14ac:dyDescent="0.25">
      <c r="C2494" s="31"/>
      <c r="D2494" s="31"/>
      <c r="E2494" s="6"/>
      <c r="F2494" s="629"/>
      <c r="H2494" s="631"/>
    </row>
    <row r="2495" spans="3:8" x14ac:dyDescent="0.25">
      <c r="C2495" s="31"/>
      <c r="D2495" s="31"/>
      <c r="E2495" s="6"/>
      <c r="F2495" s="629"/>
      <c r="H2495" s="631"/>
    </row>
    <row r="2496" spans="3:8" x14ac:dyDescent="0.25">
      <c r="C2496" s="31"/>
      <c r="D2496" s="31"/>
      <c r="E2496" s="6"/>
      <c r="F2496" s="629"/>
      <c r="H2496" s="631"/>
    </row>
    <row r="2497" spans="3:8" x14ac:dyDescent="0.25">
      <c r="C2497" s="31"/>
      <c r="D2497" s="31"/>
      <c r="E2497" s="6"/>
      <c r="F2497" s="629"/>
      <c r="H2497" s="631"/>
    </row>
    <row r="2498" spans="3:8" x14ac:dyDescent="0.25">
      <c r="C2498" s="31"/>
      <c r="D2498" s="31"/>
      <c r="E2498" s="6"/>
      <c r="F2498" s="629"/>
      <c r="H2498" s="631"/>
    </row>
    <row r="2499" spans="3:8" x14ac:dyDescent="0.25">
      <c r="C2499" s="31"/>
      <c r="D2499" s="31"/>
      <c r="E2499" s="6"/>
      <c r="F2499" s="629"/>
      <c r="H2499" s="631"/>
    </row>
    <row r="2500" spans="3:8" x14ac:dyDescent="0.25">
      <c r="C2500" s="31"/>
      <c r="D2500" s="31"/>
      <c r="E2500" s="6"/>
      <c r="F2500" s="629"/>
      <c r="H2500" s="631"/>
    </row>
    <row r="2501" spans="3:8" x14ac:dyDescent="0.25">
      <c r="C2501" s="31"/>
      <c r="D2501" s="31"/>
      <c r="E2501" s="6"/>
      <c r="F2501" s="629"/>
      <c r="H2501" s="631"/>
    </row>
    <row r="2502" spans="3:8" x14ac:dyDescent="0.25">
      <c r="C2502" s="31"/>
      <c r="D2502" s="31"/>
      <c r="E2502" s="6"/>
      <c r="F2502" s="629"/>
      <c r="H2502" s="631"/>
    </row>
    <row r="2503" spans="3:8" x14ac:dyDescent="0.25">
      <c r="C2503" s="31"/>
      <c r="D2503" s="31"/>
      <c r="E2503" s="6"/>
      <c r="F2503" s="629"/>
      <c r="H2503" s="631"/>
    </row>
    <row r="2504" spans="3:8" x14ac:dyDescent="0.25">
      <c r="C2504" s="31"/>
      <c r="D2504" s="31"/>
      <c r="E2504" s="6"/>
      <c r="F2504" s="629"/>
      <c r="H2504" s="631"/>
    </row>
    <row r="2505" spans="3:8" x14ac:dyDescent="0.25">
      <c r="C2505" s="31"/>
      <c r="D2505" s="31"/>
      <c r="E2505" s="6"/>
      <c r="F2505" s="629"/>
      <c r="H2505" s="631"/>
    </row>
    <row r="2506" spans="3:8" x14ac:dyDescent="0.25">
      <c r="C2506" s="31"/>
      <c r="D2506" s="31"/>
      <c r="E2506" s="6"/>
      <c r="F2506" s="629"/>
      <c r="H2506" s="631"/>
    </row>
    <row r="2507" spans="3:8" x14ac:dyDescent="0.25">
      <c r="C2507" s="31"/>
      <c r="D2507" s="31"/>
      <c r="E2507" s="6"/>
      <c r="F2507" s="629"/>
      <c r="H2507" s="631"/>
    </row>
    <row r="2508" spans="3:8" x14ac:dyDescent="0.25">
      <c r="C2508" s="31"/>
      <c r="D2508" s="31"/>
      <c r="E2508" s="6"/>
      <c r="F2508" s="629"/>
      <c r="H2508" s="631"/>
    </row>
    <row r="2509" spans="3:8" x14ac:dyDescent="0.25">
      <c r="C2509" s="31"/>
      <c r="D2509" s="31"/>
      <c r="E2509" s="6"/>
      <c r="F2509" s="629"/>
      <c r="H2509" s="631"/>
    </row>
    <row r="2510" spans="3:8" x14ac:dyDescent="0.25">
      <c r="C2510" s="31"/>
      <c r="D2510" s="31"/>
      <c r="E2510" s="6"/>
      <c r="F2510" s="629"/>
      <c r="H2510" s="631"/>
    </row>
    <row r="2511" spans="3:8" x14ac:dyDescent="0.25">
      <c r="C2511" s="31"/>
      <c r="D2511" s="31"/>
      <c r="E2511" s="6"/>
      <c r="F2511" s="629"/>
      <c r="H2511" s="631"/>
    </row>
    <row r="2512" spans="3:8" x14ac:dyDescent="0.25">
      <c r="C2512" s="31"/>
      <c r="D2512" s="31"/>
      <c r="E2512" s="6"/>
      <c r="F2512" s="629"/>
      <c r="H2512" s="631"/>
    </row>
    <row r="2513" spans="3:8" x14ac:dyDescent="0.25">
      <c r="C2513" s="31"/>
      <c r="D2513" s="31"/>
      <c r="E2513" s="6"/>
      <c r="F2513" s="629"/>
      <c r="H2513" s="631"/>
    </row>
    <row r="2514" spans="3:8" x14ac:dyDescent="0.25">
      <c r="C2514" s="31"/>
      <c r="D2514" s="31"/>
      <c r="E2514" s="6"/>
      <c r="F2514" s="629"/>
      <c r="H2514" s="631"/>
    </row>
    <row r="2515" spans="3:8" x14ac:dyDescent="0.25">
      <c r="C2515" s="31"/>
      <c r="D2515" s="31"/>
      <c r="E2515" s="6"/>
      <c r="F2515" s="629"/>
      <c r="H2515" s="631"/>
    </row>
    <row r="2516" spans="3:8" x14ac:dyDescent="0.25">
      <c r="C2516" s="31"/>
      <c r="D2516" s="31"/>
      <c r="E2516" s="6"/>
      <c r="F2516" s="629"/>
      <c r="H2516" s="631"/>
    </row>
    <row r="2517" spans="3:8" x14ac:dyDescent="0.25">
      <c r="C2517" s="31"/>
      <c r="D2517" s="31"/>
      <c r="E2517" s="6"/>
      <c r="F2517" s="629"/>
      <c r="H2517" s="631"/>
    </row>
    <row r="2518" spans="3:8" x14ac:dyDescent="0.25">
      <c r="C2518" s="31"/>
      <c r="D2518" s="31"/>
      <c r="E2518" s="6"/>
      <c r="F2518" s="629"/>
      <c r="H2518" s="631"/>
    </row>
    <row r="2519" spans="3:8" x14ac:dyDescent="0.25">
      <c r="C2519" s="31"/>
      <c r="D2519" s="31"/>
      <c r="E2519" s="6"/>
      <c r="F2519" s="629"/>
      <c r="H2519" s="631"/>
    </row>
    <row r="2520" spans="3:8" x14ac:dyDescent="0.25">
      <c r="C2520" s="31"/>
      <c r="D2520" s="31"/>
      <c r="E2520" s="6"/>
      <c r="F2520" s="629"/>
      <c r="H2520" s="631"/>
    </row>
    <row r="2521" spans="3:8" x14ac:dyDescent="0.25">
      <c r="C2521" s="31"/>
      <c r="D2521" s="31"/>
      <c r="E2521" s="6"/>
      <c r="F2521" s="629"/>
      <c r="H2521" s="631"/>
    </row>
    <row r="2522" spans="3:8" x14ac:dyDescent="0.25">
      <c r="C2522" s="31"/>
      <c r="D2522" s="31"/>
      <c r="E2522" s="6"/>
      <c r="F2522" s="629"/>
      <c r="H2522" s="631"/>
    </row>
    <row r="2523" spans="3:8" x14ac:dyDescent="0.25">
      <c r="C2523" s="31"/>
      <c r="D2523" s="31"/>
      <c r="E2523" s="6"/>
      <c r="F2523" s="629"/>
      <c r="H2523" s="631"/>
    </row>
    <row r="2524" spans="3:8" x14ac:dyDescent="0.25">
      <c r="C2524" s="31"/>
      <c r="D2524" s="31"/>
      <c r="E2524" s="6"/>
      <c r="F2524" s="629"/>
      <c r="H2524" s="631"/>
    </row>
    <row r="2525" spans="3:8" x14ac:dyDescent="0.25">
      <c r="C2525" s="31"/>
      <c r="D2525" s="31"/>
      <c r="E2525" s="6"/>
      <c r="F2525" s="629"/>
      <c r="H2525" s="631"/>
    </row>
    <row r="2526" spans="3:8" x14ac:dyDescent="0.25">
      <c r="C2526" s="31"/>
      <c r="D2526" s="31"/>
      <c r="E2526" s="6"/>
      <c r="F2526" s="629"/>
      <c r="H2526" s="631"/>
    </row>
    <row r="2527" spans="3:8" x14ac:dyDescent="0.25">
      <c r="C2527" s="31"/>
      <c r="D2527" s="31"/>
      <c r="E2527" s="6"/>
      <c r="F2527" s="629"/>
      <c r="H2527" s="631"/>
    </row>
    <row r="2528" spans="3:8" x14ac:dyDescent="0.25">
      <c r="C2528" s="31"/>
      <c r="D2528" s="31"/>
      <c r="E2528" s="6"/>
      <c r="F2528" s="629"/>
      <c r="H2528" s="631"/>
    </row>
    <row r="2529" spans="3:8" x14ac:dyDescent="0.25">
      <c r="C2529" s="31"/>
      <c r="D2529" s="31"/>
      <c r="E2529" s="6"/>
      <c r="F2529" s="629"/>
      <c r="H2529" s="631"/>
    </row>
    <row r="2530" spans="3:8" x14ac:dyDescent="0.25">
      <c r="C2530" s="31"/>
      <c r="D2530" s="31"/>
      <c r="E2530" s="6"/>
      <c r="F2530" s="629"/>
      <c r="H2530" s="631"/>
    </row>
    <row r="2531" spans="3:8" x14ac:dyDescent="0.25">
      <c r="C2531" s="31"/>
      <c r="D2531" s="31"/>
      <c r="E2531" s="6"/>
      <c r="F2531" s="629"/>
      <c r="H2531" s="631"/>
    </row>
    <row r="2532" spans="3:8" x14ac:dyDescent="0.25">
      <c r="C2532" s="31"/>
      <c r="D2532" s="31"/>
      <c r="E2532" s="6"/>
      <c r="F2532" s="629"/>
      <c r="H2532" s="631"/>
    </row>
    <row r="2533" spans="3:8" x14ac:dyDescent="0.25">
      <c r="C2533" s="31"/>
      <c r="D2533" s="31"/>
      <c r="E2533" s="6"/>
      <c r="F2533" s="629"/>
      <c r="H2533" s="631"/>
    </row>
    <row r="2534" spans="3:8" x14ac:dyDescent="0.25">
      <c r="C2534" s="31"/>
      <c r="D2534" s="31"/>
      <c r="E2534" s="6"/>
      <c r="F2534" s="629"/>
      <c r="H2534" s="631"/>
    </row>
    <row r="2535" spans="3:8" x14ac:dyDescent="0.25">
      <c r="C2535" s="31"/>
      <c r="D2535" s="31"/>
      <c r="E2535" s="6"/>
      <c r="F2535" s="629"/>
      <c r="H2535" s="631"/>
    </row>
    <row r="2536" spans="3:8" x14ac:dyDescent="0.25">
      <c r="C2536" s="31"/>
      <c r="D2536" s="31"/>
      <c r="E2536" s="6"/>
      <c r="F2536" s="629"/>
      <c r="H2536" s="631"/>
    </row>
    <row r="2537" spans="3:8" x14ac:dyDescent="0.25">
      <c r="C2537" s="31"/>
      <c r="D2537" s="31"/>
      <c r="E2537" s="6"/>
      <c r="F2537" s="629"/>
      <c r="H2537" s="631"/>
    </row>
    <row r="2538" spans="3:8" x14ac:dyDescent="0.25">
      <c r="C2538" s="31"/>
      <c r="D2538" s="31"/>
      <c r="E2538" s="6"/>
      <c r="F2538" s="629"/>
      <c r="H2538" s="631"/>
    </row>
    <row r="2539" spans="3:8" x14ac:dyDescent="0.25">
      <c r="C2539" s="31"/>
      <c r="D2539" s="31"/>
      <c r="E2539" s="6"/>
      <c r="F2539" s="629"/>
      <c r="H2539" s="631"/>
    </row>
    <row r="2540" spans="3:8" x14ac:dyDescent="0.25">
      <c r="C2540" s="31"/>
      <c r="D2540" s="31"/>
      <c r="E2540" s="6"/>
      <c r="F2540" s="629"/>
      <c r="H2540" s="631"/>
    </row>
    <row r="2541" spans="3:8" x14ac:dyDescent="0.25">
      <c r="C2541" s="31"/>
      <c r="D2541" s="31"/>
      <c r="E2541" s="6"/>
      <c r="F2541" s="629"/>
      <c r="H2541" s="631"/>
    </row>
    <row r="2542" spans="3:8" x14ac:dyDescent="0.25">
      <c r="C2542" s="31"/>
      <c r="D2542" s="31"/>
      <c r="E2542" s="6"/>
      <c r="F2542" s="629"/>
      <c r="H2542" s="631"/>
    </row>
    <row r="2543" spans="3:8" x14ac:dyDescent="0.25">
      <c r="C2543" s="31"/>
      <c r="D2543" s="31"/>
      <c r="E2543" s="6"/>
      <c r="F2543" s="629"/>
      <c r="H2543" s="631"/>
    </row>
    <row r="2544" spans="3:8" x14ac:dyDescent="0.25">
      <c r="C2544" s="31"/>
      <c r="D2544" s="31"/>
      <c r="E2544" s="6"/>
      <c r="F2544" s="629"/>
      <c r="H2544" s="631"/>
    </row>
    <row r="2545" spans="3:8" x14ac:dyDescent="0.25">
      <c r="C2545" s="31"/>
      <c r="D2545" s="31"/>
      <c r="E2545" s="6"/>
      <c r="F2545" s="629"/>
      <c r="H2545" s="631"/>
    </row>
    <row r="2546" spans="3:8" x14ac:dyDescent="0.25">
      <c r="C2546" s="31"/>
      <c r="D2546" s="31"/>
      <c r="E2546" s="6"/>
      <c r="F2546" s="629"/>
      <c r="H2546" s="631"/>
    </row>
    <row r="2547" spans="3:8" x14ac:dyDescent="0.25">
      <c r="C2547" s="31"/>
      <c r="D2547" s="31"/>
      <c r="E2547" s="6"/>
      <c r="F2547" s="629"/>
      <c r="H2547" s="631"/>
    </row>
    <row r="2548" spans="3:8" x14ac:dyDescent="0.25">
      <c r="C2548" s="31"/>
      <c r="D2548" s="31"/>
      <c r="E2548" s="6"/>
      <c r="F2548" s="629"/>
      <c r="H2548" s="631"/>
    </row>
    <row r="2549" spans="3:8" x14ac:dyDescent="0.25">
      <c r="C2549" s="31"/>
      <c r="D2549" s="31"/>
      <c r="E2549" s="6"/>
      <c r="F2549" s="629"/>
      <c r="H2549" s="631"/>
    </row>
    <row r="2550" spans="3:8" x14ac:dyDescent="0.25">
      <c r="C2550" s="31"/>
      <c r="D2550" s="31"/>
      <c r="E2550" s="6"/>
      <c r="F2550" s="629"/>
      <c r="H2550" s="631"/>
    </row>
    <row r="2551" spans="3:8" x14ac:dyDescent="0.25">
      <c r="C2551" s="31"/>
      <c r="D2551" s="31"/>
      <c r="E2551" s="6"/>
      <c r="F2551" s="629"/>
      <c r="H2551" s="631"/>
    </row>
    <row r="2552" spans="3:8" x14ac:dyDescent="0.25">
      <c r="C2552" s="31"/>
      <c r="D2552" s="31"/>
      <c r="E2552" s="6"/>
      <c r="F2552" s="629"/>
      <c r="H2552" s="631"/>
    </row>
    <row r="2553" spans="3:8" x14ac:dyDescent="0.25">
      <c r="C2553" s="31"/>
      <c r="D2553" s="31"/>
      <c r="E2553" s="6"/>
      <c r="F2553" s="629"/>
      <c r="H2553" s="631"/>
    </row>
    <row r="2554" spans="3:8" x14ac:dyDescent="0.25">
      <c r="C2554" s="31"/>
      <c r="D2554" s="31"/>
      <c r="E2554" s="6"/>
      <c r="F2554" s="629"/>
      <c r="H2554" s="631"/>
    </row>
    <row r="2555" spans="3:8" x14ac:dyDescent="0.25">
      <c r="C2555" s="31"/>
      <c r="D2555" s="31"/>
      <c r="E2555" s="6"/>
      <c r="F2555" s="629"/>
      <c r="H2555" s="631"/>
    </row>
    <row r="2556" spans="3:8" x14ac:dyDescent="0.25">
      <c r="C2556" s="31"/>
      <c r="D2556" s="31"/>
      <c r="E2556" s="6"/>
      <c r="F2556" s="629"/>
      <c r="H2556" s="631"/>
    </row>
    <row r="2557" spans="3:8" x14ac:dyDescent="0.25">
      <c r="C2557" s="31"/>
      <c r="D2557" s="31"/>
      <c r="E2557" s="6"/>
      <c r="F2557" s="629"/>
      <c r="H2557" s="631"/>
    </row>
    <row r="2558" spans="3:8" x14ac:dyDescent="0.25">
      <c r="C2558" s="31"/>
      <c r="D2558" s="31"/>
      <c r="E2558" s="6"/>
      <c r="F2558" s="629"/>
      <c r="H2558" s="631"/>
    </row>
    <row r="2559" spans="3:8" x14ac:dyDescent="0.25">
      <c r="C2559" s="31"/>
      <c r="D2559" s="31"/>
      <c r="E2559" s="6"/>
      <c r="F2559" s="629"/>
      <c r="H2559" s="631"/>
    </row>
    <row r="2560" spans="3:8" x14ac:dyDescent="0.25">
      <c r="C2560" s="31"/>
      <c r="D2560" s="31"/>
      <c r="E2560" s="6"/>
      <c r="F2560" s="629"/>
      <c r="H2560" s="631"/>
    </row>
    <row r="2561" spans="3:8" x14ac:dyDescent="0.25">
      <c r="C2561" s="31"/>
      <c r="D2561" s="31"/>
      <c r="E2561" s="6"/>
      <c r="F2561" s="629"/>
      <c r="H2561" s="631"/>
    </row>
    <row r="2562" spans="3:8" x14ac:dyDescent="0.25">
      <c r="C2562" s="31"/>
      <c r="D2562" s="31"/>
      <c r="E2562" s="6"/>
      <c r="F2562" s="629"/>
      <c r="H2562" s="631"/>
    </row>
    <row r="2563" spans="3:8" x14ac:dyDescent="0.25">
      <c r="C2563" s="31"/>
      <c r="D2563" s="31"/>
      <c r="E2563" s="6"/>
      <c r="F2563" s="629"/>
      <c r="H2563" s="631"/>
    </row>
    <row r="2564" spans="3:8" x14ac:dyDescent="0.25">
      <c r="C2564" s="31"/>
      <c r="D2564" s="31"/>
      <c r="E2564" s="6"/>
      <c r="F2564" s="629"/>
      <c r="H2564" s="631"/>
    </row>
    <row r="2565" spans="3:8" x14ac:dyDescent="0.25">
      <c r="C2565" s="31"/>
      <c r="D2565" s="31"/>
      <c r="E2565" s="6"/>
      <c r="F2565" s="629"/>
      <c r="H2565" s="631"/>
    </row>
    <row r="2566" spans="3:8" x14ac:dyDescent="0.25">
      <c r="C2566" s="31"/>
      <c r="D2566" s="31"/>
      <c r="E2566" s="6"/>
      <c r="F2566" s="629"/>
      <c r="H2566" s="631"/>
    </row>
    <row r="2567" spans="3:8" x14ac:dyDescent="0.25">
      <c r="C2567" s="31"/>
      <c r="D2567" s="31"/>
      <c r="E2567" s="6"/>
      <c r="F2567" s="629"/>
      <c r="H2567" s="631"/>
    </row>
    <row r="2568" spans="3:8" x14ac:dyDescent="0.25">
      <c r="C2568" s="31"/>
      <c r="D2568" s="31"/>
      <c r="E2568" s="6"/>
      <c r="F2568" s="629"/>
      <c r="H2568" s="631"/>
    </row>
    <row r="2569" spans="3:8" x14ac:dyDescent="0.25">
      <c r="C2569" s="31"/>
      <c r="D2569" s="31"/>
      <c r="E2569" s="6"/>
      <c r="F2569" s="629"/>
      <c r="H2569" s="631"/>
    </row>
    <row r="2570" spans="3:8" x14ac:dyDescent="0.25">
      <c r="C2570" s="31"/>
      <c r="D2570" s="31"/>
      <c r="E2570" s="6"/>
      <c r="F2570" s="629"/>
      <c r="H2570" s="631"/>
    </row>
    <row r="2571" spans="3:8" x14ac:dyDescent="0.25">
      <c r="C2571" s="31"/>
      <c r="D2571" s="31"/>
      <c r="E2571" s="6"/>
      <c r="F2571" s="629"/>
      <c r="H2571" s="631"/>
    </row>
    <row r="2572" spans="3:8" x14ac:dyDescent="0.25">
      <c r="C2572" s="31"/>
      <c r="D2572" s="31"/>
      <c r="E2572" s="6"/>
      <c r="F2572" s="629"/>
      <c r="H2572" s="631"/>
    </row>
    <row r="2573" spans="3:8" x14ac:dyDescent="0.25">
      <c r="C2573" s="31"/>
      <c r="D2573" s="31"/>
      <c r="E2573" s="6"/>
      <c r="F2573" s="629"/>
      <c r="H2573" s="631"/>
    </row>
    <row r="2574" spans="3:8" x14ac:dyDescent="0.25">
      <c r="C2574" s="31"/>
      <c r="D2574" s="31"/>
      <c r="E2574" s="6"/>
      <c r="F2574" s="629"/>
      <c r="H2574" s="631"/>
    </row>
    <row r="2575" spans="3:8" x14ac:dyDescent="0.25">
      <c r="C2575" s="31"/>
      <c r="D2575" s="31"/>
      <c r="E2575" s="6"/>
      <c r="F2575" s="629"/>
      <c r="H2575" s="631"/>
    </row>
    <row r="2576" spans="3:8" x14ac:dyDescent="0.25">
      <c r="C2576" s="31"/>
      <c r="D2576" s="31"/>
      <c r="E2576" s="6"/>
      <c r="F2576" s="629"/>
      <c r="H2576" s="631"/>
    </row>
    <row r="2577" spans="3:8" x14ac:dyDescent="0.25">
      <c r="C2577" s="31"/>
      <c r="D2577" s="31"/>
      <c r="E2577" s="6"/>
      <c r="F2577" s="629"/>
      <c r="H2577" s="631"/>
    </row>
    <row r="2578" spans="3:8" x14ac:dyDescent="0.25">
      <c r="C2578" s="31"/>
      <c r="D2578" s="31"/>
      <c r="E2578" s="6"/>
      <c r="F2578" s="629"/>
      <c r="H2578" s="631"/>
    </row>
    <row r="2579" spans="3:8" x14ac:dyDescent="0.25">
      <c r="C2579" s="31"/>
      <c r="D2579" s="31"/>
      <c r="E2579" s="6"/>
      <c r="F2579" s="629"/>
      <c r="H2579" s="631"/>
    </row>
    <row r="2580" spans="3:8" x14ac:dyDescent="0.25">
      <c r="C2580" s="31"/>
      <c r="D2580" s="31"/>
      <c r="E2580" s="6"/>
      <c r="F2580" s="629"/>
      <c r="H2580" s="631"/>
    </row>
    <row r="2581" spans="3:8" x14ac:dyDescent="0.25">
      <c r="C2581" s="31"/>
      <c r="D2581" s="31"/>
      <c r="E2581" s="6"/>
      <c r="F2581" s="629"/>
      <c r="H2581" s="631"/>
    </row>
    <row r="2582" spans="3:8" x14ac:dyDescent="0.25">
      <c r="C2582" s="31"/>
      <c r="D2582" s="31"/>
      <c r="E2582" s="6"/>
      <c r="F2582" s="629"/>
      <c r="H2582" s="631"/>
    </row>
    <row r="2583" spans="3:8" x14ac:dyDescent="0.25">
      <c r="C2583" s="31"/>
      <c r="D2583" s="31"/>
      <c r="E2583" s="6"/>
      <c r="F2583" s="629"/>
      <c r="H2583" s="631"/>
    </row>
    <row r="2584" spans="3:8" x14ac:dyDescent="0.25">
      <c r="C2584" s="31"/>
      <c r="D2584" s="31"/>
      <c r="E2584" s="6"/>
      <c r="F2584" s="629"/>
      <c r="H2584" s="631"/>
    </row>
    <row r="2585" spans="3:8" x14ac:dyDescent="0.25">
      <c r="C2585" s="31"/>
      <c r="D2585" s="31"/>
      <c r="E2585" s="6"/>
      <c r="F2585" s="629"/>
      <c r="H2585" s="631"/>
    </row>
    <row r="2586" spans="3:8" x14ac:dyDescent="0.25">
      <c r="C2586" s="31"/>
      <c r="D2586" s="31"/>
      <c r="E2586" s="6"/>
      <c r="F2586" s="629"/>
      <c r="H2586" s="631"/>
    </row>
    <row r="2587" spans="3:8" x14ac:dyDescent="0.25">
      <c r="C2587" s="31"/>
      <c r="D2587" s="31"/>
      <c r="E2587" s="6"/>
      <c r="F2587" s="629"/>
      <c r="H2587" s="631"/>
    </row>
    <row r="2588" spans="3:8" x14ac:dyDescent="0.25">
      <c r="C2588" s="31"/>
      <c r="D2588" s="31"/>
      <c r="E2588" s="6"/>
      <c r="F2588" s="629"/>
      <c r="H2588" s="631"/>
    </row>
    <row r="2589" spans="3:8" x14ac:dyDescent="0.25">
      <c r="C2589" s="31"/>
      <c r="D2589" s="31"/>
      <c r="E2589" s="6"/>
      <c r="F2589" s="629"/>
      <c r="H2589" s="631"/>
    </row>
    <row r="2590" spans="3:8" x14ac:dyDescent="0.25">
      <c r="C2590" s="31"/>
      <c r="D2590" s="31"/>
      <c r="E2590" s="6"/>
      <c r="F2590" s="629"/>
      <c r="H2590" s="631"/>
    </row>
    <row r="2591" spans="3:8" x14ac:dyDescent="0.25">
      <c r="C2591" s="31"/>
      <c r="D2591" s="31"/>
      <c r="E2591" s="6"/>
      <c r="F2591" s="629"/>
      <c r="H2591" s="631"/>
    </row>
    <row r="2592" spans="3:8" x14ac:dyDescent="0.25">
      <c r="C2592" s="31"/>
      <c r="D2592" s="31"/>
      <c r="E2592" s="6"/>
      <c r="F2592" s="629"/>
      <c r="H2592" s="631"/>
    </row>
    <row r="2593" spans="3:8" x14ac:dyDescent="0.25">
      <c r="C2593" s="31"/>
      <c r="D2593" s="31"/>
      <c r="E2593" s="6"/>
      <c r="F2593" s="629"/>
      <c r="H2593" s="631"/>
    </row>
    <row r="2594" spans="3:8" x14ac:dyDescent="0.25">
      <c r="C2594" s="31"/>
      <c r="D2594" s="31"/>
      <c r="E2594" s="6"/>
      <c r="F2594" s="629"/>
      <c r="H2594" s="631"/>
    </row>
    <row r="2595" spans="3:8" x14ac:dyDescent="0.25">
      <c r="C2595" s="31"/>
      <c r="D2595" s="31"/>
      <c r="E2595" s="6"/>
      <c r="F2595" s="629"/>
      <c r="H2595" s="631"/>
    </row>
    <row r="2596" spans="3:8" x14ac:dyDescent="0.25">
      <c r="C2596" s="31"/>
      <c r="D2596" s="31"/>
      <c r="E2596" s="6"/>
      <c r="F2596" s="629"/>
      <c r="H2596" s="631"/>
    </row>
    <row r="2597" spans="3:8" x14ac:dyDescent="0.25">
      <c r="C2597" s="31"/>
      <c r="D2597" s="31"/>
      <c r="E2597" s="6"/>
      <c r="F2597" s="629"/>
      <c r="H2597" s="631"/>
    </row>
    <row r="2598" spans="3:8" x14ac:dyDescent="0.25">
      <c r="C2598" s="31"/>
      <c r="D2598" s="31"/>
      <c r="E2598" s="6"/>
      <c r="F2598" s="629"/>
      <c r="H2598" s="631"/>
    </row>
    <row r="2599" spans="3:8" x14ac:dyDescent="0.25">
      <c r="C2599" s="31"/>
      <c r="D2599" s="31"/>
      <c r="E2599" s="6"/>
      <c r="F2599" s="629"/>
      <c r="H2599" s="631"/>
    </row>
    <row r="2600" spans="3:8" x14ac:dyDescent="0.25">
      <c r="C2600" s="31"/>
      <c r="D2600" s="31"/>
      <c r="E2600" s="6"/>
      <c r="F2600" s="629"/>
      <c r="H2600" s="631"/>
    </row>
    <row r="2601" spans="3:8" x14ac:dyDescent="0.25">
      <c r="C2601" s="31"/>
      <c r="D2601" s="31"/>
      <c r="E2601" s="6"/>
      <c r="F2601" s="629"/>
      <c r="H2601" s="631"/>
    </row>
    <row r="2602" spans="3:8" x14ac:dyDescent="0.25">
      <c r="C2602" s="31"/>
      <c r="D2602" s="31"/>
      <c r="E2602" s="6"/>
      <c r="F2602" s="629"/>
      <c r="H2602" s="631"/>
    </row>
    <row r="2603" spans="3:8" x14ac:dyDescent="0.25">
      <c r="C2603" s="31"/>
      <c r="D2603" s="31"/>
      <c r="E2603" s="6"/>
      <c r="F2603" s="629"/>
      <c r="H2603" s="631"/>
    </row>
    <row r="2604" spans="3:8" x14ac:dyDescent="0.25">
      <c r="C2604" s="31"/>
      <c r="D2604" s="31"/>
      <c r="E2604" s="6"/>
      <c r="F2604" s="629"/>
      <c r="H2604" s="631"/>
    </row>
    <row r="2605" spans="3:8" x14ac:dyDescent="0.25">
      <c r="C2605" s="31"/>
      <c r="D2605" s="31"/>
      <c r="E2605" s="6"/>
      <c r="F2605" s="629"/>
      <c r="H2605" s="631"/>
    </row>
    <row r="2606" spans="3:8" x14ac:dyDescent="0.25">
      <c r="C2606" s="31"/>
      <c r="D2606" s="31"/>
      <c r="E2606" s="6"/>
      <c r="F2606" s="629"/>
      <c r="H2606" s="631"/>
    </row>
    <row r="2607" spans="3:8" x14ac:dyDescent="0.25">
      <c r="C2607" s="31"/>
      <c r="D2607" s="31"/>
      <c r="E2607" s="6"/>
      <c r="F2607" s="629"/>
      <c r="H2607" s="631"/>
    </row>
    <row r="2608" spans="3:8" x14ac:dyDescent="0.25">
      <c r="C2608" s="31"/>
      <c r="D2608" s="31"/>
      <c r="E2608" s="6"/>
      <c r="F2608" s="629"/>
      <c r="H2608" s="631"/>
    </row>
    <row r="2609" spans="3:8" x14ac:dyDescent="0.25">
      <c r="C2609" s="31"/>
      <c r="D2609" s="31"/>
      <c r="E2609" s="6"/>
      <c r="F2609" s="629"/>
      <c r="H2609" s="631"/>
    </row>
    <row r="2610" spans="3:8" x14ac:dyDescent="0.25">
      <c r="C2610" s="31"/>
      <c r="D2610" s="31"/>
      <c r="E2610" s="6"/>
      <c r="F2610" s="629"/>
      <c r="H2610" s="631"/>
    </row>
    <row r="2611" spans="3:8" x14ac:dyDescent="0.25">
      <c r="C2611" s="31"/>
      <c r="D2611" s="31"/>
      <c r="E2611" s="6"/>
      <c r="F2611" s="629"/>
      <c r="H2611" s="631"/>
    </row>
    <row r="2612" spans="3:8" x14ac:dyDescent="0.25">
      <c r="C2612" s="31"/>
      <c r="D2612" s="31"/>
      <c r="E2612" s="6"/>
      <c r="F2612" s="629"/>
      <c r="H2612" s="631"/>
    </row>
    <row r="2613" spans="3:8" x14ac:dyDescent="0.25">
      <c r="C2613" s="31"/>
      <c r="D2613" s="31"/>
      <c r="E2613" s="6"/>
      <c r="F2613" s="629"/>
      <c r="H2613" s="631"/>
    </row>
    <row r="2614" spans="3:8" x14ac:dyDescent="0.25">
      <c r="C2614" s="31"/>
      <c r="D2614" s="31"/>
      <c r="E2614" s="6"/>
      <c r="F2614" s="629"/>
      <c r="H2614" s="631"/>
    </row>
    <row r="2615" spans="3:8" x14ac:dyDescent="0.25">
      <c r="C2615" s="31"/>
      <c r="D2615" s="31"/>
      <c r="E2615" s="6"/>
      <c r="F2615" s="629"/>
      <c r="H2615" s="631"/>
    </row>
    <row r="2616" spans="3:8" x14ac:dyDescent="0.25">
      <c r="C2616" s="31"/>
      <c r="D2616" s="31"/>
      <c r="E2616" s="6"/>
      <c r="F2616" s="629"/>
      <c r="H2616" s="631"/>
    </row>
    <row r="2617" spans="3:8" x14ac:dyDescent="0.25">
      <c r="C2617" s="31"/>
      <c r="D2617" s="31"/>
      <c r="E2617" s="6"/>
      <c r="F2617" s="629"/>
      <c r="H2617" s="631"/>
    </row>
    <row r="2618" spans="3:8" x14ac:dyDescent="0.25">
      <c r="C2618" s="31"/>
      <c r="D2618" s="31"/>
      <c r="E2618" s="6"/>
      <c r="F2618" s="629"/>
      <c r="H2618" s="631"/>
    </row>
    <row r="2619" spans="3:8" x14ac:dyDescent="0.25">
      <c r="C2619" s="31"/>
      <c r="D2619" s="31"/>
      <c r="E2619" s="6"/>
      <c r="F2619" s="629"/>
      <c r="H2619" s="631"/>
    </row>
    <row r="2620" spans="3:8" x14ac:dyDescent="0.25">
      <c r="C2620" s="31"/>
      <c r="D2620" s="31"/>
      <c r="E2620" s="6"/>
      <c r="F2620" s="629"/>
      <c r="H2620" s="631"/>
    </row>
    <row r="2621" spans="3:8" x14ac:dyDescent="0.25">
      <c r="C2621" s="31"/>
      <c r="D2621" s="31"/>
      <c r="E2621" s="6"/>
      <c r="F2621" s="629"/>
      <c r="H2621" s="631"/>
    </row>
    <row r="2622" spans="3:8" x14ac:dyDescent="0.25">
      <c r="C2622" s="31"/>
      <c r="D2622" s="31"/>
      <c r="E2622" s="6"/>
      <c r="F2622" s="629"/>
      <c r="H2622" s="631"/>
    </row>
    <row r="2623" spans="3:8" x14ac:dyDescent="0.25">
      <c r="C2623" s="31"/>
      <c r="D2623" s="31"/>
      <c r="E2623" s="6"/>
      <c r="F2623" s="629"/>
      <c r="H2623" s="631"/>
    </row>
    <row r="2624" spans="3:8" x14ac:dyDescent="0.25">
      <c r="C2624" s="31"/>
      <c r="D2624" s="31"/>
      <c r="E2624" s="6"/>
      <c r="F2624" s="629"/>
      <c r="H2624" s="631"/>
    </row>
    <row r="2625" spans="3:8" x14ac:dyDescent="0.25">
      <c r="C2625" s="31"/>
      <c r="D2625" s="31"/>
      <c r="E2625" s="6"/>
      <c r="F2625" s="629"/>
      <c r="H2625" s="631"/>
    </row>
    <row r="2626" spans="3:8" x14ac:dyDescent="0.25">
      <c r="C2626" s="31"/>
      <c r="D2626" s="31"/>
      <c r="E2626" s="6"/>
      <c r="F2626" s="629"/>
      <c r="H2626" s="631"/>
    </row>
    <row r="2627" spans="3:8" x14ac:dyDescent="0.25">
      <c r="C2627" s="31"/>
      <c r="D2627" s="31"/>
      <c r="E2627" s="6"/>
      <c r="F2627" s="629"/>
      <c r="H2627" s="631"/>
    </row>
    <row r="2628" spans="3:8" x14ac:dyDescent="0.25">
      <c r="C2628" s="31"/>
      <c r="D2628" s="31"/>
      <c r="E2628" s="6"/>
      <c r="F2628" s="629"/>
      <c r="H2628" s="631"/>
    </row>
    <row r="2629" spans="3:8" x14ac:dyDescent="0.25">
      <c r="C2629" s="31"/>
      <c r="D2629" s="31"/>
      <c r="E2629" s="6"/>
      <c r="F2629" s="629"/>
      <c r="H2629" s="631"/>
    </row>
    <row r="2630" spans="3:8" x14ac:dyDescent="0.25">
      <c r="C2630" s="31"/>
      <c r="D2630" s="31"/>
      <c r="E2630" s="6"/>
      <c r="F2630" s="629"/>
      <c r="H2630" s="631"/>
    </row>
    <row r="2631" spans="3:8" x14ac:dyDescent="0.25">
      <c r="C2631" s="31"/>
      <c r="D2631" s="31"/>
      <c r="E2631" s="6"/>
      <c r="F2631" s="629"/>
      <c r="H2631" s="631"/>
    </row>
    <row r="2632" spans="3:8" x14ac:dyDescent="0.25">
      <c r="C2632" s="31"/>
      <c r="D2632" s="31"/>
      <c r="E2632" s="6"/>
      <c r="F2632" s="629"/>
      <c r="H2632" s="631"/>
    </row>
    <row r="2633" spans="3:8" x14ac:dyDescent="0.25">
      <c r="C2633" s="31"/>
      <c r="D2633" s="31"/>
      <c r="E2633" s="6"/>
      <c r="F2633" s="629"/>
      <c r="H2633" s="631"/>
    </row>
    <row r="2634" spans="3:8" x14ac:dyDescent="0.25">
      <c r="C2634" s="31"/>
      <c r="D2634" s="31"/>
      <c r="E2634" s="6"/>
      <c r="F2634" s="629"/>
      <c r="H2634" s="631"/>
    </row>
    <row r="2635" spans="3:8" x14ac:dyDescent="0.25">
      <c r="C2635" s="31"/>
      <c r="D2635" s="31"/>
      <c r="E2635" s="6"/>
      <c r="F2635" s="629"/>
      <c r="H2635" s="631"/>
    </row>
    <row r="2636" spans="3:8" x14ac:dyDescent="0.25">
      <c r="C2636" s="31"/>
      <c r="D2636" s="31"/>
      <c r="E2636" s="6"/>
      <c r="F2636" s="629"/>
      <c r="H2636" s="631"/>
    </row>
    <row r="2637" spans="3:8" x14ac:dyDescent="0.25">
      <c r="C2637" s="31"/>
      <c r="D2637" s="31"/>
      <c r="E2637" s="6"/>
      <c r="F2637" s="629"/>
      <c r="H2637" s="631"/>
    </row>
    <row r="2638" spans="3:8" x14ac:dyDescent="0.25">
      <c r="C2638" s="31"/>
      <c r="D2638" s="31"/>
      <c r="E2638" s="6"/>
      <c r="F2638" s="629"/>
      <c r="H2638" s="631"/>
    </row>
    <row r="2639" spans="3:8" x14ac:dyDescent="0.25">
      <c r="C2639" s="31"/>
      <c r="D2639" s="31"/>
      <c r="E2639" s="6"/>
      <c r="F2639" s="629"/>
      <c r="H2639" s="631"/>
    </row>
    <row r="2640" spans="3:8" x14ac:dyDescent="0.25">
      <c r="C2640" s="31"/>
      <c r="D2640" s="31"/>
      <c r="E2640" s="6"/>
      <c r="F2640" s="629"/>
      <c r="H2640" s="631"/>
    </row>
    <row r="2641" spans="3:8" x14ac:dyDescent="0.25">
      <c r="C2641" s="31"/>
      <c r="D2641" s="31"/>
      <c r="E2641" s="6"/>
      <c r="F2641" s="629"/>
      <c r="H2641" s="631"/>
    </row>
    <row r="2642" spans="3:8" x14ac:dyDescent="0.25">
      <c r="C2642" s="31"/>
      <c r="D2642" s="31"/>
      <c r="E2642" s="6"/>
      <c r="F2642" s="629"/>
      <c r="H2642" s="631"/>
    </row>
    <row r="2643" spans="3:8" x14ac:dyDescent="0.25">
      <c r="C2643" s="31"/>
      <c r="D2643" s="31"/>
      <c r="E2643" s="6"/>
      <c r="F2643" s="629"/>
      <c r="H2643" s="631"/>
    </row>
    <row r="2644" spans="3:8" x14ac:dyDescent="0.25">
      <c r="C2644" s="31"/>
      <c r="D2644" s="31"/>
      <c r="E2644" s="6"/>
      <c r="F2644" s="629"/>
      <c r="H2644" s="631"/>
    </row>
    <row r="2645" spans="3:8" x14ac:dyDescent="0.25">
      <c r="C2645" s="31"/>
      <c r="D2645" s="31"/>
      <c r="E2645" s="6"/>
      <c r="F2645" s="629"/>
      <c r="H2645" s="631"/>
    </row>
    <row r="2646" spans="3:8" x14ac:dyDescent="0.25">
      <c r="C2646" s="31"/>
      <c r="D2646" s="31"/>
      <c r="E2646" s="6"/>
      <c r="F2646" s="629"/>
      <c r="H2646" s="631"/>
    </row>
    <row r="2647" spans="3:8" x14ac:dyDescent="0.25">
      <c r="C2647" s="31"/>
      <c r="D2647" s="31"/>
      <c r="E2647" s="6"/>
      <c r="F2647" s="629"/>
      <c r="H2647" s="631"/>
    </row>
    <row r="2648" spans="3:8" x14ac:dyDescent="0.25">
      <c r="C2648" s="31"/>
      <c r="D2648" s="31"/>
      <c r="E2648" s="6"/>
      <c r="F2648" s="629"/>
      <c r="H2648" s="631"/>
    </row>
    <row r="2649" spans="3:8" x14ac:dyDescent="0.25">
      <c r="C2649" s="31"/>
      <c r="D2649" s="31"/>
      <c r="E2649" s="6"/>
      <c r="F2649" s="629"/>
      <c r="H2649" s="631"/>
    </row>
    <row r="2650" spans="3:8" x14ac:dyDescent="0.25">
      <c r="C2650" s="31"/>
      <c r="D2650" s="31"/>
      <c r="E2650" s="6"/>
      <c r="F2650" s="629"/>
      <c r="H2650" s="631"/>
    </row>
    <row r="2651" spans="3:8" x14ac:dyDescent="0.25">
      <c r="C2651" s="31"/>
      <c r="D2651" s="31"/>
      <c r="E2651" s="6"/>
      <c r="F2651" s="629"/>
      <c r="H2651" s="631"/>
    </row>
    <row r="2652" spans="3:8" x14ac:dyDescent="0.25">
      <c r="C2652" s="31"/>
      <c r="D2652" s="31"/>
      <c r="E2652" s="6"/>
      <c r="F2652" s="629"/>
      <c r="H2652" s="631"/>
    </row>
    <row r="2653" spans="3:8" x14ac:dyDescent="0.25">
      <c r="C2653" s="31"/>
      <c r="D2653" s="31"/>
      <c r="E2653" s="6"/>
      <c r="F2653" s="629"/>
      <c r="H2653" s="631"/>
    </row>
    <row r="2654" spans="3:8" x14ac:dyDescent="0.25">
      <c r="C2654" s="31"/>
      <c r="D2654" s="31"/>
      <c r="E2654" s="6"/>
      <c r="F2654" s="629"/>
      <c r="H2654" s="631"/>
    </row>
    <row r="2655" spans="3:8" x14ac:dyDescent="0.25">
      <c r="C2655" s="31"/>
      <c r="D2655" s="31"/>
      <c r="E2655" s="6"/>
      <c r="F2655" s="629"/>
      <c r="H2655" s="631"/>
    </row>
    <row r="2656" spans="3:8" x14ac:dyDescent="0.25">
      <c r="C2656" s="31"/>
      <c r="D2656" s="31"/>
      <c r="E2656" s="6"/>
      <c r="F2656" s="629"/>
      <c r="H2656" s="631"/>
    </row>
    <row r="2657" spans="3:8" x14ac:dyDescent="0.25">
      <c r="C2657" s="31"/>
      <c r="D2657" s="31"/>
      <c r="E2657" s="6"/>
      <c r="F2657" s="629"/>
      <c r="H2657" s="631"/>
    </row>
    <row r="2658" spans="3:8" x14ac:dyDescent="0.25">
      <c r="C2658" s="31"/>
      <c r="D2658" s="31"/>
      <c r="E2658" s="6"/>
      <c r="F2658" s="629"/>
      <c r="H2658" s="631"/>
    </row>
    <row r="2659" spans="3:8" x14ac:dyDescent="0.25">
      <c r="C2659" s="31"/>
      <c r="D2659" s="31"/>
      <c r="E2659" s="6"/>
      <c r="F2659" s="629"/>
      <c r="H2659" s="631"/>
    </row>
    <row r="2660" spans="3:8" x14ac:dyDescent="0.25">
      <c r="C2660" s="31"/>
      <c r="D2660" s="31"/>
      <c r="E2660" s="6"/>
      <c r="F2660" s="629"/>
      <c r="H2660" s="631"/>
    </row>
    <row r="2661" spans="3:8" x14ac:dyDescent="0.25">
      <c r="C2661" s="31"/>
      <c r="D2661" s="31"/>
      <c r="E2661" s="6"/>
      <c r="F2661" s="629"/>
      <c r="H2661" s="631"/>
    </row>
    <row r="2662" spans="3:8" x14ac:dyDescent="0.25">
      <c r="C2662" s="31"/>
      <c r="D2662" s="31"/>
      <c r="E2662" s="6"/>
      <c r="F2662" s="629"/>
      <c r="H2662" s="631"/>
    </row>
    <row r="2663" spans="3:8" x14ac:dyDescent="0.25">
      <c r="C2663" s="31"/>
      <c r="D2663" s="31"/>
      <c r="E2663" s="6"/>
      <c r="F2663" s="629"/>
      <c r="H2663" s="631"/>
    </row>
    <row r="2664" spans="3:8" x14ac:dyDescent="0.25">
      <c r="C2664" s="31"/>
      <c r="D2664" s="31"/>
      <c r="E2664" s="6"/>
      <c r="F2664" s="629"/>
      <c r="H2664" s="631"/>
    </row>
    <row r="2665" spans="3:8" x14ac:dyDescent="0.25">
      <c r="C2665" s="31"/>
      <c r="D2665" s="31"/>
      <c r="E2665" s="6"/>
      <c r="F2665" s="629"/>
      <c r="H2665" s="631"/>
    </row>
    <row r="2666" spans="3:8" x14ac:dyDescent="0.25">
      <c r="C2666" s="31"/>
      <c r="D2666" s="31"/>
      <c r="E2666" s="6"/>
      <c r="F2666" s="629"/>
      <c r="H2666" s="631"/>
    </row>
    <row r="2667" spans="3:8" x14ac:dyDescent="0.25">
      <c r="C2667" s="31"/>
      <c r="D2667" s="31"/>
      <c r="E2667" s="6"/>
      <c r="F2667" s="629"/>
      <c r="H2667" s="631"/>
    </row>
    <row r="2668" spans="3:8" x14ac:dyDescent="0.25">
      <c r="C2668" s="31"/>
      <c r="D2668" s="31"/>
      <c r="E2668" s="6"/>
      <c r="F2668" s="629"/>
      <c r="H2668" s="631"/>
    </row>
    <row r="2669" spans="3:8" x14ac:dyDescent="0.25">
      <c r="C2669" s="31"/>
      <c r="D2669" s="31"/>
      <c r="E2669" s="6"/>
      <c r="F2669" s="629"/>
      <c r="H2669" s="631"/>
    </row>
    <row r="2670" spans="3:8" x14ac:dyDescent="0.25">
      <c r="C2670" s="31"/>
      <c r="D2670" s="31"/>
      <c r="E2670" s="6"/>
      <c r="F2670" s="629"/>
      <c r="H2670" s="631"/>
    </row>
    <row r="2671" spans="3:8" x14ac:dyDescent="0.25">
      <c r="C2671" s="31"/>
      <c r="D2671" s="31"/>
      <c r="E2671" s="6"/>
      <c r="F2671" s="629"/>
      <c r="H2671" s="631"/>
    </row>
    <row r="2672" spans="3:8" x14ac:dyDescent="0.25">
      <c r="C2672" s="31"/>
      <c r="D2672" s="31"/>
      <c r="E2672" s="6"/>
      <c r="F2672" s="629"/>
      <c r="H2672" s="631"/>
    </row>
    <row r="2673" spans="3:8" x14ac:dyDescent="0.25">
      <c r="C2673" s="31"/>
      <c r="D2673" s="31"/>
      <c r="E2673" s="6"/>
      <c r="F2673" s="629"/>
      <c r="H2673" s="631"/>
    </row>
    <row r="2674" spans="3:8" x14ac:dyDescent="0.25">
      <c r="C2674" s="31"/>
      <c r="D2674" s="31"/>
      <c r="E2674" s="6"/>
      <c r="F2674" s="629"/>
      <c r="H2674" s="631"/>
    </row>
    <row r="2675" spans="3:8" x14ac:dyDescent="0.25">
      <c r="C2675" s="31"/>
      <c r="D2675" s="31"/>
      <c r="E2675" s="6"/>
      <c r="F2675" s="629"/>
      <c r="H2675" s="631"/>
    </row>
    <row r="2676" spans="3:8" x14ac:dyDescent="0.25">
      <c r="C2676" s="31"/>
      <c r="D2676" s="31"/>
      <c r="E2676" s="6"/>
      <c r="F2676" s="629"/>
      <c r="H2676" s="631"/>
    </row>
    <row r="2677" spans="3:8" x14ac:dyDescent="0.25">
      <c r="C2677" s="31"/>
      <c r="D2677" s="31"/>
      <c r="E2677" s="6"/>
      <c r="F2677" s="629"/>
      <c r="H2677" s="631"/>
    </row>
    <row r="2678" spans="3:8" x14ac:dyDescent="0.25">
      <c r="C2678" s="31"/>
      <c r="D2678" s="31"/>
      <c r="E2678" s="6"/>
      <c r="F2678" s="629"/>
      <c r="H2678" s="631"/>
    </row>
    <row r="2679" spans="3:8" x14ac:dyDescent="0.25">
      <c r="C2679" s="31"/>
      <c r="D2679" s="31"/>
      <c r="E2679" s="6"/>
      <c r="F2679" s="629"/>
      <c r="H2679" s="631"/>
    </row>
    <row r="2680" spans="3:8" x14ac:dyDescent="0.25">
      <c r="C2680" s="31"/>
      <c r="D2680" s="31"/>
      <c r="E2680" s="6"/>
      <c r="F2680" s="629"/>
      <c r="H2680" s="631"/>
    </row>
    <row r="2681" spans="3:8" x14ac:dyDescent="0.25">
      <c r="C2681" s="31"/>
      <c r="D2681" s="31"/>
      <c r="E2681" s="6"/>
      <c r="F2681" s="629"/>
      <c r="H2681" s="631"/>
    </row>
    <row r="2682" spans="3:8" x14ac:dyDescent="0.25">
      <c r="C2682" s="31"/>
      <c r="D2682" s="31"/>
      <c r="E2682" s="6"/>
      <c r="F2682" s="629"/>
      <c r="H2682" s="631"/>
    </row>
    <row r="2683" spans="3:8" x14ac:dyDescent="0.25">
      <c r="C2683" s="31"/>
      <c r="D2683" s="31"/>
      <c r="E2683" s="6"/>
      <c r="F2683" s="629"/>
      <c r="H2683" s="631"/>
    </row>
    <row r="2684" spans="3:8" x14ac:dyDescent="0.25">
      <c r="C2684" s="31"/>
      <c r="D2684" s="31"/>
      <c r="E2684" s="6"/>
      <c r="F2684" s="629"/>
      <c r="H2684" s="631"/>
    </row>
    <row r="2685" spans="3:8" x14ac:dyDescent="0.25">
      <c r="C2685" s="31"/>
      <c r="D2685" s="31"/>
      <c r="E2685" s="6"/>
      <c r="F2685" s="629"/>
      <c r="H2685" s="631"/>
    </row>
    <row r="2686" spans="3:8" x14ac:dyDescent="0.25">
      <c r="C2686" s="31"/>
      <c r="D2686" s="31"/>
      <c r="E2686" s="6"/>
      <c r="F2686" s="629"/>
      <c r="H2686" s="631"/>
    </row>
    <row r="2687" spans="3:8" x14ac:dyDescent="0.25">
      <c r="C2687" s="31"/>
      <c r="D2687" s="31"/>
      <c r="E2687" s="6"/>
      <c r="F2687" s="629"/>
      <c r="H2687" s="631"/>
    </row>
    <row r="2688" spans="3:8" x14ac:dyDescent="0.25">
      <c r="C2688" s="31"/>
      <c r="D2688" s="31"/>
      <c r="E2688" s="6"/>
      <c r="F2688" s="629"/>
      <c r="H2688" s="631"/>
    </row>
    <row r="2689" spans="3:8" x14ac:dyDescent="0.25">
      <c r="C2689" s="31"/>
      <c r="D2689" s="31"/>
      <c r="E2689" s="6"/>
      <c r="F2689" s="629"/>
      <c r="H2689" s="631"/>
    </row>
    <row r="2690" spans="3:8" x14ac:dyDescent="0.25">
      <c r="C2690" s="31"/>
      <c r="D2690" s="31"/>
      <c r="E2690" s="6"/>
      <c r="F2690" s="629"/>
      <c r="H2690" s="631"/>
    </row>
    <row r="2691" spans="3:8" x14ac:dyDescent="0.25">
      <c r="C2691" s="31"/>
      <c r="D2691" s="31"/>
      <c r="E2691" s="6"/>
      <c r="F2691" s="629"/>
      <c r="H2691" s="631"/>
    </row>
    <row r="2692" spans="3:8" x14ac:dyDescent="0.25">
      <c r="C2692" s="31"/>
      <c r="D2692" s="31"/>
      <c r="E2692" s="6"/>
      <c r="F2692" s="629"/>
      <c r="H2692" s="631"/>
    </row>
    <row r="2693" spans="3:8" x14ac:dyDescent="0.25">
      <c r="C2693" s="31"/>
      <c r="D2693" s="31"/>
      <c r="E2693" s="6"/>
      <c r="F2693" s="629"/>
      <c r="H2693" s="631"/>
    </row>
    <row r="2694" spans="3:8" x14ac:dyDescent="0.25">
      <c r="C2694" s="31"/>
      <c r="D2694" s="31"/>
      <c r="E2694" s="6"/>
      <c r="F2694" s="629"/>
      <c r="H2694" s="631"/>
    </row>
    <row r="2695" spans="3:8" x14ac:dyDescent="0.25">
      <c r="C2695" s="31"/>
      <c r="D2695" s="31"/>
      <c r="E2695" s="6"/>
      <c r="F2695" s="629"/>
      <c r="H2695" s="631"/>
    </row>
    <row r="2696" spans="3:8" x14ac:dyDescent="0.25">
      <c r="C2696" s="31"/>
      <c r="D2696" s="31"/>
      <c r="E2696" s="6"/>
      <c r="F2696" s="629"/>
      <c r="H2696" s="631"/>
    </row>
    <row r="2697" spans="3:8" x14ac:dyDescent="0.25">
      <c r="C2697" s="31"/>
      <c r="D2697" s="31"/>
      <c r="E2697" s="6"/>
      <c r="F2697" s="629"/>
      <c r="H2697" s="631"/>
    </row>
    <row r="2698" spans="3:8" x14ac:dyDescent="0.25">
      <c r="C2698" s="31"/>
      <c r="D2698" s="31"/>
      <c r="E2698" s="6"/>
      <c r="F2698" s="629"/>
      <c r="H2698" s="631"/>
    </row>
    <row r="2699" spans="3:8" x14ac:dyDescent="0.25">
      <c r="C2699" s="31"/>
      <c r="D2699" s="31"/>
      <c r="E2699" s="6"/>
      <c r="F2699" s="629"/>
      <c r="H2699" s="631"/>
    </row>
    <row r="2700" spans="3:8" x14ac:dyDescent="0.25">
      <c r="C2700" s="31"/>
      <c r="D2700" s="31"/>
      <c r="E2700" s="6"/>
      <c r="F2700" s="629"/>
      <c r="H2700" s="631"/>
    </row>
    <row r="2701" spans="3:8" x14ac:dyDescent="0.25">
      <c r="C2701" s="31"/>
      <c r="D2701" s="31"/>
      <c r="E2701" s="6"/>
      <c r="F2701" s="629"/>
      <c r="H2701" s="631"/>
    </row>
    <row r="2702" spans="3:8" x14ac:dyDescent="0.25">
      <c r="C2702" s="31"/>
      <c r="D2702" s="31"/>
      <c r="E2702" s="6"/>
      <c r="F2702" s="629"/>
      <c r="H2702" s="631"/>
    </row>
    <row r="2703" spans="3:8" x14ac:dyDescent="0.25">
      <c r="C2703" s="31"/>
      <c r="D2703" s="31"/>
      <c r="E2703" s="6"/>
      <c r="F2703" s="629"/>
      <c r="H2703" s="631"/>
    </row>
    <row r="2704" spans="3:8" x14ac:dyDescent="0.25">
      <c r="C2704" s="31"/>
      <c r="D2704" s="31"/>
      <c r="E2704" s="6"/>
      <c r="F2704" s="629"/>
      <c r="H2704" s="631"/>
    </row>
    <row r="2705" spans="3:8" x14ac:dyDescent="0.25">
      <c r="C2705" s="31"/>
      <c r="D2705" s="31"/>
      <c r="E2705" s="6"/>
      <c r="F2705" s="629"/>
      <c r="H2705" s="631"/>
    </row>
    <row r="2706" spans="3:8" x14ac:dyDescent="0.25">
      <c r="C2706" s="31"/>
      <c r="D2706" s="31"/>
      <c r="E2706" s="6"/>
      <c r="F2706" s="629"/>
      <c r="H2706" s="631"/>
    </row>
    <row r="2707" spans="3:8" x14ac:dyDescent="0.25">
      <c r="C2707" s="31"/>
      <c r="D2707" s="31"/>
      <c r="E2707" s="6"/>
      <c r="F2707" s="629"/>
      <c r="H2707" s="631"/>
    </row>
    <row r="2708" spans="3:8" x14ac:dyDescent="0.25">
      <c r="C2708" s="31"/>
      <c r="D2708" s="31"/>
      <c r="E2708" s="6"/>
      <c r="F2708" s="629"/>
      <c r="H2708" s="631"/>
    </row>
    <row r="2709" spans="3:8" x14ac:dyDescent="0.25">
      <c r="C2709" s="31"/>
      <c r="D2709" s="31"/>
      <c r="E2709" s="6"/>
      <c r="F2709" s="629"/>
      <c r="H2709" s="631"/>
    </row>
    <row r="2710" spans="3:8" x14ac:dyDescent="0.25">
      <c r="C2710" s="31"/>
      <c r="D2710" s="31"/>
      <c r="E2710" s="6"/>
      <c r="F2710" s="629"/>
      <c r="H2710" s="631"/>
    </row>
    <row r="2711" spans="3:8" x14ac:dyDescent="0.25">
      <c r="C2711" s="31"/>
      <c r="D2711" s="31"/>
      <c r="E2711" s="6"/>
      <c r="F2711" s="629"/>
      <c r="H2711" s="631"/>
    </row>
    <row r="2712" spans="3:8" x14ac:dyDescent="0.25">
      <c r="C2712" s="31"/>
      <c r="D2712" s="31"/>
      <c r="E2712" s="6"/>
      <c r="F2712" s="629"/>
      <c r="H2712" s="631"/>
    </row>
    <row r="2713" spans="3:8" x14ac:dyDescent="0.25">
      <c r="C2713" s="31"/>
      <c r="D2713" s="31"/>
      <c r="E2713" s="6"/>
      <c r="F2713" s="629"/>
      <c r="H2713" s="631"/>
    </row>
    <row r="2714" spans="3:8" x14ac:dyDescent="0.25">
      <c r="C2714" s="31"/>
      <c r="D2714" s="31"/>
      <c r="E2714" s="6"/>
      <c r="F2714" s="629"/>
      <c r="H2714" s="631"/>
    </row>
    <row r="2715" spans="3:8" x14ac:dyDescent="0.25">
      <c r="C2715" s="31"/>
      <c r="D2715" s="31"/>
      <c r="E2715" s="6"/>
      <c r="F2715" s="629"/>
      <c r="H2715" s="631"/>
    </row>
    <row r="2716" spans="3:8" x14ac:dyDescent="0.25">
      <c r="C2716" s="31"/>
      <c r="D2716" s="31"/>
      <c r="E2716" s="6"/>
      <c r="F2716" s="629"/>
      <c r="H2716" s="631"/>
    </row>
    <row r="2717" spans="3:8" x14ac:dyDescent="0.25">
      <c r="C2717" s="31"/>
      <c r="D2717" s="31"/>
      <c r="E2717" s="6"/>
      <c r="F2717" s="629"/>
      <c r="H2717" s="631"/>
    </row>
    <row r="2718" spans="3:8" x14ac:dyDescent="0.25">
      <c r="C2718" s="31"/>
      <c r="D2718" s="31"/>
      <c r="E2718" s="6"/>
      <c r="F2718" s="629"/>
      <c r="H2718" s="631"/>
    </row>
    <row r="2719" spans="3:8" x14ac:dyDescent="0.25">
      <c r="C2719" s="31"/>
      <c r="D2719" s="31"/>
      <c r="E2719" s="6"/>
      <c r="F2719" s="629"/>
      <c r="H2719" s="631"/>
    </row>
    <row r="2720" spans="3:8" x14ac:dyDescent="0.25">
      <c r="C2720" s="31"/>
      <c r="D2720" s="31"/>
      <c r="E2720" s="6"/>
      <c r="F2720" s="629"/>
      <c r="H2720" s="631"/>
    </row>
    <row r="2721" spans="3:8" x14ac:dyDescent="0.25">
      <c r="C2721" s="31"/>
      <c r="D2721" s="31"/>
      <c r="E2721" s="6"/>
      <c r="F2721" s="629"/>
      <c r="H2721" s="631"/>
    </row>
    <row r="2722" spans="3:8" x14ac:dyDescent="0.25">
      <c r="C2722" s="31"/>
      <c r="D2722" s="31"/>
      <c r="E2722" s="6"/>
      <c r="F2722" s="629"/>
      <c r="H2722" s="631"/>
    </row>
    <row r="2723" spans="3:8" x14ac:dyDescent="0.25">
      <c r="C2723" s="31"/>
      <c r="D2723" s="31"/>
      <c r="E2723" s="6"/>
      <c r="F2723" s="629"/>
      <c r="H2723" s="631"/>
    </row>
    <row r="2724" spans="3:8" x14ac:dyDescent="0.25">
      <c r="C2724" s="31"/>
      <c r="D2724" s="31"/>
      <c r="E2724" s="6"/>
      <c r="F2724" s="629"/>
      <c r="H2724" s="631"/>
    </row>
    <row r="2725" spans="3:8" x14ac:dyDescent="0.25">
      <c r="C2725" s="31"/>
      <c r="D2725" s="31"/>
      <c r="E2725" s="6"/>
      <c r="F2725" s="629"/>
      <c r="H2725" s="631"/>
    </row>
    <row r="2726" spans="3:8" x14ac:dyDescent="0.25">
      <c r="C2726" s="31"/>
      <c r="D2726" s="31"/>
      <c r="E2726" s="6"/>
      <c r="F2726" s="629"/>
      <c r="H2726" s="631"/>
    </row>
    <row r="2727" spans="3:8" x14ac:dyDescent="0.25">
      <c r="C2727" s="31"/>
      <c r="D2727" s="31"/>
      <c r="E2727" s="6"/>
      <c r="F2727" s="629"/>
      <c r="H2727" s="631"/>
    </row>
    <row r="2728" spans="3:8" x14ac:dyDescent="0.25">
      <c r="C2728" s="31"/>
      <c r="D2728" s="31"/>
      <c r="E2728" s="6"/>
      <c r="F2728" s="629"/>
      <c r="H2728" s="631"/>
    </row>
    <row r="2729" spans="3:8" x14ac:dyDescent="0.25">
      <c r="C2729" s="31"/>
      <c r="D2729" s="31"/>
      <c r="E2729" s="6"/>
      <c r="F2729" s="629"/>
      <c r="H2729" s="631"/>
    </row>
    <row r="2730" spans="3:8" x14ac:dyDescent="0.25">
      <c r="C2730" s="31"/>
      <c r="D2730" s="31"/>
      <c r="E2730" s="6"/>
      <c r="F2730" s="629"/>
      <c r="H2730" s="631"/>
    </row>
    <row r="2731" spans="3:8" x14ac:dyDescent="0.25">
      <c r="C2731" s="31"/>
      <c r="D2731" s="31"/>
      <c r="E2731" s="6"/>
      <c r="F2731" s="629"/>
      <c r="H2731" s="631"/>
    </row>
    <row r="2732" spans="3:8" x14ac:dyDescent="0.25">
      <c r="C2732" s="31"/>
      <c r="D2732" s="31"/>
      <c r="E2732" s="6"/>
      <c r="F2732" s="629"/>
      <c r="H2732" s="631"/>
    </row>
    <row r="2733" spans="3:8" x14ac:dyDescent="0.25">
      <c r="C2733" s="31"/>
      <c r="D2733" s="31"/>
      <c r="E2733" s="6"/>
      <c r="F2733" s="629"/>
      <c r="H2733" s="631"/>
    </row>
    <row r="2734" spans="3:8" x14ac:dyDescent="0.25">
      <c r="C2734" s="31"/>
      <c r="D2734" s="31"/>
      <c r="E2734" s="6"/>
      <c r="F2734" s="629"/>
      <c r="H2734" s="631"/>
    </row>
    <row r="2735" spans="3:8" x14ac:dyDescent="0.25">
      <c r="C2735" s="31"/>
      <c r="D2735" s="31"/>
      <c r="E2735" s="6"/>
      <c r="F2735" s="629"/>
      <c r="H2735" s="631"/>
    </row>
    <row r="2736" spans="3:8" x14ac:dyDescent="0.25">
      <c r="C2736" s="31"/>
      <c r="D2736" s="31"/>
      <c r="E2736" s="6"/>
      <c r="F2736" s="629"/>
      <c r="H2736" s="631"/>
    </row>
    <row r="2737" spans="3:8" x14ac:dyDescent="0.25">
      <c r="C2737" s="31"/>
      <c r="D2737" s="31"/>
      <c r="E2737" s="6"/>
      <c r="F2737" s="629"/>
      <c r="H2737" s="631"/>
    </row>
    <row r="2738" spans="3:8" x14ac:dyDescent="0.25">
      <c r="C2738" s="31"/>
      <c r="D2738" s="31"/>
      <c r="E2738" s="6"/>
      <c r="F2738" s="629"/>
      <c r="H2738" s="631"/>
    </row>
    <row r="2739" spans="3:8" x14ac:dyDescent="0.25">
      <c r="C2739" s="31"/>
      <c r="D2739" s="31"/>
      <c r="E2739" s="6"/>
      <c r="F2739" s="629"/>
      <c r="H2739" s="631"/>
    </row>
    <row r="2740" spans="3:8" x14ac:dyDescent="0.25">
      <c r="C2740" s="31"/>
      <c r="D2740" s="31"/>
      <c r="E2740" s="6"/>
      <c r="F2740" s="629"/>
      <c r="H2740" s="631"/>
    </row>
    <row r="2741" spans="3:8" x14ac:dyDescent="0.25">
      <c r="C2741" s="31"/>
      <c r="D2741" s="31"/>
      <c r="E2741" s="6"/>
      <c r="F2741" s="629"/>
      <c r="H2741" s="631"/>
    </row>
    <row r="2742" spans="3:8" x14ac:dyDescent="0.25">
      <c r="C2742" s="31"/>
      <c r="D2742" s="31"/>
      <c r="E2742" s="6"/>
      <c r="F2742" s="629"/>
      <c r="H2742" s="631"/>
    </row>
    <row r="2743" spans="3:8" x14ac:dyDescent="0.25">
      <c r="C2743" s="31"/>
      <c r="D2743" s="31"/>
      <c r="E2743" s="6"/>
      <c r="F2743" s="629"/>
      <c r="H2743" s="631"/>
    </row>
    <row r="2744" spans="3:8" x14ac:dyDescent="0.25">
      <c r="C2744" s="31"/>
      <c r="D2744" s="31"/>
      <c r="E2744" s="6"/>
      <c r="F2744" s="629"/>
      <c r="H2744" s="631"/>
    </row>
    <row r="2745" spans="3:8" x14ac:dyDescent="0.25">
      <c r="C2745" s="31"/>
      <c r="D2745" s="31"/>
      <c r="E2745" s="6"/>
      <c r="F2745" s="629"/>
      <c r="H2745" s="631"/>
    </row>
    <row r="2746" spans="3:8" x14ac:dyDescent="0.25">
      <c r="C2746" s="31"/>
      <c r="D2746" s="31"/>
      <c r="E2746" s="6"/>
      <c r="F2746" s="629"/>
      <c r="H2746" s="631"/>
    </row>
    <row r="2747" spans="3:8" x14ac:dyDescent="0.25">
      <c r="C2747" s="31"/>
      <c r="D2747" s="31"/>
      <c r="E2747" s="6"/>
      <c r="F2747" s="629"/>
      <c r="H2747" s="631"/>
    </row>
    <row r="2748" spans="3:8" x14ac:dyDescent="0.25">
      <c r="C2748" s="31"/>
      <c r="D2748" s="31"/>
      <c r="E2748" s="6"/>
      <c r="F2748" s="629"/>
      <c r="H2748" s="631"/>
    </row>
    <row r="2749" spans="3:8" x14ac:dyDescent="0.25">
      <c r="C2749" s="31"/>
      <c r="D2749" s="31"/>
      <c r="E2749" s="6"/>
      <c r="F2749" s="629"/>
      <c r="H2749" s="631"/>
    </row>
    <row r="2750" spans="3:8" x14ac:dyDescent="0.25">
      <c r="C2750" s="31"/>
      <c r="D2750" s="31"/>
      <c r="E2750" s="6"/>
      <c r="F2750" s="629"/>
      <c r="H2750" s="631"/>
    </row>
    <row r="2751" spans="3:8" x14ac:dyDescent="0.25">
      <c r="C2751" s="31"/>
      <c r="D2751" s="31"/>
      <c r="E2751" s="6"/>
      <c r="F2751" s="629"/>
      <c r="H2751" s="631"/>
    </row>
    <row r="2752" spans="3:8" x14ac:dyDescent="0.25">
      <c r="C2752" s="31"/>
      <c r="D2752" s="31"/>
      <c r="E2752" s="6"/>
      <c r="F2752" s="629"/>
      <c r="H2752" s="631"/>
    </row>
    <row r="2753" spans="3:8" x14ac:dyDescent="0.25">
      <c r="C2753" s="31"/>
      <c r="D2753" s="31"/>
      <c r="E2753" s="6"/>
      <c r="F2753" s="629"/>
      <c r="H2753" s="631"/>
    </row>
    <row r="2754" spans="3:8" x14ac:dyDescent="0.25">
      <c r="C2754" s="31"/>
      <c r="D2754" s="31"/>
      <c r="E2754" s="6"/>
      <c r="F2754" s="629"/>
      <c r="H2754" s="631"/>
    </row>
    <row r="2755" spans="3:8" x14ac:dyDescent="0.25">
      <c r="C2755" s="31"/>
      <c r="D2755" s="31"/>
      <c r="E2755" s="6"/>
      <c r="F2755" s="629"/>
      <c r="H2755" s="631"/>
    </row>
    <row r="2756" spans="3:8" x14ac:dyDescent="0.25">
      <c r="C2756" s="31"/>
      <c r="D2756" s="31"/>
      <c r="E2756" s="6"/>
      <c r="F2756" s="629"/>
      <c r="H2756" s="631"/>
    </row>
    <row r="2757" spans="3:8" x14ac:dyDescent="0.25">
      <c r="C2757" s="31"/>
      <c r="D2757" s="31"/>
      <c r="E2757" s="6"/>
      <c r="F2757" s="629"/>
      <c r="H2757" s="631"/>
    </row>
    <row r="2758" spans="3:8" x14ac:dyDescent="0.25">
      <c r="C2758" s="31"/>
      <c r="D2758" s="31"/>
      <c r="E2758" s="6"/>
      <c r="F2758" s="629"/>
      <c r="H2758" s="631"/>
    </row>
    <row r="2759" spans="3:8" x14ac:dyDescent="0.25">
      <c r="C2759" s="31"/>
      <c r="D2759" s="31"/>
      <c r="E2759" s="6"/>
      <c r="F2759" s="629"/>
      <c r="H2759" s="631"/>
    </row>
    <row r="2760" spans="3:8" x14ac:dyDescent="0.25">
      <c r="C2760" s="31"/>
      <c r="D2760" s="31"/>
      <c r="E2760" s="6"/>
      <c r="F2760" s="629"/>
      <c r="H2760" s="631"/>
    </row>
    <row r="2761" spans="3:8" x14ac:dyDescent="0.25">
      <c r="C2761" s="31"/>
      <c r="D2761" s="31"/>
      <c r="E2761" s="6"/>
      <c r="F2761" s="629"/>
      <c r="H2761" s="631"/>
    </row>
    <row r="2762" spans="3:8" x14ac:dyDescent="0.25">
      <c r="C2762" s="31"/>
      <c r="D2762" s="31"/>
      <c r="E2762" s="6"/>
      <c r="F2762" s="629"/>
      <c r="H2762" s="631"/>
    </row>
    <row r="2763" spans="3:8" x14ac:dyDescent="0.25">
      <c r="C2763" s="31"/>
      <c r="D2763" s="31"/>
      <c r="E2763" s="6"/>
      <c r="F2763" s="629"/>
      <c r="H2763" s="631"/>
    </row>
    <row r="2764" spans="3:8" x14ac:dyDescent="0.25">
      <c r="C2764" s="31"/>
      <c r="D2764" s="31"/>
      <c r="E2764" s="6"/>
      <c r="F2764" s="629"/>
      <c r="H2764" s="631"/>
    </row>
    <row r="2765" spans="3:8" x14ac:dyDescent="0.25">
      <c r="C2765" s="31"/>
      <c r="D2765" s="31"/>
      <c r="E2765" s="6"/>
      <c r="F2765" s="629"/>
      <c r="H2765" s="631"/>
    </row>
    <row r="2766" spans="3:8" x14ac:dyDescent="0.25">
      <c r="C2766" s="31"/>
      <c r="D2766" s="31"/>
      <c r="E2766" s="6"/>
      <c r="F2766" s="629"/>
      <c r="H2766" s="631"/>
    </row>
    <row r="2767" spans="3:8" x14ac:dyDescent="0.25">
      <c r="C2767" s="31"/>
      <c r="D2767" s="31"/>
      <c r="E2767" s="6"/>
      <c r="F2767" s="629"/>
      <c r="H2767" s="631"/>
    </row>
    <row r="2768" spans="3:8" x14ac:dyDescent="0.25">
      <c r="C2768" s="31"/>
      <c r="D2768" s="31"/>
      <c r="E2768" s="6"/>
      <c r="F2768" s="629"/>
      <c r="H2768" s="631"/>
    </row>
    <row r="2769" spans="3:8" x14ac:dyDescent="0.25">
      <c r="C2769" s="31"/>
      <c r="D2769" s="31"/>
      <c r="E2769" s="6"/>
      <c r="F2769" s="629"/>
      <c r="H2769" s="631"/>
    </row>
    <row r="2770" spans="3:8" x14ac:dyDescent="0.25">
      <c r="C2770" s="31"/>
      <c r="D2770" s="31"/>
      <c r="E2770" s="6"/>
      <c r="F2770" s="629"/>
      <c r="H2770" s="631"/>
    </row>
    <row r="2771" spans="3:8" x14ac:dyDescent="0.25">
      <c r="C2771" s="31"/>
      <c r="D2771" s="31"/>
      <c r="E2771" s="6"/>
      <c r="F2771" s="629"/>
      <c r="H2771" s="631"/>
    </row>
    <row r="2772" spans="3:8" x14ac:dyDescent="0.25">
      <c r="C2772" s="31"/>
      <c r="D2772" s="31"/>
      <c r="E2772" s="6"/>
      <c r="F2772" s="629"/>
      <c r="H2772" s="631"/>
    </row>
    <row r="2773" spans="3:8" x14ac:dyDescent="0.25">
      <c r="C2773" s="31"/>
      <c r="D2773" s="31"/>
      <c r="E2773" s="6"/>
      <c r="F2773" s="629"/>
      <c r="H2773" s="631"/>
    </row>
    <row r="2774" spans="3:8" x14ac:dyDescent="0.25">
      <c r="C2774" s="31"/>
      <c r="D2774" s="31"/>
      <c r="E2774" s="6"/>
      <c r="F2774" s="629"/>
      <c r="H2774" s="631"/>
    </row>
    <row r="2775" spans="3:8" x14ac:dyDescent="0.25">
      <c r="C2775" s="31"/>
      <c r="D2775" s="31"/>
      <c r="E2775" s="6"/>
      <c r="F2775" s="629"/>
      <c r="H2775" s="631"/>
    </row>
    <row r="2776" spans="3:8" x14ac:dyDescent="0.25">
      <c r="C2776" s="31"/>
      <c r="D2776" s="31"/>
      <c r="E2776" s="6"/>
      <c r="F2776" s="629"/>
      <c r="H2776" s="631"/>
    </row>
    <row r="2777" spans="3:8" x14ac:dyDescent="0.25">
      <c r="C2777" s="31"/>
      <c r="D2777" s="31"/>
      <c r="E2777" s="6"/>
      <c r="F2777" s="629"/>
      <c r="H2777" s="631"/>
    </row>
    <row r="2778" spans="3:8" x14ac:dyDescent="0.25">
      <c r="C2778" s="31"/>
      <c r="D2778" s="31"/>
      <c r="E2778" s="6"/>
      <c r="F2778" s="629"/>
      <c r="H2778" s="631"/>
    </row>
    <row r="2779" spans="3:8" x14ac:dyDescent="0.25">
      <c r="C2779" s="31"/>
      <c r="D2779" s="31"/>
      <c r="E2779" s="6"/>
      <c r="F2779" s="629"/>
      <c r="H2779" s="631"/>
    </row>
    <row r="2780" spans="3:8" x14ac:dyDescent="0.25">
      <c r="C2780" s="31"/>
      <c r="D2780" s="31"/>
      <c r="E2780" s="6"/>
      <c r="F2780" s="629"/>
      <c r="H2780" s="631"/>
    </row>
    <row r="2781" spans="3:8" x14ac:dyDescent="0.25">
      <c r="C2781" s="31"/>
      <c r="D2781" s="31"/>
      <c r="E2781" s="6"/>
      <c r="F2781" s="629"/>
      <c r="H2781" s="631"/>
    </row>
    <row r="2782" spans="3:8" x14ac:dyDescent="0.25">
      <c r="C2782" s="31"/>
      <c r="D2782" s="31"/>
      <c r="E2782" s="6"/>
      <c r="F2782" s="629"/>
      <c r="H2782" s="631"/>
    </row>
    <row r="2783" spans="3:8" x14ac:dyDescent="0.25">
      <c r="C2783" s="31"/>
      <c r="D2783" s="31"/>
      <c r="E2783" s="6"/>
      <c r="F2783" s="629"/>
      <c r="H2783" s="631"/>
    </row>
    <row r="2784" spans="3:8" x14ac:dyDescent="0.25">
      <c r="C2784" s="31"/>
      <c r="D2784" s="31"/>
      <c r="E2784" s="6"/>
      <c r="F2784" s="629"/>
      <c r="H2784" s="631"/>
    </row>
    <row r="2785" spans="3:8" x14ac:dyDescent="0.25">
      <c r="C2785" s="31"/>
      <c r="D2785" s="31"/>
      <c r="E2785" s="6"/>
      <c r="F2785" s="629"/>
      <c r="H2785" s="631"/>
    </row>
    <row r="2786" spans="3:8" x14ac:dyDescent="0.25">
      <c r="C2786" s="31"/>
      <c r="D2786" s="31"/>
      <c r="E2786" s="6"/>
      <c r="F2786" s="629"/>
      <c r="H2786" s="631"/>
    </row>
    <row r="2787" spans="3:8" x14ac:dyDescent="0.25">
      <c r="C2787" s="31"/>
      <c r="D2787" s="31"/>
      <c r="E2787" s="6"/>
      <c r="F2787" s="629"/>
      <c r="H2787" s="631"/>
    </row>
    <row r="2788" spans="3:8" x14ac:dyDescent="0.25">
      <c r="C2788" s="31"/>
      <c r="D2788" s="31"/>
      <c r="E2788" s="6"/>
      <c r="F2788" s="629"/>
      <c r="H2788" s="631"/>
    </row>
    <row r="2789" spans="3:8" x14ac:dyDescent="0.25">
      <c r="C2789" s="31"/>
      <c r="D2789" s="31"/>
      <c r="E2789" s="6"/>
      <c r="F2789" s="629"/>
      <c r="H2789" s="631"/>
    </row>
    <row r="2790" spans="3:8" x14ac:dyDescent="0.25">
      <c r="C2790" s="31"/>
      <c r="D2790" s="31"/>
      <c r="E2790" s="6"/>
      <c r="F2790" s="629"/>
      <c r="H2790" s="631"/>
    </row>
    <row r="2791" spans="3:8" x14ac:dyDescent="0.25">
      <c r="C2791" s="31"/>
      <c r="D2791" s="31"/>
      <c r="E2791" s="6"/>
      <c r="F2791" s="629"/>
      <c r="H2791" s="631"/>
    </row>
    <row r="2792" spans="3:8" x14ac:dyDescent="0.25">
      <c r="C2792" s="31"/>
      <c r="D2792" s="31"/>
      <c r="E2792" s="6"/>
      <c r="F2792" s="629"/>
      <c r="H2792" s="631"/>
    </row>
    <row r="2793" spans="3:8" x14ac:dyDescent="0.25">
      <c r="C2793" s="31"/>
      <c r="D2793" s="31"/>
      <c r="E2793" s="6"/>
      <c r="F2793" s="629"/>
      <c r="H2793" s="631"/>
    </row>
    <row r="2794" spans="3:8" x14ac:dyDescent="0.25">
      <c r="C2794" s="31"/>
      <c r="D2794" s="31"/>
      <c r="E2794" s="6"/>
      <c r="F2794" s="629"/>
      <c r="H2794" s="631"/>
    </row>
    <row r="2795" spans="3:8" x14ac:dyDescent="0.25">
      <c r="C2795" s="31"/>
      <c r="D2795" s="31"/>
      <c r="E2795" s="6"/>
      <c r="F2795" s="629"/>
      <c r="H2795" s="631"/>
    </row>
    <row r="2796" spans="3:8" x14ac:dyDescent="0.25">
      <c r="C2796" s="31"/>
      <c r="D2796" s="31"/>
      <c r="E2796" s="6"/>
      <c r="F2796" s="629"/>
      <c r="H2796" s="631"/>
    </row>
    <row r="2797" spans="3:8" x14ac:dyDescent="0.25">
      <c r="C2797" s="31"/>
      <c r="D2797" s="31"/>
      <c r="E2797" s="6"/>
      <c r="F2797" s="629"/>
      <c r="H2797" s="631"/>
    </row>
    <row r="2798" spans="3:8" x14ac:dyDescent="0.25">
      <c r="C2798" s="31"/>
      <c r="D2798" s="31"/>
      <c r="E2798" s="6"/>
      <c r="F2798" s="629"/>
      <c r="H2798" s="631"/>
    </row>
    <row r="2799" spans="3:8" x14ac:dyDescent="0.25">
      <c r="C2799" s="31"/>
      <c r="D2799" s="31"/>
      <c r="E2799" s="6"/>
      <c r="F2799" s="629"/>
      <c r="H2799" s="631"/>
    </row>
    <row r="2800" spans="3:8" x14ac:dyDescent="0.25">
      <c r="C2800" s="31"/>
      <c r="D2800" s="31"/>
      <c r="E2800" s="6"/>
      <c r="F2800" s="629"/>
      <c r="H2800" s="631"/>
    </row>
    <row r="2801" spans="3:8" x14ac:dyDescent="0.25">
      <c r="C2801" s="31"/>
      <c r="D2801" s="31"/>
      <c r="E2801" s="6"/>
      <c r="F2801" s="629"/>
      <c r="H2801" s="631"/>
    </row>
    <row r="2802" spans="3:8" x14ac:dyDescent="0.25">
      <c r="C2802" s="31"/>
      <c r="D2802" s="31"/>
      <c r="E2802" s="6"/>
      <c r="F2802" s="629"/>
      <c r="H2802" s="631"/>
    </row>
    <row r="2803" spans="3:8" x14ac:dyDescent="0.25">
      <c r="C2803" s="31"/>
      <c r="D2803" s="31"/>
      <c r="E2803" s="6"/>
      <c r="F2803" s="629"/>
      <c r="H2803" s="631"/>
    </row>
    <row r="2804" spans="3:8" x14ac:dyDescent="0.25">
      <c r="C2804" s="31"/>
      <c r="D2804" s="31"/>
      <c r="E2804" s="6"/>
      <c r="F2804" s="629"/>
      <c r="H2804" s="631"/>
    </row>
    <row r="2805" spans="3:8" x14ac:dyDescent="0.25">
      <c r="C2805" s="31"/>
      <c r="D2805" s="31"/>
      <c r="E2805" s="6"/>
      <c r="F2805" s="629"/>
      <c r="H2805" s="631"/>
    </row>
    <row r="2806" spans="3:8" x14ac:dyDescent="0.25">
      <c r="C2806" s="31"/>
      <c r="D2806" s="31"/>
      <c r="E2806" s="6"/>
      <c r="F2806" s="629"/>
      <c r="H2806" s="631"/>
    </row>
    <row r="2807" spans="3:8" x14ac:dyDescent="0.25">
      <c r="C2807" s="31"/>
      <c r="D2807" s="31"/>
      <c r="E2807" s="6"/>
      <c r="F2807" s="629"/>
      <c r="H2807" s="631"/>
    </row>
    <row r="2808" spans="3:8" x14ac:dyDescent="0.25">
      <c r="C2808" s="31"/>
      <c r="D2808" s="31"/>
      <c r="E2808" s="6"/>
      <c r="F2808" s="629"/>
      <c r="H2808" s="631"/>
    </row>
    <row r="2809" spans="3:8" x14ac:dyDescent="0.25">
      <c r="C2809" s="31"/>
      <c r="D2809" s="31"/>
      <c r="E2809" s="6"/>
      <c r="F2809" s="629"/>
      <c r="H2809" s="631"/>
    </row>
    <row r="2810" spans="3:8" x14ac:dyDescent="0.25">
      <c r="C2810" s="31"/>
      <c r="D2810" s="31"/>
      <c r="E2810" s="6"/>
      <c r="F2810" s="629"/>
      <c r="H2810" s="631"/>
    </row>
    <row r="2811" spans="3:8" x14ac:dyDescent="0.25">
      <c r="C2811" s="31"/>
      <c r="D2811" s="31"/>
      <c r="E2811" s="6"/>
      <c r="F2811" s="629"/>
      <c r="H2811" s="631"/>
    </row>
    <row r="2812" spans="3:8" x14ac:dyDescent="0.25">
      <c r="C2812" s="31"/>
      <c r="D2812" s="31"/>
      <c r="E2812" s="6"/>
      <c r="F2812" s="629"/>
      <c r="H2812" s="631"/>
    </row>
    <row r="2813" spans="3:8" x14ac:dyDescent="0.25">
      <c r="C2813" s="31"/>
      <c r="D2813" s="31"/>
      <c r="E2813" s="6"/>
      <c r="F2813" s="629"/>
      <c r="H2813" s="631"/>
    </row>
    <row r="2814" spans="3:8" x14ac:dyDescent="0.25">
      <c r="C2814" s="31"/>
      <c r="D2814" s="31"/>
      <c r="E2814" s="6"/>
      <c r="F2814" s="629"/>
      <c r="H2814" s="631"/>
    </row>
    <row r="2815" spans="3:8" x14ac:dyDescent="0.25">
      <c r="C2815" s="31"/>
      <c r="D2815" s="31"/>
      <c r="E2815" s="6"/>
      <c r="F2815" s="629"/>
      <c r="H2815" s="631"/>
    </row>
    <row r="2816" spans="3:8" x14ac:dyDescent="0.25">
      <c r="C2816" s="31"/>
      <c r="D2816" s="31"/>
      <c r="E2816" s="6"/>
      <c r="F2816" s="629"/>
      <c r="H2816" s="631"/>
    </row>
    <row r="2817" spans="3:8" x14ac:dyDescent="0.25">
      <c r="C2817" s="31"/>
      <c r="D2817" s="31"/>
      <c r="E2817" s="6"/>
      <c r="F2817" s="629"/>
      <c r="H2817" s="631"/>
    </row>
    <row r="2818" spans="3:8" x14ac:dyDescent="0.25">
      <c r="C2818" s="31"/>
      <c r="D2818" s="31"/>
      <c r="E2818" s="6"/>
      <c r="F2818" s="629"/>
      <c r="H2818" s="631"/>
    </row>
    <row r="2819" spans="3:8" x14ac:dyDescent="0.25">
      <c r="C2819" s="31"/>
      <c r="D2819" s="31"/>
      <c r="E2819" s="6"/>
      <c r="F2819" s="629"/>
      <c r="H2819" s="631"/>
    </row>
    <row r="2820" spans="3:8" x14ac:dyDescent="0.25">
      <c r="C2820" s="31"/>
      <c r="D2820" s="31"/>
      <c r="E2820" s="6"/>
      <c r="F2820" s="629"/>
      <c r="H2820" s="631"/>
    </row>
    <row r="2821" spans="3:8" x14ac:dyDescent="0.25">
      <c r="C2821" s="31"/>
      <c r="D2821" s="31"/>
      <c r="E2821" s="6"/>
      <c r="F2821" s="629"/>
      <c r="H2821" s="631"/>
    </row>
    <row r="2822" spans="3:8" x14ac:dyDescent="0.25">
      <c r="C2822" s="31"/>
      <c r="D2822" s="31"/>
      <c r="E2822" s="6"/>
      <c r="F2822" s="629"/>
      <c r="H2822" s="631"/>
    </row>
    <row r="2823" spans="3:8" x14ac:dyDescent="0.25">
      <c r="C2823" s="31"/>
      <c r="D2823" s="31"/>
      <c r="E2823" s="6"/>
      <c r="F2823" s="629"/>
      <c r="H2823" s="631"/>
    </row>
    <row r="2824" spans="3:8" x14ac:dyDescent="0.25">
      <c r="C2824" s="31"/>
      <c r="D2824" s="31"/>
      <c r="E2824" s="6"/>
      <c r="F2824" s="629"/>
      <c r="H2824" s="631"/>
    </row>
    <row r="2825" spans="3:8" x14ac:dyDescent="0.25">
      <c r="C2825" s="31"/>
      <c r="D2825" s="31"/>
      <c r="E2825" s="6"/>
      <c r="F2825" s="629"/>
      <c r="H2825" s="631"/>
    </row>
    <row r="2826" spans="3:8" x14ac:dyDescent="0.25">
      <c r="C2826" s="31"/>
      <c r="D2826" s="31"/>
      <c r="E2826" s="6"/>
      <c r="F2826" s="629"/>
      <c r="H2826" s="631"/>
    </row>
    <row r="2827" spans="3:8" x14ac:dyDescent="0.25">
      <c r="C2827" s="31"/>
      <c r="D2827" s="31"/>
      <c r="E2827" s="6"/>
      <c r="F2827" s="629"/>
      <c r="H2827" s="631"/>
    </row>
    <row r="2828" spans="3:8" x14ac:dyDescent="0.25">
      <c r="C2828" s="31"/>
      <c r="D2828" s="31"/>
      <c r="E2828" s="6"/>
      <c r="F2828" s="629"/>
      <c r="H2828" s="631"/>
    </row>
    <row r="2829" spans="3:8" x14ac:dyDescent="0.25">
      <c r="C2829" s="31"/>
      <c r="D2829" s="31"/>
      <c r="E2829" s="6"/>
      <c r="F2829" s="629"/>
      <c r="H2829" s="631"/>
    </row>
    <row r="2830" spans="3:8" x14ac:dyDescent="0.25">
      <c r="C2830" s="31"/>
      <c r="D2830" s="31"/>
      <c r="E2830" s="6"/>
      <c r="F2830" s="629"/>
      <c r="H2830" s="631"/>
    </row>
    <row r="2831" spans="3:8" x14ac:dyDescent="0.25">
      <c r="C2831" s="31"/>
      <c r="D2831" s="31"/>
      <c r="E2831" s="6"/>
      <c r="F2831" s="629"/>
      <c r="H2831" s="631"/>
    </row>
    <row r="2832" spans="3:8" x14ac:dyDescent="0.25">
      <c r="C2832" s="31"/>
      <c r="D2832" s="31"/>
      <c r="E2832" s="6"/>
      <c r="F2832" s="629"/>
      <c r="H2832" s="631"/>
    </row>
    <row r="2833" spans="3:8" x14ac:dyDescent="0.25">
      <c r="C2833" s="31"/>
      <c r="D2833" s="31"/>
      <c r="E2833" s="6"/>
      <c r="F2833" s="629"/>
      <c r="H2833" s="631"/>
    </row>
    <row r="2834" spans="3:8" x14ac:dyDescent="0.25">
      <c r="C2834" s="31"/>
      <c r="D2834" s="31"/>
      <c r="E2834" s="6"/>
      <c r="F2834" s="629"/>
      <c r="H2834" s="631"/>
    </row>
    <row r="2835" spans="3:8" x14ac:dyDescent="0.25">
      <c r="C2835" s="31"/>
      <c r="D2835" s="31"/>
      <c r="E2835" s="6"/>
      <c r="F2835" s="629"/>
      <c r="H2835" s="631"/>
    </row>
    <row r="2836" spans="3:8" x14ac:dyDescent="0.25">
      <c r="C2836" s="31"/>
      <c r="D2836" s="31"/>
      <c r="E2836" s="6"/>
      <c r="F2836" s="629"/>
      <c r="H2836" s="631"/>
    </row>
    <row r="2837" spans="3:8" x14ac:dyDescent="0.25">
      <c r="C2837" s="31"/>
      <c r="D2837" s="31"/>
      <c r="E2837" s="6"/>
      <c r="F2837" s="629"/>
      <c r="H2837" s="631"/>
    </row>
    <row r="2838" spans="3:8" x14ac:dyDescent="0.25">
      <c r="C2838" s="31"/>
      <c r="D2838" s="31"/>
      <c r="E2838" s="6"/>
      <c r="F2838" s="629"/>
      <c r="H2838" s="631"/>
    </row>
    <row r="2839" spans="3:8" x14ac:dyDescent="0.25">
      <c r="C2839" s="31"/>
      <c r="D2839" s="31"/>
      <c r="E2839" s="6"/>
      <c r="F2839" s="629"/>
      <c r="H2839" s="631"/>
    </row>
    <row r="2840" spans="3:8" x14ac:dyDescent="0.25">
      <c r="C2840" s="31"/>
      <c r="D2840" s="31"/>
      <c r="E2840" s="6"/>
      <c r="F2840" s="629"/>
      <c r="H2840" s="631"/>
    </row>
    <row r="2841" spans="3:8" x14ac:dyDescent="0.25">
      <c r="C2841" s="31"/>
      <c r="D2841" s="31"/>
      <c r="E2841" s="6"/>
      <c r="F2841" s="629"/>
      <c r="H2841" s="631"/>
    </row>
    <row r="2842" spans="3:8" x14ac:dyDescent="0.25">
      <c r="C2842" s="31"/>
      <c r="D2842" s="31"/>
      <c r="E2842" s="6"/>
      <c r="F2842" s="629"/>
      <c r="H2842" s="631"/>
    </row>
    <row r="2843" spans="3:8" x14ac:dyDescent="0.25">
      <c r="C2843" s="31"/>
      <c r="D2843" s="31"/>
      <c r="E2843" s="6"/>
      <c r="F2843" s="629"/>
      <c r="H2843" s="631"/>
    </row>
    <row r="2844" spans="3:8" x14ac:dyDescent="0.25">
      <c r="C2844" s="31"/>
      <c r="D2844" s="31"/>
      <c r="E2844" s="6"/>
      <c r="F2844" s="629"/>
      <c r="H2844" s="631"/>
    </row>
    <row r="2845" spans="3:8" x14ac:dyDescent="0.25">
      <c r="C2845" s="31"/>
      <c r="D2845" s="31"/>
      <c r="E2845" s="6"/>
      <c r="F2845" s="629"/>
      <c r="H2845" s="631"/>
    </row>
    <row r="2846" spans="3:8" x14ac:dyDescent="0.25">
      <c r="C2846" s="31"/>
      <c r="D2846" s="31"/>
      <c r="E2846" s="6"/>
      <c r="F2846" s="629"/>
      <c r="H2846" s="631"/>
    </row>
    <row r="2847" spans="3:8" x14ac:dyDescent="0.25">
      <c r="C2847" s="31"/>
      <c r="D2847" s="31"/>
      <c r="E2847" s="6"/>
      <c r="F2847" s="629"/>
      <c r="H2847" s="631"/>
    </row>
    <row r="2848" spans="3:8" x14ac:dyDescent="0.25">
      <c r="C2848" s="31"/>
      <c r="D2848" s="31"/>
      <c r="E2848" s="6"/>
      <c r="F2848" s="629"/>
      <c r="H2848" s="631"/>
    </row>
    <row r="2849" spans="3:8" x14ac:dyDescent="0.25">
      <c r="C2849" s="31"/>
      <c r="D2849" s="31"/>
      <c r="E2849" s="6"/>
      <c r="F2849" s="629"/>
      <c r="H2849" s="631"/>
    </row>
    <row r="2850" spans="3:8" x14ac:dyDescent="0.25">
      <c r="C2850" s="31"/>
      <c r="D2850" s="31"/>
      <c r="E2850" s="6"/>
      <c r="F2850" s="629"/>
      <c r="H2850" s="631"/>
    </row>
    <row r="2851" spans="3:8" x14ac:dyDescent="0.25">
      <c r="C2851" s="31"/>
      <c r="D2851" s="31"/>
      <c r="E2851" s="6"/>
      <c r="F2851" s="629"/>
      <c r="H2851" s="631"/>
    </row>
    <row r="2852" spans="3:8" x14ac:dyDescent="0.25">
      <c r="C2852" s="31"/>
      <c r="D2852" s="31"/>
      <c r="E2852" s="6"/>
      <c r="F2852" s="629"/>
      <c r="H2852" s="631"/>
    </row>
    <row r="2853" spans="3:8" x14ac:dyDescent="0.25">
      <c r="C2853" s="31"/>
      <c r="D2853" s="31"/>
      <c r="E2853" s="6"/>
      <c r="F2853" s="629"/>
      <c r="H2853" s="631"/>
    </row>
    <row r="2854" spans="3:8" x14ac:dyDescent="0.25">
      <c r="C2854" s="31"/>
      <c r="D2854" s="31"/>
      <c r="E2854" s="6"/>
      <c r="F2854" s="629"/>
      <c r="H2854" s="631"/>
    </row>
    <row r="2855" spans="3:8" x14ac:dyDescent="0.25">
      <c r="C2855" s="31"/>
      <c r="D2855" s="31"/>
      <c r="E2855" s="6"/>
      <c r="F2855" s="629"/>
      <c r="H2855" s="631"/>
    </row>
    <row r="2856" spans="3:8" x14ac:dyDescent="0.25">
      <c r="C2856" s="31"/>
      <c r="D2856" s="31"/>
      <c r="E2856" s="6"/>
      <c r="F2856" s="629"/>
      <c r="H2856" s="631"/>
    </row>
    <row r="2857" spans="3:8" x14ac:dyDescent="0.25">
      <c r="C2857" s="31"/>
      <c r="D2857" s="31"/>
      <c r="E2857" s="6"/>
      <c r="F2857" s="629"/>
      <c r="H2857" s="631"/>
    </row>
    <row r="2858" spans="3:8" x14ac:dyDescent="0.25">
      <c r="C2858" s="31"/>
      <c r="D2858" s="31"/>
      <c r="E2858" s="6"/>
      <c r="F2858" s="629"/>
      <c r="H2858" s="631"/>
    </row>
    <row r="2859" spans="3:8" x14ac:dyDescent="0.25">
      <c r="C2859" s="31"/>
      <c r="D2859" s="31"/>
      <c r="E2859" s="6"/>
      <c r="F2859" s="629"/>
      <c r="H2859" s="631"/>
    </row>
    <row r="2860" spans="3:8" x14ac:dyDescent="0.25">
      <c r="C2860" s="31"/>
      <c r="D2860" s="31"/>
      <c r="E2860" s="6"/>
      <c r="F2860" s="629"/>
      <c r="H2860" s="631"/>
    </row>
    <row r="2861" spans="3:8" x14ac:dyDescent="0.25">
      <c r="C2861" s="31"/>
      <c r="D2861" s="31"/>
      <c r="E2861" s="6"/>
      <c r="F2861" s="629"/>
      <c r="H2861" s="631"/>
    </row>
    <row r="2862" spans="3:8" x14ac:dyDescent="0.25">
      <c r="C2862" s="31"/>
      <c r="D2862" s="31"/>
      <c r="E2862" s="6"/>
      <c r="F2862" s="629"/>
      <c r="H2862" s="631"/>
    </row>
    <row r="2863" spans="3:8" x14ac:dyDescent="0.25">
      <c r="C2863" s="31"/>
      <c r="D2863" s="31"/>
      <c r="E2863" s="6"/>
      <c r="F2863" s="629"/>
      <c r="H2863" s="631"/>
    </row>
    <row r="2864" spans="3:8" x14ac:dyDescent="0.25">
      <c r="C2864" s="31"/>
      <c r="D2864" s="31"/>
      <c r="E2864" s="6"/>
      <c r="F2864" s="629"/>
      <c r="H2864" s="631"/>
    </row>
    <row r="2865" spans="3:8" x14ac:dyDescent="0.25">
      <c r="C2865" s="31"/>
      <c r="D2865" s="31"/>
      <c r="E2865" s="6"/>
      <c r="F2865" s="629"/>
      <c r="H2865" s="631"/>
    </row>
    <row r="2866" spans="3:8" x14ac:dyDescent="0.25">
      <c r="C2866" s="31"/>
      <c r="D2866" s="31"/>
      <c r="E2866" s="6"/>
      <c r="F2866" s="629"/>
      <c r="H2866" s="631"/>
    </row>
    <row r="2867" spans="3:8" x14ac:dyDescent="0.25">
      <c r="C2867" s="31"/>
      <c r="D2867" s="31"/>
      <c r="E2867" s="6"/>
      <c r="F2867" s="629"/>
      <c r="H2867" s="631"/>
    </row>
    <row r="2868" spans="3:8" x14ac:dyDescent="0.25">
      <c r="C2868" s="31"/>
      <c r="D2868" s="31"/>
      <c r="E2868" s="6"/>
      <c r="F2868" s="629"/>
      <c r="H2868" s="631"/>
    </row>
    <row r="2869" spans="3:8" x14ac:dyDescent="0.25">
      <c r="C2869" s="31"/>
      <c r="D2869" s="31"/>
      <c r="E2869" s="6"/>
      <c r="F2869" s="629"/>
      <c r="H2869" s="631"/>
    </row>
    <row r="2870" spans="3:8" x14ac:dyDescent="0.25">
      <c r="C2870" s="31"/>
      <c r="D2870" s="31"/>
      <c r="E2870" s="6"/>
      <c r="F2870" s="629"/>
      <c r="H2870" s="631"/>
    </row>
    <row r="2871" spans="3:8" x14ac:dyDescent="0.25">
      <c r="C2871" s="31"/>
      <c r="D2871" s="31"/>
      <c r="E2871" s="6"/>
      <c r="F2871" s="629"/>
      <c r="H2871" s="631"/>
    </row>
    <row r="2872" spans="3:8" x14ac:dyDescent="0.25">
      <c r="C2872" s="31"/>
      <c r="D2872" s="31"/>
      <c r="E2872" s="6"/>
      <c r="F2872" s="629"/>
      <c r="H2872" s="631"/>
    </row>
    <row r="2873" spans="3:8" x14ac:dyDescent="0.25">
      <c r="C2873" s="31"/>
      <c r="D2873" s="31"/>
      <c r="E2873" s="6"/>
      <c r="F2873" s="629"/>
      <c r="H2873" s="631"/>
    </row>
    <row r="2874" spans="3:8" x14ac:dyDescent="0.25">
      <c r="C2874" s="31"/>
      <c r="D2874" s="31"/>
      <c r="E2874" s="6"/>
      <c r="F2874" s="629"/>
      <c r="H2874" s="631"/>
    </row>
    <row r="2875" spans="3:8" x14ac:dyDescent="0.25">
      <c r="C2875" s="31"/>
      <c r="D2875" s="31"/>
      <c r="E2875" s="6"/>
      <c r="F2875" s="629"/>
      <c r="H2875" s="631"/>
    </row>
    <row r="2876" spans="3:8" x14ac:dyDescent="0.25">
      <c r="C2876" s="31"/>
      <c r="D2876" s="31"/>
      <c r="E2876" s="6"/>
      <c r="F2876" s="629"/>
      <c r="H2876" s="631"/>
    </row>
    <row r="2877" spans="3:8" x14ac:dyDescent="0.25">
      <c r="C2877" s="31"/>
      <c r="D2877" s="31"/>
      <c r="E2877" s="6"/>
      <c r="F2877" s="629"/>
      <c r="H2877" s="631"/>
    </row>
    <row r="2878" spans="3:8" x14ac:dyDescent="0.25">
      <c r="C2878" s="31"/>
      <c r="D2878" s="31"/>
      <c r="E2878" s="6"/>
      <c r="F2878" s="629"/>
      <c r="H2878" s="631"/>
    </row>
    <row r="2879" spans="3:8" x14ac:dyDescent="0.25">
      <c r="C2879" s="31"/>
      <c r="D2879" s="31"/>
      <c r="E2879" s="6"/>
      <c r="F2879" s="629"/>
      <c r="H2879" s="631"/>
    </row>
    <row r="2880" spans="3:8" x14ac:dyDescent="0.25">
      <c r="C2880" s="31"/>
      <c r="D2880" s="31"/>
      <c r="E2880" s="6"/>
      <c r="F2880" s="629"/>
      <c r="H2880" s="631"/>
    </row>
    <row r="2881" spans="3:8" x14ac:dyDescent="0.25">
      <c r="C2881" s="31"/>
      <c r="D2881" s="31"/>
      <c r="E2881" s="6"/>
      <c r="F2881" s="629"/>
      <c r="H2881" s="631"/>
    </row>
    <row r="2882" spans="3:8" x14ac:dyDescent="0.25">
      <c r="C2882" s="31"/>
      <c r="D2882" s="31"/>
      <c r="E2882" s="6"/>
      <c r="F2882" s="629"/>
      <c r="H2882" s="631"/>
    </row>
    <row r="2883" spans="3:8" x14ac:dyDescent="0.25">
      <c r="C2883" s="31"/>
      <c r="D2883" s="31"/>
      <c r="E2883" s="6"/>
      <c r="F2883" s="629"/>
      <c r="H2883" s="631"/>
    </row>
    <row r="2884" spans="3:8" x14ac:dyDescent="0.25">
      <c r="C2884" s="31"/>
      <c r="D2884" s="31"/>
      <c r="E2884" s="6"/>
      <c r="F2884" s="629"/>
      <c r="H2884" s="631"/>
    </row>
    <row r="2885" spans="3:8" x14ac:dyDescent="0.25">
      <c r="C2885" s="31"/>
      <c r="D2885" s="31"/>
      <c r="E2885" s="6"/>
      <c r="F2885" s="629"/>
      <c r="H2885" s="631"/>
    </row>
    <row r="2886" spans="3:8" x14ac:dyDescent="0.25">
      <c r="C2886" s="31"/>
      <c r="D2886" s="31"/>
      <c r="E2886" s="6"/>
      <c r="F2886" s="629"/>
      <c r="H2886" s="631"/>
    </row>
    <row r="2887" spans="3:8" x14ac:dyDescent="0.25">
      <c r="C2887" s="31"/>
      <c r="D2887" s="31"/>
      <c r="E2887" s="6"/>
      <c r="F2887" s="629"/>
      <c r="H2887" s="631"/>
    </row>
    <row r="2888" spans="3:8" x14ac:dyDescent="0.25">
      <c r="C2888" s="31"/>
      <c r="D2888" s="31"/>
      <c r="E2888" s="6"/>
      <c r="F2888" s="629"/>
      <c r="H2888" s="631"/>
    </row>
    <row r="2889" spans="3:8" x14ac:dyDescent="0.25">
      <c r="C2889" s="31"/>
      <c r="D2889" s="31"/>
      <c r="E2889" s="6"/>
      <c r="F2889" s="629"/>
      <c r="H2889" s="631"/>
    </row>
    <row r="2890" spans="3:8" x14ac:dyDescent="0.25">
      <c r="C2890" s="31"/>
      <c r="D2890" s="31"/>
      <c r="E2890" s="6"/>
      <c r="F2890" s="629"/>
      <c r="H2890" s="631"/>
    </row>
    <row r="2891" spans="3:8" x14ac:dyDescent="0.25">
      <c r="C2891" s="31"/>
      <c r="D2891" s="31"/>
      <c r="E2891" s="6"/>
      <c r="F2891" s="629"/>
      <c r="H2891" s="631"/>
    </row>
    <row r="2892" spans="3:8" x14ac:dyDescent="0.25">
      <c r="C2892" s="31"/>
      <c r="D2892" s="31"/>
      <c r="E2892" s="6"/>
      <c r="F2892" s="629"/>
      <c r="H2892" s="631"/>
    </row>
    <row r="2893" spans="3:8" x14ac:dyDescent="0.25">
      <c r="C2893" s="31"/>
      <c r="D2893" s="31"/>
      <c r="E2893" s="6"/>
      <c r="F2893" s="629"/>
      <c r="H2893" s="631"/>
    </row>
    <row r="2894" spans="3:8" x14ac:dyDescent="0.25">
      <c r="C2894" s="31"/>
      <c r="D2894" s="31"/>
      <c r="E2894" s="6"/>
      <c r="F2894" s="629"/>
      <c r="H2894" s="631"/>
    </row>
    <row r="2895" spans="3:8" x14ac:dyDescent="0.25">
      <c r="C2895" s="31"/>
      <c r="D2895" s="31"/>
      <c r="E2895" s="6"/>
      <c r="F2895" s="629"/>
      <c r="H2895" s="631"/>
    </row>
    <row r="2896" spans="3:8" x14ac:dyDescent="0.25">
      <c r="C2896" s="31"/>
      <c r="D2896" s="31"/>
      <c r="E2896" s="6"/>
      <c r="F2896" s="629"/>
      <c r="H2896" s="631"/>
    </row>
    <row r="2897" spans="3:8" x14ac:dyDescent="0.25">
      <c r="C2897" s="31"/>
      <c r="D2897" s="31"/>
      <c r="E2897" s="6"/>
      <c r="F2897" s="629"/>
      <c r="H2897" s="631"/>
    </row>
    <row r="2898" spans="3:8" x14ac:dyDescent="0.25">
      <c r="C2898" s="31"/>
      <c r="D2898" s="31"/>
      <c r="E2898" s="6"/>
      <c r="F2898" s="629"/>
      <c r="H2898" s="631"/>
    </row>
    <row r="2899" spans="3:8" x14ac:dyDescent="0.25">
      <c r="C2899" s="31"/>
      <c r="D2899" s="31"/>
      <c r="E2899" s="6"/>
      <c r="F2899" s="629"/>
      <c r="H2899" s="631"/>
    </row>
    <row r="2900" spans="3:8" x14ac:dyDescent="0.25">
      <c r="C2900" s="31"/>
      <c r="D2900" s="31"/>
      <c r="E2900" s="6"/>
      <c r="F2900" s="629"/>
      <c r="H2900" s="631"/>
    </row>
    <row r="2901" spans="3:8" x14ac:dyDescent="0.25">
      <c r="C2901" s="31"/>
      <c r="D2901" s="31"/>
      <c r="E2901" s="6"/>
      <c r="F2901" s="629"/>
      <c r="H2901" s="631"/>
    </row>
    <row r="2902" spans="3:8" x14ac:dyDescent="0.25">
      <c r="C2902" s="31"/>
      <c r="D2902" s="31"/>
      <c r="E2902" s="6"/>
      <c r="F2902" s="629"/>
      <c r="H2902" s="631"/>
    </row>
    <row r="2903" spans="3:8" x14ac:dyDescent="0.25">
      <c r="C2903" s="31"/>
      <c r="D2903" s="31"/>
      <c r="E2903" s="6"/>
      <c r="F2903" s="629"/>
      <c r="H2903" s="631"/>
    </row>
    <row r="2904" spans="3:8" x14ac:dyDescent="0.25">
      <c r="C2904" s="31"/>
      <c r="D2904" s="31"/>
      <c r="E2904" s="6"/>
      <c r="F2904" s="629"/>
      <c r="H2904" s="631"/>
    </row>
    <row r="2905" spans="3:8" x14ac:dyDescent="0.25">
      <c r="C2905" s="31"/>
      <c r="D2905" s="31"/>
      <c r="E2905" s="6"/>
      <c r="F2905" s="629"/>
      <c r="H2905" s="631"/>
    </row>
    <row r="2906" spans="3:8" x14ac:dyDescent="0.25">
      <c r="C2906" s="31"/>
      <c r="D2906" s="31"/>
      <c r="E2906" s="6"/>
      <c r="F2906" s="629"/>
      <c r="H2906" s="631"/>
    </row>
    <row r="2907" spans="3:8" x14ac:dyDescent="0.25">
      <c r="C2907" s="31"/>
      <c r="D2907" s="31"/>
      <c r="E2907" s="6"/>
      <c r="F2907" s="629"/>
      <c r="H2907" s="631"/>
    </row>
    <row r="2908" spans="3:8" x14ac:dyDescent="0.25">
      <c r="C2908" s="31"/>
      <c r="D2908" s="31"/>
      <c r="E2908" s="6"/>
      <c r="F2908" s="629"/>
      <c r="H2908" s="631"/>
    </row>
    <row r="2909" spans="3:8" x14ac:dyDescent="0.25">
      <c r="C2909" s="31"/>
      <c r="D2909" s="31"/>
      <c r="E2909" s="6"/>
      <c r="F2909" s="629"/>
      <c r="H2909" s="631"/>
    </row>
    <row r="2910" spans="3:8" x14ac:dyDescent="0.25">
      <c r="C2910" s="31"/>
      <c r="D2910" s="31"/>
      <c r="E2910" s="6"/>
      <c r="F2910" s="629"/>
      <c r="H2910" s="631"/>
    </row>
    <row r="2911" spans="3:8" x14ac:dyDescent="0.25">
      <c r="C2911" s="31"/>
      <c r="D2911" s="31"/>
      <c r="E2911" s="6"/>
      <c r="F2911" s="629"/>
      <c r="H2911" s="631"/>
    </row>
    <row r="2912" spans="3:8" x14ac:dyDescent="0.25">
      <c r="C2912" s="31"/>
      <c r="D2912" s="31"/>
      <c r="E2912" s="6"/>
      <c r="F2912" s="629"/>
      <c r="H2912" s="631"/>
    </row>
    <row r="2913" spans="3:8" x14ac:dyDescent="0.25">
      <c r="C2913" s="31"/>
      <c r="D2913" s="31"/>
      <c r="E2913" s="6"/>
      <c r="F2913" s="629"/>
      <c r="H2913" s="631"/>
    </row>
    <row r="2914" spans="3:8" x14ac:dyDescent="0.25">
      <c r="C2914" s="31"/>
      <c r="D2914" s="31"/>
      <c r="E2914" s="6"/>
      <c r="F2914" s="629"/>
      <c r="H2914" s="631"/>
    </row>
    <row r="2915" spans="3:8" x14ac:dyDescent="0.25">
      <c r="C2915" s="31"/>
      <c r="D2915" s="31"/>
      <c r="E2915" s="6"/>
      <c r="F2915" s="629"/>
      <c r="H2915" s="631"/>
    </row>
    <row r="2916" spans="3:8" x14ac:dyDescent="0.25">
      <c r="C2916" s="31"/>
      <c r="D2916" s="31"/>
      <c r="E2916" s="6"/>
      <c r="F2916" s="629"/>
      <c r="H2916" s="631"/>
    </row>
    <row r="2917" spans="3:8" x14ac:dyDescent="0.25">
      <c r="C2917" s="31"/>
      <c r="D2917" s="31"/>
      <c r="E2917" s="6"/>
      <c r="F2917" s="629"/>
      <c r="H2917" s="631"/>
    </row>
    <row r="2918" spans="3:8" x14ac:dyDescent="0.25">
      <c r="C2918" s="31"/>
      <c r="D2918" s="31"/>
      <c r="E2918" s="6"/>
      <c r="F2918" s="629"/>
      <c r="H2918" s="631"/>
    </row>
    <row r="2919" spans="3:8" x14ac:dyDescent="0.25">
      <c r="C2919" s="31"/>
      <c r="D2919" s="31"/>
      <c r="E2919" s="6"/>
      <c r="F2919" s="629"/>
      <c r="H2919" s="631"/>
    </row>
    <row r="2920" spans="3:8" x14ac:dyDescent="0.25">
      <c r="C2920" s="31"/>
      <c r="D2920" s="31"/>
      <c r="E2920" s="6"/>
      <c r="F2920" s="629"/>
      <c r="H2920" s="631"/>
    </row>
    <row r="2921" spans="3:8" x14ac:dyDescent="0.25">
      <c r="C2921" s="31"/>
      <c r="D2921" s="31"/>
      <c r="E2921" s="6"/>
      <c r="F2921" s="629"/>
      <c r="H2921" s="631"/>
    </row>
    <row r="2922" spans="3:8" x14ac:dyDescent="0.25">
      <c r="C2922" s="31"/>
      <c r="D2922" s="31"/>
      <c r="E2922" s="6"/>
      <c r="F2922" s="629"/>
      <c r="H2922" s="631"/>
    </row>
    <row r="2923" spans="3:8" x14ac:dyDescent="0.25">
      <c r="C2923" s="31"/>
      <c r="D2923" s="31"/>
      <c r="E2923" s="6"/>
      <c r="F2923" s="629"/>
      <c r="H2923" s="631"/>
    </row>
    <row r="2924" spans="3:8" x14ac:dyDescent="0.25">
      <c r="C2924" s="31"/>
      <c r="D2924" s="31"/>
      <c r="E2924" s="6"/>
      <c r="F2924" s="629"/>
      <c r="H2924" s="631"/>
    </row>
    <row r="2925" spans="3:8" x14ac:dyDescent="0.25">
      <c r="C2925" s="31"/>
      <c r="D2925" s="31"/>
      <c r="E2925" s="6"/>
      <c r="F2925" s="629"/>
      <c r="H2925" s="631"/>
    </row>
    <row r="2926" spans="3:8" x14ac:dyDescent="0.25">
      <c r="C2926" s="31"/>
      <c r="D2926" s="31"/>
      <c r="E2926" s="6"/>
      <c r="F2926" s="629"/>
      <c r="H2926" s="631"/>
    </row>
    <row r="2927" spans="3:8" x14ac:dyDescent="0.25">
      <c r="C2927" s="31"/>
      <c r="D2927" s="31"/>
      <c r="E2927" s="6"/>
      <c r="F2927" s="629"/>
      <c r="H2927" s="631"/>
    </row>
    <row r="2928" spans="3:8" x14ac:dyDescent="0.25">
      <c r="C2928" s="31"/>
      <c r="D2928" s="31"/>
      <c r="E2928" s="6"/>
      <c r="F2928" s="629"/>
      <c r="H2928" s="631"/>
    </row>
    <row r="2929" spans="3:8" x14ac:dyDescent="0.25">
      <c r="C2929" s="31"/>
      <c r="D2929" s="31"/>
      <c r="E2929" s="6"/>
      <c r="F2929" s="629"/>
      <c r="H2929" s="631"/>
    </row>
    <row r="2930" spans="3:8" x14ac:dyDescent="0.25">
      <c r="C2930" s="31"/>
      <c r="D2930" s="31"/>
      <c r="E2930" s="6"/>
      <c r="F2930" s="629"/>
      <c r="H2930" s="631"/>
    </row>
    <row r="2931" spans="3:8" x14ac:dyDescent="0.25">
      <c r="C2931" s="31"/>
      <c r="D2931" s="31"/>
      <c r="E2931" s="6"/>
      <c r="F2931" s="629"/>
      <c r="H2931" s="631"/>
    </row>
    <row r="2932" spans="3:8" x14ac:dyDescent="0.25">
      <c r="C2932" s="31"/>
      <c r="D2932" s="31"/>
      <c r="E2932" s="6"/>
      <c r="F2932" s="629"/>
      <c r="H2932" s="631"/>
    </row>
    <row r="2933" spans="3:8" x14ac:dyDescent="0.25">
      <c r="C2933" s="31"/>
      <c r="D2933" s="31"/>
      <c r="E2933" s="6"/>
      <c r="F2933" s="629"/>
      <c r="H2933" s="631"/>
    </row>
    <row r="2934" spans="3:8" x14ac:dyDescent="0.25">
      <c r="C2934" s="31"/>
      <c r="D2934" s="31"/>
      <c r="E2934" s="6"/>
      <c r="F2934" s="629"/>
      <c r="H2934" s="631"/>
    </row>
    <row r="2935" spans="3:8" x14ac:dyDescent="0.25">
      <c r="C2935" s="31"/>
      <c r="D2935" s="31"/>
      <c r="E2935" s="6"/>
      <c r="F2935" s="629"/>
      <c r="H2935" s="631"/>
    </row>
    <row r="2936" spans="3:8" x14ac:dyDescent="0.25">
      <c r="C2936" s="31"/>
      <c r="D2936" s="31"/>
      <c r="E2936" s="6"/>
      <c r="F2936" s="629"/>
      <c r="H2936" s="631"/>
    </row>
    <row r="2937" spans="3:8" x14ac:dyDescent="0.25">
      <c r="C2937" s="31"/>
      <c r="D2937" s="31"/>
      <c r="E2937" s="6"/>
      <c r="F2937" s="629"/>
      <c r="H2937" s="631"/>
    </row>
    <row r="2938" spans="3:8" x14ac:dyDescent="0.25">
      <c r="C2938" s="31"/>
      <c r="D2938" s="31"/>
      <c r="E2938" s="6"/>
      <c r="F2938" s="629"/>
      <c r="H2938" s="631"/>
    </row>
    <row r="2939" spans="3:8" x14ac:dyDescent="0.25">
      <c r="C2939" s="31"/>
      <c r="D2939" s="31"/>
      <c r="E2939" s="6"/>
      <c r="F2939" s="629"/>
      <c r="H2939" s="631"/>
    </row>
    <row r="2940" spans="3:8" x14ac:dyDescent="0.25">
      <c r="C2940" s="31"/>
      <c r="D2940" s="31"/>
      <c r="E2940" s="6"/>
      <c r="F2940" s="629"/>
      <c r="H2940" s="631"/>
    </row>
    <row r="2941" spans="3:8" x14ac:dyDescent="0.25">
      <c r="C2941" s="31"/>
      <c r="D2941" s="31"/>
      <c r="E2941" s="6"/>
      <c r="F2941" s="629"/>
      <c r="H2941" s="631"/>
    </row>
    <row r="2942" spans="3:8" x14ac:dyDescent="0.25">
      <c r="C2942" s="31"/>
      <c r="D2942" s="31"/>
      <c r="E2942" s="6"/>
      <c r="F2942" s="629"/>
      <c r="H2942" s="631"/>
    </row>
    <row r="2943" spans="3:8" x14ac:dyDescent="0.25">
      <c r="C2943" s="31"/>
      <c r="D2943" s="31"/>
      <c r="E2943" s="6"/>
      <c r="F2943" s="629"/>
      <c r="H2943" s="631"/>
    </row>
    <row r="2944" spans="3:8" x14ac:dyDescent="0.25">
      <c r="C2944" s="31"/>
      <c r="D2944" s="31"/>
      <c r="E2944" s="6"/>
      <c r="F2944" s="629"/>
      <c r="H2944" s="631"/>
    </row>
    <row r="2945" spans="3:8" x14ac:dyDescent="0.25">
      <c r="C2945" s="31"/>
      <c r="D2945" s="31"/>
      <c r="E2945" s="6"/>
      <c r="F2945" s="629"/>
      <c r="H2945" s="631"/>
    </row>
    <row r="2946" spans="3:8" x14ac:dyDescent="0.25">
      <c r="C2946" s="31"/>
      <c r="D2946" s="31"/>
      <c r="E2946" s="6"/>
      <c r="F2946" s="629"/>
      <c r="H2946" s="631"/>
    </row>
    <row r="2947" spans="3:8" x14ac:dyDescent="0.25">
      <c r="C2947" s="31"/>
      <c r="D2947" s="31"/>
      <c r="E2947" s="6"/>
      <c r="F2947" s="629"/>
      <c r="H2947" s="631"/>
    </row>
    <row r="2948" spans="3:8" x14ac:dyDescent="0.25">
      <c r="C2948" s="31"/>
      <c r="D2948" s="31"/>
      <c r="E2948" s="6"/>
      <c r="F2948" s="629"/>
      <c r="H2948" s="631"/>
    </row>
    <row r="2949" spans="3:8" x14ac:dyDescent="0.25">
      <c r="C2949" s="31"/>
      <c r="D2949" s="31"/>
      <c r="E2949" s="6"/>
      <c r="F2949" s="629"/>
      <c r="H2949" s="631"/>
    </row>
    <row r="2950" spans="3:8" x14ac:dyDescent="0.25">
      <c r="C2950" s="31"/>
      <c r="D2950" s="31"/>
      <c r="E2950" s="6"/>
      <c r="F2950" s="629"/>
      <c r="H2950" s="631"/>
    </row>
    <row r="2951" spans="3:8" x14ac:dyDescent="0.25">
      <c r="C2951" s="31"/>
      <c r="D2951" s="31"/>
      <c r="E2951" s="6"/>
      <c r="F2951" s="629"/>
      <c r="H2951" s="631"/>
    </row>
    <row r="2952" spans="3:8" x14ac:dyDescent="0.25">
      <c r="C2952" s="31"/>
      <c r="D2952" s="31"/>
      <c r="E2952" s="6"/>
      <c r="F2952" s="629"/>
      <c r="H2952" s="631"/>
    </row>
    <row r="2953" spans="3:8" x14ac:dyDescent="0.25">
      <c r="C2953" s="31"/>
      <c r="D2953" s="31"/>
      <c r="E2953" s="6"/>
      <c r="F2953" s="629"/>
      <c r="H2953" s="631"/>
    </row>
    <row r="2954" spans="3:8" x14ac:dyDescent="0.25">
      <c r="C2954" s="31"/>
      <c r="D2954" s="31"/>
      <c r="E2954" s="6"/>
      <c r="F2954" s="629"/>
      <c r="H2954" s="631"/>
    </row>
    <row r="2955" spans="3:8" x14ac:dyDescent="0.25">
      <c r="C2955" s="31"/>
      <c r="D2955" s="31"/>
      <c r="E2955" s="6"/>
      <c r="F2955" s="629"/>
      <c r="H2955" s="631"/>
    </row>
    <row r="2956" spans="3:8" x14ac:dyDescent="0.25">
      <c r="C2956" s="31"/>
      <c r="D2956" s="31"/>
      <c r="E2956" s="6"/>
      <c r="F2956" s="629"/>
      <c r="H2956" s="631"/>
    </row>
    <row r="2957" spans="3:8" x14ac:dyDescent="0.25">
      <c r="C2957" s="31"/>
      <c r="D2957" s="31"/>
      <c r="E2957" s="6"/>
      <c r="F2957" s="629"/>
      <c r="H2957" s="631"/>
    </row>
    <row r="2958" spans="3:8" x14ac:dyDescent="0.25">
      <c r="C2958" s="31"/>
      <c r="D2958" s="31"/>
      <c r="E2958" s="6"/>
      <c r="F2958" s="629"/>
      <c r="H2958" s="631"/>
    </row>
    <row r="2959" spans="3:8" x14ac:dyDescent="0.25">
      <c r="C2959" s="31"/>
      <c r="D2959" s="31"/>
      <c r="E2959" s="6"/>
      <c r="F2959" s="629"/>
      <c r="H2959" s="631"/>
    </row>
    <row r="2960" spans="3:8" x14ac:dyDescent="0.25">
      <c r="C2960" s="31"/>
      <c r="D2960" s="31"/>
      <c r="E2960" s="6"/>
      <c r="F2960" s="629"/>
      <c r="H2960" s="631"/>
    </row>
    <row r="2961" spans="3:8" x14ac:dyDescent="0.25">
      <c r="C2961" s="31"/>
      <c r="D2961" s="31"/>
      <c r="E2961" s="6"/>
      <c r="F2961" s="629"/>
      <c r="H2961" s="631"/>
    </row>
    <row r="2962" spans="3:8" x14ac:dyDescent="0.25">
      <c r="C2962" s="31"/>
      <c r="D2962" s="31"/>
      <c r="E2962" s="6"/>
      <c r="F2962" s="629"/>
      <c r="H2962" s="631"/>
    </row>
    <row r="2963" spans="3:8" x14ac:dyDescent="0.25">
      <c r="C2963" s="31"/>
      <c r="D2963" s="31"/>
      <c r="E2963" s="6"/>
      <c r="F2963" s="629"/>
      <c r="H2963" s="631"/>
    </row>
    <row r="2964" spans="3:8" x14ac:dyDescent="0.25">
      <c r="C2964" s="31"/>
      <c r="D2964" s="31"/>
      <c r="E2964" s="6"/>
      <c r="F2964" s="629"/>
      <c r="H2964" s="631"/>
    </row>
    <row r="2965" spans="3:8" x14ac:dyDescent="0.25">
      <c r="C2965" s="31"/>
      <c r="D2965" s="31"/>
      <c r="E2965" s="6"/>
      <c r="F2965" s="629"/>
      <c r="H2965" s="631"/>
    </row>
    <row r="2966" spans="3:8" x14ac:dyDescent="0.25">
      <c r="C2966" s="31"/>
      <c r="D2966" s="31"/>
      <c r="E2966" s="6"/>
      <c r="F2966" s="629"/>
      <c r="H2966" s="631"/>
    </row>
    <row r="2967" spans="3:8" x14ac:dyDescent="0.25">
      <c r="C2967" s="31"/>
      <c r="D2967" s="31"/>
      <c r="E2967" s="6"/>
      <c r="F2967" s="629"/>
      <c r="H2967" s="631"/>
    </row>
    <row r="2968" spans="3:8" x14ac:dyDescent="0.25">
      <c r="C2968" s="31"/>
      <c r="D2968" s="31"/>
      <c r="E2968" s="6"/>
      <c r="F2968" s="629"/>
      <c r="H2968" s="631"/>
    </row>
    <row r="2969" spans="3:8" x14ac:dyDescent="0.25">
      <c r="C2969" s="31"/>
      <c r="D2969" s="31"/>
      <c r="E2969" s="6"/>
      <c r="F2969" s="629"/>
      <c r="H2969" s="631"/>
    </row>
    <row r="2970" spans="3:8" x14ac:dyDescent="0.25">
      <c r="C2970" s="31"/>
      <c r="D2970" s="31"/>
      <c r="E2970" s="6"/>
      <c r="F2970" s="629"/>
      <c r="H2970" s="631"/>
    </row>
    <row r="2971" spans="3:8" x14ac:dyDescent="0.25">
      <c r="C2971" s="31"/>
      <c r="D2971" s="31"/>
      <c r="E2971" s="6"/>
      <c r="F2971" s="629"/>
      <c r="H2971" s="631"/>
    </row>
    <row r="2972" spans="3:8" x14ac:dyDescent="0.25">
      <c r="C2972" s="31"/>
      <c r="D2972" s="31"/>
      <c r="E2972" s="6"/>
      <c r="F2972" s="629"/>
      <c r="H2972" s="631"/>
    </row>
    <row r="2973" spans="3:8" x14ac:dyDescent="0.25">
      <c r="C2973" s="31"/>
      <c r="D2973" s="31"/>
      <c r="E2973" s="6"/>
      <c r="F2973" s="629"/>
      <c r="H2973" s="631"/>
    </row>
    <row r="2974" spans="3:8" x14ac:dyDescent="0.25">
      <c r="C2974" s="31"/>
      <c r="D2974" s="31"/>
      <c r="E2974" s="6"/>
      <c r="F2974" s="629"/>
      <c r="H2974" s="631"/>
    </row>
    <row r="2975" spans="3:8" x14ac:dyDescent="0.25">
      <c r="C2975" s="31"/>
      <c r="D2975" s="31"/>
      <c r="E2975" s="6"/>
      <c r="F2975" s="629"/>
      <c r="H2975" s="631"/>
    </row>
    <row r="2976" spans="3:8" x14ac:dyDescent="0.25">
      <c r="C2976" s="31"/>
      <c r="D2976" s="31"/>
      <c r="E2976" s="6"/>
      <c r="F2976" s="629"/>
      <c r="H2976" s="631"/>
    </row>
    <row r="2977" spans="3:8" x14ac:dyDescent="0.25">
      <c r="C2977" s="31"/>
      <c r="D2977" s="31"/>
      <c r="E2977" s="6"/>
      <c r="F2977" s="629"/>
      <c r="H2977" s="631"/>
    </row>
    <row r="2978" spans="3:8" x14ac:dyDescent="0.25">
      <c r="C2978" s="31"/>
      <c r="D2978" s="31"/>
      <c r="E2978" s="6"/>
      <c r="F2978" s="629"/>
      <c r="H2978" s="631"/>
    </row>
    <row r="2979" spans="3:8" x14ac:dyDescent="0.25">
      <c r="C2979" s="31"/>
      <c r="D2979" s="31"/>
      <c r="E2979" s="6"/>
      <c r="F2979" s="629"/>
      <c r="H2979" s="631"/>
    </row>
    <row r="2980" spans="3:8" x14ac:dyDescent="0.25">
      <c r="C2980" s="31"/>
      <c r="D2980" s="31"/>
      <c r="E2980" s="6"/>
      <c r="F2980" s="629"/>
      <c r="H2980" s="631"/>
    </row>
    <row r="2981" spans="3:8" x14ac:dyDescent="0.25">
      <c r="C2981" s="31"/>
      <c r="D2981" s="31"/>
      <c r="E2981" s="6"/>
      <c r="F2981" s="629"/>
      <c r="H2981" s="631"/>
    </row>
    <row r="2982" spans="3:8" x14ac:dyDescent="0.25">
      <c r="C2982" s="31"/>
      <c r="D2982" s="31"/>
      <c r="E2982" s="6"/>
      <c r="F2982" s="629"/>
      <c r="H2982" s="631"/>
    </row>
    <row r="2983" spans="3:8" x14ac:dyDescent="0.25">
      <c r="C2983" s="31"/>
      <c r="D2983" s="31"/>
      <c r="E2983" s="6"/>
      <c r="F2983" s="629"/>
      <c r="H2983" s="631"/>
    </row>
    <row r="2984" spans="3:8" x14ac:dyDescent="0.25">
      <c r="C2984" s="31"/>
      <c r="D2984" s="31"/>
      <c r="E2984" s="6"/>
      <c r="F2984" s="629"/>
      <c r="H2984" s="631"/>
    </row>
    <row r="2985" spans="3:8" x14ac:dyDescent="0.25">
      <c r="C2985" s="31"/>
      <c r="D2985" s="31"/>
      <c r="E2985" s="6"/>
      <c r="F2985" s="629"/>
      <c r="H2985" s="631"/>
    </row>
    <row r="2986" spans="3:8" x14ac:dyDescent="0.25">
      <c r="C2986" s="31"/>
      <c r="D2986" s="31"/>
      <c r="E2986" s="6"/>
      <c r="F2986" s="629"/>
      <c r="H2986" s="631"/>
    </row>
    <row r="2987" spans="3:8" x14ac:dyDescent="0.25">
      <c r="C2987" s="31"/>
      <c r="D2987" s="31"/>
      <c r="E2987" s="6"/>
      <c r="F2987" s="629"/>
      <c r="H2987" s="631"/>
    </row>
    <row r="2988" spans="3:8" x14ac:dyDescent="0.25">
      <c r="C2988" s="31"/>
      <c r="D2988" s="31"/>
      <c r="E2988" s="6"/>
      <c r="F2988" s="629"/>
      <c r="H2988" s="631"/>
    </row>
    <row r="2989" spans="3:8" x14ac:dyDescent="0.25">
      <c r="C2989" s="31"/>
      <c r="D2989" s="31"/>
      <c r="E2989" s="6"/>
      <c r="F2989" s="629"/>
      <c r="H2989" s="631"/>
    </row>
    <row r="2990" spans="3:8" x14ac:dyDescent="0.25">
      <c r="C2990" s="31"/>
      <c r="D2990" s="31"/>
      <c r="E2990" s="6"/>
      <c r="F2990" s="629"/>
      <c r="H2990" s="631"/>
    </row>
    <row r="2991" spans="3:8" x14ac:dyDescent="0.25">
      <c r="C2991" s="31"/>
      <c r="D2991" s="31"/>
      <c r="E2991" s="6"/>
      <c r="F2991" s="629"/>
      <c r="H2991" s="631"/>
    </row>
    <row r="2992" spans="3:8" x14ac:dyDescent="0.25">
      <c r="C2992" s="31"/>
      <c r="D2992" s="31"/>
      <c r="E2992" s="6"/>
      <c r="F2992" s="629"/>
      <c r="H2992" s="631"/>
    </row>
    <row r="2993" spans="3:8" x14ac:dyDescent="0.25">
      <c r="C2993" s="31"/>
      <c r="D2993" s="31"/>
      <c r="E2993" s="6"/>
      <c r="F2993" s="629"/>
      <c r="H2993" s="631"/>
    </row>
    <row r="2994" spans="3:8" x14ac:dyDescent="0.25">
      <c r="C2994" s="31"/>
      <c r="D2994" s="31"/>
      <c r="E2994" s="6"/>
      <c r="F2994" s="629"/>
      <c r="H2994" s="631"/>
    </row>
    <row r="2995" spans="3:8" x14ac:dyDescent="0.25">
      <c r="C2995" s="31"/>
      <c r="D2995" s="31"/>
      <c r="E2995" s="6"/>
      <c r="F2995" s="629"/>
      <c r="H2995" s="631"/>
    </row>
    <row r="2996" spans="3:8" x14ac:dyDescent="0.25">
      <c r="C2996" s="31"/>
      <c r="D2996" s="31"/>
      <c r="E2996" s="6"/>
      <c r="F2996" s="629"/>
      <c r="H2996" s="631"/>
    </row>
    <row r="2997" spans="3:8" x14ac:dyDescent="0.25">
      <c r="C2997" s="31"/>
      <c r="D2997" s="31"/>
      <c r="E2997" s="6"/>
      <c r="F2997" s="629"/>
      <c r="H2997" s="631"/>
    </row>
    <row r="2998" spans="3:8" x14ac:dyDescent="0.25">
      <c r="C2998" s="31"/>
      <c r="D2998" s="31"/>
      <c r="E2998" s="6"/>
      <c r="F2998" s="629"/>
      <c r="H2998" s="631"/>
    </row>
    <row r="2999" spans="3:8" x14ac:dyDescent="0.25">
      <c r="C2999" s="31"/>
      <c r="D2999" s="31"/>
      <c r="E2999" s="6"/>
      <c r="F2999" s="629"/>
      <c r="H2999" s="631"/>
    </row>
    <row r="3000" spans="3:8" x14ac:dyDescent="0.25">
      <c r="C3000" s="31"/>
      <c r="D3000" s="31"/>
      <c r="E3000" s="6"/>
      <c r="F3000" s="629"/>
      <c r="H3000" s="631"/>
    </row>
    <row r="3001" spans="3:8" x14ac:dyDescent="0.25">
      <c r="C3001" s="31"/>
      <c r="D3001" s="31"/>
      <c r="E3001" s="6"/>
      <c r="F3001" s="629"/>
      <c r="H3001" s="631"/>
    </row>
    <row r="3002" spans="3:8" x14ac:dyDescent="0.25">
      <c r="C3002" s="31"/>
      <c r="D3002" s="31"/>
      <c r="E3002" s="6"/>
      <c r="F3002" s="629"/>
      <c r="H3002" s="631"/>
    </row>
    <row r="3003" spans="3:8" x14ac:dyDescent="0.25">
      <c r="C3003" s="31"/>
      <c r="D3003" s="31"/>
      <c r="E3003" s="6"/>
      <c r="F3003" s="629"/>
      <c r="H3003" s="631"/>
    </row>
    <row r="3004" spans="3:8" x14ac:dyDescent="0.25">
      <c r="C3004" s="31"/>
      <c r="D3004" s="31"/>
      <c r="E3004" s="6"/>
      <c r="F3004" s="629"/>
      <c r="H3004" s="631"/>
    </row>
    <row r="3005" spans="3:8" x14ac:dyDescent="0.25">
      <c r="C3005" s="31"/>
      <c r="D3005" s="31"/>
      <c r="E3005" s="6"/>
      <c r="F3005" s="629"/>
      <c r="H3005" s="631"/>
    </row>
    <row r="3006" spans="3:8" x14ac:dyDescent="0.25">
      <c r="C3006" s="31"/>
      <c r="D3006" s="31"/>
      <c r="E3006" s="6"/>
      <c r="F3006" s="629"/>
      <c r="H3006" s="631"/>
    </row>
    <row r="3007" spans="3:8" x14ac:dyDescent="0.25">
      <c r="C3007" s="31"/>
      <c r="D3007" s="31"/>
      <c r="E3007" s="6"/>
      <c r="F3007" s="629"/>
      <c r="H3007" s="631"/>
    </row>
    <row r="3008" spans="3:8" x14ac:dyDescent="0.25">
      <c r="C3008" s="31"/>
      <c r="D3008" s="31"/>
      <c r="E3008" s="6"/>
      <c r="F3008" s="629"/>
      <c r="H3008" s="631"/>
    </row>
    <row r="3009" spans="3:8" x14ac:dyDescent="0.25">
      <c r="C3009" s="31"/>
      <c r="D3009" s="31"/>
      <c r="E3009" s="6"/>
      <c r="F3009" s="629"/>
      <c r="H3009" s="631"/>
    </row>
    <row r="3010" spans="3:8" x14ac:dyDescent="0.25">
      <c r="C3010" s="31"/>
      <c r="D3010" s="31"/>
      <c r="E3010" s="6"/>
      <c r="F3010" s="629"/>
      <c r="H3010" s="631"/>
    </row>
    <row r="3011" spans="3:8" x14ac:dyDescent="0.25">
      <c r="C3011" s="31"/>
      <c r="D3011" s="31"/>
      <c r="E3011" s="6"/>
      <c r="F3011" s="629"/>
      <c r="H3011" s="631"/>
    </row>
    <row r="3012" spans="3:8" x14ac:dyDescent="0.25">
      <c r="C3012" s="31"/>
      <c r="D3012" s="31"/>
      <c r="E3012" s="6"/>
      <c r="F3012" s="629"/>
      <c r="H3012" s="631"/>
    </row>
    <row r="3013" spans="3:8" x14ac:dyDescent="0.25">
      <c r="C3013" s="31"/>
      <c r="D3013" s="31"/>
      <c r="E3013" s="6"/>
      <c r="F3013" s="629"/>
      <c r="H3013" s="631"/>
    </row>
    <row r="3014" spans="3:8" x14ac:dyDescent="0.25">
      <c r="C3014" s="31"/>
      <c r="D3014" s="31"/>
      <c r="E3014" s="6"/>
      <c r="F3014" s="629"/>
      <c r="H3014" s="631"/>
    </row>
    <row r="3015" spans="3:8" x14ac:dyDescent="0.25">
      <c r="C3015" s="31"/>
      <c r="D3015" s="31"/>
      <c r="E3015" s="6"/>
      <c r="F3015" s="629"/>
      <c r="H3015" s="631"/>
    </row>
    <row r="3016" spans="3:8" x14ac:dyDescent="0.25">
      <c r="C3016" s="31"/>
      <c r="D3016" s="31"/>
      <c r="E3016" s="6"/>
      <c r="F3016" s="629"/>
      <c r="H3016" s="631"/>
    </row>
    <row r="3017" spans="3:8" x14ac:dyDescent="0.25">
      <c r="C3017" s="31"/>
      <c r="D3017" s="31"/>
      <c r="E3017" s="6"/>
      <c r="F3017" s="629"/>
      <c r="H3017" s="631"/>
    </row>
    <row r="3018" spans="3:8" x14ac:dyDescent="0.25">
      <c r="C3018" s="31"/>
      <c r="D3018" s="31"/>
      <c r="E3018" s="6"/>
      <c r="F3018" s="629"/>
      <c r="H3018" s="631"/>
    </row>
    <row r="3019" spans="3:8" x14ac:dyDescent="0.25">
      <c r="C3019" s="31"/>
      <c r="D3019" s="31"/>
      <c r="E3019" s="6"/>
      <c r="F3019" s="629"/>
      <c r="H3019" s="631"/>
    </row>
    <row r="3020" spans="3:8" x14ac:dyDescent="0.25">
      <c r="C3020" s="31"/>
      <c r="D3020" s="31"/>
      <c r="E3020" s="6"/>
      <c r="F3020" s="629"/>
      <c r="H3020" s="631"/>
    </row>
    <row r="3021" spans="3:8" x14ac:dyDescent="0.25">
      <c r="C3021" s="31"/>
      <c r="D3021" s="31"/>
      <c r="E3021" s="6"/>
      <c r="F3021" s="629"/>
      <c r="H3021" s="631"/>
    </row>
    <row r="3022" spans="3:8" x14ac:dyDescent="0.25">
      <c r="C3022" s="31"/>
      <c r="D3022" s="31"/>
      <c r="E3022" s="6"/>
      <c r="F3022" s="629"/>
      <c r="H3022" s="631"/>
    </row>
    <row r="3023" spans="3:8" x14ac:dyDescent="0.25">
      <c r="C3023" s="31"/>
      <c r="D3023" s="31"/>
      <c r="E3023" s="6"/>
      <c r="F3023" s="629"/>
      <c r="H3023" s="631"/>
    </row>
    <row r="3024" spans="3:8" x14ac:dyDescent="0.25">
      <c r="C3024" s="31"/>
      <c r="D3024" s="31"/>
      <c r="E3024" s="6"/>
      <c r="F3024" s="629"/>
      <c r="H3024" s="631"/>
    </row>
    <row r="3025" spans="3:8" x14ac:dyDescent="0.25">
      <c r="C3025" s="31"/>
      <c r="D3025" s="31"/>
      <c r="E3025" s="6"/>
      <c r="F3025" s="629"/>
      <c r="H3025" s="631"/>
    </row>
    <row r="3026" spans="3:8" x14ac:dyDescent="0.25">
      <c r="C3026" s="31"/>
      <c r="D3026" s="31"/>
      <c r="E3026" s="6"/>
      <c r="F3026" s="629"/>
      <c r="H3026" s="631"/>
    </row>
    <row r="3027" spans="3:8" x14ac:dyDescent="0.25">
      <c r="C3027" s="31"/>
      <c r="D3027" s="31"/>
      <c r="E3027" s="6"/>
      <c r="F3027" s="629"/>
      <c r="H3027" s="631"/>
    </row>
    <row r="3028" spans="3:8" x14ac:dyDescent="0.25">
      <c r="C3028" s="31"/>
      <c r="D3028" s="31"/>
      <c r="E3028" s="6"/>
      <c r="F3028" s="629"/>
      <c r="H3028" s="631"/>
    </row>
    <row r="3029" spans="3:8" x14ac:dyDescent="0.25">
      <c r="C3029" s="31"/>
      <c r="D3029" s="31"/>
      <c r="E3029" s="6"/>
      <c r="F3029" s="629"/>
      <c r="H3029" s="631"/>
    </row>
    <row r="3030" spans="3:8" x14ac:dyDescent="0.25">
      <c r="C3030" s="31"/>
      <c r="D3030" s="31"/>
      <c r="E3030" s="6"/>
      <c r="F3030" s="629"/>
      <c r="H3030" s="631"/>
    </row>
    <row r="3031" spans="3:8" x14ac:dyDescent="0.25">
      <c r="C3031" s="31"/>
      <c r="D3031" s="31"/>
      <c r="E3031" s="6"/>
      <c r="F3031" s="629"/>
      <c r="H3031" s="631"/>
    </row>
    <row r="3032" spans="3:8" x14ac:dyDescent="0.25">
      <c r="C3032" s="31"/>
      <c r="D3032" s="31"/>
      <c r="E3032" s="6"/>
      <c r="F3032" s="629"/>
      <c r="H3032" s="631"/>
    </row>
    <row r="3033" spans="3:8" x14ac:dyDescent="0.25">
      <c r="C3033" s="31"/>
      <c r="D3033" s="31"/>
      <c r="E3033" s="6"/>
      <c r="F3033" s="629"/>
      <c r="H3033" s="631"/>
    </row>
    <row r="3034" spans="3:8" x14ac:dyDescent="0.25">
      <c r="C3034" s="31"/>
      <c r="D3034" s="31"/>
      <c r="E3034" s="6"/>
      <c r="F3034" s="629"/>
      <c r="H3034" s="631"/>
    </row>
    <row r="3035" spans="3:8" x14ac:dyDescent="0.25">
      <c r="C3035" s="31"/>
      <c r="D3035" s="31"/>
      <c r="E3035" s="6"/>
      <c r="F3035" s="629"/>
      <c r="H3035" s="631"/>
    </row>
    <row r="3036" spans="3:8" x14ac:dyDescent="0.25">
      <c r="C3036" s="31"/>
      <c r="D3036" s="31"/>
      <c r="E3036" s="6"/>
      <c r="F3036" s="629"/>
      <c r="H3036" s="631"/>
    </row>
    <row r="3037" spans="3:8" x14ac:dyDescent="0.25">
      <c r="C3037" s="31"/>
      <c r="D3037" s="31"/>
      <c r="E3037" s="6"/>
      <c r="F3037" s="629"/>
      <c r="H3037" s="631"/>
    </row>
    <row r="3038" spans="3:8" x14ac:dyDescent="0.25">
      <c r="C3038" s="31"/>
      <c r="D3038" s="31"/>
      <c r="E3038" s="6"/>
      <c r="F3038" s="629"/>
      <c r="H3038" s="631"/>
    </row>
    <row r="3039" spans="3:8" x14ac:dyDescent="0.25">
      <c r="C3039" s="31"/>
      <c r="D3039" s="31"/>
      <c r="E3039" s="6"/>
      <c r="F3039" s="629"/>
      <c r="H3039" s="631"/>
    </row>
    <row r="3040" spans="3:8" x14ac:dyDescent="0.25">
      <c r="C3040" s="31"/>
      <c r="D3040" s="31"/>
      <c r="E3040" s="6"/>
      <c r="F3040" s="629"/>
      <c r="H3040" s="631"/>
    </row>
    <row r="3041" spans="3:8" x14ac:dyDescent="0.25">
      <c r="C3041" s="31"/>
      <c r="D3041" s="31"/>
      <c r="E3041" s="6"/>
      <c r="F3041" s="629"/>
      <c r="H3041" s="631"/>
    </row>
    <row r="3042" spans="3:8" x14ac:dyDescent="0.25">
      <c r="C3042" s="31"/>
      <c r="D3042" s="31"/>
      <c r="E3042" s="6"/>
      <c r="F3042" s="629"/>
      <c r="H3042" s="631"/>
    </row>
    <row r="3043" spans="3:8" x14ac:dyDescent="0.25">
      <c r="C3043" s="31"/>
      <c r="D3043" s="31"/>
      <c r="E3043" s="6"/>
      <c r="F3043" s="629"/>
      <c r="H3043" s="631"/>
    </row>
    <row r="3044" spans="3:8" x14ac:dyDescent="0.25">
      <c r="C3044" s="31"/>
      <c r="D3044" s="31"/>
      <c r="E3044" s="6"/>
      <c r="F3044" s="629"/>
      <c r="H3044" s="631"/>
    </row>
    <row r="3045" spans="3:8" x14ac:dyDescent="0.25">
      <c r="C3045" s="31"/>
      <c r="D3045" s="31"/>
      <c r="E3045" s="6"/>
      <c r="F3045" s="629"/>
      <c r="H3045" s="631"/>
    </row>
    <row r="3046" spans="3:8" x14ac:dyDescent="0.25">
      <c r="C3046" s="31"/>
      <c r="D3046" s="31"/>
      <c r="E3046" s="6"/>
      <c r="F3046" s="629"/>
      <c r="H3046" s="631"/>
    </row>
    <row r="3047" spans="3:8" x14ac:dyDescent="0.25">
      <c r="C3047" s="31"/>
      <c r="D3047" s="31"/>
      <c r="E3047" s="6"/>
      <c r="F3047" s="629"/>
      <c r="H3047" s="631"/>
    </row>
    <row r="3048" spans="3:8" x14ac:dyDescent="0.25">
      <c r="C3048" s="31"/>
      <c r="D3048" s="31"/>
      <c r="E3048" s="6"/>
      <c r="F3048" s="629"/>
      <c r="H3048" s="631"/>
    </row>
    <row r="3049" spans="3:8" x14ac:dyDescent="0.25">
      <c r="C3049" s="31"/>
      <c r="D3049" s="31"/>
      <c r="E3049" s="6"/>
      <c r="F3049" s="629"/>
      <c r="H3049" s="631"/>
    </row>
    <row r="3050" spans="3:8" x14ac:dyDescent="0.25">
      <c r="C3050" s="31"/>
      <c r="D3050" s="31"/>
      <c r="E3050" s="6"/>
      <c r="F3050" s="629"/>
      <c r="H3050" s="631"/>
    </row>
    <row r="3051" spans="3:8" x14ac:dyDescent="0.25">
      <c r="C3051" s="31"/>
      <c r="D3051" s="31"/>
      <c r="E3051" s="6"/>
      <c r="F3051" s="629"/>
      <c r="H3051" s="631"/>
    </row>
    <row r="3052" spans="3:8" x14ac:dyDescent="0.25">
      <c r="C3052" s="31"/>
      <c r="D3052" s="31"/>
      <c r="E3052" s="6"/>
      <c r="F3052" s="629"/>
      <c r="H3052" s="631"/>
    </row>
    <row r="3053" spans="3:8" x14ac:dyDescent="0.25">
      <c r="C3053" s="31"/>
      <c r="D3053" s="31"/>
      <c r="E3053" s="6"/>
      <c r="F3053" s="629"/>
      <c r="H3053" s="631"/>
    </row>
    <row r="3054" spans="3:8" x14ac:dyDescent="0.25">
      <c r="C3054" s="31"/>
      <c r="D3054" s="31"/>
      <c r="E3054" s="6"/>
      <c r="F3054" s="629"/>
      <c r="H3054" s="631"/>
    </row>
    <row r="3055" spans="3:8" x14ac:dyDescent="0.25">
      <c r="C3055" s="31"/>
      <c r="D3055" s="31"/>
      <c r="E3055" s="6"/>
      <c r="F3055" s="629"/>
      <c r="H3055" s="631"/>
    </row>
    <row r="3056" spans="3:8" x14ac:dyDescent="0.25">
      <c r="C3056" s="31"/>
      <c r="D3056" s="31"/>
      <c r="E3056" s="6"/>
      <c r="F3056" s="629"/>
      <c r="H3056" s="631"/>
    </row>
    <row r="3057" spans="3:8" x14ac:dyDescent="0.25">
      <c r="C3057" s="31"/>
      <c r="D3057" s="31"/>
      <c r="E3057" s="6"/>
      <c r="F3057" s="629"/>
      <c r="H3057" s="631"/>
    </row>
    <row r="3058" spans="3:8" x14ac:dyDescent="0.25">
      <c r="C3058" s="31"/>
      <c r="D3058" s="31"/>
      <c r="E3058" s="6"/>
      <c r="F3058" s="629"/>
      <c r="H3058" s="631"/>
    </row>
    <row r="3059" spans="3:8" x14ac:dyDescent="0.25">
      <c r="C3059" s="31"/>
      <c r="D3059" s="31"/>
      <c r="E3059" s="6"/>
      <c r="F3059" s="629"/>
      <c r="H3059" s="631"/>
    </row>
    <row r="3060" spans="3:8" x14ac:dyDescent="0.25">
      <c r="C3060" s="31"/>
      <c r="D3060" s="31"/>
      <c r="E3060" s="6"/>
      <c r="F3060" s="629"/>
      <c r="H3060" s="631"/>
    </row>
    <row r="3061" spans="3:8" x14ac:dyDescent="0.25">
      <c r="C3061" s="31"/>
      <c r="D3061" s="31"/>
      <c r="E3061" s="6"/>
      <c r="F3061" s="629"/>
      <c r="H3061" s="631"/>
    </row>
    <row r="3062" spans="3:8" x14ac:dyDescent="0.25">
      <c r="C3062" s="31"/>
      <c r="D3062" s="31"/>
      <c r="E3062" s="6"/>
      <c r="F3062" s="629"/>
      <c r="H3062" s="631"/>
    </row>
    <row r="3063" spans="3:8" x14ac:dyDescent="0.25">
      <c r="C3063" s="31"/>
      <c r="D3063" s="31"/>
      <c r="E3063" s="6"/>
      <c r="F3063" s="629"/>
      <c r="H3063" s="631"/>
    </row>
    <row r="3064" spans="3:8" x14ac:dyDescent="0.25">
      <c r="C3064" s="31"/>
      <c r="D3064" s="31"/>
      <c r="E3064" s="6"/>
      <c r="F3064" s="629"/>
      <c r="H3064" s="631"/>
    </row>
    <row r="3065" spans="3:8" x14ac:dyDescent="0.25">
      <c r="C3065" s="31"/>
      <c r="D3065" s="31"/>
      <c r="E3065" s="6"/>
      <c r="F3065" s="629"/>
      <c r="H3065" s="631"/>
    </row>
    <row r="3066" spans="3:8" x14ac:dyDescent="0.25">
      <c r="C3066" s="31"/>
      <c r="D3066" s="31"/>
      <c r="E3066" s="6"/>
      <c r="F3066" s="629"/>
      <c r="H3066" s="631"/>
    </row>
    <row r="3067" spans="3:8" x14ac:dyDescent="0.25">
      <c r="C3067" s="31"/>
      <c r="D3067" s="31"/>
      <c r="E3067" s="6"/>
      <c r="F3067" s="629"/>
      <c r="H3067" s="631"/>
    </row>
    <row r="3068" spans="3:8" x14ac:dyDescent="0.25">
      <c r="C3068" s="31"/>
      <c r="D3068" s="31"/>
      <c r="E3068" s="6"/>
      <c r="F3068" s="629"/>
      <c r="H3068" s="631"/>
    </row>
    <row r="3069" spans="3:8" x14ac:dyDescent="0.25">
      <c r="C3069" s="31"/>
      <c r="D3069" s="31"/>
      <c r="E3069" s="6"/>
      <c r="F3069" s="629"/>
      <c r="H3069" s="631"/>
    </row>
    <row r="3070" spans="3:8" x14ac:dyDescent="0.25">
      <c r="C3070" s="31"/>
      <c r="D3070" s="31"/>
      <c r="E3070" s="6"/>
      <c r="F3070" s="629"/>
      <c r="H3070" s="631"/>
    </row>
    <row r="3071" spans="3:8" x14ac:dyDescent="0.25">
      <c r="C3071" s="31"/>
      <c r="D3071" s="31"/>
      <c r="E3071" s="6"/>
      <c r="F3071" s="629"/>
      <c r="H3071" s="631"/>
    </row>
    <row r="3072" spans="3:8" x14ac:dyDescent="0.25">
      <c r="C3072" s="31"/>
      <c r="D3072" s="31"/>
      <c r="E3072" s="6"/>
      <c r="F3072" s="629"/>
      <c r="H3072" s="631"/>
    </row>
    <row r="3073" spans="3:8" x14ac:dyDescent="0.25">
      <c r="C3073" s="31"/>
      <c r="D3073" s="31"/>
      <c r="E3073" s="6"/>
      <c r="F3073" s="629"/>
      <c r="H3073" s="631"/>
    </row>
    <row r="3074" spans="3:8" x14ac:dyDescent="0.25">
      <c r="C3074" s="31"/>
      <c r="D3074" s="31"/>
      <c r="E3074" s="6"/>
      <c r="F3074" s="629"/>
      <c r="H3074" s="631"/>
    </row>
    <row r="3075" spans="3:8" x14ac:dyDescent="0.25">
      <c r="C3075" s="31"/>
      <c r="D3075" s="31"/>
      <c r="E3075" s="6"/>
      <c r="F3075" s="629"/>
      <c r="H3075" s="631"/>
    </row>
    <row r="3076" spans="3:8" x14ac:dyDescent="0.25">
      <c r="C3076" s="31"/>
      <c r="D3076" s="31"/>
      <c r="E3076" s="6"/>
      <c r="F3076" s="629"/>
      <c r="H3076" s="631"/>
    </row>
    <row r="3077" spans="3:8" x14ac:dyDescent="0.25">
      <c r="C3077" s="31"/>
      <c r="D3077" s="31"/>
      <c r="E3077" s="6"/>
      <c r="F3077" s="629"/>
      <c r="H3077" s="631"/>
    </row>
    <row r="3078" spans="3:8" x14ac:dyDescent="0.25">
      <c r="C3078" s="31"/>
      <c r="D3078" s="31"/>
      <c r="E3078" s="6"/>
      <c r="F3078" s="629"/>
      <c r="H3078" s="631"/>
    </row>
    <row r="3079" spans="3:8" x14ac:dyDescent="0.25">
      <c r="C3079" s="31"/>
      <c r="D3079" s="31"/>
      <c r="E3079" s="6"/>
      <c r="F3079" s="629"/>
      <c r="H3079" s="631"/>
    </row>
    <row r="3080" spans="3:8" x14ac:dyDescent="0.25">
      <c r="C3080" s="31"/>
      <c r="D3080" s="31"/>
      <c r="E3080" s="6"/>
      <c r="F3080" s="629"/>
      <c r="H3080" s="631"/>
    </row>
    <row r="3081" spans="3:8" x14ac:dyDescent="0.25">
      <c r="C3081" s="31"/>
      <c r="D3081" s="31"/>
      <c r="E3081" s="6"/>
      <c r="F3081" s="629"/>
      <c r="H3081" s="631"/>
    </row>
    <row r="3082" spans="3:8" x14ac:dyDescent="0.25">
      <c r="C3082" s="31"/>
      <c r="D3082" s="31"/>
      <c r="E3082" s="6"/>
      <c r="F3082" s="629"/>
      <c r="H3082" s="631"/>
    </row>
    <row r="3083" spans="3:8" x14ac:dyDescent="0.25">
      <c r="C3083" s="31"/>
      <c r="D3083" s="31"/>
      <c r="E3083" s="6"/>
      <c r="F3083" s="629"/>
      <c r="H3083" s="631"/>
    </row>
    <row r="3084" spans="3:8" x14ac:dyDescent="0.25">
      <c r="C3084" s="31"/>
      <c r="D3084" s="31"/>
      <c r="E3084" s="6"/>
      <c r="F3084" s="629"/>
      <c r="H3084" s="631"/>
    </row>
    <row r="3085" spans="3:8" x14ac:dyDescent="0.25">
      <c r="C3085" s="31"/>
      <c r="D3085" s="31"/>
      <c r="E3085" s="6"/>
      <c r="F3085" s="629"/>
      <c r="H3085" s="631"/>
    </row>
    <row r="3086" spans="3:8" x14ac:dyDescent="0.25">
      <c r="C3086" s="31"/>
      <c r="D3086" s="31"/>
      <c r="E3086" s="6"/>
      <c r="F3086" s="629"/>
      <c r="H3086" s="631"/>
    </row>
    <row r="3087" spans="3:8" x14ac:dyDescent="0.25">
      <c r="C3087" s="31"/>
      <c r="D3087" s="31"/>
      <c r="E3087" s="6"/>
      <c r="F3087" s="629"/>
      <c r="H3087" s="631"/>
    </row>
    <row r="3088" spans="3:8" x14ac:dyDescent="0.25">
      <c r="C3088" s="31"/>
      <c r="D3088" s="31"/>
      <c r="E3088" s="6"/>
      <c r="F3088" s="629"/>
      <c r="H3088" s="631"/>
    </row>
    <row r="3089" spans="3:8" x14ac:dyDescent="0.25">
      <c r="C3089" s="31"/>
      <c r="D3089" s="31"/>
      <c r="E3089" s="6"/>
      <c r="F3089" s="629"/>
      <c r="H3089" s="631"/>
    </row>
    <row r="3090" spans="3:8" x14ac:dyDescent="0.25">
      <c r="C3090" s="31"/>
      <c r="D3090" s="31"/>
      <c r="E3090" s="6"/>
      <c r="F3090" s="629"/>
      <c r="H3090" s="631"/>
    </row>
    <row r="3091" spans="3:8" x14ac:dyDescent="0.25">
      <c r="C3091" s="31"/>
      <c r="D3091" s="31"/>
      <c r="E3091" s="6"/>
      <c r="F3091" s="629"/>
      <c r="H3091" s="631"/>
    </row>
    <row r="3092" spans="3:8" x14ac:dyDescent="0.25">
      <c r="C3092" s="31"/>
      <c r="D3092" s="31"/>
      <c r="E3092" s="6"/>
      <c r="F3092" s="629"/>
      <c r="H3092" s="631"/>
    </row>
    <row r="3093" spans="3:8" x14ac:dyDescent="0.25">
      <c r="C3093" s="31"/>
      <c r="D3093" s="31"/>
      <c r="E3093" s="6"/>
      <c r="F3093" s="629"/>
      <c r="H3093" s="631"/>
    </row>
    <row r="3094" spans="3:8" x14ac:dyDescent="0.25">
      <c r="C3094" s="31"/>
      <c r="D3094" s="31"/>
      <c r="E3094" s="6"/>
      <c r="F3094" s="629"/>
      <c r="H3094" s="631"/>
    </row>
    <row r="3095" spans="3:8" x14ac:dyDescent="0.25">
      <c r="C3095" s="31"/>
      <c r="D3095" s="31"/>
      <c r="E3095" s="6"/>
      <c r="F3095" s="629"/>
      <c r="H3095" s="631"/>
    </row>
    <row r="3096" spans="3:8" x14ac:dyDescent="0.25">
      <c r="C3096" s="31"/>
      <c r="D3096" s="31"/>
      <c r="E3096" s="6"/>
      <c r="F3096" s="629"/>
      <c r="H3096" s="631"/>
    </row>
    <row r="3097" spans="3:8" x14ac:dyDescent="0.25">
      <c r="C3097" s="31"/>
      <c r="D3097" s="31"/>
      <c r="E3097" s="6"/>
      <c r="F3097" s="629"/>
      <c r="H3097" s="631"/>
    </row>
    <row r="3098" spans="3:8" x14ac:dyDescent="0.25">
      <c r="C3098" s="31"/>
      <c r="D3098" s="31"/>
      <c r="E3098" s="6"/>
      <c r="F3098" s="629"/>
      <c r="H3098" s="631"/>
    </row>
    <row r="3099" spans="3:8" x14ac:dyDescent="0.25">
      <c r="C3099" s="31"/>
      <c r="D3099" s="31"/>
      <c r="E3099" s="6"/>
      <c r="F3099" s="629"/>
      <c r="H3099" s="631"/>
    </row>
    <row r="3100" spans="3:8" x14ac:dyDescent="0.25">
      <c r="C3100" s="31"/>
      <c r="D3100" s="31"/>
      <c r="E3100" s="6"/>
      <c r="F3100" s="629"/>
      <c r="H3100" s="631"/>
    </row>
    <row r="3101" spans="3:8" x14ac:dyDescent="0.25">
      <c r="C3101" s="31"/>
      <c r="D3101" s="31"/>
      <c r="E3101" s="6"/>
      <c r="F3101" s="629"/>
      <c r="H3101" s="631"/>
    </row>
    <row r="3102" spans="3:8" x14ac:dyDescent="0.25">
      <c r="C3102" s="31"/>
      <c r="D3102" s="31"/>
      <c r="E3102" s="6"/>
      <c r="F3102" s="629"/>
      <c r="H3102" s="631"/>
    </row>
    <row r="3103" spans="3:8" x14ac:dyDescent="0.25">
      <c r="C3103" s="31"/>
      <c r="D3103" s="31"/>
      <c r="E3103" s="6"/>
      <c r="F3103" s="629"/>
      <c r="H3103" s="631"/>
    </row>
    <row r="3104" spans="3:8" x14ac:dyDescent="0.25">
      <c r="C3104" s="31"/>
      <c r="D3104" s="31"/>
      <c r="E3104" s="6"/>
      <c r="F3104" s="629"/>
      <c r="H3104" s="631"/>
    </row>
    <row r="3105" spans="3:8" x14ac:dyDescent="0.25">
      <c r="C3105" s="31"/>
      <c r="D3105" s="31"/>
      <c r="E3105" s="6"/>
      <c r="F3105" s="629"/>
      <c r="H3105" s="631"/>
    </row>
    <row r="3106" spans="3:8" x14ac:dyDescent="0.25">
      <c r="C3106" s="31"/>
      <c r="D3106" s="31"/>
      <c r="E3106" s="6"/>
      <c r="F3106" s="629"/>
      <c r="H3106" s="631"/>
    </row>
    <row r="3107" spans="3:8" x14ac:dyDescent="0.25">
      <c r="C3107" s="31"/>
      <c r="D3107" s="31"/>
      <c r="E3107" s="6"/>
      <c r="F3107" s="629"/>
      <c r="H3107" s="631"/>
    </row>
    <row r="3108" spans="3:8" x14ac:dyDescent="0.25">
      <c r="C3108" s="31"/>
      <c r="D3108" s="31"/>
      <c r="E3108" s="6"/>
      <c r="F3108" s="629"/>
      <c r="H3108" s="631"/>
    </row>
    <row r="3109" spans="3:8" x14ac:dyDescent="0.25">
      <c r="C3109" s="31"/>
      <c r="D3109" s="31"/>
      <c r="E3109" s="6"/>
      <c r="F3109" s="629"/>
      <c r="H3109" s="631"/>
    </row>
    <row r="3110" spans="3:8" x14ac:dyDescent="0.25">
      <c r="C3110" s="31"/>
      <c r="D3110" s="31"/>
      <c r="E3110" s="6"/>
      <c r="F3110" s="629"/>
      <c r="H3110" s="631"/>
    </row>
    <row r="3111" spans="3:8" x14ac:dyDescent="0.25">
      <c r="C3111" s="31"/>
      <c r="D3111" s="31"/>
      <c r="E3111" s="6"/>
      <c r="F3111" s="629"/>
      <c r="H3111" s="631"/>
    </row>
    <row r="3112" spans="3:8" x14ac:dyDescent="0.25">
      <c r="C3112" s="31"/>
      <c r="D3112" s="31"/>
      <c r="E3112" s="6"/>
      <c r="F3112" s="629"/>
      <c r="H3112" s="631"/>
    </row>
    <row r="3113" spans="3:8" x14ac:dyDescent="0.25">
      <c r="C3113" s="31"/>
      <c r="D3113" s="31"/>
      <c r="E3113" s="6"/>
      <c r="F3113" s="629"/>
      <c r="H3113" s="631"/>
    </row>
    <row r="3114" spans="3:8" x14ac:dyDescent="0.25">
      <c r="C3114" s="31"/>
      <c r="D3114" s="31"/>
      <c r="E3114" s="6"/>
      <c r="F3114" s="629"/>
      <c r="H3114" s="631"/>
    </row>
    <row r="3115" spans="3:8" x14ac:dyDescent="0.25">
      <c r="C3115" s="31"/>
      <c r="D3115" s="31"/>
      <c r="E3115" s="6"/>
      <c r="F3115" s="629"/>
      <c r="H3115" s="631"/>
    </row>
    <row r="3116" spans="3:8" x14ac:dyDescent="0.25">
      <c r="C3116" s="31"/>
      <c r="D3116" s="31"/>
      <c r="E3116" s="6"/>
      <c r="F3116" s="629"/>
      <c r="H3116" s="631"/>
    </row>
    <row r="3117" spans="3:8" x14ac:dyDescent="0.25">
      <c r="C3117" s="31"/>
      <c r="D3117" s="31"/>
      <c r="E3117" s="6"/>
      <c r="F3117" s="629"/>
      <c r="H3117" s="631"/>
    </row>
    <row r="3118" spans="3:8" x14ac:dyDescent="0.25">
      <c r="C3118" s="31"/>
      <c r="D3118" s="31"/>
      <c r="E3118" s="6"/>
      <c r="F3118" s="629"/>
      <c r="H3118" s="631"/>
    </row>
    <row r="3119" spans="3:8" x14ac:dyDescent="0.25">
      <c r="C3119" s="31"/>
      <c r="D3119" s="31"/>
      <c r="E3119" s="6"/>
      <c r="F3119" s="629"/>
      <c r="H3119" s="631"/>
    </row>
    <row r="3120" spans="3:8" x14ac:dyDescent="0.25">
      <c r="C3120" s="31"/>
      <c r="D3120" s="31"/>
      <c r="E3120" s="6"/>
      <c r="F3120" s="629"/>
      <c r="H3120" s="631"/>
    </row>
    <row r="3121" spans="3:8" x14ac:dyDescent="0.25">
      <c r="C3121" s="31"/>
      <c r="D3121" s="31"/>
      <c r="E3121" s="6"/>
      <c r="F3121" s="629"/>
      <c r="H3121" s="631"/>
    </row>
    <row r="3122" spans="3:8" x14ac:dyDescent="0.25">
      <c r="C3122" s="31"/>
      <c r="D3122" s="31"/>
      <c r="E3122" s="6"/>
      <c r="F3122" s="629"/>
      <c r="H3122" s="631"/>
    </row>
    <row r="3123" spans="3:8" x14ac:dyDescent="0.25">
      <c r="C3123" s="31"/>
      <c r="D3123" s="31"/>
      <c r="E3123" s="6"/>
      <c r="F3123" s="629"/>
      <c r="H3123" s="631"/>
    </row>
    <row r="3124" spans="3:8" x14ac:dyDescent="0.25">
      <c r="C3124" s="31"/>
      <c r="D3124" s="31"/>
      <c r="E3124" s="6"/>
      <c r="F3124" s="629"/>
      <c r="H3124" s="631"/>
    </row>
    <row r="3125" spans="3:8" x14ac:dyDescent="0.25">
      <c r="C3125" s="31"/>
      <c r="D3125" s="31"/>
      <c r="E3125" s="6"/>
      <c r="F3125" s="629"/>
      <c r="H3125" s="631"/>
    </row>
    <row r="3126" spans="3:8" x14ac:dyDescent="0.25">
      <c r="C3126" s="31"/>
      <c r="D3126" s="31"/>
      <c r="E3126" s="6"/>
      <c r="F3126" s="629"/>
      <c r="H3126" s="631"/>
    </row>
    <row r="3127" spans="3:8" x14ac:dyDescent="0.25">
      <c r="C3127" s="31"/>
      <c r="D3127" s="31"/>
      <c r="E3127" s="6"/>
      <c r="F3127" s="629"/>
      <c r="H3127" s="631"/>
    </row>
    <row r="3128" spans="3:8" x14ac:dyDescent="0.25">
      <c r="C3128" s="31"/>
      <c r="D3128" s="31"/>
      <c r="E3128" s="6"/>
      <c r="F3128" s="629"/>
      <c r="H3128" s="631"/>
    </row>
    <row r="3129" spans="3:8" x14ac:dyDescent="0.25">
      <c r="C3129" s="31"/>
      <c r="D3129" s="31"/>
      <c r="E3129" s="6"/>
      <c r="F3129" s="629"/>
      <c r="H3129" s="631"/>
    </row>
    <row r="3130" spans="3:8" x14ac:dyDescent="0.25">
      <c r="C3130" s="31"/>
      <c r="D3130" s="31"/>
      <c r="E3130" s="6"/>
      <c r="F3130" s="629"/>
      <c r="H3130" s="631"/>
    </row>
    <row r="3131" spans="3:8" x14ac:dyDescent="0.25">
      <c r="C3131" s="31"/>
      <c r="D3131" s="31"/>
      <c r="E3131" s="6"/>
      <c r="F3131" s="629"/>
      <c r="H3131" s="631"/>
    </row>
    <row r="3132" spans="3:8" x14ac:dyDescent="0.25">
      <c r="C3132" s="31"/>
      <c r="D3132" s="31"/>
      <c r="E3132" s="6"/>
      <c r="F3132" s="629"/>
      <c r="H3132" s="631"/>
    </row>
    <row r="3133" spans="3:8" x14ac:dyDescent="0.25">
      <c r="C3133" s="31"/>
      <c r="D3133" s="31"/>
      <c r="E3133" s="6"/>
      <c r="F3133" s="629"/>
      <c r="H3133" s="631"/>
    </row>
    <row r="3134" spans="3:8" x14ac:dyDescent="0.25">
      <c r="C3134" s="31"/>
      <c r="D3134" s="31"/>
      <c r="E3134" s="6"/>
      <c r="F3134" s="629"/>
      <c r="H3134" s="631"/>
    </row>
    <row r="3135" spans="3:8" x14ac:dyDescent="0.25">
      <c r="C3135" s="31"/>
      <c r="D3135" s="31"/>
      <c r="E3135" s="6"/>
      <c r="F3135" s="629"/>
      <c r="H3135" s="631"/>
    </row>
    <row r="3136" spans="3:8" x14ac:dyDescent="0.25">
      <c r="C3136" s="31"/>
      <c r="D3136" s="31"/>
      <c r="E3136" s="6"/>
      <c r="F3136" s="629"/>
      <c r="H3136" s="631"/>
    </row>
    <row r="3137" spans="3:8" x14ac:dyDescent="0.25">
      <c r="C3137" s="31"/>
      <c r="D3137" s="31"/>
      <c r="E3137" s="6"/>
      <c r="F3137" s="629"/>
      <c r="H3137" s="631"/>
    </row>
    <row r="3138" spans="3:8" x14ac:dyDescent="0.25">
      <c r="C3138" s="31"/>
      <c r="D3138" s="31"/>
      <c r="E3138" s="6"/>
      <c r="F3138" s="629"/>
      <c r="H3138" s="631"/>
    </row>
    <row r="3139" spans="3:8" x14ac:dyDescent="0.25">
      <c r="C3139" s="31"/>
      <c r="D3139" s="31"/>
      <c r="E3139" s="6"/>
      <c r="F3139" s="629"/>
      <c r="H3139" s="631"/>
    </row>
    <row r="3140" spans="3:8" x14ac:dyDescent="0.25">
      <c r="C3140" s="31"/>
      <c r="D3140" s="31"/>
      <c r="E3140" s="6"/>
      <c r="F3140" s="629"/>
      <c r="H3140" s="631"/>
    </row>
    <row r="3141" spans="3:8" x14ac:dyDescent="0.25">
      <c r="C3141" s="31"/>
      <c r="D3141" s="31"/>
      <c r="E3141" s="6"/>
      <c r="F3141" s="629"/>
      <c r="H3141" s="631"/>
    </row>
    <row r="3142" spans="3:8" x14ac:dyDescent="0.25">
      <c r="C3142" s="31"/>
      <c r="D3142" s="31"/>
      <c r="E3142" s="6"/>
      <c r="F3142" s="629"/>
      <c r="H3142" s="631"/>
    </row>
    <row r="3143" spans="3:8" x14ac:dyDescent="0.25">
      <c r="C3143" s="31"/>
      <c r="D3143" s="31"/>
      <c r="E3143" s="6"/>
      <c r="F3143" s="629"/>
      <c r="H3143" s="631"/>
    </row>
    <row r="3144" spans="3:8" x14ac:dyDescent="0.25">
      <c r="C3144" s="31"/>
      <c r="D3144" s="31"/>
      <c r="E3144" s="6"/>
      <c r="F3144" s="629"/>
      <c r="H3144" s="631"/>
    </row>
    <row r="3145" spans="3:8" x14ac:dyDescent="0.25">
      <c r="C3145" s="31"/>
      <c r="D3145" s="31"/>
      <c r="E3145" s="6"/>
      <c r="F3145" s="629"/>
      <c r="H3145" s="631"/>
    </row>
    <row r="3146" spans="3:8" x14ac:dyDescent="0.25">
      <c r="C3146" s="31"/>
      <c r="D3146" s="31"/>
      <c r="E3146" s="6"/>
      <c r="F3146" s="629"/>
      <c r="H3146" s="631"/>
    </row>
    <row r="3147" spans="3:8" x14ac:dyDescent="0.25">
      <c r="C3147" s="31"/>
      <c r="D3147" s="31"/>
      <c r="E3147" s="6"/>
      <c r="F3147" s="629"/>
      <c r="H3147" s="631"/>
    </row>
    <row r="3148" spans="3:8" x14ac:dyDescent="0.25">
      <c r="C3148" s="31"/>
      <c r="D3148" s="31"/>
      <c r="E3148" s="6"/>
      <c r="F3148" s="629"/>
      <c r="H3148" s="631"/>
    </row>
    <row r="3149" spans="3:8" x14ac:dyDescent="0.25">
      <c r="C3149" s="31"/>
      <c r="D3149" s="31"/>
      <c r="E3149" s="6"/>
      <c r="F3149" s="629"/>
      <c r="H3149" s="631"/>
    </row>
    <row r="3150" spans="3:8" x14ac:dyDescent="0.25">
      <c r="C3150" s="31"/>
      <c r="D3150" s="31"/>
      <c r="E3150" s="6"/>
      <c r="F3150" s="629"/>
      <c r="H3150" s="631"/>
    </row>
    <row r="3151" spans="3:8" x14ac:dyDescent="0.25">
      <c r="C3151" s="31"/>
      <c r="D3151" s="31"/>
      <c r="E3151" s="6"/>
      <c r="F3151" s="629"/>
      <c r="H3151" s="631"/>
    </row>
    <row r="3152" spans="3:8" x14ac:dyDescent="0.25">
      <c r="C3152" s="31"/>
      <c r="D3152" s="31"/>
      <c r="E3152" s="6"/>
      <c r="F3152" s="629"/>
      <c r="H3152" s="631"/>
    </row>
    <row r="3153" spans="3:8" x14ac:dyDescent="0.25">
      <c r="C3153" s="31"/>
      <c r="D3153" s="31"/>
      <c r="E3153" s="6"/>
      <c r="F3153" s="629"/>
      <c r="H3153" s="631"/>
    </row>
    <row r="3154" spans="3:8" x14ac:dyDescent="0.25">
      <c r="C3154" s="31"/>
      <c r="D3154" s="31"/>
      <c r="E3154" s="6"/>
      <c r="F3154" s="629"/>
      <c r="H3154" s="631"/>
    </row>
    <row r="3155" spans="3:8" x14ac:dyDescent="0.25">
      <c r="C3155" s="31"/>
      <c r="D3155" s="31"/>
      <c r="E3155" s="6"/>
      <c r="F3155" s="629"/>
      <c r="H3155" s="631"/>
    </row>
    <row r="3156" spans="3:8" x14ac:dyDescent="0.25">
      <c r="C3156" s="31"/>
      <c r="D3156" s="31"/>
      <c r="E3156" s="6"/>
      <c r="F3156" s="629"/>
      <c r="H3156" s="631"/>
    </row>
    <row r="3157" spans="3:8" x14ac:dyDescent="0.25">
      <c r="C3157" s="31"/>
      <c r="D3157" s="31"/>
      <c r="E3157" s="6"/>
      <c r="F3157" s="629"/>
      <c r="H3157" s="631"/>
    </row>
    <row r="3158" spans="3:8" x14ac:dyDescent="0.25">
      <c r="C3158" s="31"/>
      <c r="D3158" s="31"/>
      <c r="E3158" s="6"/>
      <c r="F3158" s="629"/>
      <c r="H3158" s="631"/>
    </row>
    <row r="3159" spans="3:8" x14ac:dyDescent="0.25">
      <c r="C3159" s="31"/>
      <c r="D3159" s="31"/>
      <c r="E3159" s="6"/>
      <c r="F3159" s="629"/>
      <c r="H3159" s="631"/>
    </row>
    <row r="3160" spans="3:8" x14ac:dyDescent="0.25">
      <c r="C3160" s="31"/>
      <c r="D3160" s="31"/>
      <c r="E3160" s="6"/>
      <c r="F3160" s="629"/>
      <c r="H3160" s="631"/>
    </row>
    <row r="3161" spans="3:8" x14ac:dyDescent="0.25">
      <c r="C3161" s="31"/>
      <c r="D3161" s="31"/>
      <c r="E3161" s="6"/>
      <c r="F3161" s="629"/>
      <c r="H3161" s="631"/>
    </row>
    <row r="3162" spans="3:8" x14ac:dyDescent="0.25">
      <c r="C3162" s="31"/>
      <c r="D3162" s="31"/>
      <c r="E3162" s="6"/>
      <c r="F3162" s="629"/>
      <c r="H3162" s="631"/>
    </row>
    <row r="3163" spans="3:8" x14ac:dyDescent="0.25">
      <c r="C3163" s="31"/>
      <c r="D3163" s="31"/>
      <c r="E3163" s="6"/>
      <c r="F3163" s="629"/>
      <c r="H3163" s="631"/>
    </row>
    <row r="3164" spans="3:8" x14ac:dyDescent="0.25">
      <c r="C3164" s="31"/>
      <c r="D3164" s="31"/>
      <c r="E3164" s="6"/>
      <c r="F3164" s="629"/>
      <c r="H3164" s="631"/>
    </row>
    <row r="3165" spans="3:8" x14ac:dyDescent="0.25">
      <c r="C3165" s="31"/>
      <c r="D3165" s="31"/>
      <c r="E3165" s="6"/>
      <c r="F3165" s="629"/>
      <c r="H3165" s="631"/>
    </row>
    <row r="3166" spans="3:8" x14ac:dyDescent="0.25">
      <c r="C3166" s="31"/>
      <c r="D3166" s="31"/>
      <c r="E3166" s="6"/>
      <c r="F3166" s="629"/>
      <c r="H3166" s="631"/>
    </row>
    <row r="3167" spans="3:8" x14ac:dyDescent="0.25">
      <c r="C3167" s="31"/>
      <c r="D3167" s="31"/>
      <c r="E3167" s="6"/>
      <c r="F3167" s="629"/>
      <c r="H3167" s="631"/>
    </row>
    <row r="3168" spans="3:8" x14ac:dyDescent="0.25">
      <c r="C3168" s="31"/>
      <c r="D3168" s="31"/>
      <c r="E3168" s="6"/>
      <c r="F3168" s="629"/>
      <c r="H3168" s="631"/>
    </row>
    <row r="3169" spans="3:8" x14ac:dyDescent="0.25">
      <c r="C3169" s="31"/>
      <c r="D3169" s="31"/>
      <c r="E3169" s="6"/>
      <c r="F3169" s="629"/>
      <c r="H3169" s="631"/>
    </row>
    <row r="3170" spans="3:8" x14ac:dyDescent="0.25">
      <c r="C3170" s="31"/>
      <c r="D3170" s="31"/>
      <c r="E3170" s="6"/>
      <c r="F3170" s="629"/>
      <c r="H3170" s="631"/>
    </row>
    <row r="3171" spans="3:8" x14ac:dyDescent="0.25">
      <c r="C3171" s="31"/>
      <c r="D3171" s="31"/>
      <c r="E3171" s="6"/>
      <c r="F3171" s="629"/>
      <c r="H3171" s="631"/>
    </row>
    <row r="3172" spans="3:8" x14ac:dyDescent="0.25">
      <c r="C3172" s="31"/>
      <c r="D3172" s="31"/>
      <c r="E3172" s="6"/>
      <c r="F3172" s="629"/>
      <c r="H3172" s="631"/>
    </row>
    <row r="3173" spans="3:8" x14ac:dyDescent="0.25">
      <c r="C3173" s="31"/>
      <c r="D3173" s="31"/>
      <c r="E3173" s="6"/>
      <c r="F3173" s="629"/>
      <c r="H3173" s="631"/>
    </row>
    <row r="3174" spans="3:8" x14ac:dyDescent="0.25">
      <c r="C3174" s="31"/>
      <c r="D3174" s="31"/>
      <c r="E3174" s="6"/>
      <c r="F3174" s="629"/>
      <c r="H3174" s="631"/>
    </row>
    <row r="3175" spans="3:8" x14ac:dyDescent="0.25">
      <c r="C3175" s="31"/>
      <c r="D3175" s="31"/>
      <c r="E3175" s="6"/>
      <c r="F3175" s="629"/>
      <c r="H3175" s="631"/>
    </row>
    <row r="3176" spans="3:8" x14ac:dyDescent="0.25">
      <c r="C3176" s="31"/>
      <c r="D3176" s="31"/>
      <c r="E3176" s="6"/>
      <c r="F3176" s="629"/>
      <c r="H3176" s="631"/>
    </row>
    <row r="3177" spans="3:8" x14ac:dyDescent="0.25">
      <c r="C3177" s="31"/>
      <c r="D3177" s="31"/>
      <c r="E3177" s="6"/>
      <c r="F3177" s="629"/>
      <c r="H3177" s="631"/>
    </row>
    <row r="3178" spans="3:8" x14ac:dyDescent="0.25">
      <c r="C3178" s="31"/>
      <c r="D3178" s="31"/>
      <c r="E3178" s="6"/>
      <c r="F3178" s="629"/>
      <c r="H3178" s="631"/>
    </row>
    <row r="3179" spans="3:8" x14ac:dyDescent="0.25">
      <c r="C3179" s="31"/>
      <c r="D3179" s="31"/>
      <c r="E3179" s="6"/>
      <c r="F3179" s="629"/>
      <c r="H3179" s="631"/>
    </row>
    <row r="3180" spans="3:8" x14ac:dyDescent="0.25">
      <c r="C3180" s="31"/>
      <c r="D3180" s="31"/>
      <c r="E3180" s="6"/>
      <c r="F3180" s="629"/>
      <c r="H3180" s="631"/>
    </row>
    <row r="3181" spans="3:8" x14ac:dyDescent="0.25">
      <c r="C3181" s="31"/>
      <c r="D3181" s="31"/>
      <c r="E3181" s="6"/>
      <c r="F3181" s="629"/>
      <c r="H3181" s="631"/>
    </row>
    <row r="3182" spans="3:8" x14ac:dyDescent="0.25">
      <c r="C3182" s="31"/>
      <c r="D3182" s="31"/>
      <c r="E3182" s="6"/>
      <c r="F3182" s="629"/>
      <c r="H3182" s="631"/>
    </row>
    <row r="3183" spans="3:8" x14ac:dyDescent="0.25">
      <c r="C3183" s="31"/>
      <c r="D3183" s="31"/>
      <c r="E3183" s="6"/>
      <c r="F3183" s="629"/>
      <c r="H3183" s="631"/>
    </row>
    <row r="3184" spans="3:8" x14ac:dyDescent="0.25">
      <c r="C3184" s="31"/>
      <c r="D3184" s="31"/>
      <c r="E3184" s="6"/>
      <c r="F3184" s="629"/>
      <c r="H3184" s="631"/>
    </row>
    <row r="3185" spans="3:8" x14ac:dyDescent="0.25">
      <c r="C3185" s="31"/>
      <c r="D3185" s="31"/>
      <c r="E3185" s="6"/>
      <c r="F3185" s="629"/>
      <c r="H3185" s="631"/>
    </row>
    <row r="3186" spans="3:8" x14ac:dyDescent="0.25">
      <c r="C3186" s="31"/>
      <c r="D3186" s="31"/>
      <c r="E3186" s="6"/>
      <c r="F3186" s="629"/>
      <c r="H3186" s="631"/>
    </row>
    <row r="3187" spans="3:8" x14ac:dyDescent="0.25">
      <c r="C3187" s="31"/>
      <c r="D3187" s="31"/>
      <c r="E3187" s="6"/>
      <c r="F3187" s="629"/>
      <c r="H3187" s="631"/>
    </row>
    <row r="3188" spans="3:8" x14ac:dyDescent="0.25">
      <c r="C3188" s="31"/>
      <c r="D3188" s="31"/>
      <c r="E3188" s="6"/>
      <c r="F3188" s="629"/>
      <c r="H3188" s="631"/>
    </row>
    <row r="3189" spans="3:8" x14ac:dyDescent="0.25">
      <c r="C3189" s="31"/>
      <c r="D3189" s="31"/>
      <c r="E3189" s="6"/>
      <c r="F3189" s="629"/>
      <c r="H3189" s="631"/>
    </row>
    <row r="3190" spans="3:8" x14ac:dyDescent="0.25">
      <c r="C3190" s="31"/>
      <c r="D3190" s="31"/>
      <c r="E3190" s="6"/>
      <c r="F3190" s="629"/>
      <c r="H3190" s="631"/>
    </row>
    <row r="3191" spans="3:8" x14ac:dyDescent="0.25">
      <c r="C3191" s="31"/>
      <c r="D3191" s="31"/>
      <c r="E3191" s="6"/>
      <c r="F3191" s="629"/>
      <c r="H3191" s="631"/>
    </row>
    <row r="3192" spans="3:8" x14ac:dyDescent="0.25">
      <c r="C3192" s="31"/>
      <c r="D3192" s="31"/>
      <c r="E3192" s="6"/>
      <c r="F3192" s="629"/>
      <c r="H3192" s="631"/>
    </row>
    <row r="3193" spans="3:8" x14ac:dyDescent="0.25">
      <c r="C3193" s="31"/>
      <c r="D3193" s="31"/>
      <c r="E3193" s="6"/>
      <c r="F3193" s="629"/>
      <c r="H3193" s="631"/>
    </row>
    <row r="3194" spans="3:8" x14ac:dyDescent="0.25">
      <c r="C3194" s="31"/>
      <c r="D3194" s="31"/>
      <c r="E3194" s="6"/>
      <c r="F3194" s="629"/>
      <c r="H3194" s="631"/>
    </row>
    <row r="3195" spans="3:8" x14ac:dyDescent="0.25">
      <c r="C3195" s="31"/>
      <c r="D3195" s="31"/>
      <c r="E3195" s="6"/>
      <c r="F3195" s="629"/>
      <c r="H3195" s="631"/>
    </row>
    <row r="3196" spans="3:8" x14ac:dyDescent="0.25">
      <c r="C3196" s="31"/>
      <c r="D3196" s="31"/>
      <c r="E3196" s="6"/>
      <c r="F3196" s="629"/>
      <c r="H3196" s="631"/>
    </row>
    <row r="3197" spans="3:8" x14ac:dyDescent="0.25">
      <c r="C3197" s="31"/>
      <c r="D3197" s="31"/>
      <c r="E3197" s="6"/>
      <c r="F3197" s="629"/>
      <c r="H3197" s="631"/>
    </row>
    <row r="3198" spans="3:8" x14ac:dyDescent="0.25">
      <c r="C3198" s="31"/>
      <c r="D3198" s="31"/>
      <c r="E3198" s="6"/>
      <c r="F3198" s="629"/>
      <c r="H3198" s="631"/>
    </row>
    <row r="3199" spans="3:8" x14ac:dyDescent="0.25">
      <c r="C3199" s="31"/>
      <c r="D3199" s="31"/>
      <c r="E3199" s="6"/>
      <c r="F3199" s="629"/>
      <c r="H3199" s="631"/>
    </row>
    <row r="3200" spans="3:8" x14ac:dyDescent="0.25">
      <c r="C3200" s="31"/>
      <c r="D3200" s="31"/>
      <c r="E3200" s="6"/>
      <c r="F3200" s="629"/>
      <c r="H3200" s="631"/>
    </row>
    <row r="3201" spans="3:8" x14ac:dyDescent="0.25">
      <c r="C3201" s="31"/>
      <c r="D3201" s="31"/>
      <c r="E3201" s="6"/>
      <c r="F3201" s="629"/>
      <c r="H3201" s="631"/>
    </row>
    <row r="3202" spans="3:8" x14ac:dyDescent="0.25">
      <c r="C3202" s="31"/>
      <c r="D3202" s="31"/>
      <c r="E3202" s="6"/>
      <c r="F3202" s="629"/>
      <c r="H3202" s="631"/>
    </row>
    <row r="3203" spans="3:8" x14ac:dyDescent="0.25">
      <c r="C3203" s="31"/>
      <c r="D3203" s="31"/>
      <c r="E3203" s="6"/>
      <c r="F3203" s="629"/>
      <c r="H3203" s="631"/>
    </row>
    <row r="3204" spans="3:8" x14ac:dyDescent="0.25">
      <c r="C3204" s="31"/>
      <c r="D3204" s="31"/>
      <c r="E3204" s="6"/>
      <c r="F3204" s="629"/>
      <c r="H3204" s="631"/>
    </row>
    <row r="3205" spans="3:8" x14ac:dyDescent="0.25">
      <c r="C3205" s="31"/>
      <c r="D3205" s="31"/>
      <c r="E3205" s="6"/>
      <c r="F3205" s="629"/>
      <c r="H3205" s="631"/>
    </row>
    <row r="3206" spans="3:8" x14ac:dyDescent="0.25">
      <c r="C3206" s="31"/>
      <c r="D3206" s="31"/>
      <c r="E3206" s="6"/>
      <c r="F3206" s="629"/>
      <c r="H3206" s="631"/>
    </row>
    <row r="3207" spans="3:8" x14ac:dyDescent="0.25">
      <c r="C3207" s="31"/>
      <c r="D3207" s="31"/>
      <c r="E3207" s="6"/>
      <c r="F3207" s="629"/>
      <c r="H3207" s="631"/>
    </row>
    <row r="3208" spans="3:8" x14ac:dyDescent="0.25">
      <c r="C3208" s="31"/>
      <c r="D3208" s="31"/>
      <c r="E3208" s="6"/>
      <c r="F3208" s="629"/>
      <c r="H3208" s="631"/>
    </row>
    <row r="3209" spans="3:8" x14ac:dyDescent="0.25">
      <c r="C3209" s="31"/>
      <c r="D3209" s="31"/>
      <c r="E3209" s="6"/>
      <c r="F3209" s="629"/>
      <c r="H3209" s="631"/>
    </row>
    <row r="3210" spans="3:8" x14ac:dyDescent="0.25">
      <c r="C3210" s="31"/>
      <c r="D3210" s="31"/>
      <c r="E3210" s="6"/>
      <c r="F3210" s="629"/>
      <c r="H3210" s="631"/>
    </row>
    <row r="3211" spans="3:8" x14ac:dyDescent="0.25">
      <c r="C3211" s="31"/>
      <c r="D3211" s="31"/>
      <c r="E3211" s="6"/>
      <c r="F3211" s="629"/>
      <c r="H3211" s="631"/>
    </row>
    <row r="3212" spans="3:8" x14ac:dyDescent="0.25">
      <c r="C3212" s="31"/>
      <c r="D3212" s="31"/>
      <c r="E3212" s="6"/>
      <c r="F3212" s="629"/>
      <c r="H3212" s="631"/>
    </row>
    <row r="3213" spans="3:8" x14ac:dyDescent="0.25">
      <c r="C3213" s="31"/>
      <c r="D3213" s="31"/>
      <c r="E3213" s="6"/>
      <c r="F3213" s="629"/>
      <c r="H3213" s="631"/>
    </row>
    <row r="3214" spans="3:8" x14ac:dyDescent="0.25">
      <c r="C3214" s="31"/>
      <c r="D3214" s="31"/>
      <c r="E3214" s="6"/>
      <c r="F3214" s="629"/>
      <c r="H3214" s="631"/>
    </row>
    <row r="3215" spans="3:8" x14ac:dyDescent="0.25">
      <c r="C3215" s="31"/>
      <c r="D3215" s="31"/>
      <c r="E3215" s="6"/>
      <c r="F3215" s="629"/>
      <c r="H3215" s="631"/>
    </row>
    <row r="3216" spans="3:8" x14ac:dyDescent="0.25">
      <c r="C3216" s="31"/>
      <c r="D3216" s="31"/>
      <c r="E3216" s="6"/>
      <c r="F3216" s="629"/>
      <c r="H3216" s="631"/>
    </row>
    <row r="3217" spans="3:8" x14ac:dyDescent="0.25">
      <c r="C3217" s="31"/>
      <c r="D3217" s="31"/>
      <c r="E3217" s="6"/>
      <c r="F3217" s="629"/>
      <c r="H3217" s="631"/>
    </row>
    <row r="3218" spans="3:8" x14ac:dyDescent="0.25">
      <c r="C3218" s="31"/>
      <c r="D3218" s="31"/>
      <c r="E3218" s="6"/>
      <c r="F3218" s="629"/>
      <c r="H3218" s="631"/>
    </row>
    <row r="3219" spans="3:8" x14ac:dyDescent="0.25">
      <c r="C3219" s="31"/>
      <c r="D3219" s="31"/>
      <c r="E3219" s="6"/>
      <c r="F3219" s="629"/>
      <c r="H3219" s="631"/>
    </row>
    <row r="3220" spans="3:8" x14ac:dyDescent="0.25">
      <c r="C3220" s="31"/>
      <c r="D3220" s="31"/>
      <c r="E3220" s="6"/>
      <c r="F3220" s="629"/>
      <c r="H3220" s="631"/>
    </row>
    <row r="3221" spans="3:8" x14ac:dyDescent="0.25">
      <c r="C3221" s="31"/>
      <c r="D3221" s="31"/>
      <c r="E3221" s="6"/>
      <c r="F3221" s="629"/>
      <c r="H3221" s="631"/>
    </row>
    <row r="3222" spans="3:8" x14ac:dyDescent="0.25">
      <c r="C3222" s="31"/>
      <c r="D3222" s="31"/>
      <c r="E3222" s="6"/>
      <c r="F3222" s="629"/>
      <c r="H3222" s="631"/>
    </row>
    <row r="3223" spans="3:8" x14ac:dyDescent="0.25">
      <c r="C3223" s="31"/>
      <c r="D3223" s="31"/>
      <c r="E3223" s="6"/>
      <c r="F3223" s="629"/>
      <c r="H3223" s="631"/>
    </row>
    <row r="3224" spans="3:8" x14ac:dyDescent="0.25">
      <c r="C3224" s="31"/>
      <c r="D3224" s="31"/>
      <c r="E3224" s="6"/>
      <c r="F3224" s="629"/>
      <c r="H3224" s="631"/>
    </row>
    <row r="3225" spans="3:8" x14ac:dyDescent="0.25">
      <c r="C3225" s="31"/>
      <c r="D3225" s="31"/>
      <c r="E3225" s="6"/>
      <c r="F3225" s="629"/>
      <c r="H3225" s="631"/>
    </row>
    <row r="3226" spans="3:8" x14ac:dyDescent="0.25">
      <c r="C3226" s="31"/>
      <c r="D3226" s="31"/>
      <c r="E3226" s="6"/>
      <c r="F3226" s="629"/>
      <c r="H3226" s="631"/>
    </row>
    <row r="3227" spans="3:8" x14ac:dyDescent="0.25">
      <c r="C3227" s="31"/>
      <c r="D3227" s="31"/>
      <c r="E3227" s="6"/>
      <c r="F3227" s="629"/>
      <c r="H3227" s="631"/>
    </row>
    <row r="3228" spans="3:8" x14ac:dyDescent="0.25">
      <c r="C3228" s="31"/>
      <c r="D3228" s="31"/>
      <c r="E3228" s="6"/>
      <c r="F3228" s="629"/>
      <c r="H3228" s="631"/>
    </row>
    <row r="3229" spans="3:8" x14ac:dyDescent="0.25">
      <c r="C3229" s="31"/>
      <c r="D3229" s="31"/>
      <c r="E3229" s="6"/>
      <c r="F3229" s="629"/>
      <c r="H3229" s="631"/>
    </row>
    <row r="3230" spans="3:8" x14ac:dyDescent="0.25">
      <c r="C3230" s="31"/>
      <c r="D3230" s="31"/>
      <c r="E3230" s="6"/>
      <c r="F3230" s="629"/>
      <c r="H3230" s="631"/>
    </row>
    <row r="3231" spans="3:8" x14ac:dyDescent="0.25">
      <c r="C3231" s="31"/>
      <c r="D3231" s="31"/>
      <c r="E3231" s="6"/>
      <c r="F3231" s="629"/>
      <c r="H3231" s="631"/>
    </row>
    <row r="3232" spans="3:8" x14ac:dyDescent="0.25">
      <c r="C3232" s="31"/>
      <c r="D3232" s="31"/>
      <c r="E3232" s="6"/>
      <c r="F3232" s="629"/>
      <c r="H3232" s="631"/>
    </row>
    <row r="3233" spans="3:8" x14ac:dyDescent="0.25">
      <c r="C3233" s="31"/>
      <c r="D3233" s="31"/>
      <c r="E3233" s="6"/>
      <c r="F3233" s="629"/>
      <c r="H3233" s="631"/>
    </row>
    <row r="3234" spans="3:8" x14ac:dyDescent="0.25">
      <c r="C3234" s="31"/>
      <c r="D3234" s="31"/>
      <c r="E3234" s="6"/>
      <c r="F3234" s="629"/>
      <c r="H3234" s="631"/>
    </row>
    <row r="3235" spans="3:8" x14ac:dyDescent="0.25">
      <c r="C3235" s="31"/>
      <c r="D3235" s="31"/>
      <c r="E3235" s="6"/>
      <c r="F3235" s="629"/>
      <c r="H3235" s="631"/>
    </row>
    <row r="3236" spans="3:8" x14ac:dyDescent="0.25">
      <c r="C3236" s="31"/>
      <c r="D3236" s="31"/>
      <c r="E3236" s="6"/>
      <c r="F3236" s="629"/>
      <c r="H3236" s="631"/>
    </row>
    <row r="3237" spans="3:8" x14ac:dyDescent="0.25">
      <c r="C3237" s="31"/>
      <c r="D3237" s="31"/>
      <c r="E3237" s="6"/>
      <c r="F3237" s="629"/>
      <c r="H3237" s="631"/>
    </row>
    <row r="3238" spans="3:8" x14ac:dyDescent="0.25">
      <c r="C3238" s="31"/>
      <c r="D3238" s="31"/>
      <c r="E3238" s="6"/>
      <c r="F3238" s="629"/>
      <c r="H3238" s="631"/>
    </row>
    <row r="3239" spans="3:8" x14ac:dyDescent="0.25">
      <c r="C3239" s="31"/>
      <c r="D3239" s="31"/>
      <c r="E3239" s="6"/>
      <c r="F3239" s="629"/>
      <c r="H3239" s="631"/>
    </row>
    <row r="3240" spans="3:8" x14ac:dyDescent="0.25">
      <c r="C3240" s="31"/>
      <c r="D3240" s="31"/>
      <c r="E3240" s="6"/>
      <c r="F3240" s="629"/>
      <c r="H3240" s="631"/>
    </row>
    <row r="3241" spans="3:8" x14ac:dyDescent="0.25">
      <c r="C3241" s="31"/>
      <c r="D3241" s="31"/>
      <c r="E3241" s="6"/>
      <c r="F3241" s="629"/>
      <c r="H3241" s="631"/>
    </row>
    <row r="3242" spans="3:8" x14ac:dyDescent="0.25">
      <c r="C3242" s="31"/>
      <c r="D3242" s="31"/>
      <c r="E3242" s="6"/>
      <c r="F3242" s="629"/>
      <c r="H3242" s="631"/>
    </row>
    <row r="3243" spans="3:8" x14ac:dyDescent="0.25">
      <c r="C3243" s="31"/>
      <c r="D3243" s="31"/>
      <c r="E3243" s="6"/>
      <c r="F3243" s="629"/>
      <c r="H3243" s="631"/>
    </row>
    <row r="3244" spans="3:8" x14ac:dyDescent="0.25">
      <c r="C3244" s="31"/>
      <c r="D3244" s="31"/>
      <c r="E3244" s="6"/>
      <c r="F3244" s="629"/>
      <c r="H3244" s="631"/>
    </row>
    <row r="3245" spans="3:8" x14ac:dyDescent="0.25">
      <c r="C3245" s="31"/>
      <c r="D3245" s="31"/>
      <c r="E3245" s="6"/>
      <c r="F3245" s="629"/>
      <c r="H3245" s="631"/>
    </row>
    <row r="3246" spans="3:8" x14ac:dyDescent="0.25">
      <c r="C3246" s="31"/>
      <c r="D3246" s="31"/>
      <c r="E3246" s="6"/>
      <c r="F3246" s="629"/>
      <c r="H3246" s="631"/>
    </row>
    <row r="3247" spans="3:8" x14ac:dyDescent="0.25">
      <c r="C3247" s="31"/>
      <c r="D3247" s="31"/>
      <c r="E3247" s="6"/>
      <c r="F3247" s="629"/>
      <c r="H3247" s="631"/>
    </row>
    <row r="3248" spans="3:8" x14ac:dyDescent="0.25">
      <c r="C3248" s="31"/>
      <c r="D3248" s="31"/>
      <c r="E3248" s="6"/>
      <c r="F3248" s="629"/>
      <c r="H3248" s="631"/>
    </row>
    <row r="3249" spans="3:8" x14ac:dyDescent="0.25">
      <c r="C3249" s="31"/>
      <c r="D3249" s="31"/>
      <c r="E3249" s="6"/>
      <c r="F3249" s="629"/>
      <c r="H3249" s="631"/>
    </row>
    <row r="3250" spans="3:8" x14ac:dyDescent="0.25">
      <c r="C3250" s="31"/>
      <c r="D3250" s="31"/>
      <c r="E3250" s="6"/>
      <c r="F3250" s="629"/>
      <c r="H3250" s="631"/>
    </row>
    <row r="3251" spans="3:8" x14ac:dyDescent="0.25">
      <c r="C3251" s="31"/>
      <c r="D3251" s="31"/>
      <c r="E3251" s="6"/>
      <c r="F3251" s="629"/>
      <c r="H3251" s="631"/>
    </row>
    <row r="3252" spans="3:8" x14ac:dyDescent="0.25">
      <c r="C3252" s="31"/>
      <c r="D3252" s="31"/>
      <c r="E3252" s="6"/>
      <c r="F3252" s="629"/>
      <c r="H3252" s="631"/>
    </row>
    <row r="3253" spans="3:8" x14ac:dyDescent="0.25">
      <c r="C3253" s="31"/>
      <c r="D3253" s="31"/>
      <c r="E3253" s="6"/>
      <c r="F3253" s="629"/>
      <c r="H3253" s="631"/>
    </row>
    <row r="3254" spans="3:8" x14ac:dyDescent="0.25">
      <c r="C3254" s="31"/>
      <c r="D3254" s="31"/>
      <c r="E3254" s="6"/>
      <c r="F3254" s="629"/>
      <c r="H3254" s="631"/>
    </row>
    <row r="3255" spans="3:8" x14ac:dyDescent="0.25">
      <c r="C3255" s="31"/>
      <c r="D3255" s="31"/>
      <c r="E3255" s="6"/>
      <c r="F3255" s="629"/>
      <c r="H3255" s="631"/>
    </row>
    <row r="3256" spans="3:8" x14ac:dyDescent="0.25">
      <c r="C3256" s="31"/>
      <c r="D3256" s="31"/>
      <c r="E3256" s="6"/>
      <c r="F3256" s="629"/>
      <c r="H3256" s="631"/>
    </row>
    <row r="3257" spans="3:8" x14ac:dyDescent="0.25">
      <c r="C3257" s="31"/>
      <c r="D3257" s="31"/>
      <c r="E3257" s="6"/>
      <c r="F3257" s="629"/>
      <c r="H3257" s="631"/>
    </row>
    <row r="3258" spans="3:8" x14ac:dyDescent="0.25">
      <c r="C3258" s="31"/>
      <c r="D3258" s="31"/>
      <c r="E3258" s="6"/>
      <c r="F3258" s="629"/>
      <c r="H3258" s="631"/>
    </row>
    <row r="3259" spans="3:8" x14ac:dyDescent="0.25">
      <c r="C3259" s="31"/>
      <c r="D3259" s="31"/>
      <c r="E3259" s="6"/>
      <c r="F3259" s="629"/>
      <c r="H3259" s="631"/>
    </row>
    <row r="3260" spans="3:8" x14ac:dyDescent="0.25">
      <c r="C3260" s="31"/>
      <c r="D3260" s="31"/>
      <c r="E3260" s="6"/>
      <c r="F3260" s="629"/>
      <c r="H3260" s="631"/>
    </row>
    <row r="3261" spans="3:8" x14ac:dyDescent="0.25">
      <c r="C3261" s="31"/>
      <c r="D3261" s="31"/>
      <c r="E3261" s="6"/>
      <c r="F3261" s="629"/>
      <c r="H3261" s="631"/>
    </row>
    <row r="3262" spans="3:8" x14ac:dyDescent="0.25">
      <c r="C3262" s="31"/>
      <c r="D3262" s="31"/>
      <c r="E3262" s="6"/>
      <c r="F3262" s="629"/>
      <c r="H3262" s="631"/>
    </row>
    <row r="3263" spans="3:8" x14ac:dyDescent="0.25">
      <c r="C3263" s="31"/>
      <c r="D3263" s="31"/>
      <c r="E3263" s="6"/>
      <c r="F3263" s="629"/>
      <c r="H3263" s="631"/>
    </row>
    <row r="3264" spans="3:8" x14ac:dyDescent="0.25">
      <c r="C3264" s="31"/>
      <c r="D3264" s="31"/>
      <c r="E3264" s="6"/>
      <c r="F3264" s="629"/>
      <c r="H3264" s="631"/>
    </row>
    <row r="3265" spans="3:8" x14ac:dyDescent="0.25">
      <c r="C3265" s="31"/>
      <c r="D3265" s="31"/>
      <c r="E3265" s="6"/>
      <c r="F3265" s="629"/>
      <c r="H3265" s="631"/>
    </row>
    <row r="3266" spans="3:8" x14ac:dyDescent="0.25">
      <c r="C3266" s="31"/>
      <c r="D3266" s="31"/>
      <c r="E3266" s="6"/>
      <c r="F3266" s="629"/>
      <c r="H3266" s="631"/>
    </row>
    <row r="3267" spans="3:8" x14ac:dyDescent="0.25">
      <c r="C3267" s="31"/>
      <c r="D3267" s="31"/>
      <c r="E3267" s="6"/>
      <c r="F3267" s="629"/>
      <c r="H3267" s="631"/>
    </row>
    <row r="3268" spans="3:8" x14ac:dyDescent="0.25">
      <c r="C3268" s="31"/>
      <c r="D3268" s="31"/>
      <c r="E3268" s="6"/>
      <c r="F3268" s="629"/>
      <c r="H3268" s="631"/>
    </row>
    <row r="3269" spans="3:8" x14ac:dyDescent="0.25">
      <c r="C3269" s="31"/>
      <c r="D3269" s="31"/>
      <c r="E3269" s="6"/>
      <c r="F3269" s="629"/>
      <c r="H3269" s="631"/>
    </row>
    <row r="3270" spans="3:8" x14ac:dyDescent="0.25">
      <c r="C3270" s="31"/>
      <c r="D3270" s="31"/>
      <c r="E3270" s="6"/>
      <c r="F3270" s="629"/>
      <c r="H3270" s="631"/>
    </row>
    <row r="3271" spans="3:8" x14ac:dyDescent="0.25">
      <c r="C3271" s="31"/>
      <c r="D3271" s="31"/>
      <c r="E3271" s="6"/>
      <c r="F3271" s="629"/>
      <c r="H3271" s="631"/>
    </row>
    <row r="3272" spans="3:8" x14ac:dyDescent="0.25">
      <c r="C3272" s="31"/>
      <c r="D3272" s="31"/>
      <c r="E3272" s="6"/>
      <c r="F3272" s="629"/>
      <c r="H3272" s="631"/>
    </row>
    <row r="3273" spans="3:8" x14ac:dyDescent="0.25">
      <c r="C3273" s="31"/>
      <c r="D3273" s="31"/>
      <c r="E3273" s="6"/>
      <c r="F3273" s="629"/>
      <c r="H3273" s="631"/>
    </row>
    <row r="3274" spans="3:8" x14ac:dyDescent="0.25">
      <c r="C3274" s="31"/>
      <c r="D3274" s="31"/>
      <c r="E3274" s="6"/>
      <c r="F3274" s="629"/>
      <c r="H3274" s="631"/>
    </row>
    <row r="3275" spans="3:8" x14ac:dyDescent="0.25">
      <c r="C3275" s="31"/>
      <c r="D3275" s="31"/>
      <c r="E3275" s="6"/>
      <c r="F3275" s="629"/>
      <c r="H3275" s="631"/>
    </row>
    <row r="3276" spans="3:8" x14ac:dyDescent="0.25">
      <c r="C3276" s="31"/>
      <c r="D3276" s="31"/>
      <c r="E3276" s="6"/>
      <c r="F3276" s="629"/>
      <c r="H3276" s="631"/>
    </row>
    <row r="3277" spans="3:8" x14ac:dyDescent="0.25">
      <c r="C3277" s="31"/>
      <c r="D3277" s="31"/>
      <c r="E3277" s="6"/>
      <c r="F3277" s="629"/>
      <c r="H3277" s="631"/>
    </row>
    <row r="3278" spans="3:8" x14ac:dyDescent="0.25">
      <c r="C3278" s="31"/>
      <c r="D3278" s="31"/>
      <c r="E3278" s="6"/>
      <c r="F3278" s="629"/>
      <c r="H3278" s="631"/>
    </row>
    <row r="3279" spans="3:8" x14ac:dyDescent="0.25">
      <c r="C3279" s="31"/>
      <c r="D3279" s="31"/>
      <c r="E3279" s="6"/>
      <c r="F3279" s="629"/>
      <c r="H3279" s="631"/>
    </row>
    <row r="3280" spans="3:8" x14ac:dyDescent="0.25">
      <c r="C3280" s="31"/>
      <c r="D3280" s="31"/>
      <c r="E3280" s="6"/>
      <c r="F3280" s="629"/>
      <c r="H3280" s="631"/>
    </row>
    <row r="3281" spans="3:8" x14ac:dyDescent="0.25">
      <c r="C3281" s="31"/>
      <c r="D3281" s="31"/>
      <c r="E3281" s="6"/>
      <c r="F3281" s="629"/>
      <c r="H3281" s="631"/>
    </row>
    <row r="3282" spans="3:8" x14ac:dyDescent="0.25">
      <c r="C3282" s="31"/>
      <c r="D3282" s="31"/>
      <c r="E3282" s="6"/>
      <c r="F3282" s="629"/>
      <c r="H3282" s="631"/>
    </row>
    <row r="3283" spans="3:8" x14ac:dyDescent="0.25">
      <c r="C3283" s="31"/>
      <c r="D3283" s="31"/>
      <c r="E3283" s="6"/>
      <c r="F3283" s="629"/>
      <c r="H3283" s="631"/>
    </row>
    <row r="3284" spans="3:8" x14ac:dyDescent="0.25">
      <c r="C3284" s="31"/>
      <c r="D3284" s="31"/>
      <c r="E3284" s="6"/>
      <c r="F3284" s="629"/>
      <c r="H3284" s="631"/>
    </row>
    <row r="3285" spans="3:8" x14ac:dyDescent="0.25">
      <c r="C3285" s="31"/>
      <c r="D3285" s="31"/>
      <c r="E3285" s="6"/>
      <c r="F3285" s="629"/>
      <c r="H3285" s="631"/>
    </row>
    <row r="3286" spans="3:8" x14ac:dyDescent="0.25">
      <c r="C3286" s="31"/>
      <c r="D3286" s="31"/>
      <c r="E3286" s="6"/>
      <c r="F3286" s="629"/>
      <c r="H3286" s="631"/>
    </row>
    <row r="3287" spans="3:8" x14ac:dyDescent="0.25">
      <c r="C3287" s="31"/>
      <c r="D3287" s="31"/>
      <c r="E3287" s="6"/>
      <c r="F3287" s="629"/>
      <c r="H3287" s="631"/>
    </row>
    <row r="3288" spans="3:8" x14ac:dyDescent="0.25">
      <c r="C3288" s="31"/>
      <c r="D3288" s="31"/>
      <c r="E3288" s="6"/>
      <c r="F3288" s="629"/>
      <c r="H3288" s="631"/>
    </row>
    <row r="3289" spans="3:8" x14ac:dyDescent="0.25">
      <c r="C3289" s="31"/>
      <c r="D3289" s="31"/>
      <c r="E3289" s="6"/>
      <c r="F3289" s="629"/>
      <c r="H3289" s="631"/>
    </row>
    <row r="3290" spans="3:8" x14ac:dyDescent="0.25">
      <c r="C3290" s="31"/>
      <c r="D3290" s="31"/>
      <c r="E3290" s="6"/>
      <c r="F3290" s="629"/>
      <c r="H3290" s="631"/>
    </row>
    <row r="3291" spans="3:8" x14ac:dyDescent="0.25">
      <c r="C3291" s="31"/>
      <c r="D3291" s="31"/>
      <c r="E3291" s="6"/>
      <c r="F3291" s="629"/>
      <c r="H3291" s="631"/>
    </row>
    <row r="3292" spans="3:8" x14ac:dyDescent="0.25">
      <c r="C3292" s="31"/>
      <c r="D3292" s="31"/>
      <c r="E3292" s="6"/>
      <c r="F3292" s="629"/>
      <c r="H3292" s="631"/>
    </row>
    <row r="3293" spans="3:8" x14ac:dyDescent="0.25">
      <c r="C3293" s="31"/>
      <c r="D3293" s="31"/>
      <c r="E3293" s="6"/>
      <c r="F3293" s="629"/>
      <c r="H3293" s="631"/>
    </row>
    <row r="3294" spans="3:8" x14ac:dyDescent="0.25">
      <c r="C3294" s="31"/>
      <c r="D3294" s="31"/>
      <c r="E3294" s="6"/>
      <c r="F3294" s="629"/>
      <c r="H3294" s="631"/>
    </row>
    <row r="3295" spans="3:8" x14ac:dyDescent="0.25">
      <c r="C3295" s="31"/>
      <c r="D3295" s="31"/>
      <c r="E3295" s="6"/>
      <c r="F3295" s="629"/>
      <c r="H3295" s="631"/>
    </row>
    <row r="3296" spans="3:8" x14ac:dyDescent="0.25">
      <c r="C3296" s="31"/>
      <c r="D3296" s="31"/>
      <c r="E3296" s="6"/>
      <c r="F3296" s="629"/>
      <c r="H3296" s="631"/>
    </row>
    <row r="3297" spans="3:8" x14ac:dyDescent="0.25">
      <c r="C3297" s="31"/>
      <c r="D3297" s="31"/>
      <c r="E3297" s="6"/>
      <c r="F3297" s="629"/>
      <c r="H3297" s="631"/>
    </row>
    <row r="3298" spans="3:8" x14ac:dyDescent="0.25">
      <c r="C3298" s="31"/>
      <c r="D3298" s="31"/>
      <c r="E3298" s="6"/>
      <c r="F3298" s="629"/>
      <c r="H3298" s="631"/>
    </row>
    <row r="3299" spans="3:8" x14ac:dyDescent="0.25">
      <c r="C3299" s="31"/>
      <c r="D3299" s="31"/>
      <c r="E3299" s="6"/>
      <c r="F3299" s="629"/>
      <c r="H3299" s="631"/>
    </row>
    <row r="3300" spans="3:8" x14ac:dyDescent="0.25">
      <c r="C3300" s="31"/>
      <c r="D3300" s="31"/>
      <c r="E3300" s="6"/>
      <c r="F3300" s="629"/>
      <c r="H3300" s="631"/>
    </row>
    <row r="3301" spans="3:8" x14ac:dyDescent="0.25">
      <c r="C3301" s="31"/>
      <c r="D3301" s="31"/>
      <c r="E3301" s="6"/>
      <c r="F3301" s="629"/>
      <c r="H3301" s="631"/>
    </row>
    <row r="3302" spans="3:8" x14ac:dyDescent="0.25">
      <c r="C3302" s="31"/>
      <c r="D3302" s="31"/>
      <c r="E3302" s="6"/>
      <c r="F3302" s="629"/>
      <c r="H3302" s="631"/>
    </row>
    <row r="3303" spans="3:8" x14ac:dyDescent="0.25">
      <c r="C3303" s="31"/>
      <c r="D3303" s="31"/>
      <c r="E3303" s="6"/>
      <c r="F3303" s="629"/>
      <c r="H3303" s="631"/>
    </row>
    <row r="3304" spans="3:8" x14ac:dyDescent="0.25">
      <c r="C3304" s="31"/>
      <c r="D3304" s="31"/>
      <c r="E3304" s="6"/>
      <c r="F3304" s="629"/>
      <c r="H3304" s="631"/>
    </row>
    <row r="3305" spans="3:8" x14ac:dyDescent="0.25">
      <c r="C3305" s="31"/>
      <c r="D3305" s="31"/>
      <c r="E3305" s="6"/>
      <c r="F3305" s="629"/>
      <c r="H3305" s="631"/>
    </row>
    <row r="3306" spans="3:8" x14ac:dyDescent="0.25">
      <c r="C3306" s="31"/>
      <c r="D3306" s="31"/>
      <c r="E3306" s="6"/>
      <c r="F3306" s="629"/>
      <c r="H3306" s="631"/>
    </row>
    <row r="3307" spans="3:8" x14ac:dyDescent="0.25">
      <c r="C3307" s="31"/>
      <c r="D3307" s="31"/>
      <c r="E3307" s="6"/>
      <c r="F3307" s="629"/>
      <c r="H3307" s="631"/>
    </row>
    <row r="3308" spans="3:8" x14ac:dyDescent="0.25">
      <c r="C3308" s="31"/>
      <c r="D3308" s="31"/>
      <c r="E3308" s="6"/>
      <c r="F3308" s="629"/>
      <c r="H3308" s="631"/>
    </row>
    <row r="3309" spans="3:8" x14ac:dyDescent="0.25">
      <c r="C3309" s="31"/>
      <c r="D3309" s="31"/>
      <c r="E3309" s="6"/>
      <c r="F3309" s="629"/>
      <c r="H3309" s="631"/>
    </row>
    <row r="3310" spans="3:8" x14ac:dyDescent="0.25">
      <c r="C3310" s="31"/>
      <c r="D3310" s="31"/>
      <c r="E3310" s="6"/>
      <c r="F3310" s="629"/>
      <c r="H3310" s="631"/>
    </row>
    <row r="3311" spans="3:8" x14ac:dyDescent="0.25">
      <c r="C3311" s="31"/>
      <c r="D3311" s="31"/>
      <c r="E3311" s="6"/>
      <c r="F3311" s="629"/>
      <c r="H3311" s="631"/>
    </row>
    <row r="3312" spans="3:8" x14ac:dyDescent="0.25">
      <c r="C3312" s="31"/>
      <c r="D3312" s="31"/>
      <c r="E3312" s="6"/>
      <c r="F3312" s="629"/>
      <c r="H3312" s="631"/>
    </row>
    <row r="3313" spans="3:8" x14ac:dyDescent="0.25">
      <c r="C3313" s="31"/>
      <c r="D3313" s="31"/>
      <c r="E3313" s="6"/>
      <c r="F3313" s="629"/>
      <c r="H3313" s="631"/>
    </row>
    <row r="3314" spans="3:8" x14ac:dyDescent="0.25">
      <c r="C3314" s="31"/>
      <c r="D3314" s="31"/>
      <c r="E3314" s="6"/>
      <c r="F3314" s="629"/>
      <c r="H3314" s="631"/>
    </row>
    <row r="3315" spans="3:8" x14ac:dyDescent="0.25">
      <c r="C3315" s="31"/>
      <c r="D3315" s="31"/>
      <c r="E3315" s="6"/>
      <c r="F3315" s="629"/>
      <c r="H3315" s="631"/>
    </row>
    <row r="3316" spans="3:8" x14ac:dyDescent="0.25">
      <c r="C3316" s="31"/>
      <c r="D3316" s="31"/>
      <c r="E3316" s="6"/>
      <c r="F3316" s="629"/>
      <c r="H3316" s="631"/>
    </row>
    <row r="3317" spans="3:8" x14ac:dyDescent="0.25">
      <c r="C3317" s="31"/>
      <c r="D3317" s="31"/>
      <c r="E3317" s="6"/>
      <c r="F3317" s="629"/>
      <c r="H3317" s="631"/>
    </row>
    <row r="3318" spans="3:8" x14ac:dyDescent="0.25">
      <c r="C3318" s="31"/>
      <c r="D3318" s="31"/>
      <c r="E3318" s="6"/>
      <c r="F3318" s="629"/>
      <c r="H3318" s="631"/>
    </row>
    <row r="3319" spans="3:8" x14ac:dyDescent="0.25">
      <c r="C3319" s="31"/>
      <c r="D3319" s="31"/>
      <c r="E3319" s="6"/>
      <c r="F3319" s="629"/>
      <c r="H3319" s="631"/>
    </row>
    <row r="3320" spans="3:8" x14ac:dyDescent="0.25">
      <c r="C3320" s="31"/>
      <c r="D3320" s="31"/>
      <c r="E3320" s="6"/>
      <c r="F3320" s="629"/>
      <c r="H3320" s="631"/>
    </row>
    <row r="3321" spans="3:8" x14ac:dyDescent="0.25">
      <c r="C3321" s="31"/>
      <c r="D3321" s="31"/>
      <c r="E3321" s="6"/>
      <c r="F3321" s="629"/>
      <c r="H3321" s="631"/>
    </row>
    <row r="3322" spans="3:8" x14ac:dyDescent="0.25">
      <c r="C3322" s="31"/>
      <c r="D3322" s="31"/>
      <c r="E3322" s="6"/>
      <c r="F3322" s="629"/>
      <c r="H3322" s="631"/>
    </row>
    <row r="3323" spans="3:8" x14ac:dyDescent="0.25">
      <c r="C3323" s="31"/>
      <c r="D3323" s="31"/>
      <c r="E3323" s="6"/>
      <c r="F3323" s="629"/>
      <c r="H3323" s="631"/>
    </row>
    <row r="3324" spans="3:8" x14ac:dyDescent="0.25">
      <c r="C3324" s="31"/>
      <c r="D3324" s="31"/>
      <c r="E3324" s="6"/>
      <c r="F3324" s="629"/>
      <c r="H3324" s="631"/>
    </row>
    <row r="3325" spans="3:8" x14ac:dyDescent="0.25">
      <c r="C3325" s="31"/>
      <c r="D3325" s="31"/>
      <c r="E3325" s="6"/>
      <c r="F3325" s="629"/>
      <c r="H3325" s="631"/>
    </row>
    <row r="3326" spans="3:8" x14ac:dyDescent="0.25">
      <c r="C3326" s="31"/>
      <c r="D3326" s="31"/>
      <c r="E3326" s="6"/>
      <c r="F3326" s="629"/>
      <c r="H3326" s="631"/>
    </row>
    <row r="3327" spans="3:8" x14ac:dyDescent="0.25">
      <c r="C3327" s="31"/>
      <c r="D3327" s="31"/>
      <c r="E3327" s="6"/>
      <c r="F3327" s="629"/>
      <c r="H3327" s="631"/>
    </row>
    <row r="3328" spans="3:8" x14ac:dyDescent="0.25">
      <c r="C3328" s="31"/>
      <c r="D3328" s="31"/>
      <c r="E3328" s="6"/>
      <c r="F3328" s="629"/>
      <c r="H3328" s="631"/>
    </row>
    <row r="3329" spans="3:8" x14ac:dyDescent="0.25">
      <c r="C3329" s="31"/>
      <c r="D3329" s="31"/>
      <c r="E3329" s="6"/>
      <c r="F3329" s="629"/>
      <c r="H3329" s="631"/>
    </row>
    <row r="3330" spans="3:8" x14ac:dyDescent="0.25">
      <c r="C3330" s="31"/>
      <c r="D3330" s="31"/>
      <c r="E3330" s="6"/>
      <c r="F3330" s="629"/>
      <c r="H3330" s="631"/>
    </row>
    <row r="3331" spans="3:8" x14ac:dyDescent="0.25">
      <c r="C3331" s="31"/>
      <c r="D3331" s="31"/>
      <c r="E3331" s="6"/>
      <c r="F3331" s="629"/>
      <c r="H3331" s="631"/>
    </row>
    <row r="3332" spans="3:8" x14ac:dyDescent="0.25">
      <c r="C3332" s="31"/>
      <c r="D3332" s="31"/>
      <c r="E3332" s="6"/>
      <c r="F3332" s="629"/>
      <c r="H3332" s="631"/>
    </row>
    <row r="3333" spans="3:8" x14ac:dyDescent="0.25">
      <c r="C3333" s="31"/>
      <c r="D3333" s="31"/>
      <c r="E3333" s="6"/>
      <c r="F3333" s="629"/>
      <c r="H3333" s="631"/>
    </row>
    <row r="3334" spans="3:8" x14ac:dyDescent="0.25">
      <c r="C3334" s="31"/>
      <c r="D3334" s="31"/>
      <c r="E3334" s="6"/>
      <c r="F3334" s="629"/>
      <c r="H3334" s="631"/>
    </row>
    <row r="3335" spans="3:8" x14ac:dyDescent="0.25">
      <c r="C3335" s="31"/>
      <c r="D3335" s="31"/>
      <c r="E3335" s="6"/>
      <c r="F3335" s="629"/>
      <c r="H3335" s="631"/>
    </row>
    <row r="3336" spans="3:8" x14ac:dyDescent="0.25">
      <c r="C3336" s="31"/>
      <c r="D3336" s="31"/>
      <c r="E3336" s="6"/>
      <c r="F3336" s="629"/>
      <c r="H3336" s="631"/>
    </row>
    <row r="3337" spans="3:8" x14ac:dyDescent="0.25">
      <c r="C3337" s="31"/>
      <c r="D3337" s="31"/>
      <c r="E3337" s="6"/>
      <c r="F3337" s="629"/>
      <c r="H3337" s="631"/>
    </row>
    <row r="3338" spans="3:8" x14ac:dyDescent="0.25">
      <c r="C3338" s="31"/>
      <c r="D3338" s="31"/>
      <c r="E3338" s="6"/>
      <c r="F3338" s="629"/>
      <c r="H3338" s="631"/>
    </row>
    <row r="3339" spans="3:8" x14ac:dyDescent="0.25">
      <c r="C3339" s="31"/>
      <c r="D3339" s="31"/>
      <c r="E3339" s="6"/>
      <c r="F3339" s="629"/>
      <c r="H3339" s="631"/>
    </row>
    <row r="3340" spans="3:8" x14ac:dyDescent="0.25">
      <c r="C3340" s="31"/>
      <c r="D3340" s="31"/>
      <c r="E3340" s="6"/>
      <c r="F3340" s="629"/>
      <c r="H3340" s="631"/>
    </row>
    <row r="3341" spans="3:8" x14ac:dyDescent="0.25">
      <c r="C3341" s="31"/>
      <c r="D3341" s="31"/>
      <c r="E3341" s="6"/>
      <c r="F3341" s="629"/>
      <c r="H3341" s="631"/>
    </row>
    <row r="3342" spans="3:8" x14ac:dyDescent="0.25">
      <c r="C3342" s="31"/>
      <c r="D3342" s="31"/>
      <c r="E3342" s="6"/>
      <c r="F3342" s="629"/>
      <c r="H3342" s="631"/>
    </row>
    <row r="3343" spans="3:8" x14ac:dyDescent="0.25">
      <c r="C3343" s="31"/>
      <c r="D3343" s="31"/>
      <c r="E3343" s="6"/>
      <c r="F3343" s="629"/>
      <c r="H3343" s="631"/>
    </row>
    <row r="3344" spans="3:8" x14ac:dyDescent="0.25">
      <c r="C3344" s="31"/>
      <c r="D3344" s="31"/>
      <c r="E3344" s="6"/>
      <c r="F3344" s="629"/>
      <c r="H3344" s="631"/>
    </row>
    <row r="3345" spans="3:8" x14ac:dyDescent="0.25">
      <c r="C3345" s="31"/>
      <c r="D3345" s="31"/>
      <c r="E3345" s="6"/>
      <c r="F3345" s="629"/>
      <c r="H3345" s="631"/>
    </row>
    <row r="3346" spans="3:8" x14ac:dyDescent="0.25">
      <c r="C3346" s="31"/>
      <c r="D3346" s="31"/>
      <c r="E3346" s="6"/>
      <c r="F3346" s="629"/>
      <c r="H3346" s="631"/>
    </row>
    <row r="3347" spans="3:8" x14ac:dyDescent="0.25">
      <c r="C3347" s="31"/>
      <c r="D3347" s="31"/>
      <c r="E3347" s="6"/>
      <c r="F3347" s="629"/>
      <c r="H3347" s="631"/>
    </row>
    <row r="3348" spans="3:8" x14ac:dyDescent="0.25">
      <c r="C3348" s="31"/>
      <c r="D3348" s="31"/>
      <c r="E3348" s="6"/>
      <c r="F3348" s="629"/>
      <c r="H3348" s="631"/>
    </row>
    <row r="3349" spans="3:8" x14ac:dyDescent="0.25">
      <c r="C3349" s="31"/>
      <c r="D3349" s="31"/>
      <c r="E3349" s="6"/>
      <c r="F3349" s="629"/>
      <c r="H3349" s="631"/>
    </row>
    <row r="3350" spans="3:8" x14ac:dyDescent="0.25">
      <c r="C3350" s="31"/>
      <c r="D3350" s="31"/>
      <c r="E3350" s="6"/>
      <c r="F3350" s="629"/>
      <c r="H3350" s="631"/>
    </row>
    <row r="3351" spans="3:8" x14ac:dyDescent="0.25">
      <c r="C3351" s="31"/>
      <c r="D3351" s="31"/>
      <c r="E3351" s="6"/>
      <c r="F3351" s="629"/>
      <c r="H3351" s="631"/>
    </row>
    <row r="3352" spans="3:8" x14ac:dyDescent="0.25">
      <c r="C3352" s="31"/>
      <c r="D3352" s="31"/>
      <c r="E3352" s="6"/>
      <c r="F3352" s="629"/>
      <c r="H3352" s="631"/>
    </row>
    <row r="3353" spans="3:8" x14ac:dyDescent="0.25">
      <c r="C3353" s="31"/>
      <c r="D3353" s="31"/>
      <c r="E3353" s="6"/>
      <c r="F3353" s="629"/>
      <c r="H3353" s="631"/>
    </row>
    <row r="3354" spans="3:8" x14ac:dyDescent="0.25">
      <c r="C3354" s="31"/>
      <c r="D3354" s="31"/>
      <c r="E3354" s="6"/>
      <c r="F3354" s="629"/>
      <c r="H3354" s="631"/>
    </row>
    <row r="3355" spans="3:8" x14ac:dyDescent="0.25">
      <c r="C3355" s="31"/>
      <c r="D3355" s="31"/>
      <c r="E3355" s="6"/>
      <c r="F3355" s="629"/>
      <c r="H3355" s="631"/>
    </row>
    <row r="3356" spans="3:8" x14ac:dyDescent="0.25">
      <c r="C3356" s="31"/>
      <c r="D3356" s="31"/>
      <c r="E3356" s="6"/>
      <c r="F3356" s="629"/>
      <c r="H3356" s="631"/>
    </row>
    <row r="3357" spans="3:8" x14ac:dyDescent="0.25">
      <c r="C3357" s="31"/>
      <c r="D3357" s="31"/>
      <c r="E3357" s="6"/>
      <c r="F3357" s="629"/>
      <c r="H3357" s="631"/>
    </row>
    <row r="3358" spans="3:8" x14ac:dyDescent="0.25">
      <c r="C3358" s="31"/>
      <c r="D3358" s="31"/>
      <c r="E3358" s="6"/>
      <c r="F3358" s="629"/>
      <c r="H3358" s="631"/>
    </row>
    <row r="3359" spans="3:8" x14ac:dyDescent="0.25">
      <c r="C3359" s="31"/>
      <c r="D3359" s="31"/>
      <c r="E3359" s="6"/>
      <c r="F3359" s="629"/>
      <c r="H3359" s="631"/>
    </row>
    <row r="3360" spans="3:8" x14ac:dyDescent="0.25">
      <c r="C3360" s="31"/>
      <c r="D3360" s="31"/>
      <c r="E3360" s="6"/>
      <c r="F3360" s="629"/>
      <c r="H3360" s="631"/>
    </row>
    <row r="3361" spans="3:8" x14ac:dyDescent="0.25">
      <c r="C3361" s="31"/>
      <c r="D3361" s="31"/>
      <c r="E3361" s="6"/>
      <c r="F3361" s="629"/>
      <c r="H3361" s="631"/>
    </row>
    <row r="3362" spans="3:8" x14ac:dyDescent="0.25">
      <c r="C3362" s="31"/>
      <c r="D3362" s="31"/>
      <c r="E3362" s="6"/>
      <c r="F3362" s="629"/>
      <c r="H3362" s="631"/>
    </row>
    <row r="3363" spans="3:8" x14ac:dyDescent="0.25">
      <c r="C3363" s="31"/>
      <c r="D3363" s="31"/>
      <c r="E3363" s="6"/>
      <c r="F3363" s="629"/>
      <c r="H3363" s="631"/>
    </row>
    <row r="3364" spans="3:8" x14ac:dyDescent="0.25">
      <c r="C3364" s="31"/>
      <c r="D3364" s="31"/>
      <c r="E3364" s="6"/>
      <c r="F3364" s="629"/>
      <c r="H3364" s="631"/>
    </row>
    <row r="3365" spans="3:8" x14ac:dyDescent="0.25">
      <c r="C3365" s="31"/>
      <c r="D3365" s="31"/>
      <c r="E3365" s="6"/>
      <c r="F3365" s="629"/>
      <c r="H3365" s="631"/>
    </row>
    <row r="3366" spans="3:8" x14ac:dyDescent="0.25">
      <c r="C3366" s="31"/>
      <c r="D3366" s="31"/>
      <c r="E3366" s="6"/>
      <c r="F3366" s="629"/>
      <c r="H3366" s="631"/>
    </row>
    <row r="3367" spans="3:8" x14ac:dyDescent="0.25">
      <c r="C3367" s="31"/>
      <c r="D3367" s="31"/>
      <c r="E3367" s="6"/>
      <c r="F3367" s="629"/>
      <c r="H3367" s="631"/>
    </row>
    <row r="3368" spans="3:8" x14ac:dyDescent="0.25">
      <c r="C3368" s="31"/>
      <c r="D3368" s="31"/>
      <c r="E3368" s="6"/>
      <c r="F3368" s="629"/>
      <c r="H3368" s="631"/>
    </row>
    <row r="3369" spans="3:8" x14ac:dyDescent="0.25">
      <c r="C3369" s="31"/>
      <c r="D3369" s="31"/>
      <c r="E3369" s="6"/>
      <c r="F3369" s="629"/>
      <c r="H3369" s="631"/>
    </row>
    <row r="3370" spans="3:8" x14ac:dyDescent="0.25">
      <c r="C3370" s="31"/>
      <c r="D3370" s="31"/>
      <c r="E3370" s="6"/>
      <c r="F3370" s="629"/>
      <c r="H3370" s="631"/>
    </row>
    <row r="3371" spans="3:8" x14ac:dyDescent="0.25">
      <c r="C3371" s="31"/>
      <c r="D3371" s="31"/>
      <c r="E3371" s="6"/>
      <c r="F3371" s="629"/>
      <c r="H3371" s="631"/>
    </row>
    <row r="3372" spans="3:8" x14ac:dyDescent="0.25">
      <c r="C3372" s="31"/>
      <c r="D3372" s="31"/>
      <c r="E3372" s="6"/>
      <c r="F3372" s="629"/>
      <c r="H3372" s="631"/>
    </row>
    <row r="3373" spans="3:8" x14ac:dyDescent="0.25">
      <c r="C3373" s="31"/>
      <c r="D3373" s="31"/>
      <c r="E3373" s="6"/>
      <c r="F3373" s="629"/>
      <c r="H3373" s="631"/>
    </row>
    <row r="3374" spans="3:8" x14ac:dyDescent="0.25">
      <c r="C3374" s="31"/>
      <c r="D3374" s="31"/>
      <c r="E3374" s="6"/>
      <c r="F3374" s="629"/>
      <c r="H3374" s="631"/>
    </row>
    <row r="3375" spans="3:8" x14ac:dyDescent="0.25">
      <c r="C3375" s="31"/>
      <c r="D3375" s="31"/>
      <c r="E3375" s="6"/>
      <c r="F3375" s="629"/>
      <c r="H3375" s="631"/>
    </row>
    <row r="3376" spans="3:8" x14ac:dyDescent="0.25">
      <c r="C3376" s="31"/>
      <c r="D3376" s="31"/>
      <c r="E3376" s="6"/>
      <c r="F3376" s="629"/>
      <c r="H3376" s="631"/>
    </row>
    <row r="3377" spans="3:8" x14ac:dyDescent="0.25">
      <c r="C3377" s="31"/>
      <c r="D3377" s="31"/>
      <c r="E3377" s="6"/>
      <c r="F3377" s="629"/>
      <c r="H3377" s="631"/>
    </row>
    <row r="3378" spans="3:8" x14ac:dyDescent="0.25">
      <c r="C3378" s="31"/>
      <c r="D3378" s="31"/>
      <c r="E3378" s="6"/>
      <c r="F3378" s="629"/>
      <c r="H3378" s="631"/>
    </row>
    <row r="3379" spans="3:8" x14ac:dyDescent="0.25">
      <c r="C3379" s="31"/>
      <c r="D3379" s="31"/>
      <c r="E3379" s="6"/>
      <c r="F3379" s="629"/>
      <c r="H3379" s="631"/>
    </row>
    <row r="3380" spans="3:8" x14ac:dyDescent="0.25">
      <c r="C3380" s="31"/>
      <c r="D3380" s="31"/>
      <c r="E3380" s="6"/>
      <c r="F3380" s="629"/>
      <c r="H3380" s="631"/>
    </row>
    <row r="3381" spans="3:8" x14ac:dyDescent="0.25">
      <c r="C3381" s="31"/>
      <c r="D3381" s="31"/>
      <c r="E3381" s="6"/>
      <c r="F3381" s="629"/>
      <c r="H3381" s="631"/>
    </row>
    <row r="3382" spans="3:8" x14ac:dyDescent="0.25">
      <c r="C3382" s="31"/>
      <c r="D3382" s="31"/>
      <c r="E3382" s="6"/>
      <c r="F3382" s="629"/>
      <c r="H3382" s="631"/>
    </row>
    <row r="3383" spans="3:8" x14ac:dyDescent="0.25">
      <c r="C3383" s="31"/>
      <c r="D3383" s="31"/>
      <c r="E3383" s="6"/>
      <c r="F3383" s="629"/>
      <c r="H3383" s="631"/>
    </row>
    <row r="3384" spans="3:8" x14ac:dyDescent="0.25">
      <c r="C3384" s="31"/>
      <c r="D3384" s="31"/>
      <c r="E3384" s="6"/>
      <c r="F3384" s="629"/>
      <c r="H3384" s="631"/>
    </row>
    <row r="3385" spans="3:8" x14ac:dyDescent="0.25">
      <c r="C3385" s="31"/>
      <c r="D3385" s="31"/>
      <c r="E3385" s="6"/>
      <c r="F3385" s="629"/>
      <c r="H3385" s="631"/>
    </row>
    <row r="3386" spans="3:8" x14ac:dyDescent="0.25">
      <c r="C3386" s="31"/>
      <c r="D3386" s="31"/>
      <c r="E3386" s="6"/>
      <c r="F3386" s="629"/>
      <c r="H3386" s="631"/>
    </row>
    <row r="3387" spans="3:8" x14ac:dyDescent="0.25">
      <c r="C3387" s="31"/>
      <c r="D3387" s="31"/>
      <c r="E3387" s="6"/>
      <c r="F3387" s="629"/>
      <c r="H3387" s="631"/>
    </row>
    <row r="3388" spans="3:8" x14ac:dyDescent="0.25">
      <c r="C3388" s="31"/>
      <c r="D3388" s="31"/>
      <c r="E3388" s="6"/>
      <c r="F3388" s="629"/>
      <c r="H3388" s="631"/>
    </row>
    <row r="3389" spans="3:8" x14ac:dyDescent="0.25">
      <c r="C3389" s="31"/>
      <c r="D3389" s="31"/>
      <c r="E3389" s="6"/>
      <c r="F3389" s="629"/>
      <c r="H3389" s="631"/>
    </row>
    <row r="3390" spans="3:8" x14ac:dyDescent="0.25">
      <c r="C3390" s="31"/>
      <c r="D3390" s="31"/>
      <c r="E3390" s="6"/>
      <c r="F3390" s="629"/>
      <c r="H3390" s="631"/>
    </row>
    <row r="3391" spans="3:8" x14ac:dyDescent="0.25">
      <c r="C3391" s="31"/>
      <c r="D3391" s="31"/>
      <c r="E3391" s="6"/>
      <c r="F3391" s="629"/>
      <c r="H3391" s="631"/>
    </row>
    <row r="3392" spans="3:8" x14ac:dyDescent="0.25">
      <c r="C3392" s="31"/>
      <c r="D3392" s="31"/>
      <c r="E3392" s="6"/>
      <c r="F3392" s="629"/>
      <c r="H3392" s="631"/>
    </row>
    <row r="3393" spans="3:8" x14ac:dyDescent="0.25">
      <c r="C3393" s="31"/>
      <c r="D3393" s="31"/>
      <c r="E3393" s="6"/>
      <c r="F3393" s="629"/>
      <c r="H3393" s="631"/>
    </row>
    <row r="3394" spans="3:8" x14ac:dyDescent="0.25">
      <c r="C3394" s="31"/>
      <c r="D3394" s="31"/>
      <c r="E3394" s="6"/>
      <c r="F3394" s="629"/>
      <c r="H3394" s="631"/>
    </row>
    <row r="3395" spans="3:8" x14ac:dyDescent="0.25">
      <c r="C3395" s="31"/>
      <c r="D3395" s="31"/>
      <c r="E3395" s="6"/>
      <c r="F3395" s="629"/>
      <c r="H3395" s="631"/>
    </row>
    <row r="3396" spans="3:8" x14ac:dyDescent="0.25">
      <c r="C3396" s="31"/>
      <c r="D3396" s="31"/>
      <c r="E3396" s="6"/>
      <c r="F3396" s="629"/>
      <c r="H3396" s="631"/>
    </row>
    <row r="3397" spans="3:8" x14ac:dyDescent="0.25">
      <c r="C3397" s="31"/>
      <c r="D3397" s="31"/>
      <c r="E3397" s="6"/>
      <c r="F3397" s="629"/>
      <c r="H3397" s="631"/>
    </row>
    <row r="3398" spans="3:8" x14ac:dyDescent="0.25">
      <c r="C3398" s="31"/>
      <c r="D3398" s="31"/>
      <c r="E3398" s="6"/>
      <c r="F3398" s="629"/>
      <c r="H3398" s="631"/>
    </row>
    <row r="3399" spans="3:8" x14ac:dyDescent="0.25">
      <c r="C3399" s="31"/>
      <c r="D3399" s="31"/>
      <c r="E3399" s="6"/>
      <c r="F3399" s="629"/>
      <c r="H3399" s="631"/>
    </row>
    <row r="3400" spans="3:8" x14ac:dyDescent="0.25">
      <c r="C3400" s="31"/>
      <c r="D3400" s="31"/>
      <c r="E3400" s="6"/>
      <c r="F3400" s="629"/>
      <c r="H3400" s="631"/>
    </row>
    <row r="3401" spans="3:8" x14ac:dyDescent="0.25">
      <c r="C3401" s="31"/>
      <c r="D3401" s="31"/>
      <c r="E3401" s="6"/>
      <c r="F3401" s="629"/>
      <c r="H3401" s="631"/>
    </row>
    <row r="3402" spans="3:8" x14ac:dyDescent="0.25">
      <c r="C3402" s="31"/>
      <c r="D3402" s="31"/>
      <c r="E3402" s="6"/>
      <c r="F3402" s="629"/>
      <c r="H3402" s="631"/>
    </row>
    <row r="3403" spans="3:8" x14ac:dyDescent="0.25">
      <c r="C3403" s="31"/>
      <c r="D3403" s="31"/>
      <c r="E3403" s="6"/>
      <c r="F3403" s="629"/>
      <c r="H3403" s="631"/>
    </row>
    <row r="3404" spans="3:8" x14ac:dyDescent="0.25">
      <c r="C3404" s="31"/>
      <c r="D3404" s="31"/>
      <c r="E3404" s="6"/>
      <c r="F3404" s="629"/>
      <c r="H3404" s="631"/>
    </row>
    <row r="3405" spans="3:8" x14ac:dyDescent="0.25">
      <c r="C3405" s="31"/>
      <c r="D3405" s="31"/>
      <c r="E3405" s="6"/>
      <c r="F3405" s="629"/>
      <c r="H3405" s="631"/>
    </row>
    <row r="3406" spans="3:8" x14ac:dyDescent="0.25">
      <c r="C3406" s="31"/>
      <c r="D3406" s="31"/>
      <c r="E3406" s="6"/>
      <c r="F3406" s="629"/>
      <c r="H3406" s="631"/>
    </row>
    <row r="3407" spans="3:8" x14ac:dyDescent="0.25">
      <c r="C3407" s="31"/>
      <c r="D3407" s="31"/>
      <c r="E3407" s="6"/>
      <c r="F3407" s="629"/>
      <c r="H3407" s="631"/>
    </row>
    <row r="3408" spans="3:8" x14ac:dyDescent="0.25">
      <c r="C3408" s="31"/>
      <c r="D3408" s="31"/>
      <c r="E3408" s="6"/>
      <c r="F3408" s="629"/>
      <c r="H3408" s="631"/>
    </row>
    <row r="3409" spans="3:8" x14ac:dyDescent="0.25">
      <c r="C3409" s="31"/>
      <c r="D3409" s="31"/>
      <c r="E3409" s="6"/>
      <c r="F3409" s="629"/>
      <c r="H3409" s="631"/>
    </row>
    <row r="3410" spans="3:8" x14ac:dyDescent="0.25">
      <c r="C3410" s="31"/>
      <c r="D3410" s="31"/>
      <c r="E3410" s="6"/>
      <c r="F3410" s="629"/>
      <c r="H3410" s="631"/>
    </row>
    <row r="3411" spans="3:8" x14ac:dyDescent="0.25">
      <c r="C3411" s="31"/>
      <c r="D3411" s="31"/>
      <c r="E3411" s="6"/>
      <c r="F3411" s="629"/>
      <c r="H3411" s="631"/>
    </row>
    <row r="3412" spans="3:8" x14ac:dyDescent="0.25">
      <c r="C3412" s="31"/>
      <c r="D3412" s="31"/>
      <c r="E3412" s="6"/>
      <c r="F3412" s="629"/>
      <c r="H3412" s="631"/>
    </row>
    <row r="3413" spans="3:8" x14ac:dyDescent="0.25">
      <c r="C3413" s="31"/>
      <c r="D3413" s="31"/>
      <c r="E3413" s="6"/>
      <c r="F3413" s="629"/>
      <c r="H3413" s="631"/>
    </row>
    <row r="3414" spans="3:8" x14ac:dyDescent="0.25">
      <c r="C3414" s="31"/>
      <c r="D3414" s="31"/>
      <c r="E3414" s="6"/>
      <c r="F3414" s="629"/>
      <c r="H3414" s="631"/>
    </row>
    <row r="3415" spans="3:8" x14ac:dyDescent="0.25">
      <c r="C3415" s="31"/>
      <c r="D3415" s="31"/>
      <c r="E3415" s="6"/>
      <c r="F3415" s="629"/>
      <c r="H3415" s="631"/>
    </row>
    <row r="3416" spans="3:8" x14ac:dyDescent="0.25">
      <c r="C3416" s="31"/>
      <c r="D3416" s="31"/>
      <c r="E3416" s="6"/>
      <c r="F3416" s="629"/>
      <c r="H3416" s="631"/>
    </row>
    <row r="3417" spans="3:8" x14ac:dyDescent="0.25">
      <c r="C3417" s="31"/>
      <c r="D3417" s="31"/>
      <c r="E3417" s="6"/>
      <c r="F3417" s="629"/>
      <c r="H3417" s="631"/>
    </row>
    <row r="3418" spans="3:8" x14ac:dyDescent="0.25">
      <c r="C3418" s="31"/>
      <c r="D3418" s="31"/>
      <c r="E3418" s="6"/>
      <c r="F3418" s="629"/>
      <c r="H3418" s="631"/>
    </row>
    <row r="3419" spans="3:8" x14ac:dyDescent="0.25">
      <c r="C3419" s="31"/>
      <c r="D3419" s="31"/>
      <c r="E3419" s="6"/>
      <c r="F3419" s="629"/>
      <c r="H3419" s="631"/>
    </row>
    <row r="3420" spans="3:8" x14ac:dyDescent="0.25">
      <c r="C3420" s="31"/>
      <c r="D3420" s="31"/>
      <c r="E3420" s="6"/>
      <c r="F3420" s="629"/>
      <c r="H3420" s="631"/>
    </row>
    <row r="3421" spans="3:8" x14ac:dyDescent="0.25">
      <c r="C3421" s="31"/>
      <c r="D3421" s="31"/>
      <c r="E3421" s="6"/>
      <c r="F3421" s="629"/>
      <c r="H3421" s="631"/>
    </row>
    <row r="3422" spans="3:8" x14ac:dyDescent="0.25">
      <c r="C3422" s="31"/>
      <c r="D3422" s="31"/>
      <c r="E3422" s="6"/>
      <c r="F3422" s="629"/>
      <c r="H3422" s="631"/>
    </row>
    <row r="3423" spans="3:8" x14ac:dyDescent="0.25">
      <c r="C3423" s="31"/>
      <c r="D3423" s="31"/>
      <c r="E3423" s="6"/>
      <c r="F3423" s="629"/>
      <c r="H3423" s="631"/>
    </row>
    <row r="3424" spans="3:8" x14ac:dyDescent="0.25">
      <c r="C3424" s="31"/>
      <c r="D3424" s="31"/>
      <c r="E3424" s="6"/>
      <c r="F3424" s="629"/>
      <c r="H3424" s="631"/>
    </row>
    <row r="3425" spans="3:8" x14ac:dyDescent="0.25">
      <c r="C3425" s="31"/>
      <c r="D3425" s="31"/>
      <c r="E3425" s="6"/>
      <c r="F3425" s="629"/>
      <c r="H3425" s="631"/>
    </row>
    <row r="3426" spans="3:8" x14ac:dyDescent="0.25">
      <c r="C3426" s="31"/>
      <c r="D3426" s="31"/>
      <c r="E3426" s="6"/>
      <c r="F3426" s="629"/>
      <c r="H3426" s="631"/>
    </row>
    <row r="3427" spans="3:8" x14ac:dyDescent="0.25">
      <c r="C3427" s="31"/>
      <c r="D3427" s="31"/>
      <c r="E3427" s="6"/>
      <c r="F3427" s="629"/>
      <c r="H3427" s="631"/>
    </row>
    <row r="3428" spans="3:8" x14ac:dyDescent="0.25">
      <c r="C3428" s="31"/>
      <c r="D3428" s="31"/>
      <c r="E3428" s="6"/>
      <c r="F3428" s="629"/>
      <c r="H3428" s="631"/>
    </row>
    <row r="3429" spans="3:8" x14ac:dyDescent="0.25">
      <c r="C3429" s="31"/>
      <c r="D3429" s="31"/>
      <c r="E3429" s="6"/>
      <c r="F3429" s="629"/>
      <c r="H3429" s="631"/>
    </row>
    <row r="3430" spans="3:8" x14ac:dyDescent="0.25">
      <c r="C3430" s="31"/>
      <c r="D3430" s="31"/>
      <c r="E3430" s="6"/>
      <c r="F3430" s="629"/>
      <c r="H3430" s="631"/>
    </row>
    <row r="3431" spans="3:8" x14ac:dyDescent="0.25">
      <c r="C3431" s="31"/>
      <c r="D3431" s="31"/>
      <c r="E3431" s="6"/>
      <c r="F3431" s="629"/>
      <c r="H3431" s="631"/>
    </row>
    <row r="3432" spans="3:8" x14ac:dyDescent="0.25">
      <c r="C3432" s="31"/>
      <c r="D3432" s="31"/>
      <c r="E3432" s="6"/>
      <c r="F3432" s="629"/>
      <c r="H3432" s="631"/>
    </row>
    <row r="3433" spans="3:8" x14ac:dyDescent="0.25">
      <c r="C3433" s="31"/>
      <c r="D3433" s="31"/>
      <c r="E3433" s="6"/>
      <c r="F3433" s="629"/>
      <c r="H3433" s="631"/>
    </row>
    <row r="3434" spans="3:8" x14ac:dyDescent="0.25">
      <c r="C3434" s="31"/>
      <c r="D3434" s="31"/>
      <c r="E3434" s="6"/>
      <c r="F3434" s="629"/>
      <c r="H3434" s="631"/>
    </row>
    <row r="3435" spans="3:8" x14ac:dyDescent="0.25">
      <c r="C3435" s="31"/>
      <c r="D3435" s="31"/>
      <c r="E3435" s="6"/>
      <c r="F3435" s="629"/>
      <c r="H3435" s="631"/>
    </row>
    <row r="3436" spans="3:8" x14ac:dyDescent="0.25">
      <c r="C3436" s="31"/>
      <c r="D3436" s="31"/>
      <c r="E3436" s="6"/>
      <c r="F3436" s="629"/>
      <c r="H3436" s="631"/>
    </row>
    <row r="3437" spans="3:8" x14ac:dyDescent="0.25">
      <c r="C3437" s="31"/>
      <c r="D3437" s="31"/>
      <c r="E3437" s="6"/>
      <c r="F3437" s="629"/>
      <c r="H3437" s="631"/>
    </row>
    <row r="3438" spans="3:8" x14ac:dyDescent="0.25">
      <c r="C3438" s="31"/>
      <c r="D3438" s="31"/>
      <c r="E3438" s="6"/>
      <c r="F3438" s="629"/>
      <c r="H3438" s="631"/>
    </row>
    <row r="3439" spans="3:8" x14ac:dyDescent="0.25">
      <c r="C3439" s="31"/>
      <c r="D3439" s="31"/>
      <c r="E3439" s="6"/>
      <c r="F3439" s="629"/>
      <c r="H3439" s="631"/>
    </row>
    <row r="3440" spans="3:8" x14ac:dyDescent="0.25">
      <c r="C3440" s="31"/>
      <c r="D3440" s="31"/>
      <c r="E3440" s="6"/>
      <c r="F3440" s="629"/>
      <c r="H3440" s="631"/>
    </row>
    <row r="3441" spans="3:8" x14ac:dyDescent="0.25">
      <c r="C3441" s="31"/>
      <c r="D3441" s="31"/>
      <c r="E3441" s="6"/>
      <c r="F3441" s="629"/>
      <c r="H3441" s="631"/>
    </row>
    <row r="3442" spans="3:8" x14ac:dyDescent="0.25">
      <c r="C3442" s="31"/>
      <c r="D3442" s="31"/>
      <c r="E3442" s="6"/>
      <c r="F3442" s="629"/>
      <c r="H3442" s="631"/>
    </row>
    <row r="3443" spans="3:8" x14ac:dyDescent="0.25">
      <c r="C3443" s="31"/>
      <c r="D3443" s="31"/>
      <c r="E3443" s="6"/>
      <c r="F3443" s="629"/>
      <c r="H3443" s="631"/>
    </row>
    <row r="3444" spans="3:8" x14ac:dyDescent="0.25">
      <c r="C3444" s="31"/>
      <c r="D3444" s="31"/>
      <c r="E3444" s="6"/>
      <c r="F3444" s="629"/>
      <c r="H3444" s="631"/>
    </row>
    <row r="3445" spans="3:8" x14ac:dyDescent="0.25">
      <c r="C3445" s="31"/>
      <c r="D3445" s="31"/>
      <c r="E3445" s="6"/>
      <c r="F3445" s="629"/>
      <c r="H3445" s="631"/>
    </row>
    <row r="3446" spans="3:8" x14ac:dyDescent="0.25">
      <c r="C3446" s="31"/>
      <c r="D3446" s="31"/>
      <c r="E3446" s="6"/>
      <c r="F3446" s="629"/>
      <c r="H3446" s="631"/>
    </row>
    <row r="3447" spans="3:8" x14ac:dyDescent="0.25">
      <c r="C3447" s="31"/>
      <c r="D3447" s="31"/>
      <c r="E3447" s="6"/>
      <c r="F3447" s="629"/>
      <c r="H3447" s="631"/>
    </row>
    <row r="3448" spans="3:8" x14ac:dyDescent="0.25">
      <c r="C3448" s="31"/>
      <c r="D3448" s="31"/>
      <c r="E3448" s="6"/>
      <c r="F3448" s="629"/>
      <c r="H3448" s="631"/>
    </row>
    <row r="3449" spans="3:8" x14ac:dyDescent="0.25">
      <c r="C3449" s="31"/>
      <c r="D3449" s="31"/>
      <c r="E3449" s="6"/>
      <c r="F3449" s="629"/>
      <c r="H3449" s="631"/>
    </row>
    <row r="3450" spans="3:8" x14ac:dyDescent="0.25">
      <c r="C3450" s="31"/>
      <c r="D3450" s="31"/>
      <c r="E3450" s="6"/>
      <c r="F3450" s="629"/>
      <c r="H3450" s="631"/>
    </row>
    <row r="3451" spans="3:8" x14ac:dyDescent="0.25">
      <c r="C3451" s="31"/>
      <c r="D3451" s="31"/>
      <c r="E3451" s="6"/>
      <c r="F3451" s="629"/>
      <c r="H3451" s="631"/>
    </row>
    <row r="3452" spans="3:8" x14ac:dyDescent="0.25">
      <c r="C3452" s="31"/>
      <c r="D3452" s="31"/>
      <c r="E3452" s="6"/>
      <c r="F3452" s="629"/>
      <c r="H3452" s="631"/>
    </row>
    <row r="3453" spans="3:8" x14ac:dyDescent="0.25">
      <c r="C3453" s="31"/>
      <c r="D3453" s="31"/>
      <c r="E3453" s="6"/>
      <c r="F3453" s="629"/>
      <c r="H3453" s="631"/>
    </row>
    <row r="3454" spans="3:8" x14ac:dyDescent="0.25">
      <c r="C3454" s="31"/>
      <c r="D3454" s="31"/>
      <c r="E3454" s="6"/>
      <c r="F3454" s="629"/>
      <c r="H3454" s="631"/>
    </row>
    <row r="3455" spans="3:8" x14ac:dyDescent="0.25">
      <c r="C3455" s="31"/>
      <c r="D3455" s="31"/>
      <c r="E3455" s="6"/>
      <c r="F3455" s="629"/>
      <c r="H3455" s="631"/>
    </row>
    <row r="3456" spans="3:8" x14ac:dyDescent="0.25">
      <c r="C3456" s="31"/>
      <c r="D3456" s="31"/>
      <c r="E3456" s="6"/>
      <c r="F3456" s="629"/>
      <c r="H3456" s="631"/>
    </row>
    <row r="3457" spans="3:8" x14ac:dyDescent="0.25">
      <c r="C3457" s="31"/>
      <c r="D3457" s="31"/>
      <c r="E3457" s="6"/>
      <c r="F3457" s="629"/>
      <c r="H3457" s="631"/>
    </row>
    <row r="3458" spans="3:8" x14ac:dyDescent="0.25">
      <c r="C3458" s="31"/>
      <c r="D3458" s="31"/>
      <c r="E3458" s="6"/>
      <c r="F3458" s="629"/>
      <c r="H3458" s="631"/>
    </row>
    <row r="3459" spans="3:8" x14ac:dyDescent="0.25">
      <c r="C3459" s="31"/>
      <c r="D3459" s="31"/>
      <c r="E3459" s="6"/>
      <c r="F3459" s="629"/>
      <c r="H3459" s="631"/>
    </row>
    <row r="3460" spans="3:8" x14ac:dyDescent="0.25">
      <c r="C3460" s="31"/>
      <c r="D3460" s="31"/>
      <c r="E3460" s="6"/>
      <c r="F3460" s="629"/>
      <c r="H3460" s="631"/>
    </row>
    <row r="3461" spans="3:8" x14ac:dyDescent="0.25">
      <c r="C3461" s="31"/>
      <c r="D3461" s="31"/>
      <c r="E3461" s="6"/>
      <c r="F3461" s="629"/>
      <c r="H3461" s="631"/>
    </row>
    <row r="3462" spans="3:8" x14ac:dyDescent="0.25">
      <c r="C3462" s="31"/>
      <c r="D3462" s="31"/>
      <c r="E3462" s="6"/>
      <c r="F3462" s="629"/>
      <c r="H3462" s="631"/>
    </row>
    <row r="3463" spans="3:8" x14ac:dyDescent="0.25">
      <c r="C3463" s="31"/>
      <c r="D3463" s="31"/>
      <c r="E3463" s="6"/>
      <c r="F3463" s="629"/>
      <c r="H3463" s="631"/>
    </row>
    <row r="3464" spans="3:8" x14ac:dyDescent="0.25">
      <c r="C3464" s="31"/>
      <c r="D3464" s="31"/>
      <c r="E3464" s="6"/>
      <c r="F3464" s="629"/>
      <c r="H3464" s="631"/>
    </row>
    <row r="3465" spans="3:8" x14ac:dyDescent="0.25">
      <c r="C3465" s="31"/>
      <c r="D3465" s="31"/>
      <c r="E3465" s="6"/>
      <c r="F3465" s="629"/>
      <c r="H3465" s="631"/>
    </row>
    <row r="3466" spans="3:8" x14ac:dyDescent="0.25">
      <c r="C3466" s="31"/>
      <c r="D3466" s="31"/>
      <c r="E3466" s="6"/>
      <c r="F3466" s="629"/>
      <c r="H3466" s="631"/>
    </row>
    <row r="3467" spans="3:8" x14ac:dyDescent="0.25">
      <c r="C3467" s="31"/>
      <c r="D3467" s="31"/>
      <c r="E3467" s="6"/>
      <c r="F3467" s="629"/>
      <c r="H3467" s="631"/>
    </row>
    <row r="3468" spans="3:8" x14ac:dyDescent="0.25">
      <c r="C3468" s="31"/>
      <c r="D3468" s="31"/>
      <c r="E3468" s="6"/>
      <c r="F3468" s="629"/>
      <c r="H3468" s="631"/>
    </row>
    <row r="3469" spans="3:8" x14ac:dyDescent="0.25">
      <c r="C3469" s="31"/>
      <c r="D3469" s="31"/>
      <c r="E3469" s="6"/>
      <c r="F3469" s="629"/>
      <c r="H3469" s="631"/>
    </row>
    <row r="3470" spans="3:8" x14ac:dyDescent="0.25">
      <c r="C3470" s="31"/>
      <c r="D3470" s="31"/>
      <c r="E3470" s="6"/>
      <c r="F3470" s="629"/>
      <c r="H3470" s="631"/>
    </row>
    <row r="3471" spans="3:8" x14ac:dyDescent="0.25">
      <c r="C3471" s="31"/>
      <c r="D3471" s="31"/>
      <c r="E3471" s="6"/>
      <c r="F3471" s="629"/>
      <c r="H3471" s="631"/>
    </row>
    <row r="3472" spans="3:8" x14ac:dyDescent="0.25">
      <c r="C3472" s="31"/>
      <c r="D3472" s="31"/>
      <c r="E3472" s="6"/>
      <c r="F3472" s="629"/>
      <c r="H3472" s="631"/>
    </row>
    <row r="3473" spans="3:8" x14ac:dyDescent="0.25">
      <c r="C3473" s="31"/>
      <c r="D3473" s="31"/>
      <c r="E3473" s="6"/>
      <c r="F3473" s="629"/>
      <c r="H3473" s="631"/>
    </row>
    <row r="3474" spans="3:8" x14ac:dyDescent="0.25">
      <c r="C3474" s="31"/>
      <c r="D3474" s="31"/>
      <c r="E3474" s="6"/>
      <c r="F3474" s="629"/>
      <c r="H3474" s="631"/>
    </row>
    <row r="3475" spans="3:8" x14ac:dyDescent="0.25">
      <c r="C3475" s="31"/>
      <c r="D3475" s="31"/>
      <c r="E3475" s="6"/>
      <c r="F3475" s="629"/>
      <c r="H3475" s="631"/>
    </row>
    <row r="3476" spans="3:8" x14ac:dyDescent="0.25">
      <c r="C3476" s="31"/>
      <c r="D3476" s="31"/>
      <c r="E3476" s="6"/>
      <c r="F3476" s="629"/>
      <c r="H3476" s="631"/>
    </row>
    <row r="3477" spans="3:8" x14ac:dyDescent="0.25">
      <c r="C3477" s="31"/>
      <c r="D3477" s="31"/>
      <c r="E3477" s="6"/>
      <c r="F3477" s="629"/>
      <c r="H3477" s="631"/>
    </row>
    <row r="3478" spans="3:8" x14ac:dyDescent="0.25">
      <c r="C3478" s="31"/>
      <c r="D3478" s="31"/>
      <c r="E3478" s="6"/>
      <c r="F3478" s="629"/>
      <c r="H3478" s="631"/>
    </row>
    <row r="3479" spans="3:8" x14ac:dyDescent="0.25">
      <c r="C3479" s="31"/>
      <c r="D3479" s="31"/>
      <c r="E3479" s="6"/>
      <c r="F3479" s="629"/>
      <c r="H3479" s="631"/>
    </row>
    <row r="3480" spans="3:8" x14ac:dyDescent="0.25">
      <c r="C3480" s="31"/>
      <c r="D3480" s="31"/>
      <c r="E3480" s="6"/>
      <c r="F3480" s="629"/>
      <c r="H3480" s="631"/>
    </row>
    <row r="3481" spans="3:8" x14ac:dyDescent="0.25">
      <c r="C3481" s="31"/>
      <c r="D3481" s="31"/>
      <c r="E3481" s="6"/>
      <c r="F3481" s="629"/>
      <c r="H3481" s="631"/>
    </row>
    <row r="3482" spans="3:8" x14ac:dyDescent="0.25">
      <c r="C3482" s="31"/>
      <c r="D3482" s="31"/>
      <c r="E3482" s="6"/>
      <c r="F3482" s="629"/>
      <c r="H3482" s="631"/>
    </row>
    <row r="3483" spans="3:8" x14ac:dyDescent="0.25">
      <c r="C3483" s="31"/>
      <c r="D3483" s="31"/>
      <c r="E3483" s="6"/>
      <c r="F3483" s="629"/>
      <c r="H3483" s="631"/>
    </row>
    <row r="3484" spans="3:8" x14ac:dyDescent="0.25">
      <c r="C3484" s="31"/>
      <c r="D3484" s="31"/>
      <c r="E3484" s="6"/>
      <c r="F3484" s="629"/>
      <c r="H3484" s="631"/>
    </row>
    <row r="3485" spans="3:8" x14ac:dyDescent="0.25">
      <c r="C3485" s="31"/>
      <c r="D3485" s="31"/>
      <c r="E3485" s="6"/>
      <c r="F3485" s="629"/>
      <c r="H3485" s="631"/>
    </row>
    <row r="3486" spans="3:8" x14ac:dyDescent="0.25">
      <c r="C3486" s="31"/>
      <c r="D3486" s="31"/>
      <c r="E3486" s="6"/>
      <c r="F3486" s="629"/>
      <c r="H3486" s="631"/>
    </row>
    <row r="3487" spans="3:8" x14ac:dyDescent="0.25">
      <c r="C3487" s="31"/>
      <c r="D3487" s="31"/>
      <c r="E3487" s="6"/>
      <c r="F3487" s="629"/>
      <c r="H3487" s="631"/>
    </row>
    <row r="3488" spans="3:8" x14ac:dyDescent="0.25">
      <c r="C3488" s="31"/>
      <c r="D3488" s="31"/>
      <c r="E3488" s="6"/>
      <c r="F3488" s="629"/>
      <c r="H3488" s="631"/>
    </row>
    <row r="3489" spans="3:8" x14ac:dyDescent="0.25">
      <c r="C3489" s="31"/>
      <c r="D3489" s="31"/>
      <c r="E3489" s="6"/>
      <c r="F3489" s="629"/>
      <c r="H3489" s="631"/>
    </row>
    <row r="3490" spans="3:8" x14ac:dyDescent="0.25">
      <c r="C3490" s="31"/>
      <c r="D3490" s="31"/>
      <c r="E3490" s="6"/>
      <c r="F3490" s="629"/>
      <c r="H3490" s="631"/>
    </row>
    <row r="3491" spans="3:8" x14ac:dyDescent="0.25">
      <c r="C3491" s="31"/>
      <c r="D3491" s="31"/>
      <c r="E3491" s="6"/>
      <c r="F3491" s="629"/>
      <c r="H3491" s="631"/>
    </row>
    <row r="3492" spans="3:8" x14ac:dyDescent="0.25">
      <c r="C3492" s="31"/>
      <c r="D3492" s="31"/>
      <c r="E3492" s="6"/>
      <c r="F3492" s="629"/>
      <c r="H3492" s="631"/>
    </row>
    <row r="3493" spans="3:8" x14ac:dyDescent="0.25">
      <c r="C3493" s="31"/>
      <c r="D3493" s="31"/>
      <c r="E3493" s="6"/>
      <c r="F3493" s="629"/>
      <c r="H3493" s="631"/>
    </row>
    <row r="3494" spans="3:8" x14ac:dyDescent="0.25">
      <c r="C3494" s="31"/>
      <c r="D3494" s="31"/>
      <c r="E3494" s="6"/>
      <c r="F3494" s="629"/>
      <c r="H3494" s="631"/>
    </row>
    <row r="3495" spans="3:8" x14ac:dyDescent="0.25">
      <c r="C3495" s="31"/>
      <c r="D3495" s="31"/>
      <c r="E3495" s="6"/>
      <c r="F3495" s="629"/>
      <c r="H3495" s="631"/>
    </row>
    <row r="3496" spans="3:8" x14ac:dyDescent="0.25">
      <c r="C3496" s="31"/>
      <c r="D3496" s="31"/>
      <c r="E3496" s="6"/>
      <c r="F3496" s="629"/>
      <c r="H3496" s="631"/>
    </row>
    <row r="3497" spans="3:8" x14ac:dyDescent="0.25">
      <c r="C3497" s="31"/>
      <c r="D3497" s="31"/>
      <c r="E3497" s="6"/>
      <c r="F3497" s="629"/>
      <c r="H3497" s="631"/>
    </row>
    <row r="3498" spans="3:8" x14ac:dyDescent="0.25">
      <c r="C3498" s="31"/>
      <c r="D3498" s="31"/>
      <c r="E3498" s="6"/>
      <c r="F3498" s="629"/>
      <c r="H3498" s="631"/>
    </row>
    <row r="3499" spans="3:8" x14ac:dyDescent="0.25">
      <c r="C3499" s="31"/>
      <c r="D3499" s="31"/>
      <c r="E3499" s="6"/>
      <c r="F3499" s="629"/>
      <c r="H3499" s="631"/>
    </row>
    <row r="3500" spans="3:8" x14ac:dyDescent="0.25">
      <c r="C3500" s="31"/>
      <c r="D3500" s="31"/>
      <c r="E3500" s="6"/>
      <c r="F3500" s="629"/>
      <c r="H3500" s="631"/>
    </row>
    <row r="3501" spans="3:8" x14ac:dyDescent="0.25">
      <c r="C3501" s="31"/>
      <c r="D3501" s="31"/>
      <c r="E3501" s="6"/>
      <c r="F3501" s="629"/>
      <c r="H3501" s="631"/>
    </row>
    <row r="3502" spans="3:8" x14ac:dyDescent="0.25">
      <c r="C3502" s="31"/>
      <c r="D3502" s="31"/>
      <c r="E3502" s="6"/>
      <c r="F3502" s="629"/>
      <c r="H3502" s="631"/>
    </row>
    <row r="3503" spans="3:8" x14ac:dyDescent="0.25">
      <c r="C3503" s="31"/>
      <c r="D3503" s="31"/>
      <c r="E3503" s="6"/>
      <c r="F3503" s="629"/>
      <c r="H3503" s="631"/>
    </row>
    <row r="3504" spans="3:8" x14ac:dyDescent="0.25">
      <c r="C3504" s="31"/>
      <c r="D3504" s="31"/>
      <c r="E3504" s="6"/>
      <c r="F3504" s="629"/>
      <c r="H3504" s="631"/>
    </row>
    <row r="3505" spans="3:8" x14ac:dyDescent="0.25">
      <c r="C3505" s="31"/>
      <c r="D3505" s="31"/>
      <c r="E3505" s="6"/>
      <c r="F3505" s="629"/>
      <c r="H3505" s="631"/>
    </row>
    <row r="3506" spans="3:8" x14ac:dyDescent="0.25">
      <c r="C3506" s="31"/>
      <c r="D3506" s="31"/>
      <c r="E3506" s="6"/>
      <c r="F3506" s="629"/>
      <c r="H3506" s="631"/>
    </row>
    <row r="3507" spans="3:8" x14ac:dyDescent="0.25">
      <c r="C3507" s="31"/>
      <c r="D3507" s="31"/>
      <c r="E3507" s="6"/>
      <c r="F3507" s="629"/>
      <c r="H3507" s="631"/>
    </row>
    <row r="3508" spans="3:8" x14ac:dyDescent="0.25">
      <c r="C3508" s="31"/>
      <c r="D3508" s="31"/>
      <c r="E3508" s="6"/>
      <c r="F3508" s="629"/>
      <c r="H3508" s="631"/>
    </row>
    <row r="3509" spans="3:8" x14ac:dyDescent="0.25">
      <c r="C3509" s="31"/>
      <c r="D3509" s="31"/>
      <c r="E3509" s="6"/>
      <c r="F3509" s="629"/>
      <c r="H3509" s="631"/>
    </row>
    <row r="3510" spans="3:8" x14ac:dyDescent="0.25">
      <c r="C3510" s="31"/>
      <c r="D3510" s="31"/>
      <c r="E3510" s="6"/>
      <c r="F3510" s="629"/>
      <c r="H3510" s="631"/>
    </row>
    <row r="3511" spans="3:8" x14ac:dyDescent="0.25">
      <c r="C3511" s="31"/>
      <c r="D3511" s="31"/>
      <c r="E3511" s="6"/>
      <c r="F3511" s="629"/>
      <c r="H3511" s="631"/>
    </row>
    <row r="3512" spans="3:8" x14ac:dyDescent="0.25">
      <c r="C3512" s="31"/>
      <c r="D3512" s="31"/>
      <c r="E3512" s="6"/>
      <c r="F3512" s="629"/>
      <c r="H3512" s="631"/>
    </row>
    <row r="3513" spans="3:8" x14ac:dyDescent="0.25">
      <c r="C3513" s="31"/>
      <c r="D3513" s="31"/>
      <c r="E3513" s="6"/>
      <c r="F3513" s="629"/>
      <c r="H3513" s="631"/>
    </row>
    <row r="3514" spans="3:8" x14ac:dyDescent="0.25">
      <c r="C3514" s="31"/>
      <c r="D3514" s="31"/>
      <c r="E3514" s="6"/>
      <c r="F3514" s="629"/>
      <c r="H3514" s="631"/>
    </row>
    <row r="3515" spans="3:8" x14ac:dyDescent="0.25">
      <c r="C3515" s="31"/>
      <c r="D3515" s="31"/>
      <c r="E3515" s="6"/>
      <c r="F3515" s="629"/>
      <c r="H3515" s="631"/>
    </row>
    <row r="3516" spans="3:8" x14ac:dyDescent="0.25">
      <c r="C3516" s="31"/>
      <c r="D3516" s="31"/>
      <c r="E3516" s="6"/>
      <c r="F3516" s="629"/>
      <c r="H3516" s="631"/>
    </row>
    <row r="3517" spans="3:8" x14ac:dyDescent="0.25">
      <c r="C3517" s="31"/>
      <c r="D3517" s="31"/>
      <c r="E3517" s="6"/>
      <c r="F3517" s="629"/>
      <c r="H3517" s="631"/>
    </row>
    <row r="3518" spans="3:8" x14ac:dyDescent="0.25">
      <c r="C3518" s="31"/>
      <c r="D3518" s="31"/>
      <c r="E3518" s="6"/>
      <c r="F3518" s="629"/>
      <c r="H3518" s="631"/>
    </row>
    <row r="3519" spans="3:8" x14ac:dyDescent="0.25">
      <c r="C3519" s="31"/>
      <c r="D3519" s="31"/>
      <c r="E3519" s="6"/>
      <c r="F3519" s="629"/>
      <c r="H3519" s="631"/>
    </row>
    <row r="3520" spans="3:8" x14ac:dyDescent="0.25">
      <c r="C3520" s="31"/>
      <c r="D3520" s="31"/>
      <c r="E3520" s="6"/>
      <c r="F3520" s="629"/>
      <c r="H3520" s="631"/>
    </row>
    <row r="3521" spans="3:8" x14ac:dyDescent="0.25">
      <c r="C3521" s="31"/>
      <c r="D3521" s="31"/>
      <c r="E3521" s="6"/>
      <c r="F3521" s="629"/>
      <c r="H3521" s="631"/>
    </row>
    <row r="3522" spans="3:8" x14ac:dyDescent="0.25">
      <c r="C3522" s="31"/>
      <c r="D3522" s="31"/>
      <c r="E3522" s="6"/>
      <c r="F3522" s="629"/>
      <c r="H3522" s="631"/>
    </row>
    <row r="3523" spans="3:8" x14ac:dyDescent="0.25">
      <c r="C3523" s="31"/>
      <c r="D3523" s="31"/>
      <c r="E3523" s="6"/>
      <c r="F3523" s="629"/>
      <c r="H3523" s="631"/>
    </row>
    <row r="3524" spans="3:8" x14ac:dyDescent="0.25">
      <c r="C3524" s="31"/>
      <c r="D3524" s="31"/>
      <c r="E3524" s="6"/>
      <c r="F3524" s="629"/>
      <c r="H3524" s="631"/>
    </row>
    <row r="3525" spans="3:8" x14ac:dyDescent="0.25">
      <c r="C3525" s="31"/>
      <c r="D3525" s="31"/>
      <c r="E3525" s="6"/>
      <c r="F3525" s="629"/>
      <c r="H3525" s="631"/>
    </row>
    <row r="3526" spans="3:8" x14ac:dyDescent="0.25">
      <c r="C3526" s="31"/>
      <c r="D3526" s="31"/>
      <c r="E3526" s="6"/>
      <c r="F3526" s="629"/>
      <c r="H3526" s="631"/>
    </row>
    <row r="3527" spans="3:8" x14ac:dyDescent="0.25">
      <c r="C3527" s="31"/>
      <c r="D3527" s="31"/>
      <c r="E3527" s="6"/>
      <c r="F3527" s="629"/>
      <c r="H3527" s="631"/>
    </row>
    <row r="3528" spans="3:8" x14ac:dyDescent="0.25">
      <c r="C3528" s="31"/>
      <c r="D3528" s="31"/>
      <c r="E3528" s="6"/>
      <c r="F3528" s="629"/>
      <c r="H3528" s="631"/>
    </row>
    <row r="3529" spans="3:8" x14ac:dyDescent="0.25">
      <c r="C3529" s="31"/>
      <c r="D3529" s="31"/>
      <c r="E3529" s="6"/>
      <c r="F3529" s="629"/>
      <c r="H3529" s="631"/>
    </row>
    <row r="3530" spans="3:8" x14ac:dyDescent="0.25">
      <c r="C3530" s="31"/>
      <c r="D3530" s="31"/>
      <c r="E3530" s="6"/>
      <c r="F3530" s="629"/>
      <c r="H3530" s="631"/>
    </row>
    <row r="3531" spans="3:8" x14ac:dyDescent="0.25">
      <c r="C3531" s="31"/>
      <c r="D3531" s="31"/>
      <c r="E3531" s="6"/>
      <c r="F3531" s="629"/>
      <c r="H3531" s="631"/>
    </row>
    <row r="3532" spans="3:8" x14ac:dyDescent="0.25">
      <c r="C3532" s="31"/>
      <c r="D3532" s="31"/>
      <c r="E3532" s="6"/>
      <c r="F3532" s="629"/>
      <c r="H3532" s="631"/>
    </row>
    <row r="3533" spans="3:8" x14ac:dyDescent="0.25">
      <c r="C3533" s="31"/>
      <c r="D3533" s="31"/>
      <c r="E3533" s="6"/>
      <c r="F3533" s="629"/>
      <c r="H3533" s="631"/>
    </row>
    <row r="3534" spans="3:8" x14ac:dyDescent="0.25">
      <c r="C3534" s="31"/>
      <c r="D3534" s="31"/>
      <c r="E3534" s="6"/>
      <c r="F3534" s="629"/>
      <c r="H3534" s="631"/>
    </row>
    <row r="3535" spans="3:8" x14ac:dyDescent="0.25">
      <c r="C3535" s="31"/>
      <c r="D3535" s="31"/>
      <c r="E3535" s="6"/>
      <c r="F3535" s="629"/>
      <c r="H3535" s="631"/>
    </row>
    <row r="3536" spans="3:8" x14ac:dyDescent="0.25">
      <c r="C3536" s="31"/>
      <c r="D3536" s="31"/>
      <c r="E3536" s="6"/>
      <c r="F3536" s="629"/>
      <c r="H3536" s="631"/>
    </row>
    <row r="3537" spans="3:8" x14ac:dyDescent="0.25">
      <c r="C3537" s="31"/>
      <c r="D3537" s="31"/>
      <c r="E3537" s="6"/>
      <c r="F3537" s="629"/>
      <c r="H3537" s="631"/>
    </row>
    <row r="3538" spans="3:8" x14ac:dyDescent="0.25">
      <c r="C3538" s="31"/>
      <c r="D3538" s="31"/>
      <c r="E3538" s="6"/>
      <c r="F3538" s="629"/>
      <c r="H3538" s="631"/>
    </row>
    <row r="3539" spans="3:8" x14ac:dyDescent="0.25">
      <c r="C3539" s="31"/>
      <c r="D3539" s="31"/>
      <c r="E3539" s="6"/>
      <c r="F3539" s="629"/>
      <c r="H3539" s="631"/>
    </row>
    <row r="3540" spans="3:8" x14ac:dyDescent="0.25">
      <c r="C3540" s="31"/>
      <c r="D3540" s="31"/>
      <c r="E3540" s="6"/>
      <c r="F3540" s="629"/>
      <c r="H3540" s="631"/>
    </row>
    <row r="3541" spans="3:8" x14ac:dyDescent="0.25">
      <c r="C3541" s="31"/>
      <c r="D3541" s="31"/>
      <c r="E3541" s="6"/>
      <c r="F3541" s="629"/>
      <c r="H3541" s="631"/>
    </row>
    <row r="3542" spans="3:8" x14ac:dyDescent="0.25">
      <c r="C3542" s="31"/>
      <c r="D3542" s="31"/>
      <c r="E3542" s="6"/>
      <c r="F3542" s="629"/>
      <c r="H3542" s="631"/>
    </row>
    <row r="3543" spans="3:8" x14ac:dyDescent="0.25">
      <c r="C3543" s="31"/>
      <c r="D3543" s="31"/>
      <c r="E3543" s="6"/>
      <c r="F3543" s="629"/>
      <c r="H3543" s="631"/>
    </row>
    <row r="3544" spans="3:8" x14ac:dyDescent="0.25">
      <c r="C3544" s="31"/>
      <c r="D3544" s="31"/>
      <c r="E3544" s="6"/>
      <c r="F3544" s="629"/>
      <c r="H3544" s="631"/>
    </row>
    <row r="3545" spans="3:8" x14ac:dyDescent="0.25">
      <c r="C3545" s="31"/>
      <c r="D3545" s="31"/>
      <c r="E3545" s="6"/>
      <c r="F3545" s="629"/>
      <c r="H3545" s="631"/>
    </row>
    <row r="3546" spans="3:8" x14ac:dyDescent="0.25">
      <c r="C3546" s="31"/>
      <c r="D3546" s="31"/>
      <c r="E3546" s="6"/>
      <c r="F3546" s="629"/>
      <c r="H3546" s="631"/>
    </row>
    <row r="3547" spans="3:8" x14ac:dyDescent="0.25">
      <c r="C3547" s="31"/>
      <c r="D3547" s="31"/>
      <c r="E3547" s="6"/>
      <c r="F3547" s="629"/>
      <c r="H3547" s="631"/>
    </row>
    <row r="3548" spans="3:8" x14ac:dyDescent="0.25">
      <c r="C3548" s="31"/>
      <c r="D3548" s="31"/>
      <c r="E3548" s="6"/>
      <c r="F3548" s="629"/>
      <c r="H3548" s="631"/>
    </row>
    <row r="3549" spans="3:8" x14ac:dyDescent="0.25">
      <c r="C3549" s="31"/>
      <c r="D3549" s="31"/>
      <c r="E3549" s="6"/>
      <c r="F3549" s="629"/>
      <c r="H3549" s="631"/>
    </row>
    <row r="3550" spans="3:8" x14ac:dyDescent="0.25">
      <c r="C3550" s="31"/>
      <c r="D3550" s="31"/>
      <c r="E3550" s="6"/>
      <c r="F3550" s="629"/>
      <c r="H3550" s="631"/>
    </row>
    <row r="3551" spans="3:8" x14ac:dyDescent="0.25">
      <c r="C3551" s="31"/>
      <c r="D3551" s="31"/>
      <c r="E3551" s="6"/>
      <c r="F3551" s="629"/>
      <c r="H3551" s="631"/>
    </row>
    <row r="3552" spans="3:8" x14ac:dyDescent="0.25">
      <c r="C3552" s="31"/>
      <c r="D3552" s="31"/>
      <c r="E3552" s="6"/>
      <c r="F3552" s="629"/>
      <c r="H3552" s="631"/>
    </row>
    <row r="3553" spans="3:8" x14ac:dyDescent="0.25">
      <c r="C3553" s="31"/>
      <c r="D3553" s="31"/>
      <c r="E3553" s="6"/>
      <c r="F3553" s="629"/>
      <c r="H3553" s="631"/>
    </row>
    <row r="3554" spans="3:8" x14ac:dyDescent="0.25">
      <c r="C3554" s="31"/>
      <c r="D3554" s="31"/>
      <c r="E3554" s="6"/>
      <c r="F3554" s="629"/>
      <c r="H3554" s="631"/>
    </row>
    <row r="3555" spans="3:8" x14ac:dyDescent="0.25">
      <c r="C3555" s="31"/>
      <c r="D3555" s="31"/>
      <c r="E3555" s="6"/>
      <c r="F3555" s="629"/>
      <c r="H3555" s="631"/>
    </row>
    <row r="3556" spans="3:8" x14ac:dyDescent="0.25">
      <c r="C3556" s="31"/>
      <c r="D3556" s="31"/>
      <c r="E3556" s="6"/>
      <c r="F3556" s="629"/>
      <c r="H3556" s="631"/>
    </row>
    <row r="3557" spans="3:8" x14ac:dyDescent="0.25">
      <c r="C3557" s="31"/>
      <c r="D3557" s="31"/>
      <c r="E3557" s="6"/>
      <c r="F3557" s="629"/>
      <c r="H3557" s="631"/>
    </row>
    <row r="3558" spans="3:8" x14ac:dyDescent="0.25">
      <c r="C3558" s="31"/>
      <c r="D3558" s="31"/>
      <c r="E3558" s="6"/>
      <c r="F3558" s="629"/>
      <c r="H3558" s="631"/>
    </row>
    <row r="3559" spans="3:8" x14ac:dyDescent="0.25">
      <c r="C3559" s="31"/>
      <c r="D3559" s="31"/>
      <c r="E3559" s="6"/>
      <c r="F3559" s="629"/>
      <c r="H3559" s="631"/>
    </row>
    <row r="3560" spans="3:8" x14ac:dyDescent="0.25">
      <c r="C3560" s="31"/>
      <c r="D3560" s="31"/>
      <c r="E3560" s="6"/>
      <c r="F3560" s="629"/>
      <c r="H3560" s="631"/>
    </row>
    <row r="3561" spans="3:8" x14ac:dyDescent="0.25">
      <c r="C3561" s="31"/>
      <c r="D3561" s="31"/>
      <c r="E3561" s="6"/>
      <c r="F3561" s="629"/>
      <c r="H3561" s="631"/>
    </row>
    <row r="3562" spans="3:8" x14ac:dyDescent="0.25">
      <c r="C3562" s="31"/>
      <c r="D3562" s="31"/>
      <c r="E3562" s="6"/>
      <c r="F3562" s="629"/>
      <c r="H3562" s="631"/>
    </row>
    <row r="3563" spans="3:8" x14ac:dyDescent="0.25">
      <c r="C3563" s="31"/>
      <c r="D3563" s="31"/>
      <c r="E3563" s="6"/>
      <c r="F3563" s="629"/>
      <c r="H3563" s="631"/>
    </row>
    <row r="3564" spans="3:8" x14ac:dyDescent="0.25">
      <c r="C3564" s="31"/>
      <c r="D3564" s="31"/>
      <c r="E3564" s="6"/>
      <c r="F3564" s="629"/>
      <c r="H3564" s="631"/>
    </row>
    <row r="3565" spans="3:8" x14ac:dyDescent="0.25">
      <c r="C3565" s="31"/>
      <c r="D3565" s="31"/>
      <c r="E3565" s="6"/>
      <c r="F3565" s="629"/>
      <c r="H3565" s="631"/>
    </row>
    <row r="3566" spans="3:8" x14ac:dyDescent="0.25">
      <c r="C3566" s="31"/>
      <c r="D3566" s="31"/>
      <c r="E3566" s="6"/>
      <c r="F3566" s="629"/>
      <c r="H3566" s="631"/>
    </row>
    <row r="3567" spans="3:8" x14ac:dyDescent="0.25">
      <c r="C3567" s="31"/>
      <c r="D3567" s="31"/>
      <c r="E3567" s="6"/>
      <c r="F3567" s="629"/>
      <c r="H3567" s="631"/>
    </row>
    <row r="3568" spans="3:8" x14ac:dyDescent="0.25">
      <c r="C3568" s="31"/>
      <c r="D3568" s="31"/>
      <c r="E3568" s="6"/>
      <c r="F3568" s="629"/>
      <c r="H3568" s="631"/>
    </row>
    <row r="3569" spans="3:8" x14ac:dyDescent="0.25">
      <c r="C3569" s="31"/>
      <c r="D3569" s="31"/>
      <c r="E3569" s="6"/>
      <c r="F3569" s="629"/>
      <c r="H3569" s="631"/>
    </row>
    <row r="3570" spans="3:8" x14ac:dyDescent="0.25">
      <c r="C3570" s="31"/>
      <c r="D3570" s="31"/>
      <c r="E3570" s="6"/>
      <c r="F3570" s="629"/>
      <c r="H3570" s="631"/>
    </row>
    <row r="3571" spans="3:8" x14ac:dyDescent="0.25">
      <c r="C3571" s="31"/>
      <c r="D3571" s="31"/>
      <c r="E3571" s="6"/>
      <c r="F3571" s="629"/>
      <c r="H3571" s="631"/>
    </row>
    <row r="3572" spans="3:8" x14ac:dyDescent="0.25">
      <c r="C3572" s="31"/>
      <c r="D3572" s="31"/>
      <c r="E3572" s="6"/>
      <c r="F3572" s="629"/>
      <c r="H3572" s="631"/>
    </row>
    <row r="3573" spans="3:8" x14ac:dyDescent="0.25">
      <c r="C3573" s="31"/>
      <c r="D3573" s="31"/>
      <c r="E3573" s="6"/>
      <c r="F3573" s="629"/>
      <c r="H3573" s="631"/>
    </row>
    <row r="3574" spans="3:8" x14ac:dyDescent="0.25">
      <c r="C3574" s="31"/>
      <c r="D3574" s="31"/>
      <c r="E3574" s="6"/>
      <c r="F3574" s="629"/>
      <c r="H3574" s="631"/>
    </row>
    <row r="3575" spans="3:8" x14ac:dyDescent="0.25">
      <c r="C3575" s="31"/>
      <c r="D3575" s="31"/>
      <c r="E3575" s="6"/>
      <c r="F3575" s="629"/>
      <c r="H3575" s="631"/>
    </row>
    <row r="3576" spans="3:8" x14ac:dyDescent="0.25">
      <c r="C3576" s="31"/>
      <c r="D3576" s="31"/>
      <c r="E3576" s="6"/>
      <c r="F3576" s="629"/>
      <c r="H3576" s="631"/>
    </row>
    <row r="3577" spans="3:8" x14ac:dyDescent="0.25">
      <c r="C3577" s="31"/>
      <c r="D3577" s="31"/>
      <c r="E3577" s="6"/>
      <c r="F3577" s="629"/>
      <c r="H3577" s="631"/>
    </row>
    <row r="3578" spans="3:8" x14ac:dyDescent="0.25">
      <c r="C3578" s="31"/>
      <c r="D3578" s="31"/>
      <c r="E3578" s="6"/>
      <c r="F3578" s="629"/>
      <c r="H3578" s="631"/>
    </row>
    <row r="3579" spans="3:8" x14ac:dyDescent="0.25">
      <c r="C3579" s="31"/>
      <c r="D3579" s="31"/>
      <c r="E3579" s="6"/>
      <c r="F3579" s="629"/>
      <c r="H3579" s="631"/>
    </row>
    <row r="3580" spans="3:8" x14ac:dyDescent="0.25">
      <c r="C3580" s="31"/>
      <c r="D3580" s="31"/>
      <c r="E3580" s="6"/>
      <c r="F3580" s="629"/>
      <c r="H3580" s="631"/>
    </row>
    <row r="3581" spans="3:8" x14ac:dyDescent="0.25">
      <c r="C3581" s="31"/>
      <c r="D3581" s="31"/>
      <c r="E3581" s="6"/>
      <c r="F3581" s="629"/>
      <c r="H3581" s="631"/>
    </row>
    <row r="3582" spans="3:8" x14ac:dyDescent="0.25">
      <c r="C3582" s="31"/>
      <c r="D3582" s="31"/>
      <c r="E3582" s="6"/>
      <c r="F3582" s="629"/>
      <c r="H3582" s="631"/>
    </row>
    <row r="3583" spans="3:8" x14ac:dyDescent="0.25">
      <c r="C3583" s="31"/>
      <c r="D3583" s="31"/>
      <c r="E3583" s="6"/>
      <c r="F3583" s="629"/>
      <c r="H3583" s="631"/>
    </row>
    <row r="3584" spans="3:8" x14ac:dyDescent="0.25">
      <c r="C3584" s="31"/>
      <c r="D3584" s="31"/>
      <c r="E3584" s="6"/>
      <c r="F3584" s="629"/>
      <c r="H3584" s="631"/>
    </row>
    <row r="3585" spans="3:8" x14ac:dyDescent="0.25">
      <c r="C3585" s="31"/>
      <c r="D3585" s="31"/>
      <c r="E3585" s="6"/>
      <c r="F3585" s="629"/>
      <c r="H3585" s="631"/>
    </row>
    <row r="3586" spans="3:8" x14ac:dyDescent="0.25">
      <c r="C3586" s="31"/>
      <c r="D3586" s="31"/>
      <c r="E3586" s="6"/>
      <c r="F3586" s="629"/>
      <c r="H3586" s="631"/>
    </row>
    <row r="3587" spans="3:8" x14ac:dyDescent="0.25">
      <c r="C3587" s="31"/>
      <c r="D3587" s="31"/>
      <c r="E3587" s="6"/>
      <c r="F3587" s="629"/>
      <c r="H3587" s="631"/>
    </row>
    <row r="3588" spans="3:8" x14ac:dyDescent="0.25">
      <c r="C3588" s="31"/>
      <c r="D3588" s="31"/>
      <c r="E3588" s="6"/>
      <c r="F3588" s="629"/>
      <c r="H3588" s="631"/>
    </row>
    <row r="3589" spans="3:8" x14ac:dyDescent="0.25">
      <c r="C3589" s="31"/>
      <c r="D3589" s="31"/>
      <c r="E3589" s="6"/>
      <c r="F3589" s="629"/>
      <c r="H3589" s="631"/>
    </row>
    <row r="3590" spans="3:8" x14ac:dyDescent="0.25">
      <c r="C3590" s="31"/>
      <c r="D3590" s="31"/>
      <c r="E3590" s="6"/>
      <c r="F3590" s="629"/>
      <c r="H3590" s="631"/>
    </row>
    <row r="3591" spans="3:8" x14ac:dyDescent="0.25">
      <c r="C3591" s="31"/>
      <c r="D3591" s="31"/>
      <c r="E3591" s="6"/>
      <c r="F3591" s="629"/>
      <c r="H3591" s="631"/>
    </row>
    <row r="3592" spans="3:8" x14ac:dyDescent="0.25">
      <c r="C3592" s="31"/>
      <c r="D3592" s="31"/>
      <c r="E3592" s="6"/>
      <c r="F3592" s="629"/>
      <c r="H3592" s="631"/>
    </row>
    <row r="3593" spans="3:8" x14ac:dyDescent="0.25">
      <c r="C3593" s="31"/>
      <c r="D3593" s="31"/>
      <c r="E3593" s="6"/>
      <c r="F3593" s="629"/>
      <c r="H3593" s="631"/>
    </row>
    <row r="3594" spans="3:8" x14ac:dyDescent="0.25">
      <c r="C3594" s="31"/>
      <c r="D3594" s="31"/>
      <c r="E3594" s="6"/>
      <c r="F3594" s="629"/>
      <c r="H3594" s="631"/>
    </row>
    <row r="3595" spans="3:8" x14ac:dyDescent="0.25">
      <c r="C3595" s="31"/>
      <c r="D3595" s="31"/>
      <c r="E3595" s="6"/>
      <c r="F3595" s="629"/>
      <c r="H3595" s="631"/>
    </row>
    <row r="3596" spans="3:8" x14ac:dyDescent="0.25">
      <c r="C3596" s="31"/>
      <c r="D3596" s="31"/>
      <c r="E3596" s="6"/>
      <c r="F3596" s="629"/>
      <c r="H3596" s="631"/>
    </row>
    <row r="3597" spans="3:8" x14ac:dyDescent="0.25">
      <c r="C3597" s="31"/>
      <c r="D3597" s="31"/>
      <c r="E3597" s="6"/>
      <c r="F3597" s="629"/>
      <c r="H3597" s="631"/>
    </row>
    <row r="3598" spans="3:8" x14ac:dyDescent="0.25">
      <c r="C3598" s="31"/>
      <c r="D3598" s="31"/>
      <c r="E3598" s="6"/>
      <c r="F3598" s="629"/>
      <c r="H3598" s="631"/>
    </row>
    <row r="3599" spans="3:8" x14ac:dyDescent="0.25">
      <c r="C3599" s="31"/>
      <c r="D3599" s="31"/>
      <c r="E3599" s="6"/>
      <c r="F3599" s="629"/>
      <c r="H3599" s="631"/>
    </row>
    <row r="3600" spans="3:8" x14ac:dyDescent="0.25">
      <c r="C3600" s="31"/>
      <c r="D3600" s="31"/>
      <c r="E3600" s="6"/>
      <c r="F3600" s="629"/>
      <c r="H3600" s="631"/>
    </row>
    <row r="3601" spans="3:8" x14ac:dyDescent="0.25">
      <c r="C3601" s="31"/>
      <c r="D3601" s="31"/>
      <c r="E3601" s="6"/>
      <c r="F3601" s="629"/>
      <c r="H3601" s="631"/>
    </row>
    <row r="3602" spans="3:8" x14ac:dyDescent="0.25">
      <c r="C3602" s="31"/>
      <c r="D3602" s="31"/>
      <c r="E3602" s="6"/>
      <c r="F3602" s="629"/>
      <c r="H3602" s="631"/>
    </row>
    <row r="3603" spans="3:8" x14ac:dyDescent="0.25">
      <c r="C3603" s="31"/>
      <c r="D3603" s="31"/>
      <c r="E3603" s="6"/>
      <c r="F3603" s="629"/>
      <c r="H3603" s="631"/>
    </row>
    <row r="3604" spans="3:8" x14ac:dyDescent="0.25">
      <c r="C3604" s="31"/>
      <c r="D3604" s="31"/>
      <c r="E3604" s="6"/>
      <c r="F3604" s="629"/>
      <c r="H3604" s="631"/>
    </row>
    <row r="3605" spans="3:8" x14ac:dyDescent="0.25">
      <c r="C3605" s="31"/>
      <c r="D3605" s="31"/>
      <c r="E3605" s="6"/>
      <c r="F3605" s="629"/>
      <c r="H3605" s="631"/>
    </row>
    <row r="3606" spans="3:8" x14ac:dyDescent="0.25">
      <c r="C3606" s="31"/>
      <c r="D3606" s="31"/>
      <c r="E3606" s="6"/>
      <c r="F3606" s="629"/>
      <c r="H3606" s="631"/>
    </row>
    <row r="3607" spans="3:8" x14ac:dyDescent="0.25">
      <c r="C3607" s="31"/>
      <c r="D3607" s="31"/>
      <c r="E3607" s="6"/>
      <c r="F3607" s="629"/>
      <c r="H3607" s="631"/>
    </row>
    <row r="3608" spans="3:8" x14ac:dyDescent="0.25">
      <c r="C3608" s="31"/>
      <c r="D3608" s="31"/>
      <c r="E3608" s="6"/>
      <c r="F3608" s="629"/>
      <c r="H3608" s="631"/>
    </row>
    <row r="3609" spans="3:8" x14ac:dyDescent="0.25">
      <c r="C3609" s="31"/>
      <c r="D3609" s="31"/>
      <c r="E3609" s="6"/>
      <c r="F3609" s="629"/>
      <c r="H3609" s="631"/>
    </row>
    <row r="3610" spans="3:8" x14ac:dyDescent="0.25">
      <c r="C3610" s="31"/>
      <c r="D3610" s="31"/>
      <c r="E3610" s="6"/>
      <c r="F3610" s="629"/>
      <c r="H3610" s="631"/>
    </row>
    <row r="3611" spans="3:8" x14ac:dyDescent="0.25">
      <c r="C3611" s="31"/>
      <c r="D3611" s="31"/>
      <c r="E3611" s="6"/>
      <c r="F3611" s="629"/>
      <c r="H3611" s="631"/>
    </row>
    <row r="3612" spans="3:8" x14ac:dyDescent="0.25">
      <c r="C3612" s="31"/>
      <c r="D3612" s="31"/>
      <c r="E3612" s="6"/>
      <c r="F3612" s="629"/>
      <c r="H3612" s="631"/>
    </row>
    <row r="3613" spans="3:8" x14ac:dyDescent="0.25">
      <c r="C3613" s="31"/>
      <c r="D3613" s="31"/>
      <c r="E3613" s="6"/>
      <c r="F3613" s="629"/>
      <c r="H3613" s="631"/>
    </row>
    <row r="3614" spans="3:8" x14ac:dyDescent="0.25">
      <c r="C3614" s="31"/>
      <c r="D3614" s="31"/>
      <c r="E3614" s="6"/>
      <c r="F3614" s="629"/>
      <c r="H3614" s="631"/>
    </row>
    <row r="3615" spans="3:8" x14ac:dyDescent="0.25">
      <c r="C3615" s="31"/>
      <c r="D3615" s="31"/>
      <c r="E3615" s="6"/>
      <c r="F3615" s="629"/>
      <c r="H3615" s="631"/>
    </row>
    <row r="3616" spans="3:8" x14ac:dyDescent="0.25">
      <c r="C3616" s="31"/>
      <c r="D3616" s="31"/>
      <c r="E3616" s="6"/>
      <c r="F3616" s="629"/>
      <c r="H3616" s="631"/>
    </row>
    <row r="3617" spans="3:8" x14ac:dyDescent="0.25">
      <c r="C3617" s="31"/>
      <c r="D3617" s="31"/>
      <c r="E3617" s="6"/>
      <c r="F3617" s="629"/>
      <c r="H3617" s="631"/>
    </row>
    <row r="3618" spans="3:8" x14ac:dyDescent="0.25">
      <c r="C3618" s="31"/>
      <c r="D3618" s="31"/>
      <c r="E3618" s="6"/>
      <c r="F3618" s="629"/>
      <c r="H3618" s="631"/>
    </row>
    <row r="3619" spans="3:8" x14ac:dyDescent="0.25">
      <c r="C3619" s="31"/>
      <c r="D3619" s="31"/>
      <c r="E3619" s="6"/>
      <c r="F3619" s="629"/>
      <c r="H3619" s="631"/>
    </row>
    <row r="3620" spans="3:8" x14ac:dyDescent="0.25">
      <c r="C3620" s="31"/>
      <c r="D3620" s="31"/>
      <c r="E3620" s="6"/>
      <c r="F3620" s="629"/>
      <c r="H3620" s="631"/>
    </row>
    <row r="3621" spans="3:8" x14ac:dyDescent="0.25">
      <c r="C3621" s="31"/>
      <c r="D3621" s="31"/>
      <c r="E3621" s="6"/>
      <c r="F3621" s="629"/>
      <c r="H3621" s="631"/>
    </row>
    <row r="3622" spans="3:8" x14ac:dyDescent="0.25">
      <c r="C3622" s="31"/>
      <c r="D3622" s="31"/>
      <c r="E3622" s="6"/>
      <c r="F3622" s="629"/>
      <c r="H3622" s="631"/>
    </row>
    <row r="3623" spans="3:8" x14ac:dyDescent="0.25">
      <c r="C3623" s="31"/>
      <c r="D3623" s="31"/>
      <c r="E3623" s="6"/>
      <c r="F3623" s="629"/>
      <c r="H3623" s="631"/>
    </row>
    <row r="3624" spans="3:8" x14ac:dyDescent="0.25">
      <c r="C3624" s="31"/>
      <c r="D3624" s="31"/>
      <c r="E3624" s="6"/>
      <c r="F3624" s="629"/>
      <c r="H3624" s="631"/>
    </row>
    <row r="3625" spans="3:8" x14ac:dyDescent="0.25">
      <c r="C3625" s="31"/>
      <c r="D3625" s="31"/>
      <c r="E3625" s="6"/>
      <c r="F3625" s="629"/>
      <c r="H3625" s="631"/>
    </row>
    <row r="3626" spans="3:8" x14ac:dyDescent="0.25">
      <c r="C3626" s="31"/>
      <c r="D3626" s="31"/>
      <c r="E3626" s="6"/>
      <c r="F3626" s="629"/>
      <c r="H3626" s="631"/>
    </row>
    <row r="3627" spans="3:8" x14ac:dyDescent="0.25">
      <c r="C3627" s="31"/>
      <c r="D3627" s="31"/>
      <c r="E3627" s="6"/>
      <c r="F3627" s="629"/>
      <c r="H3627" s="631"/>
    </row>
    <row r="3628" spans="3:8" x14ac:dyDescent="0.25">
      <c r="C3628" s="31"/>
      <c r="D3628" s="31"/>
      <c r="E3628" s="6"/>
      <c r="F3628" s="629"/>
      <c r="H3628" s="631"/>
    </row>
    <row r="3629" spans="3:8" x14ac:dyDescent="0.25">
      <c r="C3629" s="31"/>
      <c r="D3629" s="31"/>
      <c r="E3629" s="6"/>
      <c r="F3629" s="629"/>
      <c r="H3629" s="631"/>
    </row>
    <row r="3630" spans="3:8" x14ac:dyDescent="0.25">
      <c r="C3630" s="31"/>
      <c r="D3630" s="31"/>
      <c r="E3630" s="6"/>
      <c r="F3630" s="629"/>
      <c r="H3630" s="631"/>
    </row>
    <row r="3631" spans="3:8" x14ac:dyDescent="0.25">
      <c r="C3631" s="31"/>
      <c r="D3631" s="31"/>
      <c r="E3631" s="6"/>
      <c r="F3631" s="629"/>
      <c r="H3631" s="631"/>
    </row>
    <row r="3632" spans="3:8" x14ac:dyDescent="0.25">
      <c r="C3632" s="31"/>
      <c r="D3632" s="31"/>
      <c r="E3632" s="6"/>
      <c r="F3632" s="629"/>
      <c r="H3632" s="631"/>
    </row>
    <row r="3633" spans="3:8" x14ac:dyDescent="0.25">
      <c r="C3633" s="31"/>
      <c r="D3633" s="31"/>
      <c r="E3633" s="6"/>
      <c r="F3633" s="629"/>
      <c r="H3633" s="631"/>
    </row>
    <row r="3634" spans="3:8" x14ac:dyDescent="0.25">
      <c r="C3634" s="31"/>
      <c r="D3634" s="31"/>
      <c r="E3634" s="6"/>
      <c r="F3634" s="629"/>
      <c r="H3634" s="631"/>
    </row>
    <row r="3635" spans="3:8" x14ac:dyDescent="0.25">
      <c r="C3635" s="31"/>
      <c r="D3635" s="31"/>
      <c r="E3635" s="6"/>
      <c r="F3635" s="629"/>
      <c r="H3635" s="631"/>
    </row>
    <row r="3636" spans="3:8" x14ac:dyDescent="0.25">
      <c r="C3636" s="31"/>
      <c r="D3636" s="31"/>
      <c r="E3636" s="6"/>
      <c r="F3636" s="629"/>
      <c r="H3636" s="631"/>
    </row>
    <row r="3637" spans="3:8" x14ac:dyDescent="0.25">
      <c r="C3637" s="31"/>
      <c r="D3637" s="31"/>
      <c r="E3637" s="6"/>
      <c r="F3637" s="629"/>
      <c r="H3637" s="631"/>
    </row>
    <row r="3638" spans="3:8" x14ac:dyDescent="0.25">
      <c r="C3638" s="31"/>
      <c r="D3638" s="31"/>
      <c r="E3638" s="6"/>
      <c r="F3638" s="629"/>
      <c r="H3638" s="631"/>
    </row>
    <row r="3639" spans="3:8" x14ac:dyDescent="0.25">
      <c r="C3639" s="31"/>
      <c r="D3639" s="31"/>
      <c r="E3639" s="6"/>
      <c r="F3639" s="629"/>
      <c r="H3639" s="631"/>
    </row>
    <row r="3640" spans="3:8" x14ac:dyDescent="0.25">
      <c r="C3640" s="31"/>
      <c r="D3640" s="31"/>
      <c r="E3640" s="6"/>
      <c r="F3640" s="629"/>
      <c r="H3640" s="631"/>
    </row>
    <row r="3641" spans="3:8" x14ac:dyDescent="0.25">
      <c r="C3641" s="31"/>
      <c r="D3641" s="31"/>
      <c r="E3641" s="6"/>
      <c r="F3641" s="629"/>
      <c r="H3641" s="631"/>
    </row>
    <row r="3642" spans="3:8" x14ac:dyDescent="0.25">
      <c r="C3642" s="31"/>
      <c r="D3642" s="31"/>
      <c r="E3642" s="6"/>
      <c r="F3642" s="629"/>
      <c r="H3642" s="631"/>
    </row>
    <row r="3643" spans="3:8" x14ac:dyDescent="0.25">
      <c r="C3643" s="31"/>
      <c r="D3643" s="31"/>
      <c r="E3643" s="6"/>
      <c r="F3643" s="629"/>
      <c r="H3643" s="631"/>
    </row>
    <row r="3644" spans="3:8" x14ac:dyDescent="0.25">
      <c r="C3644" s="31"/>
      <c r="D3644" s="31"/>
      <c r="E3644" s="6"/>
      <c r="F3644" s="629"/>
      <c r="H3644" s="631"/>
    </row>
    <row r="3645" spans="3:8" x14ac:dyDescent="0.25">
      <c r="C3645" s="31"/>
      <c r="D3645" s="31"/>
      <c r="E3645" s="6"/>
      <c r="F3645" s="629"/>
      <c r="H3645" s="631"/>
    </row>
    <row r="3646" spans="3:8" x14ac:dyDescent="0.25">
      <c r="C3646" s="31"/>
      <c r="D3646" s="31"/>
      <c r="E3646" s="6"/>
      <c r="F3646" s="629"/>
      <c r="H3646" s="631"/>
    </row>
    <row r="3647" spans="3:8" x14ac:dyDescent="0.25">
      <c r="C3647" s="31"/>
      <c r="D3647" s="31"/>
      <c r="E3647" s="6"/>
      <c r="F3647" s="629"/>
      <c r="H3647" s="631"/>
    </row>
    <row r="3648" spans="3:8" x14ac:dyDescent="0.25">
      <c r="C3648" s="31"/>
      <c r="D3648" s="31"/>
      <c r="E3648" s="6"/>
      <c r="F3648" s="629"/>
      <c r="H3648" s="631"/>
    </row>
    <row r="3649" spans="3:8" x14ac:dyDescent="0.25">
      <c r="C3649" s="31"/>
      <c r="D3649" s="31"/>
      <c r="E3649" s="6"/>
      <c r="F3649" s="629"/>
      <c r="H3649" s="631"/>
    </row>
    <row r="3650" spans="3:8" x14ac:dyDescent="0.25">
      <c r="C3650" s="31"/>
      <c r="D3650" s="31"/>
      <c r="E3650" s="6"/>
      <c r="F3650" s="629"/>
      <c r="H3650" s="631"/>
    </row>
    <row r="3651" spans="3:8" x14ac:dyDescent="0.25">
      <c r="C3651" s="31"/>
      <c r="D3651" s="31"/>
      <c r="E3651" s="6"/>
      <c r="F3651" s="629"/>
      <c r="H3651" s="631"/>
    </row>
    <row r="3652" spans="3:8" x14ac:dyDescent="0.25">
      <c r="C3652" s="31"/>
      <c r="D3652" s="31"/>
      <c r="E3652" s="6"/>
      <c r="F3652" s="629"/>
      <c r="H3652" s="631"/>
    </row>
    <row r="3653" spans="3:8" x14ac:dyDescent="0.25">
      <c r="C3653" s="31"/>
      <c r="D3653" s="31"/>
      <c r="E3653" s="6"/>
      <c r="F3653" s="629"/>
      <c r="H3653" s="631"/>
    </row>
    <row r="3654" spans="3:8" x14ac:dyDescent="0.25">
      <c r="C3654" s="31"/>
      <c r="D3654" s="31"/>
      <c r="E3654" s="6"/>
      <c r="F3654" s="629"/>
      <c r="H3654" s="631"/>
    </row>
    <row r="3655" spans="3:8" x14ac:dyDescent="0.25">
      <c r="C3655" s="31"/>
      <c r="D3655" s="31"/>
      <c r="E3655" s="6"/>
      <c r="F3655" s="629"/>
      <c r="H3655" s="631"/>
    </row>
    <row r="3656" spans="3:8" x14ac:dyDescent="0.25">
      <c r="C3656" s="31"/>
      <c r="D3656" s="31"/>
      <c r="E3656" s="6"/>
      <c r="F3656" s="629"/>
      <c r="H3656" s="631"/>
    </row>
    <row r="3657" spans="3:8" x14ac:dyDescent="0.25">
      <c r="C3657" s="31"/>
      <c r="D3657" s="31"/>
      <c r="E3657" s="6"/>
      <c r="F3657" s="629"/>
      <c r="H3657" s="631"/>
    </row>
    <row r="3658" spans="3:8" x14ac:dyDescent="0.25">
      <c r="C3658" s="31"/>
      <c r="D3658" s="31"/>
      <c r="E3658" s="6"/>
      <c r="F3658" s="629"/>
      <c r="H3658" s="631"/>
    </row>
    <row r="3659" spans="3:8" x14ac:dyDescent="0.25">
      <c r="C3659" s="31"/>
      <c r="D3659" s="31"/>
      <c r="E3659" s="6"/>
      <c r="F3659" s="629"/>
      <c r="H3659" s="631"/>
    </row>
    <row r="3660" spans="3:8" x14ac:dyDescent="0.25">
      <c r="C3660" s="31"/>
      <c r="D3660" s="31"/>
      <c r="E3660" s="6"/>
      <c r="F3660" s="629"/>
      <c r="H3660" s="631"/>
    </row>
    <row r="3661" spans="3:8" x14ac:dyDescent="0.25">
      <c r="C3661" s="31"/>
      <c r="D3661" s="31"/>
      <c r="E3661" s="6"/>
      <c r="F3661" s="629"/>
      <c r="H3661" s="631"/>
    </row>
    <row r="3662" spans="3:8" x14ac:dyDescent="0.25">
      <c r="C3662" s="31"/>
      <c r="D3662" s="31"/>
      <c r="E3662" s="6"/>
      <c r="F3662" s="629"/>
      <c r="H3662" s="631"/>
    </row>
    <row r="3663" spans="3:8" x14ac:dyDescent="0.25">
      <c r="C3663" s="31"/>
      <c r="D3663" s="31"/>
      <c r="E3663" s="6"/>
      <c r="F3663" s="629"/>
      <c r="H3663" s="631"/>
    </row>
    <row r="3664" spans="3:8" x14ac:dyDescent="0.25">
      <c r="C3664" s="31"/>
      <c r="D3664" s="31"/>
      <c r="E3664" s="6"/>
      <c r="F3664" s="629"/>
      <c r="H3664" s="631"/>
    </row>
    <row r="3665" spans="3:8" x14ac:dyDescent="0.25">
      <c r="C3665" s="31"/>
      <c r="D3665" s="31"/>
      <c r="E3665" s="6"/>
      <c r="F3665" s="629"/>
      <c r="H3665" s="631"/>
    </row>
    <row r="3666" spans="3:8" x14ac:dyDescent="0.25">
      <c r="C3666" s="31"/>
      <c r="D3666" s="31"/>
      <c r="E3666" s="6"/>
      <c r="F3666" s="629"/>
      <c r="H3666" s="631"/>
    </row>
    <row r="3667" spans="3:8" x14ac:dyDescent="0.25">
      <c r="C3667" s="31"/>
      <c r="D3667" s="31"/>
      <c r="E3667" s="6"/>
      <c r="F3667" s="629"/>
      <c r="H3667" s="631"/>
    </row>
    <row r="3668" spans="3:8" x14ac:dyDescent="0.25">
      <c r="C3668" s="31"/>
      <c r="D3668" s="31"/>
      <c r="E3668" s="6"/>
      <c r="F3668" s="629"/>
      <c r="H3668" s="631"/>
    </row>
    <row r="3669" spans="3:8" x14ac:dyDescent="0.25">
      <c r="C3669" s="31"/>
      <c r="D3669" s="31"/>
      <c r="E3669" s="6"/>
      <c r="F3669" s="629"/>
      <c r="H3669" s="631"/>
    </row>
    <row r="3670" spans="3:8" x14ac:dyDescent="0.25">
      <c r="C3670" s="31"/>
      <c r="D3670" s="31"/>
      <c r="E3670" s="6"/>
      <c r="F3670" s="629"/>
      <c r="H3670" s="631"/>
    </row>
    <row r="3671" spans="3:8" x14ac:dyDescent="0.25">
      <c r="C3671" s="31"/>
      <c r="D3671" s="31"/>
      <c r="E3671" s="6"/>
      <c r="F3671" s="629"/>
      <c r="H3671" s="631"/>
    </row>
    <row r="3672" spans="3:8" x14ac:dyDescent="0.25">
      <c r="C3672" s="31"/>
      <c r="D3672" s="31"/>
      <c r="E3672" s="6"/>
      <c r="F3672" s="629"/>
      <c r="H3672" s="631"/>
    </row>
    <row r="3673" spans="3:8" x14ac:dyDescent="0.25">
      <c r="C3673" s="31"/>
      <c r="D3673" s="31"/>
      <c r="E3673" s="6"/>
      <c r="F3673" s="629"/>
      <c r="H3673" s="631"/>
    </row>
    <row r="3674" spans="3:8" x14ac:dyDescent="0.25">
      <c r="C3674" s="31"/>
      <c r="D3674" s="31"/>
      <c r="E3674" s="6"/>
      <c r="F3674" s="629"/>
      <c r="H3674" s="631"/>
    </row>
    <row r="3675" spans="3:8" x14ac:dyDescent="0.25">
      <c r="C3675" s="31"/>
      <c r="D3675" s="31"/>
      <c r="E3675" s="6"/>
      <c r="F3675" s="629"/>
      <c r="H3675" s="631"/>
    </row>
    <row r="3676" spans="3:8" x14ac:dyDescent="0.25">
      <c r="C3676" s="31"/>
      <c r="D3676" s="31"/>
      <c r="E3676" s="6"/>
      <c r="F3676" s="629"/>
      <c r="H3676" s="631"/>
    </row>
    <row r="3677" spans="3:8" x14ac:dyDescent="0.25">
      <c r="C3677" s="31"/>
      <c r="D3677" s="31"/>
      <c r="E3677" s="6"/>
      <c r="F3677" s="629"/>
      <c r="H3677" s="631"/>
    </row>
    <row r="3678" spans="3:8" x14ac:dyDescent="0.25">
      <c r="C3678" s="31"/>
      <c r="D3678" s="31"/>
      <c r="E3678" s="6"/>
      <c r="F3678" s="629"/>
      <c r="H3678" s="631"/>
    </row>
    <row r="3679" spans="3:8" x14ac:dyDescent="0.25">
      <c r="C3679" s="31"/>
      <c r="D3679" s="31"/>
      <c r="E3679" s="6"/>
      <c r="F3679" s="629"/>
      <c r="H3679" s="631"/>
    </row>
    <row r="3680" spans="3:8" x14ac:dyDescent="0.25">
      <c r="C3680" s="31"/>
      <c r="D3680" s="31"/>
      <c r="E3680" s="6"/>
      <c r="F3680" s="629"/>
      <c r="H3680" s="631"/>
    </row>
    <row r="3681" spans="3:8" x14ac:dyDescent="0.25">
      <c r="C3681" s="31"/>
      <c r="D3681" s="31"/>
      <c r="E3681" s="6"/>
      <c r="F3681" s="629"/>
      <c r="H3681" s="631"/>
    </row>
    <row r="3682" spans="3:8" x14ac:dyDescent="0.25">
      <c r="C3682" s="31"/>
      <c r="D3682" s="31"/>
      <c r="E3682" s="6"/>
      <c r="F3682" s="629"/>
      <c r="H3682" s="631"/>
    </row>
    <row r="3683" spans="3:8" x14ac:dyDescent="0.25">
      <c r="C3683" s="31"/>
      <c r="D3683" s="31"/>
      <c r="E3683" s="6"/>
      <c r="F3683" s="629"/>
      <c r="H3683" s="631"/>
    </row>
    <row r="3684" spans="3:8" x14ac:dyDescent="0.25">
      <c r="C3684" s="31"/>
      <c r="D3684" s="31"/>
      <c r="E3684" s="6"/>
      <c r="F3684" s="629"/>
      <c r="H3684" s="631"/>
    </row>
    <row r="3685" spans="3:8" x14ac:dyDescent="0.25">
      <c r="C3685" s="31"/>
      <c r="D3685" s="31"/>
      <c r="E3685" s="6"/>
      <c r="F3685" s="629"/>
      <c r="H3685" s="631"/>
    </row>
    <row r="3686" spans="3:8" x14ac:dyDescent="0.25">
      <c r="C3686" s="31"/>
      <c r="D3686" s="31"/>
      <c r="E3686" s="6"/>
      <c r="F3686" s="629"/>
      <c r="H3686" s="631"/>
    </row>
    <row r="3687" spans="3:8" x14ac:dyDescent="0.25">
      <c r="C3687" s="31"/>
      <c r="D3687" s="31"/>
      <c r="E3687" s="6"/>
      <c r="F3687" s="629"/>
      <c r="H3687" s="631"/>
    </row>
    <row r="3688" spans="3:8" x14ac:dyDescent="0.25">
      <c r="C3688" s="31"/>
      <c r="D3688" s="31"/>
      <c r="E3688" s="6"/>
      <c r="F3688" s="629"/>
      <c r="H3688" s="631"/>
    </row>
    <row r="3689" spans="3:8" x14ac:dyDescent="0.25">
      <c r="C3689" s="31"/>
      <c r="D3689" s="31"/>
      <c r="E3689" s="6"/>
      <c r="F3689" s="629"/>
      <c r="H3689" s="631"/>
    </row>
    <row r="3690" spans="3:8" x14ac:dyDescent="0.25">
      <c r="C3690" s="31"/>
      <c r="D3690" s="31"/>
      <c r="E3690" s="6"/>
      <c r="F3690" s="629"/>
      <c r="H3690" s="631"/>
    </row>
    <row r="3691" spans="3:8" x14ac:dyDescent="0.25">
      <c r="C3691" s="31"/>
      <c r="D3691" s="31"/>
      <c r="E3691" s="6"/>
      <c r="F3691" s="629"/>
      <c r="H3691" s="631"/>
    </row>
    <row r="3692" spans="3:8" x14ac:dyDescent="0.25">
      <c r="C3692" s="31"/>
      <c r="D3692" s="31"/>
      <c r="E3692" s="6"/>
      <c r="F3692" s="629"/>
      <c r="H3692" s="631"/>
    </row>
    <row r="3693" spans="3:8" x14ac:dyDescent="0.25">
      <c r="C3693" s="31"/>
      <c r="D3693" s="31"/>
      <c r="E3693" s="6"/>
      <c r="F3693" s="629"/>
      <c r="H3693" s="631"/>
    </row>
    <row r="3694" spans="3:8" x14ac:dyDescent="0.25">
      <c r="C3694" s="31"/>
      <c r="D3694" s="31"/>
      <c r="E3694" s="6"/>
      <c r="F3694" s="629"/>
      <c r="H3694" s="631"/>
    </row>
    <row r="3695" spans="3:8" x14ac:dyDescent="0.25">
      <c r="C3695" s="31"/>
      <c r="D3695" s="31"/>
      <c r="E3695" s="6"/>
      <c r="F3695" s="629"/>
      <c r="H3695" s="631"/>
    </row>
    <row r="3696" spans="3:8" x14ac:dyDescent="0.25">
      <c r="C3696" s="31"/>
      <c r="D3696" s="31"/>
      <c r="E3696" s="6"/>
      <c r="F3696" s="629"/>
      <c r="H3696" s="631"/>
    </row>
    <row r="3697" spans="3:8" x14ac:dyDescent="0.25">
      <c r="C3697" s="31"/>
      <c r="D3697" s="31"/>
      <c r="E3697" s="6"/>
      <c r="F3697" s="629"/>
      <c r="H3697" s="631"/>
    </row>
    <row r="3698" spans="3:8" x14ac:dyDescent="0.25">
      <c r="C3698" s="31"/>
      <c r="D3698" s="31"/>
      <c r="E3698" s="6"/>
      <c r="F3698" s="629"/>
      <c r="H3698" s="631"/>
    </row>
    <row r="3699" spans="3:8" x14ac:dyDescent="0.25">
      <c r="C3699" s="31"/>
      <c r="D3699" s="31"/>
      <c r="E3699" s="6"/>
      <c r="F3699" s="629"/>
      <c r="H3699" s="631"/>
    </row>
    <row r="3700" spans="3:8" x14ac:dyDescent="0.25">
      <c r="C3700" s="31"/>
      <c r="D3700" s="31"/>
      <c r="E3700" s="6"/>
      <c r="F3700" s="629"/>
      <c r="H3700" s="631"/>
    </row>
    <row r="3701" spans="3:8" x14ac:dyDescent="0.25">
      <c r="C3701" s="31"/>
      <c r="D3701" s="31"/>
      <c r="E3701" s="6"/>
      <c r="F3701" s="629"/>
      <c r="H3701" s="631"/>
    </row>
    <row r="3702" spans="3:8" x14ac:dyDescent="0.25">
      <c r="C3702" s="31"/>
      <c r="D3702" s="31"/>
      <c r="E3702" s="6"/>
      <c r="F3702" s="629"/>
      <c r="H3702" s="631"/>
    </row>
    <row r="3703" spans="3:8" x14ac:dyDescent="0.25">
      <c r="C3703" s="31"/>
      <c r="D3703" s="31"/>
      <c r="E3703" s="6"/>
      <c r="F3703" s="629"/>
      <c r="H3703" s="631"/>
    </row>
    <row r="3704" spans="3:8" x14ac:dyDescent="0.25">
      <c r="C3704" s="31"/>
      <c r="D3704" s="31"/>
      <c r="E3704" s="6"/>
      <c r="F3704" s="629"/>
      <c r="H3704" s="631"/>
    </row>
    <row r="3705" spans="3:8" x14ac:dyDescent="0.25">
      <c r="C3705" s="31"/>
      <c r="D3705" s="31"/>
      <c r="E3705" s="6"/>
      <c r="F3705" s="629"/>
      <c r="H3705" s="631"/>
    </row>
    <row r="3706" spans="3:8" x14ac:dyDescent="0.25">
      <c r="C3706" s="31"/>
      <c r="D3706" s="31"/>
      <c r="E3706" s="6"/>
      <c r="F3706" s="629"/>
      <c r="H3706" s="631"/>
    </row>
    <row r="3707" spans="3:8" x14ac:dyDescent="0.25">
      <c r="C3707" s="31"/>
      <c r="D3707" s="31"/>
      <c r="E3707" s="6"/>
      <c r="F3707" s="629"/>
      <c r="H3707" s="631"/>
    </row>
    <row r="3708" spans="3:8" x14ac:dyDescent="0.25">
      <c r="C3708" s="31"/>
      <c r="D3708" s="31"/>
      <c r="E3708" s="6"/>
      <c r="F3708" s="629"/>
      <c r="H3708" s="631"/>
    </row>
    <row r="3709" spans="3:8" x14ac:dyDescent="0.25">
      <c r="C3709" s="31"/>
      <c r="D3709" s="31"/>
      <c r="E3709" s="6"/>
      <c r="F3709" s="629"/>
      <c r="H3709" s="631"/>
    </row>
    <row r="3710" spans="3:8" x14ac:dyDescent="0.25">
      <c r="C3710" s="31"/>
      <c r="D3710" s="31"/>
      <c r="E3710" s="6"/>
      <c r="F3710" s="629"/>
      <c r="H3710" s="631"/>
    </row>
    <row r="3711" spans="3:8" x14ac:dyDescent="0.25">
      <c r="C3711" s="31"/>
      <c r="D3711" s="31"/>
      <c r="E3711" s="6"/>
      <c r="F3711" s="629"/>
      <c r="H3711" s="631"/>
    </row>
    <row r="3712" spans="3:8" x14ac:dyDescent="0.25">
      <c r="C3712" s="31"/>
      <c r="D3712" s="31"/>
      <c r="E3712" s="6"/>
      <c r="F3712" s="629"/>
      <c r="H3712" s="631"/>
    </row>
    <row r="3713" spans="3:8" x14ac:dyDescent="0.25">
      <c r="C3713" s="31"/>
      <c r="D3713" s="31"/>
      <c r="E3713" s="6"/>
      <c r="F3713" s="629"/>
      <c r="H3713" s="631"/>
    </row>
    <row r="3714" spans="3:8" x14ac:dyDescent="0.25">
      <c r="C3714" s="31"/>
      <c r="D3714" s="31"/>
      <c r="E3714" s="6"/>
      <c r="F3714" s="629"/>
      <c r="H3714" s="631"/>
    </row>
    <row r="3715" spans="3:8" x14ac:dyDescent="0.25">
      <c r="C3715" s="31"/>
      <c r="D3715" s="31"/>
      <c r="E3715" s="6"/>
      <c r="F3715" s="629"/>
      <c r="H3715" s="631"/>
    </row>
    <row r="3716" spans="3:8" x14ac:dyDescent="0.25">
      <c r="C3716" s="31"/>
      <c r="D3716" s="31"/>
      <c r="E3716" s="6"/>
      <c r="F3716" s="629"/>
      <c r="H3716" s="631"/>
    </row>
    <row r="3717" spans="3:8" x14ac:dyDescent="0.25">
      <c r="C3717" s="31"/>
      <c r="D3717" s="31"/>
      <c r="E3717" s="6"/>
      <c r="F3717" s="629"/>
      <c r="H3717" s="631"/>
    </row>
    <row r="3718" spans="3:8" x14ac:dyDescent="0.25">
      <c r="C3718" s="31"/>
      <c r="D3718" s="31"/>
      <c r="E3718" s="6"/>
      <c r="F3718" s="629"/>
      <c r="H3718" s="631"/>
    </row>
    <row r="3719" spans="3:8" x14ac:dyDescent="0.25">
      <c r="C3719" s="31"/>
      <c r="D3719" s="31"/>
      <c r="E3719" s="6"/>
      <c r="F3719" s="629"/>
      <c r="H3719" s="631"/>
    </row>
    <row r="3720" spans="3:8" x14ac:dyDescent="0.25">
      <c r="C3720" s="31"/>
      <c r="D3720" s="31"/>
      <c r="E3720" s="6"/>
      <c r="F3720" s="629"/>
      <c r="H3720" s="631"/>
    </row>
    <row r="3721" spans="3:8" x14ac:dyDescent="0.25">
      <c r="C3721" s="31"/>
      <c r="D3721" s="31"/>
      <c r="E3721" s="6"/>
      <c r="F3721" s="629"/>
      <c r="H3721" s="631"/>
    </row>
    <row r="3722" spans="3:8" x14ac:dyDescent="0.25">
      <c r="C3722" s="31"/>
      <c r="D3722" s="31"/>
      <c r="E3722" s="6"/>
      <c r="F3722" s="629"/>
      <c r="H3722" s="631"/>
    </row>
    <row r="3723" spans="3:8" x14ac:dyDescent="0.25">
      <c r="C3723" s="31"/>
      <c r="D3723" s="31"/>
      <c r="E3723" s="6"/>
      <c r="F3723" s="629"/>
      <c r="H3723" s="631"/>
    </row>
    <row r="3724" spans="3:8" x14ac:dyDescent="0.25">
      <c r="C3724" s="31"/>
      <c r="D3724" s="31"/>
      <c r="E3724" s="6"/>
      <c r="F3724" s="629"/>
      <c r="H3724" s="631"/>
    </row>
    <row r="3725" spans="3:8" x14ac:dyDescent="0.25">
      <c r="C3725" s="31"/>
      <c r="D3725" s="31"/>
      <c r="E3725" s="6"/>
      <c r="F3725" s="629"/>
      <c r="H3725" s="631"/>
    </row>
    <row r="3726" spans="3:8" x14ac:dyDescent="0.25">
      <c r="C3726" s="31"/>
      <c r="D3726" s="31"/>
      <c r="E3726" s="6"/>
      <c r="F3726" s="629"/>
      <c r="H3726" s="631"/>
    </row>
    <row r="3727" spans="3:8" x14ac:dyDescent="0.25">
      <c r="C3727" s="31"/>
      <c r="D3727" s="31"/>
      <c r="E3727" s="6"/>
      <c r="F3727" s="629"/>
      <c r="H3727" s="631"/>
    </row>
    <row r="3728" spans="3:8" x14ac:dyDescent="0.25">
      <c r="C3728" s="31"/>
      <c r="D3728" s="31"/>
      <c r="E3728" s="6"/>
      <c r="F3728" s="629"/>
      <c r="H3728" s="631"/>
    </row>
    <row r="3729" spans="3:8" x14ac:dyDescent="0.25">
      <c r="C3729" s="31"/>
      <c r="D3729" s="31"/>
      <c r="E3729" s="6"/>
      <c r="F3729" s="629"/>
      <c r="H3729" s="631"/>
    </row>
    <row r="3730" spans="3:8" x14ac:dyDescent="0.25">
      <c r="C3730" s="31"/>
      <c r="D3730" s="31"/>
      <c r="E3730" s="6"/>
      <c r="F3730" s="629"/>
      <c r="H3730" s="631"/>
    </row>
    <row r="3731" spans="3:8" x14ac:dyDescent="0.25">
      <c r="C3731" s="31"/>
      <c r="D3731" s="31"/>
      <c r="E3731" s="6"/>
      <c r="F3731" s="629"/>
      <c r="H3731" s="631"/>
    </row>
    <row r="3732" spans="3:8" x14ac:dyDescent="0.25">
      <c r="C3732" s="31"/>
      <c r="D3732" s="31"/>
      <c r="E3732" s="6"/>
      <c r="F3732" s="629"/>
      <c r="H3732" s="631"/>
    </row>
    <row r="3733" spans="3:8" x14ac:dyDescent="0.25">
      <c r="C3733" s="31"/>
      <c r="D3733" s="31"/>
      <c r="E3733" s="6"/>
      <c r="F3733" s="629"/>
      <c r="H3733" s="631"/>
    </row>
    <row r="3734" spans="3:8" x14ac:dyDescent="0.25">
      <c r="C3734" s="31"/>
      <c r="D3734" s="31"/>
      <c r="E3734" s="6"/>
      <c r="F3734" s="629"/>
      <c r="H3734" s="631"/>
    </row>
    <row r="3735" spans="3:8" x14ac:dyDescent="0.25">
      <c r="C3735" s="31"/>
      <c r="D3735" s="31"/>
      <c r="E3735" s="6"/>
      <c r="F3735" s="629"/>
      <c r="H3735" s="631"/>
    </row>
    <row r="3736" spans="3:8" x14ac:dyDescent="0.25">
      <c r="C3736" s="31"/>
      <c r="D3736" s="31"/>
      <c r="E3736" s="6"/>
      <c r="F3736" s="629"/>
      <c r="H3736" s="631"/>
    </row>
    <row r="3737" spans="3:8" x14ac:dyDescent="0.25">
      <c r="C3737" s="31"/>
      <c r="D3737" s="31"/>
      <c r="E3737" s="6"/>
      <c r="F3737" s="629"/>
      <c r="H3737" s="631"/>
    </row>
    <row r="3738" spans="3:8" x14ac:dyDescent="0.25">
      <c r="C3738" s="31"/>
      <c r="D3738" s="31"/>
      <c r="E3738" s="6"/>
      <c r="F3738" s="629"/>
      <c r="H3738" s="631"/>
    </row>
    <row r="3739" spans="3:8" x14ac:dyDescent="0.25">
      <c r="C3739" s="31"/>
      <c r="D3739" s="31"/>
      <c r="E3739" s="6"/>
      <c r="F3739" s="629"/>
      <c r="H3739" s="631"/>
    </row>
    <row r="3740" spans="3:8" x14ac:dyDescent="0.25">
      <c r="C3740" s="31"/>
      <c r="D3740" s="31"/>
      <c r="E3740" s="6"/>
      <c r="F3740" s="629"/>
      <c r="H3740" s="631"/>
    </row>
    <row r="3741" spans="3:8" x14ac:dyDescent="0.25">
      <c r="C3741" s="31"/>
      <c r="D3741" s="31"/>
      <c r="E3741" s="6"/>
      <c r="F3741" s="629"/>
      <c r="H3741" s="631"/>
    </row>
    <row r="3742" spans="3:8" x14ac:dyDescent="0.25">
      <c r="C3742" s="31"/>
      <c r="D3742" s="31"/>
      <c r="E3742" s="6"/>
      <c r="F3742" s="629"/>
      <c r="H3742" s="631"/>
    </row>
    <row r="3743" spans="3:8" x14ac:dyDescent="0.25">
      <c r="C3743" s="31"/>
      <c r="D3743" s="31"/>
      <c r="E3743" s="6"/>
      <c r="F3743" s="629"/>
      <c r="H3743" s="631"/>
    </row>
    <row r="3744" spans="3:8" x14ac:dyDescent="0.25">
      <c r="C3744" s="31"/>
      <c r="D3744" s="31"/>
      <c r="E3744" s="6"/>
      <c r="F3744" s="629"/>
      <c r="H3744" s="631"/>
    </row>
    <row r="3745" spans="3:8" x14ac:dyDescent="0.25">
      <c r="C3745" s="31"/>
      <c r="D3745" s="31"/>
      <c r="E3745" s="6"/>
      <c r="F3745" s="629"/>
      <c r="H3745" s="631"/>
    </row>
    <row r="3746" spans="3:8" x14ac:dyDescent="0.25">
      <c r="C3746" s="31"/>
      <c r="D3746" s="31"/>
      <c r="E3746" s="6"/>
      <c r="F3746" s="629"/>
      <c r="H3746" s="631"/>
    </row>
    <row r="3747" spans="3:8" x14ac:dyDescent="0.25">
      <c r="C3747" s="31"/>
      <c r="D3747" s="31"/>
      <c r="E3747" s="6"/>
      <c r="F3747" s="629"/>
      <c r="H3747" s="631"/>
    </row>
    <row r="3748" spans="3:8" x14ac:dyDescent="0.25">
      <c r="C3748" s="31"/>
      <c r="D3748" s="31"/>
      <c r="E3748" s="6"/>
      <c r="F3748" s="629"/>
      <c r="H3748" s="631"/>
    </row>
    <row r="3749" spans="3:8" x14ac:dyDescent="0.25">
      <c r="C3749" s="31"/>
      <c r="D3749" s="31"/>
      <c r="E3749" s="6"/>
      <c r="F3749" s="629"/>
      <c r="H3749" s="631"/>
    </row>
    <row r="3750" spans="3:8" x14ac:dyDescent="0.25">
      <c r="C3750" s="31"/>
      <c r="D3750" s="31"/>
      <c r="E3750" s="6"/>
      <c r="F3750" s="629"/>
      <c r="H3750" s="631"/>
    </row>
    <row r="3751" spans="3:8" x14ac:dyDescent="0.25">
      <c r="C3751" s="31"/>
      <c r="D3751" s="31"/>
      <c r="E3751" s="6"/>
      <c r="F3751" s="629"/>
      <c r="H3751" s="631"/>
    </row>
    <row r="3752" spans="3:8" x14ac:dyDescent="0.25">
      <c r="C3752" s="31"/>
      <c r="D3752" s="31"/>
      <c r="E3752" s="6"/>
      <c r="F3752" s="629"/>
      <c r="H3752" s="631"/>
    </row>
    <row r="3753" spans="3:8" x14ac:dyDescent="0.25">
      <c r="C3753" s="31"/>
      <c r="D3753" s="31"/>
      <c r="E3753" s="6"/>
      <c r="F3753" s="629"/>
      <c r="H3753" s="631"/>
    </row>
    <row r="3754" spans="3:8" x14ac:dyDescent="0.25">
      <c r="C3754" s="31"/>
      <c r="D3754" s="31"/>
      <c r="E3754" s="6"/>
      <c r="F3754" s="629"/>
      <c r="H3754" s="631"/>
    </row>
    <row r="3755" spans="3:8" x14ac:dyDescent="0.25">
      <c r="C3755" s="31"/>
      <c r="D3755" s="31"/>
      <c r="E3755" s="6"/>
      <c r="F3755" s="629"/>
      <c r="H3755" s="631"/>
    </row>
    <row r="3756" spans="3:8" x14ac:dyDescent="0.25">
      <c r="C3756" s="31"/>
      <c r="D3756" s="31"/>
      <c r="E3756" s="6"/>
      <c r="F3756" s="629"/>
      <c r="H3756" s="631"/>
    </row>
    <row r="3757" spans="3:8" x14ac:dyDescent="0.25">
      <c r="C3757" s="31"/>
      <c r="D3757" s="31"/>
      <c r="E3757" s="6"/>
      <c r="F3757" s="629"/>
      <c r="H3757" s="631"/>
    </row>
    <row r="3758" spans="3:8" x14ac:dyDescent="0.25">
      <c r="C3758" s="31"/>
      <c r="D3758" s="31"/>
      <c r="E3758" s="6"/>
      <c r="F3758" s="629"/>
      <c r="H3758" s="631"/>
    </row>
    <row r="3759" spans="3:8" x14ac:dyDescent="0.25">
      <c r="C3759" s="31"/>
      <c r="D3759" s="31"/>
      <c r="E3759" s="6"/>
      <c r="F3759" s="629"/>
      <c r="H3759" s="631"/>
    </row>
    <row r="3760" spans="3:8" x14ac:dyDescent="0.25">
      <c r="C3760" s="31"/>
      <c r="D3760" s="31"/>
      <c r="E3760" s="6"/>
      <c r="F3760" s="629"/>
      <c r="H3760" s="631"/>
    </row>
    <row r="3761" spans="3:8" x14ac:dyDescent="0.25">
      <c r="C3761" s="31"/>
      <c r="D3761" s="31"/>
      <c r="E3761" s="6"/>
      <c r="F3761" s="629"/>
      <c r="H3761" s="631"/>
    </row>
    <row r="3762" spans="3:8" x14ac:dyDescent="0.25">
      <c r="C3762" s="31"/>
      <c r="D3762" s="31"/>
      <c r="E3762" s="6"/>
      <c r="F3762" s="629"/>
      <c r="H3762" s="631"/>
    </row>
    <row r="3763" spans="3:8" x14ac:dyDescent="0.25">
      <c r="C3763" s="31"/>
      <c r="D3763" s="31"/>
      <c r="E3763" s="6"/>
      <c r="F3763" s="629"/>
      <c r="H3763" s="631"/>
    </row>
    <row r="3764" spans="3:8" x14ac:dyDescent="0.25">
      <c r="C3764" s="31"/>
      <c r="D3764" s="31"/>
      <c r="E3764" s="6"/>
      <c r="F3764" s="629"/>
      <c r="H3764" s="631"/>
    </row>
    <row r="3765" spans="3:8" x14ac:dyDescent="0.25">
      <c r="C3765" s="31"/>
      <c r="D3765" s="31"/>
      <c r="E3765" s="6"/>
      <c r="F3765" s="629"/>
      <c r="H3765" s="631"/>
    </row>
    <row r="3766" spans="3:8" x14ac:dyDescent="0.25">
      <c r="C3766" s="31"/>
      <c r="D3766" s="31"/>
      <c r="E3766" s="6"/>
      <c r="F3766" s="629"/>
      <c r="H3766" s="631"/>
    </row>
    <row r="3767" spans="3:8" x14ac:dyDescent="0.25">
      <c r="C3767" s="31"/>
      <c r="D3767" s="31"/>
      <c r="E3767" s="6"/>
      <c r="F3767" s="629"/>
      <c r="H3767" s="631"/>
    </row>
    <row r="3768" spans="3:8" x14ac:dyDescent="0.25">
      <c r="C3768" s="31"/>
      <c r="D3768" s="31"/>
      <c r="E3768" s="6"/>
      <c r="F3768" s="629"/>
      <c r="H3768" s="631"/>
    </row>
    <row r="3769" spans="3:8" x14ac:dyDescent="0.25">
      <c r="C3769" s="31"/>
      <c r="D3769" s="31"/>
      <c r="E3769" s="6"/>
      <c r="F3769" s="629"/>
      <c r="H3769" s="631"/>
    </row>
    <row r="3770" spans="3:8" x14ac:dyDescent="0.25">
      <c r="C3770" s="31"/>
      <c r="D3770" s="31"/>
      <c r="E3770" s="6"/>
      <c r="F3770" s="629"/>
      <c r="H3770" s="631"/>
    </row>
    <row r="3771" spans="3:8" x14ac:dyDescent="0.25">
      <c r="C3771" s="31"/>
      <c r="D3771" s="31"/>
      <c r="E3771" s="6"/>
      <c r="F3771" s="629"/>
      <c r="H3771" s="631"/>
    </row>
    <row r="3772" spans="3:8" x14ac:dyDescent="0.25">
      <c r="C3772" s="31"/>
      <c r="D3772" s="31"/>
      <c r="E3772" s="6"/>
      <c r="F3772" s="629"/>
      <c r="H3772" s="631"/>
    </row>
    <row r="3773" spans="3:8" x14ac:dyDescent="0.25">
      <c r="C3773" s="31"/>
      <c r="D3773" s="31"/>
      <c r="E3773" s="6"/>
      <c r="F3773" s="629"/>
      <c r="H3773" s="631"/>
    </row>
    <row r="3774" spans="3:8" x14ac:dyDescent="0.25">
      <c r="C3774" s="31"/>
      <c r="D3774" s="31"/>
      <c r="E3774" s="6"/>
      <c r="F3774" s="629"/>
      <c r="H3774" s="631"/>
    </row>
    <row r="3775" spans="3:8" x14ac:dyDescent="0.25">
      <c r="C3775" s="31"/>
      <c r="D3775" s="31"/>
      <c r="E3775" s="6"/>
      <c r="F3775" s="629"/>
      <c r="H3775" s="631"/>
    </row>
    <row r="3776" spans="3:8" x14ac:dyDescent="0.25">
      <c r="C3776" s="31"/>
      <c r="D3776" s="31"/>
      <c r="E3776" s="6"/>
      <c r="F3776" s="629"/>
      <c r="H3776" s="631"/>
    </row>
    <row r="3777" spans="3:8" x14ac:dyDescent="0.25">
      <c r="C3777" s="31"/>
      <c r="D3777" s="31"/>
      <c r="E3777" s="6"/>
      <c r="F3777" s="629"/>
      <c r="H3777" s="631"/>
    </row>
    <row r="3778" spans="3:8" x14ac:dyDescent="0.25">
      <c r="C3778" s="31"/>
      <c r="D3778" s="31"/>
      <c r="E3778" s="6"/>
      <c r="F3778" s="629"/>
      <c r="H3778" s="631"/>
    </row>
    <row r="3779" spans="3:8" x14ac:dyDescent="0.25">
      <c r="C3779" s="31"/>
      <c r="D3779" s="31"/>
      <c r="E3779" s="6"/>
      <c r="F3779" s="629"/>
      <c r="H3779" s="631"/>
    </row>
    <row r="3780" spans="3:8" x14ac:dyDescent="0.25">
      <c r="C3780" s="31"/>
      <c r="D3780" s="31"/>
      <c r="E3780" s="6"/>
      <c r="F3780" s="629"/>
      <c r="H3780" s="631"/>
    </row>
    <row r="3781" spans="3:8" x14ac:dyDescent="0.25">
      <c r="C3781" s="31"/>
      <c r="D3781" s="31"/>
      <c r="E3781" s="6"/>
      <c r="F3781" s="629"/>
      <c r="H3781" s="631"/>
    </row>
    <row r="3782" spans="3:8" x14ac:dyDescent="0.25">
      <c r="C3782" s="31"/>
      <c r="D3782" s="31"/>
      <c r="E3782" s="6"/>
      <c r="F3782" s="629"/>
      <c r="H3782" s="631"/>
    </row>
    <row r="3783" spans="3:8" x14ac:dyDescent="0.25">
      <c r="C3783" s="31"/>
      <c r="D3783" s="31"/>
      <c r="E3783" s="6"/>
      <c r="F3783" s="629"/>
      <c r="H3783" s="631"/>
    </row>
    <row r="3784" spans="3:8" x14ac:dyDescent="0.25">
      <c r="C3784" s="31"/>
      <c r="D3784" s="31"/>
      <c r="E3784" s="6"/>
      <c r="F3784" s="629"/>
      <c r="H3784" s="631"/>
    </row>
    <row r="3785" spans="3:8" x14ac:dyDescent="0.25">
      <c r="C3785" s="31"/>
      <c r="D3785" s="31"/>
      <c r="E3785" s="6"/>
      <c r="F3785" s="629"/>
      <c r="H3785" s="631"/>
    </row>
    <row r="3786" spans="3:8" x14ac:dyDescent="0.25">
      <c r="C3786" s="31"/>
      <c r="D3786" s="31"/>
      <c r="E3786" s="6"/>
      <c r="F3786" s="629"/>
      <c r="H3786" s="631"/>
    </row>
    <row r="3787" spans="3:8" x14ac:dyDescent="0.25">
      <c r="C3787" s="31"/>
      <c r="D3787" s="31"/>
      <c r="E3787" s="6"/>
      <c r="F3787" s="629"/>
      <c r="H3787" s="631"/>
    </row>
    <row r="3788" spans="3:8" x14ac:dyDescent="0.25">
      <c r="C3788" s="31"/>
      <c r="D3788" s="31"/>
      <c r="E3788" s="6"/>
      <c r="F3788" s="629"/>
      <c r="H3788" s="631"/>
    </row>
    <row r="3789" spans="3:8" x14ac:dyDescent="0.25">
      <c r="C3789" s="31"/>
      <c r="D3789" s="31"/>
      <c r="E3789" s="6"/>
      <c r="F3789" s="629"/>
      <c r="H3789" s="631"/>
    </row>
    <row r="3790" spans="3:8" x14ac:dyDescent="0.25">
      <c r="C3790" s="31"/>
      <c r="D3790" s="31"/>
      <c r="E3790" s="6"/>
      <c r="F3790" s="629"/>
      <c r="H3790" s="631"/>
    </row>
    <row r="3791" spans="3:8" x14ac:dyDescent="0.25">
      <c r="C3791" s="31"/>
      <c r="D3791" s="31"/>
      <c r="E3791" s="6"/>
      <c r="F3791" s="629"/>
      <c r="H3791" s="631"/>
    </row>
    <row r="3792" spans="3:8" x14ac:dyDescent="0.25">
      <c r="C3792" s="31"/>
      <c r="D3792" s="31"/>
      <c r="E3792" s="6"/>
      <c r="F3792" s="629"/>
      <c r="H3792" s="631"/>
    </row>
    <row r="3793" spans="3:8" x14ac:dyDescent="0.25">
      <c r="C3793" s="31"/>
      <c r="D3793" s="31"/>
      <c r="E3793" s="6"/>
      <c r="F3793" s="629"/>
      <c r="H3793" s="631"/>
    </row>
    <row r="3794" spans="3:8" x14ac:dyDescent="0.25">
      <c r="C3794" s="31"/>
      <c r="D3794" s="31"/>
      <c r="E3794" s="6"/>
      <c r="F3794" s="629"/>
      <c r="H3794" s="631"/>
    </row>
    <row r="3795" spans="3:8" x14ac:dyDescent="0.25">
      <c r="C3795" s="31"/>
      <c r="D3795" s="31"/>
      <c r="E3795" s="6"/>
      <c r="F3795" s="629"/>
      <c r="H3795" s="631"/>
    </row>
    <row r="3796" spans="3:8" x14ac:dyDescent="0.25">
      <c r="C3796" s="31"/>
      <c r="D3796" s="31"/>
      <c r="E3796" s="6"/>
      <c r="F3796" s="629"/>
      <c r="H3796" s="631"/>
    </row>
    <row r="3797" spans="3:8" x14ac:dyDescent="0.25">
      <c r="C3797" s="31"/>
      <c r="D3797" s="31"/>
      <c r="E3797" s="6"/>
      <c r="F3797" s="629"/>
      <c r="H3797" s="631"/>
    </row>
    <row r="3798" spans="3:8" x14ac:dyDescent="0.25">
      <c r="C3798" s="31"/>
      <c r="D3798" s="31"/>
      <c r="E3798" s="6"/>
      <c r="F3798" s="629"/>
      <c r="H3798" s="631"/>
    </row>
    <row r="3799" spans="3:8" x14ac:dyDescent="0.25">
      <c r="C3799" s="31"/>
      <c r="D3799" s="31"/>
      <c r="E3799" s="6"/>
      <c r="F3799" s="629"/>
      <c r="H3799" s="631"/>
    </row>
    <row r="3800" spans="3:8" x14ac:dyDescent="0.25">
      <c r="C3800" s="31"/>
      <c r="D3800" s="31"/>
      <c r="E3800" s="6"/>
      <c r="F3800" s="629"/>
      <c r="H3800" s="631"/>
    </row>
    <row r="3801" spans="3:8" x14ac:dyDescent="0.25">
      <c r="C3801" s="31"/>
      <c r="D3801" s="31"/>
      <c r="E3801" s="6"/>
      <c r="F3801" s="629"/>
      <c r="H3801" s="631"/>
    </row>
    <row r="3802" spans="3:8" x14ac:dyDescent="0.25">
      <c r="C3802" s="31"/>
      <c r="D3802" s="31"/>
      <c r="E3802" s="6"/>
      <c r="F3802" s="629"/>
      <c r="H3802" s="631"/>
    </row>
    <row r="3803" spans="3:8" x14ac:dyDescent="0.25">
      <c r="C3803" s="31"/>
      <c r="D3803" s="31"/>
      <c r="E3803" s="6"/>
      <c r="F3803" s="629"/>
      <c r="H3803" s="631"/>
    </row>
    <row r="3804" spans="3:8" x14ac:dyDescent="0.25">
      <c r="C3804" s="31"/>
      <c r="D3804" s="31"/>
      <c r="E3804" s="6"/>
      <c r="F3804" s="629"/>
      <c r="H3804" s="631"/>
    </row>
    <row r="3805" spans="3:8" x14ac:dyDescent="0.25">
      <c r="C3805" s="31"/>
      <c r="D3805" s="31"/>
      <c r="E3805" s="6"/>
      <c r="F3805" s="629"/>
      <c r="H3805" s="631"/>
    </row>
    <row r="3806" spans="3:8" x14ac:dyDescent="0.25">
      <c r="C3806" s="31"/>
      <c r="D3806" s="31"/>
      <c r="E3806" s="6"/>
      <c r="F3806" s="629"/>
      <c r="H3806" s="631"/>
    </row>
    <row r="3807" spans="3:8" x14ac:dyDescent="0.25">
      <c r="C3807" s="31"/>
      <c r="D3807" s="31"/>
      <c r="E3807" s="6"/>
      <c r="F3807" s="629"/>
      <c r="H3807" s="631"/>
    </row>
    <row r="3808" spans="3:8" x14ac:dyDescent="0.25">
      <c r="C3808" s="31"/>
      <c r="D3808" s="31"/>
      <c r="E3808" s="6"/>
      <c r="F3808" s="629"/>
      <c r="H3808" s="631"/>
    </row>
    <row r="3809" spans="3:8" x14ac:dyDescent="0.25">
      <c r="C3809" s="31"/>
      <c r="D3809" s="31"/>
      <c r="E3809" s="6"/>
      <c r="F3809" s="629"/>
      <c r="H3809" s="631"/>
    </row>
    <row r="3810" spans="3:8" x14ac:dyDescent="0.25">
      <c r="C3810" s="31"/>
      <c r="D3810" s="31"/>
      <c r="E3810" s="6"/>
      <c r="F3810" s="629"/>
      <c r="H3810" s="631"/>
    </row>
    <row r="3811" spans="3:8" x14ac:dyDescent="0.25">
      <c r="C3811" s="31"/>
      <c r="D3811" s="31"/>
      <c r="E3811" s="6"/>
      <c r="F3811" s="629"/>
      <c r="H3811" s="631"/>
    </row>
    <row r="3812" spans="3:8" x14ac:dyDescent="0.25">
      <c r="C3812" s="31"/>
      <c r="D3812" s="31"/>
      <c r="E3812" s="6"/>
      <c r="F3812" s="629"/>
      <c r="H3812" s="631"/>
    </row>
    <row r="3813" spans="3:8" x14ac:dyDescent="0.25">
      <c r="C3813" s="31"/>
      <c r="D3813" s="31"/>
      <c r="E3813" s="6"/>
      <c r="F3813" s="629"/>
      <c r="H3813" s="631"/>
    </row>
    <row r="3814" spans="3:8" x14ac:dyDescent="0.25">
      <c r="C3814" s="31"/>
      <c r="D3814" s="31"/>
      <c r="E3814" s="6"/>
      <c r="F3814" s="629"/>
      <c r="H3814" s="631"/>
    </row>
    <row r="3815" spans="3:8" x14ac:dyDescent="0.25">
      <c r="C3815" s="31"/>
      <c r="D3815" s="31"/>
      <c r="E3815" s="6"/>
      <c r="F3815" s="629"/>
      <c r="H3815" s="631"/>
    </row>
    <row r="3816" spans="3:8" x14ac:dyDescent="0.25">
      <c r="C3816" s="31"/>
      <c r="D3816" s="31"/>
      <c r="E3816" s="6"/>
      <c r="F3816" s="629"/>
      <c r="H3816" s="631"/>
    </row>
    <row r="3817" spans="3:8" x14ac:dyDescent="0.25">
      <c r="C3817" s="31"/>
      <c r="D3817" s="31"/>
      <c r="E3817" s="6"/>
      <c r="F3817" s="629"/>
      <c r="H3817" s="631"/>
    </row>
    <row r="3818" spans="3:8" x14ac:dyDescent="0.25">
      <c r="C3818" s="31"/>
      <c r="D3818" s="31"/>
      <c r="E3818" s="6"/>
      <c r="F3818" s="629"/>
      <c r="H3818" s="631"/>
    </row>
    <row r="3819" spans="3:8" x14ac:dyDescent="0.25">
      <c r="C3819" s="31"/>
      <c r="D3819" s="31"/>
      <c r="E3819" s="6"/>
      <c r="F3819" s="629"/>
      <c r="H3819" s="631"/>
    </row>
    <row r="3820" spans="3:8" x14ac:dyDescent="0.25">
      <c r="C3820" s="31"/>
      <c r="D3820" s="31"/>
      <c r="E3820" s="6"/>
      <c r="F3820" s="629"/>
      <c r="H3820" s="631"/>
    </row>
    <row r="3821" spans="3:8" x14ac:dyDescent="0.25">
      <c r="C3821" s="31"/>
      <c r="D3821" s="31"/>
      <c r="E3821" s="6"/>
      <c r="F3821" s="629"/>
      <c r="H3821" s="631"/>
    </row>
    <row r="3822" spans="3:8" x14ac:dyDescent="0.25">
      <c r="C3822" s="31"/>
      <c r="D3822" s="31"/>
      <c r="E3822" s="6"/>
      <c r="F3822" s="629"/>
      <c r="H3822" s="631"/>
    </row>
    <row r="3823" spans="3:8" x14ac:dyDescent="0.25">
      <c r="C3823" s="31"/>
      <c r="D3823" s="31"/>
      <c r="E3823" s="6"/>
      <c r="F3823" s="629"/>
      <c r="H3823" s="631"/>
    </row>
    <row r="3824" spans="3:8" x14ac:dyDescent="0.25">
      <c r="C3824" s="31"/>
      <c r="D3824" s="31"/>
      <c r="E3824" s="6"/>
      <c r="F3824" s="629"/>
      <c r="H3824" s="631"/>
    </row>
    <row r="3825" spans="3:8" x14ac:dyDescent="0.25">
      <c r="C3825" s="31"/>
      <c r="D3825" s="31"/>
      <c r="E3825" s="6"/>
      <c r="F3825" s="629"/>
      <c r="H3825" s="631"/>
    </row>
    <row r="3826" spans="3:8" x14ac:dyDescent="0.25">
      <c r="C3826" s="31"/>
      <c r="D3826" s="31"/>
      <c r="E3826" s="6"/>
      <c r="F3826" s="629"/>
      <c r="H3826" s="631"/>
    </row>
    <row r="3827" spans="3:8" x14ac:dyDescent="0.25">
      <c r="C3827" s="31"/>
      <c r="D3827" s="31"/>
      <c r="E3827" s="6"/>
      <c r="F3827" s="629"/>
      <c r="H3827" s="631"/>
    </row>
    <row r="3828" spans="3:8" x14ac:dyDescent="0.25">
      <c r="C3828" s="31"/>
      <c r="D3828" s="31"/>
      <c r="E3828" s="6"/>
      <c r="F3828" s="629"/>
      <c r="H3828" s="631"/>
    </row>
    <row r="3829" spans="3:8" x14ac:dyDescent="0.25">
      <c r="C3829" s="31"/>
      <c r="D3829" s="31"/>
      <c r="E3829" s="6"/>
      <c r="F3829" s="629"/>
      <c r="H3829" s="631"/>
    </row>
    <row r="3830" spans="3:8" x14ac:dyDescent="0.25">
      <c r="C3830" s="31"/>
      <c r="D3830" s="31"/>
      <c r="E3830" s="6"/>
      <c r="F3830" s="629"/>
      <c r="H3830" s="631"/>
    </row>
    <row r="3831" spans="3:8" x14ac:dyDescent="0.25">
      <c r="C3831" s="31"/>
      <c r="D3831" s="31"/>
      <c r="E3831" s="6"/>
      <c r="F3831" s="629"/>
      <c r="H3831" s="631"/>
    </row>
    <row r="3832" spans="3:8" x14ac:dyDescent="0.25">
      <c r="C3832" s="31"/>
      <c r="D3832" s="31"/>
      <c r="E3832" s="6"/>
      <c r="F3832" s="629"/>
      <c r="H3832" s="631"/>
    </row>
    <row r="3833" spans="3:8" x14ac:dyDescent="0.25">
      <c r="C3833" s="31"/>
      <c r="D3833" s="31"/>
      <c r="E3833" s="6"/>
      <c r="F3833" s="629"/>
      <c r="H3833" s="631"/>
    </row>
    <row r="3834" spans="3:8" x14ac:dyDescent="0.25">
      <c r="C3834" s="31"/>
      <c r="D3834" s="31"/>
      <c r="E3834" s="6"/>
      <c r="F3834" s="629"/>
      <c r="H3834" s="631"/>
    </row>
    <row r="3835" spans="3:8" x14ac:dyDescent="0.25">
      <c r="C3835" s="31"/>
      <c r="D3835" s="31"/>
      <c r="E3835" s="6"/>
      <c r="F3835" s="629"/>
      <c r="H3835" s="631"/>
    </row>
    <row r="3836" spans="3:8" x14ac:dyDescent="0.25">
      <c r="C3836" s="31"/>
      <c r="D3836" s="31"/>
      <c r="E3836" s="6"/>
      <c r="F3836" s="629"/>
      <c r="H3836" s="631"/>
    </row>
    <row r="3837" spans="3:8" x14ac:dyDescent="0.25">
      <c r="C3837" s="31"/>
      <c r="D3837" s="31"/>
      <c r="E3837" s="6"/>
      <c r="F3837" s="629"/>
      <c r="H3837" s="631"/>
    </row>
    <row r="3838" spans="3:8" x14ac:dyDescent="0.25">
      <c r="C3838" s="31"/>
      <c r="D3838" s="31"/>
      <c r="E3838" s="6"/>
      <c r="F3838" s="629"/>
      <c r="H3838" s="631"/>
    </row>
    <row r="3839" spans="3:8" x14ac:dyDescent="0.25">
      <c r="C3839" s="31"/>
      <c r="D3839" s="31"/>
      <c r="E3839" s="6"/>
      <c r="F3839" s="629"/>
      <c r="H3839" s="631"/>
    </row>
    <row r="3840" spans="3:8" x14ac:dyDescent="0.25">
      <c r="C3840" s="31"/>
      <c r="D3840" s="31"/>
      <c r="E3840" s="6"/>
      <c r="F3840" s="629"/>
      <c r="H3840" s="631"/>
    </row>
    <row r="3841" spans="3:8" x14ac:dyDescent="0.25">
      <c r="C3841" s="31"/>
      <c r="D3841" s="31"/>
      <c r="E3841" s="6"/>
      <c r="F3841" s="629"/>
      <c r="H3841" s="631"/>
    </row>
    <row r="3842" spans="3:8" x14ac:dyDescent="0.25">
      <c r="C3842" s="31"/>
      <c r="D3842" s="31"/>
      <c r="E3842" s="6"/>
      <c r="F3842" s="629"/>
      <c r="H3842" s="631"/>
    </row>
    <row r="3843" spans="3:8" x14ac:dyDescent="0.25">
      <c r="C3843" s="31"/>
      <c r="D3843" s="31"/>
      <c r="E3843" s="6"/>
      <c r="F3843" s="629"/>
      <c r="H3843" s="631"/>
    </row>
    <row r="3844" spans="3:8" x14ac:dyDescent="0.25">
      <c r="C3844" s="31"/>
      <c r="D3844" s="31"/>
      <c r="E3844" s="6"/>
      <c r="F3844" s="629"/>
      <c r="H3844" s="631"/>
    </row>
    <row r="3845" spans="3:8" x14ac:dyDescent="0.25">
      <c r="C3845" s="31"/>
      <c r="D3845" s="31"/>
      <c r="E3845" s="6"/>
      <c r="F3845" s="629"/>
      <c r="H3845" s="631"/>
    </row>
    <row r="3846" spans="3:8" x14ac:dyDescent="0.25">
      <c r="C3846" s="31"/>
      <c r="D3846" s="31"/>
      <c r="E3846" s="6"/>
      <c r="F3846" s="629"/>
      <c r="H3846" s="631"/>
    </row>
    <row r="3847" spans="3:8" x14ac:dyDescent="0.25">
      <c r="C3847" s="31"/>
      <c r="D3847" s="31"/>
      <c r="E3847" s="6"/>
      <c r="F3847" s="629"/>
      <c r="H3847" s="631"/>
    </row>
    <row r="3848" spans="3:8" x14ac:dyDescent="0.25">
      <c r="C3848" s="31"/>
      <c r="D3848" s="31"/>
      <c r="E3848" s="6"/>
      <c r="F3848" s="629"/>
      <c r="H3848" s="631"/>
    </row>
    <row r="3849" spans="3:8" x14ac:dyDescent="0.25">
      <c r="C3849" s="31"/>
      <c r="D3849" s="31"/>
      <c r="E3849" s="6"/>
      <c r="F3849" s="629"/>
      <c r="H3849" s="631"/>
    </row>
    <row r="3850" spans="3:8" x14ac:dyDescent="0.25">
      <c r="C3850" s="31"/>
      <c r="D3850" s="31"/>
      <c r="E3850" s="6"/>
      <c r="F3850" s="629"/>
      <c r="H3850" s="631"/>
    </row>
    <row r="3851" spans="3:8" x14ac:dyDescent="0.25">
      <c r="C3851" s="31"/>
      <c r="D3851" s="31"/>
      <c r="E3851" s="6"/>
      <c r="F3851" s="629"/>
      <c r="H3851" s="631"/>
    </row>
    <row r="3852" spans="3:8" x14ac:dyDescent="0.25">
      <c r="C3852" s="31"/>
      <c r="D3852" s="31"/>
      <c r="E3852" s="6"/>
      <c r="F3852" s="629"/>
      <c r="H3852" s="631"/>
    </row>
    <row r="3853" spans="3:8" x14ac:dyDescent="0.25">
      <c r="C3853" s="31"/>
      <c r="D3853" s="31"/>
      <c r="E3853" s="6"/>
      <c r="F3853" s="629"/>
      <c r="H3853" s="631"/>
    </row>
    <row r="3854" spans="3:8" x14ac:dyDescent="0.25">
      <c r="C3854" s="31"/>
      <c r="D3854" s="31"/>
      <c r="E3854" s="6"/>
      <c r="F3854" s="629"/>
      <c r="H3854" s="631"/>
    </row>
    <row r="3855" spans="3:8" x14ac:dyDescent="0.25">
      <c r="C3855" s="31"/>
      <c r="D3855" s="31"/>
      <c r="E3855" s="6"/>
      <c r="F3855" s="629"/>
      <c r="H3855" s="631"/>
    </row>
    <row r="3856" spans="3:8" x14ac:dyDescent="0.25">
      <c r="C3856" s="31"/>
      <c r="D3856" s="31"/>
      <c r="E3856" s="6"/>
      <c r="F3856" s="629"/>
      <c r="H3856" s="631"/>
    </row>
    <row r="3857" spans="3:8" x14ac:dyDescent="0.25">
      <c r="C3857" s="31"/>
      <c r="D3857" s="31"/>
      <c r="E3857" s="6"/>
      <c r="F3857" s="629"/>
      <c r="H3857" s="631"/>
    </row>
    <row r="3858" spans="3:8" x14ac:dyDescent="0.25">
      <c r="C3858" s="31"/>
      <c r="D3858" s="31"/>
      <c r="E3858" s="6"/>
      <c r="F3858" s="629"/>
      <c r="H3858" s="631"/>
    </row>
    <row r="3859" spans="3:8" x14ac:dyDescent="0.25">
      <c r="C3859" s="31"/>
      <c r="D3859" s="31"/>
      <c r="E3859" s="6"/>
      <c r="F3859" s="629"/>
      <c r="H3859" s="631"/>
    </row>
    <row r="3860" spans="3:8" x14ac:dyDescent="0.25">
      <c r="C3860" s="31"/>
      <c r="D3860" s="31"/>
      <c r="E3860" s="6"/>
      <c r="F3860" s="629"/>
      <c r="H3860" s="631"/>
    </row>
    <row r="3861" spans="3:8" x14ac:dyDescent="0.25">
      <c r="C3861" s="31"/>
      <c r="D3861" s="31"/>
      <c r="E3861" s="6"/>
      <c r="F3861" s="629"/>
      <c r="H3861" s="631"/>
    </row>
    <row r="3862" spans="3:8" x14ac:dyDescent="0.25">
      <c r="C3862" s="31"/>
      <c r="D3862" s="31"/>
      <c r="E3862" s="6"/>
      <c r="F3862" s="629"/>
      <c r="H3862" s="631"/>
    </row>
    <row r="3863" spans="3:8" x14ac:dyDescent="0.25">
      <c r="C3863" s="31"/>
      <c r="D3863" s="31"/>
      <c r="E3863" s="6"/>
      <c r="F3863" s="629"/>
      <c r="H3863" s="631"/>
    </row>
    <row r="3864" spans="3:8" x14ac:dyDescent="0.25">
      <c r="C3864" s="31"/>
      <c r="D3864" s="31"/>
      <c r="E3864" s="6"/>
      <c r="F3864" s="629"/>
      <c r="H3864" s="631"/>
    </row>
    <row r="3865" spans="3:8" x14ac:dyDescent="0.25">
      <c r="C3865" s="31"/>
      <c r="D3865" s="31"/>
      <c r="E3865" s="6"/>
      <c r="F3865" s="629"/>
      <c r="H3865" s="631"/>
    </row>
    <row r="3866" spans="3:8" x14ac:dyDescent="0.25">
      <c r="C3866" s="31"/>
      <c r="D3866" s="31"/>
      <c r="E3866" s="6"/>
      <c r="F3866" s="629"/>
      <c r="H3866" s="631"/>
    </row>
    <row r="3867" spans="3:8" x14ac:dyDescent="0.25">
      <c r="C3867" s="31"/>
      <c r="D3867" s="31"/>
      <c r="E3867" s="6"/>
      <c r="F3867" s="629"/>
      <c r="H3867" s="631"/>
    </row>
    <row r="3868" spans="3:8" x14ac:dyDescent="0.25">
      <c r="C3868" s="31"/>
      <c r="D3868" s="31"/>
      <c r="E3868" s="6"/>
      <c r="F3868" s="629"/>
      <c r="H3868" s="631"/>
    </row>
    <row r="3869" spans="3:8" x14ac:dyDescent="0.25">
      <c r="C3869" s="31"/>
      <c r="D3869" s="31"/>
      <c r="E3869" s="6"/>
      <c r="F3869" s="629"/>
      <c r="H3869" s="631"/>
    </row>
    <row r="3870" spans="3:8" x14ac:dyDescent="0.25">
      <c r="C3870" s="31"/>
      <c r="D3870" s="31"/>
      <c r="E3870" s="6"/>
      <c r="F3870" s="629"/>
      <c r="H3870" s="631"/>
    </row>
    <row r="3871" spans="3:8" x14ac:dyDescent="0.25">
      <c r="C3871" s="31"/>
      <c r="D3871" s="31"/>
      <c r="E3871" s="6"/>
      <c r="F3871" s="629"/>
      <c r="H3871" s="631"/>
    </row>
    <row r="3872" spans="3:8" x14ac:dyDescent="0.25">
      <c r="C3872" s="31"/>
      <c r="D3872" s="31"/>
      <c r="E3872" s="6"/>
      <c r="F3872" s="629"/>
      <c r="H3872" s="631"/>
    </row>
    <row r="3873" spans="3:8" x14ac:dyDescent="0.25">
      <c r="C3873" s="31"/>
      <c r="D3873" s="31"/>
      <c r="E3873" s="6"/>
      <c r="F3873" s="629"/>
      <c r="H3873" s="631"/>
    </row>
    <row r="3874" spans="3:8" x14ac:dyDescent="0.25">
      <c r="C3874" s="31"/>
      <c r="D3874" s="31"/>
      <c r="E3874" s="6"/>
      <c r="F3874" s="629"/>
      <c r="H3874" s="631"/>
    </row>
    <row r="3875" spans="3:8" x14ac:dyDescent="0.25">
      <c r="C3875" s="31"/>
      <c r="D3875" s="31"/>
      <c r="E3875" s="6"/>
      <c r="F3875" s="629"/>
      <c r="H3875" s="631"/>
    </row>
    <row r="3876" spans="3:8" x14ac:dyDescent="0.25">
      <c r="C3876" s="31"/>
      <c r="D3876" s="31"/>
      <c r="E3876" s="6"/>
      <c r="F3876" s="629"/>
      <c r="H3876" s="631"/>
    </row>
    <row r="3877" spans="3:8" x14ac:dyDescent="0.25">
      <c r="C3877" s="31"/>
      <c r="D3877" s="31"/>
      <c r="E3877" s="6"/>
      <c r="F3877" s="629"/>
      <c r="H3877" s="631"/>
    </row>
    <row r="3878" spans="3:8" x14ac:dyDescent="0.25">
      <c r="C3878" s="31"/>
      <c r="D3878" s="31"/>
      <c r="E3878" s="6"/>
      <c r="F3878" s="629"/>
      <c r="H3878" s="631"/>
    </row>
    <row r="3879" spans="3:8" x14ac:dyDescent="0.25">
      <c r="C3879" s="31"/>
      <c r="D3879" s="31"/>
      <c r="E3879" s="6"/>
      <c r="F3879" s="629"/>
      <c r="H3879" s="631"/>
    </row>
    <row r="3880" spans="3:8" x14ac:dyDescent="0.25">
      <c r="C3880" s="31"/>
      <c r="D3880" s="31"/>
      <c r="E3880" s="6"/>
      <c r="F3880" s="629"/>
      <c r="H3880" s="631"/>
    </row>
    <row r="3881" spans="3:8" x14ac:dyDescent="0.25">
      <c r="C3881" s="31"/>
      <c r="D3881" s="31"/>
      <c r="E3881" s="6"/>
      <c r="F3881" s="629"/>
      <c r="H3881" s="631"/>
    </row>
    <row r="3882" spans="3:8" x14ac:dyDescent="0.25">
      <c r="C3882" s="31"/>
      <c r="D3882" s="31"/>
      <c r="E3882" s="6"/>
      <c r="F3882" s="629"/>
      <c r="H3882" s="631"/>
    </row>
    <row r="3883" spans="3:8" x14ac:dyDescent="0.25">
      <c r="C3883" s="31"/>
      <c r="D3883" s="31"/>
      <c r="E3883" s="6"/>
      <c r="F3883" s="629"/>
      <c r="H3883" s="631"/>
    </row>
    <row r="3884" spans="3:8" x14ac:dyDescent="0.25">
      <c r="C3884" s="31"/>
      <c r="D3884" s="31"/>
      <c r="E3884" s="6"/>
      <c r="F3884" s="629"/>
      <c r="H3884" s="631"/>
    </row>
    <row r="3885" spans="3:8" x14ac:dyDescent="0.25">
      <c r="C3885" s="31"/>
      <c r="D3885" s="31"/>
      <c r="E3885" s="6"/>
      <c r="F3885" s="629"/>
      <c r="H3885" s="631"/>
    </row>
    <row r="3886" spans="3:8" x14ac:dyDescent="0.25">
      <c r="C3886" s="31"/>
      <c r="D3886" s="31"/>
      <c r="E3886" s="6"/>
      <c r="F3886" s="629"/>
      <c r="H3886" s="631"/>
    </row>
    <row r="3887" spans="3:8" x14ac:dyDescent="0.25">
      <c r="C3887" s="31"/>
      <c r="D3887" s="31"/>
      <c r="E3887" s="6"/>
      <c r="F3887" s="629"/>
      <c r="H3887" s="631"/>
    </row>
    <row r="3888" spans="3:8" x14ac:dyDescent="0.25">
      <c r="C3888" s="31"/>
      <c r="D3888" s="31"/>
      <c r="E3888" s="6"/>
      <c r="F3888" s="629"/>
      <c r="H3888" s="631"/>
    </row>
    <row r="3889" spans="3:8" x14ac:dyDescent="0.25">
      <c r="C3889" s="31"/>
      <c r="D3889" s="31"/>
      <c r="E3889" s="6"/>
      <c r="F3889" s="629"/>
      <c r="H3889" s="631"/>
    </row>
    <row r="3890" spans="3:8" x14ac:dyDescent="0.25">
      <c r="C3890" s="31"/>
      <c r="D3890" s="31"/>
      <c r="E3890" s="6"/>
      <c r="F3890" s="629"/>
      <c r="H3890" s="631"/>
    </row>
    <row r="3891" spans="3:8" x14ac:dyDescent="0.25">
      <c r="C3891" s="31"/>
      <c r="D3891" s="31"/>
      <c r="E3891" s="6"/>
      <c r="F3891" s="629"/>
      <c r="H3891" s="631"/>
    </row>
    <row r="3892" spans="3:8" x14ac:dyDescent="0.25">
      <c r="C3892" s="31"/>
      <c r="D3892" s="31"/>
      <c r="E3892" s="6"/>
      <c r="F3892" s="629"/>
      <c r="H3892" s="631"/>
    </row>
    <row r="3893" spans="3:8" x14ac:dyDescent="0.25">
      <c r="C3893" s="31"/>
      <c r="D3893" s="31"/>
      <c r="E3893" s="6"/>
      <c r="F3893" s="629"/>
      <c r="H3893" s="631"/>
    </row>
    <row r="3894" spans="3:8" x14ac:dyDescent="0.25">
      <c r="C3894" s="31"/>
      <c r="D3894" s="31"/>
      <c r="E3894" s="6"/>
      <c r="F3894" s="629"/>
      <c r="H3894" s="631"/>
    </row>
    <row r="3895" spans="3:8" x14ac:dyDescent="0.25">
      <c r="C3895" s="31"/>
      <c r="D3895" s="31"/>
      <c r="E3895" s="6"/>
      <c r="F3895" s="629"/>
      <c r="H3895" s="631"/>
    </row>
    <row r="3896" spans="3:8" x14ac:dyDescent="0.25">
      <c r="C3896" s="31"/>
      <c r="D3896" s="31"/>
      <c r="E3896" s="6"/>
      <c r="F3896" s="629"/>
      <c r="H3896" s="631"/>
    </row>
    <row r="3897" spans="3:8" x14ac:dyDescent="0.25">
      <c r="C3897" s="31"/>
      <c r="D3897" s="31"/>
      <c r="E3897" s="6"/>
      <c r="F3897" s="629"/>
      <c r="H3897" s="631"/>
    </row>
    <row r="3898" spans="3:8" x14ac:dyDescent="0.25">
      <c r="C3898" s="31"/>
      <c r="D3898" s="31"/>
      <c r="E3898" s="6"/>
      <c r="F3898" s="629"/>
      <c r="H3898" s="631"/>
    </row>
    <row r="3899" spans="3:8" x14ac:dyDescent="0.25">
      <c r="C3899" s="31"/>
      <c r="D3899" s="31"/>
      <c r="E3899" s="6"/>
      <c r="F3899" s="629"/>
      <c r="H3899" s="631"/>
    </row>
    <row r="3900" spans="3:8" x14ac:dyDescent="0.25">
      <c r="C3900" s="31"/>
      <c r="D3900" s="31"/>
      <c r="E3900" s="6"/>
      <c r="F3900" s="629"/>
      <c r="H3900" s="631"/>
    </row>
    <row r="3901" spans="3:8" x14ac:dyDescent="0.25">
      <c r="C3901" s="31"/>
      <c r="D3901" s="31"/>
      <c r="E3901" s="6"/>
      <c r="F3901" s="629"/>
      <c r="H3901" s="631"/>
    </row>
    <row r="3902" spans="3:8" x14ac:dyDescent="0.25">
      <c r="C3902" s="31"/>
      <c r="D3902" s="31"/>
      <c r="E3902" s="6"/>
      <c r="F3902" s="629"/>
      <c r="H3902" s="631"/>
    </row>
    <row r="3903" spans="3:8" x14ac:dyDescent="0.25">
      <c r="C3903" s="31"/>
      <c r="D3903" s="31"/>
      <c r="E3903" s="6"/>
      <c r="F3903" s="629"/>
      <c r="H3903" s="631"/>
    </row>
    <row r="3904" spans="3:8" x14ac:dyDescent="0.25">
      <c r="C3904" s="31"/>
      <c r="D3904" s="31"/>
      <c r="E3904" s="6"/>
      <c r="F3904" s="629"/>
      <c r="H3904" s="631"/>
    </row>
    <row r="3905" spans="3:8" x14ac:dyDescent="0.25">
      <c r="C3905" s="31"/>
      <c r="D3905" s="31"/>
      <c r="E3905" s="6"/>
      <c r="F3905" s="629"/>
      <c r="H3905" s="631"/>
    </row>
    <row r="3906" spans="3:8" x14ac:dyDescent="0.25">
      <c r="C3906" s="31"/>
      <c r="D3906" s="31"/>
      <c r="E3906" s="6"/>
      <c r="F3906" s="629"/>
      <c r="H3906" s="631"/>
    </row>
    <row r="3907" spans="3:8" x14ac:dyDescent="0.25">
      <c r="C3907" s="31"/>
      <c r="D3907" s="31"/>
      <c r="E3907" s="6"/>
      <c r="F3907" s="629"/>
      <c r="H3907" s="631"/>
    </row>
    <row r="3908" spans="3:8" x14ac:dyDescent="0.25">
      <c r="C3908" s="31"/>
      <c r="D3908" s="31"/>
      <c r="E3908" s="6"/>
      <c r="F3908" s="629"/>
      <c r="H3908" s="631"/>
    </row>
    <row r="3909" spans="3:8" x14ac:dyDescent="0.25">
      <c r="C3909" s="31"/>
      <c r="D3909" s="31"/>
      <c r="E3909" s="6"/>
      <c r="F3909" s="629"/>
      <c r="H3909" s="631"/>
    </row>
    <row r="3910" spans="3:8" x14ac:dyDescent="0.25">
      <c r="C3910" s="31"/>
      <c r="D3910" s="31"/>
      <c r="E3910" s="6"/>
      <c r="F3910" s="629"/>
      <c r="H3910" s="631"/>
    </row>
    <row r="3911" spans="3:8" x14ac:dyDescent="0.25">
      <c r="C3911" s="31"/>
      <c r="D3911" s="31"/>
      <c r="E3911" s="6"/>
      <c r="F3911" s="629"/>
      <c r="H3911" s="631"/>
    </row>
    <row r="3912" spans="3:8" x14ac:dyDescent="0.25">
      <c r="C3912" s="31"/>
      <c r="D3912" s="31"/>
      <c r="E3912" s="6"/>
      <c r="F3912" s="629"/>
      <c r="H3912" s="631"/>
    </row>
    <row r="3913" spans="3:8" x14ac:dyDescent="0.25">
      <c r="C3913" s="31"/>
      <c r="D3913" s="31"/>
      <c r="E3913" s="6"/>
      <c r="F3913" s="629"/>
      <c r="H3913" s="631"/>
    </row>
    <row r="3914" spans="3:8" x14ac:dyDescent="0.25">
      <c r="C3914" s="31"/>
      <c r="D3914" s="31"/>
      <c r="E3914" s="6"/>
      <c r="F3914" s="629"/>
      <c r="H3914" s="631"/>
    </row>
    <row r="3915" spans="3:8" x14ac:dyDescent="0.25">
      <c r="C3915" s="31"/>
      <c r="D3915" s="31"/>
      <c r="E3915" s="6"/>
      <c r="F3915" s="629"/>
      <c r="H3915" s="631"/>
    </row>
    <row r="3916" spans="3:8" x14ac:dyDescent="0.25">
      <c r="C3916" s="31"/>
      <c r="D3916" s="31"/>
      <c r="E3916" s="6"/>
      <c r="F3916" s="629"/>
      <c r="H3916" s="631"/>
    </row>
    <row r="3917" spans="3:8" x14ac:dyDescent="0.25">
      <c r="C3917" s="31"/>
      <c r="D3917" s="31"/>
      <c r="E3917" s="6"/>
      <c r="F3917" s="629"/>
      <c r="H3917" s="631"/>
    </row>
    <row r="3918" spans="3:8" x14ac:dyDescent="0.25">
      <c r="C3918" s="31"/>
      <c r="D3918" s="31"/>
      <c r="E3918" s="6"/>
      <c r="F3918" s="629"/>
      <c r="H3918" s="631"/>
    </row>
    <row r="3919" spans="3:8" x14ac:dyDescent="0.25">
      <c r="C3919" s="31"/>
      <c r="D3919" s="31"/>
      <c r="E3919" s="6"/>
      <c r="F3919" s="629"/>
      <c r="H3919" s="631"/>
    </row>
    <row r="3920" spans="3:8" x14ac:dyDescent="0.25">
      <c r="C3920" s="31"/>
      <c r="D3920" s="31"/>
      <c r="E3920" s="6"/>
      <c r="F3920" s="629"/>
      <c r="H3920" s="631"/>
    </row>
    <row r="3921" spans="3:8" x14ac:dyDescent="0.25">
      <c r="C3921" s="31"/>
      <c r="D3921" s="31"/>
      <c r="E3921" s="6"/>
      <c r="F3921" s="629"/>
      <c r="H3921" s="631"/>
    </row>
    <row r="3922" spans="3:8" x14ac:dyDescent="0.25">
      <c r="C3922" s="31"/>
      <c r="D3922" s="31"/>
      <c r="E3922" s="6"/>
      <c r="F3922" s="629"/>
      <c r="H3922" s="631"/>
    </row>
    <row r="3923" spans="3:8" x14ac:dyDescent="0.25">
      <c r="C3923" s="31"/>
      <c r="D3923" s="31"/>
      <c r="E3923" s="6"/>
      <c r="F3923" s="629"/>
      <c r="H3923" s="631"/>
    </row>
    <row r="3924" spans="3:8" x14ac:dyDescent="0.25">
      <c r="C3924" s="31"/>
      <c r="D3924" s="31"/>
      <c r="E3924" s="6"/>
      <c r="F3924" s="629"/>
      <c r="H3924" s="631"/>
    </row>
    <row r="3925" spans="3:8" x14ac:dyDescent="0.25">
      <c r="C3925" s="31"/>
      <c r="D3925" s="31"/>
      <c r="E3925" s="6"/>
      <c r="F3925" s="629"/>
      <c r="H3925" s="631"/>
    </row>
    <row r="3926" spans="3:8" x14ac:dyDescent="0.25">
      <c r="C3926" s="31"/>
      <c r="D3926" s="31"/>
      <c r="E3926" s="6"/>
      <c r="F3926" s="629"/>
      <c r="H3926" s="631"/>
    </row>
    <row r="3927" spans="3:8" x14ac:dyDescent="0.25">
      <c r="C3927" s="31"/>
      <c r="D3927" s="31"/>
      <c r="E3927" s="6"/>
      <c r="F3927" s="629"/>
      <c r="H3927" s="631"/>
    </row>
    <row r="3928" spans="3:8" x14ac:dyDescent="0.25">
      <c r="C3928" s="31"/>
      <c r="D3928" s="31"/>
      <c r="E3928" s="6"/>
      <c r="F3928" s="629"/>
      <c r="H3928" s="631"/>
    </row>
    <row r="3929" spans="3:8" x14ac:dyDescent="0.25">
      <c r="C3929" s="31"/>
      <c r="D3929" s="31"/>
      <c r="E3929" s="6"/>
      <c r="F3929" s="629"/>
      <c r="H3929" s="631"/>
    </row>
    <row r="3930" spans="3:8" x14ac:dyDescent="0.25">
      <c r="C3930" s="31"/>
      <c r="D3930" s="31"/>
      <c r="E3930" s="6"/>
      <c r="F3930" s="629"/>
      <c r="H3930" s="631"/>
    </row>
    <row r="3931" spans="3:8" x14ac:dyDescent="0.25">
      <c r="C3931" s="31"/>
      <c r="D3931" s="31"/>
      <c r="E3931" s="6"/>
      <c r="F3931" s="629"/>
      <c r="H3931" s="631"/>
    </row>
    <row r="3932" spans="3:8" x14ac:dyDescent="0.25">
      <c r="C3932" s="31"/>
      <c r="D3932" s="31"/>
      <c r="E3932" s="6"/>
      <c r="F3932" s="629"/>
      <c r="H3932" s="631"/>
    </row>
    <row r="3933" spans="3:8" x14ac:dyDescent="0.25">
      <c r="C3933" s="31"/>
      <c r="D3933" s="31"/>
      <c r="E3933" s="6"/>
      <c r="F3933" s="629"/>
      <c r="H3933" s="631"/>
    </row>
    <row r="3934" spans="3:8" x14ac:dyDescent="0.25">
      <c r="C3934" s="31"/>
      <c r="D3934" s="31"/>
      <c r="E3934" s="6"/>
      <c r="F3934" s="629"/>
      <c r="H3934" s="631"/>
    </row>
    <row r="3935" spans="3:8" x14ac:dyDescent="0.25">
      <c r="C3935" s="31"/>
      <c r="D3935" s="31"/>
      <c r="E3935" s="6"/>
      <c r="F3935" s="629"/>
      <c r="H3935" s="631"/>
    </row>
    <row r="3936" spans="3:8" x14ac:dyDescent="0.25">
      <c r="C3936" s="31"/>
      <c r="D3936" s="31"/>
      <c r="E3936" s="6"/>
      <c r="F3936" s="629"/>
      <c r="H3936" s="631"/>
    </row>
    <row r="3937" spans="3:8" x14ac:dyDescent="0.25">
      <c r="C3937" s="31"/>
      <c r="D3937" s="31"/>
      <c r="E3937" s="6"/>
      <c r="F3937" s="629"/>
      <c r="H3937" s="631"/>
    </row>
    <row r="3938" spans="3:8" x14ac:dyDescent="0.25">
      <c r="C3938" s="31"/>
      <c r="D3938" s="31"/>
      <c r="E3938" s="6"/>
      <c r="F3938" s="629"/>
      <c r="H3938" s="631"/>
    </row>
    <row r="3939" spans="3:8" x14ac:dyDescent="0.25">
      <c r="C3939" s="31"/>
      <c r="D3939" s="31"/>
      <c r="E3939" s="6"/>
      <c r="F3939" s="629"/>
      <c r="H3939" s="631"/>
    </row>
    <row r="3940" spans="3:8" x14ac:dyDescent="0.25">
      <c r="C3940" s="31"/>
      <c r="D3940" s="31"/>
      <c r="E3940" s="6"/>
      <c r="F3940" s="629"/>
      <c r="H3940" s="631"/>
    </row>
    <row r="3941" spans="3:8" x14ac:dyDescent="0.25">
      <c r="C3941" s="31"/>
      <c r="D3941" s="31"/>
      <c r="E3941" s="6"/>
      <c r="F3941" s="629"/>
      <c r="H3941" s="631"/>
    </row>
    <row r="3942" spans="3:8" x14ac:dyDescent="0.25">
      <c r="C3942" s="31"/>
      <c r="D3942" s="31"/>
      <c r="E3942" s="6"/>
      <c r="F3942" s="629"/>
      <c r="H3942" s="631"/>
    </row>
    <row r="3943" spans="3:8" x14ac:dyDescent="0.25">
      <c r="C3943" s="31"/>
      <c r="D3943" s="31"/>
      <c r="E3943" s="6"/>
      <c r="F3943" s="629"/>
      <c r="H3943" s="631"/>
    </row>
    <row r="3944" spans="3:8" x14ac:dyDescent="0.25">
      <c r="C3944" s="31"/>
      <c r="D3944" s="31"/>
      <c r="E3944" s="6"/>
      <c r="F3944" s="629"/>
      <c r="H3944" s="631"/>
    </row>
    <row r="3945" spans="3:8" x14ac:dyDescent="0.25">
      <c r="C3945" s="31"/>
      <c r="D3945" s="31"/>
      <c r="E3945" s="6"/>
      <c r="F3945" s="629"/>
      <c r="H3945" s="631"/>
    </row>
    <row r="3946" spans="3:8" x14ac:dyDescent="0.25">
      <c r="C3946" s="31"/>
      <c r="D3946" s="31"/>
      <c r="E3946" s="6"/>
      <c r="F3946" s="629"/>
      <c r="H3946" s="631"/>
    </row>
    <row r="3947" spans="3:8" x14ac:dyDescent="0.25">
      <c r="C3947" s="31"/>
      <c r="D3947" s="31"/>
      <c r="E3947" s="6"/>
      <c r="F3947" s="629"/>
      <c r="H3947" s="631"/>
    </row>
    <row r="3948" spans="3:8" x14ac:dyDescent="0.25">
      <c r="C3948" s="31"/>
      <c r="D3948" s="31"/>
      <c r="E3948" s="6"/>
      <c r="F3948" s="629"/>
      <c r="H3948" s="631"/>
    </row>
    <row r="3949" spans="3:8" x14ac:dyDescent="0.25">
      <c r="C3949" s="31"/>
      <c r="D3949" s="31"/>
      <c r="E3949" s="6"/>
      <c r="F3949" s="629"/>
      <c r="H3949" s="631"/>
    </row>
    <row r="3950" spans="3:8" x14ac:dyDescent="0.25">
      <c r="C3950" s="31"/>
      <c r="D3950" s="31"/>
      <c r="E3950" s="6"/>
      <c r="F3950" s="629"/>
      <c r="H3950" s="631"/>
    </row>
    <row r="3951" spans="3:8" x14ac:dyDescent="0.25">
      <c r="C3951" s="31"/>
      <c r="D3951" s="31"/>
      <c r="E3951" s="6"/>
      <c r="F3951" s="629"/>
      <c r="H3951" s="631"/>
    </row>
    <row r="3952" spans="3:8" x14ac:dyDescent="0.25">
      <c r="C3952" s="31"/>
      <c r="D3952" s="31"/>
      <c r="E3952" s="6"/>
      <c r="F3952" s="629"/>
      <c r="H3952" s="631"/>
    </row>
    <row r="3953" spans="3:8" x14ac:dyDescent="0.25">
      <c r="C3953" s="31"/>
      <c r="D3953" s="31"/>
      <c r="E3953" s="6"/>
      <c r="F3953" s="629"/>
      <c r="H3953" s="631"/>
    </row>
    <row r="3954" spans="3:8" x14ac:dyDescent="0.25">
      <c r="C3954" s="31"/>
      <c r="D3954" s="31"/>
      <c r="E3954" s="6"/>
      <c r="F3954" s="629"/>
      <c r="H3954" s="631"/>
    </row>
    <row r="3955" spans="3:8" x14ac:dyDescent="0.25">
      <c r="C3955" s="31"/>
      <c r="D3955" s="31"/>
      <c r="E3955" s="6"/>
      <c r="F3955" s="629"/>
      <c r="H3955" s="631"/>
    </row>
    <row r="3956" spans="3:8" x14ac:dyDescent="0.25">
      <c r="C3956" s="31"/>
      <c r="D3956" s="31"/>
      <c r="E3956" s="6"/>
      <c r="F3956" s="629"/>
      <c r="H3956" s="631"/>
    </row>
    <row r="3957" spans="3:8" x14ac:dyDescent="0.25">
      <c r="C3957" s="31"/>
      <c r="D3957" s="31"/>
      <c r="E3957" s="6"/>
      <c r="F3957" s="629"/>
      <c r="H3957" s="631"/>
    </row>
    <row r="3958" spans="3:8" x14ac:dyDescent="0.25">
      <c r="C3958" s="31"/>
      <c r="D3958" s="31"/>
      <c r="E3958" s="6"/>
      <c r="F3958" s="629"/>
      <c r="H3958" s="631"/>
    </row>
    <row r="3959" spans="3:8" x14ac:dyDescent="0.25">
      <c r="C3959" s="31"/>
      <c r="D3959" s="31"/>
      <c r="E3959" s="6"/>
      <c r="F3959" s="629"/>
      <c r="H3959" s="631"/>
    </row>
    <row r="3960" spans="3:8" x14ac:dyDescent="0.25">
      <c r="C3960" s="31"/>
      <c r="D3960" s="31"/>
      <c r="E3960" s="6"/>
      <c r="F3960" s="629"/>
      <c r="H3960" s="631"/>
    </row>
    <row r="3961" spans="3:8" x14ac:dyDescent="0.25">
      <c r="C3961" s="31"/>
      <c r="D3961" s="31"/>
      <c r="E3961" s="6"/>
      <c r="F3961" s="629"/>
      <c r="H3961" s="631"/>
    </row>
    <row r="3962" spans="3:8" x14ac:dyDescent="0.25">
      <c r="C3962" s="31"/>
      <c r="D3962" s="31"/>
      <c r="E3962" s="6"/>
      <c r="F3962" s="629"/>
      <c r="H3962" s="631"/>
    </row>
    <row r="3963" spans="3:8" x14ac:dyDescent="0.25">
      <c r="C3963" s="31"/>
      <c r="D3963" s="31"/>
      <c r="E3963" s="6"/>
      <c r="F3963" s="629"/>
      <c r="H3963" s="631"/>
    </row>
    <row r="3964" spans="3:8" x14ac:dyDescent="0.25">
      <c r="C3964" s="31"/>
      <c r="D3964" s="31"/>
      <c r="E3964" s="6"/>
      <c r="F3964" s="629"/>
      <c r="H3964" s="631"/>
    </row>
    <row r="3965" spans="3:8" x14ac:dyDescent="0.25">
      <c r="C3965" s="31"/>
      <c r="D3965" s="31"/>
      <c r="E3965" s="6"/>
      <c r="F3965" s="629"/>
      <c r="H3965" s="631"/>
    </row>
    <row r="3966" spans="3:8" x14ac:dyDescent="0.25">
      <c r="C3966" s="31"/>
      <c r="D3966" s="31"/>
      <c r="E3966" s="6"/>
      <c r="F3966" s="629"/>
      <c r="H3966" s="631"/>
    </row>
    <row r="3967" spans="3:8" x14ac:dyDescent="0.25">
      <c r="C3967" s="31"/>
      <c r="D3967" s="31"/>
      <c r="E3967" s="6"/>
      <c r="F3967" s="629"/>
      <c r="H3967" s="631"/>
    </row>
    <row r="3968" spans="3:8" x14ac:dyDescent="0.25">
      <c r="C3968" s="31"/>
      <c r="D3968" s="31"/>
      <c r="E3968" s="6"/>
      <c r="F3968" s="629"/>
      <c r="H3968" s="631"/>
    </row>
    <row r="3969" spans="3:8" x14ac:dyDescent="0.25">
      <c r="C3969" s="31"/>
      <c r="D3969" s="31"/>
      <c r="E3969" s="6"/>
      <c r="F3969" s="629"/>
      <c r="H3969" s="631"/>
    </row>
    <row r="3970" spans="3:8" x14ac:dyDescent="0.25">
      <c r="C3970" s="31"/>
      <c r="D3970" s="31"/>
      <c r="E3970" s="6"/>
      <c r="F3970" s="629"/>
      <c r="H3970" s="631"/>
    </row>
    <row r="3971" spans="3:8" x14ac:dyDescent="0.25">
      <c r="C3971" s="31"/>
      <c r="D3971" s="31"/>
      <c r="E3971" s="6"/>
      <c r="F3971" s="629"/>
      <c r="H3971" s="631"/>
    </row>
    <row r="3972" spans="3:8" x14ac:dyDescent="0.25">
      <c r="C3972" s="31"/>
      <c r="D3972" s="31"/>
      <c r="E3972" s="6"/>
      <c r="F3972" s="629"/>
      <c r="H3972" s="631"/>
    </row>
    <row r="3973" spans="3:8" x14ac:dyDescent="0.25">
      <c r="C3973" s="31"/>
      <c r="D3973" s="31"/>
      <c r="E3973" s="6"/>
      <c r="F3973" s="629"/>
      <c r="H3973" s="631"/>
    </row>
    <row r="3974" spans="3:8" x14ac:dyDescent="0.25">
      <c r="C3974" s="31"/>
      <c r="D3974" s="31"/>
      <c r="E3974" s="6"/>
      <c r="F3974" s="629"/>
      <c r="H3974" s="631"/>
    </row>
    <row r="3975" spans="3:8" x14ac:dyDescent="0.25">
      <c r="C3975" s="31"/>
      <c r="D3975" s="31"/>
      <c r="E3975" s="6"/>
      <c r="F3975" s="629"/>
      <c r="H3975" s="631"/>
    </row>
    <row r="3976" spans="3:8" x14ac:dyDescent="0.25">
      <c r="C3976" s="31"/>
      <c r="D3976" s="31"/>
      <c r="E3976" s="6"/>
      <c r="F3976" s="629"/>
      <c r="H3976" s="631"/>
    </row>
    <row r="3977" spans="3:8" x14ac:dyDescent="0.25">
      <c r="C3977" s="31"/>
      <c r="D3977" s="31"/>
      <c r="E3977" s="6"/>
      <c r="F3977" s="629"/>
      <c r="H3977" s="631"/>
    </row>
    <row r="3978" spans="3:8" x14ac:dyDescent="0.25">
      <c r="C3978" s="31"/>
      <c r="D3978" s="31"/>
      <c r="E3978" s="6"/>
      <c r="F3978" s="629"/>
      <c r="H3978" s="631"/>
    </row>
    <row r="3979" spans="3:8" x14ac:dyDescent="0.25">
      <c r="C3979" s="31"/>
      <c r="D3979" s="31"/>
      <c r="E3979" s="6"/>
      <c r="F3979" s="629"/>
      <c r="H3979" s="631"/>
    </row>
    <row r="3980" spans="3:8" x14ac:dyDescent="0.25">
      <c r="C3980" s="31"/>
      <c r="D3980" s="31"/>
      <c r="E3980" s="6"/>
      <c r="F3980" s="629"/>
      <c r="H3980" s="631"/>
    </row>
    <row r="3981" spans="3:8" x14ac:dyDescent="0.25">
      <c r="C3981" s="31"/>
      <c r="D3981" s="31"/>
      <c r="E3981" s="6"/>
      <c r="F3981" s="629"/>
      <c r="H3981" s="631"/>
    </row>
    <row r="3982" spans="3:8" x14ac:dyDescent="0.25">
      <c r="C3982" s="31"/>
      <c r="D3982" s="31"/>
      <c r="E3982" s="6"/>
      <c r="F3982" s="629"/>
      <c r="H3982" s="631"/>
    </row>
    <row r="3983" spans="3:8" x14ac:dyDescent="0.25">
      <c r="C3983" s="31"/>
      <c r="D3983" s="31"/>
      <c r="E3983" s="6"/>
      <c r="F3983" s="629"/>
      <c r="H3983" s="631"/>
    </row>
    <row r="3984" spans="3:8" x14ac:dyDescent="0.25">
      <c r="C3984" s="31"/>
      <c r="D3984" s="31"/>
      <c r="E3984" s="6"/>
      <c r="F3984" s="629"/>
      <c r="H3984" s="631"/>
    </row>
    <row r="3985" spans="3:8" x14ac:dyDescent="0.25">
      <c r="C3985" s="31"/>
      <c r="D3985" s="31"/>
      <c r="E3985" s="6"/>
      <c r="F3985" s="629"/>
      <c r="H3985" s="631"/>
    </row>
    <row r="3986" spans="3:8" x14ac:dyDescent="0.25">
      <c r="C3986" s="31"/>
      <c r="D3986" s="31"/>
      <c r="E3986" s="6"/>
      <c r="F3986" s="629"/>
      <c r="H3986" s="631"/>
    </row>
    <row r="3987" spans="3:8" x14ac:dyDescent="0.25">
      <c r="C3987" s="31"/>
      <c r="D3987" s="31"/>
      <c r="E3987" s="6"/>
      <c r="F3987" s="629"/>
      <c r="H3987" s="631"/>
    </row>
    <row r="3988" spans="3:8" x14ac:dyDescent="0.25">
      <c r="C3988" s="31"/>
      <c r="D3988" s="31"/>
      <c r="E3988" s="6"/>
      <c r="F3988" s="629"/>
      <c r="H3988" s="631"/>
    </row>
    <row r="3989" spans="3:8" x14ac:dyDescent="0.25">
      <c r="C3989" s="31"/>
      <c r="D3989" s="31"/>
      <c r="E3989" s="6"/>
      <c r="F3989" s="629"/>
      <c r="H3989" s="631"/>
    </row>
    <row r="3990" spans="3:8" x14ac:dyDescent="0.25">
      <c r="C3990" s="31"/>
      <c r="D3990" s="31"/>
      <c r="E3990" s="6"/>
      <c r="F3990" s="629"/>
      <c r="H3990" s="631"/>
    </row>
    <row r="3991" spans="3:8" x14ac:dyDescent="0.25">
      <c r="C3991" s="31"/>
      <c r="D3991" s="31"/>
      <c r="E3991" s="6"/>
      <c r="F3991" s="629"/>
      <c r="H3991" s="631"/>
    </row>
    <row r="3992" spans="3:8" x14ac:dyDescent="0.25">
      <c r="C3992" s="31"/>
      <c r="D3992" s="31"/>
      <c r="E3992" s="6"/>
      <c r="F3992" s="629"/>
      <c r="H3992" s="631"/>
    </row>
    <row r="3993" spans="3:8" x14ac:dyDescent="0.25">
      <c r="C3993" s="31"/>
      <c r="D3993" s="31"/>
      <c r="E3993" s="6"/>
      <c r="F3993" s="629"/>
      <c r="H3993" s="631"/>
    </row>
    <row r="3994" spans="3:8" x14ac:dyDescent="0.25">
      <c r="C3994" s="31"/>
      <c r="D3994" s="31"/>
      <c r="E3994" s="6"/>
      <c r="F3994" s="629"/>
      <c r="H3994" s="631"/>
    </row>
    <row r="3995" spans="3:8" x14ac:dyDescent="0.25">
      <c r="C3995" s="31"/>
      <c r="D3995" s="31"/>
      <c r="E3995" s="6"/>
      <c r="F3995" s="629"/>
      <c r="H3995" s="631"/>
    </row>
    <row r="3996" spans="3:8" x14ac:dyDescent="0.25">
      <c r="C3996" s="31"/>
      <c r="D3996" s="31"/>
      <c r="E3996" s="6"/>
      <c r="F3996" s="629"/>
      <c r="H3996" s="631"/>
    </row>
    <row r="3997" spans="3:8" x14ac:dyDescent="0.25">
      <c r="C3997" s="31"/>
      <c r="D3997" s="31"/>
      <c r="E3997" s="6"/>
      <c r="F3997" s="629"/>
      <c r="H3997" s="631"/>
    </row>
    <row r="3998" spans="3:8" x14ac:dyDescent="0.25">
      <c r="C3998" s="31"/>
      <c r="D3998" s="31"/>
      <c r="E3998" s="6"/>
      <c r="F3998" s="629"/>
      <c r="H3998" s="631"/>
    </row>
    <row r="3999" spans="3:8" x14ac:dyDescent="0.25">
      <c r="C3999" s="31"/>
      <c r="D3999" s="31"/>
      <c r="E3999" s="6"/>
      <c r="F3999" s="629"/>
      <c r="H3999" s="631"/>
    </row>
    <row r="4000" spans="3:8" x14ac:dyDescent="0.25">
      <c r="C4000" s="31"/>
      <c r="D4000" s="31"/>
      <c r="E4000" s="6"/>
      <c r="F4000" s="629"/>
      <c r="H4000" s="631"/>
    </row>
    <row r="4001" spans="3:8" x14ac:dyDescent="0.25">
      <c r="C4001" s="31"/>
      <c r="D4001" s="31"/>
      <c r="E4001" s="6"/>
      <c r="F4001" s="629"/>
      <c r="H4001" s="631"/>
    </row>
    <row r="4002" spans="3:8" x14ac:dyDescent="0.25">
      <c r="C4002" s="31"/>
      <c r="D4002" s="31"/>
      <c r="E4002" s="6"/>
      <c r="F4002" s="629"/>
      <c r="H4002" s="631"/>
    </row>
    <row r="4003" spans="3:8" x14ac:dyDescent="0.25">
      <c r="C4003" s="31"/>
      <c r="D4003" s="31"/>
      <c r="E4003" s="6"/>
      <c r="F4003" s="629"/>
      <c r="H4003" s="631"/>
    </row>
    <row r="4004" spans="3:8" x14ac:dyDescent="0.25">
      <c r="C4004" s="31"/>
      <c r="D4004" s="31"/>
      <c r="E4004" s="6"/>
      <c r="F4004" s="629"/>
      <c r="H4004" s="631"/>
    </row>
    <row r="4005" spans="3:8" x14ac:dyDescent="0.25">
      <c r="C4005" s="31"/>
      <c r="D4005" s="31"/>
      <c r="E4005" s="6"/>
      <c r="F4005" s="629"/>
      <c r="H4005" s="631"/>
    </row>
    <row r="4006" spans="3:8" x14ac:dyDescent="0.25">
      <c r="C4006" s="31"/>
      <c r="D4006" s="31"/>
      <c r="E4006" s="6"/>
      <c r="F4006" s="629"/>
      <c r="H4006" s="631"/>
    </row>
    <row r="4007" spans="3:8" x14ac:dyDescent="0.25">
      <c r="C4007" s="31"/>
      <c r="D4007" s="31"/>
      <c r="E4007" s="6"/>
      <c r="F4007" s="629"/>
      <c r="H4007" s="631"/>
    </row>
    <row r="4008" spans="3:8" x14ac:dyDescent="0.25">
      <c r="C4008" s="31"/>
      <c r="D4008" s="31"/>
      <c r="E4008" s="6"/>
      <c r="F4008" s="629"/>
      <c r="H4008" s="631"/>
    </row>
    <row r="4009" spans="3:8" x14ac:dyDescent="0.25">
      <c r="C4009" s="31"/>
      <c r="D4009" s="31"/>
      <c r="E4009" s="6"/>
      <c r="F4009" s="629"/>
      <c r="H4009" s="631"/>
    </row>
    <row r="4010" spans="3:8" x14ac:dyDescent="0.25">
      <c r="C4010" s="31"/>
      <c r="D4010" s="31"/>
      <c r="E4010" s="6"/>
      <c r="F4010" s="629"/>
      <c r="H4010" s="631"/>
    </row>
    <row r="4011" spans="3:8" x14ac:dyDescent="0.25">
      <c r="C4011" s="31"/>
      <c r="D4011" s="31"/>
      <c r="E4011" s="6"/>
      <c r="F4011" s="629"/>
      <c r="H4011" s="631"/>
    </row>
    <row r="4012" spans="3:8" x14ac:dyDescent="0.25">
      <c r="C4012" s="31"/>
      <c r="D4012" s="31"/>
      <c r="E4012" s="6"/>
      <c r="F4012" s="629"/>
      <c r="H4012" s="631"/>
    </row>
    <row r="4013" spans="3:8" x14ac:dyDescent="0.25">
      <c r="C4013" s="31"/>
      <c r="D4013" s="31"/>
      <c r="E4013" s="6"/>
      <c r="F4013" s="629"/>
      <c r="H4013" s="631"/>
    </row>
    <row r="4014" spans="3:8" x14ac:dyDescent="0.25">
      <c r="C4014" s="31"/>
      <c r="D4014" s="31"/>
      <c r="E4014" s="6"/>
      <c r="F4014" s="629"/>
      <c r="H4014" s="631"/>
    </row>
    <row r="4015" spans="3:8" x14ac:dyDescent="0.25">
      <c r="C4015" s="31"/>
      <c r="D4015" s="31"/>
      <c r="E4015" s="6"/>
      <c r="F4015" s="629"/>
      <c r="H4015" s="631"/>
    </row>
    <row r="4016" spans="3:8" x14ac:dyDescent="0.25">
      <c r="C4016" s="31"/>
      <c r="D4016" s="31"/>
      <c r="E4016" s="6"/>
      <c r="F4016" s="629"/>
      <c r="H4016" s="631"/>
    </row>
    <row r="4017" spans="3:8" x14ac:dyDescent="0.25">
      <c r="C4017" s="31"/>
      <c r="D4017" s="31"/>
      <c r="E4017" s="6"/>
      <c r="F4017" s="629"/>
      <c r="H4017" s="631"/>
    </row>
    <row r="4018" spans="3:8" x14ac:dyDescent="0.25">
      <c r="C4018" s="31"/>
      <c r="D4018" s="31"/>
      <c r="E4018" s="6"/>
      <c r="F4018" s="629"/>
      <c r="H4018" s="631"/>
    </row>
    <row r="4019" spans="3:8" x14ac:dyDescent="0.25">
      <c r="C4019" s="31"/>
      <c r="D4019" s="31"/>
      <c r="E4019" s="6"/>
      <c r="F4019" s="629"/>
      <c r="H4019" s="631"/>
    </row>
    <row r="4020" spans="3:8" x14ac:dyDescent="0.25">
      <c r="C4020" s="31"/>
      <c r="D4020" s="31"/>
      <c r="E4020" s="6"/>
      <c r="F4020" s="629"/>
      <c r="H4020" s="631"/>
    </row>
    <row r="4021" spans="3:8" x14ac:dyDescent="0.25">
      <c r="C4021" s="31"/>
      <c r="D4021" s="31"/>
      <c r="E4021" s="6"/>
      <c r="F4021" s="629"/>
      <c r="H4021" s="631"/>
    </row>
    <row r="4022" spans="3:8" x14ac:dyDescent="0.25">
      <c r="C4022" s="31"/>
      <c r="D4022" s="31"/>
      <c r="E4022" s="6"/>
      <c r="F4022" s="629"/>
      <c r="H4022" s="631"/>
    </row>
    <row r="4023" spans="3:8" x14ac:dyDescent="0.25">
      <c r="C4023" s="31"/>
      <c r="D4023" s="31"/>
      <c r="E4023" s="6"/>
      <c r="F4023" s="629"/>
      <c r="H4023" s="631"/>
    </row>
    <row r="4024" spans="3:8" x14ac:dyDescent="0.25">
      <c r="C4024" s="31"/>
      <c r="D4024" s="31"/>
      <c r="E4024" s="6"/>
      <c r="F4024" s="629"/>
      <c r="H4024" s="631"/>
    </row>
    <row r="4025" spans="3:8" x14ac:dyDescent="0.25">
      <c r="C4025" s="31"/>
      <c r="D4025" s="31"/>
      <c r="E4025" s="6"/>
      <c r="F4025" s="629"/>
      <c r="H4025" s="631"/>
    </row>
    <row r="4026" spans="3:8" x14ac:dyDescent="0.25">
      <c r="C4026" s="31"/>
      <c r="D4026" s="31"/>
      <c r="E4026" s="6"/>
      <c r="F4026" s="629"/>
      <c r="H4026" s="631"/>
    </row>
    <row r="4027" spans="3:8" x14ac:dyDescent="0.25">
      <c r="C4027" s="31"/>
      <c r="D4027" s="31"/>
      <c r="E4027" s="6"/>
      <c r="F4027" s="629"/>
      <c r="H4027" s="631"/>
    </row>
    <row r="4028" spans="3:8" x14ac:dyDescent="0.25">
      <c r="C4028" s="31"/>
      <c r="D4028" s="31"/>
      <c r="E4028" s="6"/>
      <c r="F4028" s="629"/>
      <c r="H4028" s="631"/>
    </row>
    <row r="4029" spans="3:8" x14ac:dyDescent="0.25">
      <c r="C4029" s="31"/>
      <c r="D4029" s="31"/>
      <c r="E4029" s="6"/>
      <c r="F4029" s="629"/>
      <c r="H4029" s="631"/>
    </row>
    <row r="4030" spans="3:8" x14ac:dyDescent="0.25">
      <c r="C4030" s="31"/>
      <c r="D4030" s="31"/>
      <c r="E4030" s="6"/>
      <c r="F4030" s="629"/>
      <c r="H4030" s="631"/>
    </row>
    <row r="4031" spans="3:8" x14ac:dyDescent="0.25">
      <c r="C4031" s="31"/>
      <c r="D4031" s="31"/>
      <c r="E4031" s="6"/>
      <c r="F4031" s="629"/>
      <c r="H4031" s="631"/>
    </row>
    <row r="4032" spans="3:8" x14ac:dyDescent="0.25">
      <c r="C4032" s="31"/>
      <c r="D4032" s="31"/>
      <c r="E4032" s="6"/>
      <c r="F4032" s="629"/>
      <c r="H4032" s="631"/>
    </row>
    <row r="4033" spans="3:8" x14ac:dyDescent="0.25">
      <c r="C4033" s="31"/>
      <c r="D4033" s="31"/>
      <c r="E4033" s="6"/>
      <c r="F4033" s="629"/>
      <c r="H4033" s="631"/>
    </row>
    <row r="4034" spans="3:8" x14ac:dyDescent="0.25">
      <c r="C4034" s="31"/>
      <c r="D4034" s="31"/>
      <c r="E4034" s="6"/>
      <c r="F4034" s="629"/>
      <c r="H4034" s="631"/>
    </row>
    <row r="4035" spans="3:8" x14ac:dyDescent="0.25">
      <c r="C4035" s="31"/>
      <c r="D4035" s="31"/>
      <c r="E4035" s="6"/>
      <c r="F4035" s="629"/>
      <c r="H4035" s="631"/>
    </row>
    <row r="4036" spans="3:8" x14ac:dyDescent="0.25">
      <c r="C4036" s="31"/>
      <c r="D4036" s="31"/>
      <c r="E4036" s="6"/>
      <c r="F4036" s="629"/>
      <c r="H4036" s="631"/>
    </row>
    <row r="4037" spans="3:8" x14ac:dyDescent="0.25">
      <c r="C4037" s="31"/>
      <c r="D4037" s="31"/>
      <c r="E4037" s="6"/>
      <c r="F4037" s="629"/>
      <c r="H4037" s="631"/>
    </row>
    <row r="4038" spans="3:8" x14ac:dyDescent="0.25">
      <c r="C4038" s="31"/>
      <c r="D4038" s="31"/>
      <c r="E4038" s="6"/>
      <c r="F4038" s="629"/>
      <c r="H4038" s="631"/>
    </row>
    <row r="4039" spans="3:8" x14ac:dyDescent="0.25">
      <c r="C4039" s="31"/>
      <c r="D4039" s="31"/>
      <c r="E4039" s="6"/>
      <c r="F4039" s="629"/>
      <c r="H4039" s="631"/>
    </row>
    <row r="4040" spans="3:8" x14ac:dyDescent="0.25">
      <c r="C4040" s="31"/>
      <c r="D4040" s="31"/>
      <c r="E4040" s="6"/>
      <c r="F4040" s="629"/>
      <c r="H4040" s="631"/>
    </row>
    <row r="4041" spans="3:8" x14ac:dyDescent="0.25">
      <c r="C4041" s="31"/>
      <c r="D4041" s="31"/>
      <c r="E4041" s="6"/>
      <c r="F4041" s="629"/>
      <c r="H4041" s="631"/>
    </row>
    <row r="4042" spans="3:8" x14ac:dyDescent="0.25">
      <c r="C4042" s="31"/>
      <c r="D4042" s="31"/>
      <c r="E4042" s="6"/>
      <c r="F4042" s="629"/>
      <c r="H4042" s="631"/>
    </row>
    <row r="4043" spans="3:8" x14ac:dyDescent="0.25">
      <c r="C4043" s="31"/>
      <c r="D4043" s="31"/>
      <c r="E4043" s="6"/>
      <c r="F4043" s="629"/>
      <c r="H4043" s="631"/>
    </row>
    <row r="4044" spans="3:8" x14ac:dyDescent="0.25">
      <c r="C4044" s="31"/>
      <c r="D4044" s="31"/>
      <c r="E4044" s="6"/>
      <c r="F4044" s="629"/>
      <c r="H4044" s="631"/>
    </row>
    <row r="4045" spans="3:8" x14ac:dyDescent="0.25">
      <c r="C4045" s="31"/>
      <c r="D4045" s="31"/>
      <c r="E4045" s="6"/>
      <c r="F4045" s="629"/>
      <c r="H4045" s="631"/>
    </row>
    <row r="4046" spans="3:8" x14ac:dyDescent="0.25">
      <c r="C4046" s="31"/>
      <c r="D4046" s="31"/>
      <c r="E4046" s="6"/>
      <c r="F4046" s="629"/>
      <c r="H4046" s="631"/>
    </row>
    <row r="4047" spans="3:8" x14ac:dyDescent="0.25">
      <c r="C4047" s="31"/>
      <c r="D4047" s="31"/>
      <c r="E4047" s="6"/>
      <c r="F4047" s="629"/>
      <c r="H4047" s="631"/>
    </row>
    <row r="4048" spans="3:8" x14ac:dyDescent="0.25">
      <c r="C4048" s="31"/>
      <c r="D4048" s="31"/>
      <c r="E4048" s="6"/>
      <c r="F4048" s="629"/>
      <c r="H4048" s="631"/>
    </row>
    <row r="4049" spans="3:8" x14ac:dyDescent="0.25">
      <c r="C4049" s="31"/>
      <c r="D4049" s="31"/>
      <c r="E4049" s="6"/>
      <c r="F4049" s="629"/>
      <c r="H4049" s="631"/>
    </row>
    <row r="4050" spans="3:8" x14ac:dyDescent="0.25">
      <c r="C4050" s="31"/>
      <c r="D4050" s="31"/>
      <c r="E4050" s="6"/>
      <c r="F4050" s="629"/>
      <c r="H4050" s="631"/>
    </row>
    <row r="4051" spans="3:8" x14ac:dyDescent="0.25">
      <c r="C4051" s="31"/>
      <c r="D4051" s="31"/>
      <c r="E4051" s="6"/>
      <c r="F4051" s="629"/>
      <c r="H4051" s="631"/>
    </row>
    <row r="4052" spans="3:8" x14ac:dyDescent="0.25">
      <c r="C4052" s="31"/>
      <c r="D4052" s="31"/>
      <c r="E4052" s="6"/>
      <c r="F4052" s="629"/>
      <c r="H4052" s="631"/>
    </row>
    <row r="4053" spans="3:8" x14ac:dyDescent="0.25">
      <c r="C4053" s="31"/>
      <c r="D4053" s="31"/>
      <c r="E4053" s="6"/>
      <c r="F4053" s="629"/>
      <c r="H4053" s="631"/>
    </row>
    <row r="4054" spans="3:8" x14ac:dyDescent="0.25">
      <c r="C4054" s="31"/>
      <c r="D4054" s="31"/>
      <c r="E4054" s="6"/>
      <c r="F4054" s="629"/>
      <c r="H4054" s="631"/>
    </row>
    <row r="4055" spans="3:8" x14ac:dyDescent="0.25">
      <c r="C4055" s="31"/>
      <c r="D4055" s="31"/>
      <c r="E4055" s="6"/>
      <c r="F4055" s="629"/>
      <c r="H4055" s="631"/>
    </row>
    <row r="4056" spans="3:8" x14ac:dyDescent="0.25">
      <c r="C4056" s="31"/>
      <c r="D4056" s="31"/>
      <c r="E4056" s="6"/>
      <c r="F4056" s="629"/>
      <c r="H4056" s="631"/>
    </row>
    <row r="4057" spans="3:8" x14ac:dyDescent="0.25">
      <c r="C4057" s="31"/>
      <c r="D4057" s="31"/>
      <c r="E4057" s="6"/>
      <c r="F4057" s="629"/>
      <c r="H4057" s="631"/>
    </row>
    <row r="4058" spans="3:8" x14ac:dyDescent="0.25">
      <c r="C4058" s="31"/>
      <c r="D4058" s="31"/>
      <c r="E4058" s="6"/>
      <c r="F4058" s="629"/>
      <c r="H4058" s="631"/>
    </row>
    <row r="4059" spans="3:8" x14ac:dyDescent="0.25">
      <c r="C4059" s="31"/>
      <c r="D4059" s="31"/>
      <c r="E4059" s="6"/>
      <c r="F4059" s="629"/>
      <c r="H4059" s="631"/>
    </row>
    <row r="4060" spans="3:8" x14ac:dyDescent="0.25">
      <c r="C4060" s="31"/>
      <c r="D4060" s="31"/>
      <c r="E4060" s="6"/>
      <c r="F4060" s="629"/>
      <c r="H4060" s="631"/>
    </row>
    <row r="4061" spans="3:8" x14ac:dyDescent="0.25">
      <c r="C4061" s="31"/>
      <c r="D4061" s="31"/>
      <c r="E4061" s="6"/>
      <c r="F4061" s="629"/>
      <c r="H4061" s="631"/>
    </row>
    <row r="4062" spans="3:8" x14ac:dyDescent="0.25">
      <c r="C4062" s="31"/>
      <c r="D4062" s="31"/>
      <c r="E4062" s="6"/>
      <c r="F4062" s="629"/>
      <c r="H4062" s="631"/>
    </row>
    <row r="4063" spans="3:8" x14ac:dyDescent="0.25">
      <c r="C4063" s="31"/>
      <c r="D4063" s="31"/>
      <c r="E4063" s="6"/>
      <c r="F4063" s="629"/>
      <c r="H4063" s="631"/>
    </row>
    <row r="4064" spans="3:8" x14ac:dyDescent="0.25">
      <c r="C4064" s="31"/>
      <c r="D4064" s="31"/>
      <c r="E4064" s="6"/>
      <c r="F4064" s="629"/>
      <c r="H4064" s="631"/>
    </row>
    <row r="4065" spans="3:8" x14ac:dyDescent="0.25">
      <c r="C4065" s="31"/>
      <c r="D4065" s="31"/>
      <c r="E4065" s="6"/>
      <c r="F4065" s="629"/>
      <c r="H4065" s="631"/>
    </row>
    <row r="4066" spans="3:8" x14ac:dyDescent="0.25">
      <c r="C4066" s="31"/>
      <c r="D4066" s="31"/>
      <c r="E4066" s="6"/>
      <c r="F4066" s="629"/>
      <c r="H4066" s="631"/>
    </row>
    <row r="4067" spans="3:8" x14ac:dyDescent="0.25">
      <c r="C4067" s="31"/>
      <c r="D4067" s="31"/>
      <c r="E4067" s="6"/>
      <c r="F4067" s="629"/>
      <c r="H4067" s="631"/>
    </row>
    <row r="4068" spans="3:8" x14ac:dyDescent="0.25">
      <c r="C4068" s="31"/>
      <c r="D4068" s="31"/>
      <c r="E4068" s="6"/>
      <c r="F4068" s="629"/>
      <c r="H4068" s="631"/>
    </row>
    <row r="4069" spans="3:8" x14ac:dyDescent="0.25">
      <c r="C4069" s="31"/>
      <c r="D4069" s="31"/>
      <c r="E4069" s="6"/>
      <c r="F4069" s="629"/>
      <c r="H4069" s="631"/>
    </row>
    <row r="4070" spans="3:8" x14ac:dyDescent="0.25">
      <c r="C4070" s="31"/>
      <c r="D4070" s="31"/>
      <c r="E4070" s="6"/>
      <c r="F4070" s="629"/>
      <c r="H4070" s="631"/>
    </row>
    <row r="4071" spans="3:8" x14ac:dyDescent="0.25">
      <c r="C4071" s="31"/>
      <c r="D4071" s="31"/>
      <c r="E4071" s="6"/>
      <c r="F4071" s="629"/>
      <c r="H4071" s="631"/>
    </row>
    <row r="4072" spans="3:8" x14ac:dyDescent="0.25">
      <c r="C4072" s="31"/>
      <c r="D4072" s="31"/>
      <c r="E4072" s="6"/>
      <c r="F4072" s="629"/>
      <c r="H4072" s="631"/>
    </row>
    <row r="4073" spans="3:8" x14ac:dyDescent="0.25">
      <c r="C4073" s="31"/>
      <c r="D4073" s="31"/>
      <c r="E4073" s="6"/>
      <c r="F4073" s="629"/>
      <c r="H4073" s="631"/>
    </row>
    <row r="4074" spans="3:8" x14ac:dyDescent="0.25">
      <c r="C4074" s="31"/>
      <c r="D4074" s="31"/>
      <c r="E4074" s="6"/>
      <c r="F4074" s="629"/>
      <c r="H4074" s="631"/>
    </row>
    <row r="4075" spans="3:8" x14ac:dyDescent="0.25">
      <c r="C4075" s="31"/>
      <c r="D4075" s="31"/>
      <c r="E4075" s="6"/>
      <c r="F4075" s="629"/>
      <c r="H4075" s="631"/>
    </row>
    <row r="4076" spans="3:8" x14ac:dyDescent="0.25">
      <c r="C4076" s="31"/>
      <c r="D4076" s="31"/>
      <c r="E4076" s="6"/>
      <c r="F4076" s="629"/>
      <c r="H4076" s="631"/>
    </row>
    <row r="4077" spans="3:8" x14ac:dyDescent="0.25">
      <c r="C4077" s="31"/>
      <c r="D4077" s="31"/>
      <c r="E4077" s="6"/>
      <c r="F4077" s="629"/>
      <c r="H4077" s="631"/>
    </row>
    <row r="4078" spans="3:8" x14ac:dyDescent="0.25">
      <c r="C4078" s="31"/>
      <c r="D4078" s="31"/>
      <c r="E4078" s="6"/>
      <c r="F4078" s="629"/>
      <c r="H4078" s="631"/>
    </row>
    <row r="4079" spans="3:8" x14ac:dyDescent="0.25">
      <c r="C4079" s="31"/>
      <c r="D4079" s="31"/>
      <c r="E4079" s="6"/>
      <c r="F4079" s="629"/>
      <c r="H4079" s="631"/>
    </row>
    <row r="4080" spans="3:8" x14ac:dyDescent="0.25">
      <c r="C4080" s="31"/>
      <c r="D4080" s="31"/>
      <c r="E4080" s="6"/>
      <c r="F4080" s="629"/>
      <c r="H4080" s="631"/>
    </row>
    <row r="4081" spans="3:8" x14ac:dyDescent="0.25">
      <c r="C4081" s="31"/>
      <c r="D4081" s="31"/>
      <c r="E4081" s="6"/>
      <c r="F4081" s="629"/>
      <c r="H4081" s="631"/>
    </row>
    <row r="4082" spans="3:8" x14ac:dyDescent="0.25">
      <c r="C4082" s="31"/>
      <c r="D4082" s="31"/>
      <c r="E4082" s="6"/>
      <c r="F4082" s="629"/>
      <c r="H4082" s="631"/>
    </row>
    <row r="4083" spans="3:8" x14ac:dyDescent="0.25">
      <c r="C4083" s="31"/>
      <c r="D4083" s="31"/>
      <c r="E4083" s="6"/>
      <c r="F4083" s="629"/>
      <c r="H4083" s="631"/>
    </row>
    <row r="4084" spans="3:8" x14ac:dyDescent="0.25">
      <c r="C4084" s="31"/>
      <c r="D4084" s="31"/>
      <c r="E4084" s="6"/>
      <c r="F4084" s="629"/>
      <c r="H4084" s="631"/>
    </row>
    <row r="4085" spans="3:8" x14ac:dyDescent="0.25">
      <c r="C4085" s="31"/>
      <c r="D4085" s="31"/>
      <c r="E4085" s="6"/>
      <c r="F4085" s="629"/>
      <c r="H4085" s="631"/>
    </row>
    <row r="4086" spans="3:8" x14ac:dyDescent="0.25">
      <c r="C4086" s="31"/>
      <c r="D4086" s="31"/>
      <c r="E4086" s="6"/>
      <c r="F4086" s="629"/>
      <c r="H4086" s="631"/>
    </row>
    <row r="4087" spans="3:8" x14ac:dyDescent="0.25">
      <c r="C4087" s="31"/>
      <c r="D4087" s="31"/>
      <c r="E4087" s="6"/>
      <c r="F4087" s="629"/>
      <c r="H4087" s="631"/>
    </row>
    <row r="4088" spans="3:8" x14ac:dyDescent="0.25">
      <c r="C4088" s="31"/>
      <c r="D4088" s="31"/>
      <c r="E4088" s="6"/>
      <c r="F4088" s="629"/>
      <c r="H4088" s="631"/>
    </row>
    <row r="4089" spans="3:8" x14ac:dyDescent="0.25">
      <c r="C4089" s="31"/>
      <c r="D4089" s="31"/>
      <c r="E4089" s="6"/>
      <c r="F4089" s="629"/>
      <c r="H4089" s="631"/>
    </row>
    <row r="4090" spans="3:8" x14ac:dyDescent="0.25">
      <c r="C4090" s="31"/>
      <c r="D4090" s="31"/>
      <c r="E4090" s="6"/>
      <c r="F4090" s="629"/>
      <c r="H4090" s="631"/>
    </row>
    <row r="4091" spans="3:8" x14ac:dyDescent="0.25">
      <c r="C4091" s="31"/>
      <c r="D4091" s="31"/>
      <c r="E4091" s="6"/>
      <c r="F4091" s="629"/>
      <c r="H4091" s="631"/>
    </row>
    <row r="4092" spans="3:8" x14ac:dyDescent="0.25">
      <c r="C4092" s="31"/>
      <c r="D4092" s="31"/>
      <c r="E4092" s="6"/>
      <c r="F4092" s="629"/>
      <c r="H4092" s="631"/>
    </row>
    <row r="4093" spans="3:8" x14ac:dyDescent="0.25">
      <c r="C4093" s="31"/>
      <c r="D4093" s="31"/>
      <c r="E4093" s="6"/>
      <c r="F4093" s="629"/>
      <c r="H4093" s="631"/>
    </row>
    <row r="4094" spans="3:8" x14ac:dyDescent="0.25">
      <c r="C4094" s="31"/>
      <c r="D4094" s="31"/>
      <c r="E4094" s="6"/>
      <c r="F4094" s="629"/>
      <c r="H4094" s="631"/>
    </row>
    <row r="4095" spans="3:8" x14ac:dyDescent="0.25">
      <c r="C4095" s="31"/>
      <c r="D4095" s="31"/>
      <c r="E4095" s="6"/>
      <c r="F4095" s="629"/>
      <c r="H4095" s="631"/>
    </row>
    <row r="4096" spans="3:8" x14ac:dyDescent="0.25">
      <c r="C4096" s="31"/>
      <c r="D4096" s="31"/>
      <c r="E4096" s="6"/>
      <c r="F4096" s="629"/>
      <c r="H4096" s="631"/>
    </row>
    <row r="4097" spans="3:8" x14ac:dyDescent="0.25">
      <c r="C4097" s="31"/>
      <c r="D4097" s="31"/>
      <c r="E4097" s="6"/>
      <c r="F4097" s="629"/>
      <c r="H4097" s="631"/>
    </row>
    <row r="4098" spans="3:8" x14ac:dyDescent="0.25">
      <c r="C4098" s="31"/>
      <c r="D4098" s="31"/>
      <c r="E4098" s="6"/>
      <c r="F4098" s="629"/>
      <c r="H4098" s="631"/>
    </row>
    <row r="4099" spans="3:8" x14ac:dyDescent="0.25">
      <c r="C4099" s="31"/>
      <c r="D4099" s="31"/>
      <c r="E4099" s="6"/>
      <c r="F4099" s="629"/>
      <c r="H4099" s="631"/>
    </row>
    <row r="4100" spans="3:8" x14ac:dyDescent="0.25">
      <c r="C4100" s="31"/>
      <c r="D4100" s="31"/>
      <c r="E4100" s="6"/>
      <c r="F4100" s="629"/>
      <c r="H4100" s="631"/>
    </row>
    <row r="4101" spans="3:8" x14ac:dyDescent="0.25">
      <c r="C4101" s="31"/>
      <c r="D4101" s="31"/>
      <c r="E4101" s="6"/>
      <c r="F4101" s="629"/>
      <c r="H4101" s="631"/>
    </row>
    <row r="4102" spans="3:8" x14ac:dyDescent="0.25">
      <c r="C4102" s="31"/>
      <c r="D4102" s="31"/>
      <c r="E4102" s="6"/>
      <c r="F4102" s="629"/>
      <c r="H4102" s="631"/>
    </row>
    <row r="4103" spans="3:8" x14ac:dyDescent="0.25">
      <c r="C4103" s="31"/>
      <c r="D4103" s="31"/>
      <c r="E4103" s="6"/>
      <c r="F4103" s="629"/>
      <c r="H4103" s="631"/>
    </row>
    <row r="4104" spans="3:8" x14ac:dyDescent="0.25">
      <c r="C4104" s="31"/>
      <c r="D4104" s="31"/>
      <c r="E4104" s="6"/>
      <c r="F4104" s="629"/>
      <c r="H4104" s="631"/>
    </row>
    <row r="4105" spans="3:8" x14ac:dyDescent="0.25">
      <c r="C4105" s="31"/>
      <c r="D4105" s="31"/>
      <c r="E4105" s="6"/>
      <c r="F4105" s="629"/>
      <c r="H4105" s="631"/>
    </row>
    <row r="4106" spans="3:8" x14ac:dyDescent="0.25">
      <c r="C4106" s="31"/>
      <c r="D4106" s="31"/>
      <c r="E4106" s="6"/>
      <c r="F4106" s="629"/>
      <c r="H4106" s="631"/>
    </row>
    <row r="4107" spans="3:8" x14ac:dyDescent="0.25">
      <c r="C4107" s="31"/>
      <c r="D4107" s="31"/>
      <c r="E4107" s="6"/>
      <c r="F4107" s="629"/>
      <c r="H4107" s="631"/>
    </row>
    <row r="4108" spans="3:8" x14ac:dyDescent="0.25">
      <c r="C4108" s="31"/>
      <c r="D4108" s="31"/>
      <c r="E4108" s="6"/>
      <c r="F4108" s="629"/>
      <c r="H4108" s="631"/>
    </row>
    <row r="4109" spans="3:8" x14ac:dyDescent="0.25">
      <c r="C4109" s="31"/>
      <c r="D4109" s="31"/>
      <c r="E4109" s="6"/>
      <c r="F4109" s="629"/>
      <c r="H4109" s="631"/>
    </row>
    <row r="4110" spans="3:8" x14ac:dyDescent="0.25">
      <c r="C4110" s="31"/>
      <c r="D4110" s="31"/>
      <c r="E4110" s="6"/>
      <c r="F4110" s="629"/>
      <c r="H4110" s="631"/>
    </row>
    <row r="4111" spans="3:8" x14ac:dyDescent="0.25">
      <c r="C4111" s="31"/>
      <c r="D4111" s="31"/>
      <c r="E4111" s="6"/>
      <c r="F4111" s="629"/>
      <c r="H4111" s="631"/>
    </row>
    <row r="4112" spans="3:8" x14ac:dyDescent="0.25">
      <c r="C4112" s="31"/>
      <c r="D4112" s="31"/>
      <c r="E4112" s="6"/>
      <c r="F4112" s="629"/>
      <c r="H4112" s="631"/>
    </row>
    <row r="4113" spans="3:8" x14ac:dyDescent="0.25">
      <c r="C4113" s="31"/>
      <c r="D4113" s="31"/>
      <c r="E4113" s="6"/>
      <c r="F4113" s="629"/>
      <c r="H4113" s="631"/>
    </row>
    <row r="4114" spans="3:8" x14ac:dyDescent="0.25">
      <c r="C4114" s="31"/>
      <c r="D4114" s="31"/>
      <c r="E4114" s="6"/>
      <c r="F4114" s="629"/>
      <c r="H4114" s="631"/>
    </row>
    <row r="4115" spans="3:8" x14ac:dyDescent="0.25">
      <c r="C4115" s="31"/>
      <c r="D4115" s="31"/>
      <c r="E4115" s="6"/>
      <c r="F4115" s="629"/>
      <c r="H4115" s="631"/>
    </row>
    <row r="4116" spans="3:8" x14ac:dyDescent="0.25">
      <c r="C4116" s="31"/>
      <c r="D4116" s="31"/>
      <c r="E4116" s="6"/>
      <c r="F4116" s="629"/>
      <c r="H4116" s="631"/>
    </row>
    <row r="4117" spans="3:8" x14ac:dyDescent="0.25">
      <c r="C4117" s="31"/>
      <c r="D4117" s="31"/>
      <c r="E4117" s="6"/>
      <c r="F4117" s="629"/>
      <c r="H4117" s="631"/>
    </row>
    <row r="4118" spans="3:8" x14ac:dyDescent="0.25">
      <c r="C4118" s="31"/>
      <c r="D4118" s="31"/>
      <c r="E4118" s="6"/>
      <c r="F4118" s="629"/>
      <c r="H4118" s="631"/>
    </row>
    <row r="4119" spans="3:8" x14ac:dyDescent="0.25">
      <c r="C4119" s="31"/>
      <c r="D4119" s="31"/>
      <c r="E4119" s="6"/>
      <c r="F4119" s="629"/>
      <c r="H4119" s="631"/>
    </row>
    <row r="4120" spans="3:8" x14ac:dyDescent="0.25">
      <c r="C4120" s="31"/>
      <c r="D4120" s="31"/>
      <c r="E4120" s="6"/>
      <c r="F4120" s="629"/>
      <c r="H4120" s="631"/>
    </row>
    <row r="4121" spans="3:8" x14ac:dyDescent="0.25">
      <c r="C4121" s="31"/>
      <c r="D4121" s="31"/>
      <c r="E4121" s="6"/>
      <c r="F4121" s="629"/>
      <c r="H4121" s="631"/>
    </row>
    <row r="4122" spans="3:8" x14ac:dyDescent="0.25">
      <c r="C4122" s="31"/>
      <c r="D4122" s="31"/>
      <c r="E4122" s="6"/>
      <c r="F4122" s="629"/>
      <c r="H4122" s="631"/>
    </row>
    <row r="4123" spans="3:8" x14ac:dyDescent="0.25">
      <c r="C4123" s="31"/>
      <c r="D4123" s="31"/>
      <c r="E4123" s="6"/>
      <c r="F4123" s="629"/>
      <c r="H4123" s="631"/>
    </row>
    <row r="4124" spans="3:8" x14ac:dyDescent="0.25">
      <c r="C4124" s="31"/>
      <c r="D4124" s="31"/>
      <c r="E4124" s="6"/>
      <c r="F4124" s="629"/>
      <c r="H4124" s="631"/>
    </row>
    <row r="4125" spans="3:8" x14ac:dyDescent="0.25">
      <c r="C4125" s="31"/>
      <c r="D4125" s="31"/>
      <c r="E4125" s="6"/>
      <c r="F4125" s="629"/>
      <c r="H4125" s="631"/>
    </row>
    <row r="4126" spans="3:8" x14ac:dyDescent="0.25">
      <c r="C4126" s="31"/>
      <c r="D4126" s="31"/>
      <c r="E4126" s="6"/>
      <c r="F4126" s="629"/>
      <c r="H4126" s="631"/>
    </row>
    <row r="4127" spans="3:8" x14ac:dyDescent="0.25">
      <c r="C4127" s="31"/>
      <c r="D4127" s="31"/>
      <c r="E4127" s="6"/>
      <c r="F4127" s="629"/>
      <c r="H4127" s="631"/>
    </row>
    <row r="4128" spans="3:8" x14ac:dyDescent="0.25">
      <c r="C4128" s="31"/>
      <c r="D4128" s="31"/>
      <c r="E4128" s="6"/>
      <c r="F4128" s="629"/>
      <c r="H4128" s="631"/>
    </row>
    <row r="4129" spans="3:8" x14ac:dyDescent="0.25">
      <c r="C4129" s="31"/>
      <c r="D4129" s="31"/>
      <c r="E4129" s="6"/>
      <c r="F4129" s="629"/>
      <c r="H4129" s="631"/>
    </row>
    <row r="4130" spans="3:8" x14ac:dyDescent="0.25">
      <c r="C4130" s="31"/>
      <c r="D4130" s="31"/>
      <c r="E4130" s="6"/>
      <c r="F4130" s="629"/>
      <c r="H4130" s="631"/>
    </row>
    <row r="4131" spans="3:8" x14ac:dyDescent="0.25">
      <c r="C4131" s="31"/>
      <c r="D4131" s="31"/>
      <c r="E4131" s="6"/>
      <c r="F4131" s="629"/>
      <c r="H4131" s="631"/>
    </row>
    <row r="4132" spans="3:8" x14ac:dyDescent="0.25">
      <c r="C4132" s="31"/>
      <c r="D4132" s="31"/>
      <c r="E4132" s="6"/>
      <c r="F4132" s="629"/>
      <c r="H4132" s="631"/>
    </row>
    <row r="4133" spans="3:8" x14ac:dyDescent="0.25">
      <c r="C4133" s="31"/>
      <c r="D4133" s="31"/>
      <c r="E4133" s="6"/>
      <c r="F4133" s="629"/>
      <c r="H4133" s="631"/>
    </row>
    <row r="4134" spans="3:8" x14ac:dyDescent="0.25">
      <c r="C4134" s="31"/>
      <c r="D4134" s="31"/>
      <c r="E4134" s="6"/>
      <c r="F4134" s="629"/>
      <c r="H4134" s="631"/>
    </row>
    <row r="4135" spans="3:8" x14ac:dyDescent="0.25">
      <c r="C4135" s="31"/>
      <c r="D4135" s="31"/>
      <c r="E4135" s="6"/>
      <c r="F4135" s="629"/>
      <c r="H4135" s="631"/>
    </row>
    <row r="4136" spans="3:8" x14ac:dyDescent="0.25">
      <c r="C4136" s="31"/>
      <c r="D4136" s="31"/>
      <c r="E4136" s="6"/>
      <c r="F4136" s="629"/>
      <c r="H4136" s="631"/>
    </row>
    <row r="4137" spans="3:8" x14ac:dyDescent="0.25">
      <c r="C4137" s="31"/>
      <c r="D4137" s="31"/>
      <c r="E4137" s="6"/>
      <c r="F4137" s="629"/>
      <c r="H4137" s="631"/>
    </row>
    <row r="4138" spans="3:8" x14ac:dyDescent="0.25">
      <c r="C4138" s="31"/>
      <c r="D4138" s="31"/>
      <c r="E4138" s="6"/>
      <c r="F4138" s="629"/>
      <c r="H4138" s="631"/>
    </row>
    <row r="4139" spans="3:8" x14ac:dyDescent="0.25">
      <c r="C4139" s="31"/>
      <c r="D4139" s="31"/>
      <c r="E4139" s="6"/>
      <c r="F4139" s="629"/>
      <c r="H4139" s="631"/>
    </row>
    <row r="4140" spans="3:8" x14ac:dyDescent="0.25">
      <c r="C4140" s="31"/>
      <c r="D4140" s="31"/>
      <c r="E4140" s="6"/>
      <c r="F4140" s="629"/>
      <c r="H4140" s="631"/>
    </row>
    <row r="4141" spans="3:8" x14ac:dyDescent="0.25">
      <c r="C4141" s="31"/>
      <c r="D4141" s="31"/>
      <c r="E4141" s="6"/>
      <c r="F4141" s="629"/>
      <c r="H4141" s="631"/>
    </row>
    <row r="4142" spans="3:8" x14ac:dyDescent="0.25">
      <c r="C4142" s="31"/>
      <c r="D4142" s="31"/>
      <c r="E4142" s="6"/>
      <c r="F4142" s="629"/>
      <c r="H4142" s="631"/>
    </row>
    <row r="4143" spans="3:8" x14ac:dyDescent="0.25">
      <c r="C4143" s="31"/>
      <c r="D4143" s="31"/>
      <c r="E4143" s="6"/>
      <c r="F4143" s="629"/>
      <c r="H4143" s="631"/>
    </row>
    <row r="4144" spans="3:8" x14ac:dyDescent="0.25">
      <c r="C4144" s="31"/>
      <c r="D4144" s="31"/>
      <c r="E4144" s="6"/>
      <c r="F4144" s="629"/>
      <c r="H4144" s="631"/>
    </row>
    <row r="4145" spans="3:8" x14ac:dyDescent="0.25">
      <c r="C4145" s="31"/>
      <c r="D4145" s="31"/>
      <c r="E4145" s="6"/>
      <c r="F4145" s="629"/>
      <c r="H4145" s="631"/>
    </row>
    <row r="4146" spans="3:8" x14ac:dyDescent="0.25">
      <c r="C4146" s="31"/>
      <c r="D4146" s="31"/>
      <c r="E4146" s="6"/>
      <c r="F4146" s="629"/>
      <c r="H4146" s="631"/>
    </row>
    <row r="4147" spans="3:8" x14ac:dyDescent="0.25">
      <c r="C4147" s="31"/>
      <c r="D4147" s="31"/>
      <c r="E4147" s="6"/>
      <c r="F4147" s="629"/>
      <c r="H4147" s="631"/>
    </row>
    <row r="4148" spans="3:8" x14ac:dyDescent="0.25">
      <c r="C4148" s="31"/>
      <c r="D4148" s="31"/>
      <c r="E4148" s="6"/>
      <c r="F4148" s="629"/>
      <c r="H4148" s="631"/>
    </row>
    <row r="4149" spans="3:8" x14ac:dyDescent="0.25">
      <c r="C4149" s="31"/>
      <c r="D4149" s="31"/>
      <c r="E4149" s="6"/>
      <c r="F4149" s="629"/>
      <c r="H4149" s="631"/>
    </row>
    <row r="4150" spans="3:8" x14ac:dyDescent="0.25">
      <c r="C4150" s="31"/>
      <c r="D4150" s="31"/>
      <c r="E4150" s="6"/>
      <c r="F4150" s="629"/>
      <c r="H4150" s="631"/>
    </row>
    <row r="4151" spans="3:8" x14ac:dyDescent="0.25">
      <c r="C4151" s="31"/>
      <c r="D4151" s="31"/>
      <c r="E4151" s="6"/>
      <c r="F4151" s="629"/>
      <c r="H4151" s="631"/>
    </row>
    <row r="4152" spans="3:8" x14ac:dyDescent="0.25">
      <c r="C4152" s="31"/>
      <c r="D4152" s="31"/>
      <c r="E4152" s="6"/>
      <c r="F4152" s="629"/>
      <c r="H4152" s="631"/>
    </row>
    <row r="4153" spans="3:8" x14ac:dyDescent="0.25">
      <c r="C4153" s="31"/>
      <c r="D4153" s="31"/>
      <c r="E4153" s="6"/>
      <c r="F4153" s="629"/>
      <c r="H4153" s="631"/>
    </row>
    <row r="4154" spans="3:8" x14ac:dyDescent="0.25">
      <c r="C4154" s="31"/>
      <c r="D4154" s="31"/>
      <c r="E4154" s="6"/>
      <c r="F4154" s="629"/>
      <c r="H4154" s="631"/>
    </row>
    <row r="4155" spans="3:8" x14ac:dyDescent="0.25">
      <c r="C4155" s="31"/>
      <c r="D4155" s="31"/>
      <c r="E4155" s="6"/>
      <c r="F4155" s="629"/>
      <c r="H4155" s="631"/>
    </row>
    <row r="4156" spans="3:8" x14ac:dyDescent="0.25">
      <c r="C4156" s="31"/>
      <c r="D4156" s="31"/>
      <c r="E4156" s="6"/>
      <c r="F4156" s="629"/>
      <c r="H4156" s="631"/>
    </row>
    <row r="4157" spans="3:8" x14ac:dyDescent="0.25">
      <c r="C4157" s="31"/>
      <c r="D4157" s="31"/>
      <c r="E4157" s="6"/>
      <c r="F4157" s="629"/>
      <c r="H4157" s="631"/>
    </row>
    <row r="4158" spans="3:8" x14ac:dyDescent="0.25">
      <c r="C4158" s="31"/>
      <c r="D4158" s="31"/>
      <c r="E4158" s="6"/>
      <c r="F4158" s="629"/>
      <c r="H4158" s="631"/>
    </row>
    <row r="4159" spans="3:8" x14ac:dyDescent="0.25">
      <c r="C4159" s="31"/>
      <c r="D4159" s="31"/>
      <c r="E4159" s="6"/>
      <c r="F4159" s="629"/>
      <c r="H4159" s="631"/>
    </row>
    <row r="4160" spans="3:8" x14ac:dyDescent="0.25">
      <c r="C4160" s="31"/>
      <c r="D4160" s="31"/>
      <c r="E4160" s="6"/>
      <c r="F4160" s="629"/>
      <c r="H4160" s="631"/>
    </row>
    <row r="4161" spans="3:8" x14ac:dyDescent="0.25">
      <c r="C4161" s="31"/>
      <c r="D4161" s="31"/>
      <c r="E4161" s="6"/>
      <c r="F4161" s="629"/>
      <c r="H4161" s="631"/>
    </row>
    <row r="4162" spans="3:8" x14ac:dyDescent="0.25">
      <c r="C4162" s="31"/>
      <c r="D4162" s="31"/>
      <c r="E4162" s="6"/>
      <c r="F4162" s="629"/>
      <c r="H4162" s="631"/>
    </row>
    <row r="4163" spans="3:8" x14ac:dyDescent="0.25">
      <c r="C4163" s="31"/>
      <c r="D4163" s="31"/>
      <c r="E4163" s="6"/>
      <c r="F4163" s="629"/>
      <c r="H4163" s="631"/>
    </row>
    <row r="4164" spans="3:8" x14ac:dyDescent="0.25">
      <c r="C4164" s="31"/>
      <c r="D4164" s="31"/>
      <c r="E4164" s="6"/>
      <c r="F4164" s="629"/>
      <c r="H4164" s="631"/>
    </row>
    <row r="4165" spans="3:8" x14ac:dyDescent="0.25">
      <c r="C4165" s="31"/>
      <c r="D4165" s="31"/>
      <c r="E4165" s="6"/>
      <c r="F4165" s="629"/>
      <c r="H4165" s="631"/>
    </row>
    <row r="4166" spans="3:8" x14ac:dyDescent="0.25">
      <c r="C4166" s="31"/>
      <c r="D4166" s="31"/>
      <c r="E4166" s="6"/>
      <c r="F4166" s="629"/>
      <c r="H4166" s="631"/>
    </row>
    <row r="4167" spans="3:8" x14ac:dyDescent="0.25">
      <c r="C4167" s="31"/>
      <c r="D4167" s="31"/>
      <c r="E4167" s="6"/>
      <c r="F4167" s="629"/>
      <c r="H4167" s="631"/>
    </row>
    <row r="4168" spans="3:8" x14ac:dyDescent="0.25">
      <c r="C4168" s="31"/>
      <c r="D4168" s="31"/>
      <c r="E4168" s="6"/>
      <c r="F4168" s="629"/>
      <c r="H4168" s="631"/>
    </row>
    <row r="4169" spans="3:8" x14ac:dyDescent="0.25">
      <c r="C4169" s="31"/>
      <c r="D4169" s="31"/>
      <c r="E4169" s="6"/>
      <c r="F4169" s="629"/>
      <c r="H4169" s="631"/>
    </row>
    <row r="4170" spans="3:8" x14ac:dyDescent="0.25">
      <c r="C4170" s="31"/>
      <c r="D4170" s="31"/>
      <c r="E4170" s="6"/>
      <c r="F4170" s="629"/>
      <c r="H4170" s="631"/>
    </row>
    <row r="4171" spans="3:8" x14ac:dyDescent="0.25">
      <c r="C4171" s="31"/>
      <c r="D4171" s="31"/>
      <c r="E4171" s="6"/>
      <c r="F4171" s="629"/>
      <c r="H4171" s="631"/>
    </row>
    <row r="4172" spans="3:8" x14ac:dyDescent="0.25">
      <c r="C4172" s="31"/>
      <c r="D4172" s="31"/>
      <c r="E4172" s="6"/>
      <c r="F4172" s="629"/>
      <c r="H4172" s="631"/>
    </row>
    <row r="4173" spans="3:8" x14ac:dyDescent="0.25">
      <c r="C4173" s="31"/>
      <c r="D4173" s="31"/>
      <c r="E4173" s="6"/>
      <c r="F4173" s="629"/>
      <c r="H4173" s="631"/>
    </row>
    <row r="4174" spans="3:8" x14ac:dyDescent="0.25">
      <c r="C4174" s="31"/>
      <c r="D4174" s="31"/>
      <c r="E4174" s="6"/>
      <c r="F4174" s="629"/>
      <c r="H4174" s="631"/>
    </row>
    <row r="4175" spans="3:8" x14ac:dyDescent="0.25">
      <c r="C4175" s="31"/>
      <c r="D4175" s="31"/>
      <c r="E4175" s="6"/>
      <c r="F4175" s="629"/>
      <c r="H4175" s="631"/>
    </row>
    <row r="4176" spans="3:8" x14ac:dyDescent="0.25">
      <c r="C4176" s="31"/>
      <c r="D4176" s="31"/>
      <c r="E4176" s="6"/>
      <c r="F4176" s="629"/>
      <c r="H4176" s="631"/>
    </row>
    <row r="4177" spans="3:8" x14ac:dyDescent="0.25">
      <c r="C4177" s="31"/>
      <c r="D4177" s="31"/>
      <c r="E4177" s="6"/>
      <c r="F4177" s="629"/>
      <c r="H4177" s="631"/>
    </row>
    <row r="4178" spans="3:8" x14ac:dyDescent="0.25">
      <c r="C4178" s="31"/>
      <c r="D4178" s="31"/>
      <c r="E4178" s="6"/>
      <c r="F4178" s="629"/>
      <c r="H4178" s="631"/>
    </row>
    <row r="4179" spans="3:8" x14ac:dyDescent="0.25">
      <c r="C4179" s="31"/>
      <c r="D4179" s="31"/>
      <c r="E4179" s="6"/>
      <c r="F4179" s="629"/>
      <c r="H4179" s="631"/>
    </row>
    <row r="4180" spans="3:8" x14ac:dyDescent="0.25">
      <c r="C4180" s="31"/>
      <c r="D4180" s="31"/>
      <c r="E4180" s="6"/>
      <c r="F4180" s="629"/>
      <c r="H4180" s="631"/>
    </row>
    <row r="4181" spans="3:8" x14ac:dyDescent="0.25">
      <c r="C4181" s="31"/>
      <c r="D4181" s="31"/>
      <c r="E4181" s="6"/>
      <c r="F4181" s="629"/>
      <c r="H4181" s="631"/>
    </row>
    <row r="4182" spans="3:8" x14ac:dyDescent="0.25">
      <c r="C4182" s="31"/>
      <c r="D4182" s="31"/>
      <c r="E4182" s="6"/>
      <c r="F4182" s="629"/>
      <c r="H4182" s="631"/>
    </row>
    <row r="4183" spans="3:8" x14ac:dyDescent="0.25">
      <c r="C4183" s="31"/>
      <c r="D4183" s="31"/>
      <c r="E4183" s="6"/>
      <c r="F4183" s="629"/>
      <c r="H4183" s="631"/>
    </row>
    <row r="4184" spans="3:8" x14ac:dyDescent="0.25">
      <c r="C4184" s="31"/>
      <c r="D4184" s="31"/>
      <c r="E4184" s="6"/>
      <c r="F4184" s="629"/>
      <c r="H4184" s="631"/>
    </row>
    <row r="4185" spans="3:8" x14ac:dyDescent="0.25">
      <c r="C4185" s="31"/>
      <c r="D4185" s="31"/>
      <c r="E4185" s="6"/>
      <c r="F4185" s="629"/>
      <c r="H4185" s="631"/>
    </row>
    <row r="4186" spans="3:8" x14ac:dyDescent="0.25">
      <c r="C4186" s="31"/>
      <c r="D4186" s="31"/>
      <c r="E4186" s="6"/>
      <c r="F4186" s="629"/>
      <c r="H4186" s="631"/>
    </row>
    <row r="4187" spans="3:8" x14ac:dyDescent="0.25">
      <c r="C4187" s="31"/>
      <c r="D4187" s="31"/>
      <c r="E4187" s="6"/>
      <c r="F4187" s="629"/>
      <c r="H4187" s="631"/>
    </row>
    <row r="4188" spans="3:8" x14ac:dyDescent="0.25">
      <c r="C4188" s="31"/>
      <c r="D4188" s="31"/>
      <c r="E4188" s="6"/>
      <c r="F4188" s="629"/>
      <c r="H4188" s="631"/>
    </row>
    <row r="4189" spans="3:8" x14ac:dyDescent="0.25">
      <c r="C4189" s="31"/>
      <c r="D4189" s="31"/>
      <c r="E4189" s="6"/>
      <c r="F4189" s="629"/>
      <c r="H4189" s="631"/>
    </row>
    <row r="4190" spans="3:8" x14ac:dyDescent="0.25">
      <c r="C4190" s="31"/>
      <c r="D4190" s="31"/>
      <c r="E4190" s="6"/>
      <c r="F4190" s="629"/>
      <c r="H4190" s="631"/>
    </row>
    <row r="4191" spans="3:8" x14ac:dyDescent="0.25">
      <c r="C4191" s="31"/>
      <c r="D4191" s="31"/>
      <c r="E4191" s="6"/>
      <c r="F4191" s="629"/>
      <c r="H4191" s="631"/>
    </row>
    <row r="4192" spans="3:8" x14ac:dyDescent="0.25">
      <c r="C4192" s="31"/>
      <c r="D4192" s="31"/>
      <c r="E4192" s="6"/>
      <c r="F4192" s="629"/>
      <c r="H4192" s="631"/>
    </row>
    <row r="4193" spans="3:8" x14ac:dyDescent="0.25">
      <c r="C4193" s="31"/>
      <c r="D4193" s="31"/>
      <c r="E4193" s="6"/>
      <c r="F4193" s="629"/>
      <c r="H4193" s="631"/>
    </row>
    <row r="4194" spans="3:8" x14ac:dyDescent="0.25">
      <c r="C4194" s="31"/>
      <c r="D4194" s="31"/>
      <c r="E4194" s="6"/>
      <c r="F4194" s="629"/>
      <c r="H4194" s="631"/>
    </row>
    <row r="4195" spans="3:8" x14ac:dyDescent="0.25">
      <c r="C4195" s="31"/>
      <c r="D4195" s="31"/>
      <c r="E4195" s="6"/>
      <c r="F4195" s="629"/>
      <c r="H4195" s="631"/>
    </row>
    <row r="4196" spans="3:8" x14ac:dyDescent="0.25">
      <c r="C4196" s="31"/>
      <c r="D4196" s="31"/>
      <c r="E4196" s="6"/>
      <c r="F4196" s="629"/>
      <c r="H4196" s="631"/>
    </row>
    <row r="4197" spans="3:8" x14ac:dyDescent="0.25">
      <c r="C4197" s="31"/>
      <c r="D4197" s="31"/>
      <c r="E4197" s="6"/>
      <c r="F4197" s="629"/>
      <c r="H4197" s="631"/>
    </row>
    <row r="4198" spans="3:8" x14ac:dyDescent="0.25">
      <c r="C4198" s="31"/>
      <c r="D4198" s="31"/>
      <c r="E4198" s="6"/>
      <c r="F4198" s="629"/>
      <c r="H4198" s="631"/>
    </row>
    <row r="4199" spans="3:8" x14ac:dyDescent="0.25">
      <c r="C4199" s="31"/>
      <c r="D4199" s="31"/>
      <c r="E4199" s="6"/>
      <c r="F4199" s="629"/>
      <c r="H4199" s="631"/>
    </row>
    <row r="4200" spans="3:8" x14ac:dyDescent="0.25">
      <c r="C4200" s="31"/>
      <c r="D4200" s="31"/>
      <c r="E4200" s="6"/>
      <c r="F4200" s="629"/>
      <c r="H4200" s="631"/>
    </row>
    <row r="4201" spans="3:8" x14ac:dyDescent="0.25">
      <c r="C4201" s="31"/>
      <c r="D4201" s="31"/>
      <c r="E4201" s="6"/>
      <c r="F4201" s="629"/>
      <c r="H4201" s="631"/>
    </row>
    <row r="4202" spans="3:8" x14ac:dyDescent="0.25">
      <c r="C4202" s="31"/>
      <c r="D4202" s="31"/>
      <c r="E4202" s="6"/>
      <c r="F4202" s="629"/>
      <c r="H4202" s="631"/>
    </row>
    <row r="4203" spans="3:8" x14ac:dyDescent="0.25">
      <c r="C4203" s="31"/>
      <c r="D4203" s="31"/>
      <c r="E4203" s="6"/>
      <c r="F4203" s="629"/>
      <c r="H4203" s="631"/>
    </row>
    <row r="4204" spans="3:8" x14ac:dyDescent="0.25">
      <c r="C4204" s="31"/>
      <c r="D4204" s="31"/>
      <c r="E4204" s="6"/>
      <c r="F4204" s="629"/>
      <c r="H4204" s="631"/>
    </row>
    <row r="4205" spans="3:8" x14ac:dyDescent="0.25">
      <c r="C4205" s="31"/>
      <c r="D4205" s="31"/>
      <c r="E4205" s="6"/>
      <c r="F4205" s="629"/>
      <c r="H4205" s="631"/>
    </row>
    <row r="4206" spans="3:8" x14ac:dyDescent="0.25">
      <c r="C4206" s="31"/>
      <c r="D4206" s="31"/>
      <c r="E4206" s="6"/>
      <c r="F4206" s="629"/>
      <c r="H4206" s="631"/>
    </row>
    <row r="4207" spans="3:8" x14ac:dyDescent="0.25">
      <c r="C4207" s="31"/>
      <c r="D4207" s="31"/>
      <c r="E4207" s="6"/>
      <c r="F4207" s="629"/>
      <c r="H4207" s="631"/>
    </row>
    <row r="4208" spans="3:8" x14ac:dyDescent="0.25">
      <c r="C4208" s="31"/>
      <c r="D4208" s="31"/>
      <c r="E4208" s="6"/>
      <c r="F4208" s="629"/>
      <c r="H4208" s="631"/>
    </row>
    <row r="4209" spans="3:8" x14ac:dyDescent="0.25">
      <c r="C4209" s="31"/>
      <c r="D4209" s="31"/>
      <c r="E4209" s="6"/>
      <c r="F4209" s="629"/>
      <c r="H4209" s="631"/>
    </row>
    <row r="4210" spans="3:8" x14ac:dyDescent="0.25">
      <c r="C4210" s="31"/>
      <c r="D4210" s="31"/>
      <c r="E4210" s="6"/>
      <c r="F4210" s="629"/>
      <c r="H4210" s="631"/>
    </row>
    <row r="4211" spans="3:8" x14ac:dyDescent="0.25">
      <c r="C4211" s="31"/>
      <c r="D4211" s="31"/>
      <c r="E4211" s="6"/>
      <c r="F4211" s="629"/>
      <c r="H4211" s="631"/>
    </row>
    <row r="4212" spans="3:8" x14ac:dyDescent="0.25">
      <c r="C4212" s="31"/>
      <c r="D4212" s="31"/>
      <c r="E4212" s="6"/>
      <c r="F4212" s="629"/>
      <c r="H4212" s="631"/>
    </row>
    <row r="4213" spans="3:8" x14ac:dyDescent="0.25">
      <c r="C4213" s="31"/>
      <c r="D4213" s="31"/>
      <c r="E4213" s="6"/>
      <c r="F4213" s="629"/>
      <c r="H4213" s="631"/>
    </row>
    <row r="4214" spans="3:8" x14ac:dyDescent="0.25">
      <c r="C4214" s="31"/>
      <c r="D4214" s="31"/>
      <c r="E4214" s="6"/>
      <c r="F4214" s="629"/>
      <c r="H4214" s="631"/>
    </row>
    <row r="4215" spans="3:8" x14ac:dyDescent="0.25">
      <c r="C4215" s="31"/>
      <c r="D4215" s="31"/>
      <c r="E4215" s="6"/>
      <c r="F4215" s="629"/>
      <c r="H4215" s="631"/>
    </row>
    <row r="4216" spans="3:8" x14ac:dyDescent="0.25">
      <c r="C4216" s="31"/>
      <c r="D4216" s="31"/>
      <c r="E4216" s="6"/>
      <c r="F4216" s="629"/>
      <c r="H4216" s="631"/>
    </row>
    <row r="4217" spans="3:8" x14ac:dyDescent="0.25">
      <c r="C4217" s="31"/>
      <c r="D4217" s="31"/>
      <c r="E4217" s="6"/>
      <c r="F4217" s="629"/>
      <c r="H4217" s="631"/>
    </row>
    <row r="4218" spans="3:8" x14ac:dyDescent="0.25">
      <c r="C4218" s="31"/>
      <c r="D4218" s="31"/>
      <c r="E4218" s="6"/>
      <c r="F4218" s="629"/>
      <c r="H4218" s="631"/>
    </row>
    <row r="4219" spans="3:8" x14ac:dyDescent="0.25">
      <c r="C4219" s="31"/>
      <c r="D4219" s="31"/>
      <c r="E4219" s="6"/>
      <c r="F4219" s="629"/>
      <c r="H4219" s="631"/>
    </row>
    <row r="4220" spans="3:8" x14ac:dyDescent="0.25">
      <c r="C4220" s="31"/>
      <c r="D4220" s="31"/>
      <c r="E4220" s="6"/>
      <c r="F4220" s="629"/>
      <c r="H4220" s="631"/>
    </row>
    <row r="4221" spans="3:8" x14ac:dyDescent="0.25">
      <c r="C4221" s="31"/>
      <c r="D4221" s="31"/>
      <c r="E4221" s="6"/>
      <c r="F4221" s="629"/>
      <c r="H4221" s="631"/>
    </row>
    <row r="4222" spans="3:8" x14ac:dyDescent="0.25">
      <c r="C4222" s="31"/>
      <c r="D4222" s="31"/>
      <c r="E4222" s="6"/>
      <c r="F4222" s="629"/>
      <c r="H4222" s="631"/>
    </row>
    <row r="4223" spans="3:8" x14ac:dyDescent="0.25">
      <c r="C4223" s="31"/>
      <c r="D4223" s="31"/>
      <c r="E4223" s="6"/>
      <c r="F4223" s="629"/>
      <c r="H4223" s="631"/>
    </row>
    <row r="4224" spans="3:8" x14ac:dyDescent="0.25">
      <c r="C4224" s="31"/>
      <c r="D4224" s="31"/>
      <c r="E4224" s="6"/>
      <c r="F4224" s="629"/>
      <c r="H4224" s="631"/>
    </row>
    <row r="4225" spans="3:8" x14ac:dyDescent="0.25">
      <c r="C4225" s="31"/>
      <c r="D4225" s="31"/>
      <c r="E4225" s="6"/>
      <c r="F4225" s="629"/>
      <c r="H4225" s="631"/>
    </row>
    <row r="4226" spans="3:8" x14ac:dyDescent="0.25">
      <c r="C4226" s="31"/>
      <c r="D4226" s="31"/>
      <c r="E4226" s="6"/>
      <c r="F4226" s="629"/>
      <c r="H4226" s="631"/>
    </row>
    <row r="4227" spans="3:8" x14ac:dyDescent="0.25">
      <c r="C4227" s="31"/>
      <c r="D4227" s="31"/>
      <c r="E4227" s="6"/>
      <c r="F4227" s="629"/>
      <c r="H4227" s="631"/>
    </row>
    <row r="4228" spans="3:8" x14ac:dyDescent="0.25">
      <c r="C4228" s="31"/>
      <c r="D4228" s="31"/>
      <c r="E4228" s="6"/>
      <c r="F4228" s="629"/>
      <c r="H4228" s="631"/>
    </row>
    <row r="4229" spans="3:8" x14ac:dyDescent="0.25">
      <c r="C4229" s="31"/>
      <c r="D4229" s="31"/>
      <c r="E4229" s="6"/>
      <c r="F4229" s="629"/>
      <c r="H4229" s="631"/>
    </row>
    <row r="4230" spans="3:8" x14ac:dyDescent="0.25">
      <c r="C4230" s="31"/>
      <c r="D4230" s="31"/>
      <c r="E4230" s="6"/>
      <c r="F4230" s="629"/>
      <c r="H4230" s="631"/>
    </row>
    <row r="4231" spans="3:8" x14ac:dyDescent="0.25">
      <c r="C4231" s="31"/>
      <c r="D4231" s="31"/>
      <c r="E4231" s="6"/>
      <c r="F4231" s="629"/>
      <c r="H4231" s="631"/>
    </row>
    <row r="4232" spans="3:8" x14ac:dyDescent="0.25">
      <c r="C4232" s="31"/>
      <c r="D4232" s="31"/>
      <c r="E4232" s="6"/>
      <c r="F4232" s="629"/>
      <c r="H4232" s="631"/>
    </row>
    <row r="4233" spans="3:8" x14ac:dyDescent="0.25">
      <c r="C4233" s="31"/>
      <c r="D4233" s="31"/>
      <c r="E4233" s="6"/>
      <c r="F4233" s="629"/>
      <c r="H4233" s="631"/>
    </row>
    <row r="4234" spans="3:8" x14ac:dyDescent="0.25">
      <c r="C4234" s="31"/>
      <c r="D4234" s="31"/>
      <c r="E4234" s="6"/>
      <c r="F4234" s="629"/>
      <c r="H4234" s="631"/>
    </row>
    <row r="4235" spans="3:8" x14ac:dyDescent="0.25">
      <c r="C4235" s="31"/>
      <c r="D4235" s="31"/>
      <c r="E4235" s="6"/>
      <c r="F4235" s="629"/>
      <c r="H4235" s="631"/>
    </row>
    <row r="4236" spans="3:8" x14ac:dyDescent="0.25">
      <c r="C4236" s="31"/>
      <c r="D4236" s="31"/>
      <c r="E4236" s="6"/>
      <c r="F4236" s="629"/>
      <c r="H4236" s="631"/>
    </row>
    <row r="4237" spans="3:8" x14ac:dyDescent="0.25">
      <c r="C4237" s="31"/>
      <c r="D4237" s="31"/>
      <c r="E4237" s="6"/>
      <c r="F4237" s="629"/>
      <c r="H4237" s="631"/>
    </row>
    <row r="4238" spans="3:8" x14ac:dyDescent="0.25">
      <c r="C4238" s="31"/>
      <c r="D4238" s="31"/>
      <c r="E4238" s="6"/>
      <c r="F4238" s="629"/>
      <c r="H4238" s="631"/>
    </row>
    <row r="4239" spans="3:8" x14ac:dyDescent="0.25">
      <c r="C4239" s="31"/>
      <c r="D4239" s="31"/>
      <c r="E4239" s="6"/>
      <c r="F4239" s="629"/>
      <c r="H4239" s="631"/>
    </row>
    <row r="4240" spans="3:8" x14ac:dyDescent="0.25">
      <c r="C4240" s="31"/>
      <c r="D4240" s="31"/>
      <c r="E4240" s="6"/>
      <c r="F4240" s="629"/>
      <c r="H4240" s="631"/>
    </row>
    <row r="4241" spans="3:8" x14ac:dyDescent="0.25">
      <c r="C4241" s="31"/>
      <c r="D4241" s="31"/>
      <c r="E4241" s="6"/>
      <c r="F4241" s="629"/>
      <c r="H4241" s="631"/>
    </row>
    <row r="4242" spans="3:8" x14ac:dyDescent="0.25">
      <c r="C4242" s="31"/>
      <c r="D4242" s="31"/>
      <c r="E4242" s="6"/>
      <c r="F4242" s="629"/>
      <c r="H4242" s="631"/>
    </row>
    <row r="4243" spans="3:8" x14ac:dyDescent="0.25">
      <c r="C4243" s="31"/>
      <c r="D4243" s="31"/>
      <c r="E4243" s="6"/>
      <c r="F4243" s="629"/>
      <c r="H4243" s="631"/>
    </row>
    <row r="4244" spans="3:8" x14ac:dyDescent="0.25">
      <c r="C4244" s="31"/>
      <c r="D4244" s="31"/>
      <c r="E4244" s="6"/>
      <c r="F4244" s="629"/>
      <c r="H4244" s="631"/>
    </row>
    <row r="4245" spans="3:8" x14ac:dyDescent="0.25">
      <c r="C4245" s="31"/>
      <c r="D4245" s="31"/>
      <c r="E4245" s="6"/>
      <c r="F4245" s="629"/>
      <c r="H4245" s="631"/>
    </row>
    <row r="4246" spans="3:8" x14ac:dyDescent="0.25">
      <c r="C4246" s="31"/>
      <c r="D4246" s="31"/>
      <c r="E4246" s="6"/>
      <c r="F4246" s="629"/>
      <c r="H4246" s="631"/>
    </row>
    <row r="4247" spans="3:8" x14ac:dyDescent="0.25">
      <c r="C4247" s="31"/>
      <c r="D4247" s="31"/>
      <c r="E4247" s="6"/>
      <c r="F4247" s="629"/>
      <c r="H4247" s="631"/>
    </row>
    <row r="4248" spans="3:8" x14ac:dyDescent="0.25">
      <c r="C4248" s="31"/>
      <c r="D4248" s="31"/>
      <c r="E4248" s="6"/>
      <c r="F4248" s="629"/>
      <c r="H4248" s="631"/>
    </row>
    <row r="4249" spans="3:8" x14ac:dyDescent="0.25">
      <c r="C4249" s="31"/>
      <c r="D4249" s="31"/>
      <c r="E4249" s="6"/>
      <c r="F4249" s="629"/>
      <c r="H4249" s="631"/>
    </row>
    <row r="4250" spans="3:8" x14ac:dyDescent="0.25">
      <c r="C4250" s="31"/>
      <c r="D4250" s="31"/>
      <c r="E4250" s="6"/>
      <c r="F4250" s="629"/>
      <c r="H4250" s="631"/>
    </row>
    <row r="4251" spans="3:8" x14ac:dyDescent="0.25">
      <c r="C4251" s="31"/>
      <c r="D4251" s="31"/>
      <c r="E4251" s="6"/>
      <c r="F4251" s="629"/>
      <c r="H4251" s="631"/>
    </row>
    <row r="4252" spans="3:8" x14ac:dyDescent="0.25">
      <c r="C4252" s="31"/>
      <c r="D4252" s="31"/>
      <c r="E4252" s="6"/>
      <c r="F4252" s="629"/>
      <c r="H4252" s="631"/>
    </row>
    <row r="4253" spans="3:8" x14ac:dyDescent="0.25">
      <c r="C4253" s="31"/>
      <c r="D4253" s="31"/>
      <c r="E4253" s="6"/>
      <c r="F4253" s="629"/>
      <c r="H4253" s="631"/>
    </row>
    <row r="4254" spans="3:8" x14ac:dyDescent="0.25">
      <c r="C4254" s="31"/>
      <c r="D4254" s="31"/>
      <c r="E4254" s="6"/>
      <c r="F4254" s="629"/>
      <c r="H4254" s="631"/>
    </row>
    <row r="4255" spans="3:8" x14ac:dyDescent="0.25">
      <c r="C4255" s="31"/>
      <c r="D4255" s="31"/>
      <c r="E4255" s="6"/>
      <c r="F4255" s="629"/>
      <c r="H4255" s="631"/>
    </row>
    <row r="4256" spans="3:8" x14ac:dyDescent="0.25">
      <c r="C4256" s="31"/>
      <c r="D4256" s="31"/>
      <c r="E4256" s="6"/>
      <c r="F4256" s="629"/>
      <c r="H4256" s="631"/>
    </row>
    <row r="4257" spans="3:8" x14ac:dyDescent="0.25">
      <c r="C4257" s="31"/>
      <c r="D4257" s="31"/>
      <c r="E4257" s="6"/>
      <c r="F4257" s="629"/>
      <c r="H4257" s="631"/>
    </row>
    <row r="4258" spans="3:8" x14ac:dyDescent="0.25">
      <c r="C4258" s="31"/>
      <c r="D4258" s="31"/>
      <c r="E4258" s="6"/>
      <c r="F4258" s="629"/>
      <c r="H4258" s="631"/>
    </row>
    <row r="4259" spans="3:8" x14ac:dyDescent="0.25">
      <c r="C4259" s="31"/>
      <c r="D4259" s="31"/>
      <c r="E4259" s="6"/>
      <c r="F4259" s="629"/>
      <c r="H4259" s="631"/>
    </row>
    <row r="4260" spans="3:8" x14ac:dyDescent="0.25">
      <c r="C4260" s="31"/>
      <c r="D4260" s="31"/>
      <c r="E4260" s="6"/>
      <c r="F4260" s="629"/>
      <c r="H4260" s="631"/>
    </row>
    <row r="4261" spans="3:8" x14ac:dyDescent="0.25">
      <c r="C4261" s="31"/>
      <c r="D4261" s="31"/>
      <c r="E4261" s="6"/>
      <c r="F4261" s="629"/>
      <c r="H4261" s="631"/>
    </row>
    <row r="4262" spans="3:8" x14ac:dyDescent="0.25">
      <c r="C4262" s="31"/>
      <c r="D4262" s="31"/>
      <c r="E4262" s="6"/>
      <c r="F4262" s="629"/>
      <c r="H4262" s="631"/>
    </row>
    <row r="4263" spans="3:8" x14ac:dyDescent="0.25">
      <c r="C4263" s="31"/>
      <c r="D4263" s="31"/>
      <c r="E4263" s="6"/>
      <c r="F4263" s="629"/>
      <c r="H4263" s="631"/>
    </row>
    <row r="4264" spans="3:8" x14ac:dyDescent="0.25">
      <c r="C4264" s="31"/>
      <c r="D4264" s="31"/>
      <c r="E4264" s="6"/>
      <c r="F4264" s="629"/>
      <c r="H4264" s="631"/>
    </row>
    <row r="4265" spans="3:8" x14ac:dyDescent="0.25">
      <c r="C4265" s="31"/>
      <c r="D4265" s="31"/>
      <c r="E4265" s="6"/>
      <c r="F4265" s="629"/>
      <c r="H4265" s="631"/>
    </row>
    <row r="4266" spans="3:8" x14ac:dyDescent="0.25">
      <c r="C4266" s="31"/>
      <c r="D4266" s="31"/>
      <c r="E4266" s="6"/>
      <c r="F4266" s="629"/>
      <c r="H4266" s="631"/>
    </row>
    <row r="4267" spans="3:8" x14ac:dyDescent="0.25">
      <c r="C4267" s="31"/>
      <c r="D4267" s="31"/>
      <c r="E4267" s="6"/>
      <c r="F4267" s="629"/>
      <c r="H4267" s="631"/>
    </row>
    <row r="4268" spans="3:8" x14ac:dyDescent="0.25">
      <c r="C4268" s="31"/>
      <c r="D4268" s="31"/>
      <c r="E4268" s="6"/>
      <c r="F4268" s="629"/>
      <c r="H4268" s="631"/>
    </row>
    <row r="4269" spans="3:8" x14ac:dyDescent="0.25">
      <c r="C4269" s="31"/>
      <c r="D4269" s="31"/>
      <c r="E4269" s="6"/>
      <c r="F4269" s="629"/>
      <c r="H4269" s="631"/>
    </row>
    <row r="4270" spans="3:8" x14ac:dyDescent="0.25">
      <c r="C4270" s="31"/>
      <c r="D4270" s="31"/>
      <c r="E4270" s="6"/>
      <c r="F4270" s="629"/>
      <c r="H4270" s="631"/>
    </row>
    <row r="4271" spans="3:8" x14ac:dyDescent="0.25">
      <c r="C4271" s="31"/>
      <c r="D4271" s="31"/>
      <c r="E4271" s="6"/>
      <c r="F4271" s="629"/>
      <c r="H4271" s="631"/>
    </row>
    <row r="4272" spans="3:8" x14ac:dyDescent="0.25">
      <c r="C4272" s="31"/>
      <c r="D4272" s="31"/>
      <c r="E4272" s="6"/>
      <c r="F4272" s="629"/>
      <c r="H4272" s="631"/>
    </row>
    <row r="4273" spans="3:8" x14ac:dyDescent="0.25">
      <c r="C4273" s="31"/>
      <c r="D4273" s="31"/>
      <c r="E4273" s="6"/>
      <c r="F4273" s="629"/>
      <c r="H4273" s="631"/>
    </row>
    <row r="4274" spans="3:8" x14ac:dyDescent="0.25">
      <c r="C4274" s="31"/>
      <c r="D4274" s="31"/>
      <c r="E4274" s="6"/>
      <c r="F4274" s="629"/>
      <c r="H4274" s="631"/>
    </row>
    <row r="4275" spans="3:8" x14ac:dyDescent="0.25">
      <c r="C4275" s="31"/>
      <c r="D4275" s="31"/>
      <c r="E4275" s="6"/>
      <c r="F4275" s="629"/>
      <c r="H4275" s="631"/>
    </row>
    <row r="4276" spans="3:8" x14ac:dyDescent="0.25">
      <c r="C4276" s="31"/>
      <c r="D4276" s="31"/>
      <c r="E4276" s="6"/>
      <c r="F4276" s="629"/>
      <c r="H4276" s="631"/>
    </row>
    <row r="4277" spans="3:8" x14ac:dyDescent="0.25">
      <c r="C4277" s="31"/>
      <c r="D4277" s="31"/>
      <c r="E4277" s="6"/>
      <c r="F4277" s="629"/>
      <c r="H4277" s="631"/>
    </row>
    <row r="4278" spans="3:8" x14ac:dyDescent="0.25">
      <c r="C4278" s="31"/>
      <c r="D4278" s="31"/>
      <c r="E4278" s="6"/>
      <c r="F4278" s="629"/>
      <c r="H4278" s="631"/>
    </row>
    <row r="4279" spans="3:8" x14ac:dyDescent="0.25">
      <c r="C4279" s="31"/>
      <c r="D4279" s="31"/>
      <c r="E4279" s="6"/>
      <c r="F4279" s="629"/>
      <c r="H4279" s="631"/>
    </row>
    <row r="4280" spans="3:8" x14ac:dyDescent="0.25">
      <c r="C4280" s="31"/>
      <c r="D4280" s="31"/>
      <c r="E4280" s="6"/>
      <c r="F4280" s="629"/>
      <c r="H4280" s="631"/>
    </row>
    <row r="4281" spans="3:8" x14ac:dyDescent="0.25">
      <c r="C4281" s="31"/>
      <c r="D4281" s="31"/>
      <c r="E4281" s="6"/>
      <c r="F4281" s="629"/>
      <c r="H4281" s="631"/>
    </row>
    <row r="4282" spans="3:8" x14ac:dyDescent="0.25">
      <c r="C4282" s="31"/>
      <c r="D4282" s="31"/>
      <c r="E4282" s="6"/>
      <c r="F4282" s="629"/>
      <c r="H4282" s="631"/>
    </row>
    <row r="4283" spans="3:8" x14ac:dyDescent="0.25">
      <c r="C4283" s="31"/>
      <c r="D4283" s="31"/>
      <c r="E4283" s="6"/>
      <c r="F4283" s="629"/>
      <c r="H4283" s="631"/>
    </row>
    <row r="4284" spans="3:8" x14ac:dyDescent="0.25">
      <c r="C4284" s="31"/>
      <c r="D4284" s="31"/>
      <c r="E4284" s="6"/>
      <c r="F4284" s="629"/>
      <c r="H4284" s="631"/>
    </row>
    <row r="4285" spans="3:8" x14ac:dyDescent="0.25">
      <c r="C4285" s="31"/>
      <c r="D4285" s="31"/>
      <c r="E4285" s="6"/>
      <c r="F4285" s="629"/>
      <c r="H4285" s="631"/>
    </row>
    <row r="4286" spans="3:8" x14ac:dyDescent="0.25">
      <c r="C4286" s="31"/>
      <c r="D4286" s="31"/>
      <c r="E4286" s="6"/>
      <c r="F4286" s="629"/>
      <c r="H4286" s="631"/>
    </row>
    <row r="4287" spans="3:8" x14ac:dyDescent="0.25">
      <c r="C4287" s="31"/>
      <c r="D4287" s="31"/>
      <c r="E4287" s="6"/>
      <c r="F4287" s="629"/>
      <c r="H4287" s="631"/>
    </row>
    <row r="4288" spans="3:8" x14ac:dyDescent="0.25">
      <c r="C4288" s="31"/>
      <c r="D4288" s="31"/>
      <c r="E4288" s="6"/>
      <c r="F4288" s="629"/>
      <c r="H4288" s="631"/>
    </row>
    <row r="4289" spans="3:8" x14ac:dyDescent="0.25">
      <c r="C4289" s="31"/>
      <c r="D4289" s="31"/>
      <c r="E4289" s="6"/>
      <c r="F4289" s="629"/>
      <c r="H4289" s="631"/>
    </row>
    <row r="4290" spans="3:8" x14ac:dyDescent="0.25">
      <c r="C4290" s="31"/>
      <c r="D4290" s="31"/>
      <c r="E4290" s="6"/>
      <c r="F4290" s="629"/>
      <c r="H4290" s="631"/>
    </row>
    <row r="4291" spans="3:8" x14ac:dyDescent="0.25">
      <c r="C4291" s="31"/>
      <c r="D4291" s="31"/>
      <c r="E4291" s="6"/>
      <c r="F4291" s="629"/>
      <c r="H4291" s="631"/>
    </row>
    <row r="4292" spans="3:8" x14ac:dyDescent="0.25">
      <c r="C4292" s="31"/>
      <c r="D4292" s="31"/>
      <c r="E4292" s="6"/>
      <c r="F4292" s="629"/>
      <c r="H4292" s="631"/>
    </row>
    <row r="4293" spans="3:8" x14ac:dyDescent="0.25">
      <c r="C4293" s="31"/>
      <c r="D4293" s="31"/>
      <c r="E4293" s="6"/>
      <c r="F4293" s="629"/>
      <c r="H4293" s="631"/>
    </row>
    <row r="4294" spans="3:8" x14ac:dyDescent="0.25">
      <c r="C4294" s="31"/>
      <c r="D4294" s="31"/>
      <c r="E4294" s="6"/>
      <c r="F4294" s="629"/>
      <c r="H4294" s="631"/>
    </row>
    <row r="4295" spans="3:8" x14ac:dyDescent="0.25">
      <c r="C4295" s="31"/>
      <c r="D4295" s="31"/>
      <c r="E4295" s="6"/>
      <c r="F4295" s="629"/>
      <c r="H4295" s="631"/>
    </row>
    <row r="4296" spans="3:8" x14ac:dyDescent="0.25">
      <c r="C4296" s="31"/>
      <c r="D4296" s="31"/>
      <c r="E4296" s="6"/>
      <c r="F4296" s="629"/>
      <c r="H4296" s="631"/>
    </row>
    <row r="4297" spans="3:8" x14ac:dyDescent="0.25">
      <c r="C4297" s="31"/>
      <c r="D4297" s="31"/>
      <c r="E4297" s="6"/>
      <c r="F4297" s="629"/>
      <c r="H4297" s="631"/>
    </row>
    <row r="4298" spans="3:8" x14ac:dyDescent="0.25">
      <c r="C4298" s="31"/>
      <c r="D4298" s="31"/>
      <c r="E4298" s="6"/>
      <c r="F4298" s="629"/>
      <c r="H4298" s="631"/>
    </row>
    <row r="4299" spans="3:8" x14ac:dyDescent="0.25">
      <c r="C4299" s="31"/>
      <c r="D4299" s="31"/>
      <c r="E4299" s="6"/>
      <c r="F4299" s="629"/>
      <c r="H4299" s="631"/>
    </row>
    <row r="4300" spans="3:8" x14ac:dyDescent="0.25">
      <c r="C4300" s="31"/>
      <c r="D4300" s="31"/>
      <c r="E4300" s="6"/>
      <c r="F4300" s="629"/>
      <c r="H4300" s="631"/>
    </row>
    <row r="4301" spans="3:8" x14ac:dyDescent="0.25">
      <c r="C4301" s="31"/>
      <c r="D4301" s="31"/>
      <c r="E4301" s="6"/>
      <c r="F4301" s="629"/>
      <c r="H4301" s="631"/>
    </row>
    <row r="4302" spans="3:8" x14ac:dyDescent="0.25">
      <c r="C4302" s="31"/>
      <c r="D4302" s="31"/>
      <c r="E4302" s="6"/>
      <c r="F4302" s="629"/>
      <c r="H4302" s="631"/>
    </row>
    <row r="4303" spans="3:8" x14ac:dyDescent="0.25">
      <c r="C4303" s="31"/>
      <c r="D4303" s="31"/>
      <c r="E4303" s="6"/>
      <c r="F4303" s="629"/>
      <c r="H4303" s="631"/>
    </row>
    <row r="4304" spans="3:8" x14ac:dyDescent="0.25">
      <c r="C4304" s="31"/>
      <c r="D4304" s="31"/>
      <c r="E4304" s="6"/>
      <c r="F4304" s="629"/>
      <c r="H4304" s="631"/>
    </row>
    <row r="4305" spans="3:8" x14ac:dyDescent="0.25">
      <c r="C4305" s="31"/>
      <c r="D4305" s="31"/>
      <c r="E4305" s="6"/>
      <c r="F4305" s="629"/>
      <c r="H4305" s="631"/>
    </row>
    <row r="4306" spans="3:8" x14ac:dyDescent="0.25">
      <c r="C4306" s="31"/>
      <c r="D4306" s="31"/>
      <c r="E4306" s="6"/>
      <c r="F4306" s="629"/>
      <c r="H4306" s="631"/>
    </row>
    <row r="4307" spans="3:8" x14ac:dyDescent="0.25">
      <c r="C4307" s="31"/>
      <c r="D4307" s="31"/>
      <c r="E4307" s="6"/>
      <c r="F4307" s="629"/>
      <c r="H4307" s="631"/>
    </row>
    <row r="4308" spans="3:8" x14ac:dyDescent="0.25">
      <c r="C4308" s="31"/>
      <c r="D4308" s="31"/>
      <c r="E4308" s="6"/>
      <c r="F4308" s="629"/>
      <c r="H4308" s="631"/>
    </row>
    <row r="4309" spans="3:8" x14ac:dyDescent="0.25">
      <c r="C4309" s="31"/>
      <c r="D4309" s="31"/>
      <c r="E4309" s="6"/>
      <c r="F4309" s="629"/>
      <c r="H4309" s="631"/>
    </row>
    <row r="4310" spans="3:8" x14ac:dyDescent="0.25">
      <c r="C4310" s="31"/>
      <c r="D4310" s="31"/>
      <c r="E4310" s="6"/>
      <c r="F4310" s="629"/>
      <c r="H4310" s="631"/>
    </row>
    <row r="4311" spans="3:8" x14ac:dyDescent="0.25">
      <c r="C4311" s="31"/>
      <c r="D4311" s="31"/>
      <c r="E4311" s="6"/>
      <c r="F4311" s="629"/>
      <c r="H4311" s="631"/>
    </row>
    <row r="4312" spans="3:8" x14ac:dyDescent="0.25">
      <c r="C4312" s="31"/>
      <c r="D4312" s="31"/>
      <c r="E4312" s="6"/>
      <c r="F4312" s="629"/>
      <c r="H4312" s="631"/>
    </row>
    <row r="4313" spans="3:8" x14ac:dyDescent="0.25">
      <c r="C4313" s="31"/>
      <c r="D4313" s="31"/>
      <c r="E4313" s="6"/>
      <c r="F4313" s="629"/>
      <c r="H4313" s="631"/>
    </row>
    <row r="4314" spans="3:8" x14ac:dyDescent="0.25">
      <c r="C4314" s="31"/>
      <c r="D4314" s="31"/>
      <c r="E4314" s="6"/>
      <c r="F4314" s="629"/>
      <c r="H4314" s="631"/>
    </row>
    <row r="4315" spans="3:8" x14ac:dyDescent="0.25">
      <c r="C4315" s="31"/>
      <c r="D4315" s="31"/>
      <c r="E4315" s="6"/>
      <c r="F4315" s="629"/>
      <c r="H4315" s="631"/>
    </row>
    <row r="4316" spans="3:8" x14ac:dyDescent="0.25">
      <c r="C4316" s="31"/>
      <c r="D4316" s="31"/>
      <c r="E4316" s="6"/>
      <c r="F4316" s="629"/>
      <c r="H4316" s="631"/>
    </row>
    <row r="4317" spans="3:8" x14ac:dyDescent="0.25">
      <c r="C4317" s="31"/>
      <c r="D4317" s="31"/>
      <c r="E4317" s="6"/>
      <c r="F4317" s="629"/>
      <c r="H4317" s="631"/>
    </row>
    <row r="4318" spans="3:8" x14ac:dyDescent="0.25">
      <c r="C4318" s="31"/>
      <c r="D4318" s="31"/>
      <c r="E4318" s="6"/>
      <c r="F4318" s="629"/>
      <c r="H4318" s="631"/>
    </row>
    <row r="4319" spans="3:8" x14ac:dyDescent="0.25">
      <c r="C4319" s="31"/>
      <c r="D4319" s="31"/>
      <c r="E4319" s="6"/>
      <c r="F4319" s="629"/>
      <c r="H4319" s="631"/>
    </row>
    <row r="4320" spans="3:8" x14ac:dyDescent="0.25">
      <c r="C4320" s="31"/>
      <c r="D4320" s="31"/>
      <c r="E4320" s="6"/>
      <c r="F4320" s="629"/>
      <c r="H4320" s="631"/>
    </row>
    <row r="4321" spans="3:8" x14ac:dyDescent="0.25">
      <c r="C4321" s="31"/>
      <c r="D4321" s="31"/>
      <c r="E4321" s="6"/>
      <c r="F4321" s="629"/>
      <c r="H4321" s="631"/>
    </row>
    <row r="4322" spans="3:8" x14ac:dyDescent="0.25">
      <c r="C4322" s="31"/>
      <c r="D4322" s="31"/>
      <c r="E4322" s="6"/>
      <c r="F4322" s="629"/>
      <c r="H4322" s="631"/>
    </row>
    <row r="4323" spans="3:8" x14ac:dyDescent="0.25">
      <c r="C4323" s="31"/>
      <c r="D4323" s="31"/>
      <c r="E4323" s="6"/>
      <c r="F4323" s="629"/>
      <c r="H4323" s="631"/>
    </row>
    <row r="4324" spans="3:8" x14ac:dyDescent="0.25">
      <c r="C4324" s="31"/>
      <c r="D4324" s="31"/>
      <c r="E4324" s="6"/>
      <c r="F4324" s="629"/>
      <c r="H4324" s="631"/>
    </row>
    <row r="4325" spans="3:8" x14ac:dyDescent="0.25">
      <c r="C4325" s="31"/>
      <c r="D4325" s="31"/>
      <c r="E4325" s="6"/>
      <c r="F4325" s="629"/>
      <c r="H4325" s="631"/>
    </row>
    <row r="4326" spans="3:8" x14ac:dyDescent="0.25">
      <c r="C4326" s="31"/>
      <c r="D4326" s="31"/>
      <c r="E4326" s="6"/>
      <c r="F4326" s="629"/>
      <c r="H4326" s="631"/>
    </row>
    <row r="4327" spans="3:8" x14ac:dyDescent="0.25">
      <c r="C4327" s="31"/>
      <c r="D4327" s="31"/>
      <c r="E4327" s="6"/>
      <c r="F4327" s="629"/>
      <c r="H4327" s="631"/>
    </row>
    <row r="4328" spans="3:8" x14ac:dyDescent="0.25">
      <c r="C4328" s="31"/>
      <c r="D4328" s="31"/>
      <c r="E4328" s="6"/>
      <c r="F4328" s="629"/>
      <c r="H4328" s="631"/>
    </row>
    <row r="4329" spans="3:8" x14ac:dyDescent="0.25">
      <c r="C4329" s="31"/>
      <c r="D4329" s="31"/>
      <c r="E4329" s="6"/>
      <c r="F4329" s="629"/>
      <c r="H4329" s="631"/>
    </row>
    <row r="4330" spans="3:8" x14ac:dyDescent="0.25">
      <c r="C4330" s="31"/>
      <c r="D4330" s="31"/>
      <c r="E4330" s="6"/>
      <c r="F4330" s="629"/>
      <c r="H4330" s="631"/>
    </row>
    <row r="4331" spans="3:8" x14ac:dyDescent="0.25">
      <c r="C4331" s="31"/>
      <c r="D4331" s="31"/>
      <c r="E4331" s="6"/>
      <c r="F4331" s="629"/>
      <c r="H4331" s="631"/>
    </row>
    <row r="4332" spans="3:8" x14ac:dyDescent="0.25">
      <c r="C4332" s="31"/>
      <c r="D4332" s="31"/>
      <c r="E4332" s="6"/>
      <c r="F4332" s="629"/>
      <c r="H4332" s="631"/>
    </row>
    <row r="4333" spans="3:8" x14ac:dyDescent="0.25">
      <c r="C4333" s="31"/>
      <c r="D4333" s="31"/>
      <c r="E4333" s="6"/>
      <c r="F4333" s="629"/>
      <c r="H4333" s="631"/>
    </row>
    <row r="4334" spans="3:8" x14ac:dyDescent="0.25">
      <c r="C4334" s="31"/>
      <c r="D4334" s="31"/>
      <c r="E4334" s="6"/>
      <c r="F4334" s="629"/>
      <c r="H4334" s="631"/>
    </row>
    <row r="4335" spans="3:8" x14ac:dyDescent="0.25">
      <c r="C4335" s="31"/>
      <c r="D4335" s="31"/>
      <c r="E4335" s="6"/>
      <c r="F4335" s="629"/>
      <c r="H4335" s="631"/>
    </row>
    <row r="4336" spans="3:8" x14ac:dyDescent="0.25">
      <c r="C4336" s="31"/>
      <c r="D4336" s="31"/>
      <c r="E4336" s="6"/>
      <c r="F4336" s="629"/>
      <c r="H4336" s="631"/>
    </row>
    <row r="4337" spans="3:8" x14ac:dyDescent="0.25">
      <c r="C4337" s="31"/>
      <c r="D4337" s="31"/>
      <c r="E4337" s="6"/>
      <c r="F4337" s="629"/>
      <c r="H4337" s="631"/>
    </row>
    <row r="4338" spans="3:8" x14ac:dyDescent="0.25">
      <c r="C4338" s="31"/>
      <c r="D4338" s="31"/>
      <c r="E4338" s="6"/>
      <c r="F4338" s="629"/>
      <c r="H4338" s="631"/>
    </row>
    <row r="4339" spans="3:8" x14ac:dyDescent="0.25">
      <c r="C4339" s="31"/>
      <c r="D4339" s="31"/>
      <c r="E4339" s="6"/>
      <c r="F4339" s="629"/>
      <c r="H4339" s="631"/>
    </row>
    <row r="4340" spans="3:8" x14ac:dyDescent="0.25">
      <c r="C4340" s="31"/>
      <c r="D4340" s="31"/>
      <c r="E4340" s="6"/>
      <c r="F4340" s="629"/>
      <c r="H4340" s="631"/>
    </row>
    <row r="4341" spans="3:8" x14ac:dyDescent="0.25">
      <c r="C4341" s="31"/>
      <c r="D4341" s="31"/>
      <c r="E4341" s="6"/>
      <c r="F4341" s="629"/>
      <c r="H4341" s="631"/>
    </row>
    <row r="4342" spans="3:8" x14ac:dyDescent="0.25">
      <c r="C4342" s="31"/>
      <c r="D4342" s="31"/>
      <c r="E4342" s="6"/>
      <c r="F4342" s="629"/>
      <c r="H4342" s="631"/>
    </row>
    <row r="4343" spans="3:8" x14ac:dyDescent="0.25">
      <c r="C4343" s="31"/>
      <c r="D4343" s="31"/>
      <c r="E4343" s="6"/>
      <c r="F4343" s="629"/>
      <c r="H4343" s="631"/>
    </row>
    <row r="4344" spans="3:8" x14ac:dyDescent="0.25">
      <c r="C4344" s="31"/>
      <c r="D4344" s="31"/>
      <c r="E4344" s="6"/>
      <c r="F4344" s="629"/>
      <c r="H4344" s="631"/>
    </row>
    <row r="4345" spans="3:8" x14ac:dyDescent="0.25">
      <c r="C4345" s="31"/>
      <c r="D4345" s="31"/>
      <c r="E4345" s="6"/>
      <c r="F4345" s="629"/>
      <c r="H4345" s="631"/>
    </row>
    <row r="4346" spans="3:8" x14ac:dyDescent="0.25">
      <c r="C4346" s="31"/>
      <c r="D4346" s="31"/>
      <c r="E4346" s="6"/>
      <c r="F4346" s="629"/>
      <c r="H4346" s="631"/>
    </row>
    <row r="4347" spans="3:8" x14ac:dyDescent="0.25">
      <c r="C4347" s="31"/>
      <c r="D4347" s="31"/>
      <c r="E4347" s="6"/>
      <c r="F4347" s="629"/>
      <c r="H4347" s="631"/>
    </row>
    <row r="4348" spans="3:8" x14ac:dyDescent="0.25">
      <c r="C4348" s="31"/>
      <c r="D4348" s="31"/>
      <c r="E4348" s="6"/>
      <c r="F4348" s="629"/>
      <c r="H4348" s="631"/>
    </row>
    <row r="4349" spans="3:8" x14ac:dyDescent="0.25">
      <c r="C4349" s="31"/>
      <c r="D4349" s="31"/>
      <c r="E4349" s="6"/>
      <c r="F4349" s="629"/>
      <c r="H4349" s="631"/>
    </row>
    <row r="4350" spans="3:8" x14ac:dyDescent="0.25">
      <c r="C4350" s="31"/>
      <c r="D4350" s="31"/>
      <c r="E4350" s="6"/>
      <c r="F4350" s="629"/>
      <c r="H4350" s="631"/>
    </row>
    <row r="4351" spans="3:8" x14ac:dyDescent="0.25">
      <c r="C4351" s="31"/>
      <c r="D4351" s="31"/>
      <c r="E4351" s="6"/>
      <c r="F4351" s="629"/>
      <c r="H4351" s="631"/>
    </row>
    <row r="4352" spans="3:8" x14ac:dyDescent="0.25">
      <c r="C4352" s="31"/>
      <c r="D4352" s="31"/>
      <c r="E4352" s="6"/>
      <c r="F4352" s="629"/>
      <c r="H4352" s="631"/>
    </row>
    <row r="4353" spans="3:8" x14ac:dyDescent="0.25">
      <c r="C4353" s="31"/>
      <c r="D4353" s="31"/>
      <c r="E4353" s="6"/>
      <c r="F4353" s="629"/>
      <c r="H4353" s="631"/>
    </row>
    <row r="4354" spans="3:8" x14ac:dyDescent="0.25">
      <c r="C4354" s="31"/>
      <c r="D4354" s="31"/>
      <c r="E4354" s="6"/>
      <c r="F4354" s="629"/>
      <c r="H4354" s="631"/>
    </row>
    <row r="4355" spans="3:8" x14ac:dyDescent="0.25">
      <c r="C4355" s="31"/>
      <c r="D4355" s="31"/>
      <c r="E4355" s="6"/>
      <c r="F4355" s="629"/>
      <c r="H4355" s="631"/>
    </row>
    <row r="4356" spans="3:8" x14ac:dyDescent="0.25">
      <c r="C4356" s="31"/>
      <c r="D4356" s="31"/>
      <c r="E4356" s="6"/>
      <c r="F4356" s="629"/>
      <c r="H4356" s="631"/>
    </row>
    <row r="4357" spans="3:8" x14ac:dyDescent="0.25">
      <c r="C4357" s="31"/>
      <c r="D4357" s="31"/>
      <c r="E4357" s="6"/>
      <c r="F4357" s="629"/>
      <c r="H4357" s="631"/>
    </row>
    <row r="4358" spans="3:8" x14ac:dyDescent="0.25">
      <c r="C4358" s="31"/>
      <c r="D4358" s="31"/>
      <c r="E4358" s="6"/>
      <c r="F4358" s="629"/>
      <c r="H4358" s="631"/>
    </row>
    <row r="4359" spans="3:8" x14ac:dyDescent="0.25">
      <c r="C4359" s="31"/>
      <c r="D4359" s="31"/>
      <c r="E4359" s="6"/>
      <c r="F4359" s="629"/>
      <c r="H4359" s="631"/>
    </row>
    <row r="4360" spans="3:8" x14ac:dyDescent="0.25">
      <c r="C4360" s="31"/>
      <c r="D4360" s="31"/>
      <c r="E4360" s="6"/>
      <c r="F4360" s="629"/>
      <c r="H4360" s="631"/>
    </row>
    <row r="4361" spans="3:8" x14ac:dyDescent="0.25">
      <c r="C4361" s="31"/>
      <c r="D4361" s="31"/>
      <c r="E4361" s="6"/>
      <c r="F4361" s="629"/>
      <c r="H4361" s="631"/>
    </row>
    <row r="4362" spans="3:8" x14ac:dyDescent="0.25">
      <c r="C4362" s="31"/>
      <c r="D4362" s="31"/>
      <c r="E4362" s="6"/>
      <c r="F4362" s="629"/>
      <c r="H4362" s="631"/>
    </row>
    <row r="4363" spans="3:8" x14ac:dyDescent="0.25">
      <c r="C4363" s="31"/>
      <c r="D4363" s="31"/>
      <c r="E4363" s="6"/>
      <c r="F4363" s="629"/>
      <c r="H4363" s="631"/>
    </row>
    <row r="4364" spans="3:8" x14ac:dyDescent="0.25">
      <c r="C4364" s="31"/>
      <c r="D4364" s="31"/>
      <c r="E4364" s="6"/>
      <c r="F4364" s="629"/>
      <c r="H4364" s="631"/>
    </row>
    <row r="4365" spans="3:8" x14ac:dyDescent="0.25">
      <c r="C4365" s="31"/>
      <c r="D4365" s="31"/>
      <c r="E4365" s="6"/>
      <c r="F4365" s="629"/>
      <c r="H4365" s="631"/>
    </row>
    <row r="4366" spans="3:8" x14ac:dyDescent="0.25">
      <c r="C4366" s="31"/>
      <c r="D4366" s="31"/>
      <c r="E4366" s="6"/>
      <c r="F4366" s="629"/>
      <c r="H4366" s="631"/>
    </row>
    <row r="4367" spans="3:8" x14ac:dyDescent="0.25">
      <c r="C4367" s="31"/>
      <c r="D4367" s="31"/>
      <c r="E4367" s="6"/>
      <c r="F4367" s="629"/>
      <c r="H4367" s="631"/>
    </row>
    <row r="4368" spans="3:8" x14ac:dyDescent="0.25">
      <c r="C4368" s="31"/>
      <c r="D4368" s="31"/>
      <c r="E4368" s="6"/>
      <c r="F4368" s="629"/>
      <c r="H4368" s="631"/>
    </row>
    <row r="4369" spans="3:8" x14ac:dyDescent="0.25">
      <c r="C4369" s="31"/>
      <c r="D4369" s="31"/>
      <c r="E4369" s="6"/>
      <c r="F4369" s="629"/>
      <c r="H4369" s="631"/>
    </row>
    <row r="4370" spans="3:8" x14ac:dyDescent="0.25">
      <c r="C4370" s="31"/>
      <c r="D4370" s="31"/>
      <c r="E4370" s="6"/>
      <c r="F4370" s="629"/>
      <c r="H4370" s="631"/>
    </row>
    <row r="4371" spans="3:8" x14ac:dyDescent="0.25">
      <c r="C4371" s="31"/>
      <c r="D4371" s="31"/>
      <c r="E4371" s="6"/>
      <c r="F4371" s="629"/>
      <c r="H4371" s="631"/>
    </row>
    <row r="4372" spans="3:8" x14ac:dyDescent="0.25">
      <c r="C4372" s="31"/>
      <c r="D4372" s="31"/>
      <c r="E4372" s="6"/>
      <c r="F4372" s="629"/>
      <c r="H4372" s="631"/>
    </row>
    <row r="4373" spans="3:8" x14ac:dyDescent="0.25">
      <c r="C4373" s="31"/>
      <c r="D4373" s="31"/>
      <c r="E4373" s="6"/>
      <c r="F4373" s="629"/>
      <c r="H4373" s="631"/>
    </row>
    <row r="4374" spans="3:8" x14ac:dyDescent="0.25">
      <c r="C4374" s="31"/>
      <c r="D4374" s="31"/>
      <c r="E4374" s="6"/>
      <c r="F4374" s="629"/>
      <c r="H4374" s="631"/>
    </row>
    <row r="4375" spans="3:8" x14ac:dyDescent="0.25">
      <c r="C4375" s="31"/>
      <c r="D4375" s="31"/>
      <c r="E4375" s="6"/>
      <c r="F4375" s="629"/>
      <c r="H4375" s="631"/>
    </row>
    <row r="4376" spans="3:8" x14ac:dyDescent="0.25">
      <c r="C4376" s="31"/>
      <c r="D4376" s="31"/>
      <c r="E4376" s="6"/>
      <c r="F4376" s="629"/>
      <c r="H4376" s="631"/>
    </row>
    <row r="4377" spans="3:8" x14ac:dyDescent="0.25">
      <c r="C4377" s="31"/>
      <c r="D4377" s="31"/>
      <c r="E4377" s="6"/>
      <c r="F4377" s="629"/>
      <c r="H4377" s="631"/>
    </row>
    <row r="4378" spans="3:8" x14ac:dyDescent="0.25">
      <c r="C4378" s="31"/>
      <c r="D4378" s="31"/>
      <c r="E4378" s="6"/>
      <c r="F4378" s="629"/>
      <c r="H4378" s="631"/>
    </row>
    <row r="4379" spans="3:8" x14ac:dyDescent="0.25">
      <c r="C4379" s="31"/>
      <c r="D4379" s="31"/>
      <c r="E4379" s="6"/>
      <c r="F4379" s="629"/>
      <c r="H4379" s="631"/>
    </row>
    <row r="4380" spans="3:8" x14ac:dyDescent="0.25">
      <c r="C4380" s="31"/>
      <c r="D4380" s="31"/>
      <c r="E4380" s="6"/>
      <c r="F4380" s="629"/>
      <c r="H4380" s="631"/>
    </row>
    <row r="4381" spans="3:8" x14ac:dyDescent="0.25">
      <c r="C4381" s="31"/>
      <c r="D4381" s="31"/>
      <c r="E4381" s="6"/>
      <c r="F4381" s="629"/>
      <c r="H4381" s="631"/>
    </row>
    <row r="4382" spans="3:8" x14ac:dyDescent="0.25">
      <c r="C4382" s="31"/>
      <c r="D4382" s="31"/>
      <c r="E4382" s="6"/>
      <c r="F4382" s="629"/>
      <c r="H4382" s="631"/>
    </row>
    <row r="4383" spans="3:8" x14ac:dyDescent="0.25">
      <c r="C4383" s="31"/>
      <c r="D4383" s="31"/>
      <c r="E4383" s="6"/>
      <c r="F4383" s="629"/>
      <c r="H4383" s="631"/>
    </row>
    <row r="4384" spans="3:8" x14ac:dyDescent="0.25">
      <c r="C4384" s="31"/>
      <c r="D4384" s="31"/>
      <c r="E4384" s="6"/>
      <c r="F4384" s="629"/>
      <c r="H4384" s="631"/>
    </row>
    <row r="4385" spans="3:8" x14ac:dyDescent="0.25">
      <c r="C4385" s="31"/>
      <c r="D4385" s="31"/>
      <c r="E4385" s="6"/>
      <c r="F4385" s="629"/>
      <c r="H4385" s="631"/>
    </row>
    <row r="4386" spans="3:8" x14ac:dyDescent="0.25">
      <c r="C4386" s="31"/>
      <c r="D4386" s="31"/>
      <c r="E4386" s="6"/>
      <c r="F4386" s="629"/>
      <c r="H4386" s="631"/>
    </row>
    <row r="4387" spans="3:8" x14ac:dyDescent="0.25">
      <c r="C4387" s="31"/>
      <c r="D4387" s="31"/>
      <c r="E4387" s="6"/>
      <c r="F4387" s="629"/>
      <c r="H4387" s="631"/>
    </row>
    <row r="4388" spans="3:8" x14ac:dyDescent="0.25">
      <c r="C4388" s="31"/>
      <c r="D4388" s="31"/>
      <c r="E4388" s="6"/>
      <c r="F4388" s="629"/>
      <c r="H4388" s="631"/>
    </row>
    <row r="4389" spans="3:8" x14ac:dyDescent="0.25">
      <c r="C4389" s="31"/>
      <c r="D4389" s="31"/>
      <c r="E4389" s="6"/>
      <c r="F4389" s="629"/>
      <c r="H4389" s="631"/>
    </row>
    <row r="4390" spans="3:8" x14ac:dyDescent="0.25">
      <c r="C4390" s="31"/>
      <c r="D4390" s="31"/>
      <c r="E4390" s="6"/>
      <c r="F4390" s="629"/>
      <c r="H4390" s="631"/>
    </row>
    <row r="4391" spans="3:8" x14ac:dyDescent="0.25">
      <c r="C4391" s="31"/>
      <c r="D4391" s="31"/>
      <c r="E4391" s="6"/>
      <c r="F4391" s="629"/>
      <c r="H4391" s="631"/>
    </row>
    <row r="4392" spans="3:8" x14ac:dyDescent="0.25">
      <c r="C4392" s="31"/>
      <c r="D4392" s="31"/>
      <c r="E4392" s="6"/>
      <c r="F4392" s="629"/>
      <c r="H4392" s="631"/>
    </row>
    <row r="4393" spans="3:8" x14ac:dyDescent="0.25">
      <c r="C4393" s="31"/>
      <c r="D4393" s="31"/>
      <c r="E4393" s="6"/>
      <c r="F4393" s="629"/>
      <c r="H4393" s="631"/>
    </row>
    <row r="4394" spans="3:8" x14ac:dyDescent="0.25">
      <c r="C4394" s="31"/>
      <c r="D4394" s="31"/>
      <c r="E4394" s="6"/>
      <c r="F4394" s="629"/>
      <c r="H4394" s="631"/>
    </row>
    <row r="4395" spans="3:8" x14ac:dyDescent="0.25">
      <c r="C4395" s="31"/>
      <c r="D4395" s="31"/>
      <c r="E4395" s="6"/>
      <c r="F4395" s="629"/>
      <c r="H4395" s="631"/>
    </row>
    <row r="4396" spans="3:8" x14ac:dyDescent="0.25">
      <c r="C4396" s="31"/>
      <c r="D4396" s="31"/>
      <c r="E4396" s="6"/>
      <c r="F4396" s="629"/>
      <c r="H4396" s="631"/>
    </row>
    <row r="4397" spans="3:8" x14ac:dyDescent="0.25">
      <c r="C4397" s="31"/>
      <c r="D4397" s="31"/>
      <c r="E4397" s="6"/>
      <c r="F4397" s="629"/>
      <c r="H4397" s="631"/>
    </row>
    <row r="4398" spans="3:8" x14ac:dyDescent="0.25">
      <c r="C4398" s="31"/>
      <c r="D4398" s="31"/>
      <c r="E4398" s="6"/>
      <c r="F4398" s="629"/>
      <c r="H4398" s="631"/>
    </row>
    <row r="4399" spans="3:8" x14ac:dyDescent="0.25">
      <c r="C4399" s="31"/>
      <c r="D4399" s="31"/>
      <c r="E4399" s="6"/>
      <c r="F4399" s="629"/>
      <c r="H4399" s="631"/>
    </row>
    <row r="4400" spans="3:8" x14ac:dyDescent="0.25">
      <c r="C4400" s="31"/>
      <c r="D4400" s="31"/>
      <c r="E4400" s="6"/>
      <c r="F4400" s="629"/>
      <c r="H4400" s="631"/>
    </row>
    <row r="4401" spans="3:8" x14ac:dyDescent="0.25">
      <c r="C4401" s="31"/>
      <c r="D4401" s="31"/>
      <c r="E4401" s="6"/>
      <c r="F4401" s="629"/>
      <c r="H4401" s="631"/>
    </row>
    <row r="4402" spans="3:8" x14ac:dyDescent="0.25">
      <c r="C4402" s="31"/>
      <c r="D4402" s="31"/>
      <c r="E4402" s="6"/>
      <c r="F4402" s="629"/>
      <c r="H4402" s="631"/>
    </row>
    <row r="4403" spans="3:8" x14ac:dyDescent="0.25">
      <c r="C4403" s="31"/>
      <c r="D4403" s="31"/>
      <c r="E4403" s="6"/>
      <c r="F4403" s="629"/>
      <c r="H4403" s="631"/>
    </row>
    <row r="4404" spans="3:8" x14ac:dyDescent="0.25">
      <c r="C4404" s="31"/>
      <c r="D4404" s="31"/>
      <c r="E4404" s="6"/>
      <c r="F4404" s="629"/>
      <c r="H4404" s="631"/>
    </row>
    <row r="4405" spans="3:8" x14ac:dyDescent="0.25">
      <c r="C4405" s="31"/>
      <c r="D4405" s="31"/>
      <c r="E4405" s="6"/>
      <c r="F4405" s="629"/>
      <c r="H4405" s="631"/>
    </row>
    <row r="4406" spans="3:8" x14ac:dyDescent="0.25">
      <c r="C4406" s="31"/>
      <c r="D4406" s="31"/>
      <c r="E4406" s="6"/>
      <c r="F4406" s="629"/>
      <c r="H4406" s="631"/>
    </row>
    <row r="4407" spans="3:8" x14ac:dyDescent="0.25">
      <c r="C4407" s="31"/>
      <c r="D4407" s="31"/>
      <c r="E4407" s="6"/>
      <c r="F4407" s="629"/>
      <c r="H4407" s="631"/>
    </row>
    <row r="4408" spans="3:8" x14ac:dyDescent="0.25">
      <c r="C4408" s="31"/>
      <c r="D4408" s="31"/>
      <c r="E4408" s="6"/>
      <c r="F4408" s="629"/>
      <c r="H4408" s="631"/>
    </row>
    <row r="4409" spans="3:8" x14ac:dyDescent="0.25">
      <c r="C4409" s="31"/>
      <c r="D4409" s="31"/>
      <c r="E4409" s="6"/>
      <c r="F4409" s="629"/>
      <c r="H4409" s="631"/>
    </row>
    <row r="4410" spans="3:8" x14ac:dyDescent="0.25">
      <c r="C4410" s="31"/>
      <c r="D4410" s="31"/>
      <c r="E4410" s="6"/>
      <c r="F4410" s="629"/>
      <c r="H4410" s="631"/>
    </row>
    <row r="4411" spans="3:8" x14ac:dyDescent="0.25">
      <c r="C4411" s="31"/>
      <c r="D4411" s="31"/>
      <c r="E4411" s="6"/>
      <c r="F4411" s="629"/>
      <c r="H4411" s="631"/>
    </row>
    <row r="4412" spans="3:8" x14ac:dyDescent="0.25">
      <c r="C4412" s="31"/>
      <c r="D4412" s="31"/>
      <c r="E4412" s="6"/>
      <c r="F4412" s="629"/>
      <c r="H4412" s="631"/>
    </row>
    <row r="4413" spans="3:8" x14ac:dyDescent="0.25">
      <c r="C4413" s="31"/>
      <c r="D4413" s="31"/>
      <c r="E4413" s="6"/>
      <c r="F4413" s="629"/>
      <c r="H4413" s="631"/>
    </row>
    <row r="4414" spans="3:8" x14ac:dyDescent="0.25">
      <c r="C4414" s="31"/>
      <c r="D4414" s="31"/>
      <c r="E4414" s="6"/>
      <c r="F4414" s="629"/>
      <c r="H4414" s="631"/>
    </row>
    <row r="4415" spans="3:8" x14ac:dyDescent="0.25">
      <c r="C4415" s="31"/>
      <c r="D4415" s="31"/>
      <c r="E4415" s="6"/>
      <c r="F4415" s="629"/>
      <c r="H4415" s="631"/>
    </row>
    <row r="4416" spans="3:8" x14ac:dyDescent="0.25">
      <c r="C4416" s="31"/>
      <c r="D4416" s="31"/>
      <c r="E4416" s="6"/>
      <c r="F4416" s="629"/>
      <c r="H4416" s="631"/>
    </row>
    <row r="4417" spans="3:8" x14ac:dyDescent="0.25">
      <c r="C4417" s="31"/>
      <c r="D4417" s="31"/>
      <c r="E4417" s="6"/>
      <c r="F4417" s="629"/>
      <c r="H4417" s="631"/>
    </row>
    <row r="4418" spans="3:8" x14ac:dyDescent="0.25">
      <c r="C4418" s="31"/>
      <c r="D4418" s="31"/>
      <c r="E4418" s="6"/>
      <c r="F4418" s="629"/>
      <c r="H4418" s="631"/>
    </row>
    <row r="4419" spans="3:8" x14ac:dyDescent="0.25">
      <c r="C4419" s="31"/>
      <c r="D4419" s="31"/>
      <c r="E4419" s="6"/>
      <c r="F4419" s="629"/>
      <c r="H4419" s="631"/>
    </row>
    <row r="4420" spans="3:8" x14ac:dyDescent="0.25">
      <c r="C4420" s="31"/>
      <c r="D4420" s="31"/>
      <c r="E4420" s="6"/>
      <c r="F4420" s="629"/>
      <c r="H4420" s="631"/>
    </row>
    <row r="4421" spans="3:8" x14ac:dyDescent="0.25">
      <c r="C4421" s="31"/>
      <c r="D4421" s="31"/>
      <c r="E4421" s="6"/>
      <c r="F4421" s="629"/>
      <c r="H4421" s="631"/>
    </row>
    <row r="4422" spans="3:8" x14ac:dyDescent="0.25">
      <c r="C4422" s="31"/>
      <c r="D4422" s="31"/>
      <c r="E4422" s="6"/>
      <c r="F4422" s="629"/>
      <c r="H4422" s="631"/>
    </row>
    <row r="4423" spans="3:8" x14ac:dyDescent="0.25">
      <c r="C4423" s="31"/>
      <c r="D4423" s="31"/>
      <c r="E4423" s="6"/>
      <c r="F4423" s="629"/>
      <c r="H4423" s="631"/>
    </row>
    <row r="4424" spans="3:8" x14ac:dyDescent="0.25">
      <c r="C4424" s="31"/>
      <c r="D4424" s="31"/>
      <c r="E4424" s="6"/>
      <c r="F4424" s="629"/>
      <c r="H4424" s="631"/>
    </row>
    <row r="4425" spans="3:8" x14ac:dyDescent="0.25">
      <c r="C4425" s="31"/>
      <c r="D4425" s="31"/>
      <c r="E4425" s="6"/>
      <c r="F4425" s="629"/>
      <c r="H4425" s="631"/>
    </row>
    <row r="4426" spans="3:8" x14ac:dyDescent="0.25">
      <c r="C4426" s="31"/>
      <c r="D4426" s="31"/>
      <c r="E4426" s="6"/>
      <c r="F4426" s="629"/>
      <c r="H4426" s="631"/>
    </row>
    <row r="4427" spans="3:8" x14ac:dyDescent="0.25">
      <c r="C4427" s="31"/>
      <c r="D4427" s="31"/>
      <c r="E4427" s="6"/>
      <c r="F4427" s="629"/>
      <c r="H4427" s="631"/>
    </row>
    <row r="4428" spans="3:8" x14ac:dyDescent="0.25">
      <c r="C4428" s="31"/>
      <c r="D4428" s="31"/>
      <c r="E4428" s="6"/>
      <c r="F4428" s="629"/>
      <c r="H4428" s="631"/>
    </row>
    <row r="4429" spans="3:8" x14ac:dyDescent="0.25">
      <c r="C4429" s="31"/>
      <c r="D4429" s="31"/>
      <c r="E4429" s="6"/>
      <c r="F4429" s="629"/>
      <c r="H4429" s="631"/>
    </row>
    <row r="4430" spans="3:8" x14ac:dyDescent="0.25">
      <c r="C4430" s="31"/>
      <c r="D4430" s="31"/>
      <c r="E4430" s="6"/>
      <c r="F4430" s="629"/>
      <c r="H4430" s="631"/>
    </row>
    <row r="4431" spans="3:8" x14ac:dyDescent="0.25">
      <c r="C4431" s="31"/>
      <c r="D4431" s="31"/>
      <c r="E4431" s="6"/>
      <c r="F4431" s="629"/>
      <c r="H4431" s="631"/>
    </row>
    <row r="4432" spans="3:8" x14ac:dyDescent="0.25">
      <c r="C4432" s="31"/>
      <c r="D4432" s="31"/>
      <c r="E4432" s="6"/>
      <c r="F4432" s="629"/>
      <c r="H4432" s="631"/>
    </row>
    <row r="4433" spans="3:8" x14ac:dyDescent="0.25">
      <c r="C4433" s="31"/>
      <c r="D4433" s="31"/>
      <c r="E4433" s="6"/>
      <c r="F4433" s="629"/>
      <c r="H4433" s="631"/>
    </row>
    <row r="4434" spans="3:8" x14ac:dyDescent="0.25">
      <c r="C4434" s="31"/>
      <c r="D4434" s="31"/>
      <c r="E4434" s="6"/>
      <c r="F4434" s="629"/>
      <c r="H4434" s="631"/>
    </row>
    <row r="4435" spans="3:8" x14ac:dyDescent="0.25">
      <c r="C4435" s="31"/>
      <c r="D4435" s="31"/>
      <c r="E4435" s="6"/>
      <c r="F4435" s="629"/>
      <c r="H4435" s="631"/>
    </row>
    <row r="4436" spans="3:8" x14ac:dyDescent="0.25">
      <c r="C4436" s="31"/>
      <c r="D4436" s="31"/>
      <c r="E4436" s="6"/>
      <c r="F4436" s="629"/>
      <c r="H4436" s="631"/>
    </row>
    <row r="4437" spans="3:8" x14ac:dyDescent="0.25">
      <c r="C4437" s="31"/>
      <c r="D4437" s="31"/>
      <c r="E4437" s="6"/>
      <c r="F4437" s="629"/>
      <c r="H4437" s="631"/>
    </row>
    <row r="4438" spans="3:8" x14ac:dyDescent="0.25">
      <c r="C4438" s="31"/>
      <c r="D4438" s="31"/>
      <c r="E4438" s="6"/>
      <c r="F4438" s="629"/>
      <c r="H4438" s="631"/>
    </row>
    <row r="4439" spans="3:8" x14ac:dyDescent="0.25">
      <c r="C4439" s="31"/>
      <c r="D4439" s="31"/>
      <c r="E4439" s="6"/>
      <c r="F4439" s="629"/>
      <c r="H4439" s="631"/>
    </row>
    <row r="4440" spans="3:8" x14ac:dyDescent="0.25">
      <c r="C4440" s="31"/>
      <c r="D4440" s="31"/>
      <c r="E4440" s="6"/>
      <c r="F4440" s="629"/>
      <c r="H4440" s="631"/>
    </row>
    <row r="4441" spans="3:8" x14ac:dyDescent="0.25">
      <c r="C4441" s="31"/>
      <c r="D4441" s="31"/>
      <c r="E4441" s="6"/>
      <c r="F4441" s="629"/>
      <c r="H4441" s="631"/>
    </row>
    <row r="4442" spans="3:8" x14ac:dyDescent="0.25">
      <c r="C4442" s="31"/>
      <c r="D4442" s="31"/>
      <c r="E4442" s="6"/>
      <c r="F4442" s="629"/>
      <c r="H4442" s="631"/>
    </row>
    <row r="4443" spans="3:8" x14ac:dyDescent="0.25">
      <c r="C4443" s="31"/>
      <c r="D4443" s="31"/>
      <c r="E4443" s="6"/>
      <c r="F4443" s="629"/>
      <c r="H4443" s="631"/>
    </row>
    <row r="4444" spans="3:8" x14ac:dyDescent="0.25">
      <c r="C4444" s="31"/>
      <c r="D4444" s="31"/>
      <c r="E4444" s="6"/>
      <c r="F4444" s="629"/>
      <c r="H4444" s="631"/>
    </row>
    <row r="4445" spans="3:8" x14ac:dyDescent="0.25">
      <c r="C4445" s="31"/>
      <c r="D4445" s="31"/>
      <c r="E4445" s="6"/>
      <c r="F4445" s="629"/>
      <c r="H4445" s="631"/>
    </row>
    <row r="4446" spans="3:8" x14ac:dyDescent="0.25">
      <c r="C4446" s="31"/>
      <c r="D4446" s="31"/>
      <c r="E4446" s="6"/>
      <c r="F4446" s="629"/>
      <c r="H4446" s="631"/>
    </row>
    <row r="4447" spans="3:8" x14ac:dyDescent="0.25">
      <c r="C4447" s="31"/>
      <c r="D4447" s="31"/>
      <c r="E4447" s="6"/>
      <c r="F4447" s="629"/>
      <c r="H4447" s="631"/>
    </row>
    <row r="4448" spans="3:8" x14ac:dyDescent="0.25">
      <c r="C4448" s="31"/>
      <c r="D4448" s="31"/>
      <c r="E4448" s="6"/>
      <c r="F4448" s="629"/>
      <c r="H4448" s="631"/>
    </row>
    <row r="4449" spans="3:8" x14ac:dyDescent="0.25">
      <c r="C4449" s="31"/>
      <c r="D4449" s="31"/>
      <c r="E4449" s="6"/>
      <c r="F4449" s="629"/>
      <c r="H4449" s="631"/>
    </row>
    <row r="4450" spans="3:8" x14ac:dyDescent="0.25">
      <c r="C4450" s="31"/>
      <c r="D4450" s="31"/>
      <c r="E4450" s="6"/>
      <c r="F4450" s="629"/>
      <c r="H4450" s="631"/>
    </row>
    <row r="4451" spans="3:8" x14ac:dyDescent="0.25">
      <c r="C4451" s="31"/>
      <c r="D4451" s="31"/>
      <c r="E4451" s="6"/>
      <c r="F4451" s="629"/>
      <c r="H4451" s="631"/>
    </row>
    <row r="4452" spans="3:8" x14ac:dyDescent="0.25">
      <c r="C4452" s="31"/>
      <c r="D4452" s="31"/>
      <c r="E4452" s="6"/>
      <c r="F4452" s="629"/>
      <c r="H4452" s="631"/>
    </row>
    <row r="4453" spans="3:8" x14ac:dyDescent="0.25">
      <c r="C4453" s="31"/>
      <c r="D4453" s="31"/>
      <c r="E4453" s="6"/>
      <c r="F4453" s="629"/>
      <c r="H4453" s="631"/>
    </row>
    <row r="4454" spans="3:8" x14ac:dyDescent="0.25">
      <c r="C4454" s="31"/>
      <c r="D4454" s="31"/>
      <c r="E4454" s="6"/>
      <c r="F4454" s="629"/>
      <c r="H4454" s="631"/>
    </row>
    <row r="4455" spans="3:8" x14ac:dyDescent="0.25">
      <c r="C4455" s="31"/>
      <c r="D4455" s="31"/>
      <c r="E4455" s="6"/>
      <c r="F4455" s="629"/>
      <c r="H4455" s="631"/>
    </row>
    <row r="4456" spans="3:8" x14ac:dyDescent="0.25">
      <c r="C4456" s="31"/>
      <c r="D4456" s="31"/>
      <c r="E4456" s="6"/>
      <c r="F4456" s="629"/>
      <c r="H4456" s="631"/>
    </row>
    <row r="4457" spans="3:8" x14ac:dyDescent="0.25">
      <c r="C4457" s="31"/>
      <c r="D4457" s="31"/>
      <c r="E4457" s="6"/>
      <c r="F4457" s="629"/>
      <c r="H4457" s="631"/>
    </row>
    <row r="4458" spans="3:8" x14ac:dyDescent="0.25">
      <c r="C4458" s="31"/>
      <c r="D4458" s="31"/>
      <c r="E4458" s="6"/>
      <c r="F4458" s="629"/>
      <c r="H4458" s="631"/>
    </row>
    <row r="4459" spans="3:8" x14ac:dyDescent="0.25">
      <c r="C4459" s="31"/>
      <c r="D4459" s="31"/>
      <c r="E4459" s="6"/>
      <c r="F4459" s="629"/>
      <c r="H4459" s="631"/>
    </row>
    <row r="4460" spans="3:8" x14ac:dyDescent="0.25">
      <c r="C4460" s="31"/>
      <c r="D4460" s="31"/>
      <c r="E4460" s="6"/>
      <c r="F4460" s="629"/>
      <c r="H4460" s="631"/>
    </row>
    <row r="4461" spans="3:8" x14ac:dyDescent="0.25">
      <c r="C4461" s="31"/>
      <c r="D4461" s="31"/>
      <c r="E4461" s="6"/>
      <c r="F4461" s="629"/>
      <c r="H4461" s="631"/>
    </row>
    <row r="4462" spans="3:8" x14ac:dyDescent="0.25">
      <c r="C4462" s="31"/>
      <c r="D4462" s="31"/>
      <c r="E4462" s="6"/>
      <c r="F4462" s="629"/>
      <c r="H4462" s="631"/>
    </row>
    <row r="4463" spans="3:8" x14ac:dyDescent="0.25">
      <c r="C4463" s="31"/>
      <c r="D4463" s="31"/>
      <c r="E4463" s="6"/>
      <c r="F4463" s="629"/>
      <c r="H4463" s="631"/>
    </row>
    <row r="4464" spans="3:8" x14ac:dyDescent="0.25">
      <c r="C4464" s="31"/>
      <c r="D4464" s="31"/>
      <c r="E4464" s="6"/>
      <c r="F4464" s="629"/>
      <c r="H4464" s="631"/>
    </row>
    <row r="4465" spans="3:8" x14ac:dyDescent="0.25">
      <c r="C4465" s="31"/>
      <c r="D4465" s="31"/>
      <c r="E4465" s="6"/>
      <c r="F4465" s="629"/>
      <c r="H4465" s="631"/>
    </row>
    <row r="4466" spans="3:8" x14ac:dyDescent="0.25">
      <c r="C4466" s="31"/>
      <c r="D4466" s="31"/>
      <c r="E4466" s="6"/>
      <c r="F4466" s="629"/>
      <c r="H4466" s="631"/>
    </row>
    <row r="4467" spans="3:8" x14ac:dyDescent="0.25">
      <c r="C4467" s="31"/>
      <c r="D4467" s="31"/>
      <c r="E4467" s="6"/>
      <c r="F4467" s="629"/>
      <c r="H4467" s="631"/>
    </row>
    <row r="4468" spans="3:8" x14ac:dyDescent="0.25">
      <c r="C4468" s="31"/>
      <c r="D4468" s="31"/>
      <c r="E4468" s="6"/>
      <c r="F4468" s="629"/>
      <c r="H4468" s="631"/>
    </row>
    <row r="4469" spans="3:8" x14ac:dyDescent="0.25">
      <c r="C4469" s="31"/>
      <c r="D4469" s="31"/>
      <c r="E4469" s="6"/>
      <c r="F4469" s="629"/>
      <c r="H4469" s="631"/>
    </row>
    <row r="4470" spans="3:8" x14ac:dyDescent="0.25">
      <c r="C4470" s="31"/>
      <c r="D4470" s="31"/>
      <c r="E4470" s="6"/>
      <c r="F4470" s="629"/>
      <c r="H4470" s="631"/>
    </row>
    <row r="4471" spans="3:8" x14ac:dyDescent="0.25">
      <c r="C4471" s="31"/>
      <c r="D4471" s="31"/>
      <c r="E4471" s="6"/>
      <c r="F4471" s="629"/>
      <c r="H4471" s="631"/>
    </row>
    <row r="4472" spans="3:8" x14ac:dyDescent="0.25">
      <c r="C4472" s="31"/>
      <c r="D4472" s="31"/>
      <c r="E4472" s="6"/>
      <c r="F4472" s="629"/>
      <c r="H4472" s="631"/>
    </row>
    <row r="4473" spans="3:8" x14ac:dyDescent="0.25">
      <c r="C4473" s="31"/>
      <c r="D4473" s="31"/>
      <c r="E4473" s="6"/>
      <c r="F4473" s="629"/>
      <c r="H4473" s="631"/>
    </row>
    <row r="4474" spans="3:8" x14ac:dyDescent="0.25">
      <c r="C4474" s="31"/>
      <c r="D4474" s="31"/>
      <c r="E4474" s="6"/>
      <c r="F4474" s="629"/>
      <c r="H4474" s="631"/>
    </row>
    <row r="4475" spans="3:8" x14ac:dyDescent="0.25">
      <c r="C4475" s="31"/>
      <c r="D4475" s="31"/>
      <c r="E4475" s="6"/>
      <c r="F4475" s="629"/>
      <c r="H4475" s="631"/>
    </row>
    <row r="4476" spans="3:8" x14ac:dyDescent="0.25">
      <c r="C4476" s="31"/>
      <c r="D4476" s="31"/>
      <c r="E4476" s="6"/>
      <c r="F4476" s="629"/>
      <c r="H4476" s="631"/>
    </row>
    <row r="4477" spans="3:8" x14ac:dyDescent="0.25">
      <c r="C4477" s="31"/>
      <c r="D4477" s="31"/>
      <c r="E4477" s="6"/>
      <c r="F4477" s="629"/>
      <c r="H4477" s="631"/>
    </row>
    <row r="4478" spans="3:8" x14ac:dyDescent="0.25">
      <c r="C4478" s="31"/>
      <c r="D4478" s="31"/>
      <c r="E4478" s="6"/>
      <c r="F4478" s="629"/>
      <c r="H4478" s="631"/>
    </row>
    <row r="4479" spans="3:8" x14ac:dyDescent="0.25">
      <c r="C4479" s="31"/>
      <c r="D4479" s="31"/>
      <c r="E4479" s="6"/>
      <c r="F4479" s="629"/>
      <c r="H4479" s="631"/>
    </row>
    <row r="4480" spans="3:8" x14ac:dyDescent="0.25">
      <c r="C4480" s="31"/>
      <c r="D4480" s="31"/>
      <c r="E4480" s="6"/>
      <c r="F4480" s="629"/>
      <c r="H4480" s="631"/>
    </row>
    <row r="4481" spans="3:8" x14ac:dyDescent="0.25">
      <c r="C4481" s="31"/>
      <c r="D4481" s="31"/>
      <c r="E4481" s="6"/>
      <c r="F4481" s="629"/>
      <c r="H4481" s="631"/>
    </row>
    <row r="4482" spans="3:8" x14ac:dyDescent="0.25">
      <c r="C4482" s="31"/>
      <c r="D4482" s="31"/>
      <c r="E4482" s="6"/>
      <c r="F4482" s="629"/>
      <c r="H4482" s="631"/>
    </row>
    <row r="4483" spans="3:8" x14ac:dyDescent="0.25">
      <c r="C4483" s="31"/>
      <c r="D4483" s="31"/>
      <c r="E4483" s="6"/>
      <c r="F4483" s="629"/>
      <c r="H4483" s="631"/>
    </row>
    <row r="4484" spans="3:8" x14ac:dyDescent="0.25">
      <c r="C4484" s="31"/>
      <c r="D4484" s="31"/>
      <c r="E4484" s="6"/>
      <c r="F4484" s="629"/>
      <c r="H4484" s="631"/>
    </row>
    <row r="4485" spans="3:8" x14ac:dyDescent="0.25">
      <c r="C4485" s="31"/>
      <c r="D4485" s="31"/>
      <c r="E4485" s="6"/>
      <c r="F4485" s="629"/>
      <c r="H4485" s="631"/>
    </row>
    <row r="4486" spans="3:8" x14ac:dyDescent="0.25">
      <c r="C4486" s="31"/>
      <c r="D4486" s="31"/>
      <c r="E4486" s="6"/>
      <c r="F4486" s="629"/>
      <c r="H4486" s="631"/>
    </row>
    <row r="4487" spans="3:8" x14ac:dyDescent="0.25">
      <c r="C4487" s="31"/>
      <c r="D4487" s="31"/>
      <c r="E4487" s="6"/>
      <c r="F4487" s="629"/>
      <c r="H4487" s="631"/>
    </row>
    <row r="4488" spans="3:8" x14ac:dyDescent="0.25">
      <c r="C4488" s="31"/>
      <c r="D4488" s="31"/>
      <c r="E4488" s="6"/>
      <c r="F4488" s="629"/>
      <c r="H4488" s="631"/>
    </row>
    <row r="4489" spans="3:8" x14ac:dyDescent="0.25">
      <c r="C4489" s="31"/>
      <c r="D4489" s="31"/>
      <c r="E4489" s="6"/>
      <c r="F4489" s="629"/>
      <c r="H4489" s="631"/>
    </row>
    <row r="4490" spans="3:8" x14ac:dyDescent="0.25">
      <c r="C4490" s="31"/>
      <c r="D4490" s="31"/>
      <c r="E4490" s="6"/>
      <c r="F4490" s="629"/>
      <c r="H4490" s="631"/>
    </row>
    <row r="4491" spans="3:8" x14ac:dyDescent="0.25">
      <c r="C4491" s="31"/>
      <c r="D4491" s="31"/>
      <c r="E4491" s="6"/>
      <c r="F4491" s="629"/>
      <c r="H4491" s="631"/>
    </row>
    <row r="4492" spans="3:8" x14ac:dyDescent="0.25">
      <c r="C4492" s="31"/>
      <c r="D4492" s="31"/>
      <c r="E4492" s="6"/>
      <c r="F4492" s="629"/>
      <c r="H4492" s="631"/>
    </row>
    <row r="4493" spans="3:8" x14ac:dyDescent="0.25">
      <c r="C4493" s="31"/>
      <c r="D4493" s="31"/>
      <c r="E4493" s="6"/>
      <c r="F4493" s="629"/>
      <c r="H4493" s="631"/>
    </row>
    <row r="4494" spans="3:8" x14ac:dyDescent="0.25">
      <c r="C4494" s="31"/>
      <c r="D4494" s="31"/>
      <c r="E4494" s="6"/>
      <c r="F4494" s="629"/>
      <c r="H4494" s="631"/>
    </row>
    <row r="4495" spans="3:8" x14ac:dyDescent="0.25">
      <c r="C4495" s="31"/>
      <c r="D4495" s="31"/>
      <c r="E4495" s="6"/>
      <c r="F4495" s="629"/>
      <c r="H4495" s="631"/>
    </row>
    <row r="4496" spans="3:8" x14ac:dyDescent="0.25">
      <c r="C4496" s="31"/>
      <c r="D4496" s="31"/>
      <c r="E4496" s="6"/>
      <c r="F4496" s="629"/>
      <c r="H4496" s="631"/>
    </row>
    <row r="4497" spans="3:8" x14ac:dyDescent="0.25">
      <c r="C4497" s="31"/>
      <c r="D4497" s="31"/>
      <c r="E4497" s="6"/>
      <c r="F4497" s="629"/>
      <c r="H4497" s="631"/>
    </row>
    <row r="4498" spans="3:8" x14ac:dyDescent="0.25">
      <c r="C4498" s="31"/>
      <c r="D4498" s="31"/>
      <c r="E4498" s="6"/>
      <c r="F4498" s="629"/>
      <c r="H4498" s="631"/>
    </row>
    <row r="4499" spans="3:8" x14ac:dyDescent="0.25">
      <c r="C4499" s="31"/>
      <c r="D4499" s="31"/>
      <c r="E4499" s="6"/>
      <c r="F4499" s="629"/>
      <c r="H4499" s="631"/>
    </row>
    <row r="4500" spans="3:8" x14ac:dyDescent="0.25">
      <c r="C4500" s="31"/>
      <c r="D4500" s="31"/>
      <c r="E4500" s="6"/>
      <c r="F4500" s="629"/>
      <c r="H4500" s="631"/>
    </row>
    <row r="4501" spans="3:8" x14ac:dyDescent="0.25">
      <c r="C4501" s="31"/>
      <c r="D4501" s="31"/>
      <c r="E4501" s="6"/>
      <c r="F4501" s="629"/>
      <c r="H4501" s="631"/>
    </row>
    <row r="4502" spans="3:8" x14ac:dyDescent="0.25">
      <c r="C4502" s="31"/>
      <c r="D4502" s="31"/>
      <c r="E4502" s="6"/>
      <c r="F4502" s="629"/>
      <c r="H4502" s="631"/>
    </row>
    <row r="4503" spans="3:8" x14ac:dyDescent="0.25">
      <c r="C4503" s="31"/>
      <c r="D4503" s="31"/>
      <c r="E4503" s="6"/>
      <c r="F4503" s="629"/>
      <c r="H4503" s="631"/>
    </row>
    <row r="4504" spans="3:8" x14ac:dyDescent="0.25">
      <c r="C4504" s="31"/>
      <c r="D4504" s="31"/>
      <c r="E4504" s="6"/>
      <c r="F4504" s="629"/>
      <c r="H4504" s="631"/>
    </row>
    <row r="4505" spans="3:8" x14ac:dyDescent="0.25">
      <c r="C4505" s="31"/>
      <c r="D4505" s="31"/>
      <c r="E4505" s="6"/>
      <c r="F4505" s="629"/>
      <c r="H4505" s="631"/>
    </row>
    <row r="4506" spans="3:8" x14ac:dyDescent="0.25">
      <c r="C4506" s="31"/>
      <c r="D4506" s="31"/>
      <c r="E4506" s="6"/>
      <c r="F4506" s="629"/>
      <c r="H4506" s="631"/>
    </row>
    <row r="4507" spans="3:8" x14ac:dyDescent="0.25">
      <c r="C4507" s="31"/>
      <c r="D4507" s="31"/>
      <c r="E4507" s="6"/>
      <c r="F4507" s="629"/>
      <c r="H4507" s="631"/>
    </row>
    <row r="4508" spans="3:8" x14ac:dyDescent="0.25">
      <c r="C4508" s="31"/>
      <c r="D4508" s="31"/>
      <c r="E4508" s="6"/>
      <c r="F4508" s="629"/>
      <c r="H4508" s="631"/>
    </row>
    <row r="4509" spans="3:8" x14ac:dyDescent="0.25">
      <c r="C4509" s="31"/>
      <c r="D4509" s="31"/>
      <c r="E4509" s="6"/>
      <c r="F4509" s="629"/>
      <c r="H4509" s="631"/>
    </row>
    <row r="4510" spans="3:8" x14ac:dyDescent="0.25">
      <c r="C4510" s="31"/>
      <c r="D4510" s="31"/>
      <c r="E4510" s="6"/>
      <c r="F4510" s="629"/>
      <c r="H4510" s="631"/>
    </row>
    <row r="4511" spans="3:8" x14ac:dyDescent="0.25">
      <c r="C4511" s="31"/>
      <c r="D4511" s="31"/>
      <c r="E4511" s="6"/>
      <c r="F4511" s="629"/>
      <c r="H4511" s="631"/>
    </row>
    <row r="4512" spans="3:8" x14ac:dyDescent="0.25">
      <c r="C4512" s="31"/>
      <c r="D4512" s="31"/>
      <c r="E4512" s="6"/>
      <c r="F4512" s="629"/>
      <c r="H4512" s="631"/>
    </row>
    <row r="4513" spans="3:8" x14ac:dyDescent="0.25">
      <c r="C4513" s="31"/>
      <c r="D4513" s="31"/>
      <c r="E4513" s="6"/>
      <c r="F4513" s="629"/>
      <c r="H4513" s="631"/>
    </row>
    <row r="4514" spans="3:8" x14ac:dyDescent="0.25">
      <c r="C4514" s="31"/>
      <c r="D4514" s="31"/>
      <c r="E4514" s="6"/>
      <c r="F4514" s="629"/>
      <c r="H4514" s="631"/>
    </row>
    <row r="4515" spans="3:8" x14ac:dyDescent="0.25">
      <c r="C4515" s="31"/>
      <c r="D4515" s="31"/>
      <c r="E4515" s="6"/>
      <c r="F4515" s="629"/>
      <c r="H4515" s="631"/>
    </row>
    <row r="4516" spans="3:8" x14ac:dyDescent="0.25">
      <c r="C4516" s="31"/>
      <c r="D4516" s="31"/>
      <c r="E4516" s="6"/>
      <c r="F4516" s="629"/>
      <c r="H4516" s="631"/>
    </row>
    <row r="4517" spans="3:8" x14ac:dyDescent="0.25">
      <c r="C4517" s="31"/>
      <c r="D4517" s="31"/>
      <c r="E4517" s="6"/>
      <c r="F4517" s="629"/>
      <c r="H4517" s="631"/>
    </row>
    <row r="4518" spans="3:8" x14ac:dyDescent="0.25">
      <c r="C4518" s="31"/>
      <c r="D4518" s="31"/>
      <c r="E4518" s="6"/>
      <c r="F4518" s="629"/>
      <c r="H4518" s="631"/>
    </row>
    <row r="4519" spans="3:8" x14ac:dyDescent="0.25">
      <c r="C4519" s="31"/>
      <c r="D4519" s="31"/>
      <c r="E4519" s="6"/>
      <c r="F4519" s="629"/>
      <c r="H4519" s="631"/>
    </row>
    <row r="4520" spans="3:8" x14ac:dyDescent="0.25">
      <c r="C4520" s="31"/>
      <c r="D4520" s="31"/>
      <c r="E4520" s="6"/>
      <c r="F4520" s="629"/>
      <c r="H4520" s="631"/>
    </row>
    <row r="4521" spans="3:8" x14ac:dyDescent="0.25">
      <c r="C4521" s="31"/>
      <c r="D4521" s="31"/>
      <c r="E4521" s="6"/>
      <c r="F4521" s="629"/>
      <c r="H4521" s="631"/>
    </row>
    <row r="4522" spans="3:8" x14ac:dyDescent="0.25">
      <c r="C4522" s="31"/>
      <c r="D4522" s="31"/>
      <c r="E4522" s="6"/>
      <c r="F4522" s="629"/>
      <c r="H4522" s="631"/>
    </row>
    <row r="4523" spans="3:8" x14ac:dyDescent="0.25">
      <c r="C4523" s="31"/>
      <c r="D4523" s="31"/>
      <c r="E4523" s="6"/>
      <c r="F4523" s="629"/>
      <c r="H4523" s="631"/>
    </row>
    <row r="4524" spans="3:8" x14ac:dyDescent="0.25">
      <c r="C4524" s="31"/>
      <c r="D4524" s="31"/>
      <c r="E4524" s="6"/>
      <c r="F4524" s="629"/>
      <c r="H4524" s="631"/>
    </row>
    <row r="4525" spans="3:8" x14ac:dyDescent="0.25">
      <c r="C4525" s="31"/>
      <c r="D4525" s="31"/>
      <c r="E4525" s="6"/>
      <c r="F4525" s="629"/>
      <c r="H4525" s="631"/>
    </row>
    <row r="4526" spans="3:8" x14ac:dyDescent="0.25">
      <c r="C4526" s="31"/>
      <c r="D4526" s="31"/>
      <c r="E4526" s="6"/>
      <c r="F4526" s="629"/>
      <c r="H4526" s="631"/>
    </row>
    <row r="4527" spans="3:8" x14ac:dyDescent="0.25">
      <c r="C4527" s="31"/>
      <c r="D4527" s="31"/>
      <c r="E4527" s="6"/>
      <c r="F4527" s="629"/>
      <c r="H4527" s="631"/>
    </row>
    <row r="4528" spans="3:8" x14ac:dyDescent="0.25">
      <c r="C4528" s="31"/>
      <c r="D4528" s="31"/>
      <c r="E4528" s="6"/>
      <c r="F4528" s="629"/>
      <c r="H4528" s="631"/>
    </row>
    <row r="4529" spans="3:8" x14ac:dyDescent="0.25">
      <c r="C4529" s="31"/>
      <c r="D4529" s="31"/>
      <c r="E4529" s="6"/>
      <c r="F4529" s="629"/>
      <c r="H4529" s="631"/>
    </row>
    <row r="4530" spans="3:8" x14ac:dyDescent="0.25">
      <c r="C4530" s="31"/>
      <c r="D4530" s="31"/>
      <c r="E4530" s="6"/>
      <c r="F4530" s="629"/>
      <c r="H4530" s="631"/>
    </row>
    <row r="4531" spans="3:8" x14ac:dyDescent="0.25">
      <c r="C4531" s="31"/>
      <c r="D4531" s="31"/>
      <c r="E4531" s="6"/>
      <c r="F4531" s="629"/>
      <c r="H4531" s="631"/>
    </row>
    <row r="4532" spans="3:8" x14ac:dyDescent="0.25">
      <c r="C4532" s="31"/>
      <c r="D4532" s="31"/>
      <c r="E4532" s="6"/>
      <c r="F4532" s="629"/>
      <c r="H4532" s="631"/>
    </row>
    <row r="4533" spans="3:8" x14ac:dyDescent="0.25">
      <c r="C4533" s="31"/>
      <c r="D4533" s="31"/>
      <c r="E4533" s="6"/>
      <c r="F4533" s="629"/>
      <c r="H4533" s="631"/>
    </row>
    <row r="4534" spans="3:8" x14ac:dyDescent="0.25">
      <c r="C4534" s="31"/>
      <c r="D4534" s="31"/>
      <c r="E4534" s="6"/>
      <c r="F4534" s="629"/>
      <c r="H4534" s="631"/>
    </row>
    <row r="4535" spans="3:8" x14ac:dyDescent="0.25">
      <c r="C4535" s="31"/>
      <c r="D4535" s="31"/>
      <c r="E4535" s="6"/>
      <c r="F4535" s="629"/>
      <c r="H4535" s="631"/>
    </row>
    <row r="4536" spans="3:8" x14ac:dyDescent="0.25">
      <c r="C4536" s="31"/>
      <c r="D4536" s="31"/>
      <c r="E4536" s="6"/>
      <c r="F4536" s="629"/>
      <c r="H4536" s="631"/>
    </row>
    <row r="4537" spans="3:8" x14ac:dyDescent="0.25">
      <c r="C4537" s="31"/>
      <c r="D4537" s="31"/>
      <c r="E4537" s="6"/>
      <c r="F4537" s="629"/>
      <c r="H4537" s="631"/>
    </row>
    <row r="4538" spans="3:8" x14ac:dyDescent="0.25">
      <c r="C4538" s="31"/>
      <c r="D4538" s="31"/>
      <c r="E4538" s="6"/>
      <c r="F4538" s="629"/>
      <c r="H4538" s="631"/>
    </row>
    <row r="4539" spans="3:8" x14ac:dyDescent="0.25">
      <c r="C4539" s="31"/>
      <c r="D4539" s="31"/>
      <c r="E4539" s="6"/>
      <c r="F4539" s="629"/>
      <c r="H4539" s="631"/>
    </row>
    <row r="4540" spans="3:8" x14ac:dyDescent="0.25">
      <c r="C4540" s="31"/>
      <c r="D4540" s="31"/>
      <c r="E4540" s="6"/>
      <c r="F4540" s="629"/>
      <c r="H4540" s="631"/>
    </row>
    <row r="4541" spans="3:8" x14ac:dyDescent="0.25">
      <c r="C4541" s="31"/>
      <c r="D4541" s="31"/>
      <c r="E4541" s="6"/>
      <c r="F4541" s="629"/>
      <c r="H4541" s="631"/>
    </row>
    <row r="4542" spans="3:8" x14ac:dyDescent="0.25">
      <c r="C4542" s="31"/>
      <c r="D4542" s="31"/>
      <c r="E4542" s="6"/>
      <c r="F4542" s="629"/>
      <c r="H4542" s="631"/>
    </row>
    <row r="4543" spans="3:8" x14ac:dyDescent="0.25">
      <c r="C4543" s="31"/>
      <c r="D4543" s="31"/>
      <c r="E4543" s="6"/>
      <c r="F4543" s="629"/>
      <c r="H4543" s="631"/>
    </row>
    <row r="4544" spans="3:8" x14ac:dyDescent="0.25">
      <c r="C4544" s="31"/>
      <c r="D4544" s="31"/>
      <c r="E4544" s="6"/>
      <c r="F4544" s="629"/>
      <c r="H4544" s="631"/>
    </row>
    <row r="4545" spans="3:8" x14ac:dyDescent="0.25">
      <c r="C4545" s="31"/>
      <c r="D4545" s="31"/>
      <c r="E4545" s="6"/>
      <c r="F4545" s="629"/>
      <c r="H4545" s="631"/>
    </row>
    <row r="4546" spans="3:8" x14ac:dyDescent="0.25">
      <c r="C4546" s="31"/>
      <c r="D4546" s="31"/>
      <c r="E4546" s="6"/>
      <c r="F4546" s="629"/>
      <c r="H4546" s="631"/>
    </row>
    <row r="4547" spans="3:8" x14ac:dyDescent="0.25">
      <c r="C4547" s="31"/>
      <c r="D4547" s="31"/>
      <c r="E4547" s="6"/>
      <c r="F4547" s="629"/>
      <c r="H4547" s="631"/>
    </row>
    <row r="4548" spans="3:8" x14ac:dyDescent="0.25">
      <c r="C4548" s="31"/>
      <c r="D4548" s="31"/>
      <c r="E4548" s="6"/>
      <c r="F4548" s="629"/>
      <c r="H4548" s="631"/>
    </row>
    <row r="4549" spans="3:8" x14ac:dyDescent="0.25">
      <c r="C4549" s="31"/>
      <c r="D4549" s="31"/>
      <c r="E4549" s="6"/>
      <c r="F4549" s="629"/>
      <c r="H4549" s="631"/>
    </row>
    <row r="4550" spans="3:8" x14ac:dyDescent="0.25">
      <c r="C4550" s="31"/>
      <c r="D4550" s="31"/>
      <c r="E4550" s="6"/>
      <c r="F4550" s="629"/>
      <c r="H4550" s="631"/>
    </row>
    <row r="4551" spans="3:8" x14ac:dyDescent="0.25">
      <c r="C4551" s="31"/>
      <c r="D4551" s="31"/>
      <c r="E4551" s="6"/>
      <c r="F4551" s="629"/>
      <c r="H4551" s="631"/>
    </row>
    <row r="4552" spans="3:8" x14ac:dyDescent="0.25">
      <c r="C4552" s="31"/>
      <c r="D4552" s="31"/>
      <c r="E4552" s="6"/>
      <c r="F4552" s="629"/>
      <c r="H4552" s="631"/>
    </row>
    <row r="4553" spans="3:8" x14ac:dyDescent="0.25">
      <c r="C4553" s="31"/>
      <c r="D4553" s="31"/>
      <c r="E4553" s="6"/>
      <c r="F4553" s="629"/>
      <c r="H4553" s="631"/>
    </row>
    <row r="4554" spans="3:8" x14ac:dyDescent="0.25">
      <c r="C4554" s="31"/>
      <c r="D4554" s="31"/>
      <c r="E4554" s="6"/>
      <c r="F4554" s="629"/>
      <c r="H4554" s="631"/>
    </row>
    <row r="4555" spans="3:8" x14ac:dyDescent="0.25">
      <c r="C4555" s="31"/>
      <c r="D4555" s="31"/>
      <c r="E4555" s="6"/>
      <c r="F4555" s="629"/>
      <c r="H4555" s="631"/>
    </row>
    <row r="4556" spans="3:8" x14ac:dyDescent="0.25">
      <c r="C4556" s="31"/>
      <c r="D4556" s="31"/>
      <c r="E4556" s="6"/>
      <c r="F4556" s="629"/>
      <c r="H4556" s="631"/>
    </row>
    <row r="4557" spans="3:8" x14ac:dyDescent="0.25">
      <c r="C4557" s="31"/>
      <c r="D4557" s="31"/>
      <c r="E4557" s="6"/>
      <c r="F4557" s="629"/>
      <c r="H4557" s="631"/>
    </row>
    <row r="4558" spans="3:8" x14ac:dyDescent="0.25">
      <c r="C4558" s="31"/>
      <c r="D4558" s="31"/>
      <c r="E4558" s="6"/>
      <c r="F4558" s="629"/>
      <c r="H4558" s="631"/>
    </row>
    <row r="4559" spans="3:8" x14ac:dyDescent="0.25">
      <c r="C4559" s="31"/>
      <c r="D4559" s="31"/>
      <c r="E4559" s="6"/>
      <c r="F4559" s="629"/>
      <c r="H4559" s="631"/>
    </row>
    <row r="4560" spans="3:8" x14ac:dyDescent="0.25">
      <c r="C4560" s="31"/>
      <c r="D4560" s="31"/>
      <c r="E4560" s="6"/>
      <c r="F4560" s="629"/>
      <c r="H4560" s="631"/>
    </row>
    <row r="4561" spans="3:8" x14ac:dyDescent="0.25">
      <c r="C4561" s="31"/>
      <c r="D4561" s="31"/>
      <c r="E4561" s="6"/>
      <c r="F4561" s="629"/>
      <c r="H4561" s="631"/>
    </row>
    <row r="4562" spans="3:8" x14ac:dyDescent="0.25">
      <c r="C4562" s="31"/>
      <c r="D4562" s="31"/>
      <c r="E4562" s="6"/>
      <c r="F4562" s="629"/>
      <c r="H4562" s="631"/>
    </row>
    <row r="4563" spans="3:8" x14ac:dyDescent="0.25">
      <c r="C4563" s="31"/>
      <c r="D4563" s="31"/>
      <c r="E4563" s="6"/>
      <c r="F4563" s="629"/>
      <c r="H4563" s="631"/>
    </row>
    <row r="4564" spans="3:8" x14ac:dyDescent="0.25">
      <c r="C4564" s="31"/>
      <c r="D4564" s="31"/>
      <c r="E4564" s="6"/>
      <c r="F4564" s="629"/>
      <c r="H4564" s="631"/>
    </row>
    <row r="4565" spans="3:8" x14ac:dyDescent="0.25">
      <c r="C4565" s="31"/>
      <c r="D4565" s="31"/>
      <c r="E4565" s="6"/>
      <c r="F4565" s="629"/>
      <c r="H4565" s="631"/>
    </row>
    <row r="4566" spans="3:8" x14ac:dyDescent="0.25">
      <c r="C4566" s="31"/>
      <c r="D4566" s="31"/>
      <c r="E4566" s="6"/>
      <c r="F4566" s="629"/>
      <c r="H4566" s="631"/>
    </row>
    <row r="4567" spans="3:8" x14ac:dyDescent="0.25">
      <c r="C4567" s="31"/>
      <c r="D4567" s="31"/>
      <c r="E4567" s="6"/>
      <c r="F4567" s="629"/>
      <c r="H4567" s="631"/>
    </row>
    <row r="4568" spans="3:8" x14ac:dyDescent="0.25">
      <c r="C4568" s="31"/>
      <c r="D4568" s="31"/>
      <c r="E4568" s="6"/>
      <c r="F4568" s="629"/>
      <c r="H4568" s="631"/>
    </row>
    <row r="4569" spans="3:8" x14ac:dyDescent="0.25">
      <c r="C4569" s="31"/>
      <c r="D4569" s="31"/>
      <c r="E4569" s="6"/>
      <c r="F4569" s="629"/>
      <c r="H4569" s="631"/>
    </row>
    <row r="4570" spans="3:8" x14ac:dyDescent="0.25">
      <c r="C4570" s="31"/>
      <c r="D4570" s="31"/>
      <c r="E4570" s="6"/>
      <c r="F4570" s="629"/>
      <c r="H4570" s="631"/>
    </row>
    <row r="4571" spans="3:8" x14ac:dyDescent="0.25">
      <c r="C4571" s="31"/>
      <c r="D4571" s="31"/>
      <c r="E4571" s="6"/>
      <c r="F4571" s="629"/>
      <c r="H4571" s="631"/>
    </row>
    <row r="4572" spans="3:8" x14ac:dyDescent="0.25">
      <c r="C4572" s="31"/>
      <c r="D4572" s="31"/>
      <c r="E4572" s="6"/>
      <c r="F4572" s="629"/>
      <c r="H4572" s="631"/>
    </row>
    <row r="4573" spans="3:8" x14ac:dyDescent="0.25">
      <c r="C4573" s="31"/>
      <c r="D4573" s="31"/>
      <c r="E4573" s="6"/>
      <c r="F4573" s="629"/>
      <c r="H4573" s="631"/>
    </row>
    <row r="4574" spans="3:8" x14ac:dyDescent="0.25">
      <c r="C4574" s="31"/>
      <c r="D4574" s="31"/>
      <c r="E4574" s="6"/>
      <c r="F4574" s="629"/>
      <c r="H4574" s="631"/>
    </row>
    <row r="4575" spans="3:8" x14ac:dyDescent="0.25">
      <c r="C4575" s="31"/>
      <c r="D4575" s="31"/>
      <c r="E4575" s="6"/>
      <c r="F4575" s="629"/>
      <c r="H4575" s="631"/>
    </row>
    <row r="4576" spans="3:8" x14ac:dyDescent="0.25">
      <c r="C4576" s="31"/>
      <c r="D4576" s="31"/>
      <c r="E4576" s="6"/>
      <c r="F4576" s="629"/>
      <c r="H4576" s="631"/>
    </row>
    <row r="4577" spans="3:8" x14ac:dyDescent="0.25">
      <c r="C4577" s="31"/>
      <c r="D4577" s="31"/>
      <c r="E4577" s="6"/>
      <c r="F4577" s="629"/>
      <c r="H4577" s="631"/>
    </row>
    <row r="4578" spans="3:8" x14ac:dyDescent="0.25">
      <c r="C4578" s="31"/>
      <c r="D4578" s="31"/>
      <c r="E4578" s="6"/>
      <c r="F4578" s="629"/>
      <c r="H4578" s="631"/>
    </row>
    <row r="4579" spans="3:8" x14ac:dyDescent="0.25">
      <c r="C4579" s="31"/>
      <c r="D4579" s="31"/>
      <c r="E4579" s="6"/>
      <c r="F4579" s="629"/>
      <c r="H4579" s="631"/>
    </row>
    <row r="4580" spans="3:8" x14ac:dyDescent="0.25">
      <c r="C4580" s="31"/>
      <c r="D4580" s="31"/>
      <c r="E4580" s="6"/>
      <c r="F4580" s="629"/>
      <c r="H4580" s="631"/>
    </row>
    <row r="4581" spans="3:8" x14ac:dyDescent="0.25">
      <c r="C4581" s="31"/>
      <c r="D4581" s="31"/>
      <c r="E4581" s="6"/>
      <c r="F4581" s="629"/>
      <c r="H4581" s="631"/>
    </row>
    <row r="4582" spans="3:8" x14ac:dyDescent="0.25">
      <c r="C4582" s="31"/>
      <c r="D4582" s="31"/>
      <c r="E4582" s="6"/>
      <c r="F4582" s="629"/>
      <c r="H4582" s="631"/>
    </row>
    <row r="4583" spans="3:8" x14ac:dyDescent="0.25">
      <c r="C4583" s="31"/>
      <c r="D4583" s="31"/>
      <c r="E4583" s="6"/>
      <c r="F4583" s="629"/>
      <c r="H4583" s="631"/>
    </row>
    <row r="4584" spans="3:8" x14ac:dyDescent="0.25">
      <c r="C4584" s="31"/>
      <c r="D4584" s="31"/>
      <c r="E4584" s="6"/>
      <c r="F4584" s="629"/>
      <c r="H4584" s="631"/>
    </row>
    <row r="4585" spans="3:8" x14ac:dyDescent="0.25">
      <c r="C4585" s="31"/>
      <c r="D4585" s="31"/>
      <c r="E4585" s="6"/>
      <c r="F4585" s="629"/>
      <c r="H4585" s="631"/>
    </row>
    <row r="4586" spans="3:8" x14ac:dyDescent="0.25">
      <c r="C4586" s="31"/>
      <c r="D4586" s="31"/>
      <c r="E4586" s="6"/>
      <c r="F4586" s="629"/>
      <c r="H4586" s="631"/>
    </row>
    <row r="4587" spans="3:8" x14ac:dyDescent="0.25">
      <c r="C4587" s="31"/>
      <c r="D4587" s="31"/>
      <c r="E4587" s="6"/>
      <c r="F4587" s="629"/>
      <c r="H4587" s="631"/>
    </row>
    <row r="4588" spans="3:8" x14ac:dyDescent="0.25">
      <c r="C4588" s="31"/>
      <c r="D4588" s="31"/>
      <c r="E4588" s="6"/>
      <c r="F4588" s="629"/>
      <c r="H4588" s="631"/>
    </row>
    <row r="4589" spans="3:8" x14ac:dyDescent="0.25">
      <c r="C4589" s="31"/>
      <c r="D4589" s="31"/>
      <c r="E4589" s="6"/>
      <c r="F4589" s="629"/>
      <c r="H4589" s="631"/>
    </row>
    <row r="4590" spans="3:8" x14ac:dyDescent="0.25">
      <c r="C4590" s="31"/>
      <c r="D4590" s="31"/>
      <c r="E4590" s="6"/>
      <c r="F4590" s="629"/>
      <c r="H4590" s="631"/>
    </row>
    <row r="4591" spans="3:8" x14ac:dyDescent="0.25">
      <c r="C4591" s="31"/>
      <c r="D4591" s="31"/>
      <c r="E4591" s="6"/>
      <c r="F4591" s="629"/>
      <c r="H4591" s="631"/>
    </row>
    <row r="4592" spans="3:8" x14ac:dyDescent="0.25">
      <c r="C4592" s="31"/>
      <c r="D4592" s="31"/>
      <c r="E4592" s="6"/>
      <c r="F4592" s="629"/>
      <c r="H4592" s="631"/>
    </row>
    <row r="4593" spans="3:8" x14ac:dyDescent="0.25">
      <c r="C4593" s="31"/>
      <c r="D4593" s="31"/>
      <c r="E4593" s="6"/>
      <c r="F4593" s="629"/>
      <c r="H4593" s="631"/>
    </row>
    <row r="4594" spans="3:8" x14ac:dyDescent="0.25">
      <c r="C4594" s="31"/>
      <c r="D4594" s="31"/>
      <c r="E4594" s="6"/>
      <c r="F4594" s="629"/>
      <c r="H4594" s="631"/>
    </row>
    <row r="4595" spans="3:8" x14ac:dyDescent="0.25">
      <c r="C4595" s="31"/>
      <c r="D4595" s="31"/>
      <c r="E4595" s="6"/>
      <c r="F4595" s="629"/>
      <c r="H4595" s="631"/>
    </row>
    <row r="4596" spans="3:8" x14ac:dyDescent="0.25">
      <c r="C4596" s="31"/>
      <c r="D4596" s="31"/>
      <c r="E4596" s="6"/>
      <c r="F4596" s="629"/>
      <c r="H4596" s="631"/>
    </row>
    <row r="4597" spans="3:8" x14ac:dyDescent="0.25">
      <c r="C4597" s="31"/>
      <c r="D4597" s="31"/>
      <c r="E4597" s="6"/>
      <c r="F4597" s="629"/>
      <c r="H4597" s="631"/>
    </row>
    <row r="4598" spans="3:8" x14ac:dyDescent="0.25">
      <c r="C4598" s="31"/>
      <c r="D4598" s="31"/>
      <c r="E4598" s="6"/>
      <c r="F4598" s="629"/>
      <c r="H4598" s="631"/>
    </row>
    <row r="4599" spans="3:8" x14ac:dyDescent="0.25">
      <c r="C4599" s="31"/>
      <c r="D4599" s="31"/>
      <c r="E4599" s="6"/>
      <c r="F4599" s="629"/>
      <c r="H4599" s="631"/>
    </row>
    <row r="4600" spans="3:8" x14ac:dyDescent="0.25">
      <c r="C4600" s="31"/>
      <c r="D4600" s="31"/>
      <c r="E4600" s="6"/>
      <c r="F4600" s="629"/>
      <c r="H4600" s="631"/>
    </row>
    <row r="4601" spans="3:8" x14ac:dyDescent="0.25">
      <c r="C4601" s="31"/>
      <c r="D4601" s="31"/>
      <c r="E4601" s="6"/>
      <c r="F4601" s="629"/>
      <c r="H4601" s="631"/>
    </row>
    <row r="4602" spans="3:8" x14ac:dyDescent="0.25">
      <c r="C4602" s="31"/>
      <c r="D4602" s="31"/>
      <c r="E4602" s="6"/>
      <c r="F4602" s="629"/>
      <c r="H4602" s="631"/>
    </row>
    <row r="4603" spans="3:8" x14ac:dyDescent="0.25">
      <c r="C4603" s="31"/>
      <c r="D4603" s="31"/>
      <c r="E4603" s="6"/>
      <c r="F4603" s="629"/>
      <c r="H4603" s="631"/>
    </row>
    <row r="4604" spans="3:8" x14ac:dyDescent="0.25">
      <c r="C4604" s="31"/>
      <c r="D4604" s="31"/>
      <c r="E4604" s="6"/>
      <c r="F4604" s="629"/>
      <c r="H4604" s="631"/>
    </row>
    <row r="4605" spans="3:8" x14ac:dyDescent="0.25">
      <c r="C4605" s="31"/>
      <c r="D4605" s="31"/>
      <c r="E4605" s="6"/>
      <c r="F4605" s="629"/>
      <c r="H4605" s="631"/>
    </row>
    <row r="4606" spans="3:8" x14ac:dyDescent="0.25">
      <c r="C4606" s="31"/>
      <c r="D4606" s="31"/>
      <c r="E4606" s="6"/>
      <c r="F4606" s="629"/>
      <c r="H4606" s="631"/>
    </row>
    <row r="4607" spans="3:8" x14ac:dyDescent="0.25">
      <c r="C4607" s="31"/>
      <c r="D4607" s="31"/>
      <c r="E4607" s="6"/>
      <c r="F4607" s="629"/>
      <c r="H4607" s="631"/>
    </row>
    <row r="4608" spans="3:8" x14ac:dyDescent="0.25">
      <c r="C4608" s="31"/>
      <c r="D4608" s="31"/>
      <c r="E4608" s="6"/>
      <c r="F4608" s="629"/>
      <c r="H4608" s="631"/>
    </row>
    <row r="4609" spans="3:8" x14ac:dyDescent="0.25">
      <c r="C4609" s="31"/>
      <c r="D4609" s="31"/>
      <c r="E4609" s="6"/>
      <c r="F4609" s="629"/>
      <c r="H4609" s="631"/>
    </row>
    <row r="4610" spans="3:8" x14ac:dyDescent="0.25">
      <c r="C4610" s="31"/>
      <c r="D4610" s="31"/>
      <c r="E4610" s="6"/>
      <c r="F4610" s="629"/>
      <c r="H4610" s="631"/>
    </row>
    <row r="4611" spans="3:8" x14ac:dyDescent="0.25">
      <c r="C4611" s="31"/>
      <c r="D4611" s="31"/>
      <c r="E4611" s="6"/>
      <c r="F4611" s="629"/>
      <c r="H4611" s="631"/>
    </row>
    <row r="4612" spans="3:8" x14ac:dyDescent="0.25">
      <c r="C4612" s="31"/>
      <c r="D4612" s="31"/>
      <c r="E4612" s="6"/>
      <c r="F4612" s="629"/>
      <c r="H4612" s="631"/>
    </row>
    <row r="4613" spans="3:8" x14ac:dyDescent="0.25">
      <c r="C4613" s="31"/>
      <c r="D4613" s="31"/>
      <c r="E4613" s="6"/>
      <c r="F4613" s="629"/>
      <c r="H4613" s="631"/>
    </row>
    <row r="4614" spans="3:8" x14ac:dyDescent="0.25">
      <c r="C4614" s="31"/>
      <c r="D4614" s="31"/>
      <c r="E4614" s="6"/>
      <c r="F4614" s="629"/>
      <c r="H4614" s="631"/>
    </row>
    <row r="4615" spans="3:8" x14ac:dyDescent="0.25">
      <c r="C4615" s="31"/>
      <c r="D4615" s="31"/>
      <c r="E4615" s="6"/>
      <c r="F4615" s="629"/>
      <c r="H4615" s="631"/>
    </row>
    <row r="4616" spans="3:8" x14ac:dyDescent="0.25">
      <c r="C4616" s="31"/>
      <c r="D4616" s="31"/>
      <c r="E4616" s="6"/>
      <c r="F4616" s="629"/>
      <c r="H4616" s="631"/>
    </row>
    <row r="4617" spans="3:8" x14ac:dyDescent="0.25">
      <c r="C4617" s="31"/>
      <c r="D4617" s="31"/>
      <c r="E4617" s="6"/>
      <c r="F4617" s="629"/>
      <c r="H4617" s="631"/>
    </row>
    <row r="4618" spans="3:8" x14ac:dyDescent="0.25">
      <c r="C4618" s="31"/>
      <c r="D4618" s="31"/>
      <c r="E4618" s="6"/>
      <c r="F4618" s="629"/>
      <c r="H4618" s="631"/>
    </row>
    <row r="4619" spans="3:8" x14ac:dyDescent="0.25">
      <c r="C4619" s="31"/>
      <c r="D4619" s="31"/>
      <c r="E4619" s="6"/>
      <c r="F4619" s="629"/>
      <c r="H4619" s="631"/>
    </row>
    <row r="4620" spans="3:8" x14ac:dyDescent="0.25">
      <c r="C4620" s="31"/>
      <c r="D4620" s="31"/>
      <c r="E4620" s="6"/>
      <c r="F4620" s="629"/>
      <c r="H4620" s="631"/>
    </row>
    <row r="4621" spans="3:8" x14ac:dyDescent="0.25">
      <c r="C4621" s="31"/>
      <c r="D4621" s="31"/>
      <c r="E4621" s="6"/>
      <c r="F4621" s="629"/>
      <c r="H4621" s="631"/>
    </row>
    <row r="4622" spans="3:8" x14ac:dyDescent="0.25">
      <c r="C4622" s="31"/>
      <c r="D4622" s="31"/>
      <c r="E4622" s="6"/>
      <c r="F4622" s="629"/>
      <c r="H4622" s="631"/>
    </row>
    <row r="4623" spans="3:8" x14ac:dyDescent="0.25">
      <c r="C4623" s="31"/>
      <c r="D4623" s="31"/>
      <c r="E4623" s="6"/>
      <c r="F4623" s="629"/>
      <c r="H4623" s="631"/>
    </row>
    <row r="4624" spans="3:8" x14ac:dyDescent="0.25">
      <c r="C4624" s="31"/>
      <c r="D4624" s="31"/>
      <c r="E4624" s="6"/>
      <c r="F4624" s="629"/>
      <c r="H4624" s="631"/>
    </row>
    <row r="4625" spans="3:8" x14ac:dyDescent="0.25">
      <c r="C4625" s="31"/>
      <c r="D4625" s="31"/>
      <c r="E4625" s="6"/>
      <c r="F4625" s="629"/>
      <c r="H4625" s="631"/>
    </row>
    <row r="4626" spans="3:8" x14ac:dyDescent="0.25">
      <c r="C4626" s="31"/>
      <c r="D4626" s="31"/>
      <c r="E4626" s="6"/>
      <c r="F4626" s="629"/>
      <c r="H4626" s="631"/>
    </row>
    <row r="4627" spans="3:8" x14ac:dyDescent="0.25">
      <c r="C4627" s="31"/>
      <c r="D4627" s="31"/>
      <c r="E4627" s="6"/>
      <c r="F4627" s="629"/>
      <c r="H4627" s="631"/>
    </row>
    <row r="4628" spans="3:8" x14ac:dyDescent="0.25">
      <c r="C4628" s="31"/>
      <c r="D4628" s="31"/>
      <c r="E4628" s="6"/>
      <c r="F4628" s="629"/>
      <c r="H4628" s="631"/>
    </row>
    <row r="4629" spans="3:8" x14ac:dyDescent="0.25">
      <c r="C4629" s="31"/>
      <c r="D4629" s="31"/>
      <c r="E4629" s="6"/>
      <c r="F4629" s="629"/>
      <c r="H4629" s="631"/>
    </row>
    <row r="4630" spans="3:8" x14ac:dyDescent="0.25">
      <c r="C4630" s="31"/>
      <c r="D4630" s="31"/>
      <c r="E4630" s="6"/>
      <c r="F4630" s="629"/>
      <c r="H4630" s="631"/>
    </row>
    <row r="4631" spans="3:8" x14ac:dyDescent="0.25">
      <c r="C4631" s="31"/>
      <c r="D4631" s="31"/>
      <c r="E4631" s="6"/>
      <c r="F4631" s="629"/>
      <c r="H4631" s="631"/>
    </row>
    <row r="4632" spans="3:8" x14ac:dyDescent="0.25">
      <c r="C4632" s="31"/>
      <c r="D4632" s="31"/>
      <c r="E4632" s="6"/>
      <c r="F4632" s="629"/>
      <c r="H4632" s="631"/>
    </row>
    <row r="4633" spans="3:8" x14ac:dyDescent="0.25">
      <c r="C4633" s="31"/>
      <c r="D4633" s="31"/>
      <c r="E4633" s="6"/>
      <c r="F4633" s="629"/>
      <c r="H4633" s="631"/>
    </row>
    <row r="4634" spans="3:8" x14ac:dyDescent="0.25">
      <c r="C4634" s="31"/>
      <c r="D4634" s="31"/>
      <c r="E4634" s="6"/>
      <c r="F4634" s="629"/>
      <c r="H4634" s="631"/>
    </row>
    <row r="4635" spans="3:8" x14ac:dyDescent="0.25">
      <c r="C4635" s="31"/>
      <c r="D4635" s="31"/>
      <c r="E4635" s="6"/>
      <c r="F4635" s="629"/>
      <c r="H4635" s="631"/>
    </row>
    <row r="4636" spans="3:8" x14ac:dyDescent="0.25">
      <c r="C4636" s="31"/>
      <c r="D4636" s="31"/>
      <c r="E4636" s="6"/>
      <c r="F4636" s="629"/>
      <c r="H4636" s="631"/>
    </row>
    <row r="4637" spans="3:8" x14ac:dyDescent="0.25">
      <c r="C4637" s="31"/>
      <c r="D4637" s="31"/>
      <c r="E4637" s="6"/>
      <c r="F4637" s="629"/>
      <c r="H4637" s="631"/>
    </row>
    <row r="4638" spans="3:8" x14ac:dyDescent="0.25">
      <c r="C4638" s="31"/>
      <c r="D4638" s="31"/>
      <c r="E4638" s="6"/>
      <c r="F4638" s="629"/>
      <c r="H4638" s="631"/>
    </row>
    <row r="4639" spans="3:8" x14ac:dyDescent="0.25">
      <c r="C4639" s="31"/>
      <c r="D4639" s="31"/>
      <c r="E4639" s="6"/>
      <c r="F4639" s="629"/>
      <c r="H4639" s="631"/>
    </row>
    <row r="4640" spans="3:8" x14ac:dyDescent="0.25">
      <c r="C4640" s="31"/>
      <c r="D4640" s="31"/>
      <c r="E4640" s="6"/>
      <c r="F4640" s="629"/>
      <c r="H4640" s="631"/>
    </row>
    <row r="4641" spans="3:8" x14ac:dyDescent="0.25">
      <c r="C4641" s="31"/>
      <c r="D4641" s="31"/>
      <c r="E4641" s="6"/>
      <c r="F4641" s="629"/>
      <c r="H4641" s="631"/>
    </row>
    <row r="4642" spans="3:8" x14ac:dyDescent="0.25">
      <c r="C4642" s="31"/>
      <c r="D4642" s="31"/>
      <c r="E4642" s="6"/>
      <c r="F4642" s="629"/>
      <c r="H4642" s="631"/>
    </row>
    <row r="4643" spans="3:8" x14ac:dyDescent="0.25">
      <c r="C4643" s="31"/>
      <c r="D4643" s="31"/>
      <c r="E4643" s="6"/>
      <c r="F4643" s="629"/>
      <c r="H4643" s="631"/>
    </row>
    <row r="4644" spans="3:8" x14ac:dyDescent="0.25">
      <c r="C4644" s="31"/>
      <c r="D4644" s="31"/>
      <c r="E4644" s="6"/>
      <c r="F4644" s="629"/>
      <c r="H4644" s="631"/>
    </row>
    <row r="4645" spans="3:8" x14ac:dyDescent="0.25">
      <c r="C4645" s="31"/>
      <c r="D4645" s="31"/>
      <c r="E4645" s="6"/>
      <c r="F4645" s="629"/>
      <c r="H4645" s="631"/>
    </row>
    <row r="4646" spans="3:8" x14ac:dyDescent="0.25">
      <c r="C4646" s="31"/>
      <c r="D4646" s="31"/>
      <c r="E4646" s="6"/>
      <c r="F4646" s="629"/>
      <c r="H4646" s="631"/>
    </row>
    <row r="4647" spans="3:8" x14ac:dyDescent="0.25">
      <c r="C4647" s="31"/>
      <c r="D4647" s="31"/>
      <c r="E4647" s="6"/>
      <c r="F4647" s="629"/>
      <c r="H4647" s="631"/>
    </row>
    <row r="4648" spans="3:8" x14ac:dyDescent="0.25">
      <c r="C4648" s="31"/>
      <c r="D4648" s="31"/>
      <c r="E4648" s="6"/>
      <c r="F4648" s="629"/>
      <c r="H4648" s="631"/>
    </row>
    <row r="4649" spans="3:8" x14ac:dyDescent="0.25">
      <c r="C4649" s="31"/>
      <c r="D4649" s="31"/>
      <c r="E4649" s="6"/>
      <c r="F4649" s="629"/>
      <c r="H4649" s="631"/>
    </row>
    <row r="4650" spans="3:8" x14ac:dyDescent="0.25">
      <c r="C4650" s="31"/>
      <c r="D4650" s="31"/>
      <c r="E4650" s="6"/>
      <c r="F4650" s="629"/>
      <c r="H4650" s="631"/>
    </row>
    <row r="4651" spans="3:8" x14ac:dyDescent="0.25">
      <c r="C4651" s="31"/>
      <c r="D4651" s="31"/>
      <c r="E4651" s="6"/>
      <c r="F4651" s="629"/>
      <c r="H4651" s="631"/>
    </row>
    <row r="4652" spans="3:8" x14ac:dyDescent="0.25">
      <c r="C4652" s="31"/>
      <c r="D4652" s="31"/>
      <c r="E4652" s="6"/>
      <c r="F4652" s="629"/>
      <c r="H4652" s="631"/>
    </row>
    <row r="4653" spans="3:8" x14ac:dyDescent="0.25">
      <c r="C4653" s="31"/>
      <c r="D4653" s="31"/>
      <c r="E4653" s="6"/>
      <c r="F4653" s="629"/>
      <c r="H4653" s="631"/>
    </row>
    <row r="4654" spans="3:8" x14ac:dyDescent="0.25">
      <c r="C4654" s="31"/>
      <c r="D4654" s="31"/>
      <c r="E4654" s="6"/>
      <c r="F4654" s="629"/>
      <c r="H4654" s="631"/>
    </row>
    <row r="4655" spans="3:8" x14ac:dyDescent="0.25">
      <c r="C4655" s="31"/>
      <c r="D4655" s="31"/>
      <c r="E4655" s="6"/>
      <c r="F4655" s="629"/>
      <c r="H4655" s="631"/>
    </row>
    <row r="4656" spans="3:8" x14ac:dyDescent="0.25">
      <c r="C4656" s="31"/>
      <c r="D4656" s="31"/>
      <c r="E4656" s="6"/>
      <c r="F4656" s="629"/>
      <c r="H4656" s="631"/>
    </row>
    <row r="4657" spans="3:8" x14ac:dyDescent="0.25">
      <c r="C4657" s="31"/>
      <c r="D4657" s="31"/>
      <c r="E4657" s="6"/>
      <c r="F4657" s="629"/>
      <c r="H4657" s="631"/>
    </row>
    <row r="4658" spans="3:8" x14ac:dyDescent="0.25">
      <c r="C4658" s="31"/>
      <c r="D4658" s="31"/>
      <c r="E4658" s="6"/>
      <c r="F4658" s="629"/>
      <c r="H4658" s="631"/>
    </row>
    <row r="4659" spans="3:8" x14ac:dyDescent="0.25">
      <c r="C4659" s="31"/>
      <c r="D4659" s="31"/>
      <c r="E4659" s="6"/>
      <c r="F4659" s="629"/>
      <c r="H4659" s="631"/>
    </row>
    <row r="4660" spans="3:8" x14ac:dyDescent="0.25">
      <c r="C4660" s="31"/>
      <c r="D4660" s="31"/>
      <c r="E4660" s="6"/>
      <c r="F4660" s="629"/>
      <c r="H4660" s="631"/>
    </row>
    <row r="4661" spans="3:8" x14ac:dyDescent="0.25">
      <c r="C4661" s="31"/>
      <c r="D4661" s="31"/>
      <c r="E4661" s="6"/>
      <c r="F4661" s="629"/>
      <c r="H4661" s="631"/>
    </row>
    <row r="4662" spans="3:8" x14ac:dyDescent="0.25">
      <c r="C4662" s="31"/>
      <c r="D4662" s="31"/>
      <c r="E4662" s="6"/>
      <c r="F4662" s="629"/>
      <c r="H4662" s="631"/>
    </row>
    <row r="4663" spans="3:8" x14ac:dyDescent="0.25">
      <c r="C4663" s="31"/>
      <c r="D4663" s="31"/>
      <c r="E4663" s="6"/>
      <c r="F4663" s="629"/>
      <c r="H4663" s="631"/>
    </row>
    <row r="4664" spans="3:8" x14ac:dyDescent="0.25">
      <c r="C4664" s="31"/>
      <c r="D4664" s="31"/>
      <c r="E4664" s="6"/>
      <c r="F4664" s="629"/>
      <c r="H4664" s="631"/>
    </row>
    <row r="4665" spans="3:8" x14ac:dyDescent="0.25">
      <c r="C4665" s="31"/>
      <c r="D4665" s="31"/>
      <c r="E4665" s="6"/>
      <c r="F4665" s="629"/>
      <c r="H4665" s="631"/>
    </row>
    <row r="4666" spans="3:8" x14ac:dyDescent="0.25">
      <c r="C4666" s="31"/>
      <c r="D4666" s="31"/>
      <c r="E4666" s="6"/>
      <c r="F4666" s="629"/>
      <c r="H4666" s="631"/>
    </row>
    <row r="4667" spans="3:8" x14ac:dyDescent="0.25">
      <c r="C4667" s="31"/>
      <c r="D4667" s="31"/>
      <c r="E4667" s="6"/>
      <c r="F4667" s="629"/>
      <c r="H4667" s="631"/>
    </row>
    <row r="4668" spans="3:8" x14ac:dyDescent="0.25">
      <c r="C4668" s="31"/>
      <c r="D4668" s="31"/>
      <c r="E4668" s="6"/>
      <c r="F4668" s="629"/>
      <c r="H4668" s="631"/>
    </row>
    <row r="4669" spans="3:8" x14ac:dyDescent="0.25">
      <c r="C4669" s="31"/>
      <c r="D4669" s="31"/>
      <c r="E4669" s="6"/>
      <c r="F4669" s="629"/>
      <c r="H4669" s="631"/>
    </row>
    <row r="4670" spans="3:8" x14ac:dyDescent="0.25">
      <c r="C4670" s="31"/>
      <c r="D4670" s="31"/>
      <c r="E4670" s="6"/>
      <c r="F4670" s="629"/>
      <c r="H4670" s="631"/>
    </row>
    <row r="4671" spans="3:8" x14ac:dyDescent="0.25">
      <c r="C4671" s="31"/>
      <c r="D4671" s="31"/>
      <c r="E4671" s="6"/>
      <c r="F4671" s="629"/>
      <c r="H4671" s="631"/>
    </row>
    <row r="4672" spans="3:8" x14ac:dyDescent="0.25">
      <c r="C4672" s="31"/>
      <c r="D4672" s="31"/>
      <c r="E4672" s="6"/>
      <c r="F4672" s="629"/>
      <c r="H4672" s="631"/>
    </row>
    <row r="4673" spans="3:8" x14ac:dyDescent="0.25">
      <c r="C4673" s="31"/>
      <c r="D4673" s="31"/>
      <c r="E4673" s="6"/>
      <c r="F4673" s="629"/>
      <c r="H4673" s="631"/>
    </row>
    <row r="4674" spans="3:8" x14ac:dyDescent="0.25">
      <c r="C4674" s="31"/>
      <c r="D4674" s="31"/>
      <c r="E4674" s="6"/>
      <c r="F4674" s="629"/>
      <c r="H4674" s="631"/>
    </row>
    <row r="4675" spans="3:8" x14ac:dyDescent="0.25">
      <c r="C4675" s="31"/>
      <c r="D4675" s="31"/>
      <c r="E4675" s="6"/>
      <c r="F4675" s="629"/>
      <c r="H4675" s="631"/>
    </row>
    <row r="4676" spans="3:8" x14ac:dyDescent="0.25">
      <c r="C4676" s="31"/>
      <c r="D4676" s="31"/>
      <c r="E4676" s="6"/>
      <c r="F4676" s="629"/>
      <c r="H4676" s="631"/>
    </row>
    <row r="4677" spans="3:8" x14ac:dyDescent="0.25">
      <c r="C4677" s="31"/>
      <c r="D4677" s="31"/>
      <c r="E4677" s="6"/>
      <c r="F4677" s="629"/>
      <c r="H4677" s="631"/>
    </row>
    <row r="4678" spans="3:8" x14ac:dyDescent="0.25">
      <c r="C4678" s="31"/>
      <c r="D4678" s="31"/>
      <c r="E4678" s="6"/>
      <c r="F4678" s="629"/>
      <c r="H4678" s="631"/>
    </row>
    <row r="4679" spans="3:8" x14ac:dyDescent="0.25">
      <c r="C4679" s="31"/>
      <c r="D4679" s="31"/>
      <c r="E4679" s="6"/>
      <c r="F4679" s="629"/>
      <c r="H4679" s="631"/>
    </row>
    <row r="4680" spans="3:8" x14ac:dyDescent="0.25">
      <c r="C4680" s="31"/>
      <c r="D4680" s="31"/>
      <c r="E4680" s="6"/>
      <c r="F4680" s="629"/>
      <c r="H4680" s="631"/>
    </row>
    <row r="4681" spans="3:8" x14ac:dyDescent="0.25">
      <c r="C4681" s="31"/>
      <c r="D4681" s="31"/>
      <c r="E4681" s="6"/>
      <c r="F4681" s="629"/>
      <c r="H4681" s="631"/>
    </row>
    <row r="4682" spans="3:8" x14ac:dyDescent="0.25">
      <c r="C4682" s="31"/>
      <c r="D4682" s="31"/>
      <c r="E4682" s="6"/>
      <c r="F4682" s="629"/>
      <c r="H4682" s="631"/>
    </row>
    <row r="4683" spans="3:8" x14ac:dyDescent="0.25">
      <c r="C4683" s="31"/>
      <c r="D4683" s="31"/>
      <c r="E4683" s="6"/>
      <c r="F4683" s="629"/>
      <c r="H4683" s="631"/>
    </row>
    <row r="4684" spans="3:8" x14ac:dyDescent="0.25">
      <c r="C4684" s="31"/>
      <c r="D4684" s="31"/>
      <c r="E4684" s="6"/>
      <c r="F4684" s="629"/>
      <c r="H4684" s="631"/>
    </row>
    <row r="4685" spans="3:8" x14ac:dyDescent="0.25">
      <c r="C4685" s="31"/>
      <c r="D4685" s="31"/>
      <c r="E4685" s="6"/>
      <c r="F4685" s="629"/>
      <c r="H4685" s="631"/>
    </row>
    <row r="4686" spans="3:8" x14ac:dyDescent="0.25">
      <c r="C4686" s="31"/>
      <c r="D4686" s="31"/>
      <c r="E4686" s="6"/>
      <c r="F4686" s="629"/>
      <c r="H4686" s="631"/>
    </row>
    <row r="4687" spans="3:8" x14ac:dyDescent="0.25">
      <c r="C4687" s="31"/>
      <c r="D4687" s="31"/>
      <c r="E4687" s="6"/>
      <c r="F4687" s="629"/>
      <c r="H4687" s="631"/>
    </row>
    <row r="4688" spans="3:8" x14ac:dyDescent="0.25">
      <c r="C4688" s="31"/>
      <c r="D4688" s="31"/>
      <c r="E4688" s="6"/>
      <c r="F4688" s="629"/>
      <c r="H4688" s="631"/>
    </row>
    <row r="4689" spans="3:8" x14ac:dyDescent="0.25">
      <c r="C4689" s="31"/>
      <c r="D4689" s="31"/>
      <c r="E4689" s="6"/>
      <c r="F4689" s="629"/>
      <c r="H4689" s="631"/>
    </row>
    <row r="4690" spans="3:8" x14ac:dyDescent="0.25">
      <c r="C4690" s="31"/>
      <c r="D4690" s="31"/>
      <c r="E4690" s="6"/>
      <c r="F4690" s="629"/>
      <c r="H4690" s="631"/>
    </row>
    <row r="4691" spans="3:8" x14ac:dyDescent="0.25">
      <c r="C4691" s="31"/>
      <c r="D4691" s="31"/>
      <c r="E4691" s="6"/>
      <c r="F4691" s="629"/>
      <c r="H4691" s="631"/>
    </row>
    <row r="4692" spans="3:8" x14ac:dyDescent="0.25">
      <c r="C4692" s="31"/>
      <c r="D4692" s="31"/>
      <c r="E4692" s="6"/>
      <c r="F4692" s="629"/>
      <c r="H4692" s="631"/>
    </row>
    <row r="4693" spans="3:8" x14ac:dyDescent="0.25">
      <c r="C4693" s="31"/>
      <c r="D4693" s="31"/>
      <c r="E4693" s="6"/>
      <c r="F4693" s="629"/>
      <c r="H4693" s="631"/>
    </row>
    <row r="4694" spans="3:8" x14ac:dyDescent="0.25">
      <c r="C4694" s="31"/>
      <c r="D4694" s="31"/>
      <c r="E4694" s="6"/>
      <c r="F4694" s="629"/>
      <c r="H4694" s="631"/>
    </row>
    <row r="4695" spans="3:8" x14ac:dyDescent="0.25">
      <c r="C4695" s="31"/>
      <c r="D4695" s="31"/>
      <c r="E4695" s="6"/>
      <c r="F4695" s="629"/>
      <c r="H4695" s="631"/>
    </row>
    <row r="4696" spans="3:8" x14ac:dyDescent="0.25">
      <c r="C4696" s="31"/>
      <c r="D4696" s="31"/>
      <c r="E4696" s="6"/>
      <c r="F4696" s="629"/>
      <c r="H4696" s="631"/>
    </row>
    <row r="4697" spans="3:8" x14ac:dyDescent="0.25">
      <c r="C4697" s="31"/>
      <c r="D4697" s="31"/>
      <c r="E4697" s="6"/>
      <c r="F4697" s="629"/>
      <c r="H4697" s="631"/>
    </row>
    <row r="4698" spans="3:8" x14ac:dyDescent="0.25">
      <c r="C4698" s="31"/>
      <c r="D4698" s="31"/>
      <c r="E4698" s="6"/>
      <c r="F4698" s="629"/>
      <c r="H4698" s="631"/>
    </row>
    <row r="4699" spans="3:8" x14ac:dyDescent="0.25">
      <c r="C4699" s="31"/>
      <c r="D4699" s="31"/>
      <c r="E4699" s="6"/>
      <c r="F4699" s="629"/>
      <c r="H4699" s="631"/>
    </row>
    <row r="4700" spans="3:8" x14ac:dyDescent="0.25">
      <c r="C4700" s="31"/>
      <c r="D4700" s="31"/>
      <c r="E4700" s="6"/>
      <c r="F4700" s="629"/>
      <c r="H4700" s="631"/>
    </row>
    <row r="4701" spans="3:8" x14ac:dyDescent="0.25">
      <c r="C4701" s="31"/>
      <c r="D4701" s="31"/>
      <c r="E4701" s="6"/>
      <c r="F4701" s="629"/>
      <c r="H4701" s="631"/>
    </row>
    <row r="4702" spans="3:8" x14ac:dyDescent="0.25">
      <c r="C4702" s="31"/>
      <c r="D4702" s="31"/>
      <c r="E4702" s="6"/>
      <c r="F4702" s="629"/>
      <c r="H4702" s="631"/>
    </row>
    <row r="4703" spans="3:8" x14ac:dyDescent="0.25">
      <c r="C4703" s="31"/>
      <c r="D4703" s="31"/>
      <c r="E4703" s="6"/>
      <c r="F4703" s="629"/>
      <c r="H4703" s="631"/>
    </row>
    <row r="4704" spans="3:8" x14ac:dyDescent="0.25">
      <c r="C4704" s="31"/>
      <c r="D4704" s="31"/>
      <c r="E4704" s="6"/>
      <c r="F4704" s="629"/>
      <c r="H4704" s="631"/>
    </row>
    <row r="4705" spans="3:8" x14ac:dyDescent="0.25">
      <c r="C4705" s="31"/>
      <c r="D4705" s="31"/>
      <c r="E4705" s="6"/>
      <c r="F4705" s="629"/>
      <c r="H4705" s="631"/>
    </row>
    <row r="4706" spans="3:8" x14ac:dyDescent="0.25">
      <c r="C4706" s="31"/>
      <c r="D4706" s="31"/>
      <c r="E4706" s="6"/>
      <c r="F4706" s="629"/>
      <c r="H4706" s="631"/>
    </row>
    <row r="4707" spans="3:8" x14ac:dyDescent="0.25">
      <c r="C4707" s="31"/>
      <c r="D4707" s="31"/>
      <c r="E4707" s="6"/>
      <c r="F4707" s="629"/>
      <c r="H4707" s="631"/>
    </row>
    <row r="4708" spans="3:8" x14ac:dyDescent="0.25">
      <c r="C4708" s="31"/>
      <c r="D4708" s="31"/>
      <c r="E4708" s="6"/>
      <c r="F4708" s="629"/>
      <c r="H4708" s="631"/>
    </row>
    <row r="4709" spans="3:8" x14ac:dyDescent="0.25">
      <c r="C4709" s="31"/>
      <c r="D4709" s="31"/>
      <c r="E4709" s="6"/>
      <c r="F4709" s="629"/>
      <c r="H4709" s="631"/>
    </row>
    <row r="4710" spans="3:8" x14ac:dyDescent="0.25">
      <c r="C4710" s="31"/>
      <c r="D4710" s="31"/>
      <c r="E4710" s="6"/>
      <c r="F4710" s="629"/>
      <c r="H4710" s="631"/>
    </row>
    <row r="4711" spans="3:8" x14ac:dyDescent="0.25">
      <c r="C4711" s="31"/>
      <c r="D4711" s="31"/>
      <c r="E4711" s="6"/>
      <c r="F4711" s="629"/>
      <c r="H4711" s="631"/>
    </row>
    <row r="4712" spans="3:8" x14ac:dyDescent="0.25">
      <c r="C4712" s="31"/>
      <c r="D4712" s="31"/>
      <c r="E4712" s="6"/>
      <c r="F4712" s="629"/>
      <c r="H4712" s="631"/>
    </row>
    <row r="4713" spans="3:8" x14ac:dyDescent="0.25">
      <c r="C4713" s="31"/>
      <c r="D4713" s="31"/>
      <c r="E4713" s="6"/>
      <c r="F4713" s="629"/>
      <c r="H4713" s="631"/>
    </row>
    <row r="4714" spans="3:8" x14ac:dyDescent="0.25">
      <c r="C4714" s="31"/>
      <c r="D4714" s="31"/>
      <c r="E4714" s="6"/>
      <c r="F4714" s="629"/>
      <c r="H4714" s="631"/>
    </row>
    <row r="4715" spans="3:8" x14ac:dyDescent="0.25">
      <c r="C4715" s="31"/>
      <c r="D4715" s="31"/>
      <c r="E4715" s="6"/>
      <c r="F4715" s="629"/>
      <c r="H4715" s="631"/>
    </row>
    <row r="4716" spans="3:8" x14ac:dyDescent="0.25">
      <c r="C4716" s="31"/>
      <c r="D4716" s="31"/>
      <c r="E4716" s="6"/>
      <c r="F4716" s="629"/>
      <c r="H4716" s="631"/>
    </row>
    <row r="4717" spans="3:8" x14ac:dyDescent="0.25">
      <c r="C4717" s="31"/>
      <c r="D4717" s="31"/>
      <c r="E4717" s="6"/>
      <c r="F4717" s="629"/>
      <c r="H4717" s="631"/>
    </row>
    <row r="4718" spans="3:8" x14ac:dyDescent="0.25">
      <c r="C4718" s="31"/>
      <c r="D4718" s="31"/>
      <c r="E4718" s="6"/>
      <c r="F4718" s="629"/>
      <c r="H4718" s="631"/>
    </row>
    <row r="4719" spans="3:8" x14ac:dyDescent="0.25">
      <c r="C4719" s="31"/>
      <c r="D4719" s="31"/>
      <c r="E4719" s="6"/>
      <c r="F4719" s="629"/>
      <c r="H4719" s="631"/>
    </row>
    <row r="4720" spans="3:8" x14ac:dyDescent="0.25">
      <c r="C4720" s="31"/>
      <c r="D4720" s="31"/>
      <c r="E4720" s="6"/>
      <c r="F4720" s="629"/>
      <c r="H4720" s="631"/>
    </row>
    <row r="4721" spans="3:8" x14ac:dyDescent="0.25">
      <c r="C4721" s="31"/>
      <c r="D4721" s="31"/>
      <c r="E4721" s="6"/>
      <c r="F4721" s="629"/>
      <c r="H4721" s="631"/>
    </row>
    <row r="4722" spans="3:8" x14ac:dyDescent="0.25">
      <c r="C4722" s="31"/>
      <c r="D4722" s="31"/>
      <c r="E4722" s="6"/>
      <c r="F4722" s="629"/>
      <c r="H4722" s="631"/>
    </row>
    <row r="4723" spans="3:8" x14ac:dyDescent="0.25">
      <c r="C4723" s="31"/>
      <c r="D4723" s="31"/>
      <c r="E4723" s="6"/>
      <c r="F4723" s="629"/>
      <c r="H4723" s="631"/>
    </row>
    <row r="4724" spans="3:8" x14ac:dyDescent="0.25">
      <c r="C4724" s="31"/>
      <c r="D4724" s="31"/>
      <c r="E4724" s="6"/>
      <c r="F4724" s="629"/>
      <c r="H4724" s="631"/>
    </row>
    <row r="4725" spans="3:8" x14ac:dyDescent="0.25">
      <c r="C4725" s="31"/>
      <c r="D4725" s="31"/>
      <c r="E4725" s="6"/>
      <c r="F4725" s="629"/>
      <c r="H4725" s="631"/>
    </row>
    <row r="4726" spans="3:8" x14ac:dyDescent="0.25">
      <c r="C4726" s="31"/>
      <c r="D4726" s="31"/>
      <c r="E4726" s="6"/>
      <c r="F4726" s="629"/>
      <c r="H4726" s="631"/>
    </row>
    <row r="4727" spans="3:8" x14ac:dyDescent="0.25">
      <c r="C4727" s="31"/>
      <c r="D4727" s="31"/>
      <c r="E4727" s="6"/>
      <c r="F4727" s="629"/>
      <c r="H4727" s="631"/>
    </row>
    <row r="4728" spans="3:8" x14ac:dyDescent="0.25">
      <c r="C4728" s="31"/>
      <c r="D4728" s="31"/>
      <c r="E4728" s="6"/>
      <c r="F4728" s="629"/>
      <c r="H4728" s="631"/>
    </row>
    <row r="4729" spans="3:8" x14ac:dyDescent="0.25">
      <c r="C4729" s="31"/>
      <c r="D4729" s="31"/>
      <c r="E4729" s="6"/>
      <c r="F4729" s="629"/>
      <c r="H4729" s="631"/>
    </row>
    <row r="4730" spans="3:8" x14ac:dyDescent="0.25">
      <c r="C4730" s="31"/>
      <c r="D4730" s="31"/>
      <c r="E4730" s="6"/>
      <c r="F4730" s="629"/>
      <c r="H4730" s="631"/>
    </row>
    <row r="4731" spans="3:8" x14ac:dyDescent="0.25">
      <c r="C4731" s="31"/>
      <c r="D4731" s="31"/>
      <c r="E4731" s="6"/>
      <c r="F4731" s="629"/>
      <c r="H4731" s="631"/>
    </row>
    <row r="4732" spans="3:8" x14ac:dyDescent="0.25">
      <c r="C4732" s="31"/>
      <c r="D4732" s="31"/>
      <c r="E4732" s="6"/>
      <c r="F4732" s="629"/>
      <c r="H4732" s="631"/>
    </row>
    <row r="4733" spans="3:8" x14ac:dyDescent="0.25">
      <c r="C4733" s="31"/>
      <c r="D4733" s="31"/>
      <c r="E4733" s="6"/>
      <c r="F4733" s="629"/>
      <c r="H4733" s="631"/>
    </row>
    <row r="4734" spans="3:8" x14ac:dyDescent="0.25">
      <c r="C4734" s="31"/>
      <c r="D4734" s="31"/>
      <c r="E4734" s="6"/>
      <c r="F4734" s="629"/>
      <c r="H4734" s="631"/>
    </row>
    <row r="4735" spans="3:8" x14ac:dyDescent="0.25">
      <c r="C4735" s="31"/>
      <c r="D4735" s="31"/>
      <c r="E4735" s="6"/>
      <c r="F4735" s="629"/>
      <c r="H4735" s="631"/>
    </row>
    <row r="4736" spans="3:8" x14ac:dyDescent="0.25">
      <c r="C4736" s="31"/>
      <c r="D4736" s="31"/>
      <c r="E4736" s="6"/>
      <c r="F4736" s="629"/>
      <c r="H4736" s="631"/>
    </row>
    <row r="4737" spans="3:8" x14ac:dyDescent="0.25">
      <c r="C4737" s="31"/>
      <c r="D4737" s="31"/>
      <c r="E4737" s="6"/>
      <c r="F4737" s="629"/>
      <c r="H4737" s="631"/>
    </row>
    <row r="4738" spans="3:8" x14ac:dyDescent="0.25">
      <c r="C4738" s="31"/>
      <c r="D4738" s="31"/>
      <c r="E4738" s="6"/>
      <c r="F4738" s="629"/>
      <c r="H4738" s="631"/>
    </row>
    <row r="4739" spans="3:8" x14ac:dyDescent="0.25">
      <c r="C4739" s="31"/>
      <c r="D4739" s="31"/>
      <c r="E4739" s="6"/>
      <c r="F4739" s="629"/>
      <c r="H4739" s="631"/>
    </row>
    <row r="4740" spans="3:8" x14ac:dyDescent="0.25">
      <c r="C4740" s="31"/>
      <c r="D4740" s="31"/>
      <c r="E4740" s="6"/>
      <c r="F4740" s="629"/>
      <c r="H4740" s="631"/>
    </row>
    <row r="4741" spans="3:8" x14ac:dyDescent="0.25">
      <c r="C4741" s="31"/>
      <c r="D4741" s="31"/>
      <c r="E4741" s="6"/>
      <c r="F4741" s="629"/>
      <c r="H4741" s="631"/>
    </row>
    <row r="4742" spans="3:8" x14ac:dyDescent="0.25">
      <c r="C4742" s="31"/>
      <c r="D4742" s="31"/>
      <c r="E4742" s="6"/>
      <c r="F4742" s="629"/>
      <c r="H4742" s="631"/>
    </row>
    <row r="4743" spans="3:8" x14ac:dyDescent="0.25">
      <c r="C4743" s="31"/>
      <c r="D4743" s="31"/>
      <c r="E4743" s="6"/>
      <c r="F4743" s="629"/>
      <c r="H4743" s="631"/>
    </row>
    <row r="4744" spans="3:8" x14ac:dyDescent="0.25">
      <c r="C4744" s="31"/>
      <c r="D4744" s="31"/>
      <c r="E4744" s="6"/>
      <c r="F4744" s="629"/>
      <c r="H4744" s="631"/>
    </row>
    <row r="4745" spans="3:8" x14ac:dyDescent="0.25">
      <c r="C4745" s="31"/>
      <c r="D4745" s="31"/>
      <c r="E4745" s="6"/>
      <c r="F4745" s="629"/>
      <c r="H4745" s="631"/>
    </row>
    <row r="4746" spans="3:8" x14ac:dyDescent="0.25">
      <c r="C4746" s="31"/>
      <c r="D4746" s="31"/>
      <c r="E4746" s="6"/>
      <c r="F4746" s="629"/>
      <c r="H4746" s="631"/>
    </row>
    <row r="4747" spans="3:8" x14ac:dyDescent="0.25">
      <c r="C4747" s="31"/>
      <c r="D4747" s="31"/>
      <c r="E4747" s="6"/>
      <c r="F4747" s="629"/>
      <c r="H4747" s="631"/>
    </row>
    <row r="4748" spans="3:8" x14ac:dyDescent="0.25">
      <c r="C4748" s="31"/>
      <c r="D4748" s="31"/>
      <c r="E4748" s="6"/>
      <c r="F4748" s="629"/>
      <c r="H4748" s="631"/>
    </row>
    <row r="4749" spans="3:8" x14ac:dyDescent="0.25">
      <c r="C4749" s="31"/>
      <c r="D4749" s="31"/>
      <c r="E4749" s="6"/>
      <c r="F4749" s="629"/>
      <c r="H4749" s="631"/>
    </row>
    <row r="4750" spans="3:8" x14ac:dyDescent="0.25">
      <c r="C4750" s="31"/>
      <c r="D4750" s="31"/>
      <c r="E4750" s="6"/>
      <c r="F4750" s="629"/>
      <c r="H4750" s="631"/>
    </row>
    <row r="4751" spans="3:8" x14ac:dyDescent="0.25">
      <c r="C4751" s="31"/>
      <c r="D4751" s="31"/>
      <c r="E4751" s="6"/>
      <c r="F4751" s="629"/>
      <c r="H4751" s="631"/>
    </row>
    <row r="4752" spans="3:8" x14ac:dyDescent="0.25">
      <c r="C4752" s="31"/>
      <c r="D4752" s="31"/>
      <c r="E4752" s="6"/>
      <c r="F4752" s="629"/>
      <c r="H4752" s="631"/>
    </row>
    <row r="4753" spans="3:8" x14ac:dyDescent="0.25">
      <c r="C4753" s="31"/>
      <c r="D4753" s="31"/>
      <c r="E4753" s="6"/>
      <c r="F4753" s="629"/>
      <c r="H4753" s="631"/>
    </row>
    <row r="4754" spans="3:8" x14ac:dyDescent="0.25">
      <c r="C4754" s="31"/>
      <c r="D4754" s="31"/>
      <c r="E4754" s="6"/>
      <c r="F4754" s="629"/>
      <c r="H4754" s="631"/>
    </row>
    <row r="4755" spans="3:8" x14ac:dyDescent="0.25">
      <c r="C4755" s="31"/>
      <c r="D4755" s="31"/>
      <c r="E4755" s="6"/>
      <c r="F4755" s="629"/>
      <c r="H4755" s="631"/>
    </row>
    <row r="4756" spans="3:8" x14ac:dyDescent="0.25">
      <c r="C4756" s="31"/>
      <c r="D4756" s="31"/>
      <c r="E4756" s="6"/>
      <c r="F4756" s="629"/>
      <c r="H4756" s="631"/>
    </row>
    <row r="4757" spans="3:8" x14ac:dyDescent="0.25">
      <c r="C4757" s="31"/>
      <c r="D4757" s="31"/>
      <c r="E4757" s="6"/>
      <c r="F4757" s="629"/>
      <c r="H4757" s="631"/>
    </row>
    <row r="4758" spans="3:8" x14ac:dyDescent="0.25">
      <c r="C4758" s="31"/>
      <c r="D4758" s="31"/>
      <c r="E4758" s="6"/>
      <c r="F4758" s="629"/>
      <c r="H4758" s="631"/>
    </row>
    <row r="4759" spans="3:8" x14ac:dyDescent="0.25">
      <c r="C4759" s="31"/>
      <c r="D4759" s="31"/>
      <c r="E4759" s="6"/>
      <c r="F4759" s="629"/>
      <c r="H4759" s="631"/>
    </row>
    <row r="4760" spans="3:8" x14ac:dyDescent="0.25">
      <c r="C4760" s="31"/>
      <c r="D4760" s="31"/>
      <c r="E4760" s="6"/>
      <c r="F4760" s="629"/>
      <c r="H4760" s="631"/>
    </row>
    <row r="4761" spans="3:8" x14ac:dyDescent="0.25">
      <c r="C4761" s="31"/>
      <c r="D4761" s="31"/>
      <c r="E4761" s="6"/>
      <c r="F4761" s="629"/>
      <c r="H4761" s="631"/>
    </row>
    <row r="4762" spans="3:8" x14ac:dyDescent="0.25">
      <c r="C4762" s="31"/>
      <c r="D4762" s="31"/>
      <c r="E4762" s="6"/>
      <c r="F4762" s="629"/>
      <c r="H4762" s="631"/>
    </row>
    <row r="4763" spans="3:8" x14ac:dyDescent="0.25">
      <c r="C4763" s="31"/>
      <c r="D4763" s="31"/>
      <c r="E4763" s="6"/>
      <c r="F4763" s="629"/>
      <c r="H4763" s="631"/>
    </row>
    <row r="4764" spans="3:8" x14ac:dyDescent="0.25">
      <c r="C4764" s="31"/>
      <c r="D4764" s="31"/>
      <c r="E4764" s="6"/>
      <c r="F4764" s="629"/>
      <c r="H4764" s="631"/>
    </row>
    <row r="4765" spans="3:8" x14ac:dyDescent="0.25">
      <c r="C4765" s="31"/>
      <c r="D4765" s="31"/>
      <c r="E4765" s="6"/>
      <c r="F4765" s="629"/>
      <c r="H4765" s="631"/>
    </row>
    <row r="4766" spans="3:8" x14ac:dyDescent="0.25">
      <c r="C4766" s="31"/>
      <c r="D4766" s="31"/>
      <c r="E4766" s="6"/>
      <c r="F4766" s="629"/>
      <c r="H4766" s="631"/>
    </row>
    <row r="4767" spans="3:8" x14ac:dyDescent="0.25">
      <c r="C4767" s="31"/>
      <c r="D4767" s="31"/>
      <c r="E4767" s="6"/>
      <c r="F4767" s="629"/>
      <c r="H4767" s="631"/>
    </row>
    <row r="4768" spans="3:8" x14ac:dyDescent="0.25">
      <c r="C4768" s="31"/>
      <c r="D4768" s="31"/>
      <c r="E4768" s="6"/>
      <c r="F4768" s="629"/>
      <c r="H4768" s="631"/>
    </row>
    <row r="4769" spans="3:8" x14ac:dyDescent="0.25">
      <c r="C4769" s="31"/>
      <c r="D4769" s="31"/>
      <c r="E4769" s="6"/>
      <c r="F4769" s="629"/>
      <c r="H4769" s="631"/>
    </row>
    <row r="4770" spans="3:8" x14ac:dyDescent="0.25">
      <c r="C4770" s="31"/>
      <c r="D4770" s="31"/>
      <c r="E4770" s="6"/>
      <c r="F4770" s="629"/>
      <c r="H4770" s="631"/>
    </row>
    <row r="4771" spans="3:8" x14ac:dyDescent="0.25">
      <c r="C4771" s="31"/>
      <c r="D4771" s="31"/>
      <c r="E4771" s="6"/>
      <c r="F4771" s="629"/>
      <c r="H4771" s="631"/>
    </row>
    <row r="4772" spans="3:8" x14ac:dyDescent="0.25">
      <c r="C4772" s="31"/>
      <c r="D4772" s="31"/>
      <c r="E4772" s="6"/>
      <c r="F4772" s="629"/>
      <c r="H4772" s="631"/>
    </row>
    <row r="4773" spans="3:8" x14ac:dyDescent="0.25">
      <c r="C4773" s="31"/>
      <c r="D4773" s="31"/>
      <c r="E4773" s="6"/>
      <c r="F4773" s="629"/>
      <c r="H4773" s="631"/>
    </row>
    <row r="4774" spans="3:8" x14ac:dyDescent="0.25">
      <c r="C4774" s="31"/>
      <c r="D4774" s="31"/>
      <c r="E4774" s="6"/>
      <c r="F4774" s="629"/>
      <c r="H4774" s="631"/>
    </row>
    <row r="4775" spans="3:8" x14ac:dyDescent="0.25">
      <c r="C4775" s="31"/>
      <c r="D4775" s="31"/>
      <c r="E4775" s="6"/>
      <c r="F4775" s="629"/>
      <c r="H4775" s="631"/>
    </row>
    <row r="4776" spans="3:8" x14ac:dyDescent="0.25">
      <c r="C4776" s="31"/>
      <c r="D4776" s="31"/>
      <c r="E4776" s="6"/>
      <c r="F4776" s="629"/>
      <c r="H4776" s="631"/>
    </row>
    <row r="4777" spans="3:8" x14ac:dyDescent="0.25">
      <c r="C4777" s="31"/>
      <c r="D4777" s="31"/>
      <c r="E4777" s="6"/>
      <c r="F4777" s="629"/>
      <c r="H4777" s="631"/>
    </row>
    <row r="4778" spans="3:8" x14ac:dyDescent="0.25">
      <c r="C4778" s="31"/>
      <c r="D4778" s="31"/>
      <c r="E4778" s="6"/>
      <c r="F4778" s="629"/>
      <c r="H4778" s="631"/>
    </row>
    <row r="4779" spans="3:8" x14ac:dyDescent="0.25">
      <c r="C4779" s="31"/>
      <c r="D4779" s="31"/>
      <c r="E4779" s="6"/>
      <c r="F4779" s="629"/>
      <c r="H4779" s="631"/>
    </row>
    <row r="4780" spans="3:8" x14ac:dyDescent="0.25">
      <c r="C4780" s="31"/>
      <c r="D4780" s="31"/>
      <c r="E4780" s="6"/>
      <c r="F4780" s="629"/>
      <c r="H4780" s="631"/>
    </row>
    <row r="4781" spans="3:8" x14ac:dyDescent="0.25">
      <c r="C4781" s="31"/>
      <c r="D4781" s="31"/>
      <c r="E4781" s="6"/>
      <c r="F4781" s="629"/>
      <c r="H4781" s="631"/>
    </row>
    <row r="4782" spans="3:8" x14ac:dyDescent="0.25">
      <c r="C4782" s="31"/>
      <c r="D4782" s="31"/>
      <c r="E4782" s="6"/>
      <c r="F4782" s="629"/>
      <c r="H4782" s="631"/>
    </row>
    <row r="4783" spans="3:8" x14ac:dyDescent="0.25">
      <c r="C4783" s="31"/>
      <c r="D4783" s="31"/>
      <c r="E4783" s="6"/>
      <c r="F4783" s="629"/>
      <c r="H4783" s="631"/>
    </row>
    <row r="4784" spans="3:8" x14ac:dyDescent="0.25">
      <c r="C4784" s="31"/>
      <c r="D4784" s="31"/>
      <c r="E4784" s="6"/>
      <c r="F4784" s="629"/>
      <c r="H4784" s="631"/>
    </row>
    <row r="4785" spans="3:8" x14ac:dyDescent="0.25">
      <c r="C4785" s="31"/>
      <c r="D4785" s="31"/>
      <c r="E4785" s="6"/>
      <c r="F4785" s="629"/>
      <c r="H4785" s="631"/>
    </row>
    <row r="4786" spans="3:8" x14ac:dyDescent="0.25">
      <c r="C4786" s="31"/>
      <c r="D4786" s="31"/>
      <c r="E4786" s="6"/>
      <c r="F4786" s="629"/>
      <c r="H4786" s="631"/>
    </row>
    <row r="4787" spans="3:8" x14ac:dyDescent="0.25">
      <c r="C4787" s="31"/>
      <c r="D4787" s="31"/>
      <c r="E4787" s="6"/>
      <c r="F4787" s="629"/>
      <c r="H4787" s="631"/>
    </row>
    <row r="4788" spans="3:8" x14ac:dyDescent="0.25">
      <c r="C4788" s="31"/>
      <c r="D4788" s="31"/>
      <c r="E4788" s="6"/>
      <c r="F4788" s="629"/>
      <c r="H4788" s="631"/>
    </row>
    <row r="4789" spans="3:8" x14ac:dyDescent="0.25">
      <c r="C4789" s="31"/>
      <c r="D4789" s="31"/>
      <c r="E4789" s="6"/>
      <c r="F4789" s="629"/>
      <c r="H4789" s="631"/>
    </row>
    <row r="4790" spans="3:8" x14ac:dyDescent="0.25">
      <c r="C4790" s="31"/>
      <c r="D4790" s="31"/>
      <c r="E4790" s="6"/>
      <c r="F4790" s="629"/>
      <c r="H4790" s="631"/>
    </row>
    <row r="4791" spans="3:8" x14ac:dyDescent="0.25">
      <c r="C4791" s="31"/>
      <c r="D4791" s="31"/>
      <c r="E4791" s="6"/>
      <c r="F4791" s="629"/>
      <c r="H4791" s="631"/>
    </row>
    <row r="4792" spans="3:8" x14ac:dyDescent="0.25">
      <c r="C4792" s="31"/>
      <c r="D4792" s="31"/>
      <c r="E4792" s="6"/>
      <c r="F4792" s="629"/>
      <c r="H4792" s="631"/>
    </row>
    <row r="4793" spans="3:8" x14ac:dyDescent="0.25">
      <c r="C4793" s="31"/>
      <c r="D4793" s="31"/>
      <c r="E4793" s="6"/>
      <c r="F4793" s="629"/>
      <c r="H4793" s="631"/>
    </row>
    <row r="4794" spans="3:8" x14ac:dyDescent="0.25">
      <c r="C4794" s="31"/>
      <c r="D4794" s="31"/>
      <c r="E4794" s="6"/>
      <c r="F4794" s="629"/>
      <c r="H4794" s="631"/>
    </row>
    <row r="4795" spans="3:8" x14ac:dyDescent="0.25">
      <c r="C4795" s="31"/>
      <c r="D4795" s="31"/>
      <c r="E4795" s="6"/>
      <c r="F4795" s="629"/>
      <c r="H4795" s="631"/>
    </row>
    <row r="4796" spans="3:8" x14ac:dyDescent="0.25">
      <c r="C4796" s="31"/>
      <c r="D4796" s="31"/>
      <c r="E4796" s="6"/>
      <c r="F4796" s="629"/>
      <c r="H4796" s="631"/>
    </row>
    <row r="4797" spans="3:8" x14ac:dyDescent="0.25">
      <c r="C4797" s="31"/>
      <c r="D4797" s="31"/>
      <c r="E4797" s="6"/>
      <c r="F4797" s="629"/>
      <c r="H4797" s="631"/>
    </row>
    <row r="4798" spans="3:8" x14ac:dyDescent="0.25">
      <c r="C4798" s="31"/>
      <c r="D4798" s="31"/>
      <c r="E4798" s="6"/>
      <c r="F4798" s="629"/>
      <c r="H4798" s="631"/>
    </row>
    <row r="4799" spans="3:8" x14ac:dyDescent="0.25">
      <c r="C4799" s="31"/>
      <c r="D4799" s="31"/>
      <c r="E4799" s="6"/>
      <c r="F4799" s="629"/>
      <c r="H4799" s="631"/>
    </row>
    <row r="4800" spans="3:8" x14ac:dyDescent="0.25">
      <c r="C4800" s="31"/>
      <c r="D4800" s="31"/>
      <c r="E4800" s="6"/>
      <c r="F4800" s="629"/>
      <c r="H4800" s="631"/>
    </row>
    <row r="4801" spans="3:8" x14ac:dyDescent="0.25">
      <c r="C4801" s="31"/>
      <c r="D4801" s="31"/>
      <c r="E4801" s="6"/>
      <c r="F4801" s="629"/>
      <c r="H4801" s="631"/>
    </row>
    <row r="4802" spans="3:8" x14ac:dyDescent="0.25">
      <c r="C4802" s="31"/>
      <c r="D4802" s="31"/>
      <c r="E4802" s="6"/>
      <c r="F4802" s="629"/>
      <c r="H4802" s="631"/>
    </row>
    <row r="4803" spans="3:8" x14ac:dyDescent="0.25">
      <c r="C4803" s="31"/>
      <c r="D4803" s="31"/>
      <c r="E4803" s="6"/>
      <c r="F4803" s="629"/>
      <c r="H4803" s="631"/>
    </row>
    <row r="4804" spans="3:8" x14ac:dyDescent="0.25">
      <c r="C4804" s="31"/>
      <c r="D4804" s="31"/>
      <c r="E4804" s="6"/>
      <c r="F4804" s="629"/>
      <c r="H4804" s="631"/>
    </row>
    <row r="4805" spans="3:8" x14ac:dyDescent="0.25">
      <c r="C4805" s="31"/>
      <c r="D4805" s="31"/>
      <c r="E4805" s="6"/>
      <c r="F4805" s="629"/>
      <c r="H4805" s="631"/>
    </row>
    <row r="4806" spans="3:8" x14ac:dyDescent="0.25">
      <c r="C4806" s="31"/>
      <c r="D4806" s="31"/>
      <c r="E4806" s="6"/>
      <c r="F4806" s="629"/>
      <c r="H4806" s="631"/>
    </row>
    <row r="4807" spans="3:8" x14ac:dyDescent="0.25">
      <c r="C4807" s="31"/>
      <c r="D4807" s="31"/>
      <c r="E4807" s="6"/>
      <c r="F4807" s="629"/>
      <c r="H4807" s="631"/>
    </row>
    <row r="4808" spans="3:8" x14ac:dyDescent="0.25">
      <c r="C4808" s="31"/>
      <c r="D4808" s="31"/>
      <c r="E4808" s="6"/>
      <c r="F4808" s="629"/>
      <c r="H4808" s="631"/>
    </row>
    <row r="4809" spans="3:8" x14ac:dyDescent="0.25">
      <c r="C4809" s="31"/>
      <c r="D4809" s="31"/>
      <c r="E4809" s="6"/>
      <c r="F4809" s="629"/>
      <c r="H4809" s="631"/>
    </row>
    <row r="4810" spans="3:8" x14ac:dyDescent="0.25">
      <c r="C4810" s="31"/>
      <c r="D4810" s="31"/>
      <c r="E4810" s="6"/>
      <c r="F4810" s="629"/>
      <c r="H4810" s="631"/>
    </row>
    <row r="4811" spans="3:8" x14ac:dyDescent="0.25">
      <c r="C4811" s="31"/>
      <c r="D4811" s="31"/>
      <c r="E4811" s="6"/>
      <c r="F4811" s="629"/>
      <c r="H4811" s="631"/>
    </row>
    <row r="4812" spans="3:8" x14ac:dyDescent="0.25">
      <c r="C4812" s="31"/>
      <c r="D4812" s="31"/>
      <c r="E4812" s="6"/>
      <c r="F4812" s="629"/>
      <c r="H4812" s="631"/>
    </row>
    <row r="4813" spans="3:8" x14ac:dyDescent="0.25">
      <c r="C4813" s="31"/>
      <c r="D4813" s="31"/>
      <c r="E4813" s="6"/>
      <c r="F4813" s="629"/>
      <c r="H4813" s="631"/>
    </row>
    <row r="4814" spans="3:8" x14ac:dyDescent="0.25">
      <c r="C4814" s="31"/>
      <c r="D4814" s="31"/>
      <c r="E4814" s="6"/>
      <c r="F4814" s="629"/>
      <c r="H4814" s="631"/>
    </row>
    <row r="4815" spans="3:8" x14ac:dyDescent="0.25">
      <c r="C4815" s="31"/>
      <c r="D4815" s="31"/>
      <c r="E4815" s="6"/>
      <c r="F4815" s="629"/>
      <c r="H4815" s="631"/>
    </row>
    <row r="4816" spans="3:8" x14ac:dyDescent="0.25">
      <c r="C4816" s="31"/>
      <c r="D4816" s="31"/>
      <c r="E4816" s="6"/>
      <c r="F4816" s="629"/>
      <c r="H4816" s="631"/>
    </row>
    <row r="4817" spans="3:8" x14ac:dyDescent="0.25">
      <c r="C4817" s="31"/>
      <c r="D4817" s="31"/>
      <c r="E4817" s="6"/>
      <c r="F4817" s="629"/>
      <c r="H4817" s="631"/>
    </row>
    <row r="4818" spans="3:8" x14ac:dyDescent="0.25">
      <c r="C4818" s="31"/>
      <c r="D4818" s="31"/>
      <c r="E4818" s="6"/>
      <c r="F4818" s="629"/>
      <c r="H4818" s="631"/>
    </row>
    <row r="4819" spans="3:8" x14ac:dyDescent="0.25">
      <c r="C4819" s="31"/>
      <c r="D4819" s="31"/>
      <c r="E4819" s="6"/>
      <c r="F4819" s="629"/>
      <c r="H4819" s="631"/>
    </row>
    <row r="4820" spans="3:8" x14ac:dyDescent="0.25">
      <c r="C4820" s="31"/>
      <c r="D4820" s="31"/>
      <c r="E4820" s="6"/>
      <c r="F4820" s="629"/>
      <c r="H4820" s="631"/>
    </row>
    <row r="4821" spans="3:8" x14ac:dyDescent="0.25">
      <c r="C4821" s="31"/>
      <c r="D4821" s="31"/>
      <c r="E4821" s="6"/>
      <c r="F4821" s="629"/>
      <c r="H4821" s="631"/>
    </row>
    <row r="4822" spans="3:8" x14ac:dyDescent="0.25">
      <c r="C4822" s="31"/>
      <c r="D4822" s="31"/>
      <c r="E4822" s="6"/>
      <c r="F4822" s="629"/>
      <c r="H4822" s="631"/>
    </row>
    <row r="4823" spans="3:8" x14ac:dyDescent="0.25">
      <c r="C4823" s="31"/>
      <c r="D4823" s="31"/>
      <c r="E4823" s="6"/>
      <c r="F4823" s="629"/>
      <c r="H4823" s="631"/>
    </row>
    <row r="4824" spans="3:8" x14ac:dyDescent="0.25">
      <c r="C4824" s="31"/>
      <c r="D4824" s="31"/>
      <c r="E4824" s="6"/>
      <c r="F4824" s="629"/>
      <c r="H4824" s="631"/>
    </row>
    <row r="4825" spans="3:8" x14ac:dyDescent="0.25">
      <c r="C4825" s="31"/>
      <c r="D4825" s="31"/>
      <c r="E4825" s="6"/>
      <c r="F4825" s="629"/>
      <c r="H4825" s="631"/>
    </row>
    <row r="4826" spans="3:8" x14ac:dyDescent="0.25">
      <c r="C4826" s="31"/>
      <c r="D4826" s="31"/>
      <c r="E4826" s="6"/>
      <c r="F4826" s="629"/>
      <c r="H4826" s="631"/>
    </row>
    <row r="4827" spans="3:8" x14ac:dyDescent="0.25">
      <c r="C4827" s="31"/>
      <c r="D4827" s="31"/>
      <c r="E4827" s="6"/>
      <c r="F4827" s="629"/>
      <c r="H4827" s="631"/>
    </row>
    <row r="4828" spans="3:8" x14ac:dyDescent="0.25">
      <c r="C4828" s="31"/>
      <c r="D4828" s="31"/>
      <c r="E4828" s="6"/>
      <c r="F4828" s="629"/>
      <c r="H4828" s="631"/>
    </row>
    <row r="4829" spans="3:8" x14ac:dyDescent="0.25">
      <c r="C4829" s="31"/>
      <c r="D4829" s="31"/>
      <c r="E4829" s="6"/>
      <c r="F4829" s="629"/>
      <c r="H4829" s="631"/>
    </row>
    <row r="4830" spans="3:8" x14ac:dyDescent="0.25">
      <c r="C4830" s="31"/>
      <c r="D4830" s="31"/>
      <c r="E4830" s="6"/>
      <c r="F4830" s="629"/>
      <c r="H4830" s="631"/>
    </row>
    <row r="4831" spans="3:8" x14ac:dyDescent="0.25">
      <c r="C4831" s="31"/>
      <c r="D4831" s="31"/>
      <c r="E4831" s="6"/>
      <c r="F4831" s="629"/>
      <c r="H4831" s="631"/>
    </row>
    <row r="4832" spans="3:8" x14ac:dyDescent="0.25">
      <c r="C4832" s="31"/>
      <c r="D4832" s="31"/>
      <c r="E4832" s="6"/>
      <c r="F4832" s="629"/>
      <c r="H4832" s="631"/>
    </row>
    <row r="4833" spans="3:8" x14ac:dyDescent="0.25">
      <c r="C4833" s="31"/>
      <c r="D4833" s="31"/>
      <c r="E4833" s="6"/>
      <c r="F4833" s="629"/>
      <c r="H4833" s="631"/>
    </row>
    <row r="4834" spans="3:8" x14ac:dyDescent="0.25">
      <c r="C4834" s="31"/>
      <c r="D4834" s="31"/>
      <c r="E4834" s="6"/>
      <c r="F4834" s="629"/>
      <c r="H4834" s="631"/>
    </row>
    <row r="4835" spans="3:8" x14ac:dyDescent="0.25">
      <c r="C4835" s="31"/>
      <c r="D4835" s="31"/>
      <c r="E4835" s="6"/>
      <c r="F4835" s="629"/>
      <c r="H4835" s="631"/>
    </row>
    <row r="4836" spans="3:8" x14ac:dyDescent="0.25">
      <c r="C4836" s="31"/>
      <c r="D4836" s="31"/>
      <c r="E4836" s="6"/>
      <c r="F4836" s="629"/>
      <c r="H4836" s="631"/>
    </row>
    <row r="4837" spans="3:8" x14ac:dyDescent="0.25">
      <c r="C4837" s="31"/>
      <c r="D4837" s="31"/>
      <c r="E4837" s="6"/>
      <c r="F4837" s="629"/>
      <c r="H4837" s="631"/>
    </row>
    <row r="4838" spans="3:8" x14ac:dyDescent="0.25">
      <c r="C4838" s="31"/>
      <c r="D4838" s="31"/>
      <c r="E4838" s="6"/>
      <c r="F4838" s="629"/>
      <c r="H4838" s="631"/>
    </row>
    <row r="4839" spans="3:8" x14ac:dyDescent="0.25">
      <c r="C4839" s="31"/>
      <c r="D4839" s="31"/>
      <c r="E4839" s="6"/>
      <c r="F4839" s="629"/>
      <c r="H4839" s="631"/>
    </row>
    <row r="4840" spans="3:8" x14ac:dyDescent="0.25">
      <c r="C4840" s="31"/>
      <c r="D4840" s="31"/>
      <c r="E4840" s="6"/>
      <c r="F4840" s="629"/>
      <c r="H4840" s="631"/>
    </row>
    <row r="4841" spans="3:8" x14ac:dyDescent="0.25">
      <c r="C4841" s="31"/>
      <c r="D4841" s="31"/>
      <c r="E4841" s="6"/>
      <c r="F4841" s="629"/>
      <c r="H4841" s="631"/>
    </row>
    <row r="4842" spans="3:8" x14ac:dyDescent="0.25">
      <c r="C4842" s="31"/>
      <c r="D4842" s="31"/>
      <c r="E4842" s="6"/>
      <c r="F4842" s="629"/>
      <c r="H4842" s="631"/>
    </row>
    <row r="4843" spans="3:8" x14ac:dyDescent="0.25">
      <c r="C4843" s="31"/>
      <c r="D4843" s="31"/>
      <c r="E4843" s="6"/>
      <c r="F4843" s="629"/>
      <c r="H4843" s="631"/>
    </row>
    <row r="4844" spans="3:8" x14ac:dyDescent="0.25">
      <c r="C4844" s="31"/>
      <c r="D4844" s="31"/>
      <c r="E4844" s="6"/>
      <c r="F4844" s="629"/>
      <c r="H4844" s="631"/>
    </row>
    <row r="4845" spans="3:8" x14ac:dyDescent="0.25">
      <c r="C4845" s="31"/>
      <c r="D4845" s="31"/>
      <c r="E4845" s="6"/>
      <c r="F4845" s="629"/>
      <c r="H4845" s="631"/>
    </row>
    <row r="4846" spans="3:8" x14ac:dyDescent="0.25">
      <c r="C4846" s="31"/>
      <c r="D4846" s="31"/>
      <c r="E4846" s="6"/>
      <c r="F4846" s="629"/>
      <c r="H4846" s="631"/>
    </row>
    <row r="4847" spans="3:8" x14ac:dyDescent="0.25">
      <c r="C4847" s="31"/>
      <c r="D4847" s="31"/>
      <c r="E4847" s="6"/>
      <c r="F4847" s="629"/>
      <c r="H4847" s="631"/>
    </row>
    <row r="4848" spans="3:8" x14ac:dyDescent="0.25">
      <c r="C4848" s="31"/>
      <c r="D4848" s="31"/>
      <c r="E4848" s="6"/>
      <c r="F4848" s="629"/>
      <c r="H4848" s="631"/>
    </row>
    <row r="4849" spans="3:8" x14ac:dyDescent="0.25">
      <c r="C4849" s="31"/>
      <c r="D4849" s="31"/>
      <c r="E4849" s="6"/>
      <c r="F4849" s="629"/>
      <c r="H4849" s="631"/>
    </row>
    <row r="4850" spans="3:8" x14ac:dyDescent="0.25">
      <c r="C4850" s="31"/>
      <c r="D4850" s="31"/>
      <c r="E4850" s="6"/>
      <c r="F4850" s="629"/>
      <c r="H4850" s="631"/>
    </row>
    <row r="4851" spans="3:8" x14ac:dyDescent="0.25">
      <c r="C4851" s="31"/>
      <c r="D4851" s="31"/>
      <c r="E4851" s="6"/>
      <c r="F4851" s="629"/>
      <c r="H4851" s="631"/>
    </row>
    <row r="4852" spans="3:8" x14ac:dyDescent="0.25">
      <c r="C4852" s="31"/>
      <c r="D4852" s="31"/>
      <c r="E4852" s="6"/>
      <c r="F4852" s="629"/>
      <c r="H4852" s="631"/>
    </row>
    <row r="4853" spans="3:8" x14ac:dyDescent="0.25">
      <c r="C4853" s="31"/>
      <c r="D4853" s="31"/>
      <c r="E4853" s="6"/>
      <c r="F4853" s="629"/>
      <c r="H4853" s="631"/>
    </row>
    <row r="4854" spans="3:8" x14ac:dyDescent="0.25">
      <c r="C4854" s="31"/>
      <c r="D4854" s="31"/>
      <c r="E4854" s="6"/>
      <c r="F4854" s="629"/>
      <c r="H4854" s="631"/>
    </row>
    <row r="4855" spans="3:8" x14ac:dyDescent="0.25">
      <c r="C4855" s="31"/>
      <c r="D4855" s="31"/>
      <c r="E4855" s="6"/>
      <c r="F4855" s="629"/>
      <c r="H4855" s="631"/>
    </row>
    <row r="4856" spans="3:8" x14ac:dyDescent="0.25">
      <c r="C4856" s="31"/>
      <c r="D4856" s="31"/>
      <c r="E4856" s="6"/>
      <c r="F4856" s="629"/>
      <c r="H4856" s="631"/>
    </row>
    <row r="4857" spans="3:8" x14ac:dyDescent="0.25">
      <c r="C4857" s="31"/>
      <c r="D4857" s="31"/>
      <c r="E4857" s="6"/>
      <c r="F4857" s="629"/>
      <c r="H4857" s="631"/>
    </row>
    <row r="4858" spans="3:8" x14ac:dyDescent="0.25">
      <c r="C4858" s="31"/>
      <c r="D4858" s="31"/>
      <c r="E4858" s="6"/>
      <c r="F4858" s="629"/>
      <c r="H4858" s="631"/>
    </row>
    <row r="4859" spans="3:8" x14ac:dyDescent="0.25">
      <c r="C4859" s="31"/>
      <c r="D4859" s="31"/>
      <c r="E4859" s="6"/>
      <c r="F4859" s="629"/>
      <c r="H4859" s="631"/>
    </row>
    <row r="4860" spans="3:8" x14ac:dyDescent="0.25">
      <c r="C4860" s="31"/>
      <c r="D4860" s="31"/>
      <c r="E4860" s="6"/>
      <c r="F4860" s="629"/>
      <c r="H4860" s="631"/>
    </row>
    <row r="4861" spans="3:8" x14ac:dyDescent="0.25">
      <c r="C4861" s="31"/>
      <c r="D4861" s="31"/>
      <c r="E4861" s="6"/>
      <c r="F4861" s="629"/>
      <c r="H4861" s="631"/>
    </row>
    <row r="4862" spans="3:8" x14ac:dyDescent="0.25">
      <c r="C4862" s="31"/>
      <c r="D4862" s="31"/>
      <c r="E4862" s="6"/>
      <c r="F4862" s="629"/>
      <c r="H4862" s="631"/>
    </row>
    <row r="4863" spans="3:8" x14ac:dyDescent="0.25">
      <c r="C4863" s="31"/>
      <c r="D4863" s="31"/>
      <c r="E4863" s="6"/>
      <c r="F4863" s="629"/>
      <c r="H4863" s="631"/>
    </row>
    <row r="4864" spans="3:8" x14ac:dyDescent="0.25">
      <c r="C4864" s="31"/>
      <c r="D4864" s="31"/>
      <c r="E4864" s="6"/>
      <c r="F4864" s="629"/>
      <c r="H4864" s="631"/>
    </row>
    <row r="4865" spans="3:8" x14ac:dyDescent="0.25">
      <c r="C4865" s="31"/>
      <c r="D4865" s="31"/>
      <c r="E4865" s="6"/>
      <c r="F4865" s="629"/>
      <c r="H4865" s="631"/>
    </row>
    <row r="4866" spans="3:8" x14ac:dyDescent="0.25">
      <c r="C4866" s="31"/>
      <c r="D4866" s="31"/>
      <c r="E4866" s="6"/>
      <c r="F4866" s="629"/>
      <c r="H4866" s="631"/>
    </row>
    <row r="4867" spans="3:8" x14ac:dyDescent="0.25">
      <c r="C4867" s="31"/>
      <c r="D4867" s="31"/>
      <c r="E4867" s="6"/>
      <c r="F4867" s="629"/>
      <c r="H4867" s="631"/>
    </row>
    <row r="4868" spans="3:8" x14ac:dyDescent="0.25">
      <c r="C4868" s="31"/>
      <c r="D4868" s="31"/>
      <c r="E4868" s="6"/>
      <c r="F4868" s="629"/>
      <c r="H4868" s="631"/>
    </row>
    <row r="4869" spans="3:8" x14ac:dyDescent="0.25">
      <c r="C4869" s="31"/>
      <c r="D4869" s="31"/>
      <c r="E4869" s="6"/>
      <c r="F4869" s="629"/>
      <c r="H4869" s="631"/>
    </row>
    <row r="4870" spans="3:8" x14ac:dyDescent="0.25">
      <c r="C4870" s="31"/>
      <c r="D4870" s="31"/>
      <c r="E4870" s="6"/>
      <c r="F4870" s="629"/>
      <c r="H4870" s="631"/>
    </row>
    <row r="4871" spans="3:8" x14ac:dyDescent="0.25">
      <c r="C4871" s="31"/>
      <c r="D4871" s="31"/>
      <c r="E4871" s="6"/>
      <c r="F4871" s="629"/>
      <c r="H4871" s="631"/>
    </row>
    <row r="4872" spans="3:8" x14ac:dyDescent="0.25">
      <c r="C4872" s="31"/>
      <c r="D4872" s="31"/>
      <c r="E4872" s="6"/>
      <c r="F4872" s="629"/>
      <c r="H4872" s="631"/>
    </row>
    <row r="4873" spans="3:8" x14ac:dyDescent="0.25">
      <c r="C4873" s="31"/>
      <c r="D4873" s="31"/>
      <c r="E4873" s="6"/>
      <c r="F4873" s="629"/>
      <c r="H4873" s="631"/>
    </row>
    <row r="4874" spans="3:8" x14ac:dyDescent="0.25">
      <c r="C4874" s="31"/>
      <c r="D4874" s="31"/>
      <c r="E4874" s="6"/>
      <c r="F4874" s="629"/>
      <c r="H4874" s="631"/>
    </row>
    <row r="4875" spans="3:8" x14ac:dyDescent="0.25">
      <c r="C4875" s="31"/>
      <c r="D4875" s="31"/>
      <c r="E4875" s="6"/>
      <c r="F4875" s="629"/>
      <c r="H4875" s="631"/>
    </row>
    <row r="4876" spans="3:8" x14ac:dyDescent="0.25">
      <c r="C4876" s="31"/>
      <c r="D4876" s="31"/>
      <c r="E4876" s="6"/>
      <c r="F4876" s="629"/>
      <c r="H4876" s="631"/>
    </row>
    <row r="4877" spans="3:8" x14ac:dyDescent="0.25">
      <c r="C4877" s="31"/>
      <c r="D4877" s="31"/>
      <c r="E4877" s="6"/>
      <c r="F4877" s="629"/>
      <c r="H4877" s="631"/>
    </row>
    <row r="4878" spans="3:8" x14ac:dyDescent="0.25">
      <c r="C4878" s="31"/>
      <c r="D4878" s="31"/>
      <c r="E4878" s="6"/>
      <c r="F4878" s="629"/>
      <c r="H4878" s="631"/>
    </row>
    <row r="4879" spans="3:8" x14ac:dyDescent="0.25">
      <c r="C4879" s="31"/>
      <c r="D4879" s="31"/>
      <c r="E4879" s="6"/>
      <c r="F4879" s="629"/>
      <c r="H4879" s="631"/>
    </row>
    <row r="4880" spans="3:8" x14ac:dyDescent="0.25">
      <c r="C4880" s="31"/>
      <c r="D4880" s="31"/>
      <c r="E4880" s="6"/>
      <c r="F4880" s="629"/>
      <c r="H4880" s="631"/>
    </row>
    <row r="4881" spans="3:8" x14ac:dyDescent="0.25">
      <c r="C4881" s="31"/>
      <c r="D4881" s="31"/>
      <c r="E4881" s="6"/>
      <c r="F4881" s="629"/>
      <c r="H4881" s="631"/>
    </row>
    <row r="4882" spans="3:8" x14ac:dyDescent="0.25">
      <c r="C4882" s="31"/>
      <c r="D4882" s="31"/>
      <c r="E4882" s="6"/>
      <c r="F4882" s="629"/>
      <c r="H4882" s="631"/>
    </row>
    <row r="4883" spans="3:8" x14ac:dyDescent="0.25">
      <c r="C4883" s="31"/>
      <c r="D4883" s="31"/>
      <c r="E4883" s="6"/>
      <c r="F4883" s="629"/>
      <c r="H4883" s="631"/>
    </row>
    <row r="4884" spans="3:8" x14ac:dyDescent="0.25">
      <c r="C4884" s="31"/>
      <c r="D4884" s="31"/>
      <c r="E4884" s="6"/>
      <c r="F4884" s="629"/>
      <c r="H4884" s="631"/>
    </row>
    <row r="4885" spans="3:8" x14ac:dyDescent="0.25">
      <c r="C4885" s="31"/>
      <c r="D4885" s="31"/>
      <c r="E4885" s="6"/>
      <c r="F4885" s="629"/>
      <c r="H4885" s="631"/>
    </row>
    <row r="4886" spans="3:8" x14ac:dyDescent="0.25">
      <c r="C4886" s="31"/>
      <c r="D4886" s="31"/>
      <c r="E4886" s="6"/>
      <c r="F4886" s="629"/>
      <c r="H4886" s="631"/>
    </row>
    <row r="4887" spans="3:8" x14ac:dyDescent="0.25">
      <c r="C4887" s="31"/>
      <c r="D4887" s="31"/>
      <c r="E4887" s="6"/>
      <c r="F4887" s="629"/>
      <c r="H4887" s="631"/>
    </row>
    <row r="4888" spans="3:8" x14ac:dyDescent="0.25">
      <c r="C4888" s="31"/>
      <c r="D4888" s="31"/>
      <c r="E4888" s="6"/>
      <c r="F4888" s="629"/>
      <c r="H4888" s="631"/>
    </row>
    <row r="4889" spans="3:8" x14ac:dyDescent="0.25">
      <c r="C4889" s="31"/>
      <c r="D4889" s="31"/>
      <c r="E4889" s="6"/>
      <c r="F4889" s="629"/>
      <c r="H4889" s="631"/>
    </row>
    <row r="4890" spans="3:8" x14ac:dyDescent="0.25">
      <c r="C4890" s="31"/>
      <c r="D4890" s="31"/>
      <c r="E4890" s="6"/>
      <c r="F4890" s="629"/>
      <c r="H4890" s="631"/>
    </row>
    <row r="4891" spans="3:8" x14ac:dyDescent="0.25">
      <c r="C4891" s="31"/>
      <c r="D4891" s="31"/>
      <c r="E4891" s="6"/>
      <c r="F4891" s="629"/>
      <c r="H4891" s="631"/>
    </row>
    <row r="4892" spans="3:8" x14ac:dyDescent="0.25">
      <c r="C4892" s="31"/>
      <c r="D4892" s="31"/>
      <c r="E4892" s="6"/>
      <c r="F4892" s="629"/>
      <c r="H4892" s="631"/>
    </row>
    <row r="4893" spans="3:8" x14ac:dyDescent="0.25">
      <c r="C4893" s="31"/>
      <c r="D4893" s="31"/>
      <c r="E4893" s="6"/>
      <c r="F4893" s="629"/>
      <c r="H4893" s="631"/>
    </row>
    <row r="4894" spans="3:8" x14ac:dyDescent="0.25">
      <c r="C4894" s="31"/>
      <c r="D4894" s="31"/>
      <c r="E4894" s="6"/>
      <c r="F4894" s="629"/>
      <c r="H4894" s="631"/>
    </row>
    <row r="4895" spans="3:8" x14ac:dyDescent="0.25">
      <c r="C4895" s="31"/>
      <c r="D4895" s="31"/>
      <c r="E4895" s="6"/>
      <c r="F4895" s="629"/>
      <c r="H4895" s="631"/>
    </row>
    <row r="4896" spans="3:8" x14ac:dyDescent="0.25">
      <c r="C4896" s="31"/>
      <c r="D4896" s="31"/>
      <c r="E4896" s="6"/>
      <c r="F4896" s="629"/>
      <c r="H4896" s="631"/>
    </row>
    <row r="4897" spans="3:8" x14ac:dyDescent="0.25">
      <c r="C4897" s="31"/>
      <c r="D4897" s="31"/>
      <c r="E4897" s="6"/>
      <c r="F4897" s="629"/>
      <c r="H4897" s="631"/>
    </row>
    <row r="4898" spans="3:8" x14ac:dyDescent="0.25">
      <c r="C4898" s="31"/>
      <c r="D4898" s="31"/>
      <c r="E4898" s="6"/>
      <c r="F4898" s="629"/>
      <c r="H4898" s="631"/>
    </row>
    <row r="4899" spans="3:8" x14ac:dyDescent="0.25">
      <c r="C4899" s="31"/>
      <c r="D4899" s="31"/>
      <c r="E4899" s="6"/>
      <c r="F4899" s="629"/>
      <c r="H4899" s="631"/>
    </row>
    <row r="4900" spans="3:8" x14ac:dyDescent="0.25">
      <c r="C4900" s="31"/>
      <c r="D4900" s="31"/>
      <c r="E4900" s="6"/>
      <c r="F4900" s="629"/>
      <c r="H4900" s="631"/>
    </row>
    <row r="4901" spans="3:8" x14ac:dyDescent="0.25">
      <c r="C4901" s="31"/>
      <c r="D4901" s="31"/>
      <c r="E4901" s="6"/>
      <c r="F4901" s="629"/>
      <c r="H4901" s="631"/>
    </row>
    <row r="4902" spans="3:8" x14ac:dyDescent="0.25">
      <c r="C4902" s="31"/>
      <c r="D4902" s="31"/>
      <c r="E4902" s="6"/>
      <c r="F4902" s="629"/>
      <c r="H4902" s="631"/>
    </row>
    <row r="4903" spans="3:8" x14ac:dyDescent="0.25">
      <c r="C4903" s="31"/>
      <c r="D4903" s="31"/>
      <c r="E4903" s="6"/>
      <c r="F4903" s="629"/>
      <c r="H4903" s="631"/>
    </row>
    <row r="4904" spans="3:8" x14ac:dyDescent="0.25">
      <c r="C4904" s="31"/>
      <c r="D4904" s="31"/>
      <c r="E4904" s="6"/>
      <c r="F4904" s="629"/>
      <c r="H4904" s="631"/>
    </row>
    <row r="4905" spans="3:8" x14ac:dyDescent="0.25">
      <c r="C4905" s="31"/>
      <c r="D4905" s="31"/>
      <c r="E4905" s="6"/>
      <c r="F4905" s="629"/>
      <c r="H4905" s="631"/>
    </row>
    <row r="4906" spans="3:8" x14ac:dyDescent="0.25">
      <c r="C4906" s="31"/>
      <c r="D4906" s="31"/>
      <c r="E4906" s="6"/>
      <c r="F4906" s="629"/>
      <c r="H4906" s="631"/>
    </row>
    <row r="4907" spans="3:8" x14ac:dyDescent="0.25">
      <c r="C4907" s="31"/>
      <c r="D4907" s="31"/>
      <c r="E4907" s="6"/>
      <c r="F4907" s="629"/>
      <c r="H4907" s="631"/>
    </row>
    <row r="4908" spans="3:8" x14ac:dyDescent="0.25">
      <c r="C4908" s="31"/>
      <c r="D4908" s="31"/>
      <c r="E4908" s="6"/>
      <c r="F4908" s="629"/>
      <c r="H4908" s="631"/>
    </row>
    <row r="4909" spans="3:8" x14ac:dyDescent="0.25">
      <c r="C4909" s="31"/>
      <c r="D4909" s="31"/>
      <c r="E4909" s="6"/>
      <c r="F4909" s="629"/>
      <c r="H4909" s="631"/>
    </row>
    <row r="4910" spans="3:8" x14ac:dyDescent="0.25">
      <c r="C4910" s="31"/>
      <c r="D4910" s="31"/>
      <c r="E4910" s="6"/>
      <c r="F4910" s="629"/>
      <c r="H4910" s="631"/>
    </row>
    <row r="4911" spans="3:8" x14ac:dyDescent="0.25">
      <c r="C4911" s="31"/>
      <c r="D4911" s="31"/>
      <c r="E4911" s="6"/>
      <c r="F4911" s="629"/>
      <c r="H4911" s="631"/>
    </row>
    <row r="4912" spans="3:8" x14ac:dyDescent="0.25">
      <c r="C4912" s="31"/>
      <c r="D4912" s="31"/>
      <c r="E4912" s="6"/>
      <c r="F4912" s="629"/>
      <c r="H4912" s="631"/>
    </row>
    <row r="4913" spans="3:8" x14ac:dyDescent="0.25">
      <c r="C4913" s="31"/>
      <c r="D4913" s="31"/>
      <c r="E4913" s="6"/>
      <c r="F4913" s="629"/>
      <c r="H4913" s="631"/>
    </row>
    <row r="4914" spans="3:8" x14ac:dyDescent="0.25">
      <c r="C4914" s="31"/>
      <c r="D4914" s="31"/>
      <c r="E4914" s="6"/>
      <c r="F4914" s="629"/>
      <c r="H4914" s="631"/>
    </row>
    <row r="4915" spans="3:8" x14ac:dyDescent="0.25">
      <c r="C4915" s="31"/>
      <c r="D4915" s="31"/>
      <c r="E4915" s="6"/>
      <c r="F4915" s="629"/>
      <c r="H4915" s="631"/>
    </row>
    <row r="4916" spans="3:8" x14ac:dyDescent="0.25">
      <c r="C4916" s="31"/>
      <c r="D4916" s="31"/>
      <c r="E4916" s="6"/>
      <c r="F4916" s="629"/>
      <c r="H4916" s="631"/>
    </row>
    <row r="4917" spans="3:8" x14ac:dyDescent="0.25">
      <c r="C4917" s="31"/>
      <c r="D4917" s="31"/>
      <c r="E4917" s="6"/>
      <c r="F4917" s="629"/>
      <c r="H4917" s="631"/>
    </row>
    <row r="4918" spans="3:8" x14ac:dyDescent="0.25">
      <c r="C4918" s="31"/>
      <c r="D4918" s="31"/>
      <c r="E4918" s="6"/>
      <c r="F4918" s="629"/>
      <c r="H4918" s="631"/>
    </row>
    <row r="4919" spans="3:8" x14ac:dyDescent="0.25">
      <c r="C4919" s="31"/>
      <c r="D4919" s="31"/>
      <c r="E4919" s="6"/>
      <c r="F4919" s="629"/>
      <c r="H4919" s="631"/>
    </row>
    <row r="4920" spans="3:8" x14ac:dyDescent="0.25">
      <c r="C4920" s="31"/>
      <c r="D4920" s="31"/>
      <c r="E4920" s="6"/>
      <c r="F4920" s="629"/>
      <c r="H4920" s="631"/>
    </row>
    <row r="4921" spans="3:8" x14ac:dyDescent="0.25">
      <c r="C4921" s="31"/>
      <c r="D4921" s="31"/>
      <c r="E4921" s="6"/>
      <c r="F4921" s="629"/>
      <c r="H4921" s="631"/>
    </row>
    <row r="4922" spans="3:8" x14ac:dyDescent="0.25">
      <c r="C4922" s="31"/>
      <c r="D4922" s="31"/>
      <c r="E4922" s="6"/>
      <c r="F4922" s="629"/>
      <c r="H4922" s="631"/>
    </row>
    <row r="4923" spans="3:8" x14ac:dyDescent="0.25">
      <c r="C4923" s="31"/>
      <c r="D4923" s="31"/>
      <c r="E4923" s="6"/>
      <c r="F4923" s="629"/>
      <c r="H4923" s="631"/>
    </row>
    <row r="4924" spans="3:8" x14ac:dyDescent="0.25">
      <c r="C4924" s="31"/>
      <c r="D4924" s="31"/>
      <c r="E4924" s="6"/>
      <c r="F4924" s="629"/>
      <c r="H4924" s="631"/>
    </row>
    <row r="4925" spans="3:8" x14ac:dyDescent="0.25">
      <c r="C4925" s="31"/>
      <c r="D4925" s="31"/>
      <c r="E4925" s="6"/>
      <c r="F4925" s="629"/>
      <c r="H4925" s="631"/>
    </row>
    <row r="4926" spans="3:8" x14ac:dyDescent="0.25">
      <c r="C4926" s="31"/>
      <c r="D4926" s="31"/>
      <c r="E4926" s="6"/>
      <c r="F4926" s="629"/>
      <c r="H4926" s="631"/>
    </row>
    <row r="4927" spans="3:8" x14ac:dyDescent="0.25">
      <c r="C4927" s="31"/>
      <c r="D4927" s="31"/>
      <c r="E4927" s="6"/>
      <c r="F4927" s="629"/>
      <c r="H4927" s="631"/>
    </row>
    <row r="4928" spans="3:8" x14ac:dyDescent="0.25">
      <c r="C4928" s="31"/>
      <c r="D4928" s="31"/>
      <c r="E4928" s="6"/>
      <c r="F4928" s="629"/>
      <c r="H4928" s="631"/>
    </row>
    <row r="4929" spans="3:8" x14ac:dyDescent="0.25">
      <c r="C4929" s="31"/>
      <c r="D4929" s="31"/>
      <c r="E4929" s="6"/>
      <c r="F4929" s="629"/>
      <c r="H4929" s="631"/>
    </row>
    <row r="4930" spans="3:8" x14ac:dyDescent="0.25">
      <c r="C4930" s="31"/>
      <c r="D4930" s="31"/>
      <c r="E4930" s="6"/>
      <c r="F4930" s="629"/>
      <c r="H4930" s="631"/>
    </row>
    <row r="4931" spans="3:8" x14ac:dyDescent="0.25">
      <c r="C4931" s="31"/>
      <c r="D4931" s="31"/>
      <c r="E4931" s="6"/>
      <c r="F4931" s="629"/>
      <c r="H4931" s="631"/>
    </row>
    <row r="4932" spans="3:8" x14ac:dyDescent="0.25">
      <c r="C4932" s="31"/>
      <c r="D4932" s="31"/>
      <c r="E4932" s="6"/>
      <c r="F4932" s="629"/>
      <c r="H4932" s="631"/>
    </row>
    <row r="4933" spans="3:8" x14ac:dyDescent="0.25">
      <c r="C4933" s="31"/>
      <c r="D4933" s="31"/>
      <c r="E4933" s="6"/>
      <c r="F4933" s="629"/>
      <c r="H4933" s="631"/>
    </row>
    <row r="4934" spans="3:8" x14ac:dyDescent="0.25">
      <c r="C4934" s="31"/>
      <c r="D4934" s="31"/>
      <c r="E4934" s="6"/>
      <c r="F4934" s="629"/>
      <c r="H4934" s="631"/>
    </row>
    <row r="4935" spans="3:8" x14ac:dyDescent="0.25">
      <c r="C4935" s="31"/>
      <c r="D4935" s="31"/>
      <c r="E4935" s="6"/>
      <c r="F4935" s="629"/>
      <c r="H4935" s="631"/>
    </row>
    <row r="4936" spans="3:8" x14ac:dyDescent="0.25">
      <c r="C4936" s="31"/>
      <c r="D4936" s="31"/>
      <c r="E4936" s="6"/>
      <c r="F4936" s="629"/>
      <c r="H4936" s="631"/>
    </row>
    <row r="4937" spans="3:8" x14ac:dyDescent="0.25">
      <c r="C4937" s="31"/>
      <c r="D4937" s="31"/>
      <c r="E4937" s="6"/>
      <c r="F4937" s="629"/>
      <c r="H4937" s="631"/>
    </row>
    <row r="4938" spans="3:8" x14ac:dyDescent="0.25">
      <c r="C4938" s="31"/>
      <c r="D4938" s="31"/>
      <c r="E4938" s="6"/>
      <c r="F4938" s="629"/>
      <c r="H4938" s="631"/>
    </row>
    <row r="4939" spans="3:8" x14ac:dyDescent="0.25">
      <c r="C4939" s="31"/>
      <c r="D4939" s="31"/>
      <c r="E4939" s="6"/>
      <c r="F4939" s="629"/>
      <c r="H4939" s="631"/>
    </row>
    <row r="4940" spans="3:8" x14ac:dyDescent="0.25">
      <c r="C4940" s="31"/>
      <c r="D4940" s="31"/>
      <c r="E4940" s="6"/>
      <c r="F4940" s="629"/>
      <c r="H4940" s="631"/>
    </row>
    <row r="4941" spans="3:8" x14ac:dyDescent="0.25">
      <c r="C4941" s="31"/>
      <c r="D4941" s="31"/>
      <c r="E4941" s="6"/>
      <c r="F4941" s="629"/>
      <c r="H4941" s="631"/>
    </row>
    <row r="4942" spans="3:8" x14ac:dyDescent="0.25">
      <c r="C4942" s="31"/>
      <c r="D4942" s="31"/>
      <c r="E4942" s="6"/>
      <c r="F4942" s="629"/>
      <c r="H4942" s="631"/>
    </row>
    <row r="4943" spans="3:8" x14ac:dyDescent="0.25">
      <c r="C4943" s="31"/>
      <c r="D4943" s="31"/>
      <c r="E4943" s="6"/>
      <c r="F4943" s="629"/>
      <c r="H4943" s="631"/>
    </row>
    <row r="4944" spans="3:8" x14ac:dyDescent="0.25">
      <c r="C4944" s="31"/>
      <c r="D4944" s="31"/>
      <c r="E4944" s="6"/>
      <c r="F4944" s="629"/>
      <c r="H4944" s="631"/>
    </row>
    <row r="4945" spans="3:8" x14ac:dyDescent="0.25">
      <c r="C4945" s="31"/>
      <c r="D4945" s="31"/>
      <c r="E4945" s="6"/>
      <c r="F4945" s="629"/>
      <c r="H4945" s="631"/>
    </row>
    <row r="4946" spans="3:8" x14ac:dyDescent="0.25">
      <c r="C4946" s="31"/>
      <c r="D4946" s="31"/>
      <c r="E4946" s="6"/>
      <c r="F4946" s="629"/>
      <c r="H4946" s="631"/>
    </row>
    <row r="4947" spans="3:8" x14ac:dyDescent="0.25">
      <c r="C4947" s="31"/>
      <c r="D4947" s="31"/>
      <c r="E4947" s="6"/>
      <c r="F4947" s="629"/>
      <c r="H4947" s="631"/>
    </row>
    <row r="4948" spans="3:8" x14ac:dyDescent="0.25">
      <c r="C4948" s="31"/>
      <c r="D4948" s="31"/>
      <c r="E4948" s="6"/>
      <c r="F4948" s="629"/>
      <c r="H4948" s="631"/>
    </row>
    <row r="4949" spans="3:8" x14ac:dyDescent="0.25">
      <c r="C4949" s="31"/>
      <c r="D4949" s="31"/>
      <c r="E4949" s="6"/>
      <c r="F4949" s="629"/>
      <c r="H4949" s="631"/>
    </row>
    <row r="4950" spans="3:8" x14ac:dyDescent="0.25">
      <c r="C4950" s="31"/>
      <c r="D4950" s="31"/>
      <c r="E4950" s="6"/>
      <c r="F4950" s="629"/>
      <c r="H4950" s="631"/>
    </row>
    <row r="4951" spans="3:8" x14ac:dyDescent="0.25">
      <c r="C4951" s="31"/>
      <c r="D4951" s="31"/>
      <c r="E4951" s="6"/>
      <c r="F4951" s="629"/>
      <c r="H4951" s="631"/>
    </row>
    <row r="4952" spans="3:8" x14ac:dyDescent="0.25">
      <c r="C4952" s="31"/>
      <c r="D4952" s="31"/>
      <c r="E4952" s="6"/>
      <c r="F4952" s="629"/>
      <c r="H4952" s="631"/>
    </row>
    <row r="4953" spans="3:8" x14ac:dyDescent="0.25">
      <c r="C4953" s="31"/>
      <c r="D4953" s="31"/>
      <c r="E4953" s="6"/>
      <c r="F4953" s="629"/>
      <c r="H4953" s="631"/>
    </row>
    <row r="4954" spans="3:8" x14ac:dyDescent="0.25">
      <c r="C4954" s="31"/>
      <c r="D4954" s="31"/>
      <c r="E4954" s="6"/>
      <c r="F4954" s="629"/>
      <c r="H4954" s="631"/>
    </row>
    <row r="4955" spans="3:8" x14ac:dyDescent="0.25">
      <c r="C4955" s="31"/>
      <c r="D4955" s="31"/>
      <c r="E4955" s="6"/>
      <c r="F4955" s="629"/>
      <c r="H4955" s="631"/>
    </row>
    <row r="4956" spans="3:8" x14ac:dyDescent="0.25">
      <c r="C4956" s="31"/>
      <c r="D4956" s="31"/>
      <c r="E4956" s="6"/>
      <c r="F4956" s="629"/>
      <c r="H4956" s="631"/>
    </row>
    <row r="4957" spans="3:8" x14ac:dyDescent="0.25">
      <c r="C4957" s="31"/>
      <c r="D4957" s="31"/>
      <c r="E4957" s="6"/>
      <c r="F4957" s="629"/>
      <c r="H4957" s="631"/>
    </row>
    <row r="4958" spans="3:8" x14ac:dyDescent="0.25">
      <c r="C4958" s="31"/>
      <c r="D4958" s="31"/>
      <c r="E4958" s="6"/>
      <c r="F4958" s="629"/>
      <c r="H4958" s="631"/>
    </row>
    <row r="4959" spans="3:8" x14ac:dyDescent="0.25">
      <c r="C4959" s="31"/>
      <c r="D4959" s="31"/>
      <c r="E4959" s="6"/>
      <c r="F4959" s="629"/>
      <c r="H4959" s="631"/>
    </row>
    <row r="4960" spans="3:8" x14ac:dyDescent="0.25">
      <c r="C4960" s="31"/>
      <c r="D4960" s="31"/>
      <c r="E4960" s="6"/>
      <c r="F4960" s="629"/>
      <c r="H4960" s="631"/>
    </row>
    <row r="4961" spans="3:8" x14ac:dyDescent="0.25">
      <c r="C4961" s="31"/>
      <c r="D4961" s="31"/>
      <c r="E4961" s="6"/>
      <c r="F4961" s="629"/>
      <c r="H4961" s="631"/>
    </row>
    <row r="4962" spans="3:8" x14ac:dyDescent="0.25">
      <c r="C4962" s="31"/>
      <c r="D4962" s="31"/>
      <c r="E4962" s="6"/>
      <c r="F4962" s="629"/>
      <c r="H4962" s="631"/>
    </row>
    <row r="4963" spans="3:8" x14ac:dyDescent="0.25">
      <c r="C4963" s="31"/>
      <c r="D4963" s="31"/>
      <c r="E4963" s="6"/>
      <c r="F4963" s="629"/>
      <c r="H4963" s="631"/>
    </row>
    <row r="4964" spans="3:8" x14ac:dyDescent="0.25">
      <c r="C4964" s="31"/>
      <c r="D4964" s="31"/>
      <c r="E4964" s="6"/>
      <c r="F4964" s="629"/>
      <c r="H4964" s="631"/>
    </row>
    <row r="4965" spans="3:8" x14ac:dyDescent="0.25">
      <c r="C4965" s="31"/>
      <c r="D4965" s="31"/>
      <c r="E4965" s="6"/>
      <c r="F4965" s="629"/>
      <c r="H4965" s="631"/>
    </row>
    <row r="4966" spans="3:8" x14ac:dyDescent="0.25">
      <c r="C4966" s="31"/>
      <c r="D4966" s="31"/>
      <c r="E4966" s="6"/>
      <c r="F4966" s="629"/>
      <c r="H4966" s="631"/>
    </row>
    <row r="4967" spans="3:8" x14ac:dyDescent="0.25">
      <c r="C4967" s="31"/>
      <c r="D4967" s="31"/>
      <c r="E4967" s="6"/>
      <c r="F4967" s="629"/>
      <c r="H4967" s="631"/>
    </row>
    <row r="4968" spans="3:8" x14ac:dyDescent="0.25">
      <c r="C4968" s="31"/>
      <c r="D4968" s="31"/>
      <c r="E4968" s="6"/>
      <c r="F4968" s="629"/>
      <c r="H4968" s="631"/>
    </row>
    <row r="4969" spans="3:8" x14ac:dyDescent="0.25">
      <c r="C4969" s="31"/>
      <c r="D4969" s="31"/>
      <c r="E4969" s="6"/>
      <c r="F4969" s="629"/>
      <c r="H4969" s="631"/>
    </row>
    <row r="4970" spans="3:8" x14ac:dyDescent="0.25">
      <c r="C4970" s="31"/>
      <c r="D4970" s="31"/>
      <c r="E4970" s="6"/>
      <c r="F4970" s="629"/>
      <c r="H4970" s="631"/>
    </row>
    <row r="4971" spans="3:8" x14ac:dyDescent="0.25">
      <c r="C4971" s="31"/>
      <c r="D4971" s="31"/>
      <c r="E4971" s="6"/>
      <c r="F4971" s="629"/>
      <c r="H4971" s="631"/>
    </row>
    <row r="4972" spans="3:8" x14ac:dyDescent="0.25">
      <c r="C4972" s="31"/>
      <c r="D4972" s="31"/>
      <c r="E4972" s="6"/>
      <c r="F4972" s="629"/>
      <c r="H4972" s="631"/>
    </row>
    <row r="4973" spans="3:8" x14ac:dyDescent="0.25">
      <c r="C4973" s="31"/>
      <c r="D4973" s="31"/>
      <c r="E4973" s="6"/>
      <c r="F4973" s="629"/>
      <c r="H4973" s="631"/>
    </row>
    <row r="4974" spans="3:8" x14ac:dyDescent="0.25">
      <c r="C4974" s="31"/>
      <c r="D4974" s="31"/>
      <c r="E4974" s="6"/>
      <c r="F4974" s="629"/>
      <c r="H4974" s="631"/>
    </row>
    <row r="4975" spans="3:8" x14ac:dyDescent="0.25">
      <c r="C4975" s="31"/>
      <c r="D4975" s="31"/>
      <c r="E4975" s="6"/>
      <c r="F4975" s="629"/>
      <c r="H4975" s="631"/>
    </row>
    <row r="4976" spans="3:8" x14ac:dyDescent="0.25">
      <c r="C4976" s="31"/>
      <c r="D4976" s="31"/>
      <c r="E4976" s="6"/>
      <c r="F4976" s="629"/>
      <c r="H4976" s="631"/>
    </row>
    <row r="4977" spans="3:8" x14ac:dyDescent="0.25">
      <c r="C4977" s="31"/>
      <c r="D4977" s="31"/>
      <c r="E4977" s="6"/>
      <c r="F4977" s="629"/>
      <c r="H4977" s="631"/>
    </row>
    <row r="4978" spans="3:8" x14ac:dyDescent="0.25">
      <c r="C4978" s="31"/>
      <c r="D4978" s="31"/>
      <c r="E4978" s="6"/>
      <c r="F4978" s="629"/>
      <c r="H4978" s="631"/>
    </row>
    <row r="4979" spans="3:8" x14ac:dyDescent="0.25">
      <c r="C4979" s="31"/>
      <c r="D4979" s="31"/>
      <c r="E4979" s="6"/>
      <c r="F4979" s="629"/>
      <c r="H4979" s="631"/>
    </row>
    <row r="4980" spans="3:8" x14ac:dyDescent="0.25">
      <c r="C4980" s="31"/>
      <c r="D4980" s="31"/>
      <c r="E4980" s="6"/>
      <c r="F4980" s="629"/>
      <c r="H4980" s="631"/>
    </row>
    <row r="4981" spans="3:8" x14ac:dyDescent="0.25">
      <c r="C4981" s="31"/>
      <c r="D4981" s="31"/>
      <c r="E4981" s="6"/>
      <c r="F4981" s="629"/>
      <c r="H4981" s="631"/>
    </row>
    <row r="4982" spans="3:8" x14ac:dyDescent="0.25">
      <c r="C4982" s="31"/>
      <c r="D4982" s="31"/>
      <c r="E4982" s="6"/>
      <c r="F4982" s="629"/>
      <c r="H4982" s="631"/>
    </row>
    <row r="4983" spans="3:8" x14ac:dyDescent="0.25">
      <c r="C4983" s="31"/>
      <c r="D4983" s="31"/>
      <c r="E4983" s="6"/>
      <c r="F4983" s="629"/>
      <c r="H4983" s="631"/>
    </row>
    <row r="4984" spans="3:8" x14ac:dyDescent="0.25">
      <c r="C4984" s="31"/>
      <c r="D4984" s="31"/>
      <c r="E4984" s="6"/>
      <c r="F4984" s="629"/>
      <c r="H4984" s="631"/>
    </row>
    <row r="4985" spans="3:8" x14ac:dyDescent="0.25">
      <c r="C4985" s="31"/>
      <c r="D4985" s="31"/>
      <c r="E4985" s="6"/>
      <c r="F4985" s="629"/>
      <c r="H4985" s="631"/>
    </row>
    <row r="4986" spans="3:8" x14ac:dyDescent="0.25">
      <c r="C4986" s="31"/>
      <c r="D4986" s="31"/>
      <c r="E4986" s="6"/>
      <c r="F4986" s="629"/>
      <c r="H4986" s="631"/>
    </row>
    <row r="4987" spans="3:8" x14ac:dyDescent="0.25">
      <c r="C4987" s="31"/>
      <c r="D4987" s="31"/>
      <c r="E4987" s="6"/>
      <c r="F4987" s="629"/>
      <c r="H4987" s="631"/>
    </row>
    <row r="4988" spans="3:8" x14ac:dyDescent="0.25">
      <c r="C4988" s="31"/>
      <c r="D4988" s="31"/>
      <c r="E4988" s="6"/>
      <c r="F4988" s="629"/>
      <c r="H4988" s="631"/>
    </row>
    <row r="4989" spans="3:8" x14ac:dyDescent="0.25">
      <c r="C4989" s="31"/>
      <c r="D4989" s="31"/>
      <c r="E4989" s="6"/>
      <c r="F4989" s="629"/>
      <c r="H4989" s="631"/>
    </row>
    <row r="4990" spans="3:8" x14ac:dyDescent="0.25">
      <c r="C4990" s="31"/>
      <c r="D4990" s="31"/>
      <c r="E4990" s="6"/>
      <c r="F4990" s="629"/>
      <c r="H4990" s="631"/>
    </row>
    <row r="4991" spans="3:8" x14ac:dyDescent="0.25">
      <c r="C4991" s="31"/>
      <c r="D4991" s="31"/>
      <c r="E4991" s="6"/>
      <c r="F4991" s="629"/>
      <c r="H4991" s="631"/>
    </row>
    <row r="4992" spans="3:8" x14ac:dyDescent="0.25">
      <c r="C4992" s="31"/>
      <c r="D4992" s="31"/>
      <c r="E4992" s="6"/>
      <c r="F4992" s="629"/>
      <c r="H4992" s="631"/>
    </row>
    <row r="4993" spans="3:8" x14ac:dyDescent="0.25">
      <c r="C4993" s="31"/>
      <c r="D4993" s="31"/>
      <c r="E4993" s="6"/>
      <c r="F4993" s="629"/>
      <c r="H4993" s="631"/>
    </row>
    <row r="4994" spans="3:8" x14ac:dyDescent="0.25">
      <c r="C4994" s="31"/>
      <c r="D4994" s="31"/>
      <c r="E4994" s="6"/>
      <c r="F4994" s="629"/>
      <c r="H4994" s="631"/>
    </row>
    <row r="4995" spans="3:8" x14ac:dyDescent="0.25">
      <c r="C4995" s="31"/>
      <c r="D4995" s="31"/>
      <c r="E4995" s="6"/>
      <c r="F4995" s="629"/>
      <c r="H4995" s="631"/>
    </row>
    <row r="4996" spans="3:8" x14ac:dyDescent="0.25">
      <c r="C4996" s="31"/>
      <c r="D4996" s="31"/>
      <c r="E4996" s="6"/>
      <c r="F4996" s="629"/>
      <c r="H4996" s="631"/>
    </row>
    <row r="4997" spans="3:8" x14ac:dyDescent="0.25">
      <c r="C4997" s="31"/>
      <c r="D4997" s="31"/>
      <c r="E4997" s="6"/>
      <c r="F4997" s="629"/>
      <c r="H4997" s="631"/>
    </row>
    <row r="4998" spans="3:8" x14ac:dyDescent="0.25">
      <c r="C4998" s="31"/>
      <c r="D4998" s="31"/>
      <c r="E4998" s="6"/>
      <c r="F4998" s="629"/>
      <c r="H4998" s="631"/>
    </row>
    <row r="4999" spans="3:8" x14ac:dyDescent="0.25">
      <c r="C4999" s="31"/>
      <c r="D4999" s="31"/>
      <c r="E4999" s="6"/>
      <c r="F4999" s="629"/>
      <c r="H4999" s="631"/>
    </row>
    <row r="5000" spans="3:8" x14ac:dyDescent="0.25">
      <c r="C5000" s="31"/>
      <c r="D5000" s="31"/>
      <c r="E5000" s="6"/>
      <c r="F5000" s="629"/>
      <c r="H5000" s="631"/>
    </row>
    <row r="5001" spans="3:8" x14ac:dyDescent="0.25">
      <c r="C5001" s="31"/>
      <c r="D5001" s="31"/>
      <c r="E5001" s="6"/>
      <c r="F5001" s="629"/>
      <c r="H5001" s="631"/>
    </row>
    <row r="5002" spans="3:8" x14ac:dyDescent="0.25">
      <c r="C5002" s="31"/>
      <c r="D5002" s="31"/>
      <c r="E5002" s="6"/>
      <c r="F5002" s="629"/>
      <c r="H5002" s="631"/>
    </row>
    <row r="5003" spans="3:8" x14ac:dyDescent="0.25">
      <c r="C5003" s="31"/>
      <c r="D5003" s="31"/>
      <c r="E5003" s="6"/>
      <c r="F5003" s="629"/>
      <c r="H5003" s="631"/>
    </row>
    <row r="5004" spans="3:8" x14ac:dyDescent="0.25">
      <c r="C5004" s="31"/>
      <c r="D5004" s="31"/>
      <c r="E5004" s="6"/>
      <c r="F5004" s="629"/>
      <c r="H5004" s="631"/>
    </row>
    <row r="5005" spans="3:8" x14ac:dyDescent="0.25">
      <c r="C5005" s="31"/>
      <c r="D5005" s="31"/>
      <c r="E5005" s="6"/>
      <c r="F5005" s="629"/>
      <c r="H5005" s="631"/>
    </row>
    <row r="5006" spans="3:8" x14ac:dyDescent="0.25">
      <c r="C5006" s="31"/>
      <c r="D5006" s="31"/>
      <c r="E5006" s="6"/>
      <c r="F5006" s="629"/>
      <c r="H5006" s="631"/>
    </row>
    <row r="5007" spans="3:8" x14ac:dyDescent="0.25">
      <c r="C5007" s="31"/>
      <c r="D5007" s="31"/>
      <c r="E5007" s="6"/>
      <c r="F5007" s="629"/>
      <c r="H5007" s="631"/>
    </row>
    <row r="5008" spans="3:8" x14ac:dyDescent="0.25">
      <c r="C5008" s="31"/>
      <c r="D5008" s="31"/>
      <c r="E5008" s="6"/>
      <c r="F5008" s="629"/>
      <c r="H5008" s="631"/>
    </row>
    <row r="5009" spans="3:8" x14ac:dyDescent="0.25">
      <c r="C5009" s="31"/>
      <c r="D5009" s="31"/>
      <c r="E5009" s="6"/>
      <c r="F5009" s="629"/>
      <c r="H5009" s="631"/>
    </row>
    <row r="5010" spans="3:8" x14ac:dyDescent="0.25">
      <c r="C5010" s="31"/>
      <c r="D5010" s="31"/>
      <c r="E5010" s="6"/>
      <c r="F5010" s="629"/>
      <c r="H5010" s="631"/>
    </row>
    <row r="5011" spans="3:8" x14ac:dyDescent="0.25">
      <c r="C5011" s="31"/>
      <c r="D5011" s="31"/>
      <c r="E5011" s="6"/>
      <c r="F5011" s="629"/>
      <c r="H5011" s="631"/>
    </row>
    <row r="5012" spans="3:8" x14ac:dyDescent="0.25">
      <c r="C5012" s="31"/>
      <c r="D5012" s="31"/>
      <c r="E5012" s="6"/>
      <c r="F5012" s="629"/>
      <c r="H5012" s="631"/>
    </row>
    <row r="5013" spans="3:8" x14ac:dyDescent="0.25">
      <c r="C5013" s="31"/>
      <c r="D5013" s="31"/>
      <c r="E5013" s="6"/>
      <c r="F5013" s="629"/>
      <c r="H5013" s="631"/>
    </row>
    <row r="5014" spans="3:8" x14ac:dyDescent="0.25">
      <c r="C5014" s="31"/>
      <c r="D5014" s="31"/>
      <c r="E5014" s="6"/>
      <c r="F5014" s="629"/>
      <c r="H5014" s="631"/>
    </row>
    <row r="5015" spans="3:8" x14ac:dyDescent="0.25">
      <c r="C5015" s="31"/>
      <c r="D5015" s="31"/>
      <c r="E5015" s="6"/>
      <c r="F5015" s="629"/>
      <c r="H5015" s="631"/>
    </row>
    <row r="5016" spans="3:8" x14ac:dyDescent="0.25">
      <c r="C5016" s="31"/>
      <c r="D5016" s="31"/>
      <c r="E5016" s="6"/>
      <c r="F5016" s="629"/>
      <c r="H5016" s="631"/>
    </row>
    <row r="5017" spans="3:8" x14ac:dyDescent="0.25">
      <c r="C5017" s="31"/>
      <c r="D5017" s="31"/>
      <c r="E5017" s="6"/>
      <c r="F5017" s="629"/>
      <c r="H5017" s="631"/>
    </row>
    <row r="5018" spans="3:8" x14ac:dyDescent="0.25">
      <c r="C5018" s="31"/>
      <c r="D5018" s="31"/>
      <c r="E5018" s="6"/>
      <c r="F5018" s="629"/>
      <c r="H5018" s="631"/>
    </row>
    <row r="5019" spans="3:8" x14ac:dyDescent="0.25">
      <c r="C5019" s="31"/>
      <c r="D5019" s="31"/>
      <c r="E5019" s="6"/>
      <c r="F5019" s="629"/>
      <c r="H5019" s="631"/>
    </row>
    <row r="5020" spans="3:8" x14ac:dyDescent="0.25">
      <c r="C5020" s="31"/>
      <c r="D5020" s="31"/>
      <c r="E5020" s="6"/>
      <c r="F5020" s="629"/>
      <c r="H5020" s="631"/>
    </row>
    <row r="5021" spans="3:8" x14ac:dyDescent="0.25">
      <c r="C5021" s="31"/>
      <c r="D5021" s="31"/>
      <c r="E5021" s="6"/>
      <c r="F5021" s="629"/>
      <c r="H5021" s="631"/>
    </row>
    <row r="5022" spans="3:8" x14ac:dyDescent="0.25">
      <c r="C5022" s="31"/>
      <c r="D5022" s="31"/>
      <c r="E5022" s="6"/>
      <c r="F5022" s="629"/>
      <c r="H5022" s="631"/>
    </row>
    <row r="5023" spans="3:8" x14ac:dyDescent="0.25">
      <c r="C5023" s="31"/>
      <c r="D5023" s="31"/>
      <c r="E5023" s="6"/>
      <c r="F5023" s="629"/>
      <c r="H5023" s="631"/>
    </row>
    <row r="5024" spans="3:8" x14ac:dyDescent="0.25">
      <c r="C5024" s="31"/>
      <c r="D5024" s="31"/>
      <c r="E5024" s="6"/>
      <c r="F5024" s="629"/>
      <c r="H5024" s="631"/>
    </row>
    <row r="5025" spans="3:8" x14ac:dyDescent="0.25">
      <c r="C5025" s="31"/>
      <c r="D5025" s="31"/>
      <c r="E5025" s="6"/>
      <c r="F5025" s="629"/>
      <c r="H5025" s="631"/>
    </row>
    <row r="5026" spans="3:8" x14ac:dyDescent="0.25">
      <c r="C5026" s="31"/>
      <c r="D5026" s="31"/>
      <c r="E5026" s="6"/>
      <c r="F5026" s="629"/>
      <c r="H5026" s="631"/>
    </row>
    <row r="5027" spans="3:8" x14ac:dyDescent="0.25">
      <c r="C5027" s="31"/>
      <c r="D5027" s="31"/>
      <c r="E5027" s="6"/>
      <c r="F5027" s="629"/>
      <c r="H5027" s="631"/>
    </row>
    <row r="5028" spans="3:8" x14ac:dyDescent="0.25">
      <c r="C5028" s="31"/>
      <c r="D5028" s="31"/>
      <c r="E5028" s="6"/>
      <c r="F5028" s="629"/>
      <c r="H5028" s="631"/>
    </row>
    <row r="5029" spans="3:8" x14ac:dyDescent="0.25">
      <c r="C5029" s="31"/>
      <c r="D5029" s="31"/>
      <c r="E5029" s="6"/>
      <c r="F5029" s="629"/>
      <c r="H5029" s="631"/>
    </row>
    <row r="5030" spans="3:8" x14ac:dyDescent="0.25">
      <c r="C5030" s="31"/>
      <c r="D5030" s="31"/>
      <c r="E5030" s="6"/>
      <c r="F5030" s="629"/>
      <c r="H5030" s="631"/>
    </row>
    <row r="5031" spans="3:8" x14ac:dyDescent="0.25">
      <c r="C5031" s="31"/>
      <c r="D5031" s="31"/>
      <c r="E5031" s="6"/>
      <c r="F5031" s="629"/>
      <c r="H5031" s="631"/>
    </row>
    <row r="5032" spans="3:8" x14ac:dyDescent="0.25">
      <c r="C5032" s="31"/>
      <c r="D5032" s="31"/>
      <c r="E5032" s="6"/>
      <c r="F5032" s="629"/>
      <c r="H5032" s="631"/>
    </row>
    <row r="5033" spans="3:8" x14ac:dyDescent="0.25">
      <c r="C5033" s="31"/>
      <c r="D5033" s="31"/>
      <c r="E5033" s="6"/>
      <c r="F5033" s="629"/>
      <c r="H5033" s="631"/>
    </row>
    <row r="5034" spans="3:8" x14ac:dyDescent="0.25">
      <c r="C5034" s="31"/>
      <c r="D5034" s="31"/>
      <c r="E5034" s="6"/>
      <c r="F5034" s="629"/>
      <c r="H5034" s="631"/>
    </row>
    <row r="5035" spans="3:8" x14ac:dyDescent="0.25">
      <c r="C5035" s="31"/>
      <c r="D5035" s="31"/>
      <c r="E5035" s="6"/>
      <c r="F5035" s="629"/>
      <c r="H5035" s="631"/>
    </row>
    <row r="5036" spans="3:8" x14ac:dyDescent="0.25">
      <c r="C5036" s="31"/>
      <c r="D5036" s="31"/>
      <c r="E5036" s="6"/>
      <c r="F5036" s="629"/>
      <c r="H5036" s="631"/>
    </row>
    <row r="5037" spans="3:8" x14ac:dyDescent="0.25">
      <c r="C5037" s="31"/>
      <c r="D5037" s="31"/>
      <c r="E5037" s="6"/>
      <c r="F5037" s="629"/>
      <c r="H5037" s="631"/>
    </row>
    <row r="5038" spans="3:8" x14ac:dyDescent="0.25">
      <c r="C5038" s="31"/>
      <c r="D5038" s="31"/>
      <c r="E5038" s="6"/>
      <c r="F5038" s="629"/>
      <c r="H5038" s="631"/>
    </row>
    <row r="5039" spans="3:8" x14ac:dyDescent="0.25">
      <c r="C5039" s="31"/>
      <c r="D5039" s="31"/>
      <c r="E5039" s="6"/>
      <c r="F5039" s="629"/>
      <c r="H5039" s="631"/>
    </row>
    <row r="5040" spans="3:8" x14ac:dyDescent="0.25">
      <c r="C5040" s="31"/>
      <c r="D5040" s="31"/>
      <c r="E5040" s="6"/>
      <c r="F5040" s="629"/>
      <c r="H5040" s="631"/>
    </row>
    <row r="5041" spans="3:8" x14ac:dyDescent="0.25">
      <c r="C5041" s="31"/>
      <c r="D5041" s="31"/>
      <c r="E5041" s="6"/>
      <c r="F5041" s="629"/>
      <c r="H5041" s="631"/>
    </row>
    <row r="5042" spans="3:8" x14ac:dyDescent="0.25">
      <c r="C5042" s="31"/>
      <c r="D5042" s="31"/>
      <c r="E5042" s="6"/>
      <c r="F5042" s="629"/>
      <c r="H5042" s="631"/>
    </row>
    <row r="5043" spans="3:8" x14ac:dyDescent="0.25">
      <c r="C5043" s="31"/>
      <c r="D5043" s="31"/>
      <c r="E5043" s="6"/>
      <c r="F5043" s="629"/>
      <c r="H5043" s="631"/>
    </row>
    <row r="5044" spans="3:8" x14ac:dyDescent="0.25">
      <c r="C5044" s="31"/>
      <c r="D5044" s="31"/>
      <c r="E5044" s="6"/>
      <c r="F5044" s="629"/>
      <c r="H5044" s="631"/>
    </row>
    <row r="5045" spans="3:8" x14ac:dyDescent="0.25">
      <c r="C5045" s="31"/>
      <c r="D5045" s="31"/>
      <c r="E5045" s="6"/>
      <c r="F5045" s="629"/>
      <c r="H5045" s="631"/>
    </row>
    <row r="5046" spans="3:8" x14ac:dyDescent="0.25">
      <c r="C5046" s="31"/>
      <c r="D5046" s="31"/>
      <c r="E5046" s="6"/>
      <c r="F5046" s="629"/>
      <c r="H5046" s="631"/>
    </row>
    <row r="5047" spans="3:8" x14ac:dyDescent="0.25">
      <c r="C5047" s="31"/>
      <c r="D5047" s="31"/>
      <c r="E5047" s="6"/>
      <c r="F5047" s="629"/>
      <c r="H5047" s="631"/>
    </row>
    <row r="5048" spans="3:8" x14ac:dyDescent="0.25">
      <c r="C5048" s="31"/>
      <c r="D5048" s="31"/>
      <c r="E5048" s="6"/>
      <c r="F5048" s="629"/>
      <c r="H5048" s="631"/>
    </row>
    <row r="5049" spans="3:8" x14ac:dyDescent="0.25">
      <c r="C5049" s="31"/>
      <c r="D5049" s="31"/>
      <c r="E5049" s="6"/>
      <c r="F5049" s="629"/>
      <c r="H5049" s="631"/>
    </row>
    <row r="5050" spans="3:8" x14ac:dyDescent="0.25">
      <c r="C5050" s="31"/>
      <c r="D5050" s="31"/>
      <c r="E5050" s="6"/>
      <c r="F5050" s="629"/>
      <c r="H5050" s="631"/>
    </row>
    <row r="5051" spans="3:8" x14ac:dyDescent="0.25">
      <c r="C5051" s="31"/>
      <c r="D5051" s="31"/>
      <c r="E5051" s="6"/>
      <c r="F5051" s="629"/>
      <c r="H5051" s="631"/>
    </row>
    <row r="5052" spans="3:8" x14ac:dyDescent="0.25">
      <c r="C5052" s="31"/>
      <c r="D5052" s="31"/>
      <c r="E5052" s="6"/>
      <c r="F5052" s="629"/>
      <c r="H5052" s="631"/>
    </row>
    <row r="5053" spans="3:8" x14ac:dyDescent="0.25">
      <c r="C5053" s="31"/>
      <c r="D5053" s="31"/>
      <c r="E5053" s="6"/>
      <c r="F5053" s="629"/>
      <c r="H5053" s="631"/>
    </row>
    <row r="5054" spans="3:8" x14ac:dyDescent="0.25">
      <c r="C5054" s="31"/>
      <c r="D5054" s="31"/>
      <c r="E5054" s="6"/>
      <c r="F5054" s="629"/>
      <c r="H5054" s="631"/>
    </row>
    <row r="5055" spans="3:8" x14ac:dyDescent="0.25">
      <c r="C5055" s="31"/>
      <c r="D5055" s="31"/>
      <c r="E5055" s="6"/>
      <c r="F5055" s="629"/>
      <c r="H5055" s="631"/>
    </row>
    <row r="5056" spans="3:8" x14ac:dyDescent="0.25">
      <c r="C5056" s="31"/>
      <c r="D5056" s="31"/>
      <c r="E5056" s="6"/>
      <c r="F5056" s="629"/>
      <c r="H5056" s="631"/>
    </row>
    <row r="5057" spans="3:8" x14ac:dyDescent="0.25">
      <c r="C5057" s="31"/>
      <c r="D5057" s="31"/>
      <c r="E5057" s="6"/>
      <c r="F5057" s="629"/>
      <c r="H5057" s="631"/>
    </row>
    <row r="5058" spans="3:8" x14ac:dyDescent="0.25">
      <c r="C5058" s="31"/>
      <c r="D5058" s="31"/>
      <c r="E5058" s="6"/>
      <c r="F5058" s="629"/>
      <c r="H5058" s="631"/>
    </row>
    <row r="5059" spans="3:8" x14ac:dyDescent="0.25">
      <c r="C5059" s="31"/>
      <c r="D5059" s="31"/>
      <c r="E5059" s="6"/>
      <c r="F5059" s="629"/>
      <c r="H5059" s="631"/>
    </row>
    <row r="5060" spans="3:8" x14ac:dyDescent="0.25">
      <c r="C5060" s="31"/>
      <c r="D5060" s="31"/>
      <c r="E5060" s="6"/>
      <c r="F5060" s="629"/>
      <c r="H5060" s="631"/>
    </row>
    <row r="5061" spans="3:8" x14ac:dyDescent="0.25">
      <c r="C5061" s="31"/>
      <c r="D5061" s="31"/>
      <c r="E5061" s="6"/>
      <c r="F5061" s="629"/>
      <c r="H5061" s="631"/>
    </row>
    <row r="5062" spans="3:8" x14ac:dyDescent="0.25">
      <c r="C5062" s="31"/>
      <c r="D5062" s="31"/>
      <c r="E5062" s="6"/>
      <c r="F5062" s="629"/>
      <c r="H5062" s="631"/>
    </row>
    <row r="5063" spans="3:8" x14ac:dyDescent="0.25">
      <c r="C5063" s="31"/>
      <c r="D5063" s="31"/>
      <c r="E5063" s="6"/>
      <c r="F5063" s="629"/>
      <c r="H5063" s="631"/>
    </row>
    <row r="5064" spans="3:8" x14ac:dyDescent="0.25">
      <c r="C5064" s="31"/>
      <c r="D5064" s="31"/>
      <c r="E5064" s="6"/>
      <c r="F5064" s="629"/>
      <c r="H5064" s="631"/>
    </row>
    <row r="5065" spans="3:8" x14ac:dyDescent="0.25">
      <c r="C5065" s="31"/>
      <c r="D5065" s="31"/>
      <c r="E5065" s="6"/>
      <c r="F5065" s="629"/>
      <c r="H5065" s="631"/>
    </row>
    <row r="5066" spans="3:8" x14ac:dyDescent="0.25">
      <c r="C5066" s="31"/>
      <c r="D5066" s="31"/>
      <c r="E5066" s="6"/>
      <c r="F5066" s="629"/>
      <c r="H5066" s="631"/>
    </row>
    <row r="5067" spans="3:8" x14ac:dyDescent="0.25">
      <c r="C5067" s="31"/>
      <c r="D5067" s="31"/>
      <c r="E5067" s="6"/>
      <c r="F5067" s="629"/>
      <c r="H5067" s="631"/>
    </row>
    <row r="5068" spans="3:8" x14ac:dyDescent="0.25">
      <c r="C5068" s="31"/>
      <c r="D5068" s="31"/>
      <c r="E5068" s="6"/>
      <c r="F5068" s="629"/>
      <c r="H5068" s="631"/>
    </row>
    <row r="5069" spans="3:8" x14ac:dyDescent="0.25">
      <c r="C5069" s="31"/>
      <c r="D5069" s="31"/>
      <c r="E5069" s="6"/>
      <c r="F5069" s="629"/>
      <c r="H5069" s="631"/>
    </row>
    <row r="5070" spans="3:8" x14ac:dyDescent="0.25">
      <c r="C5070" s="31"/>
      <c r="D5070" s="31"/>
      <c r="E5070" s="6"/>
      <c r="F5070" s="629"/>
      <c r="H5070" s="631"/>
    </row>
    <row r="5071" spans="3:8" x14ac:dyDescent="0.25">
      <c r="C5071" s="31"/>
      <c r="D5071" s="31"/>
      <c r="E5071" s="6"/>
      <c r="F5071" s="629"/>
      <c r="H5071" s="631"/>
    </row>
    <row r="5072" spans="3:8" x14ac:dyDescent="0.25">
      <c r="C5072" s="31"/>
      <c r="D5072" s="31"/>
      <c r="E5072" s="6"/>
      <c r="F5072" s="629"/>
      <c r="H5072" s="631"/>
    </row>
    <row r="5073" spans="3:8" x14ac:dyDescent="0.25">
      <c r="C5073" s="31"/>
      <c r="D5073" s="31"/>
      <c r="E5073" s="6"/>
      <c r="F5073" s="629"/>
      <c r="H5073" s="631"/>
    </row>
    <row r="5074" spans="3:8" x14ac:dyDescent="0.25">
      <c r="C5074" s="31"/>
      <c r="D5074" s="31"/>
      <c r="E5074" s="6"/>
      <c r="F5074" s="629"/>
      <c r="H5074" s="631"/>
    </row>
    <row r="5075" spans="3:8" x14ac:dyDescent="0.25">
      <c r="C5075" s="31"/>
      <c r="D5075" s="31"/>
      <c r="E5075" s="6"/>
      <c r="F5075" s="629"/>
      <c r="H5075" s="631"/>
    </row>
    <row r="5076" spans="3:8" x14ac:dyDescent="0.25">
      <c r="C5076" s="31"/>
      <c r="D5076" s="31"/>
      <c r="E5076" s="6"/>
      <c r="F5076" s="629"/>
      <c r="H5076" s="631"/>
    </row>
    <row r="5077" spans="3:8" x14ac:dyDescent="0.25">
      <c r="C5077" s="31"/>
      <c r="D5077" s="31"/>
      <c r="E5077" s="6"/>
      <c r="F5077" s="629"/>
      <c r="H5077" s="631"/>
    </row>
    <row r="5078" spans="3:8" x14ac:dyDescent="0.25">
      <c r="C5078" s="31"/>
      <c r="D5078" s="31"/>
      <c r="E5078" s="6"/>
      <c r="F5078" s="629"/>
      <c r="H5078" s="631"/>
    </row>
    <row r="5079" spans="3:8" x14ac:dyDescent="0.25">
      <c r="C5079" s="31"/>
      <c r="D5079" s="31"/>
      <c r="E5079" s="6"/>
      <c r="F5079" s="629"/>
      <c r="H5079" s="631"/>
    </row>
    <row r="5080" spans="3:8" x14ac:dyDescent="0.25">
      <c r="C5080" s="31"/>
      <c r="D5080" s="31"/>
      <c r="E5080" s="6"/>
      <c r="F5080" s="629"/>
      <c r="H5080" s="631"/>
    </row>
    <row r="5081" spans="3:8" x14ac:dyDescent="0.25">
      <c r="C5081" s="31"/>
      <c r="D5081" s="31"/>
      <c r="E5081" s="6"/>
      <c r="F5081" s="629"/>
      <c r="H5081" s="631"/>
    </row>
    <row r="5082" spans="3:8" x14ac:dyDescent="0.25">
      <c r="C5082" s="31"/>
      <c r="D5082" s="31"/>
      <c r="E5082" s="6"/>
      <c r="F5082" s="629"/>
      <c r="H5082" s="631"/>
    </row>
    <row r="5083" spans="3:8" x14ac:dyDescent="0.25">
      <c r="C5083" s="31"/>
      <c r="D5083" s="31"/>
      <c r="E5083" s="6"/>
      <c r="F5083" s="629"/>
      <c r="H5083" s="631"/>
    </row>
    <row r="5084" spans="3:8" x14ac:dyDescent="0.25">
      <c r="C5084" s="31"/>
      <c r="D5084" s="31"/>
      <c r="E5084" s="6"/>
      <c r="F5084" s="629"/>
      <c r="H5084" s="631"/>
    </row>
    <row r="5085" spans="3:8" x14ac:dyDescent="0.25">
      <c r="C5085" s="31"/>
      <c r="D5085" s="31"/>
      <c r="E5085" s="6"/>
      <c r="F5085" s="629"/>
      <c r="H5085" s="631"/>
    </row>
    <row r="5086" spans="3:8" x14ac:dyDescent="0.25">
      <c r="C5086" s="31"/>
      <c r="D5086" s="31"/>
      <c r="E5086" s="6"/>
      <c r="F5086" s="629"/>
      <c r="H5086" s="631"/>
    </row>
    <row r="5087" spans="3:8" x14ac:dyDescent="0.25">
      <c r="C5087" s="31"/>
      <c r="D5087" s="31"/>
      <c r="E5087" s="6"/>
      <c r="F5087" s="629"/>
      <c r="H5087" s="631"/>
    </row>
    <row r="5088" spans="3:8" x14ac:dyDescent="0.25">
      <c r="C5088" s="31"/>
      <c r="D5088" s="31"/>
      <c r="E5088" s="6"/>
      <c r="F5088" s="629"/>
      <c r="H5088" s="631"/>
    </row>
    <row r="5089" spans="3:8" x14ac:dyDescent="0.25">
      <c r="C5089" s="31"/>
      <c r="D5089" s="31"/>
      <c r="E5089" s="6"/>
      <c r="F5089" s="629"/>
      <c r="H5089" s="631"/>
    </row>
    <row r="5090" spans="3:8" x14ac:dyDescent="0.25">
      <c r="C5090" s="31"/>
      <c r="D5090" s="31"/>
      <c r="E5090" s="6"/>
      <c r="F5090" s="629"/>
      <c r="H5090" s="631"/>
    </row>
    <row r="5091" spans="3:8" x14ac:dyDescent="0.25">
      <c r="C5091" s="31"/>
      <c r="D5091" s="31"/>
      <c r="E5091" s="6"/>
      <c r="F5091" s="629"/>
      <c r="H5091" s="631"/>
    </row>
    <row r="5092" spans="3:8" x14ac:dyDescent="0.25">
      <c r="C5092" s="31"/>
      <c r="D5092" s="31"/>
      <c r="E5092" s="6"/>
      <c r="F5092" s="629"/>
      <c r="H5092" s="631"/>
    </row>
    <row r="5093" spans="3:8" x14ac:dyDescent="0.25">
      <c r="C5093" s="31"/>
      <c r="D5093" s="31"/>
      <c r="E5093" s="6"/>
      <c r="F5093" s="629"/>
      <c r="H5093" s="631"/>
    </row>
    <row r="5094" spans="3:8" x14ac:dyDescent="0.25">
      <c r="C5094" s="31"/>
      <c r="D5094" s="31"/>
      <c r="E5094" s="6"/>
      <c r="F5094" s="629"/>
      <c r="H5094" s="631"/>
    </row>
    <row r="5095" spans="3:8" x14ac:dyDescent="0.25">
      <c r="C5095" s="31"/>
      <c r="D5095" s="31"/>
      <c r="E5095" s="6"/>
      <c r="F5095" s="629"/>
      <c r="H5095" s="631"/>
    </row>
    <row r="5096" spans="3:8" x14ac:dyDescent="0.25">
      <c r="C5096" s="31"/>
      <c r="D5096" s="31"/>
      <c r="E5096" s="6"/>
      <c r="F5096" s="629"/>
      <c r="H5096" s="631"/>
    </row>
    <row r="5097" spans="3:8" x14ac:dyDescent="0.25">
      <c r="C5097" s="31"/>
      <c r="D5097" s="31"/>
      <c r="E5097" s="6"/>
      <c r="F5097" s="629"/>
      <c r="H5097" s="631"/>
    </row>
    <row r="5098" spans="3:8" x14ac:dyDescent="0.25">
      <c r="C5098" s="31"/>
      <c r="D5098" s="31"/>
      <c r="E5098" s="6"/>
      <c r="F5098" s="629"/>
      <c r="H5098" s="631"/>
    </row>
    <row r="5099" spans="3:8" x14ac:dyDescent="0.25">
      <c r="C5099" s="31"/>
      <c r="D5099" s="31"/>
      <c r="E5099" s="6"/>
      <c r="F5099" s="629"/>
      <c r="H5099" s="631"/>
    </row>
    <row r="5100" spans="3:8" x14ac:dyDescent="0.25">
      <c r="C5100" s="31"/>
      <c r="D5100" s="31"/>
      <c r="E5100" s="6"/>
      <c r="F5100" s="629"/>
      <c r="H5100" s="631"/>
    </row>
    <row r="5101" spans="3:8" x14ac:dyDescent="0.25">
      <c r="C5101" s="31"/>
      <c r="D5101" s="31"/>
      <c r="E5101" s="6"/>
      <c r="F5101" s="629"/>
      <c r="H5101" s="631"/>
    </row>
    <row r="5102" spans="3:8" x14ac:dyDescent="0.25">
      <c r="C5102" s="31"/>
      <c r="D5102" s="31"/>
      <c r="E5102" s="6"/>
      <c r="F5102" s="629"/>
      <c r="H5102" s="631"/>
    </row>
    <row r="5103" spans="3:8" x14ac:dyDescent="0.25">
      <c r="C5103" s="31"/>
      <c r="D5103" s="31"/>
      <c r="E5103" s="6"/>
      <c r="F5103" s="629"/>
      <c r="H5103" s="631"/>
    </row>
    <row r="5104" spans="3:8" x14ac:dyDescent="0.25">
      <c r="C5104" s="31"/>
      <c r="D5104" s="31"/>
      <c r="E5104" s="6"/>
      <c r="F5104" s="629"/>
      <c r="H5104" s="631"/>
    </row>
    <row r="5105" spans="3:8" x14ac:dyDescent="0.25">
      <c r="C5105" s="31"/>
      <c r="D5105" s="31"/>
      <c r="E5105" s="6"/>
      <c r="F5105" s="629"/>
      <c r="H5105" s="631"/>
    </row>
    <row r="5106" spans="3:8" x14ac:dyDescent="0.25">
      <c r="C5106" s="31"/>
      <c r="D5106" s="31"/>
      <c r="E5106" s="6"/>
      <c r="F5106" s="629"/>
      <c r="H5106" s="631"/>
    </row>
    <row r="5107" spans="3:8" x14ac:dyDescent="0.25">
      <c r="C5107" s="31"/>
      <c r="D5107" s="31"/>
      <c r="E5107" s="6"/>
      <c r="F5107" s="629"/>
      <c r="H5107" s="631"/>
    </row>
    <row r="5108" spans="3:8" x14ac:dyDescent="0.25">
      <c r="C5108" s="31"/>
      <c r="D5108" s="31"/>
      <c r="E5108" s="6"/>
      <c r="F5108" s="629"/>
      <c r="H5108" s="631"/>
    </row>
    <row r="5109" spans="3:8" x14ac:dyDescent="0.25">
      <c r="C5109" s="31"/>
      <c r="D5109" s="31"/>
      <c r="E5109" s="6"/>
      <c r="F5109" s="629"/>
      <c r="H5109" s="631"/>
    </row>
    <row r="5110" spans="3:8" x14ac:dyDescent="0.25">
      <c r="C5110" s="31"/>
      <c r="D5110" s="31"/>
      <c r="E5110" s="6"/>
      <c r="F5110" s="629"/>
      <c r="H5110" s="631"/>
    </row>
    <row r="5111" spans="3:8" x14ac:dyDescent="0.25">
      <c r="C5111" s="31"/>
      <c r="D5111" s="31"/>
      <c r="E5111" s="6"/>
      <c r="F5111" s="629"/>
      <c r="H5111" s="631"/>
    </row>
    <row r="5112" spans="3:8" x14ac:dyDescent="0.25">
      <c r="C5112" s="31"/>
      <c r="D5112" s="31"/>
      <c r="E5112" s="6"/>
      <c r="F5112" s="629"/>
      <c r="H5112" s="631"/>
    </row>
    <row r="5113" spans="3:8" x14ac:dyDescent="0.25">
      <c r="C5113" s="31"/>
      <c r="D5113" s="31"/>
      <c r="E5113" s="6"/>
      <c r="F5113" s="629"/>
      <c r="H5113" s="631"/>
    </row>
    <row r="5114" spans="3:8" x14ac:dyDescent="0.25">
      <c r="C5114" s="31"/>
      <c r="D5114" s="31"/>
      <c r="E5114" s="6"/>
      <c r="F5114" s="629"/>
      <c r="H5114" s="631"/>
    </row>
    <row r="5115" spans="3:8" x14ac:dyDescent="0.25">
      <c r="C5115" s="31"/>
      <c r="D5115" s="31"/>
      <c r="E5115" s="6"/>
      <c r="F5115" s="629"/>
      <c r="H5115" s="631"/>
    </row>
    <row r="5116" spans="3:8" x14ac:dyDescent="0.25">
      <c r="C5116" s="31"/>
      <c r="D5116" s="31"/>
      <c r="E5116" s="6"/>
      <c r="F5116" s="629"/>
      <c r="H5116" s="631"/>
    </row>
    <row r="5117" spans="3:8" x14ac:dyDescent="0.25">
      <c r="C5117" s="31"/>
      <c r="D5117" s="31"/>
      <c r="E5117" s="6"/>
      <c r="F5117" s="629"/>
      <c r="H5117" s="631"/>
    </row>
    <row r="5118" spans="3:8" x14ac:dyDescent="0.25">
      <c r="C5118" s="31"/>
      <c r="D5118" s="31"/>
      <c r="E5118" s="6"/>
      <c r="F5118" s="629"/>
      <c r="H5118" s="631"/>
    </row>
    <row r="5119" spans="3:8" x14ac:dyDescent="0.25">
      <c r="C5119" s="31"/>
      <c r="D5119" s="31"/>
      <c r="E5119" s="6"/>
      <c r="F5119" s="629"/>
      <c r="H5119" s="631"/>
    </row>
    <row r="5120" spans="3:8" x14ac:dyDescent="0.25">
      <c r="C5120" s="31"/>
      <c r="D5120" s="31"/>
      <c r="E5120" s="6"/>
      <c r="F5120" s="629"/>
      <c r="H5120" s="631"/>
    </row>
    <row r="5121" spans="3:8" x14ac:dyDescent="0.25">
      <c r="C5121" s="31"/>
      <c r="D5121" s="31"/>
      <c r="E5121" s="6"/>
      <c r="F5121" s="629"/>
      <c r="H5121" s="631"/>
    </row>
    <row r="5122" spans="3:8" x14ac:dyDescent="0.25">
      <c r="C5122" s="31"/>
      <c r="D5122" s="31"/>
      <c r="E5122" s="6"/>
      <c r="F5122" s="629"/>
      <c r="H5122" s="631"/>
    </row>
    <row r="5123" spans="3:8" x14ac:dyDescent="0.25">
      <c r="C5123" s="31"/>
      <c r="D5123" s="31"/>
      <c r="E5123" s="6"/>
      <c r="F5123" s="629"/>
      <c r="H5123" s="631"/>
    </row>
    <row r="5124" spans="3:8" x14ac:dyDescent="0.25">
      <c r="C5124" s="31"/>
      <c r="D5124" s="31"/>
      <c r="E5124" s="6"/>
      <c r="F5124" s="629"/>
      <c r="H5124" s="631"/>
    </row>
    <row r="5125" spans="3:8" x14ac:dyDescent="0.25">
      <c r="C5125" s="31"/>
      <c r="D5125" s="31"/>
      <c r="E5125" s="6"/>
      <c r="F5125" s="629"/>
      <c r="H5125" s="631"/>
    </row>
    <row r="5126" spans="3:8" x14ac:dyDescent="0.25">
      <c r="C5126" s="31"/>
      <c r="D5126" s="31"/>
      <c r="E5126" s="6"/>
      <c r="F5126" s="629"/>
      <c r="H5126" s="631"/>
    </row>
    <row r="5127" spans="3:8" x14ac:dyDescent="0.25">
      <c r="C5127" s="31"/>
      <c r="D5127" s="31"/>
      <c r="E5127" s="6"/>
      <c r="F5127" s="629"/>
      <c r="H5127" s="631"/>
    </row>
    <row r="5128" spans="3:8" x14ac:dyDescent="0.25">
      <c r="C5128" s="31"/>
      <c r="D5128" s="31"/>
      <c r="E5128" s="6"/>
      <c r="F5128" s="629"/>
      <c r="H5128" s="631"/>
    </row>
    <row r="5129" spans="3:8" x14ac:dyDescent="0.25">
      <c r="C5129" s="31"/>
      <c r="D5129" s="31"/>
      <c r="E5129" s="6"/>
      <c r="F5129" s="629"/>
      <c r="H5129" s="631"/>
    </row>
    <row r="5130" spans="3:8" x14ac:dyDescent="0.25">
      <c r="C5130" s="31"/>
      <c r="D5130" s="31"/>
      <c r="E5130" s="6"/>
      <c r="F5130" s="629"/>
      <c r="H5130" s="631"/>
    </row>
    <row r="5131" spans="3:8" x14ac:dyDescent="0.25">
      <c r="C5131" s="31"/>
      <c r="D5131" s="31"/>
      <c r="E5131" s="6"/>
      <c r="F5131" s="629"/>
      <c r="H5131" s="631"/>
    </row>
    <row r="5132" spans="3:8" x14ac:dyDescent="0.25">
      <c r="C5132" s="31"/>
      <c r="D5132" s="31"/>
      <c r="E5132" s="6"/>
      <c r="F5132" s="629"/>
      <c r="H5132" s="631"/>
    </row>
    <row r="5133" spans="3:8" x14ac:dyDescent="0.25">
      <c r="C5133" s="31"/>
      <c r="D5133" s="31"/>
      <c r="E5133" s="6"/>
      <c r="F5133" s="629"/>
      <c r="H5133" s="631"/>
    </row>
    <row r="5134" spans="3:8" x14ac:dyDescent="0.25">
      <c r="C5134" s="31"/>
      <c r="D5134" s="31"/>
      <c r="E5134" s="6"/>
      <c r="F5134" s="629"/>
      <c r="H5134" s="631"/>
    </row>
    <row r="5135" spans="3:8" x14ac:dyDescent="0.25">
      <c r="C5135" s="31"/>
      <c r="D5135" s="31"/>
      <c r="E5135" s="6"/>
      <c r="F5135" s="629"/>
      <c r="H5135" s="631"/>
    </row>
    <row r="5136" spans="3:8" x14ac:dyDescent="0.25">
      <c r="C5136" s="31"/>
      <c r="D5136" s="31"/>
      <c r="E5136" s="6"/>
      <c r="F5136" s="629"/>
      <c r="H5136" s="631"/>
    </row>
    <row r="5137" spans="3:8" x14ac:dyDescent="0.25">
      <c r="C5137" s="31"/>
      <c r="D5137" s="31"/>
      <c r="E5137" s="6"/>
      <c r="F5137" s="629"/>
      <c r="H5137" s="631"/>
    </row>
    <row r="5138" spans="3:8" x14ac:dyDescent="0.25">
      <c r="C5138" s="31"/>
      <c r="D5138" s="31"/>
      <c r="E5138" s="6"/>
      <c r="F5138" s="629"/>
      <c r="H5138" s="631"/>
    </row>
    <row r="5139" spans="3:8" x14ac:dyDescent="0.25">
      <c r="C5139" s="31"/>
      <c r="D5139" s="31"/>
      <c r="E5139" s="6"/>
      <c r="F5139" s="629"/>
      <c r="H5139" s="631"/>
    </row>
    <row r="5140" spans="3:8" x14ac:dyDescent="0.25">
      <c r="C5140" s="31"/>
      <c r="D5140" s="31"/>
      <c r="E5140" s="6"/>
      <c r="F5140" s="629"/>
      <c r="H5140" s="631"/>
    </row>
    <row r="5141" spans="3:8" x14ac:dyDescent="0.25">
      <c r="C5141" s="31"/>
      <c r="D5141" s="31"/>
      <c r="E5141" s="6"/>
      <c r="F5141" s="629"/>
      <c r="H5141" s="631"/>
    </row>
    <row r="5142" spans="3:8" x14ac:dyDescent="0.25">
      <c r="C5142" s="31"/>
      <c r="D5142" s="31"/>
      <c r="E5142" s="6"/>
      <c r="F5142" s="629"/>
      <c r="H5142" s="631"/>
    </row>
    <row r="5143" spans="3:8" x14ac:dyDescent="0.25">
      <c r="C5143" s="31"/>
      <c r="D5143" s="31"/>
      <c r="E5143" s="6"/>
      <c r="F5143" s="629"/>
      <c r="H5143" s="631"/>
    </row>
    <row r="5144" spans="3:8" x14ac:dyDescent="0.25">
      <c r="C5144" s="31"/>
      <c r="D5144" s="31"/>
      <c r="E5144" s="6"/>
      <c r="F5144" s="629"/>
      <c r="H5144" s="631"/>
    </row>
    <row r="5145" spans="3:8" x14ac:dyDescent="0.25">
      <c r="C5145" s="31"/>
      <c r="D5145" s="31"/>
      <c r="E5145" s="6"/>
      <c r="F5145" s="629"/>
      <c r="H5145" s="631"/>
    </row>
    <row r="5146" spans="3:8" x14ac:dyDescent="0.25">
      <c r="C5146" s="31"/>
      <c r="D5146" s="31"/>
      <c r="E5146" s="6"/>
      <c r="F5146" s="629"/>
      <c r="H5146" s="631"/>
    </row>
    <row r="5147" spans="3:8" x14ac:dyDescent="0.25">
      <c r="C5147" s="31"/>
      <c r="D5147" s="31"/>
      <c r="E5147" s="6"/>
      <c r="F5147" s="629"/>
      <c r="H5147" s="631"/>
    </row>
    <row r="5148" spans="3:8" x14ac:dyDescent="0.25">
      <c r="C5148" s="31"/>
      <c r="D5148" s="31"/>
      <c r="E5148" s="6"/>
      <c r="F5148" s="629"/>
      <c r="H5148" s="631"/>
    </row>
    <row r="5149" spans="3:8" x14ac:dyDescent="0.25">
      <c r="C5149" s="31"/>
      <c r="D5149" s="31"/>
      <c r="E5149" s="6"/>
      <c r="F5149" s="629"/>
      <c r="H5149" s="631"/>
    </row>
    <row r="5150" spans="3:8" x14ac:dyDescent="0.25">
      <c r="C5150" s="31"/>
      <c r="D5150" s="31"/>
      <c r="E5150" s="6"/>
      <c r="F5150" s="629"/>
      <c r="H5150" s="631"/>
    </row>
    <row r="5151" spans="3:8" x14ac:dyDescent="0.25">
      <c r="C5151" s="31"/>
      <c r="D5151" s="31"/>
      <c r="E5151" s="6"/>
      <c r="F5151" s="629"/>
      <c r="H5151" s="631"/>
    </row>
    <row r="5152" spans="3:8" x14ac:dyDescent="0.25">
      <c r="C5152" s="31"/>
      <c r="D5152" s="31"/>
      <c r="E5152" s="6"/>
      <c r="F5152" s="629"/>
      <c r="H5152" s="631"/>
    </row>
    <row r="5153" spans="3:8" x14ac:dyDescent="0.25">
      <c r="C5153" s="31"/>
      <c r="D5153" s="31"/>
      <c r="E5153" s="6"/>
      <c r="F5153" s="629"/>
      <c r="H5153" s="631"/>
    </row>
    <row r="5154" spans="3:8" x14ac:dyDescent="0.25">
      <c r="C5154" s="31"/>
      <c r="D5154" s="31"/>
      <c r="E5154" s="6"/>
      <c r="F5154" s="629"/>
      <c r="H5154" s="631"/>
    </row>
    <row r="5155" spans="3:8" x14ac:dyDescent="0.25">
      <c r="C5155" s="31"/>
      <c r="D5155" s="31"/>
      <c r="E5155" s="6"/>
      <c r="F5155" s="629"/>
      <c r="H5155" s="631"/>
    </row>
    <row r="5156" spans="3:8" x14ac:dyDescent="0.25">
      <c r="C5156" s="31"/>
      <c r="D5156" s="31"/>
      <c r="E5156" s="6"/>
      <c r="F5156" s="629"/>
      <c r="H5156" s="631"/>
    </row>
    <row r="5157" spans="3:8" x14ac:dyDescent="0.25">
      <c r="C5157" s="31"/>
      <c r="D5157" s="31"/>
      <c r="E5157" s="6"/>
      <c r="F5157" s="629"/>
      <c r="H5157" s="631"/>
    </row>
    <row r="5158" spans="3:8" x14ac:dyDescent="0.25">
      <c r="C5158" s="31"/>
      <c r="D5158" s="31"/>
      <c r="E5158" s="6"/>
      <c r="F5158" s="629"/>
      <c r="H5158" s="631"/>
    </row>
    <row r="5159" spans="3:8" x14ac:dyDescent="0.25">
      <c r="C5159" s="31"/>
      <c r="D5159" s="31"/>
      <c r="E5159" s="6"/>
      <c r="F5159" s="629"/>
      <c r="H5159" s="631"/>
    </row>
    <row r="5160" spans="3:8" x14ac:dyDescent="0.25">
      <c r="C5160" s="31"/>
      <c r="D5160" s="31"/>
      <c r="E5160" s="6"/>
      <c r="F5160" s="629"/>
      <c r="H5160" s="631"/>
    </row>
    <row r="5161" spans="3:8" x14ac:dyDescent="0.25">
      <c r="C5161" s="31"/>
      <c r="D5161" s="31"/>
      <c r="E5161" s="6"/>
      <c r="F5161" s="629"/>
      <c r="H5161" s="631"/>
    </row>
    <row r="5162" spans="3:8" x14ac:dyDescent="0.25">
      <c r="C5162" s="31"/>
      <c r="D5162" s="31"/>
      <c r="E5162" s="6"/>
      <c r="F5162" s="629"/>
      <c r="H5162" s="631"/>
    </row>
    <row r="5163" spans="3:8" x14ac:dyDescent="0.25">
      <c r="C5163" s="31"/>
      <c r="D5163" s="31"/>
      <c r="E5163" s="6"/>
      <c r="F5163" s="629"/>
      <c r="H5163" s="631"/>
    </row>
    <row r="5164" spans="3:8" x14ac:dyDescent="0.25">
      <c r="C5164" s="31"/>
      <c r="D5164" s="31"/>
      <c r="E5164" s="6"/>
      <c r="F5164" s="629"/>
      <c r="H5164" s="631"/>
    </row>
    <row r="5165" spans="3:8" x14ac:dyDescent="0.25">
      <c r="C5165" s="31"/>
      <c r="D5165" s="31"/>
      <c r="E5165" s="6"/>
      <c r="F5165" s="629"/>
      <c r="H5165" s="631"/>
    </row>
    <row r="5166" spans="3:8" x14ac:dyDescent="0.25">
      <c r="C5166" s="31"/>
      <c r="D5166" s="31"/>
      <c r="E5166" s="6"/>
      <c r="F5166" s="629"/>
      <c r="H5166" s="631"/>
    </row>
    <row r="5167" spans="3:8" x14ac:dyDescent="0.25">
      <c r="C5167" s="31"/>
      <c r="D5167" s="31"/>
      <c r="E5167" s="6"/>
      <c r="F5167" s="629"/>
      <c r="H5167" s="631"/>
    </row>
    <row r="5168" spans="3:8" x14ac:dyDescent="0.25">
      <c r="C5168" s="31"/>
      <c r="D5168" s="31"/>
      <c r="E5168" s="6"/>
      <c r="F5168" s="629"/>
      <c r="H5168" s="631"/>
    </row>
    <row r="5169" spans="3:8" x14ac:dyDescent="0.25">
      <c r="C5169" s="31"/>
      <c r="D5169" s="31"/>
      <c r="E5169" s="6"/>
      <c r="F5169" s="629"/>
      <c r="H5169" s="631"/>
    </row>
    <row r="5170" spans="3:8" x14ac:dyDescent="0.25">
      <c r="C5170" s="31"/>
      <c r="D5170" s="31"/>
      <c r="E5170" s="6"/>
      <c r="F5170" s="629"/>
      <c r="H5170" s="631"/>
    </row>
    <row r="5171" spans="3:8" x14ac:dyDescent="0.25">
      <c r="C5171" s="31"/>
      <c r="D5171" s="31"/>
      <c r="E5171" s="6"/>
      <c r="F5171" s="629"/>
      <c r="H5171" s="631"/>
    </row>
    <row r="5172" spans="3:8" x14ac:dyDescent="0.25">
      <c r="C5172" s="31"/>
      <c r="D5172" s="31"/>
      <c r="E5172" s="6"/>
      <c r="F5172" s="629"/>
      <c r="H5172" s="631"/>
    </row>
    <row r="5173" spans="3:8" x14ac:dyDescent="0.25">
      <c r="C5173" s="31"/>
      <c r="D5173" s="31"/>
      <c r="E5173" s="6"/>
      <c r="F5173" s="629"/>
      <c r="H5173" s="631"/>
    </row>
    <row r="5174" spans="3:8" x14ac:dyDescent="0.25">
      <c r="C5174" s="31"/>
      <c r="D5174" s="31"/>
      <c r="E5174" s="6"/>
      <c r="F5174" s="629"/>
      <c r="H5174" s="631"/>
    </row>
    <row r="5175" spans="3:8" x14ac:dyDescent="0.25">
      <c r="C5175" s="31"/>
      <c r="D5175" s="31"/>
      <c r="E5175" s="6"/>
      <c r="F5175" s="629"/>
      <c r="H5175" s="631"/>
    </row>
    <row r="5176" spans="3:8" x14ac:dyDescent="0.25">
      <c r="C5176" s="31"/>
      <c r="D5176" s="31"/>
      <c r="E5176" s="6"/>
      <c r="F5176" s="629"/>
      <c r="H5176" s="631"/>
    </row>
    <row r="5177" spans="3:8" x14ac:dyDescent="0.25">
      <c r="C5177" s="31"/>
      <c r="D5177" s="31"/>
      <c r="E5177" s="6"/>
      <c r="F5177" s="629"/>
      <c r="H5177" s="631"/>
    </row>
    <row r="5178" spans="3:8" x14ac:dyDescent="0.25">
      <c r="C5178" s="31"/>
      <c r="D5178" s="31"/>
      <c r="E5178" s="6"/>
      <c r="F5178" s="629"/>
      <c r="H5178" s="631"/>
    </row>
    <row r="5179" spans="3:8" x14ac:dyDescent="0.25">
      <c r="C5179" s="31"/>
      <c r="D5179" s="31"/>
      <c r="E5179" s="6"/>
      <c r="F5179" s="629"/>
      <c r="H5179" s="631"/>
    </row>
    <row r="5180" spans="3:8" x14ac:dyDescent="0.25">
      <c r="C5180" s="31"/>
      <c r="D5180" s="31"/>
      <c r="E5180" s="6"/>
      <c r="F5180" s="629"/>
      <c r="H5180" s="631"/>
    </row>
    <row r="5181" spans="3:8" x14ac:dyDescent="0.25">
      <c r="C5181" s="31"/>
      <c r="D5181" s="31"/>
      <c r="E5181" s="6"/>
      <c r="F5181" s="629"/>
      <c r="H5181" s="631"/>
    </row>
    <row r="5182" spans="3:8" x14ac:dyDescent="0.25">
      <c r="C5182" s="31"/>
      <c r="D5182" s="31"/>
      <c r="E5182" s="6"/>
      <c r="F5182" s="629"/>
      <c r="H5182" s="631"/>
    </row>
    <row r="5183" spans="3:8" x14ac:dyDescent="0.25">
      <c r="C5183" s="31"/>
      <c r="D5183" s="31"/>
      <c r="E5183" s="6"/>
      <c r="F5183" s="629"/>
      <c r="H5183" s="631"/>
    </row>
    <row r="5184" spans="3:8" x14ac:dyDescent="0.25">
      <c r="C5184" s="31"/>
      <c r="D5184" s="31"/>
      <c r="E5184" s="6"/>
      <c r="F5184" s="629"/>
      <c r="H5184" s="631"/>
    </row>
    <row r="5185" spans="3:8" x14ac:dyDescent="0.25">
      <c r="C5185" s="31"/>
      <c r="D5185" s="31"/>
      <c r="E5185" s="6"/>
      <c r="F5185" s="629"/>
      <c r="H5185" s="631"/>
    </row>
    <row r="5186" spans="3:8" x14ac:dyDescent="0.25">
      <c r="C5186" s="31"/>
      <c r="D5186" s="31"/>
      <c r="E5186" s="6"/>
      <c r="F5186" s="629"/>
      <c r="H5186" s="631"/>
    </row>
    <row r="5187" spans="3:8" x14ac:dyDescent="0.25">
      <c r="C5187" s="31"/>
      <c r="D5187" s="31"/>
      <c r="E5187" s="6"/>
      <c r="F5187" s="629"/>
      <c r="H5187" s="631"/>
    </row>
    <row r="5188" spans="3:8" x14ac:dyDescent="0.25">
      <c r="C5188" s="31"/>
      <c r="D5188" s="31"/>
      <c r="E5188" s="6"/>
      <c r="F5188" s="629"/>
      <c r="H5188" s="631"/>
    </row>
    <row r="5189" spans="3:8" x14ac:dyDescent="0.25">
      <c r="C5189" s="31"/>
      <c r="D5189" s="31"/>
      <c r="E5189" s="6"/>
      <c r="F5189" s="629"/>
      <c r="H5189" s="631"/>
    </row>
    <row r="5190" spans="3:8" x14ac:dyDescent="0.25">
      <c r="C5190" s="31"/>
      <c r="D5190" s="31"/>
      <c r="E5190" s="6"/>
      <c r="F5190" s="629"/>
      <c r="H5190" s="631"/>
    </row>
    <row r="5191" spans="3:8" x14ac:dyDescent="0.25">
      <c r="C5191" s="31"/>
      <c r="D5191" s="31"/>
      <c r="E5191" s="6"/>
      <c r="F5191" s="629"/>
      <c r="H5191" s="631"/>
    </row>
    <row r="5192" spans="3:8" x14ac:dyDescent="0.25">
      <c r="C5192" s="31"/>
      <c r="D5192" s="31"/>
      <c r="E5192" s="6"/>
      <c r="F5192" s="629"/>
      <c r="H5192" s="631"/>
    </row>
    <row r="5193" spans="3:8" x14ac:dyDescent="0.25">
      <c r="C5193" s="31"/>
      <c r="D5193" s="31"/>
      <c r="E5193" s="6"/>
      <c r="F5193" s="629"/>
      <c r="H5193" s="631"/>
    </row>
    <row r="5194" spans="3:8" x14ac:dyDescent="0.25">
      <c r="C5194" s="31"/>
      <c r="D5194" s="31"/>
      <c r="E5194" s="6"/>
      <c r="F5194" s="629"/>
      <c r="H5194" s="631"/>
    </row>
    <row r="5195" spans="3:8" x14ac:dyDescent="0.25">
      <c r="C5195" s="31"/>
      <c r="D5195" s="31"/>
      <c r="E5195" s="6"/>
      <c r="F5195" s="629"/>
      <c r="H5195" s="631"/>
    </row>
    <row r="5196" spans="3:8" x14ac:dyDescent="0.25">
      <c r="C5196" s="31"/>
      <c r="D5196" s="31"/>
      <c r="E5196" s="6"/>
      <c r="F5196" s="629"/>
      <c r="H5196" s="631"/>
    </row>
    <row r="5197" spans="3:8" x14ac:dyDescent="0.25">
      <c r="C5197" s="31"/>
      <c r="D5197" s="31"/>
      <c r="E5197" s="6"/>
      <c r="F5197" s="629"/>
      <c r="H5197" s="631"/>
    </row>
    <row r="5198" spans="3:8" x14ac:dyDescent="0.25">
      <c r="C5198" s="31"/>
      <c r="D5198" s="31"/>
      <c r="E5198" s="6"/>
      <c r="F5198" s="629"/>
      <c r="H5198" s="631"/>
    </row>
    <row r="5199" spans="3:8" x14ac:dyDescent="0.25">
      <c r="C5199" s="31"/>
      <c r="D5199" s="31"/>
      <c r="E5199" s="6"/>
      <c r="F5199" s="629"/>
      <c r="H5199" s="631"/>
    </row>
    <row r="5200" spans="3:8" x14ac:dyDescent="0.25">
      <c r="C5200" s="31"/>
      <c r="D5200" s="31"/>
      <c r="E5200" s="6"/>
      <c r="F5200" s="629"/>
      <c r="H5200" s="631"/>
    </row>
    <row r="5201" spans="3:8" x14ac:dyDescent="0.25">
      <c r="C5201" s="31"/>
      <c r="D5201" s="31"/>
      <c r="E5201" s="6"/>
      <c r="F5201" s="629"/>
      <c r="H5201" s="631"/>
    </row>
    <row r="5202" spans="3:8" x14ac:dyDescent="0.25">
      <c r="C5202" s="31"/>
      <c r="D5202" s="31"/>
      <c r="E5202" s="6"/>
      <c r="F5202" s="629"/>
      <c r="H5202" s="631"/>
    </row>
    <row r="5203" spans="3:8" x14ac:dyDescent="0.25">
      <c r="C5203" s="31"/>
      <c r="D5203" s="31"/>
      <c r="E5203" s="6"/>
      <c r="F5203" s="629"/>
      <c r="H5203" s="631"/>
    </row>
    <row r="5204" spans="3:8" x14ac:dyDescent="0.25">
      <c r="C5204" s="31"/>
      <c r="D5204" s="31"/>
      <c r="E5204" s="6"/>
      <c r="F5204" s="629"/>
      <c r="H5204" s="631"/>
    </row>
    <row r="5205" spans="3:8" x14ac:dyDescent="0.25">
      <c r="C5205" s="31"/>
      <c r="D5205" s="31"/>
      <c r="E5205" s="6"/>
      <c r="F5205" s="629"/>
      <c r="H5205" s="631"/>
    </row>
    <row r="5206" spans="3:8" x14ac:dyDescent="0.25">
      <c r="C5206" s="31"/>
      <c r="D5206" s="31"/>
      <c r="E5206" s="6"/>
      <c r="F5206" s="629"/>
      <c r="H5206" s="631"/>
    </row>
    <row r="5207" spans="3:8" x14ac:dyDescent="0.25">
      <c r="C5207" s="31"/>
      <c r="D5207" s="31"/>
      <c r="E5207" s="6"/>
      <c r="F5207" s="629"/>
      <c r="H5207" s="631"/>
    </row>
    <row r="5208" spans="3:8" x14ac:dyDescent="0.25">
      <c r="C5208" s="31"/>
      <c r="D5208" s="31"/>
      <c r="E5208" s="6"/>
      <c r="F5208" s="629"/>
      <c r="H5208" s="631"/>
    </row>
    <row r="5209" spans="3:8" x14ac:dyDescent="0.25">
      <c r="C5209" s="31"/>
      <c r="D5209" s="31"/>
      <c r="E5209" s="6"/>
      <c r="F5209" s="629"/>
      <c r="H5209" s="631"/>
    </row>
    <row r="5210" spans="3:8" x14ac:dyDescent="0.25">
      <c r="C5210" s="31"/>
      <c r="D5210" s="31"/>
      <c r="E5210" s="6"/>
      <c r="F5210" s="629"/>
      <c r="H5210" s="631"/>
    </row>
    <row r="5211" spans="3:8" x14ac:dyDescent="0.25">
      <c r="C5211" s="31"/>
      <c r="D5211" s="31"/>
      <c r="E5211" s="6"/>
      <c r="F5211" s="629"/>
      <c r="H5211" s="631"/>
    </row>
    <row r="5212" spans="3:8" x14ac:dyDescent="0.25">
      <c r="C5212" s="31"/>
      <c r="D5212" s="31"/>
      <c r="E5212" s="6"/>
      <c r="F5212" s="629"/>
      <c r="H5212" s="631"/>
    </row>
    <row r="5213" spans="3:8" x14ac:dyDescent="0.25">
      <c r="C5213" s="31"/>
      <c r="D5213" s="31"/>
      <c r="E5213" s="6"/>
      <c r="F5213" s="629"/>
      <c r="H5213" s="631"/>
    </row>
    <row r="5214" spans="3:8" x14ac:dyDescent="0.25">
      <c r="C5214" s="31"/>
      <c r="D5214" s="31"/>
      <c r="E5214" s="6"/>
      <c r="F5214" s="629"/>
      <c r="H5214" s="631"/>
    </row>
    <row r="5215" spans="3:8" x14ac:dyDescent="0.25">
      <c r="C5215" s="31"/>
      <c r="D5215" s="31"/>
      <c r="E5215" s="6"/>
      <c r="F5215" s="629"/>
      <c r="H5215" s="631"/>
    </row>
    <row r="5216" spans="3:8" x14ac:dyDescent="0.25">
      <c r="C5216" s="31"/>
      <c r="D5216" s="31"/>
      <c r="E5216" s="6"/>
      <c r="F5216" s="629"/>
      <c r="H5216" s="631"/>
    </row>
    <row r="5217" spans="3:8" x14ac:dyDescent="0.25">
      <c r="C5217" s="31"/>
      <c r="D5217" s="31"/>
      <c r="E5217" s="6"/>
      <c r="F5217" s="629"/>
      <c r="H5217" s="631"/>
    </row>
    <row r="5218" spans="3:8" x14ac:dyDescent="0.25">
      <c r="C5218" s="31"/>
      <c r="D5218" s="31"/>
      <c r="E5218" s="6"/>
      <c r="F5218" s="629"/>
      <c r="H5218" s="631"/>
    </row>
    <row r="5219" spans="3:8" x14ac:dyDescent="0.25">
      <c r="C5219" s="31"/>
      <c r="D5219" s="31"/>
      <c r="E5219" s="6"/>
      <c r="F5219" s="629"/>
      <c r="H5219" s="631"/>
    </row>
    <row r="5220" spans="3:8" x14ac:dyDescent="0.25">
      <c r="C5220" s="31"/>
      <c r="D5220" s="31"/>
      <c r="E5220" s="6"/>
      <c r="F5220" s="629"/>
      <c r="H5220" s="631"/>
    </row>
    <row r="5221" spans="3:8" x14ac:dyDescent="0.25">
      <c r="C5221" s="31"/>
      <c r="D5221" s="31"/>
      <c r="E5221" s="6"/>
      <c r="F5221" s="629"/>
      <c r="H5221" s="631"/>
    </row>
    <row r="5222" spans="3:8" x14ac:dyDescent="0.25">
      <c r="C5222" s="31"/>
      <c r="D5222" s="31"/>
      <c r="E5222" s="6"/>
      <c r="F5222" s="629"/>
      <c r="H5222" s="631"/>
    </row>
    <row r="5223" spans="3:8" x14ac:dyDescent="0.25">
      <c r="C5223" s="31"/>
      <c r="D5223" s="31"/>
      <c r="E5223" s="6"/>
      <c r="F5223" s="629"/>
      <c r="H5223" s="631"/>
    </row>
    <row r="5224" spans="3:8" x14ac:dyDescent="0.25">
      <c r="C5224" s="31"/>
      <c r="D5224" s="31"/>
      <c r="E5224" s="6"/>
      <c r="F5224" s="629"/>
      <c r="H5224" s="631"/>
    </row>
    <row r="5225" spans="3:8" x14ac:dyDescent="0.25">
      <c r="C5225" s="31"/>
      <c r="D5225" s="31"/>
      <c r="E5225" s="6"/>
      <c r="F5225" s="629"/>
      <c r="H5225" s="631"/>
    </row>
    <row r="5226" spans="3:8" x14ac:dyDescent="0.25">
      <c r="C5226" s="31"/>
      <c r="D5226" s="31"/>
      <c r="E5226" s="6"/>
      <c r="F5226" s="629"/>
      <c r="H5226" s="631"/>
    </row>
    <row r="5227" spans="3:8" x14ac:dyDescent="0.25">
      <c r="C5227" s="31"/>
      <c r="D5227" s="31"/>
      <c r="E5227" s="6"/>
      <c r="F5227" s="629"/>
      <c r="H5227" s="631"/>
    </row>
    <row r="5228" spans="3:8" x14ac:dyDescent="0.25">
      <c r="C5228" s="31"/>
      <c r="D5228" s="31"/>
      <c r="E5228" s="6"/>
      <c r="F5228" s="629"/>
      <c r="H5228" s="631"/>
    </row>
    <row r="5229" spans="3:8" x14ac:dyDescent="0.25">
      <c r="C5229" s="31"/>
      <c r="D5229" s="31"/>
      <c r="E5229" s="6"/>
      <c r="F5229" s="629"/>
      <c r="H5229" s="631"/>
    </row>
    <row r="5230" spans="3:8" x14ac:dyDescent="0.25">
      <c r="C5230" s="31"/>
      <c r="D5230" s="31"/>
      <c r="E5230" s="6"/>
      <c r="F5230" s="629"/>
      <c r="H5230" s="631"/>
    </row>
    <row r="5231" spans="3:8" x14ac:dyDescent="0.25">
      <c r="C5231" s="31"/>
      <c r="D5231" s="31"/>
      <c r="E5231" s="6"/>
      <c r="F5231" s="629"/>
      <c r="H5231" s="631"/>
    </row>
    <row r="5232" spans="3:8" x14ac:dyDescent="0.25">
      <c r="C5232" s="31"/>
      <c r="D5232" s="31"/>
      <c r="E5232" s="6"/>
      <c r="F5232" s="629"/>
      <c r="H5232" s="631"/>
    </row>
    <row r="5233" spans="3:8" x14ac:dyDescent="0.25">
      <c r="C5233" s="31"/>
      <c r="D5233" s="31"/>
      <c r="E5233" s="6"/>
      <c r="F5233" s="629"/>
      <c r="H5233" s="631"/>
    </row>
    <row r="5234" spans="3:8" x14ac:dyDescent="0.25">
      <c r="C5234" s="31"/>
      <c r="D5234" s="31"/>
      <c r="E5234" s="6"/>
      <c r="F5234" s="629"/>
      <c r="H5234" s="631"/>
    </row>
    <row r="5235" spans="3:8" x14ac:dyDescent="0.25">
      <c r="C5235" s="31"/>
      <c r="D5235" s="31"/>
      <c r="E5235" s="6"/>
      <c r="F5235" s="629"/>
      <c r="H5235" s="631"/>
    </row>
    <row r="5236" spans="3:8" x14ac:dyDescent="0.25">
      <c r="C5236" s="31"/>
      <c r="D5236" s="31"/>
      <c r="E5236" s="6"/>
      <c r="F5236" s="629"/>
      <c r="H5236" s="631"/>
    </row>
    <row r="5237" spans="3:8" x14ac:dyDescent="0.25">
      <c r="C5237" s="31"/>
      <c r="D5237" s="31"/>
      <c r="E5237" s="6"/>
      <c r="F5237" s="629"/>
      <c r="H5237" s="631"/>
    </row>
    <row r="5238" spans="3:8" x14ac:dyDescent="0.25">
      <c r="C5238" s="31"/>
      <c r="D5238" s="31"/>
      <c r="E5238" s="6"/>
      <c r="F5238" s="629"/>
      <c r="H5238" s="631"/>
    </row>
    <row r="5239" spans="3:8" x14ac:dyDescent="0.25">
      <c r="C5239" s="31"/>
      <c r="D5239" s="31"/>
      <c r="E5239" s="6"/>
      <c r="F5239" s="629"/>
      <c r="H5239" s="631"/>
    </row>
    <row r="5240" spans="3:8" x14ac:dyDescent="0.25">
      <c r="C5240" s="31"/>
      <c r="D5240" s="31"/>
      <c r="E5240" s="6"/>
      <c r="F5240" s="629"/>
      <c r="H5240" s="631"/>
    </row>
    <row r="5241" spans="3:8" x14ac:dyDescent="0.25">
      <c r="C5241" s="31"/>
      <c r="D5241" s="31"/>
      <c r="E5241" s="6"/>
      <c r="F5241" s="629"/>
      <c r="H5241" s="631"/>
    </row>
    <row r="5242" spans="3:8" x14ac:dyDescent="0.25">
      <c r="C5242" s="31"/>
      <c r="D5242" s="31"/>
      <c r="E5242" s="6"/>
      <c r="F5242" s="629"/>
      <c r="H5242" s="631"/>
    </row>
    <row r="5243" spans="3:8" x14ac:dyDescent="0.25">
      <c r="C5243" s="31"/>
      <c r="D5243" s="31"/>
      <c r="E5243" s="6"/>
      <c r="F5243" s="629"/>
      <c r="H5243" s="631"/>
    </row>
    <row r="5244" spans="3:8" x14ac:dyDescent="0.25">
      <c r="C5244" s="31"/>
      <c r="D5244" s="31"/>
      <c r="E5244" s="6"/>
      <c r="F5244" s="629"/>
      <c r="H5244" s="631"/>
    </row>
    <row r="5245" spans="3:8" x14ac:dyDescent="0.25">
      <c r="C5245" s="31"/>
      <c r="D5245" s="31"/>
      <c r="E5245" s="6"/>
      <c r="F5245" s="629"/>
      <c r="H5245" s="631"/>
    </row>
    <row r="5246" spans="3:8" x14ac:dyDescent="0.25">
      <c r="C5246" s="31"/>
      <c r="D5246" s="31"/>
      <c r="E5246" s="6"/>
      <c r="F5246" s="629"/>
      <c r="H5246" s="631"/>
    </row>
    <row r="5247" spans="3:8" x14ac:dyDescent="0.25">
      <c r="C5247" s="31"/>
      <c r="D5247" s="31"/>
      <c r="E5247" s="6"/>
      <c r="F5247" s="629"/>
      <c r="H5247" s="631"/>
    </row>
    <row r="5248" spans="3:8" x14ac:dyDescent="0.25">
      <c r="C5248" s="31"/>
      <c r="D5248" s="31"/>
      <c r="E5248" s="6"/>
      <c r="F5248" s="629"/>
      <c r="H5248" s="631"/>
    </row>
    <row r="5249" spans="3:8" x14ac:dyDescent="0.25">
      <c r="C5249" s="31"/>
      <c r="D5249" s="31"/>
      <c r="E5249" s="6"/>
      <c r="F5249" s="629"/>
      <c r="H5249" s="631"/>
    </row>
    <row r="5250" spans="3:8" x14ac:dyDescent="0.25">
      <c r="C5250" s="31"/>
      <c r="D5250" s="31"/>
      <c r="E5250" s="6"/>
      <c r="F5250" s="629"/>
      <c r="H5250" s="631"/>
    </row>
    <row r="5251" spans="3:8" x14ac:dyDescent="0.25">
      <c r="C5251" s="31"/>
      <c r="D5251" s="31"/>
      <c r="E5251" s="6"/>
      <c r="F5251" s="629"/>
      <c r="H5251" s="631"/>
    </row>
    <row r="5252" spans="3:8" x14ac:dyDescent="0.25">
      <c r="C5252" s="31"/>
      <c r="D5252" s="31"/>
      <c r="E5252" s="6"/>
      <c r="F5252" s="629"/>
      <c r="H5252" s="631"/>
    </row>
    <row r="5253" spans="3:8" x14ac:dyDescent="0.25">
      <c r="C5253" s="31"/>
      <c r="D5253" s="31"/>
      <c r="E5253" s="6"/>
      <c r="F5253" s="629"/>
      <c r="H5253" s="631"/>
    </row>
    <row r="5254" spans="3:8" x14ac:dyDescent="0.25">
      <c r="C5254" s="31"/>
      <c r="D5254" s="31"/>
      <c r="E5254" s="6"/>
      <c r="F5254" s="629"/>
      <c r="H5254" s="631"/>
    </row>
    <row r="5255" spans="3:8" x14ac:dyDescent="0.25">
      <c r="C5255" s="31"/>
      <c r="D5255" s="31"/>
      <c r="E5255" s="6"/>
      <c r="F5255" s="629"/>
      <c r="H5255" s="631"/>
    </row>
    <row r="5256" spans="3:8" x14ac:dyDescent="0.25">
      <c r="C5256" s="31"/>
      <c r="D5256" s="31"/>
      <c r="E5256" s="6"/>
      <c r="F5256" s="629"/>
      <c r="H5256" s="631"/>
    </row>
    <row r="5257" spans="3:8" x14ac:dyDescent="0.25">
      <c r="C5257" s="31"/>
      <c r="D5257" s="31"/>
      <c r="E5257" s="6"/>
      <c r="F5257" s="629"/>
      <c r="H5257" s="631"/>
    </row>
    <row r="5258" spans="3:8" x14ac:dyDescent="0.25">
      <c r="C5258" s="31"/>
      <c r="D5258" s="31"/>
      <c r="E5258" s="6"/>
      <c r="F5258" s="629"/>
      <c r="H5258" s="631"/>
    </row>
    <row r="5259" spans="3:8" x14ac:dyDescent="0.25">
      <c r="C5259" s="31"/>
      <c r="D5259" s="31"/>
      <c r="E5259" s="6"/>
      <c r="F5259" s="629"/>
      <c r="H5259" s="631"/>
    </row>
    <row r="5260" spans="3:8" x14ac:dyDescent="0.25">
      <c r="C5260" s="31"/>
      <c r="D5260" s="31"/>
      <c r="E5260" s="6"/>
      <c r="F5260" s="629"/>
      <c r="H5260" s="631"/>
    </row>
    <row r="5261" spans="3:8" x14ac:dyDescent="0.25">
      <c r="C5261" s="31"/>
      <c r="D5261" s="31"/>
      <c r="E5261" s="6"/>
      <c r="F5261" s="629"/>
      <c r="H5261" s="631"/>
    </row>
    <row r="5262" spans="3:8" x14ac:dyDescent="0.25">
      <c r="C5262" s="31"/>
      <c r="D5262" s="31"/>
      <c r="E5262" s="6"/>
      <c r="F5262" s="629"/>
      <c r="H5262" s="631"/>
    </row>
    <row r="5263" spans="3:8" x14ac:dyDescent="0.25">
      <c r="C5263" s="31"/>
      <c r="D5263" s="31"/>
      <c r="E5263" s="6"/>
      <c r="F5263" s="629"/>
      <c r="H5263" s="631"/>
    </row>
    <row r="5264" spans="3:8" x14ac:dyDescent="0.25">
      <c r="C5264" s="31"/>
      <c r="D5264" s="31"/>
      <c r="E5264" s="6"/>
      <c r="F5264" s="629"/>
      <c r="H5264" s="631"/>
    </row>
    <row r="5265" spans="3:8" x14ac:dyDescent="0.25">
      <c r="C5265" s="31"/>
      <c r="D5265" s="31"/>
      <c r="E5265" s="6"/>
      <c r="F5265" s="629"/>
      <c r="H5265" s="631"/>
    </row>
    <row r="5266" spans="3:8" x14ac:dyDescent="0.25">
      <c r="C5266" s="31"/>
      <c r="D5266" s="31"/>
      <c r="E5266" s="6"/>
      <c r="F5266" s="629"/>
      <c r="H5266" s="631"/>
    </row>
    <row r="5267" spans="3:8" x14ac:dyDescent="0.25">
      <c r="C5267" s="31"/>
      <c r="D5267" s="31"/>
      <c r="E5267" s="6"/>
      <c r="F5267" s="629"/>
      <c r="H5267" s="631"/>
    </row>
    <row r="5268" spans="3:8" x14ac:dyDescent="0.25">
      <c r="C5268" s="31"/>
      <c r="D5268" s="31"/>
      <c r="E5268" s="6"/>
      <c r="F5268" s="629"/>
      <c r="H5268" s="631"/>
    </row>
    <row r="5269" spans="3:8" x14ac:dyDescent="0.25">
      <c r="C5269" s="31"/>
      <c r="D5269" s="31"/>
      <c r="E5269" s="6"/>
      <c r="F5269" s="629"/>
      <c r="H5269" s="631"/>
    </row>
    <row r="5270" spans="3:8" x14ac:dyDescent="0.25">
      <c r="C5270" s="31"/>
      <c r="D5270" s="31"/>
      <c r="E5270" s="6"/>
      <c r="F5270" s="629"/>
      <c r="H5270" s="631"/>
    </row>
    <row r="5271" spans="3:8" x14ac:dyDescent="0.25">
      <c r="C5271" s="31"/>
      <c r="D5271" s="31"/>
      <c r="E5271" s="6"/>
      <c r="F5271" s="629"/>
      <c r="H5271" s="631"/>
    </row>
    <row r="5272" spans="3:8" x14ac:dyDescent="0.25">
      <c r="C5272" s="31"/>
      <c r="D5272" s="31"/>
      <c r="E5272" s="6"/>
      <c r="F5272" s="629"/>
      <c r="H5272" s="631"/>
    </row>
    <row r="5273" spans="3:8" x14ac:dyDescent="0.25">
      <c r="C5273" s="31"/>
      <c r="D5273" s="31"/>
      <c r="E5273" s="6"/>
      <c r="F5273" s="629"/>
      <c r="H5273" s="631"/>
    </row>
    <row r="5274" spans="3:8" x14ac:dyDescent="0.25">
      <c r="C5274" s="31"/>
      <c r="D5274" s="31"/>
      <c r="E5274" s="6"/>
      <c r="F5274" s="629"/>
      <c r="H5274" s="631"/>
    </row>
    <row r="5275" spans="3:8" x14ac:dyDescent="0.25">
      <c r="C5275" s="31"/>
      <c r="D5275" s="31"/>
      <c r="E5275" s="6"/>
      <c r="F5275" s="629"/>
      <c r="H5275" s="631"/>
    </row>
    <row r="5276" spans="3:8" x14ac:dyDescent="0.25">
      <c r="C5276" s="31"/>
      <c r="D5276" s="31"/>
      <c r="E5276" s="6"/>
      <c r="F5276" s="629"/>
      <c r="H5276" s="631"/>
    </row>
    <row r="5277" spans="3:8" x14ac:dyDescent="0.25">
      <c r="C5277" s="31"/>
      <c r="D5277" s="31"/>
      <c r="E5277" s="6"/>
      <c r="F5277" s="629"/>
      <c r="H5277" s="631"/>
    </row>
    <row r="5278" spans="3:8" x14ac:dyDescent="0.25">
      <c r="C5278" s="31"/>
      <c r="D5278" s="31"/>
      <c r="E5278" s="6"/>
      <c r="F5278" s="629"/>
      <c r="H5278" s="631"/>
    </row>
    <row r="5279" spans="3:8" x14ac:dyDescent="0.25">
      <c r="C5279" s="31"/>
      <c r="D5279" s="31"/>
      <c r="E5279" s="6"/>
      <c r="F5279" s="629"/>
      <c r="H5279" s="631"/>
    </row>
    <row r="5280" spans="3:8" x14ac:dyDescent="0.25">
      <c r="C5280" s="31"/>
      <c r="D5280" s="31"/>
      <c r="E5280" s="6"/>
      <c r="F5280" s="629"/>
      <c r="H5280" s="631"/>
    </row>
    <row r="5281" spans="3:8" x14ac:dyDescent="0.25">
      <c r="C5281" s="31"/>
      <c r="D5281" s="31"/>
      <c r="E5281" s="6"/>
      <c r="F5281" s="629"/>
      <c r="H5281" s="631"/>
    </row>
    <row r="5282" spans="3:8" x14ac:dyDescent="0.25">
      <c r="C5282" s="31"/>
      <c r="D5282" s="31"/>
      <c r="E5282" s="6"/>
      <c r="F5282" s="629"/>
      <c r="H5282" s="631"/>
    </row>
    <row r="5283" spans="3:8" x14ac:dyDescent="0.25">
      <c r="C5283" s="31"/>
      <c r="D5283" s="31"/>
      <c r="E5283" s="6"/>
      <c r="F5283" s="629"/>
      <c r="H5283" s="631"/>
    </row>
    <row r="5284" spans="3:8" x14ac:dyDescent="0.25">
      <c r="C5284" s="31"/>
      <c r="D5284" s="31"/>
      <c r="E5284" s="6"/>
      <c r="F5284" s="629"/>
      <c r="H5284" s="631"/>
    </row>
    <row r="5285" spans="3:8" x14ac:dyDescent="0.25">
      <c r="C5285" s="31"/>
      <c r="D5285" s="31"/>
      <c r="E5285" s="6"/>
      <c r="F5285" s="629"/>
      <c r="H5285" s="631"/>
    </row>
    <row r="5286" spans="3:8" x14ac:dyDescent="0.25">
      <c r="C5286" s="31"/>
      <c r="D5286" s="31"/>
      <c r="E5286" s="6"/>
      <c r="F5286" s="629"/>
      <c r="H5286" s="631"/>
    </row>
    <row r="5287" spans="3:8" x14ac:dyDescent="0.25">
      <c r="C5287" s="31"/>
      <c r="D5287" s="31"/>
      <c r="E5287" s="6"/>
      <c r="F5287" s="629"/>
      <c r="H5287" s="631"/>
    </row>
    <row r="5288" spans="3:8" x14ac:dyDescent="0.25">
      <c r="C5288" s="31"/>
      <c r="D5288" s="31"/>
      <c r="E5288" s="6"/>
      <c r="F5288" s="629"/>
      <c r="H5288" s="631"/>
    </row>
    <row r="5289" spans="3:8" x14ac:dyDescent="0.25">
      <c r="C5289" s="31"/>
      <c r="D5289" s="31"/>
      <c r="E5289" s="6"/>
      <c r="F5289" s="629"/>
      <c r="H5289" s="631"/>
    </row>
    <row r="5290" spans="3:8" x14ac:dyDescent="0.25">
      <c r="C5290" s="31"/>
      <c r="D5290" s="31"/>
      <c r="E5290" s="6"/>
      <c r="F5290" s="629"/>
      <c r="H5290" s="631"/>
    </row>
    <row r="5291" spans="3:8" x14ac:dyDescent="0.25">
      <c r="C5291" s="31"/>
      <c r="D5291" s="31"/>
      <c r="E5291" s="6"/>
      <c r="F5291" s="629"/>
      <c r="H5291" s="631"/>
    </row>
    <row r="5292" spans="3:8" x14ac:dyDescent="0.25">
      <c r="C5292" s="31"/>
      <c r="D5292" s="31"/>
      <c r="E5292" s="6"/>
      <c r="F5292" s="629"/>
      <c r="H5292" s="631"/>
    </row>
    <row r="5293" spans="3:8" x14ac:dyDescent="0.25">
      <c r="C5293" s="31"/>
      <c r="D5293" s="31"/>
      <c r="E5293" s="6"/>
      <c r="F5293" s="629"/>
      <c r="H5293" s="631"/>
    </row>
    <row r="5294" spans="3:8" x14ac:dyDescent="0.25">
      <c r="C5294" s="31"/>
      <c r="D5294" s="31"/>
      <c r="E5294" s="6"/>
      <c r="F5294" s="629"/>
      <c r="H5294" s="631"/>
    </row>
    <row r="5295" spans="3:8" x14ac:dyDescent="0.25">
      <c r="C5295" s="31"/>
      <c r="D5295" s="31"/>
      <c r="E5295" s="6"/>
      <c r="F5295" s="629"/>
      <c r="H5295" s="631"/>
    </row>
    <row r="5296" spans="3:8" x14ac:dyDescent="0.25">
      <c r="C5296" s="31"/>
      <c r="D5296" s="31"/>
      <c r="E5296" s="6"/>
      <c r="F5296" s="629"/>
      <c r="H5296" s="631"/>
    </row>
    <row r="5297" spans="3:8" x14ac:dyDescent="0.25">
      <c r="C5297" s="31"/>
      <c r="D5297" s="31"/>
      <c r="E5297" s="6"/>
      <c r="F5297" s="629"/>
      <c r="H5297" s="631"/>
    </row>
    <row r="5298" spans="3:8" x14ac:dyDescent="0.25">
      <c r="C5298" s="31"/>
      <c r="D5298" s="31"/>
      <c r="E5298" s="6"/>
      <c r="F5298" s="629"/>
      <c r="H5298" s="631"/>
    </row>
    <row r="5299" spans="3:8" x14ac:dyDescent="0.25">
      <c r="C5299" s="31"/>
      <c r="D5299" s="31"/>
      <c r="E5299" s="6"/>
      <c r="F5299" s="629"/>
      <c r="H5299" s="631"/>
    </row>
    <row r="5300" spans="3:8" x14ac:dyDescent="0.25">
      <c r="C5300" s="31"/>
      <c r="D5300" s="31"/>
      <c r="E5300" s="6"/>
      <c r="F5300" s="629"/>
      <c r="H5300" s="631"/>
    </row>
    <row r="5301" spans="3:8" x14ac:dyDescent="0.25">
      <c r="C5301" s="31"/>
      <c r="D5301" s="31"/>
      <c r="E5301" s="6"/>
      <c r="F5301" s="629"/>
      <c r="H5301" s="631"/>
    </row>
    <row r="5302" spans="3:8" x14ac:dyDescent="0.25">
      <c r="C5302" s="31"/>
      <c r="D5302" s="31"/>
      <c r="E5302" s="6"/>
      <c r="F5302" s="629"/>
      <c r="H5302" s="631"/>
    </row>
    <row r="5303" spans="3:8" x14ac:dyDescent="0.25">
      <c r="C5303" s="31"/>
      <c r="D5303" s="31"/>
      <c r="E5303" s="6"/>
      <c r="F5303" s="629"/>
      <c r="H5303" s="631"/>
    </row>
    <row r="5304" spans="3:8" x14ac:dyDescent="0.25">
      <c r="C5304" s="31"/>
      <c r="D5304" s="31"/>
      <c r="E5304" s="6"/>
      <c r="F5304" s="629"/>
      <c r="H5304" s="631"/>
    </row>
    <row r="5305" spans="3:8" x14ac:dyDescent="0.25">
      <c r="C5305" s="31"/>
      <c r="D5305" s="31"/>
      <c r="E5305" s="6"/>
      <c r="F5305" s="629"/>
      <c r="H5305" s="631"/>
    </row>
    <row r="5306" spans="3:8" x14ac:dyDescent="0.25">
      <c r="C5306" s="31"/>
      <c r="D5306" s="31"/>
      <c r="E5306" s="6"/>
      <c r="F5306" s="629"/>
      <c r="H5306" s="631"/>
    </row>
    <row r="5307" spans="3:8" x14ac:dyDescent="0.25">
      <c r="C5307" s="31"/>
      <c r="D5307" s="31"/>
      <c r="E5307" s="6"/>
      <c r="F5307" s="629"/>
      <c r="H5307" s="631"/>
    </row>
    <row r="5308" spans="3:8" x14ac:dyDescent="0.25">
      <c r="C5308" s="31"/>
      <c r="D5308" s="31"/>
      <c r="E5308" s="6"/>
      <c r="F5308" s="629"/>
      <c r="H5308" s="631"/>
    </row>
    <row r="5309" spans="3:8" x14ac:dyDescent="0.25">
      <c r="C5309" s="31"/>
      <c r="D5309" s="31"/>
      <c r="E5309" s="6"/>
      <c r="F5309" s="629"/>
      <c r="H5309" s="631"/>
    </row>
    <row r="5310" spans="3:8" x14ac:dyDescent="0.25">
      <c r="C5310" s="31"/>
      <c r="D5310" s="31"/>
      <c r="E5310" s="6"/>
      <c r="F5310" s="629"/>
      <c r="H5310" s="631"/>
    </row>
    <row r="5311" spans="3:8" x14ac:dyDescent="0.25">
      <c r="C5311" s="31"/>
      <c r="D5311" s="31"/>
      <c r="E5311" s="6"/>
      <c r="F5311" s="629"/>
      <c r="H5311" s="631"/>
    </row>
    <row r="5312" spans="3:8" x14ac:dyDescent="0.25">
      <c r="C5312" s="31"/>
      <c r="D5312" s="31"/>
      <c r="E5312" s="6"/>
      <c r="F5312" s="629"/>
      <c r="H5312" s="631"/>
    </row>
    <row r="5313" spans="3:8" x14ac:dyDescent="0.25">
      <c r="C5313" s="31"/>
      <c r="D5313" s="31"/>
      <c r="E5313" s="6"/>
      <c r="F5313" s="629"/>
      <c r="H5313" s="631"/>
    </row>
    <row r="5314" spans="3:8" x14ac:dyDescent="0.25">
      <c r="C5314" s="31"/>
      <c r="D5314" s="31"/>
      <c r="E5314" s="6"/>
      <c r="F5314" s="629"/>
      <c r="H5314" s="631"/>
    </row>
    <row r="5315" spans="3:8" x14ac:dyDescent="0.25">
      <c r="C5315" s="31"/>
      <c r="D5315" s="31"/>
      <c r="E5315" s="6"/>
      <c r="F5315" s="629"/>
      <c r="H5315" s="631"/>
    </row>
    <row r="5316" spans="3:8" x14ac:dyDescent="0.25">
      <c r="C5316" s="31"/>
      <c r="D5316" s="31"/>
      <c r="E5316" s="6"/>
      <c r="F5316" s="629"/>
      <c r="H5316" s="631"/>
    </row>
    <row r="5317" spans="3:8" x14ac:dyDescent="0.25">
      <c r="C5317" s="31"/>
      <c r="D5317" s="31"/>
      <c r="E5317" s="6"/>
      <c r="F5317" s="629"/>
      <c r="H5317" s="631"/>
    </row>
    <row r="5318" spans="3:8" x14ac:dyDescent="0.25">
      <c r="C5318" s="31"/>
      <c r="D5318" s="31"/>
      <c r="E5318" s="6"/>
      <c r="F5318" s="629"/>
      <c r="H5318" s="631"/>
    </row>
    <row r="5319" spans="3:8" x14ac:dyDescent="0.25">
      <c r="C5319" s="31"/>
      <c r="D5319" s="31"/>
      <c r="E5319" s="6"/>
      <c r="F5319" s="629"/>
      <c r="H5319" s="631"/>
    </row>
    <row r="5320" spans="3:8" x14ac:dyDescent="0.25">
      <c r="C5320" s="31"/>
      <c r="D5320" s="31"/>
      <c r="E5320" s="6"/>
      <c r="F5320" s="629"/>
      <c r="H5320" s="631"/>
    </row>
    <row r="5321" spans="3:8" x14ac:dyDescent="0.25">
      <c r="C5321" s="31"/>
      <c r="D5321" s="31"/>
      <c r="E5321" s="6"/>
      <c r="F5321" s="629"/>
      <c r="H5321" s="631"/>
    </row>
    <row r="5322" spans="3:8" x14ac:dyDescent="0.25">
      <c r="C5322" s="31"/>
      <c r="D5322" s="31"/>
      <c r="E5322" s="6"/>
      <c r="F5322" s="629"/>
      <c r="H5322" s="631"/>
    </row>
    <row r="5323" spans="3:8" x14ac:dyDescent="0.25">
      <c r="C5323" s="31"/>
      <c r="D5323" s="31"/>
      <c r="E5323" s="6"/>
      <c r="F5323" s="629"/>
      <c r="H5323" s="631"/>
    </row>
    <row r="5324" spans="3:8" x14ac:dyDescent="0.25">
      <c r="C5324" s="31"/>
      <c r="D5324" s="31"/>
      <c r="E5324" s="6"/>
      <c r="F5324" s="629"/>
      <c r="H5324" s="631"/>
    </row>
    <row r="5325" spans="3:8" x14ac:dyDescent="0.25">
      <c r="C5325" s="31"/>
      <c r="D5325" s="31"/>
      <c r="E5325" s="6"/>
      <c r="F5325" s="629"/>
      <c r="H5325" s="631"/>
    </row>
    <row r="5326" spans="3:8" x14ac:dyDescent="0.25">
      <c r="C5326" s="31"/>
      <c r="D5326" s="31"/>
      <c r="E5326" s="6"/>
      <c r="F5326" s="629"/>
      <c r="H5326" s="631"/>
    </row>
    <row r="5327" spans="3:8" x14ac:dyDescent="0.25">
      <c r="C5327" s="31"/>
      <c r="D5327" s="31"/>
      <c r="E5327" s="6"/>
      <c r="F5327" s="629"/>
      <c r="H5327" s="631"/>
    </row>
    <row r="5328" spans="3:8" x14ac:dyDescent="0.25">
      <c r="C5328" s="31"/>
      <c r="D5328" s="31"/>
      <c r="E5328" s="6"/>
      <c r="F5328" s="629"/>
      <c r="H5328" s="631"/>
    </row>
    <row r="5329" spans="3:8" x14ac:dyDescent="0.25">
      <c r="C5329" s="31"/>
      <c r="D5329" s="31"/>
      <c r="E5329" s="6"/>
      <c r="F5329" s="629"/>
      <c r="H5329" s="631"/>
    </row>
    <row r="5330" spans="3:8" x14ac:dyDescent="0.25">
      <c r="C5330" s="31"/>
      <c r="D5330" s="31"/>
      <c r="E5330" s="6"/>
      <c r="F5330" s="629"/>
      <c r="H5330" s="631"/>
    </row>
    <row r="5331" spans="3:8" x14ac:dyDescent="0.25">
      <c r="C5331" s="31"/>
      <c r="D5331" s="31"/>
      <c r="E5331" s="6"/>
      <c r="F5331" s="629"/>
      <c r="H5331" s="631"/>
    </row>
    <row r="5332" spans="3:8" x14ac:dyDescent="0.25">
      <c r="C5332" s="31"/>
      <c r="D5332" s="31"/>
      <c r="E5332" s="6"/>
      <c r="F5332" s="629"/>
      <c r="H5332" s="631"/>
    </row>
    <row r="5333" spans="3:8" x14ac:dyDescent="0.25">
      <c r="C5333" s="31"/>
      <c r="D5333" s="31"/>
      <c r="E5333" s="6"/>
      <c r="F5333" s="629"/>
      <c r="H5333" s="631"/>
    </row>
    <row r="5334" spans="3:8" x14ac:dyDescent="0.25">
      <c r="C5334" s="31"/>
      <c r="D5334" s="31"/>
      <c r="E5334" s="6"/>
      <c r="F5334" s="629"/>
      <c r="H5334" s="631"/>
    </row>
    <row r="5335" spans="3:8" x14ac:dyDescent="0.25">
      <c r="C5335" s="31"/>
      <c r="D5335" s="31"/>
      <c r="E5335" s="6"/>
      <c r="F5335" s="629"/>
      <c r="H5335" s="631"/>
    </row>
    <row r="5336" spans="3:8" x14ac:dyDescent="0.25">
      <c r="C5336" s="31"/>
      <c r="D5336" s="31"/>
      <c r="E5336" s="6"/>
      <c r="F5336" s="629"/>
      <c r="H5336" s="631"/>
    </row>
    <row r="5337" spans="3:8" x14ac:dyDescent="0.25">
      <c r="C5337" s="31"/>
      <c r="D5337" s="31"/>
      <c r="E5337" s="6"/>
      <c r="F5337" s="629"/>
      <c r="H5337" s="631"/>
    </row>
    <row r="5338" spans="3:8" x14ac:dyDescent="0.25">
      <c r="C5338" s="31"/>
      <c r="D5338" s="31"/>
      <c r="E5338" s="6"/>
      <c r="F5338" s="629"/>
      <c r="H5338" s="631"/>
    </row>
    <row r="5339" spans="3:8" x14ac:dyDescent="0.25">
      <c r="C5339" s="31"/>
      <c r="D5339" s="31"/>
      <c r="E5339" s="6"/>
      <c r="F5339" s="629"/>
      <c r="H5339" s="631"/>
    </row>
    <row r="5340" spans="3:8" x14ac:dyDescent="0.25">
      <c r="C5340" s="31"/>
      <c r="D5340" s="31"/>
      <c r="E5340" s="6"/>
      <c r="F5340" s="629"/>
      <c r="H5340" s="631"/>
    </row>
    <row r="5341" spans="3:8" x14ac:dyDescent="0.25">
      <c r="C5341" s="31"/>
      <c r="D5341" s="31"/>
      <c r="E5341" s="6"/>
      <c r="F5341" s="629"/>
      <c r="H5341" s="631"/>
    </row>
    <row r="5342" spans="3:8" x14ac:dyDescent="0.25">
      <c r="C5342" s="31"/>
      <c r="D5342" s="31"/>
      <c r="E5342" s="6"/>
      <c r="F5342" s="629"/>
      <c r="H5342" s="631"/>
    </row>
    <row r="5343" spans="3:8" x14ac:dyDescent="0.25">
      <c r="C5343" s="31"/>
      <c r="D5343" s="31"/>
      <c r="E5343" s="6"/>
      <c r="F5343" s="629"/>
      <c r="H5343" s="631"/>
    </row>
    <row r="5344" spans="3:8" x14ac:dyDescent="0.25">
      <c r="C5344" s="31"/>
      <c r="D5344" s="31"/>
      <c r="E5344" s="6"/>
      <c r="F5344" s="629"/>
      <c r="H5344" s="631"/>
    </row>
    <row r="5345" spans="3:8" x14ac:dyDescent="0.25">
      <c r="C5345" s="31"/>
      <c r="D5345" s="31"/>
      <c r="E5345" s="6"/>
      <c r="F5345" s="629"/>
      <c r="H5345" s="631"/>
    </row>
    <row r="5346" spans="3:8" x14ac:dyDescent="0.25">
      <c r="C5346" s="31"/>
      <c r="D5346" s="31"/>
      <c r="E5346" s="6"/>
      <c r="F5346" s="629"/>
      <c r="H5346" s="631"/>
    </row>
    <row r="5347" spans="3:8" x14ac:dyDescent="0.25">
      <c r="C5347" s="31"/>
      <c r="D5347" s="31"/>
      <c r="E5347" s="6"/>
      <c r="F5347" s="629"/>
      <c r="H5347" s="631"/>
    </row>
    <row r="5348" spans="3:8" x14ac:dyDescent="0.25">
      <c r="C5348" s="31"/>
      <c r="D5348" s="31"/>
      <c r="E5348" s="6"/>
      <c r="F5348" s="629"/>
      <c r="H5348" s="631"/>
    </row>
    <row r="5349" spans="3:8" x14ac:dyDescent="0.25">
      <c r="C5349" s="31"/>
      <c r="D5349" s="31"/>
      <c r="E5349" s="6"/>
      <c r="F5349" s="629"/>
      <c r="H5349" s="631"/>
    </row>
    <row r="5350" spans="3:8" x14ac:dyDescent="0.25">
      <c r="C5350" s="31"/>
      <c r="D5350" s="31"/>
      <c r="E5350" s="6"/>
      <c r="F5350" s="629"/>
      <c r="H5350" s="631"/>
    </row>
    <row r="5351" spans="3:8" x14ac:dyDescent="0.25">
      <c r="C5351" s="31"/>
      <c r="D5351" s="31"/>
      <c r="E5351" s="6"/>
      <c r="F5351" s="629"/>
      <c r="H5351" s="631"/>
    </row>
    <row r="5352" spans="3:8" x14ac:dyDescent="0.25">
      <c r="C5352" s="31"/>
      <c r="D5352" s="31"/>
      <c r="E5352" s="6"/>
      <c r="F5352" s="629"/>
      <c r="H5352" s="631"/>
    </row>
    <row r="5353" spans="3:8" x14ac:dyDescent="0.25">
      <c r="C5353" s="31"/>
      <c r="D5353" s="31"/>
      <c r="E5353" s="6"/>
      <c r="F5353" s="629"/>
      <c r="H5353" s="631"/>
    </row>
    <row r="5354" spans="3:8" x14ac:dyDescent="0.25">
      <c r="C5354" s="31"/>
      <c r="D5354" s="31"/>
      <c r="E5354" s="6"/>
      <c r="F5354" s="629"/>
      <c r="H5354" s="631"/>
    </row>
    <row r="5355" spans="3:8" x14ac:dyDescent="0.25">
      <c r="C5355" s="31"/>
      <c r="D5355" s="31"/>
      <c r="E5355" s="6"/>
      <c r="F5355" s="629"/>
      <c r="H5355" s="631"/>
    </row>
    <row r="5356" spans="3:8" x14ac:dyDescent="0.25">
      <c r="C5356" s="31"/>
      <c r="D5356" s="31"/>
      <c r="E5356" s="6"/>
      <c r="F5356" s="629"/>
      <c r="H5356" s="631"/>
    </row>
    <row r="5357" spans="3:8" x14ac:dyDescent="0.25">
      <c r="C5357" s="31"/>
      <c r="D5357" s="31"/>
      <c r="E5357" s="6"/>
      <c r="F5357" s="629"/>
      <c r="H5357" s="631"/>
    </row>
    <row r="5358" spans="3:8" x14ac:dyDescent="0.25">
      <c r="C5358" s="31"/>
      <c r="D5358" s="31"/>
      <c r="E5358" s="6"/>
      <c r="F5358" s="629"/>
      <c r="H5358" s="631"/>
    </row>
    <row r="5359" spans="3:8" x14ac:dyDescent="0.25">
      <c r="C5359" s="31"/>
      <c r="D5359" s="31"/>
      <c r="E5359" s="6"/>
      <c r="F5359" s="629"/>
      <c r="H5359" s="631"/>
    </row>
    <row r="5360" spans="3:8" x14ac:dyDescent="0.25">
      <c r="C5360" s="31"/>
      <c r="D5360" s="31"/>
      <c r="E5360" s="6"/>
      <c r="F5360" s="629"/>
      <c r="H5360" s="631"/>
    </row>
    <row r="5361" spans="3:8" x14ac:dyDescent="0.25">
      <c r="C5361" s="31"/>
      <c r="D5361" s="31"/>
      <c r="E5361" s="6"/>
      <c r="F5361" s="629"/>
      <c r="H5361" s="631"/>
    </row>
    <row r="5362" spans="3:8" x14ac:dyDescent="0.25">
      <c r="C5362" s="31"/>
      <c r="D5362" s="31"/>
      <c r="E5362" s="6"/>
      <c r="F5362" s="629"/>
      <c r="H5362" s="631"/>
    </row>
    <row r="5363" spans="3:8" x14ac:dyDescent="0.25">
      <c r="C5363" s="31"/>
      <c r="D5363" s="31"/>
      <c r="E5363" s="6"/>
      <c r="F5363" s="629"/>
      <c r="H5363" s="631"/>
    </row>
    <row r="5364" spans="3:8" x14ac:dyDescent="0.25">
      <c r="C5364" s="31"/>
      <c r="D5364" s="31"/>
      <c r="E5364" s="6"/>
      <c r="F5364" s="629"/>
      <c r="H5364" s="631"/>
    </row>
    <row r="5365" spans="3:8" x14ac:dyDescent="0.25">
      <c r="C5365" s="31"/>
      <c r="D5365" s="31"/>
      <c r="E5365" s="6"/>
      <c r="F5365" s="629"/>
      <c r="H5365" s="631"/>
    </row>
    <row r="5366" spans="3:8" x14ac:dyDescent="0.25">
      <c r="C5366" s="31"/>
      <c r="D5366" s="31"/>
      <c r="E5366" s="6"/>
      <c r="F5366" s="629"/>
      <c r="H5366" s="631"/>
    </row>
    <row r="5367" spans="3:8" x14ac:dyDescent="0.25">
      <c r="C5367" s="31"/>
      <c r="D5367" s="31"/>
      <c r="E5367" s="6"/>
      <c r="F5367" s="629"/>
      <c r="H5367" s="631"/>
    </row>
    <row r="5368" spans="3:8" x14ac:dyDescent="0.25">
      <c r="C5368" s="31"/>
      <c r="D5368" s="31"/>
      <c r="E5368" s="6"/>
      <c r="F5368" s="629"/>
      <c r="H5368" s="631"/>
    </row>
    <row r="5369" spans="3:8" x14ac:dyDescent="0.25">
      <c r="C5369" s="31"/>
      <c r="D5369" s="31"/>
      <c r="E5369" s="6"/>
      <c r="F5369" s="629"/>
      <c r="H5369" s="631"/>
    </row>
    <row r="5370" spans="3:8" x14ac:dyDescent="0.25">
      <c r="C5370" s="31"/>
      <c r="D5370" s="31"/>
      <c r="E5370" s="6"/>
      <c r="F5370" s="629"/>
      <c r="H5370" s="631"/>
    </row>
    <row r="5371" spans="3:8" x14ac:dyDescent="0.25">
      <c r="C5371" s="31"/>
      <c r="D5371" s="31"/>
      <c r="E5371" s="6"/>
      <c r="F5371" s="629"/>
      <c r="H5371" s="631"/>
    </row>
    <row r="5372" spans="3:8" x14ac:dyDescent="0.25">
      <c r="C5372" s="31"/>
      <c r="D5372" s="31"/>
      <c r="E5372" s="6"/>
      <c r="F5372" s="629"/>
      <c r="H5372" s="631"/>
    </row>
    <row r="5373" spans="3:8" x14ac:dyDescent="0.25">
      <c r="C5373" s="31"/>
      <c r="D5373" s="31"/>
      <c r="E5373" s="6"/>
      <c r="F5373" s="629"/>
      <c r="H5373" s="631"/>
    </row>
    <row r="5374" spans="3:8" x14ac:dyDescent="0.25">
      <c r="C5374" s="31"/>
      <c r="D5374" s="31"/>
      <c r="E5374" s="6"/>
      <c r="F5374" s="629"/>
      <c r="H5374" s="631"/>
    </row>
    <row r="5375" spans="3:8" x14ac:dyDescent="0.25">
      <c r="C5375" s="31"/>
      <c r="D5375" s="31"/>
      <c r="E5375" s="6"/>
      <c r="F5375" s="629"/>
      <c r="H5375" s="631"/>
    </row>
    <row r="5376" spans="3:8" x14ac:dyDescent="0.25">
      <c r="C5376" s="31"/>
      <c r="D5376" s="31"/>
      <c r="E5376" s="6"/>
      <c r="F5376" s="629"/>
      <c r="H5376" s="631"/>
    </row>
    <row r="5377" spans="3:8" x14ac:dyDescent="0.25">
      <c r="C5377" s="31"/>
      <c r="D5377" s="31"/>
      <c r="E5377" s="6"/>
      <c r="F5377" s="629"/>
      <c r="H5377" s="631"/>
    </row>
    <row r="5378" spans="3:8" x14ac:dyDescent="0.25">
      <c r="C5378" s="31"/>
      <c r="D5378" s="31"/>
      <c r="E5378" s="6"/>
      <c r="F5378" s="629"/>
      <c r="H5378" s="631"/>
    </row>
    <row r="5379" spans="3:8" x14ac:dyDescent="0.25">
      <c r="C5379" s="31"/>
      <c r="D5379" s="31"/>
      <c r="E5379" s="6"/>
      <c r="F5379" s="629"/>
      <c r="H5379" s="631"/>
    </row>
    <row r="5380" spans="3:8" x14ac:dyDescent="0.25">
      <c r="C5380" s="31"/>
      <c r="D5380" s="31"/>
      <c r="E5380" s="6"/>
      <c r="F5380" s="629"/>
      <c r="H5380" s="631"/>
    </row>
    <row r="5381" spans="3:8" x14ac:dyDescent="0.25">
      <c r="C5381" s="31"/>
      <c r="D5381" s="31"/>
      <c r="E5381" s="6"/>
      <c r="F5381" s="629"/>
      <c r="H5381" s="631"/>
    </row>
    <row r="5382" spans="3:8" x14ac:dyDescent="0.25">
      <c r="C5382" s="31"/>
      <c r="D5382" s="31"/>
      <c r="E5382" s="6"/>
      <c r="F5382" s="629"/>
      <c r="H5382" s="631"/>
    </row>
    <row r="5383" spans="3:8" x14ac:dyDescent="0.25">
      <c r="C5383" s="31"/>
      <c r="D5383" s="31"/>
      <c r="E5383" s="6"/>
      <c r="F5383" s="629"/>
      <c r="H5383" s="631"/>
    </row>
    <row r="5384" spans="3:8" x14ac:dyDescent="0.25">
      <c r="C5384" s="31"/>
      <c r="D5384" s="31"/>
      <c r="E5384" s="6"/>
      <c r="F5384" s="629"/>
      <c r="H5384" s="631"/>
    </row>
    <row r="5385" spans="3:8" x14ac:dyDescent="0.25">
      <c r="C5385" s="31"/>
      <c r="D5385" s="31"/>
      <c r="E5385" s="6"/>
      <c r="F5385" s="629"/>
      <c r="H5385" s="631"/>
    </row>
    <row r="5386" spans="3:8" x14ac:dyDescent="0.25">
      <c r="C5386" s="31"/>
      <c r="D5386" s="31"/>
      <c r="E5386" s="6"/>
      <c r="F5386" s="629"/>
      <c r="H5386" s="631"/>
    </row>
    <row r="5387" spans="3:8" x14ac:dyDescent="0.25">
      <c r="C5387" s="31"/>
      <c r="D5387" s="31"/>
      <c r="E5387" s="6"/>
      <c r="F5387" s="629"/>
      <c r="H5387" s="631"/>
    </row>
    <row r="5388" spans="3:8" x14ac:dyDescent="0.25">
      <c r="C5388" s="31"/>
      <c r="D5388" s="31"/>
      <c r="E5388" s="6"/>
      <c r="F5388" s="629"/>
      <c r="H5388" s="631"/>
    </row>
    <row r="5389" spans="3:8" x14ac:dyDescent="0.25">
      <c r="C5389" s="31"/>
      <c r="D5389" s="31"/>
      <c r="E5389" s="6"/>
      <c r="F5389" s="629"/>
      <c r="H5389" s="631"/>
    </row>
    <row r="5390" spans="3:8" x14ac:dyDescent="0.25">
      <c r="C5390" s="31"/>
      <c r="D5390" s="31"/>
      <c r="E5390" s="6"/>
      <c r="F5390" s="629"/>
      <c r="H5390" s="631"/>
    </row>
    <row r="5391" spans="3:8" x14ac:dyDescent="0.25">
      <c r="C5391" s="31"/>
      <c r="D5391" s="31"/>
      <c r="E5391" s="6"/>
      <c r="F5391" s="629"/>
      <c r="H5391" s="631"/>
    </row>
    <row r="5392" spans="3:8" x14ac:dyDescent="0.25">
      <c r="C5392" s="31"/>
      <c r="D5392" s="31"/>
      <c r="E5392" s="6"/>
      <c r="F5392" s="629"/>
      <c r="H5392" s="631"/>
    </row>
    <row r="5393" spans="3:8" x14ac:dyDescent="0.25">
      <c r="C5393" s="31"/>
      <c r="D5393" s="31"/>
      <c r="E5393" s="6"/>
      <c r="F5393" s="629"/>
      <c r="H5393" s="631"/>
    </row>
    <row r="5394" spans="3:8" x14ac:dyDescent="0.25">
      <c r="C5394" s="31"/>
      <c r="D5394" s="31"/>
      <c r="E5394" s="6"/>
      <c r="F5394" s="629"/>
      <c r="H5394" s="631"/>
    </row>
    <row r="5395" spans="3:8" x14ac:dyDescent="0.25">
      <c r="C5395" s="31"/>
      <c r="D5395" s="31"/>
      <c r="E5395" s="6"/>
      <c r="F5395" s="629"/>
      <c r="H5395" s="631"/>
    </row>
    <row r="5396" spans="3:8" x14ac:dyDescent="0.25">
      <c r="C5396" s="31"/>
      <c r="D5396" s="31"/>
      <c r="E5396" s="6"/>
      <c r="F5396" s="629"/>
      <c r="H5396" s="631"/>
    </row>
    <row r="5397" spans="3:8" x14ac:dyDescent="0.25">
      <c r="C5397" s="31"/>
      <c r="D5397" s="31"/>
      <c r="E5397" s="6"/>
      <c r="F5397" s="629"/>
      <c r="H5397" s="631"/>
    </row>
    <row r="5398" spans="3:8" x14ac:dyDescent="0.25">
      <c r="C5398" s="31"/>
      <c r="D5398" s="31"/>
      <c r="E5398" s="6"/>
      <c r="F5398" s="629"/>
      <c r="H5398" s="631"/>
    </row>
    <row r="5399" spans="3:8" x14ac:dyDescent="0.25">
      <c r="C5399" s="31"/>
      <c r="D5399" s="31"/>
      <c r="E5399" s="6"/>
      <c r="F5399" s="629"/>
      <c r="H5399" s="631"/>
    </row>
    <row r="5400" spans="3:8" x14ac:dyDescent="0.25">
      <c r="C5400" s="31"/>
      <c r="D5400" s="31"/>
      <c r="E5400" s="6"/>
      <c r="F5400" s="629"/>
      <c r="H5400" s="631"/>
    </row>
    <row r="5401" spans="3:8" x14ac:dyDescent="0.25">
      <c r="C5401" s="31"/>
      <c r="D5401" s="31"/>
      <c r="E5401" s="6"/>
      <c r="F5401" s="629"/>
      <c r="H5401" s="631"/>
    </row>
    <row r="5402" spans="3:8" x14ac:dyDescent="0.25">
      <c r="C5402" s="31"/>
      <c r="D5402" s="31"/>
      <c r="E5402" s="6"/>
      <c r="F5402" s="629"/>
      <c r="H5402" s="631"/>
    </row>
    <row r="5403" spans="3:8" x14ac:dyDescent="0.25">
      <c r="C5403" s="31"/>
      <c r="D5403" s="31"/>
      <c r="E5403" s="6"/>
      <c r="F5403" s="629"/>
      <c r="H5403" s="631"/>
    </row>
    <row r="5404" spans="3:8" x14ac:dyDescent="0.25">
      <c r="C5404" s="31"/>
      <c r="D5404" s="31"/>
      <c r="E5404" s="6"/>
      <c r="F5404" s="629"/>
      <c r="H5404" s="631"/>
    </row>
    <row r="5405" spans="3:8" x14ac:dyDescent="0.25">
      <c r="C5405" s="31"/>
      <c r="D5405" s="31"/>
      <c r="E5405" s="6"/>
      <c r="F5405" s="629"/>
      <c r="H5405" s="631"/>
    </row>
    <row r="5406" spans="3:8" x14ac:dyDescent="0.25">
      <c r="C5406" s="31"/>
      <c r="D5406" s="31"/>
      <c r="E5406" s="6"/>
      <c r="F5406" s="629"/>
      <c r="H5406" s="631"/>
    </row>
    <row r="5407" spans="3:8" x14ac:dyDescent="0.25">
      <c r="C5407" s="31"/>
      <c r="D5407" s="31"/>
      <c r="E5407" s="6"/>
      <c r="F5407" s="629"/>
      <c r="H5407" s="631"/>
    </row>
    <row r="5408" spans="3:8" x14ac:dyDescent="0.25">
      <c r="C5408" s="31"/>
      <c r="D5408" s="31"/>
      <c r="E5408" s="6"/>
      <c r="F5408" s="629"/>
      <c r="H5408" s="631"/>
    </row>
    <row r="5409" spans="3:8" x14ac:dyDescent="0.25">
      <c r="C5409" s="31"/>
      <c r="D5409" s="31"/>
      <c r="E5409" s="6"/>
      <c r="F5409" s="629"/>
      <c r="H5409" s="631"/>
    </row>
    <row r="5410" spans="3:8" x14ac:dyDescent="0.25">
      <c r="C5410" s="31"/>
      <c r="D5410" s="31"/>
      <c r="E5410" s="6"/>
      <c r="F5410" s="629"/>
      <c r="H5410" s="631"/>
    </row>
    <row r="5411" spans="3:8" x14ac:dyDescent="0.25">
      <c r="C5411" s="31"/>
      <c r="D5411" s="31"/>
      <c r="E5411" s="6"/>
      <c r="F5411" s="629"/>
      <c r="H5411" s="631"/>
    </row>
    <row r="5412" spans="3:8" x14ac:dyDescent="0.25">
      <c r="C5412" s="31"/>
      <c r="D5412" s="31"/>
      <c r="E5412" s="6"/>
      <c r="F5412" s="629"/>
      <c r="H5412" s="631"/>
    </row>
    <row r="5413" spans="3:8" x14ac:dyDescent="0.25">
      <c r="C5413" s="31"/>
      <c r="D5413" s="31"/>
      <c r="E5413" s="6"/>
      <c r="F5413" s="629"/>
      <c r="H5413" s="631"/>
    </row>
    <row r="5414" spans="3:8" x14ac:dyDescent="0.25">
      <c r="C5414" s="31"/>
      <c r="D5414" s="31"/>
      <c r="E5414" s="6"/>
      <c r="F5414" s="629"/>
      <c r="H5414" s="631"/>
    </row>
    <row r="5415" spans="3:8" x14ac:dyDescent="0.25">
      <c r="C5415" s="31"/>
      <c r="D5415" s="31"/>
      <c r="E5415" s="6"/>
      <c r="F5415" s="629"/>
      <c r="H5415" s="631"/>
    </row>
    <row r="5416" spans="3:8" x14ac:dyDescent="0.25">
      <c r="C5416" s="31"/>
      <c r="D5416" s="31"/>
      <c r="E5416" s="6"/>
      <c r="F5416" s="629"/>
      <c r="H5416" s="631"/>
    </row>
    <row r="5417" spans="3:8" x14ac:dyDescent="0.25">
      <c r="C5417" s="31"/>
      <c r="D5417" s="31"/>
      <c r="E5417" s="6"/>
      <c r="F5417" s="629"/>
      <c r="H5417" s="631"/>
    </row>
    <row r="5418" spans="3:8" x14ac:dyDescent="0.25">
      <c r="C5418" s="31"/>
      <c r="D5418" s="31"/>
      <c r="E5418" s="6"/>
      <c r="F5418" s="629"/>
      <c r="H5418" s="631"/>
    </row>
    <row r="5419" spans="3:8" x14ac:dyDescent="0.25">
      <c r="C5419" s="31"/>
      <c r="D5419" s="31"/>
      <c r="E5419" s="6"/>
      <c r="F5419" s="629"/>
      <c r="H5419" s="631"/>
    </row>
    <row r="5420" spans="3:8" x14ac:dyDescent="0.25">
      <c r="C5420" s="31"/>
      <c r="D5420" s="31"/>
      <c r="E5420" s="6"/>
      <c r="F5420" s="629"/>
      <c r="H5420" s="631"/>
    </row>
    <row r="5421" spans="3:8" x14ac:dyDescent="0.25">
      <c r="C5421" s="31"/>
      <c r="D5421" s="31"/>
      <c r="E5421" s="6"/>
      <c r="F5421" s="629"/>
      <c r="H5421" s="631"/>
    </row>
    <row r="5422" spans="3:8" x14ac:dyDescent="0.25">
      <c r="C5422" s="31"/>
      <c r="D5422" s="31"/>
      <c r="E5422" s="6"/>
      <c r="F5422" s="629"/>
      <c r="H5422" s="631"/>
    </row>
    <row r="5423" spans="3:8" x14ac:dyDescent="0.25">
      <c r="C5423" s="31"/>
      <c r="D5423" s="31"/>
      <c r="E5423" s="6"/>
      <c r="F5423" s="629"/>
      <c r="H5423" s="631"/>
    </row>
    <row r="5424" spans="3:8" x14ac:dyDescent="0.25">
      <c r="C5424" s="31"/>
      <c r="D5424" s="31"/>
      <c r="E5424" s="6"/>
      <c r="F5424" s="629"/>
      <c r="H5424" s="631"/>
    </row>
    <row r="5425" spans="3:8" x14ac:dyDescent="0.25">
      <c r="C5425" s="31"/>
      <c r="D5425" s="31"/>
      <c r="E5425" s="6"/>
      <c r="F5425" s="629"/>
      <c r="H5425" s="631"/>
    </row>
    <row r="5426" spans="3:8" x14ac:dyDescent="0.25">
      <c r="C5426" s="31"/>
      <c r="D5426" s="31"/>
      <c r="E5426" s="6"/>
      <c r="F5426" s="629"/>
      <c r="H5426" s="631"/>
    </row>
    <row r="5427" spans="3:8" x14ac:dyDescent="0.25">
      <c r="C5427" s="31"/>
      <c r="D5427" s="31"/>
      <c r="E5427" s="6"/>
      <c r="F5427" s="629"/>
      <c r="H5427" s="631"/>
    </row>
    <row r="5428" spans="3:8" x14ac:dyDescent="0.25">
      <c r="C5428" s="31"/>
      <c r="D5428" s="31"/>
      <c r="E5428" s="6"/>
      <c r="F5428" s="629"/>
      <c r="H5428" s="631"/>
    </row>
    <row r="5429" spans="3:8" x14ac:dyDescent="0.25">
      <c r="C5429" s="31"/>
      <c r="D5429" s="31"/>
      <c r="E5429" s="6"/>
      <c r="F5429" s="629"/>
      <c r="H5429" s="631"/>
    </row>
    <row r="5430" spans="3:8" x14ac:dyDescent="0.25">
      <c r="C5430" s="31"/>
      <c r="D5430" s="31"/>
      <c r="E5430" s="6"/>
      <c r="F5430" s="629"/>
      <c r="H5430" s="631"/>
    </row>
    <row r="5431" spans="3:8" x14ac:dyDescent="0.25">
      <c r="C5431" s="31"/>
      <c r="D5431" s="31"/>
      <c r="E5431" s="6"/>
      <c r="F5431" s="629"/>
      <c r="H5431" s="631"/>
    </row>
    <row r="5432" spans="3:8" x14ac:dyDescent="0.25">
      <c r="C5432" s="31"/>
      <c r="D5432" s="31"/>
      <c r="E5432" s="6"/>
      <c r="F5432" s="629"/>
      <c r="H5432" s="631"/>
    </row>
    <row r="5433" spans="3:8" x14ac:dyDescent="0.25">
      <c r="C5433" s="31"/>
      <c r="D5433" s="31"/>
      <c r="E5433" s="6"/>
      <c r="F5433" s="629"/>
      <c r="H5433" s="631"/>
    </row>
    <row r="5434" spans="3:8" x14ac:dyDescent="0.25">
      <c r="C5434" s="31"/>
      <c r="D5434" s="31"/>
      <c r="E5434" s="6"/>
      <c r="F5434" s="629"/>
      <c r="H5434" s="631"/>
    </row>
    <row r="5435" spans="3:8" x14ac:dyDescent="0.25">
      <c r="C5435" s="31"/>
      <c r="D5435" s="31"/>
      <c r="E5435" s="6"/>
      <c r="F5435" s="629"/>
      <c r="H5435" s="631"/>
    </row>
    <row r="5436" spans="3:8" x14ac:dyDescent="0.25">
      <c r="C5436" s="31"/>
      <c r="D5436" s="31"/>
      <c r="E5436" s="6"/>
      <c r="F5436" s="629"/>
      <c r="H5436" s="631"/>
    </row>
    <row r="5437" spans="3:8" x14ac:dyDescent="0.25">
      <c r="C5437" s="31"/>
      <c r="D5437" s="31"/>
      <c r="E5437" s="6"/>
      <c r="F5437" s="629"/>
      <c r="H5437" s="631"/>
    </row>
    <row r="5438" spans="3:8" x14ac:dyDescent="0.25">
      <c r="C5438" s="31"/>
      <c r="D5438" s="31"/>
      <c r="E5438" s="6"/>
      <c r="F5438" s="629"/>
      <c r="H5438" s="631"/>
    </row>
    <row r="5439" spans="3:8" x14ac:dyDescent="0.25">
      <c r="C5439" s="31"/>
      <c r="D5439" s="31"/>
      <c r="E5439" s="6"/>
      <c r="F5439" s="629"/>
      <c r="H5439" s="631"/>
    </row>
    <row r="5440" spans="3:8" x14ac:dyDescent="0.25">
      <c r="C5440" s="31"/>
      <c r="D5440" s="31"/>
      <c r="E5440" s="6"/>
      <c r="F5440" s="629"/>
      <c r="H5440" s="631"/>
    </row>
    <row r="5441" spans="3:8" x14ac:dyDescent="0.25">
      <c r="C5441" s="31"/>
      <c r="D5441" s="31"/>
      <c r="E5441" s="6"/>
      <c r="F5441" s="629"/>
      <c r="H5441" s="631"/>
    </row>
    <row r="5442" spans="3:8" x14ac:dyDescent="0.25">
      <c r="C5442" s="31"/>
      <c r="D5442" s="31"/>
      <c r="E5442" s="6"/>
      <c r="F5442" s="629"/>
      <c r="H5442" s="631"/>
    </row>
    <row r="5443" spans="3:8" x14ac:dyDescent="0.25">
      <c r="C5443" s="31"/>
      <c r="D5443" s="31"/>
      <c r="E5443" s="6"/>
      <c r="F5443" s="629"/>
      <c r="H5443" s="631"/>
    </row>
    <row r="5444" spans="3:8" x14ac:dyDescent="0.25">
      <c r="C5444" s="31"/>
      <c r="D5444" s="31"/>
      <c r="E5444" s="6"/>
      <c r="F5444" s="629"/>
      <c r="H5444" s="631"/>
    </row>
    <row r="5445" spans="3:8" x14ac:dyDescent="0.25">
      <c r="C5445" s="31"/>
      <c r="D5445" s="31"/>
      <c r="E5445" s="6"/>
      <c r="F5445" s="629"/>
      <c r="H5445" s="631"/>
    </row>
    <row r="5446" spans="3:8" x14ac:dyDescent="0.25">
      <c r="C5446" s="31"/>
      <c r="D5446" s="31"/>
      <c r="E5446" s="6"/>
      <c r="F5446" s="629"/>
      <c r="H5446" s="631"/>
    </row>
    <row r="5447" spans="3:8" x14ac:dyDescent="0.25">
      <c r="C5447" s="31"/>
      <c r="D5447" s="31"/>
      <c r="E5447" s="6"/>
      <c r="F5447" s="629"/>
      <c r="H5447" s="631"/>
    </row>
    <row r="5448" spans="3:8" x14ac:dyDescent="0.25">
      <c r="C5448" s="31"/>
      <c r="D5448" s="31"/>
      <c r="E5448" s="6"/>
      <c r="F5448" s="629"/>
      <c r="H5448" s="631"/>
    </row>
    <row r="5449" spans="3:8" x14ac:dyDescent="0.25">
      <c r="C5449" s="31"/>
      <c r="D5449" s="31"/>
      <c r="E5449" s="6"/>
      <c r="F5449" s="629"/>
      <c r="H5449" s="631"/>
    </row>
    <row r="5450" spans="3:8" x14ac:dyDescent="0.25">
      <c r="C5450" s="31"/>
      <c r="D5450" s="31"/>
      <c r="E5450" s="6"/>
      <c r="F5450" s="629"/>
      <c r="H5450" s="631"/>
    </row>
    <row r="5451" spans="3:8" x14ac:dyDescent="0.25">
      <c r="C5451" s="31"/>
      <c r="D5451" s="31"/>
      <c r="E5451" s="6"/>
      <c r="F5451" s="629"/>
      <c r="H5451" s="631"/>
    </row>
    <row r="5452" spans="3:8" x14ac:dyDescent="0.25">
      <c r="C5452" s="31"/>
      <c r="D5452" s="31"/>
      <c r="E5452" s="6"/>
      <c r="F5452" s="629"/>
      <c r="H5452" s="631"/>
    </row>
    <row r="5453" spans="3:8" x14ac:dyDescent="0.25">
      <c r="C5453" s="31"/>
      <c r="D5453" s="31"/>
      <c r="E5453" s="6"/>
      <c r="F5453" s="629"/>
      <c r="H5453" s="631"/>
    </row>
    <row r="5454" spans="3:8" x14ac:dyDescent="0.25">
      <c r="C5454" s="31"/>
      <c r="D5454" s="31"/>
      <c r="E5454" s="6"/>
      <c r="F5454" s="629"/>
      <c r="H5454" s="631"/>
    </row>
    <row r="5455" spans="3:8" x14ac:dyDescent="0.25">
      <c r="C5455" s="31"/>
      <c r="D5455" s="31"/>
      <c r="E5455" s="6"/>
      <c r="F5455" s="629"/>
      <c r="H5455" s="631"/>
    </row>
    <row r="5456" spans="3:8" x14ac:dyDescent="0.25">
      <c r="C5456" s="31"/>
      <c r="D5456" s="31"/>
      <c r="E5456" s="6"/>
      <c r="F5456" s="629"/>
      <c r="H5456" s="631"/>
    </row>
    <row r="5457" spans="3:8" x14ac:dyDescent="0.25">
      <c r="C5457" s="31"/>
      <c r="D5457" s="31"/>
      <c r="E5457" s="6"/>
      <c r="F5457" s="629"/>
      <c r="H5457" s="631"/>
    </row>
    <row r="5458" spans="3:8" x14ac:dyDescent="0.25">
      <c r="C5458" s="31"/>
      <c r="D5458" s="31"/>
      <c r="E5458" s="6"/>
      <c r="F5458" s="629"/>
      <c r="H5458" s="631"/>
    </row>
    <row r="5459" spans="3:8" x14ac:dyDescent="0.25">
      <c r="C5459" s="31"/>
      <c r="D5459" s="31"/>
      <c r="E5459" s="6"/>
      <c r="F5459" s="629"/>
      <c r="H5459" s="631"/>
    </row>
    <row r="5460" spans="3:8" x14ac:dyDescent="0.25">
      <c r="C5460" s="31"/>
      <c r="D5460" s="31"/>
      <c r="E5460" s="6"/>
      <c r="F5460" s="629"/>
      <c r="H5460" s="631"/>
    </row>
    <row r="5461" spans="3:8" x14ac:dyDescent="0.25">
      <c r="C5461" s="31"/>
      <c r="D5461" s="31"/>
      <c r="E5461" s="6"/>
      <c r="F5461" s="629"/>
      <c r="H5461" s="631"/>
    </row>
    <row r="5462" spans="3:8" x14ac:dyDescent="0.25">
      <c r="C5462" s="31"/>
      <c r="D5462" s="31"/>
      <c r="E5462" s="6"/>
      <c r="F5462" s="629"/>
      <c r="H5462" s="631"/>
    </row>
    <row r="5463" spans="3:8" x14ac:dyDescent="0.25">
      <c r="C5463" s="31"/>
      <c r="D5463" s="31"/>
      <c r="E5463" s="6"/>
      <c r="F5463" s="629"/>
      <c r="H5463" s="631"/>
    </row>
    <row r="5464" spans="3:8" x14ac:dyDescent="0.25">
      <c r="C5464" s="31"/>
      <c r="D5464" s="31"/>
      <c r="E5464" s="6"/>
      <c r="F5464" s="629"/>
      <c r="H5464" s="631"/>
    </row>
    <row r="5465" spans="3:8" x14ac:dyDescent="0.25">
      <c r="C5465" s="31"/>
      <c r="D5465" s="31"/>
      <c r="E5465" s="6"/>
      <c r="F5465" s="629"/>
      <c r="H5465" s="631"/>
    </row>
    <row r="5466" spans="3:8" x14ac:dyDescent="0.25">
      <c r="C5466" s="31"/>
      <c r="D5466" s="31"/>
      <c r="E5466" s="6"/>
      <c r="F5466" s="629"/>
      <c r="H5466" s="631"/>
    </row>
    <row r="5467" spans="3:8" x14ac:dyDescent="0.25">
      <c r="C5467" s="31"/>
      <c r="D5467" s="31"/>
      <c r="E5467" s="6"/>
      <c r="F5467" s="629"/>
      <c r="H5467" s="631"/>
    </row>
    <row r="5468" spans="3:8" x14ac:dyDescent="0.25">
      <c r="C5468" s="31"/>
      <c r="D5468" s="31"/>
      <c r="E5468" s="6"/>
      <c r="F5468" s="629"/>
      <c r="H5468" s="631"/>
    </row>
    <row r="5469" spans="3:8" x14ac:dyDescent="0.25">
      <c r="C5469" s="31"/>
      <c r="D5469" s="31"/>
      <c r="E5469" s="6"/>
      <c r="F5469" s="629"/>
      <c r="H5469" s="631"/>
    </row>
    <row r="5470" spans="3:8" x14ac:dyDescent="0.25">
      <c r="C5470" s="31"/>
      <c r="D5470" s="31"/>
      <c r="E5470" s="6"/>
      <c r="F5470" s="629"/>
      <c r="H5470" s="631"/>
    </row>
    <row r="5471" spans="3:8" x14ac:dyDescent="0.25">
      <c r="C5471" s="31"/>
      <c r="D5471" s="31"/>
      <c r="E5471" s="6"/>
      <c r="F5471" s="629"/>
      <c r="H5471" s="631"/>
    </row>
    <row r="5472" spans="3:8" x14ac:dyDescent="0.25">
      <c r="C5472" s="31"/>
      <c r="D5472" s="31"/>
      <c r="E5472" s="6"/>
      <c r="F5472" s="629"/>
      <c r="H5472" s="631"/>
    </row>
    <row r="5473" spans="3:8" x14ac:dyDescent="0.25">
      <c r="C5473" s="31"/>
      <c r="D5473" s="31"/>
      <c r="E5473" s="6"/>
      <c r="F5473" s="629"/>
      <c r="H5473" s="631"/>
    </row>
    <row r="5474" spans="3:8" x14ac:dyDescent="0.25">
      <c r="C5474" s="31"/>
      <c r="D5474" s="31"/>
      <c r="E5474" s="6"/>
      <c r="F5474" s="629"/>
      <c r="H5474" s="631"/>
    </row>
    <row r="5475" spans="3:8" x14ac:dyDescent="0.25">
      <c r="C5475" s="31"/>
      <c r="D5475" s="31"/>
      <c r="E5475" s="6"/>
      <c r="F5475" s="629"/>
      <c r="H5475" s="631"/>
    </row>
    <row r="5476" spans="3:8" x14ac:dyDescent="0.25">
      <c r="C5476" s="31"/>
      <c r="D5476" s="31"/>
      <c r="E5476" s="6"/>
      <c r="F5476" s="629"/>
      <c r="H5476" s="631"/>
    </row>
    <row r="5477" spans="3:8" x14ac:dyDescent="0.25">
      <c r="C5477" s="31"/>
      <c r="D5477" s="31"/>
      <c r="E5477" s="6"/>
      <c r="F5477" s="629"/>
      <c r="H5477" s="631"/>
    </row>
    <row r="5478" spans="3:8" x14ac:dyDescent="0.25">
      <c r="C5478" s="31"/>
      <c r="D5478" s="31"/>
      <c r="E5478" s="6"/>
      <c r="F5478" s="629"/>
      <c r="H5478" s="631"/>
    </row>
    <row r="5479" spans="3:8" x14ac:dyDescent="0.25">
      <c r="C5479" s="31"/>
      <c r="D5479" s="31"/>
      <c r="E5479" s="6"/>
      <c r="F5479" s="629"/>
      <c r="H5479" s="631"/>
    </row>
    <row r="5480" spans="3:8" x14ac:dyDescent="0.25">
      <c r="C5480" s="31"/>
      <c r="D5480" s="31"/>
      <c r="E5480" s="6"/>
      <c r="F5480" s="629"/>
      <c r="H5480" s="631"/>
    </row>
    <row r="5481" spans="3:8" x14ac:dyDescent="0.25">
      <c r="C5481" s="31"/>
      <c r="D5481" s="31"/>
      <c r="E5481" s="6"/>
      <c r="F5481" s="629"/>
      <c r="H5481" s="631"/>
    </row>
    <row r="5482" spans="3:8" x14ac:dyDescent="0.25">
      <c r="C5482" s="31"/>
      <c r="D5482" s="31"/>
      <c r="E5482" s="6"/>
      <c r="F5482" s="629"/>
      <c r="H5482" s="631"/>
    </row>
    <row r="5483" spans="3:8" x14ac:dyDescent="0.25">
      <c r="C5483" s="31"/>
      <c r="D5483" s="31"/>
      <c r="E5483" s="6"/>
      <c r="F5483" s="629"/>
      <c r="H5483" s="631"/>
    </row>
    <row r="5484" spans="3:8" x14ac:dyDescent="0.25">
      <c r="C5484" s="31"/>
      <c r="D5484" s="31"/>
      <c r="E5484" s="6"/>
      <c r="F5484" s="629"/>
      <c r="H5484" s="631"/>
    </row>
    <row r="5485" spans="3:8" x14ac:dyDescent="0.25">
      <c r="C5485" s="31"/>
      <c r="D5485" s="31"/>
      <c r="E5485" s="6"/>
      <c r="F5485" s="629"/>
      <c r="H5485" s="631"/>
    </row>
    <row r="5486" spans="3:8" x14ac:dyDescent="0.25">
      <c r="C5486" s="31"/>
      <c r="D5486" s="31"/>
      <c r="E5486" s="6"/>
      <c r="F5486" s="629"/>
      <c r="H5486" s="631"/>
    </row>
    <row r="5487" spans="3:8" x14ac:dyDescent="0.25">
      <c r="C5487" s="31"/>
      <c r="D5487" s="31"/>
      <c r="E5487" s="6"/>
      <c r="F5487" s="629"/>
      <c r="H5487" s="631"/>
    </row>
    <row r="5488" spans="3:8" x14ac:dyDescent="0.25">
      <c r="C5488" s="31"/>
      <c r="D5488" s="31"/>
      <c r="E5488" s="6"/>
      <c r="F5488" s="629"/>
      <c r="H5488" s="631"/>
    </row>
    <row r="5489" spans="3:8" x14ac:dyDescent="0.25">
      <c r="C5489" s="31"/>
      <c r="D5489" s="31"/>
      <c r="E5489" s="6"/>
      <c r="F5489" s="629"/>
      <c r="H5489" s="631"/>
    </row>
    <row r="5490" spans="3:8" x14ac:dyDescent="0.25">
      <c r="C5490" s="31"/>
      <c r="D5490" s="31"/>
      <c r="E5490" s="6"/>
      <c r="F5490" s="629"/>
      <c r="H5490" s="631"/>
    </row>
    <row r="5491" spans="3:8" x14ac:dyDescent="0.25">
      <c r="C5491" s="31"/>
      <c r="D5491" s="31"/>
      <c r="E5491" s="6"/>
      <c r="F5491" s="629"/>
      <c r="H5491" s="631"/>
    </row>
    <row r="5492" spans="3:8" x14ac:dyDescent="0.25">
      <c r="C5492" s="31"/>
      <c r="D5492" s="31"/>
      <c r="E5492" s="6"/>
      <c r="F5492" s="629"/>
      <c r="H5492" s="631"/>
    </row>
    <row r="5493" spans="3:8" x14ac:dyDescent="0.25">
      <c r="C5493" s="31"/>
      <c r="D5493" s="31"/>
      <c r="E5493" s="6"/>
      <c r="F5493" s="629"/>
      <c r="H5493" s="631"/>
    </row>
    <row r="5494" spans="3:8" x14ac:dyDescent="0.25">
      <c r="C5494" s="31"/>
      <c r="D5494" s="31"/>
      <c r="E5494" s="6"/>
      <c r="F5494" s="629"/>
      <c r="H5494" s="631"/>
    </row>
    <row r="5495" spans="3:8" x14ac:dyDescent="0.25">
      <c r="C5495" s="31"/>
      <c r="D5495" s="31"/>
      <c r="E5495" s="6"/>
      <c r="F5495" s="629"/>
      <c r="H5495" s="631"/>
    </row>
    <row r="5496" spans="3:8" x14ac:dyDescent="0.25">
      <c r="C5496" s="31"/>
      <c r="D5496" s="31"/>
      <c r="E5496" s="6"/>
      <c r="F5496" s="629"/>
      <c r="H5496" s="631"/>
    </row>
    <row r="5497" spans="3:8" x14ac:dyDescent="0.25">
      <c r="C5497" s="31"/>
      <c r="D5497" s="31"/>
      <c r="E5497" s="6"/>
      <c r="F5497" s="629"/>
      <c r="H5497" s="631"/>
    </row>
    <row r="5498" spans="3:8" x14ac:dyDescent="0.25">
      <c r="C5498" s="31"/>
      <c r="D5498" s="31"/>
      <c r="E5498" s="6"/>
      <c r="F5498" s="629"/>
      <c r="H5498" s="631"/>
    </row>
    <row r="5499" spans="3:8" x14ac:dyDescent="0.25">
      <c r="C5499" s="31"/>
      <c r="D5499" s="31"/>
      <c r="E5499" s="6"/>
      <c r="F5499" s="629"/>
      <c r="H5499" s="631"/>
    </row>
    <row r="5500" spans="3:8" x14ac:dyDescent="0.25">
      <c r="C5500" s="31"/>
      <c r="D5500" s="31"/>
      <c r="E5500" s="6"/>
      <c r="F5500" s="629"/>
      <c r="H5500" s="631"/>
    </row>
    <row r="5501" spans="3:8" x14ac:dyDescent="0.25">
      <c r="C5501" s="31"/>
      <c r="D5501" s="31"/>
      <c r="E5501" s="6"/>
      <c r="F5501" s="629"/>
      <c r="H5501" s="631"/>
    </row>
    <row r="5502" spans="3:8" x14ac:dyDescent="0.25">
      <c r="C5502" s="31"/>
      <c r="D5502" s="31"/>
      <c r="E5502" s="6"/>
      <c r="F5502" s="629"/>
      <c r="H5502" s="631"/>
    </row>
    <row r="5503" spans="3:8" x14ac:dyDescent="0.25">
      <c r="C5503" s="31"/>
      <c r="D5503" s="31"/>
      <c r="E5503" s="6"/>
      <c r="F5503" s="629"/>
      <c r="H5503" s="631"/>
    </row>
    <row r="5504" spans="3:8" x14ac:dyDescent="0.25">
      <c r="C5504" s="31"/>
      <c r="D5504" s="31"/>
      <c r="E5504" s="6"/>
      <c r="F5504" s="629"/>
      <c r="H5504" s="631"/>
    </row>
    <row r="5505" spans="3:8" x14ac:dyDescent="0.25">
      <c r="C5505" s="31"/>
      <c r="D5505" s="31"/>
      <c r="E5505" s="6"/>
      <c r="F5505" s="629"/>
      <c r="H5505" s="631"/>
    </row>
    <row r="5506" spans="3:8" x14ac:dyDescent="0.25">
      <c r="C5506" s="31"/>
      <c r="D5506" s="31"/>
      <c r="E5506" s="6"/>
      <c r="F5506" s="629"/>
      <c r="H5506" s="631"/>
    </row>
    <row r="5507" spans="3:8" x14ac:dyDescent="0.25">
      <c r="C5507" s="31"/>
      <c r="D5507" s="31"/>
      <c r="E5507" s="6"/>
      <c r="F5507" s="629"/>
      <c r="H5507" s="631"/>
    </row>
    <row r="5508" spans="3:8" x14ac:dyDescent="0.25">
      <c r="C5508" s="31"/>
      <c r="D5508" s="31"/>
      <c r="E5508" s="6"/>
      <c r="F5508" s="629"/>
      <c r="H5508" s="631"/>
    </row>
    <row r="5509" spans="3:8" x14ac:dyDescent="0.25">
      <c r="C5509" s="31"/>
      <c r="D5509" s="31"/>
      <c r="E5509" s="6"/>
      <c r="F5509" s="629"/>
      <c r="H5509" s="631"/>
    </row>
    <row r="5510" spans="3:8" x14ac:dyDescent="0.25">
      <c r="C5510" s="31"/>
      <c r="D5510" s="31"/>
      <c r="E5510" s="6"/>
      <c r="F5510" s="629"/>
      <c r="H5510" s="631"/>
    </row>
    <row r="5511" spans="3:8" x14ac:dyDescent="0.25">
      <c r="C5511" s="31"/>
      <c r="D5511" s="31"/>
      <c r="E5511" s="6"/>
      <c r="F5511" s="629"/>
      <c r="H5511" s="631"/>
    </row>
    <row r="5512" spans="3:8" x14ac:dyDescent="0.25">
      <c r="C5512" s="31"/>
      <c r="D5512" s="31"/>
      <c r="E5512" s="6"/>
      <c r="F5512" s="629"/>
      <c r="H5512" s="631"/>
    </row>
    <row r="5513" spans="3:8" x14ac:dyDescent="0.25">
      <c r="C5513" s="31"/>
      <c r="D5513" s="31"/>
      <c r="E5513" s="6"/>
      <c r="F5513" s="629"/>
      <c r="H5513" s="631"/>
    </row>
    <row r="5514" spans="3:8" x14ac:dyDescent="0.25">
      <c r="C5514" s="31"/>
      <c r="D5514" s="31"/>
      <c r="E5514" s="6"/>
      <c r="F5514" s="629"/>
      <c r="H5514" s="631"/>
    </row>
    <row r="5515" spans="3:8" x14ac:dyDescent="0.25">
      <c r="C5515" s="31"/>
      <c r="D5515" s="31"/>
      <c r="E5515" s="6"/>
      <c r="F5515" s="629"/>
      <c r="H5515" s="631"/>
    </row>
    <row r="5516" spans="3:8" x14ac:dyDescent="0.25">
      <c r="C5516" s="31"/>
      <c r="D5516" s="31"/>
      <c r="E5516" s="6"/>
      <c r="F5516" s="629"/>
      <c r="H5516" s="631"/>
    </row>
    <row r="5517" spans="3:8" x14ac:dyDescent="0.25">
      <c r="C5517" s="31"/>
      <c r="D5517" s="31"/>
      <c r="E5517" s="6"/>
      <c r="F5517" s="629"/>
      <c r="H5517" s="631"/>
    </row>
    <row r="5518" spans="3:8" x14ac:dyDescent="0.25">
      <c r="C5518" s="31"/>
      <c r="D5518" s="31"/>
      <c r="E5518" s="6"/>
      <c r="F5518" s="629"/>
      <c r="H5518" s="631"/>
    </row>
    <row r="5519" spans="3:8" x14ac:dyDescent="0.25">
      <c r="C5519" s="31"/>
      <c r="D5519" s="31"/>
      <c r="E5519" s="6"/>
      <c r="F5519" s="629"/>
      <c r="H5519" s="631"/>
    </row>
    <row r="5520" spans="3:8" x14ac:dyDescent="0.25">
      <c r="C5520" s="31"/>
      <c r="D5520" s="31"/>
      <c r="E5520" s="6"/>
      <c r="F5520" s="629"/>
      <c r="H5520" s="631"/>
    </row>
    <row r="5521" spans="3:8" x14ac:dyDescent="0.25">
      <c r="C5521" s="31"/>
      <c r="D5521" s="31"/>
      <c r="E5521" s="6"/>
      <c r="F5521" s="629"/>
      <c r="H5521" s="631"/>
    </row>
    <row r="5522" spans="3:8" x14ac:dyDescent="0.25">
      <c r="C5522" s="31"/>
      <c r="D5522" s="31"/>
      <c r="E5522" s="6"/>
      <c r="F5522" s="629"/>
      <c r="H5522" s="631"/>
    </row>
    <row r="5523" spans="3:8" x14ac:dyDescent="0.25">
      <c r="C5523" s="31"/>
      <c r="D5523" s="31"/>
      <c r="E5523" s="6"/>
      <c r="F5523" s="629"/>
      <c r="H5523" s="631"/>
    </row>
    <row r="5524" spans="3:8" x14ac:dyDescent="0.25">
      <c r="C5524" s="31"/>
      <c r="D5524" s="31"/>
      <c r="E5524" s="6"/>
      <c r="F5524" s="629"/>
      <c r="H5524" s="631"/>
    </row>
    <row r="5525" spans="3:8" x14ac:dyDescent="0.25">
      <c r="C5525" s="31"/>
      <c r="D5525" s="31"/>
      <c r="E5525" s="6"/>
      <c r="F5525" s="629"/>
      <c r="H5525" s="631"/>
    </row>
    <row r="5526" spans="3:8" x14ac:dyDescent="0.25">
      <c r="C5526" s="31"/>
      <c r="D5526" s="31"/>
      <c r="E5526" s="6"/>
      <c r="F5526" s="629"/>
      <c r="H5526" s="631"/>
    </row>
    <row r="5527" spans="3:8" x14ac:dyDescent="0.25">
      <c r="C5527" s="31"/>
      <c r="D5527" s="31"/>
      <c r="E5527" s="6"/>
      <c r="F5527" s="629"/>
      <c r="H5527" s="631"/>
    </row>
    <row r="5528" spans="3:8" x14ac:dyDescent="0.25">
      <c r="C5528" s="31"/>
      <c r="D5528" s="31"/>
      <c r="E5528" s="6"/>
      <c r="F5528" s="629"/>
      <c r="H5528" s="631"/>
    </row>
    <row r="5529" spans="3:8" x14ac:dyDescent="0.25">
      <c r="C5529" s="31"/>
      <c r="D5529" s="31"/>
      <c r="E5529" s="6"/>
      <c r="F5529" s="629"/>
      <c r="H5529" s="631"/>
    </row>
    <row r="5530" spans="3:8" x14ac:dyDescent="0.25">
      <c r="C5530" s="31"/>
      <c r="D5530" s="31"/>
      <c r="E5530" s="6"/>
      <c r="F5530" s="629"/>
      <c r="H5530" s="631"/>
    </row>
    <row r="5531" spans="3:8" x14ac:dyDescent="0.25">
      <c r="C5531" s="31"/>
      <c r="D5531" s="31"/>
      <c r="E5531" s="6"/>
      <c r="F5531" s="629"/>
      <c r="H5531" s="631"/>
    </row>
    <row r="5532" spans="3:8" x14ac:dyDescent="0.25">
      <c r="C5532" s="31"/>
      <c r="D5532" s="31"/>
      <c r="E5532" s="6"/>
      <c r="F5532" s="629"/>
      <c r="H5532" s="631"/>
    </row>
    <row r="5533" spans="3:8" x14ac:dyDescent="0.25">
      <c r="C5533" s="31"/>
      <c r="D5533" s="31"/>
      <c r="E5533" s="6"/>
      <c r="F5533" s="629"/>
      <c r="H5533" s="631"/>
    </row>
    <row r="5534" spans="3:8" x14ac:dyDescent="0.25">
      <c r="C5534" s="31"/>
      <c r="D5534" s="31"/>
      <c r="E5534" s="6"/>
      <c r="F5534" s="629"/>
      <c r="H5534" s="631"/>
    </row>
    <row r="5535" spans="3:8" x14ac:dyDescent="0.25">
      <c r="C5535" s="31"/>
      <c r="D5535" s="31"/>
      <c r="E5535" s="6"/>
      <c r="F5535" s="629"/>
      <c r="H5535" s="631"/>
    </row>
    <row r="5536" spans="3:8" x14ac:dyDescent="0.25">
      <c r="C5536" s="31"/>
      <c r="D5536" s="31"/>
      <c r="E5536" s="6"/>
      <c r="F5536" s="629"/>
      <c r="H5536" s="631"/>
    </row>
    <row r="5537" spans="3:8" x14ac:dyDescent="0.25">
      <c r="C5537" s="31"/>
      <c r="D5537" s="31"/>
      <c r="E5537" s="6"/>
      <c r="F5537" s="629"/>
      <c r="H5537" s="631"/>
    </row>
    <row r="5538" spans="3:8" x14ac:dyDescent="0.25">
      <c r="C5538" s="31"/>
      <c r="D5538" s="31"/>
      <c r="E5538" s="6"/>
      <c r="F5538" s="629"/>
      <c r="H5538" s="631"/>
    </row>
    <row r="5539" spans="3:8" x14ac:dyDescent="0.25">
      <c r="C5539" s="31"/>
      <c r="D5539" s="31"/>
      <c r="E5539" s="6"/>
      <c r="F5539" s="629"/>
      <c r="H5539" s="631"/>
    </row>
    <row r="5540" spans="3:8" x14ac:dyDescent="0.25">
      <c r="C5540" s="31"/>
      <c r="D5540" s="31"/>
      <c r="E5540" s="6"/>
      <c r="F5540" s="629"/>
      <c r="H5540" s="631"/>
    </row>
    <row r="5541" spans="3:8" x14ac:dyDescent="0.25">
      <c r="C5541" s="31"/>
      <c r="D5541" s="31"/>
      <c r="E5541" s="6"/>
      <c r="F5541" s="629"/>
      <c r="H5541" s="631"/>
    </row>
    <row r="5542" spans="3:8" x14ac:dyDescent="0.25">
      <c r="C5542" s="31"/>
      <c r="D5542" s="31"/>
      <c r="E5542" s="6"/>
      <c r="F5542" s="629"/>
      <c r="H5542" s="631"/>
    </row>
    <row r="5543" spans="3:8" x14ac:dyDescent="0.25">
      <c r="C5543" s="31"/>
      <c r="D5543" s="31"/>
      <c r="E5543" s="6"/>
      <c r="F5543" s="629"/>
      <c r="H5543" s="631"/>
    </row>
    <row r="5544" spans="3:8" x14ac:dyDescent="0.25">
      <c r="C5544" s="31"/>
      <c r="D5544" s="31"/>
      <c r="E5544" s="6"/>
      <c r="F5544" s="629"/>
      <c r="H5544" s="631"/>
    </row>
    <row r="5545" spans="3:8" x14ac:dyDescent="0.25">
      <c r="C5545" s="31"/>
      <c r="D5545" s="31"/>
      <c r="E5545" s="6"/>
      <c r="F5545" s="629"/>
      <c r="H5545" s="631"/>
    </row>
    <row r="5546" spans="3:8" x14ac:dyDescent="0.25">
      <c r="C5546" s="31"/>
      <c r="D5546" s="31"/>
      <c r="E5546" s="6"/>
      <c r="F5546" s="629"/>
      <c r="H5546" s="631"/>
    </row>
    <row r="5547" spans="3:8" x14ac:dyDescent="0.25">
      <c r="C5547" s="31"/>
      <c r="D5547" s="31"/>
      <c r="E5547" s="6"/>
      <c r="F5547" s="629"/>
      <c r="H5547" s="631"/>
    </row>
    <row r="5548" spans="3:8" x14ac:dyDescent="0.25">
      <c r="C5548" s="31"/>
      <c r="D5548" s="31"/>
      <c r="E5548" s="6"/>
      <c r="F5548" s="629"/>
      <c r="H5548" s="631"/>
    </row>
    <row r="5549" spans="3:8" x14ac:dyDescent="0.25">
      <c r="C5549" s="31"/>
      <c r="D5549" s="31"/>
      <c r="E5549" s="6"/>
      <c r="F5549" s="629"/>
      <c r="H5549" s="631"/>
    </row>
    <row r="5550" spans="3:8" x14ac:dyDescent="0.25">
      <c r="C5550" s="31"/>
      <c r="D5550" s="31"/>
      <c r="E5550" s="6"/>
      <c r="F5550" s="629"/>
      <c r="H5550" s="631"/>
    </row>
    <row r="5551" spans="3:8" x14ac:dyDescent="0.25">
      <c r="C5551" s="31"/>
      <c r="D5551" s="31"/>
      <c r="E5551" s="6"/>
      <c r="F5551" s="629"/>
      <c r="H5551" s="631"/>
    </row>
    <row r="5552" spans="3:8" x14ac:dyDescent="0.25">
      <c r="C5552" s="31"/>
      <c r="D5552" s="31"/>
      <c r="E5552" s="6"/>
      <c r="F5552" s="629"/>
      <c r="H5552" s="631"/>
    </row>
    <row r="5553" spans="3:8" x14ac:dyDescent="0.25">
      <c r="C5553" s="31"/>
      <c r="D5553" s="31"/>
      <c r="E5553" s="6"/>
      <c r="F5553" s="629"/>
      <c r="H5553" s="631"/>
    </row>
    <row r="5554" spans="3:8" x14ac:dyDescent="0.25">
      <c r="C5554" s="31"/>
      <c r="D5554" s="31"/>
      <c r="E5554" s="6"/>
      <c r="F5554" s="629"/>
      <c r="H5554" s="631"/>
    </row>
    <row r="5555" spans="3:8" x14ac:dyDescent="0.25">
      <c r="C5555" s="31"/>
      <c r="D5555" s="31"/>
      <c r="E5555" s="6"/>
      <c r="F5555" s="629"/>
      <c r="H5555" s="631"/>
    </row>
    <row r="5556" spans="3:8" x14ac:dyDescent="0.25">
      <c r="C5556" s="31"/>
      <c r="D5556" s="31"/>
      <c r="E5556" s="6"/>
      <c r="F5556" s="629"/>
      <c r="H5556" s="631"/>
    </row>
    <row r="5557" spans="3:8" x14ac:dyDescent="0.25">
      <c r="C5557" s="31"/>
      <c r="D5557" s="31"/>
      <c r="E5557" s="6"/>
      <c r="F5557" s="629"/>
      <c r="H5557" s="631"/>
    </row>
    <row r="5558" spans="3:8" x14ac:dyDescent="0.25">
      <c r="C5558" s="31"/>
      <c r="D5558" s="31"/>
      <c r="E5558" s="6"/>
      <c r="F5558" s="629"/>
      <c r="H5558" s="631"/>
    </row>
    <row r="5559" spans="3:8" x14ac:dyDescent="0.25">
      <c r="C5559" s="31"/>
      <c r="D5559" s="31"/>
      <c r="E5559" s="6"/>
      <c r="F5559" s="629"/>
      <c r="H5559" s="631"/>
    </row>
    <row r="5560" spans="3:8" x14ac:dyDescent="0.25">
      <c r="C5560" s="31"/>
      <c r="D5560" s="31"/>
      <c r="E5560" s="6"/>
      <c r="F5560" s="629"/>
      <c r="H5560" s="631"/>
    </row>
    <row r="5561" spans="3:8" x14ac:dyDescent="0.25">
      <c r="C5561" s="31"/>
      <c r="D5561" s="31"/>
      <c r="E5561" s="6"/>
      <c r="F5561" s="629"/>
      <c r="H5561" s="631"/>
    </row>
    <row r="5562" spans="3:8" x14ac:dyDescent="0.25">
      <c r="C5562" s="31"/>
      <c r="D5562" s="31"/>
      <c r="E5562" s="6"/>
      <c r="F5562" s="629"/>
      <c r="H5562" s="631"/>
    </row>
    <row r="5563" spans="3:8" x14ac:dyDescent="0.25">
      <c r="C5563" s="31"/>
      <c r="D5563" s="31"/>
      <c r="E5563" s="6"/>
      <c r="F5563" s="629"/>
      <c r="H5563" s="631"/>
    </row>
    <row r="5564" spans="3:8" x14ac:dyDescent="0.25">
      <c r="C5564" s="31"/>
      <c r="D5564" s="31"/>
      <c r="E5564" s="6"/>
      <c r="F5564" s="629"/>
      <c r="H5564" s="631"/>
    </row>
    <row r="5565" spans="3:8" x14ac:dyDescent="0.25">
      <c r="C5565" s="31"/>
      <c r="D5565" s="31"/>
      <c r="E5565" s="6"/>
      <c r="F5565" s="629"/>
      <c r="H5565" s="631"/>
    </row>
    <row r="5566" spans="3:8" x14ac:dyDescent="0.25">
      <c r="C5566" s="31"/>
      <c r="D5566" s="31"/>
      <c r="E5566" s="6"/>
      <c r="F5566" s="629"/>
      <c r="H5566" s="631"/>
    </row>
    <row r="5567" spans="3:8" x14ac:dyDescent="0.25">
      <c r="C5567" s="31"/>
      <c r="D5567" s="31"/>
      <c r="E5567" s="6"/>
      <c r="F5567" s="629"/>
      <c r="H5567" s="631"/>
    </row>
    <row r="5568" spans="3:8" x14ac:dyDescent="0.25">
      <c r="C5568" s="31"/>
      <c r="D5568" s="31"/>
      <c r="E5568" s="6"/>
      <c r="F5568" s="629"/>
      <c r="H5568" s="631"/>
    </row>
    <row r="5569" spans="3:8" x14ac:dyDescent="0.25">
      <c r="C5569" s="31"/>
      <c r="D5569" s="31"/>
      <c r="E5569" s="6"/>
      <c r="F5569" s="629"/>
      <c r="H5569" s="631"/>
    </row>
    <row r="5570" spans="3:8" x14ac:dyDescent="0.25">
      <c r="C5570" s="31"/>
      <c r="D5570" s="31"/>
      <c r="E5570" s="6"/>
      <c r="F5570" s="629"/>
      <c r="H5570" s="631"/>
    </row>
    <row r="5571" spans="3:8" x14ac:dyDescent="0.25">
      <c r="C5571" s="31"/>
      <c r="D5571" s="31"/>
      <c r="E5571" s="6"/>
      <c r="F5571" s="629"/>
      <c r="H5571" s="631"/>
    </row>
    <row r="5572" spans="3:8" x14ac:dyDescent="0.25">
      <c r="C5572" s="31"/>
      <c r="D5572" s="31"/>
      <c r="E5572" s="6"/>
      <c r="F5572" s="629"/>
      <c r="H5572" s="631"/>
    </row>
    <row r="5573" spans="3:8" x14ac:dyDescent="0.25">
      <c r="C5573" s="31"/>
      <c r="D5573" s="31"/>
      <c r="E5573" s="6"/>
      <c r="F5573" s="629"/>
      <c r="H5573" s="631"/>
    </row>
    <row r="5574" spans="3:8" x14ac:dyDescent="0.25">
      <c r="C5574" s="31"/>
      <c r="D5574" s="31"/>
      <c r="E5574" s="6"/>
      <c r="F5574" s="629"/>
      <c r="H5574" s="631"/>
    </row>
    <row r="5575" spans="3:8" x14ac:dyDescent="0.25">
      <c r="C5575" s="31"/>
      <c r="D5575" s="31"/>
      <c r="E5575" s="6"/>
      <c r="F5575" s="629"/>
      <c r="H5575" s="631"/>
    </row>
    <row r="5576" spans="3:8" x14ac:dyDescent="0.25">
      <c r="C5576" s="31"/>
      <c r="D5576" s="31"/>
      <c r="E5576" s="6"/>
      <c r="F5576" s="629"/>
      <c r="H5576" s="631"/>
    </row>
    <row r="5577" spans="3:8" x14ac:dyDescent="0.25">
      <c r="C5577" s="31"/>
      <c r="D5577" s="31"/>
      <c r="E5577" s="6"/>
      <c r="F5577" s="629"/>
      <c r="H5577" s="631"/>
    </row>
    <row r="5578" spans="3:8" x14ac:dyDescent="0.25">
      <c r="C5578" s="31"/>
      <c r="D5578" s="31"/>
      <c r="E5578" s="6"/>
      <c r="F5578" s="629"/>
      <c r="H5578" s="631"/>
    </row>
    <row r="5579" spans="3:8" x14ac:dyDescent="0.25">
      <c r="C5579" s="31"/>
      <c r="D5579" s="31"/>
      <c r="E5579" s="6"/>
      <c r="F5579" s="629"/>
      <c r="H5579" s="631"/>
    </row>
    <row r="5580" spans="3:8" x14ac:dyDescent="0.25">
      <c r="C5580" s="31"/>
      <c r="D5580" s="31"/>
      <c r="E5580" s="6"/>
      <c r="F5580" s="629"/>
      <c r="H5580" s="631"/>
    </row>
    <row r="5581" spans="3:8" x14ac:dyDescent="0.25">
      <c r="C5581" s="31"/>
      <c r="D5581" s="31"/>
      <c r="E5581" s="6"/>
      <c r="F5581" s="629"/>
      <c r="H5581" s="631"/>
    </row>
    <row r="5582" spans="3:8" x14ac:dyDescent="0.25">
      <c r="C5582" s="31"/>
      <c r="D5582" s="31"/>
      <c r="E5582" s="6"/>
      <c r="F5582" s="629"/>
      <c r="H5582" s="631"/>
    </row>
    <row r="5583" spans="3:8" x14ac:dyDescent="0.25">
      <c r="C5583" s="31"/>
      <c r="D5583" s="31"/>
      <c r="E5583" s="6"/>
      <c r="F5583" s="629"/>
      <c r="H5583" s="631"/>
    </row>
    <row r="5584" spans="3:8" x14ac:dyDescent="0.25">
      <c r="C5584" s="31"/>
      <c r="D5584" s="31"/>
      <c r="E5584" s="6"/>
      <c r="F5584" s="629"/>
      <c r="H5584" s="631"/>
    </row>
    <row r="5585" spans="3:8" x14ac:dyDescent="0.25">
      <c r="C5585" s="31"/>
      <c r="D5585" s="31"/>
      <c r="E5585" s="6"/>
      <c r="F5585" s="629"/>
      <c r="H5585" s="631"/>
    </row>
    <row r="5586" spans="3:8" x14ac:dyDescent="0.25">
      <c r="C5586" s="31"/>
      <c r="D5586" s="31"/>
      <c r="E5586" s="6"/>
      <c r="F5586" s="629"/>
      <c r="H5586" s="631"/>
    </row>
    <row r="5587" spans="3:8" x14ac:dyDescent="0.25">
      <c r="C5587" s="31"/>
      <c r="D5587" s="31"/>
      <c r="E5587" s="6"/>
      <c r="F5587" s="629"/>
      <c r="H5587" s="631"/>
    </row>
    <row r="5588" spans="3:8" x14ac:dyDescent="0.25">
      <c r="C5588" s="31"/>
      <c r="D5588" s="31"/>
      <c r="E5588" s="6"/>
      <c r="F5588" s="629"/>
      <c r="H5588" s="631"/>
    </row>
    <row r="5589" spans="3:8" x14ac:dyDescent="0.25">
      <c r="C5589" s="31"/>
      <c r="D5589" s="31"/>
      <c r="E5589" s="6"/>
      <c r="F5589" s="629"/>
      <c r="H5589" s="631"/>
    </row>
    <row r="5590" spans="3:8" x14ac:dyDescent="0.25">
      <c r="C5590" s="31"/>
      <c r="D5590" s="31"/>
      <c r="E5590" s="6"/>
      <c r="F5590" s="629"/>
      <c r="H5590" s="631"/>
    </row>
    <row r="5591" spans="3:8" x14ac:dyDescent="0.25">
      <c r="C5591" s="31"/>
      <c r="D5591" s="31"/>
      <c r="E5591" s="6"/>
      <c r="F5591" s="629"/>
      <c r="H5591" s="631"/>
    </row>
    <row r="5592" spans="3:8" x14ac:dyDescent="0.25">
      <c r="C5592" s="31"/>
      <c r="D5592" s="31"/>
      <c r="E5592" s="6"/>
      <c r="F5592" s="629"/>
      <c r="H5592" s="631"/>
    </row>
    <row r="5593" spans="3:8" x14ac:dyDescent="0.25">
      <c r="C5593" s="31"/>
      <c r="D5593" s="31"/>
      <c r="E5593" s="6"/>
      <c r="F5593" s="629"/>
      <c r="H5593" s="631"/>
    </row>
    <row r="5594" spans="3:8" x14ac:dyDescent="0.25">
      <c r="C5594" s="31"/>
      <c r="D5594" s="31"/>
      <c r="E5594" s="6"/>
      <c r="F5594" s="629"/>
      <c r="H5594" s="631"/>
    </row>
    <row r="5595" spans="3:8" x14ac:dyDescent="0.25">
      <c r="C5595" s="31"/>
      <c r="D5595" s="31"/>
      <c r="E5595" s="6"/>
      <c r="F5595" s="629"/>
      <c r="H5595" s="631"/>
    </row>
    <row r="5596" spans="3:8" x14ac:dyDescent="0.25">
      <c r="C5596" s="31"/>
      <c r="D5596" s="31"/>
      <c r="E5596" s="6"/>
      <c r="F5596" s="629"/>
      <c r="H5596" s="631"/>
    </row>
    <row r="5597" spans="3:8" x14ac:dyDescent="0.25">
      <c r="C5597" s="31"/>
      <c r="D5597" s="31"/>
      <c r="E5597" s="6"/>
      <c r="F5597" s="629"/>
      <c r="H5597" s="631"/>
    </row>
    <row r="5598" spans="3:8" x14ac:dyDescent="0.25">
      <c r="C5598" s="31"/>
      <c r="D5598" s="31"/>
      <c r="E5598" s="6"/>
      <c r="F5598" s="629"/>
      <c r="H5598" s="631"/>
    </row>
    <row r="5599" spans="3:8" x14ac:dyDescent="0.25">
      <c r="C5599" s="31"/>
      <c r="D5599" s="31"/>
      <c r="E5599" s="6"/>
      <c r="F5599" s="629"/>
      <c r="H5599" s="631"/>
    </row>
    <row r="5600" spans="3:8" x14ac:dyDescent="0.25">
      <c r="C5600" s="31"/>
      <c r="D5600" s="31"/>
      <c r="E5600" s="6"/>
      <c r="F5600" s="629"/>
      <c r="H5600" s="631"/>
    </row>
    <row r="5601" spans="3:8" x14ac:dyDescent="0.25">
      <c r="C5601" s="31"/>
      <c r="D5601" s="31"/>
      <c r="E5601" s="6"/>
      <c r="F5601" s="629"/>
      <c r="H5601" s="631"/>
    </row>
    <row r="5602" spans="3:8" x14ac:dyDescent="0.25">
      <c r="C5602" s="31"/>
      <c r="D5602" s="31"/>
      <c r="E5602" s="6"/>
      <c r="F5602" s="629"/>
      <c r="H5602" s="631"/>
    </row>
    <row r="5603" spans="3:8" x14ac:dyDescent="0.25">
      <c r="C5603" s="31"/>
      <c r="D5603" s="31"/>
      <c r="E5603" s="6"/>
      <c r="F5603" s="629"/>
      <c r="H5603" s="631"/>
    </row>
    <row r="5604" spans="3:8" x14ac:dyDescent="0.25">
      <c r="C5604" s="31"/>
      <c r="D5604" s="31"/>
      <c r="E5604" s="6"/>
      <c r="F5604" s="629"/>
      <c r="H5604" s="631"/>
    </row>
    <row r="5605" spans="3:8" x14ac:dyDescent="0.25">
      <c r="C5605" s="31"/>
      <c r="D5605" s="31"/>
      <c r="E5605" s="6"/>
      <c r="F5605" s="629"/>
      <c r="H5605" s="631"/>
    </row>
    <row r="5606" spans="3:8" x14ac:dyDescent="0.25">
      <c r="C5606" s="31"/>
      <c r="D5606" s="31"/>
      <c r="E5606" s="6"/>
      <c r="F5606" s="629"/>
      <c r="H5606" s="631"/>
    </row>
    <row r="5607" spans="3:8" x14ac:dyDescent="0.25">
      <c r="C5607" s="31"/>
      <c r="D5607" s="31"/>
      <c r="E5607" s="6"/>
      <c r="F5607" s="629"/>
      <c r="H5607" s="631"/>
    </row>
    <row r="5608" spans="3:8" x14ac:dyDescent="0.25">
      <c r="C5608" s="31"/>
      <c r="D5608" s="31"/>
      <c r="E5608" s="6"/>
      <c r="F5608" s="629"/>
      <c r="H5608" s="631"/>
    </row>
    <row r="5609" spans="3:8" x14ac:dyDescent="0.25">
      <c r="C5609" s="31"/>
      <c r="D5609" s="31"/>
      <c r="E5609" s="6"/>
      <c r="F5609" s="629"/>
      <c r="H5609" s="631"/>
    </row>
    <row r="5610" spans="3:8" x14ac:dyDescent="0.25">
      <c r="C5610" s="31"/>
      <c r="D5610" s="31"/>
      <c r="E5610" s="6"/>
      <c r="F5610" s="629"/>
      <c r="H5610" s="631"/>
    </row>
    <row r="5611" spans="3:8" x14ac:dyDescent="0.25">
      <c r="C5611" s="31"/>
      <c r="D5611" s="31"/>
      <c r="E5611" s="6"/>
      <c r="F5611" s="629"/>
      <c r="H5611" s="631"/>
    </row>
    <row r="5612" spans="3:8" x14ac:dyDescent="0.25">
      <c r="C5612" s="31"/>
      <c r="D5612" s="31"/>
      <c r="E5612" s="6"/>
      <c r="F5612" s="629"/>
      <c r="H5612" s="631"/>
    </row>
    <row r="5613" spans="3:8" x14ac:dyDescent="0.25">
      <c r="C5613" s="31"/>
      <c r="D5613" s="31"/>
      <c r="E5613" s="6"/>
      <c r="F5613" s="629"/>
      <c r="H5613" s="631"/>
    </row>
    <row r="5614" spans="3:8" x14ac:dyDescent="0.25">
      <c r="C5614" s="31"/>
      <c r="D5614" s="31"/>
      <c r="E5614" s="6"/>
      <c r="F5614" s="629"/>
      <c r="H5614" s="631"/>
    </row>
    <row r="5615" spans="3:8" x14ac:dyDescent="0.25">
      <c r="C5615" s="31"/>
      <c r="D5615" s="31"/>
      <c r="E5615" s="6"/>
      <c r="F5615" s="629"/>
      <c r="H5615" s="631"/>
    </row>
    <row r="5616" spans="3:8" x14ac:dyDescent="0.25">
      <c r="C5616" s="31"/>
      <c r="D5616" s="31"/>
      <c r="E5616" s="6"/>
      <c r="F5616" s="629"/>
      <c r="H5616" s="631"/>
    </row>
    <row r="5617" spans="3:8" x14ac:dyDescent="0.25">
      <c r="C5617" s="31"/>
      <c r="D5617" s="31"/>
      <c r="E5617" s="6"/>
      <c r="F5617" s="629"/>
      <c r="H5617" s="631"/>
    </row>
    <row r="5618" spans="3:8" x14ac:dyDescent="0.25">
      <c r="C5618" s="31"/>
      <c r="D5618" s="31"/>
      <c r="E5618" s="6"/>
      <c r="F5618" s="629"/>
      <c r="H5618" s="631"/>
    </row>
    <row r="5619" spans="3:8" x14ac:dyDescent="0.25">
      <c r="C5619" s="31"/>
      <c r="D5619" s="31"/>
      <c r="E5619" s="6"/>
      <c r="F5619" s="629"/>
      <c r="H5619" s="631"/>
    </row>
    <row r="5620" spans="3:8" x14ac:dyDescent="0.25">
      <c r="C5620" s="31"/>
      <c r="D5620" s="31"/>
      <c r="E5620" s="6"/>
      <c r="F5620" s="629"/>
      <c r="H5620" s="631"/>
    </row>
    <row r="5621" spans="3:8" x14ac:dyDescent="0.25">
      <c r="C5621" s="31"/>
      <c r="D5621" s="31"/>
      <c r="E5621" s="6"/>
      <c r="F5621" s="629"/>
      <c r="H5621" s="631"/>
    </row>
    <row r="5622" spans="3:8" x14ac:dyDescent="0.25">
      <c r="C5622" s="31"/>
      <c r="D5622" s="31"/>
      <c r="E5622" s="6"/>
      <c r="F5622" s="629"/>
      <c r="H5622" s="631"/>
    </row>
    <row r="5623" spans="3:8" x14ac:dyDescent="0.25">
      <c r="C5623" s="31"/>
      <c r="D5623" s="31"/>
      <c r="E5623" s="6"/>
      <c r="F5623" s="629"/>
      <c r="H5623" s="631"/>
    </row>
    <row r="5624" spans="3:8" x14ac:dyDescent="0.25">
      <c r="C5624" s="31"/>
      <c r="D5624" s="31"/>
      <c r="E5624" s="6"/>
      <c r="F5624" s="629"/>
      <c r="H5624" s="631"/>
    </row>
    <row r="5625" spans="3:8" x14ac:dyDescent="0.25">
      <c r="C5625" s="31"/>
      <c r="D5625" s="31"/>
      <c r="E5625" s="6"/>
      <c r="F5625" s="629"/>
      <c r="H5625" s="631"/>
    </row>
    <row r="5626" spans="3:8" x14ac:dyDescent="0.25">
      <c r="C5626" s="31"/>
      <c r="D5626" s="31"/>
      <c r="E5626" s="6"/>
      <c r="F5626" s="629"/>
      <c r="H5626" s="631"/>
    </row>
    <row r="5627" spans="3:8" x14ac:dyDescent="0.25">
      <c r="C5627" s="31"/>
      <c r="D5627" s="31"/>
      <c r="E5627" s="6"/>
      <c r="F5627" s="629"/>
      <c r="H5627" s="631"/>
    </row>
    <row r="5628" spans="3:8" x14ac:dyDescent="0.25">
      <c r="C5628" s="31"/>
      <c r="D5628" s="31"/>
      <c r="E5628" s="6"/>
      <c r="F5628" s="629"/>
      <c r="H5628" s="631"/>
    </row>
    <row r="5629" spans="3:8" x14ac:dyDescent="0.25">
      <c r="C5629" s="31"/>
      <c r="D5629" s="31"/>
      <c r="E5629" s="6"/>
      <c r="F5629" s="629"/>
      <c r="H5629" s="631"/>
    </row>
    <row r="5630" spans="3:8" x14ac:dyDescent="0.25">
      <c r="C5630" s="31"/>
      <c r="D5630" s="31"/>
      <c r="E5630" s="6"/>
      <c r="F5630" s="629"/>
      <c r="H5630" s="631"/>
    </row>
    <row r="5631" spans="3:8" x14ac:dyDescent="0.25">
      <c r="C5631" s="31"/>
      <c r="D5631" s="31"/>
      <c r="E5631" s="6"/>
      <c r="F5631" s="629"/>
      <c r="H5631" s="631"/>
    </row>
    <row r="5632" spans="3:8" x14ac:dyDescent="0.25">
      <c r="C5632" s="31"/>
      <c r="D5632" s="31"/>
      <c r="E5632" s="6"/>
      <c r="F5632" s="629"/>
      <c r="H5632" s="631"/>
    </row>
    <row r="5633" spans="3:8" x14ac:dyDescent="0.25">
      <c r="C5633" s="31"/>
      <c r="D5633" s="31"/>
      <c r="E5633" s="6"/>
      <c r="F5633" s="629"/>
      <c r="H5633" s="631"/>
    </row>
    <row r="5634" spans="3:8" x14ac:dyDescent="0.25">
      <c r="C5634" s="31"/>
      <c r="D5634" s="31"/>
      <c r="E5634" s="6"/>
      <c r="F5634" s="629"/>
      <c r="H5634" s="631"/>
    </row>
    <row r="5635" spans="3:8" x14ac:dyDescent="0.25">
      <c r="C5635" s="31"/>
      <c r="D5635" s="31"/>
      <c r="E5635" s="6"/>
      <c r="F5635" s="629"/>
      <c r="H5635" s="631"/>
    </row>
    <row r="5636" spans="3:8" x14ac:dyDescent="0.25">
      <c r="C5636" s="31"/>
      <c r="D5636" s="31"/>
      <c r="E5636" s="6"/>
      <c r="F5636" s="629"/>
      <c r="H5636" s="631"/>
    </row>
    <row r="5637" spans="3:8" x14ac:dyDescent="0.25">
      <c r="C5637" s="31"/>
      <c r="D5637" s="31"/>
      <c r="E5637" s="6"/>
      <c r="F5637" s="629"/>
      <c r="H5637" s="631"/>
    </row>
    <row r="5638" spans="3:8" x14ac:dyDescent="0.25">
      <c r="C5638" s="31"/>
      <c r="D5638" s="31"/>
      <c r="E5638" s="6"/>
      <c r="F5638" s="629"/>
      <c r="H5638" s="631"/>
    </row>
    <row r="5639" spans="3:8" x14ac:dyDescent="0.25">
      <c r="C5639" s="31"/>
      <c r="D5639" s="31"/>
      <c r="E5639" s="6"/>
      <c r="F5639" s="629"/>
      <c r="H5639" s="631"/>
    </row>
    <row r="5640" spans="3:8" x14ac:dyDescent="0.25">
      <c r="C5640" s="31"/>
      <c r="D5640" s="31"/>
      <c r="E5640" s="6"/>
      <c r="F5640" s="629"/>
      <c r="H5640" s="631"/>
    </row>
    <row r="5641" spans="3:8" x14ac:dyDescent="0.25">
      <c r="C5641" s="31"/>
      <c r="D5641" s="31"/>
      <c r="E5641" s="6"/>
      <c r="F5641" s="629"/>
      <c r="H5641" s="631"/>
    </row>
    <row r="5642" spans="3:8" x14ac:dyDescent="0.25">
      <c r="C5642" s="31"/>
      <c r="D5642" s="31"/>
      <c r="E5642" s="6"/>
      <c r="F5642" s="629"/>
      <c r="H5642" s="631"/>
    </row>
    <row r="5643" spans="3:8" x14ac:dyDescent="0.25">
      <c r="C5643" s="31"/>
      <c r="D5643" s="31"/>
      <c r="E5643" s="6"/>
      <c r="F5643" s="629"/>
      <c r="H5643" s="631"/>
    </row>
    <row r="5644" spans="3:8" x14ac:dyDescent="0.25">
      <c r="C5644" s="31"/>
      <c r="D5644" s="31"/>
      <c r="E5644" s="6"/>
      <c r="F5644" s="629"/>
      <c r="H5644" s="631"/>
    </row>
    <row r="5645" spans="3:8" x14ac:dyDescent="0.25">
      <c r="C5645" s="31"/>
      <c r="D5645" s="31"/>
      <c r="E5645" s="6"/>
      <c r="F5645" s="629"/>
      <c r="H5645" s="631"/>
    </row>
    <row r="5646" spans="3:8" x14ac:dyDescent="0.25">
      <c r="C5646" s="31"/>
      <c r="D5646" s="31"/>
      <c r="E5646" s="6"/>
      <c r="F5646" s="629"/>
      <c r="H5646" s="631"/>
    </row>
    <row r="5647" spans="3:8" x14ac:dyDescent="0.25">
      <c r="C5647" s="31"/>
      <c r="D5647" s="31"/>
      <c r="E5647" s="6"/>
      <c r="F5647" s="629"/>
      <c r="H5647" s="631"/>
    </row>
    <row r="5648" spans="3:8" x14ac:dyDescent="0.25">
      <c r="C5648" s="31"/>
      <c r="D5648" s="31"/>
      <c r="E5648" s="6"/>
      <c r="F5648" s="629"/>
      <c r="H5648" s="631"/>
    </row>
    <row r="5649" spans="3:8" x14ac:dyDescent="0.25">
      <c r="C5649" s="31"/>
      <c r="D5649" s="31"/>
      <c r="E5649" s="6"/>
      <c r="F5649" s="629"/>
      <c r="H5649" s="631"/>
    </row>
    <row r="5650" spans="3:8" x14ac:dyDescent="0.25">
      <c r="C5650" s="31"/>
      <c r="D5650" s="31"/>
      <c r="E5650" s="6"/>
      <c r="F5650" s="629"/>
      <c r="H5650" s="631"/>
    </row>
    <row r="5651" spans="3:8" x14ac:dyDescent="0.25">
      <c r="C5651" s="31"/>
      <c r="D5651" s="31"/>
      <c r="E5651" s="6"/>
      <c r="F5651" s="629"/>
      <c r="H5651" s="631"/>
    </row>
    <row r="5652" spans="3:8" x14ac:dyDescent="0.25">
      <c r="C5652" s="31"/>
      <c r="D5652" s="31"/>
      <c r="E5652" s="6"/>
      <c r="F5652" s="629"/>
      <c r="H5652" s="631"/>
    </row>
    <row r="5653" spans="3:8" x14ac:dyDescent="0.25">
      <c r="C5653" s="31"/>
      <c r="D5653" s="31"/>
      <c r="E5653" s="6"/>
      <c r="F5653" s="629"/>
      <c r="H5653" s="631"/>
    </row>
    <row r="5654" spans="3:8" x14ac:dyDescent="0.25">
      <c r="C5654" s="31"/>
      <c r="D5654" s="31"/>
      <c r="E5654" s="6"/>
      <c r="F5654" s="629"/>
      <c r="H5654" s="631"/>
    </row>
    <row r="5655" spans="3:8" x14ac:dyDescent="0.25">
      <c r="C5655" s="31"/>
      <c r="D5655" s="31"/>
      <c r="E5655" s="6"/>
      <c r="F5655" s="629"/>
      <c r="H5655" s="631"/>
    </row>
    <row r="5656" spans="3:8" x14ac:dyDescent="0.25">
      <c r="C5656" s="31"/>
      <c r="D5656" s="31"/>
      <c r="E5656" s="6"/>
      <c r="F5656" s="629"/>
      <c r="H5656" s="631"/>
    </row>
    <row r="5657" spans="3:8" x14ac:dyDescent="0.25">
      <c r="C5657" s="31"/>
      <c r="D5657" s="31"/>
      <c r="E5657" s="6"/>
      <c r="F5657" s="629"/>
      <c r="H5657" s="631"/>
    </row>
    <row r="5658" spans="3:8" x14ac:dyDescent="0.25">
      <c r="C5658" s="31"/>
      <c r="D5658" s="31"/>
      <c r="E5658" s="6"/>
      <c r="F5658" s="629"/>
      <c r="H5658" s="631"/>
    </row>
    <row r="5659" spans="3:8" x14ac:dyDescent="0.25">
      <c r="C5659" s="31"/>
      <c r="D5659" s="31"/>
      <c r="E5659" s="6"/>
      <c r="F5659" s="629"/>
      <c r="H5659" s="631"/>
    </row>
    <row r="5660" spans="3:8" x14ac:dyDescent="0.25">
      <c r="C5660" s="31"/>
      <c r="D5660" s="31"/>
      <c r="E5660" s="6"/>
      <c r="F5660" s="629"/>
      <c r="H5660" s="631"/>
    </row>
    <row r="5661" spans="3:8" x14ac:dyDescent="0.25">
      <c r="C5661" s="31"/>
      <c r="D5661" s="31"/>
      <c r="E5661" s="6"/>
      <c r="F5661" s="629"/>
      <c r="H5661" s="631"/>
    </row>
    <row r="5662" spans="3:8" x14ac:dyDescent="0.25">
      <c r="C5662" s="31"/>
      <c r="D5662" s="31"/>
      <c r="E5662" s="6"/>
      <c r="F5662" s="629"/>
      <c r="H5662" s="631"/>
    </row>
    <row r="5663" spans="3:8" x14ac:dyDescent="0.25">
      <c r="C5663" s="31"/>
      <c r="D5663" s="31"/>
      <c r="E5663" s="6"/>
      <c r="F5663" s="629"/>
      <c r="H5663" s="631"/>
    </row>
    <row r="5664" spans="3:8" x14ac:dyDescent="0.25">
      <c r="C5664" s="31"/>
      <c r="D5664" s="31"/>
      <c r="E5664" s="6"/>
      <c r="F5664" s="629"/>
      <c r="H5664" s="631"/>
    </row>
    <row r="5665" spans="3:8" x14ac:dyDescent="0.25">
      <c r="C5665" s="31"/>
      <c r="D5665" s="31"/>
      <c r="E5665" s="6"/>
      <c r="F5665" s="629"/>
      <c r="H5665" s="631"/>
    </row>
    <row r="5666" spans="3:8" x14ac:dyDescent="0.25">
      <c r="C5666" s="31"/>
      <c r="D5666" s="31"/>
      <c r="E5666" s="6"/>
      <c r="F5666" s="629"/>
      <c r="H5666" s="631"/>
    </row>
    <row r="5667" spans="3:8" x14ac:dyDescent="0.25">
      <c r="C5667" s="31"/>
      <c r="D5667" s="31"/>
      <c r="E5667" s="6"/>
      <c r="F5667" s="629"/>
      <c r="H5667" s="631"/>
    </row>
    <row r="5668" spans="3:8" x14ac:dyDescent="0.25">
      <c r="C5668" s="31"/>
      <c r="D5668" s="31"/>
      <c r="E5668" s="6"/>
      <c r="F5668" s="629"/>
      <c r="H5668" s="631"/>
    </row>
    <row r="5669" spans="3:8" x14ac:dyDescent="0.25">
      <c r="C5669" s="31"/>
      <c r="D5669" s="31"/>
      <c r="E5669" s="6"/>
      <c r="F5669" s="629"/>
      <c r="H5669" s="631"/>
    </row>
    <row r="5670" spans="3:8" x14ac:dyDescent="0.25">
      <c r="C5670" s="31"/>
      <c r="D5670" s="31"/>
      <c r="E5670" s="6"/>
      <c r="F5670" s="629"/>
      <c r="H5670" s="631"/>
    </row>
    <row r="5671" spans="3:8" x14ac:dyDescent="0.25">
      <c r="C5671" s="31"/>
      <c r="D5671" s="31"/>
      <c r="E5671" s="6"/>
      <c r="F5671" s="629"/>
      <c r="H5671" s="631"/>
    </row>
    <row r="5672" spans="3:8" x14ac:dyDescent="0.25">
      <c r="C5672" s="31"/>
      <c r="D5672" s="31"/>
      <c r="E5672" s="6"/>
      <c r="F5672" s="629"/>
      <c r="H5672" s="631"/>
    </row>
    <row r="5673" spans="3:8" x14ac:dyDescent="0.25">
      <c r="C5673" s="31"/>
      <c r="D5673" s="31"/>
      <c r="E5673" s="6"/>
      <c r="F5673" s="629"/>
      <c r="H5673" s="631"/>
    </row>
    <row r="5674" spans="3:8" x14ac:dyDescent="0.25">
      <c r="C5674" s="31"/>
      <c r="D5674" s="31"/>
      <c r="E5674" s="6"/>
      <c r="F5674" s="629"/>
      <c r="H5674" s="631"/>
    </row>
    <row r="5675" spans="3:8" x14ac:dyDescent="0.25">
      <c r="C5675" s="31"/>
      <c r="D5675" s="31"/>
      <c r="E5675" s="6"/>
      <c r="F5675" s="629"/>
      <c r="H5675" s="631"/>
    </row>
    <row r="5676" spans="3:8" x14ac:dyDescent="0.25">
      <c r="C5676" s="31"/>
      <c r="D5676" s="31"/>
      <c r="E5676" s="6"/>
      <c r="F5676" s="629"/>
      <c r="H5676" s="631"/>
    </row>
    <row r="5677" spans="3:8" x14ac:dyDescent="0.25">
      <c r="C5677" s="31"/>
      <c r="D5677" s="31"/>
      <c r="E5677" s="6"/>
      <c r="F5677" s="629"/>
      <c r="H5677" s="631"/>
    </row>
    <row r="5678" spans="3:8" x14ac:dyDescent="0.25">
      <c r="C5678" s="31"/>
      <c r="D5678" s="31"/>
      <c r="E5678" s="6"/>
      <c r="F5678" s="629"/>
      <c r="H5678" s="631"/>
    </row>
    <row r="5679" spans="3:8" x14ac:dyDescent="0.25">
      <c r="C5679" s="31"/>
      <c r="D5679" s="31"/>
      <c r="E5679" s="6"/>
      <c r="F5679" s="629"/>
      <c r="H5679" s="631"/>
    </row>
    <row r="5680" spans="3:8" x14ac:dyDescent="0.25">
      <c r="C5680" s="31"/>
      <c r="D5680" s="31"/>
      <c r="E5680" s="6"/>
      <c r="F5680" s="629"/>
      <c r="H5680" s="631"/>
    </row>
    <row r="5681" spans="3:8" x14ac:dyDescent="0.25">
      <c r="C5681" s="31"/>
      <c r="D5681" s="31"/>
      <c r="E5681" s="6"/>
      <c r="F5681" s="629"/>
      <c r="H5681" s="631"/>
    </row>
    <row r="5682" spans="3:8" x14ac:dyDescent="0.25">
      <c r="C5682" s="31"/>
      <c r="D5682" s="31"/>
      <c r="E5682" s="6"/>
      <c r="F5682" s="629"/>
      <c r="H5682" s="631"/>
    </row>
    <row r="5683" spans="3:8" x14ac:dyDescent="0.25">
      <c r="C5683" s="31"/>
      <c r="D5683" s="31"/>
      <c r="E5683" s="6"/>
      <c r="F5683" s="629"/>
      <c r="H5683" s="631"/>
    </row>
    <row r="5684" spans="3:8" x14ac:dyDescent="0.25">
      <c r="C5684" s="31"/>
      <c r="D5684" s="31"/>
      <c r="E5684" s="6"/>
      <c r="F5684" s="629"/>
      <c r="H5684" s="631"/>
    </row>
    <row r="5685" spans="3:8" x14ac:dyDescent="0.25">
      <c r="C5685" s="31"/>
      <c r="D5685" s="31"/>
      <c r="E5685" s="6"/>
      <c r="F5685" s="629"/>
      <c r="H5685" s="631"/>
    </row>
    <row r="5686" spans="3:8" x14ac:dyDescent="0.25">
      <c r="C5686" s="31"/>
      <c r="D5686" s="31"/>
      <c r="E5686" s="6"/>
      <c r="F5686" s="629"/>
      <c r="H5686" s="631"/>
    </row>
    <row r="5687" spans="3:8" x14ac:dyDescent="0.25">
      <c r="C5687" s="31"/>
      <c r="D5687" s="31"/>
      <c r="E5687" s="6"/>
      <c r="F5687" s="629"/>
      <c r="H5687" s="631"/>
    </row>
    <row r="5688" spans="3:8" x14ac:dyDescent="0.25">
      <c r="C5688" s="31"/>
      <c r="D5688" s="31"/>
      <c r="E5688" s="6"/>
      <c r="F5688" s="629"/>
      <c r="H5688" s="631"/>
    </row>
    <row r="5689" spans="3:8" x14ac:dyDescent="0.25">
      <c r="C5689" s="31"/>
      <c r="D5689" s="31"/>
      <c r="E5689" s="6"/>
      <c r="F5689" s="629"/>
      <c r="H5689" s="631"/>
    </row>
    <row r="5690" spans="3:8" x14ac:dyDescent="0.25">
      <c r="C5690" s="31"/>
      <c r="D5690" s="31"/>
      <c r="E5690" s="6"/>
      <c r="F5690" s="629"/>
      <c r="H5690" s="631"/>
    </row>
    <row r="5691" spans="3:8" x14ac:dyDescent="0.25">
      <c r="C5691" s="31"/>
      <c r="D5691" s="31"/>
      <c r="E5691" s="6"/>
      <c r="F5691" s="629"/>
      <c r="H5691" s="631"/>
    </row>
    <row r="5692" spans="3:8" x14ac:dyDescent="0.25">
      <c r="C5692" s="31"/>
      <c r="D5692" s="31"/>
      <c r="E5692" s="6"/>
      <c r="F5692" s="629"/>
      <c r="H5692" s="631"/>
    </row>
    <row r="5693" spans="3:8" x14ac:dyDescent="0.25">
      <c r="C5693" s="31"/>
      <c r="D5693" s="31"/>
      <c r="E5693" s="6"/>
      <c r="F5693" s="629"/>
      <c r="H5693" s="631"/>
    </row>
    <row r="5694" spans="3:8" x14ac:dyDescent="0.25">
      <c r="C5694" s="31"/>
      <c r="D5694" s="31"/>
      <c r="E5694" s="6"/>
      <c r="F5694" s="629"/>
      <c r="H5694" s="631"/>
    </row>
    <row r="5695" spans="3:8" x14ac:dyDescent="0.25">
      <c r="C5695" s="31"/>
      <c r="D5695" s="31"/>
      <c r="E5695" s="6"/>
      <c r="F5695" s="629"/>
      <c r="H5695" s="631"/>
    </row>
    <row r="5696" spans="3:8" x14ac:dyDescent="0.25">
      <c r="C5696" s="31"/>
      <c r="D5696" s="31"/>
      <c r="E5696" s="6"/>
      <c r="F5696" s="629"/>
      <c r="H5696" s="631"/>
    </row>
    <row r="5697" spans="3:8" x14ac:dyDescent="0.25">
      <c r="C5697" s="31"/>
      <c r="D5697" s="31"/>
      <c r="E5697" s="6"/>
      <c r="F5697" s="629"/>
      <c r="H5697" s="631"/>
    </row>
    <row r="5698" spans="3:8" x14ac:dyDescent="0.25">
      <c r="C5698" s="31"/>
      <c r="D5698" s="31"/>
      <c r="E5698" s="6"/>
      <c r="F5698" s="629"/>
      <c r="H5698" s="631"/>
    </row>
    <row r="5699" spans="3:8" x14ac:dyDescent="0.25">
      <c r="C5699" s="31"/>
      <c r="D5699" s="31"/>
      <c r="E5699" s="6"/>
      <c r="F5699" s="629"/>
      <c r="H5699" s="631"/>
    </row>
    <row r="5700" spans="3:8" x14ac:dyDescent="0.25">
      <c r="C5700" s="31"/>
      <c r="D5700" s="31"/>
      <c r="E5700" s="6"/>
      <c r="F5700" s="629"/>
      <c r="H5700" s="631"/>
    </row>
    <row r="5701" spans="3:8" x14ac:dyDescent="0.25">
      <c r="C5701" s="31"/>
      <c r="D5701" s="31"/>
      <c r="E5701" s="6"/>
      <c r="F5701" s="629"/>
      <c r="H5701" s="631"/>
    </row>
    <row r="5702" spans="3:8" x14ac:dyDescent="0.25">
      <c r="C5702" s="31"/>
      <c r="D5702" s="31"/>
      <c r="E5702" s="6"/>
      <c r="F5702" s="629"/>
      <c r="H5702" s="631"/>
    </row>
    <row r="5703" spans="3:8" x14ac:dyDescent="0.25">
      <c r="C5703" s="31"/>
      <c r="D5703" s="31"/>
      <c r="E5703" s="6"/>
      <c r="F5703" s="629"/>
      <c r="H5703" s="631"/>
    </row>
    <row r="5704" spans="3:8" x14ac:dyDescent="0.25">
      <c r="C5704" s="31"/>
      <c r="D5704" s="31"/>
      <c r="E5704" s="6"/>
      <c r="F5704" s="629"/>
      <c r="H5704" s="631"/>
    </row>
    <row r="5705" spans="3:8" x14ac:dyDescent="0.25">
      <c r="C5705" s="31"/>
      <c r="D5705" s="31"/>
      <c r="E5705" s="6"/>
      <c r="F5705" s="629"/>
      <c r="H5705" s="631"/>
    </row>
    <row r="5706" spans="3:8" x14ac:dyDescent="0.25">
      <c r="C5706" s="31"/>
      <c r="D5706" s="31"/>
      <c r="E5706" s="6"/>
      <c r="F5706" s="629"/>
      <c r="H5706" s="631"/>
    </row>
    <row r="5707" spans="3:8" x14ac:dyDescent="0.25">
      <c r="C5707" s="31"/>
      <c r="D5707" s="31"/>
      <c r="E5707" s="6"/>
      <c r="F5707" s="629"/>
      <c r="H5707" s="631"/>
    </row>
    <row r="5708" spans="3:8" x14ac:dyDescent="0.25">
      <c r="C5708" s="31"/>
      <c r="D5708" s="31"/>
      <c r="E5708" s="6"/>
      <c r="F5708" s="629"/>
      <c r="H5708" s="631"/>
    </row>
    <row r="5709" spans="3:8" x14ac:dyDescent="0.25">
      <c r="C5709" s="31"/>
      <c r="D5709" s="31"/>
      <c r="E5709" s="6"/>
      <c r="F5709" s="629"/>
      <c r="H5709" s="631"/>
    </row>
    <row r="5710" spans="3:8" x14ac:dyDescent="0.25">
      <c r="C5710" s="31"/>
      <c r="D5710" s="31"/>
      <c r="E5710" s="6"/>
      <c r="F5710" s="629"/>
      <c r="H5710" s="631"/>
    </row>
    <row r="5711" spans="3:8" x14ac:dyDescent="0.25">
      <c r="C5711" s="31"/>
      <c r="D5711" s="31"/>
      <c r="E5711" s="6"/>
      <c r="F5711" s="629"/>
      <c r="H5711" s="631"/>
    </row>
    <row r="5712" spans="3:8" x14ac:dyDescent="0.25">
      <c r="C5712" s="31"/>
      <c r="D5712" s="31"/>
      <c r="E5712" s="6"/>
      <c r="F5712" s="629"/>
      <c r="H5712" s="631"/>
    </row>
    <row r="5713" spans="3:8" x14ac:dyDescent="0.25">
      <c r="C5713" s="31"/>
      <c r="D5713" s="31"/>
      <c r="E5713" s="6"/>
      <c r="F5713" s="629"/>
      <c r="H5713" s="631"/>
    </row>
    <row r="5714" spans="3:8" x14ac:dyDescent="0.25">
      <c r="C5714" s="31"/>
      <c r="D5714" s="31"/>
      <c r="E5714" s="6"/>
      <c r="F5714" s="629"/>
      <c r="H5714" s="631"/>
    </row>
    <row r="5715" spans="3:8" x14ac:dyDescent="0.25">
      <c r="C5715" s="31"/>
      <c r="D5715" s="31"/>
      <c r="E5715" s="6"/>
      <c r="F5715" s="629"/>
      <c r="H5715" s="631"/>
    </row>
    <row r="5716" spans="3:8" x14ac:dyDescent="0.25">
      <c r="C5716" s="31"/>
      <c r="D5716" s="31"/>
      <c r="E5716" s="6"/>
      <c r="F5716" s="629"/>
      <c r="H5716" s="631"/>
    </row>
    <row r="5717" spans="3:8" x14ac:dyDescent="0.25">
      <c r="C5717" s="31"/>
      <c r="D5717" s="31"/>
      <c r="E5717" s="6"/>
      <c r="F5717" s="629"/>
      <c r="H5717" s="631"/>
    </row>
    <row r="5718" spans="3:8" x14ac:dyDescent="0.25">
      <c r="C5718" s="31"/>
      <c r="D5718" s="31"/>
      <c r="E5718" s="6"/>
      <c r="F5718" s="629"/>
      <c r="H5718" s="631"/>
    </row>
    <row r="5719" spans="3:8" x14ac:dyDescent="0.25">
      <c r="C5719" s="31"/>
      <c r="D5719" s="31"/>
      <c r="E5719" s="6"/>
      <c r="F5719" s="629"/>
      <c r="H5719" s="631"/>
    </row>
    <row r="5720" spans="3:8" x14ac:dyDescent="0.25">
      <c r="C5720" s="31"/>
      <c r="D5720" s="31"/>
      <c r="E5720" s="6"/>
      <c r="F5720" s="629"/>
      <c r="H5720" s="631"/>
    </row>
    <row r="5721" spans="3:8" x14ac:dyDescent="0.25">
      <c r="C5721" s="31"/>
      <c r="D5721" s="31"/>
      <c r="E5721" s="6"/>
      <c r="F5721" s="629"/>
      <c r="H5721" s="631"/>
    </row>
    <row r="5722" spans="3:8" x14ac:dyDescent="0.25">
      <c r="C5722" s="31"/>
      <c r="D5722" s="31"/>
      <c r="E5722" s="6"/>
      <c r="F5722" s="629"/>
      <c r="H5722" s="631"/>
    </row>
    <row r="5723" spans="3:8" x14ac:dyDescent="0.25">
      <c r="C5723" s="31"/>
      <c r="D5723" s="31"/>
      <c r="E5723" s="6"/>
      <c r="F5723" s="629"/>
      <c r="H5723" s="631"/>
    </row>
    <row r="5724" spans="3:8" x14ac:dyDescent="0.25">
      <c r="C5724" s="31"/>
      <c r="D5724" s="31"/>
      <c r="E5724" s="6"/>
      <c r="F5724" s="629"/>
      <c r="H5724" s="631"/>
    </row>
    <row r="5725" spans="3:8" x14ac:dyDescent="0.25">
      <c r="C5725" s="31"/>
      <c r="D5725" s="31"/>
      <c r="E5725" s="6"/>
      <c r="F5725" s="629"/>
      <c r="H5725" s="631"/>
    </row>
    <row r="5726" spans="3:8" x14ac:dyDescent="0.25">
      <c r="C5726" s="31"/>
      <c r="D5726" s="31"/>
      <c r="E5726" s="6"/>
      <c r="F5726" s="629"/>
      <c r="H5726" s="631"/>
    </row>
    <row r="5727" spans="3:8" x14ac:dyDescent="0.25">
      <c r="C5727" s="31"/>
      <c r="D5727" s="31"/>
      <c r="E5727" s="6"/>
      <c r="F5727" s="629"/>
      <c r="H5727" s="631"/>
    </row>
    <row r="5728" spans="3:8" x14ac:dyDescent="0.25">
      <c r="C5728" s="31"/>
      <c r="D5728" s="31"/>
      <c r="E5728" s="6"/>
      <c r="F5728" s="629"/>
      <c r="H5728" s="631"/>
    </row>
    <row r="5729" spans="3:8" x14ac:dyDescent="0.25">
      <c r="C5729" s="31"/>
      <c r="D5729" s="31"/>
      <c r="E5729" s="6"/>
      <c r="F5729" s="629"/>
      <c r="H5729" s="631"/>
    </row>
    <row r="5730" spans="3:8" x14ac:dyDescent="0.25">
      <c r="C5730" s="31"/>
      <c r="D5730" s="31"/>
      <c r="E5730" s="6"/>
      <c r="F5730" s="629"/>
      <c r="H5730" s="631"/>
    </row>
    <row r="5731" spans="3:8" x14ac:dyDescent="0.25">
      <c r="C5731" s="31"/>
      <c r="D5731" s="31"/>
      <c r="E5731" s="6"/>
      <c r="F5731" s="629"/>
      <c r="H5731" s="631"/>
    </row>
    <row r="5732" spans="3:8" x14ac:dyDescent="0.25">
      <c r="C5732" s="31"/>
      <c r="D5732" s="31"/>
      <c r="E5732" s="6"/>
      <c r="F5732" s="629"/>
      <c r="H5732" s="631"/>
    </row>
    <row r="5733" spans="3:8" x14ac:dyDescent="0.25">
      <c r="C5733" s="31"/>
      <c r="D5733" s="31"/>
      <c r="E5733" s="6"/>
      <c r="F5733" s="629"/>
      <c r="H5733" s="631"/>
    </row>
    <row r="5734" spans="3:8" x14ac:dyDescent="0.25">
      <c r="C5734" s="31"/>
      <c r="D5734" s="31"/>
      <c r="E5734" s="6"/>
      <c r="F5734" s="629"/>
      <c r="H5734" s="631"/>
    </row>
    <row r="5735" spans="3:8" x14ac:dyDescent="0.25">
      <c r="C5735" s="31"/>
      <c r="D5735" s="31"/>
      <c r="E5735" s="6"/>
      <c r="F5735" s="629"/>
      <c r="H5735" s="631"/>
    </row>
    <row r="5736" spans="3:8" x14ac:dyDescent="0.25">
      <c r="C5736" s="31"/>
      <c r="D5736" s="31"/>
      <c r="E5736" s="6"/>
      <c r="F5736" s="629"/>
      <c r="H5736" s="631"/>
    </row>
    <row r="5737" spans="3:8" x14ac:dyDescent="0.25">
      <c r="C5737" s="31"/>
      <c r="D5737" s="31"/>
      <c r="E5737" s="6"/>
      <c r="F5737" s="629"/>
      <c r="H5737" s="631"/>
    </row>
    <row r="5738" spans="3:8" x14ac:dyDescent="0.25">
      <c r="C5738" s="31"/>
      <c r="D5738" s="31"/>
      <c r="E5738" s="6"/>
      <c r="F5738" s="629"/>
      <c r="H5738" s="631"/>
    </row>
    <row r="5739" spans="3:8" x14ac:dyDescent="0.25">
      <c r="C5739" s="31"/>
      <c r="D5739" s="31"/>
      <c r="E5739" s="6"/>
      <c r="F5739" s="629"/>
      <c r="H5739" s="631"/>
    </row>
    <row r="5740" spans="3:8" x14ac:dyDescent="0.25">
      <c r="C5740" s="31"/>
      <c r="D5740" s="31"/>
      <c r="E5740" s="6"/>
      <c r="F5740" s="629"/>
      <c r="H5740" s="631"/>
    </row>
    <row r="5741" spans="3:8" x14ac:dyDescent="0.25">
      <c r="C5741" s="31"/>
      <c r="D5741" s="31"/>
      <c r="E5741" s="6"/>
      <c r="F5741" s="629"/>
      <c r="H5741" s="631"/>
    </row>
    <row r="5742" spans="3:8" x14ac:dyDescent="0.25">
      <c r="C5742" s="31"/>
      <c r="D5742" s="31"/>
      <c r="E5742" s="6"/>
      <c r="F5742" s="629"/>
      <c r="H5742" s="631"/>
    </row>
    <row r="5743" spans="3:8" x14ac:dyDescent="0.25">
      <c r="C5743" s="31"/>
      <c r="D5743" s="31"/>
      <c r="E5743" s="6"/>
      <c r="F5743" s="629"/>
      <c r="H5743" s="631"/>
    </row>
    <row r="5744" spans="3:8" x14ac:dyDescent="0.25">
      <c r="C5744" s="31"/>
      <c r="D5744" s="31"/>
      <c r="E5744" s="6"/>
      <c r="F5744" s="629"/>
      <c r="H5744" s="631"/>
    </row>
    <row r="5745" spans="3:8" x14ac:dyDescent="0.25">
      <c r="C5745" s="31"/>
      <c r="D5745" s="31"/>
      <c r="E5745" s="6"/>
      <c r="F5745" s="629"/>
      <c r="H5745" s="631"/>
    </row>
    <row r="5746" spans="3:8" x14ac:dyDescent="0.25">
      <c r="C5746" s="31"/>
      <c r="D5746" s="31"/>
      <c r="E5746" s="6"/>
      <c r="F5746" s="629"/>
      <c r="H5746" s="631"/>
    </row>
    <row r="5747" spans="3:8" x14ac:dyDescent="0.25">
      <c r="C5747" s="31"/>
      <c r="D5747" s="31"/>
      <c r="E5747" s="6"/>
      <c r="F5747" s="629"/>
      <c r="H5747" s="631"/>
    </row>
    <row r="5748" spans="3:8" x14ac:dyDescent="0.25">
      <c r="C5748" s="31"/>
      <c r="D5748" s="31"/>
      <c r="E5748" s="6"/>
      <c r="F5748" s="629"/>
      <c r="H5748" s="631"/>
    </row>
    <row r="5749" spans="3:8" x14ac:dyDescent="0.25">
      <c r="C5749" s="31"/>
      <c r="D5749" s="31"/>
      <c r="E5749" s="6"/>
      <c r="F5749" s="629"/>
      <c r="H5749" s="631"/>
    </row>
    <row r="5750" spans="3:8" x14ac:dyDescent="0.25">
      <c r="C5750" s="31"/>
      <c r="D5750" s="31"/>
      <c r="E5750" s="6"/>
      <c r="F5750" s="629"/>
      <c r="H5750" s="631"/>
    </row>
    <row r="5751" spans="3:8" x14ac:dyDescent="0.25">
      <c r="C5751" s="31"/>
      <c r="D5751" s="31"/>
      <c r="E5751" s="6"/>
      <c r="F5751" s="629"/>
      <c r="H5751" s="631"/>
    </row>
    <row r="5752" spans="3:8" x14ac:dyDescent="0.25">
      <c r="C5752" s="31"/>
      <c r="D5752" s="31"/>
      <c r="E5752" s="6"/>
      <c r="F5752" s="629"/>
      <c r="H5752" s="631"/>
    </row>
    <row r="5753" spans="3:8" x14ac:dyDescent="0.25">
      <c r="C5753" s="31"/>
      <c r="D5753" s="31"/>
      <c r="E5753" s="6"/>
      <c r="F5753" s="629"/>
      <c r="H5753" s="631"/>
    </row>
    <row r="5754" spans="3:8" x14ac:dyDescent="0.25">
      <c r="C5754" s="31"/>
      <c r="D5754" s="31"/>
      <c r="E5754" s="6"/>
      <c r="F5754" s="629"/>
      <c r="H5754" s="631"/>
    </row>
    <row r="5755" spans="3:8" x14ac:dyDescent="0.25">
      <c r="C5755" s="31"/>
      <c r="D5755" s="31"/>
      <c r="E5755" s="6"/>
      <c r="F5755" s="629"/>
      <c r="H5755" s="631"/>
    </row>
    <row r="5756" spans="3:8" x14ac:dyDescent="0.25">
      <c r="C5756" s="31"/>
      <c r="D5756" s="31"/>
      <c r="E5756" s="6"/>
      <c r="F5756" s="629"/>
      <c r="H5756" s="631"/>
    </row>
    <row r="5757" spans="3:8" x14ac:dyDescent="0.25">
      <c r="C5757" s="31"/>
      <c r="D5757" s="31"/>
      <c r="E5757" s="6"/>
      <c r="F5757" s="629"/>
      <c r="H5757" s="631"/>
    </row>
    <row r="5758" spans="3:8" x14ac:dyDescent="0.25">
      <c r="C5758" s="31"/>
      <c r="D5758" s="31"/>
      <c r="E5758" s="6"/>
      <c r="F5758" s="629"/>
      <c r="H5758" s="631"/>
    </row>
    <row r="5759" spans="3:8" x14ac:dyDescent="0.25">
      <c r="C5759" s="31"/>
      <c r="D5759" s="31"/>
      <c r="E5759" s="6"/>
      <c r="F5759" s="629"/>
      <c r="H5759" s="631"/>
    </row>
    <row r="5760" spans="3:8" x14ac:dyDescent="0.25">
      <c r="C5760" s="31"/>
      <c r="D5760" s="31"/>
      <c r="E5760" s="6"/>
      <c r="F5760" s="629"/>
      <c r="H5760" s="631"/>
    </row>
    <row r="5761" spans="3:8" x14ac:dyDescent="0.25">
      <c r="C5761" s="31"/>
      <c r="D5761" s="31"/>
      <c r="E5761" s="6"/>
      <c r="F5761" s="629"/>
      <c r="H5761" s="631"/>
    </row>
    <row r="5762" spans="3:8" x14ac:dyDescent="0.25">
      <c r="C5762" s="31"/>
      <c r="D5762" s="31"/>
      <c r="E5762" s="6"/>
      <c r="F5762" s="629"/>
      <c r="H5762" s="631"/>
    </row>
    <row r="5763" spans="3:8" x14ac:dyDescent="0.25">
      <c r="C5763" s="31"/>
      <c r="D5763" s="31"/>
      <c r="E5763" s="6"/>
      <c r="F5763" s="629"/>
      <c r="H5763" s="631"/>
    </row>
    <row r="5764" spans="3:8" x14ac:dyDescent="0.25">
      <c r="C5764" s="31"/>
      <c r="D5764" s="31"/>
      <c r="E5764" s="6"/>
      <c r="F5764" s="629"/>
      <c r="H5764" s="631"/>
    </row>
    <row r="5765" spans="3:8" x14ac:dyDescent="0.25">
      <c r="C5765" s="31"/>
      <c r="D5765" s="31"/>
      <c r="E5765" s="6"/>
      <c r="F5765" s="629"/>
      <c r="H5765" s="631"/>
    </row>
    <row r="5766" spans="3:8" x14ac:dyDescent="0.25">
      <c r="C5766" s="31"/>
      <c r="D5766" s="31"/>
      <c r="E5766" s="6"/>
      <c r="F5766" s="629"/>
      <c r="H5766" s="631"/>
    </row>
    <row r="5767" spans="3:8" x14ac:dyDescent="0.25">
      <c r="C5767" s="31"/>
      <c r="D5767" s="31"/>
      <c r="E5767" s="6"/>
      <c r="F5767" s="629"/>
      <c r="H5767" s="631"/>
    </row>
    <row r="5768" spans="3:8" x14ac:dyDescent="0.25">
      <c r="C5768" s="31"/>
      <c r="D5768" s="31"/>
      <c r="E5768" s="6"/>
      <c r="F5768" s="629"/>
      <c r="H5768" s="631"/>
    </row>
    <row r="5769" spans="3:8" x14ac:dyDescent="0.25">
      <c r="C5769" s="31"/>
      <c r="D5769" s="31"/>
      <c r="E5769" s="6"/>
      <c r="F5769" s="629"/>
      <c r="H5769" s="631"/>
    </row>
    <row r="5770" spans="3:8" x14ac:dyDescent="0.25">
      <c r="C5770" s="31"/>
      <c r="D5770" s="31"/>
      <c r="E5770" s="6"/>
      <c r="F5770" s="629"/>
      <c r="H5770" s="631"/>
    </row>
    <row r="5771" spans="3:8" x14ac:dyDescent="0.25">
      <c r="C5771" s="31"/>
      <c r="D5771" s="31"/>
      <c r="E5771" s="6"/>
      <c r="F5771" s="629"/>
      <c r="H5771" s="631"/>
    </row>
    <row r="5772" spans="3:8" x14ac:dyDescent="0.25">
      <c r="C5772" s="31"/>
      <c r="D5772" s="31"/>
      <c r="E5772" s="6"/>
      <c r="F5772" s="629"/>
      <c r="H5772" s="631"/>
    </row>
    <row r="5773" spans="3:8" x14ac:dyDescent="0.25">
      <c r="C5773" s="31"/>
      <c r="D5773" s="31"/>
      <c r="E5773" s="6"/>
      <c r="F5773" s="629"/>
      <c r="H5773" s="631"/>
    </row>
    <row r="5774" spans="3:8" x14ac:dyDescent="0.25">
      <c r="C5774" s="31"/>
      <c r="D5774" s="31"/>
      <c r="E5774" s="6"/>
      <c r="F5774" s="629"/>
      <c r="H5774" s="631"/>
    </row>
    <row r="5775" spans="3:8" x14ac:dyDescent="0.25">
      <c r="C5775" s="31"/>
      <c r="D5775" s="31"/>
      <c r="E5775" s="6"/>
      <c r="F5775" s="629"/>
      <c r="H5775" s="631"/>
    </row>
    <row r="5776" spans="3:8" x14ac:dyDescent="0.25">
      <c r="C5776" s="31"/>
      <c r="D5776" s="31"/>
      <c r="E5776" s="6"/>
      <c r="F5776" s="629"/>
      <c r="H5776" s="631"/>
    </row>
    <row r="5777" spans="3:8" x14ac:dyDescent="0.25">
      <c r="C5777" s="31"/>
      <c r="D5777" s="31"/>
      <c r="E5777" s="6"/>
      <c r="F5777" s="629"/>
      <c r="H5777" s="631"/>
    </row>
    <row r="5778" spans="3:8" x14ac:dyDescent="0.25">
      <c r="C5778" s="31"/>
      <c r="D5778" s="31"/>
      <c r="E5778" s="6"/>
      <c r="F5778" s="629"/>
      <c r="H5778" s="631"/>
    </row>
    <row r="5779" spans="3:8" x14ac:dyDescent="0.25">
      <c r="C5779" s="31"/>
      <c r="D5779" s="31"/>
      <c r="E5779" s="6"/>
      <c r="F5779" s="629"/>
      <c r="H5779" s="631"/>
    </row>
    <row r="5780" spans="3:8" x14ac:dyDescent="0.25">
      <c r="C5780" s="31"/>
      <c r="D5780" s="31"/>
      <c r="E5780" s="6"/>
      <c r="F5780" s="629"/>
      <c r="H5780" s="631"/>
    </row>
    <row r="5781" spans="3:8" x14ac:dyDescent="0.25">
      <c r="C5781" s="31"/>
      <c r="E5781" s="6"/>
      <c r="F5781" s="629"/>
    </row>
    <row r="5782" spans="3:8" x14ac:dyDescent="0.25">
      <c r="C5782" s="31"/>
      <c r="E5782" s="6"/>
      <c r="F5782" s="629"/>
    </row>
    <row r="5783" spans="3:8" x14ac:dyDescent="0.25">
      <c r="C5783" s="31"/>
      <c r="E5783" s="6"/>
      <c r="F5783" s="629"/>
    </row>
    <row r="5784" spans="3:8" x14ac:dyDescent="0.25">
      <c r="C5784" s="31"/>
    </row>
    <row r="5785" spans="3:8" x14ac:dyDescent="0.25">
      <c r="C5785" s="31"/>
    </row>
    <row r="5786" spans="3:8" x14ac:dyDescent="0.25">
      <c r="C5786" s="31"/>
    </row>
    <row r="5787" spans="3:8" x14ac:dyDescent="0.25">
      <c r="C5787" s="31"/>
    </row>
    <row r="5788" spans="3:8" x14ac:dyDescent="0.25">
      <c r="C5788" s="31"/>
    </row>
    <row r="5789" spans="3:8" x14ac:dyDescent="0.25">
      <c r="C5789" s="31"/>
    </row>
    <row r="5790" spans="3:8" x14ac:dyDescent="0.25">
      <c r="C5790" s="31"/>
    </row>
    <row r="5791" spans="3:8" x14ac:dyDescent="0.25">
      <c r="C5791" s="31"/>
    </row>
    <row r="5792" spans="3:8" x14ac:dyDescent="0.25">
      <c r="C5792" s="31"/>
    </row>
    <row r="5793" spans="3:8" x14ac:dyDescent="0.25">
      <c r="C5793" s="31"/>
      <c r="D5793" s="7"/>
      <c r="G5793" s="630"/>
      <c r="H5793" s="6"/>
    </row>
    <row r="5794" spans="3:8" x14ac:dyDescent="0.25">
      <c r="C5794" s="31"/>
      <c r="D5794" s="7"/>
      <c r="G5794" s="630"/>
      <c r="H5794" s="6"/>
    </row>
    <row r="5795" spans="3:8" x14ac:dyDescent="0.25">
      <c r="C5795" s="31"/>
      <c r="D5795" s="7"/>
      <c r="G5795" s="630"/>
      <c r="H5795" s="6"/>
    </row>
    <row r="5796" spans="3:8" x14ac:dyDescent="0.25">
      <c r="C5796" s="31"/>
      <c r="D5796" s="7"/>
      <c r="E5796" s="630"/>
      <c r="F5796" s="630"/>
      <c r="G5796" s="630"/>
      <c r="H5796" s="6"/>
    </row>
    <row r="5797" spans="3:8" x14ac:dyDescent="0.25">
      <c r="C5797" s="31"/>
      <c r="D5797" s="7"/>
      <c r="E5797" s="630"/>
      <c r="F5797" s="630"/>
      <c r="G5797" s="630"/>
      <c r="H5797" s="6"/>
    </row>
    <row r="5798" spans="3:8" x14ac:dyDescent="0.25">
      <c r="C5798" s="31"/>
      <c r="D5798" s="7"/>
      <c r="E5798" s="630"/>
      <c r="F5798" s="630"/>
      <c r="G5798" s="630"/>
      <c r="H5798" s="6"/>
    </row>
    <row r="5799" spans="3:8" x14ac:dyDescent="0.25">
      <c r="C5799" s="31"/>
      <c r="D5799" s="7"/>
      <c r="E5799" s="630"/>
      <c r="F5799" s="630"/>
      <c r="G5799" s="630"/>
      <c r="H5799" s="6"/>
    </row>
    <row r="5800" spans="3:8" x14ac:dyDescent="0.25">
      <c r="C5800" s="31"/>
      <c r="D5800" s="7"/>
      <c r="E5800" s="630"/>
      <c r="F5800" s="630"/>
      <c r="G5800" s="630"/>
      <c r="H5800" s="6"/>
    </row>
    <row r="5801" spans="3:8" x14ac:dyDescent="0.25">
      <c r="C5801" s="31"/>
      <c r="D5801" s="7"/>
      <c r="E5801" s="630"/>
      <c r="F5801" s="630"/>
      <c r="G5801" s="630"/>
      <c r="H5801" s="6"/>
    </row>
    <row r="5802" spans="3:8" x14ac:dyDescent="0.25">
      <c r="C5802" s="31"/>
      <c r="D5802" s="7"/>
      <c r="E5802" s="630"/>
      <c r="F5802" s="630"/>
      <c r="G5802" s="630"/>
      <c r="H5802" s="6"/>
    </row>
    <row r="5803" spans="3:8" x14ac:dyDescent="0.25">
      <c r="C5803" s="31"/>
      <c r="D5803" s="7"/>
      <c r="E5803" s="630"/>
      <c r="F5803" s="630"/>
      <c r="G5803" s="630"/>
      <c r="H5803" s="6"/>
    </row>
    <row r="5804" spans="3:8" x14ac:dyDescent="0.25">
      <c r="C5804" s="31"/>
      <c r="D5804" s="7"/>
      <c r="E5804" s="630"/>
      <c r="F5804" s="630"/>
      <c r="G5804" s="630"/>
      <c r="H5804" s="6"/>
    </row>
    <row r="5805" spans="3:8" x14ac:dyDescent="0.25">
      <c r="C5805" s="31"/>
      <c r="D5805" s="7"/>
      <c r="E5805" s="630"/>
      <c r="F5805" s="630"/>
      <c r="G5805" s="630"/>
      <c r="H5805" s="6"/>
    </row>
    <row r="5806" spans="3:8" x14ac:dyDescent="0.25">
      <c r="C5806" s="31"/>
      <c r="D5806" s="7"/>
      <c r="E5806" s="630"/>
      <c r="F5806" s="630"/>
      <c r="G5806" s="630"/>
      <c r="H5806" s="6"/>
    </row>
    <row r="5807" spans="3:8" x14ac:dyDescent="0.25">
      <c r="C5807" s="31"/>
      <c r="D5807" s="7"/>
      <c r="E5807" s="630"/>
      <c r="F5807" s="630"/>
      <c r="G5807" s="630"/>
      <c r="H5807" s="6"/>
    </row>
    <row r="5808" spans="3:8" x14ac:dyDescent="0.25">
      <c r="C5808" s="31"/>
      <c r="D5808" s="7"/>
      <c r="E5808" s="630"/>
      <c r="F5808" s="630"/>
      <c r="G5808" s="630"/>
      <c r="H5808" s="6"/>
    </row>
    <row r="5809" spans="3:8" x14ac:dyDescent="0.25">
      <c r="C5809" s="31"/>
      <c r="D5809" s="7"/>
      <c r="E5809" s="630"/>
      <c r="F5809" s="630"/>
      <c r="G5809" s="630"/>
      <c r="H5809" s="6"/>
    </row>
    <row r="5810" spans="3:8" x14ac:dyDescent="0.25">
      <c r="C5810" s="31"/>
      <c r="D5810" s="7"/>
      <c r="E5810" s="630"/>
      <c r="F5810" s="630"/>
      <c r="G5810" s="630"/>
      <c r="H5810" s="6"/>
    </row>
    <row r="5811" spans="3:8" x14ac:dyDescent="0.25">
      <c r="C5811" s="31"/>
      <c r="D5811" s="7"/>
      <c r="E5811" s="630"/>
      <c r="F5811" s="630"/>
      <c r="G5811" s="630"/>
      <c r="H5811" s="6"/>
    </row>
    <row r="5812" spans="3:8" x14ac:dyDescent="0.25">
      <c r="C5812" s="31"/>
      <c r="D5812" s="7"/>
      <c r="E5812" s="630"/>
      <c r="F5812" s="630"/>
      <c r="G5812" s="630"/>
      <c r="H5812" s="6"/>
    </row>
    <row r="5813" spans="3:8" x14ac:dyDescent="0.25">
      <c r="C5813" s="31"/>
      <c r="D5813" s="7"/>
      <c r="E5813" s="630"/>
      <c r="F5813" s="630"/>
      <c r="G5813" s="630"/>
      <c r="H5813" s="6"/>
    </row>
    <row r="5814" spans="3:8" x14ac:dyDescent="0.25">
      <c r="C5814" s="31"/>
      <c r="D5814" s="7"/>
      <c r="E5814" s="630"/>
      <c r="F5814" s="630"/>
      <c r="G5814" s="630"/>
      <c r="H5814" s="6"/>
    </row>
    <row r="5815" spans="3:8" x14ac:dyDescent="0.25">
      <c r="C5815" s="31"/>
      <c r="D5815" s="7"/>
      <c r="E5815" s="630"/>
      <c r="F5815" s="630"/>
      <c r="G5815" s="630"/>
      <c r="H5815" s="6"/>
    </row>
    <row r="5816" spans="3:8" x14ac:dyDescent="0.25">
      <c r="C5816" s="31"/>
      <c r="D5816" s="7"/>
      <c r="E5816" s="630"/>
      <c r="F5816" s="630"/>
      <c r="G5816" s="630"/>
      <c r="H5816" s="6"/>
    </row>
    <row r="5817" spans="3:8" x14ac:dyDescent="0.25">
      <c r="C5817" s="31"/>
      <c r="D5817" s="7"/>
      <c r="E5817" s="630"/>
      <c r="F5817" s="630"/>
      <c r="G5817" s="630"/>
      <c r="H5817" s="6"/>
    </row>
    <row r="5818" spans="3:8" x14ac:dyDescent="0.25">
      <c r="C5818" s="31"/>
      <c r="D5818" s="7"/>
      <c r="E5818" s="630"/>
      <c r="F5818" s="630"/>
      <c r="G5818" s="630"/>
      <c r="H5818" s="6"/>
    </row>
    <row r="5819" spans="3:8" x14ac:dyDescent="0.25">
      <c r="C5819" s="31"/>
      <c r="D5819" s="7"/>
      <c r="E5819" s="630"/>
      <c r="F5819" s="630"/>
      <c r="G5819" s="630"/>
      <c r="H5819" s="6"/>
    </row>
    <row r="5820" spans="3:8" x14ac:dyDescent="0.25">
      <c r="C5820" s="31"/>
      <c r="D5820" s="7"/>
      <c r="E5820" s="630"/>
      <c r="F5820" s="630"/>
      <c r="G5820" s="630"/>
      <c r="H5820" s="6"/>
    </row>
    <row r="5821" spans="3:8" x14ac:dyDescent="0.25">
      <c r="C5821" s="31"/>
      <c r="D5821" s="7"/>
      <c r="E5821" s="630"/>
      <c r="F5821" s="630"/>
      <c r="G5821" s="630"/>
      <c r="H5821" s="6"/>
    </row>
    <row r="5822" spans="3:8" x14ac:dyDescent="0.25">
      <c r="C5822" s="31"/>
      <c r="D5822" s="7"/>
      <c r="E5822" s="630"/>
      <c r="F5822" s="630"/>
      <c r="G5822" s="630"/>
      <c r="H5822" s="6"/>
    </row>
    <row r="5823" spans="3:8" x14ac:dyDescent="0.25">
      <c r="C5823" s="31"/>
      <c r="D5823" s="7"/>
      <c r="E5823" s="630"/>
      <c r="F5823" s="630"/>
      <c r="G5823" s="630"/>
      <c r="H5823" s="6"/>
    </row>
    <row r="5824" spans="3:8" x14ac:dyDescent="0.25">
      <c r="C5824" s="31"/>
      <c r="D5824" s="7"/>
      <c r="E5824" s="630"/>
      <c r="F5824" s="630"/>
      <c r="G5824" s="630"/>
      <c r="H5824" s="6"/>
    </row>
    <row r="5825" spans="3:8" x14ac:dyDescent="0.25">
      <c r="C5825" s="31"/>
      <c r="D5825" s="7"/>
      <c r="E5825" s="630"/>
      <c r="F5825" s="630"/>
      <c r="G5825" s="630"/>
      <c r="H5825" s="6"/>
    </row>
    <row r="5826" spans="3:8" x14ac:dyDescent="0.25">
      <c r="C5826" s="31"/>
      <c r="D5826" s="7"/>
      <c r="E5826" s="630"/>
      <c r="F5826" s="630"/>
      <c r="G5826" s="630"/>
      <c r="H5826" s="6"/>
    </row>
    <row r="5827" spans="3:8" x14ac:dyDescent="0.25">
      <c r="C5827" s="31"/>
      <c r="D5827" s="7"/>
      <c r="E5827" s="630"/>
      <c r="F5827" s="630"/>
      <c r="G5827" s="630"/>
      <c r="H5827" s="6"/>
    </row>
    <row r="5828" spans="3:8" x14ac:dyDescent="0.25">
      <c r="C5828" s="31"/>
      <c r="D5828" s="7"/>
      <c r="E5828" s="630"/>
      <c r="F5828" s="630"/>
      <c r="G5828" s="630"/>
      <c r="H5828" s="6"/>
    </row>
    <row r="5829" spans="3:8" x14ac:dyDescent="0.25">
      <c r="C5829" s="31"/>
      <c r="D5829" s="7"/>
      <c r="E5829" s="630"/>
      <c r="F5829" s="630"/>
      <c r="G5829" s="630"/>
      <c r="H5829" s="6"/>
    </row>
    <row r="5830" spans="3:8" x14ac:dyDescent="0.25">
      <c r="C5830" s="31"/>
      <c r="D5830" s="7"/>
      <c r="E5830" s="630"/>
      <c r="F5830" s="630"/>
      <c r="G5830" s="630"/>
      <c r="H5830" s="6"/>
    </row>
    <row r="5831" spans="3:8" x14ac:dyDescent="0.25">
      <c r="C5831" s="31"/>
      <c r="D5831" s="7"/>
      <c r="E5831" s="630"/>
      <c r="F5831" s="630"/>
      <c r="G5831" s="630"/>
      <c r="H5831" s="6"/>
    </row>
    <row r="5832" spans="3:8" x14ac:dyDescent="0.25">
      <c r="C5832" s="31"/>
      <c r="D5832" s="7"/>
      <c r="E5832" s="630"/>
      <c r="F5832" s="630"/>
      <c r="G5832" s="630"/>
      <c r="H5832" s="6"/>
    </row>
    <row r="5833" spans="3:8" x14ac:dyDescent="0.25">
      <c r="C5833" s="31"/>
      <c r="D5833" s="7"/>
      <c r="E5833" s="630"/>
      <c r="F5833" s="630"/>
      <c r="G5833" s="630"/>
      <c r="H5833" s="6"/>
    </row>
    <row r="5834" spans="3:8" x14ac:dyDescent="0.25">
      <c r="C5834" s="31"/>
      <c r="D5834" s="7"/>
      <c r="E5834" s="630"/>
      <c r="F5834" s="630"/>
      <c r="G5834" s="630"/>
      <c r="H5834" s="6"/>
    </row>
    <row r="5835" spans="3:8" x14ac:dyDescent="0.25">
      <c r="C5835" s="31"/>
      <c r="D5835" s="7"/>
      <c r="E5835" s="630"/>
      <c r="F5835" s="630"/>
      <c r="G5835" s="630"/>
      <c r="H5835" s="6"/>
    </row>
    <row r="5836" spans="3:8" x14ac:dyDescent="0.25">
      <c r="C5836" s="31"/>
      <c r="D5836" s="7"/>
      <c r="E5836" s="630"/>
      <c r="F5836" s="630"/>
      <c r="G5836" s="630"/>
      <c r="H5836" s="6"/>
    </row>
    <row r="5837" spans="3:8" x14ac:dyDescent="0.25">
      <c r="C5837" s="31"/>
      <c r="D5837" s="7"/>
      <c r="E5837" s="630"/>
      <c r="F5837" s="630"/>
      <c r="G5837" s="630"/>
      <c r="H5837" s="6"/>
    </row>
    <row r="5838" spans="3:8" x14ac:dyDescent="0.25">
      <c r="C5838" s="31"/>
      <c r="D5838" s="7"/>
      <c r="E5838" s="630"/>
      <c r="F5838" s="630"/>
      <c r="G5838" s="630"/>
      <c r="H5838" s="6"/>
    </row>
    <row r="5839" spans="3:8" x14ac:dyDescent="0.25">
      <c r="C5839" s="31"/>
      <c r="D5839" s="7"/>
      <c r="E5839" s="630"/>
      <c r="F5839" s="630"/>
      <c r="G5839" s="630"/>
      <c r="H5839" s="6"/>
    </row>
    <row r="5840" spans="3:8" x14ac:dyDescent="0.25">
      <c r="C5840" s="31"/>
      <c r="D5840" s="7"/>
      <c r="E5840" s="630"/>
      <c r="F5840" s="630"/>
      <c r="G5840" s="630"/>
      <c r="H5840" s="6"/>
    </row>
    <row r="5841" spans="3:8" x14ac:dyDescent="0.25">
      <c r="C5841" s="31"/>
      <c r="D5841" s="7"/>
      <c r="E5841" s="630"/>
      <c r="F5841" s="630"/>
      <c r="G5841" s="630"/>
      <c r="H5841" s="6"/>
    </row>
    <row r="5842" spans="3:8" x14ac:dyDescent="0.25">
      <c r="C5842" s="31"/>
      <c r="D5842" s="7"/>
      <c r="E5842" s="630"/>
      <c r="F5842" s="630"/>
      <c r="G5842" s="630"/>
      <c r="H5842" s="6"/>
    </row>
    <row r="5843" spans="3:8" x14ac:dyDescent="0.25">
      <c r="C5843" s="31"/>
      <c r="D5843" s="7"/>
      <c r="E5843" s="630"/>
      <c r="F5843" s="630"/>
      <c r="G5843" s="630"/>
      <c r="H5843" s="6"/>
    </row>
    <row r="5844" spans="3:8" x14ac:dyDescent="0.25">
      <c r="C5844" s="31"/>
      <c r="D5844" s="7"/>
      <c r="E5844" s="630"/>
      <c r="F5844" s="630"/>
      <c r="G5844" s="630"/>
      <c r="H5844" s="6"/>
    </row>
    <row r="5845" spans="3:8" x14ac:dyDescent="0.25">
      <c r="C5845" s="31"/>
      <c r="D5845" s="7"/>
      <c r="E5845" s="630"/>
      <c r="F5845" s="630"/>
      <c r="G5845" s="630"/>
      <c r="H5845" s="6"/>
    </row>
    <row r="5846" spans="3:8" x14ac:dyDescent="0.25">
      <c r="C5846" s="31"/>
      <c r="D5846" s="7"/>
      <c r="E5846" s="630"/>
      <c r="F5846" s="630"/>
      <c r="G5846" s="630"/>
      <c r="H5846" s="6"/>
    </row>
    <row r="5847" spans="3:8" x14ac:dyDescent="0.25">
      <c r="C5847" s="31"/>
      <c r="D5847" s="7"/>
      <c r="E5847" s="630"/>
      <c r="F5847" s="630"/>
      <c r="G5847" s="630"/>
      <c r="H5847" s="6"/>
    </row>
    <row r="5848" spans="3:8" x14ac:dyDescent="0.25">
      <c r="C5848" s="31"/>
      <c r="D5848" s="7"/>
      <c r="E5848" s="630"/>
      <c r="F5848" s="630"/>
      <c r="G5848" s="630"/>
      <c r="H5848" s="6"/>
    </row>
    <row r="5849" spans="3:8" x14ac:dyDescent="0.25">
      <c r="C5849" s="31"/>
      <c r="D5849" s="7"/>
      <c r="E5849" s="630"/>
      <c r="F5849" s="630"/>
      <c r="G5849" s="630"/>
      <c r="H5849" s="6"/>
    </row>
    <row r="5850" spans="3:8" x14ac:dyDescent="0.25">
      <c r="C5850" s="31"/>
      <c r="D5850" s="7"/>
      <c r="E5850" s="630"/>
      <c r="F5850" s="630"/>
      <c r="G5850" s="630"/>
      <c r="H5850" s="6"/>
    </row>
    <row r="5851" spans="3:8" x14ac:dyDescent="0.25">
      <c r="C5851" s="31"/>
      <c r="D5851" s="7"/>
      <c r="E5851" s="630"/>
      <c r="F5851" s="630"/>
      <c r="G5851" s="630"/>
      <c r="H5851" s="6"/>
    </row>
    <row r="5852" spans="3:8" x14ac:dyDescent="0.25">
      <c r="C5852" s="31"/>
      <c r="D5852" s="7"/>
      <c r="E5852" s="630"/>
      <c r="F5852" s="630"/>
      <c r="G5852" s="630"/>
      <c r="H5852" s="6"/>
    </row>
    <row r="5853" spans="3:8" x14ac:dyDescent="0.25">
      <c r="C5853" s="31"/>
      <c r="D5853" s="7"/>
      <c r="E5853" s="630"/>
      <c r="F5853" s="630"/>
      <c r="G5853" s="630"/>
      <c r="H5853" s="6"/>
    </row>
    <row r="5854" spans="3:8" x14ac:dyDescent="0.25">
      <c r="C5854" s="31"/>
      <c r="D5854" s="7"/>
      <c r="E5854" s="630"/>
      <c r="F5854" s="630"/>
      <c r="G5854" s="630"/>
      <c r="H5854" s="6"/>
    </row>
    <row r="5855" spans="3:8" x14ac:dyDescent="0.25">
      <c r="C5855" s="31"/>
      <c r="D5855" s="7"/>
      <c r="E5855" s="630"/>
      <c r="F5855" s="630"/>
      <c r="G5855" s="630"/>
      <c r="H5855" s="6"/>
    </row>
    <row r="5856" spans="3:8" x14ac:dyDescent="0.25">
      <c r="C5856" s="31"/>
      <c r="D5856" s="7"/>
      <c r="E5856" s="630"/>
      <c r="F5856" s="630"/>
      <c r="G5856" s="630"/>
      <c r="H5856" s="6"/>
    </row>
    <row r="5857" spans="3:8" x14ac:dyDescent="0.25">
      <c r="C5857" s="31"/>
      <c r="D5857" s="7"/>
      <c r="E5857" s="630"/>
      <c r="F5857" s="630"/>
      <c r="G5857" s="630"/>
      <c r="H5857" s="6"/>
    </row>
    <row r="5858" spans="3:8" x14ac:dyDescent="0.25">
      <c r="C5858" s="31"/>
      <c r="D5858" s="7"/>
      <c r="E5858" s="630"/>
      <c r="F5858" s="630"/>
      <c r="G5858" s="630"/>
      <c r="H5858" s="6"/>
    </row>
    <row r="5859" spans="3:8" x14ac:dyDescent="0.25">
      <c r="C5859" s="31"/>
      <c r="D5859" s="7"/>
      <c r="E5859" s="630"/>
      <c r="F5859" s="630"/>
      <c r="G5859" s="630"/>
      <c r="H5859" s="6"/>
    </row>
    <row r="5860" spans="3:8" x14ac:dyDescent="0.25">
      <c r="C5860" s="31"/>
      <c r="D5860" s="7"/>
      <c r="E5860" s="630"/>
      <c r="F5860" s="630"/>
      <c r="G5860" s="630"/>
      <c r="H5860" s="6"/>
    </row>
    <row r="5861" spans="3:8" x14ac:dyDescent="0.25">
      <c r="C5861" s="31"/>
      <c r="D5861" s="7"/>
      <c r="E5861" s="630"/>
      <c r="F5861" s="630"/>
      <c r="G5861" s="630"/>
      <c r="H5861" s="6"/>
    </row>
    <row r="5862" spans="3:8" x14ac:dyDescent="0.25">
      <c r="C5862" s="31"/>
      <c r="D5862" s="7"/>
      <c r="E5862" s="630"/>
      <c r="F5862" s="630"/>
      <c r="G5862" s="630"/>
      <c r="H5862" s="6"/>
    </row>
    <row r="5863" spans="3:8" x14ac:dyDescent="0.25">
      <c r="C5863" s="31"/>
      <c r="D5863" s="7"/>
      <c r="E5863" s="630"/>
      <c r="F5863" s="630"/>
      <c r="G5863" s="630"/>
      <c r="H5863" s="6"/>
    </row>
    <row r="5864" spans="3:8" x14ac:dyDescent="0.25">
      <c r="C5864" s="31"/>
      <c r="D5864" s="7"/>
      <c r="E5864" s="630"/>
      <c r="F5864" s="630"/>
      <c r="G5864" s="630"/>
      <c r="H5864" s="6"/>
    </row>
    <row r="5865" spans="3:8" x14ac:dyDescent="0.25">
      <c r="C5865" s="31"/>
      <c r="D5865" s="7"/>
      <c r="E5865" s="630"/>
      <c r="F5865" s="630"/>
      <c r="G5865" s="630"/>
      <c r="H5865" s="6"/>
    </row>
    <row r="5866" spans="3:8" x14ac:dyDescent="0.25">
      <c r="C5866" s="31"/>
      <c r="D5866" s="7"/>
      <c r="E5866" s="630"/>
      <c r="F5866" s="630"/>
      <c r="G5866" s="630"/>
      <c r="H5866" s="6"/>
    </row>
    <row r="5867" spans="3:8" x14ac:dyDescent="0.25">
      <c r="C5867" s="31"/>
      <c r="D5867" s="7"/>
      <c r="E5867" s="630"/>
      <c r="F5867" s="630"/>
      <c r="G5867" s="630"/>
      <c r="H5867" s="6"/>
    </row>
    <row r="5868" spans="3:8" x14ac:dyDescent="0.25">
      <c r="C5868" s="31"/>
      <c r="D5868" s="7"/>
      <c r="E5868" s="630"/>
      <c r="F5868" s="630"/>
      <c r="G5868" s="630"/>
      <c r="H5868" s="6"/>
    </row>
    <row r="5869" spans="3:8" x14ac:dyDescent="0.25">
      <c r="C5869" s="31"/>
      <c r="D5869" s="7"/>
      <c r="E5869" s="630"/>
      <c r="F5869" s="630"/>
      <c r="G5869" s="630"/>
      <c r="H5869" s="6"/>
    </row>
    <row r="5870" spans="3:8" x14ac:dyDescent="0.25">
      <c r="C5870" s="31"/>
      <c r="D5870" s="7"/>
      <c r="E5870" s="630"/>
      <c r="F5870" s="630"/>
      <c r="G5870" s="630"/>
      <c r="H5870" s="6"/>
    </row>
    <row r="5871" spans="3:8" x14ac:dyDescent="0.25">
      <c r="C5871" s="31"/>
      <c r="D5871" s="7"/>
      <c r="E5871" s="630"/>
      <c r="F5871" s="630"/>
      <c r="G5871" s="630"/>
      <c r="H5871" s="6"/>
    </row>
    <row r="5872" spans="3:8" x14ac:dyDescent="0.25">
      <c r="C5872" s="31"/>
      <c r="D5872" s="7"/>
      <c r="E5872" s="630"/>
      <c r="F5872" s="630"/>
      <c r="G5872" s="630"/>
      <c r="H5872" s="6"/>
    </row>
    <row r="5873" spans="3:8" x14ac:dyDescent="0.25">
      <c r="C5873" s="31"/>
      <c r="D5873" s="7"/>
      <c r="E5873" s="630"/>
      <c r="F5873" s="630"/>
      <c r="G5873" s="630"/>
      <c r="H5873" s="6"/>
    </row>
    <row r="5874" spans="3:8" x14ac:dyDescent="0.25">
      <c r="C5874" s="31"/>
      <c r="D5874" s="7"/>
      <c r="E5874" s="630"/>
      <c r="F5874" s="630"/>
      <c r="G5874" s="630"/>
      <c r="H5874" s="6"/>
    </row>
    <row r="5875" spans="3:8" x14ac:dyDescent="0.25">
      <c r="C5875" s="31"/>
      <c r="D5875" s="7"/>
      <c r="E5875" s="630"/>
      <c r="F5875" s="630"/>
      <c r="G5875" s="630"/>
      <c r="H5875" s="6"/>
    </row>
    <row r="5876" spans="3:8" x14ac:dyDescent="0.25">
      <c r="C5876" s="31"/>
      <c r="D5876" s="7"/>
      <c r="E5876" s="630"/>
      <c r="F5876" s="630"/>
      <c r="G5876" s="630"/>
      <c r="H5876" s="6"/>
    </row>
    <row r="5877" spans="3:8" x14ac:dyDescent="0.25">
      <c r="C5877" s="31"/>
      <c r="D5877" s="7"/>
      <c r="E5877" s="630"/>
      <c r="F5877" s="630"/>
      <c r="G5877" s="630"/>
      <c r="H5877" s="6"/>
    </row>
    <row r="5878" spans="3:8" x14ac:dyDescent="0.25">
      <c r="C5878" s="31"/>
      <c r="D5878" s="7"/>
      <c r="E5878" s="630"/>
      <c r="F5878" s="630"/>
      <c r="G5878" s="630"/>
      <c r="H5878" s="6"/>
    </row>
    <row r="5879" spans="3:8" x14ac:dyDescent="0.25">
      <c r="C5879" s="31"/>
      <c r="D5879" s="7"/>
      <c r="E5879" s="630"/>
      <c r="F5879" s="630"/>
      <c r="G5879" s="630"/>
      <c r="H5879" s="6"/>
    </row>
    <row r="5880" spans="3:8" x14ac:dyDescent="0.25">
      <c r="C5880" s="31"/>
      <c r="D5880" s="7"/>
      <c r="E5880" s="630"/>
      <c r="F5880" s="630"/>
      <c r="G5880" s="630"/>
      <c r="H5880" s="6"/>
    </row>
    <row r="5881" spans="3:8" x14ac:dyDescent="0.25">
      <c r="C5881" s="31"/>
      <c r="D5881" s="7"/>
      <c r="E5881" s="630"/>
      <c r="F5881" s="630"/>
      <c r="G5881" s="630"/>
      <c r="H5881" s="6"/>
    </row>
    <row r="5882" spans="3:8" x14ac:dyDescent="0.25">
      <c r="C5882" s="31"/>
      <c r="D5882" s="7"/>
      <c r="E5882" s="630"/>
      <c r="F5882" s="630"/>
      <c r="G5882" s="630"/>
      <c r="H5882" s="6"/>
    </row>
    <row r="5883" spans="3:8" x14ac:dyDescent="0.25">
      <c r="C5883" s="31"/>
      <c r="D5883" s="7"/>
      <c r="E5883" s="630"/>
      <c r="F5883" s="630"/>
      <c r="G5883" s="630"/>
      <c r="H5883" s="6"/>
    </row>
    <row r="5884" spans="3:8" x14ac:dyDescent="0.25">
      <c r="C5884" s="31"/>
      <c r="D5884" s="7"/>
      <c r="E5884" s="630"/>
      <c r="F5884" s="630"/>
      <c r="G5884" s="630"/>
      <c r="H5884" s="6"/>
    </row>
    <row r="5885" spans="3:8" x14ac:dyDescent="0.25">
      <c r="C5885" s="31"/>
      <c r="D5885" s="7"/>
      <c r="E5885" s="630"/>
      <c r="F5885" s="630"/>
      <c r="G5885" s="630"/>
      <c r="H5885" s="6"/>
    </row>
    <row r="5886" spans="3:8" x14ac:dyDescent="0.25">
      <c r="C5886" s="31"/>
      <c r="D5886" s="7"/>
      <c r="E5886" s="630"/>
      <c r="F5886" s="630"/>
      <c r="G5886" s="630"/>
      <c r="H5886" s="6"/>
    </row>
    <row r="5887" spans="3:8" x14ac:dyDescent="0.25">
      <c r="C5887" s="31"/>
      <c r="D5887" s="7"/>
      <c r="E5887" s="630"/>
      <c r="F5887" s="630"/>
      <c r="G5887" s="630"/>
      <c r="H5887" s="6"/>
    </row>
    <row r="5888" spans="3:8" x14ac:dyDescent="0.25">
      <c r="C5888" s="31"/>
      <c r="D5888" s="7"/>
      <c r="E5888" s="630"/>
      <c r="F5888" s="630"/>
      <c r="G5888" s="630"/>
      <c r="H5888" s="6"/>
    </row>
    <row r="5889" spans="3:8" x14ac:dyDescent="0.25">
      <c r="C5889" s="31"/>
      <c r="D5889" s="7"/>
      <c r="E5889" s="630"/>
      <c r="F5889" s="630"/>
      <c r="G5889" s="630"/>
      <c r="H5889" s="6"/>
    </row>
    <row r="5890" spans="3:8" x14ac:dyDescent="0.25">
      <c r="C5890" s="31"/>
      <c r="D5890" s="7"/>
      <c r="E5890" s="630"/>
      <c r="F5890" s="630"/>
      <c r="G5890" s="630"/>
      <c r="H5890" s="6"/>
    </row>
    <row r="5891" spans="3:8" x14ac:dyDescent="0.25">
      <c r="C5891" s="31"/>
      <c r="D5891" s="7"/>
      <c r="E5891" s="630"/>
      <c r="F5891" s="630"/>
      <c r="G5891" s="630"/>
      <c r="H5891" s="6"/>
    </row>
    <row r="5892" spans="3:8" x14ac:dyDescent="0.25">
      <c r="C5892" s="31"/>
      <c r="D5892" s="7"/>
      <c r="E5892" s="630"/>
      <c r="F5892" s="630"/>
      <c r="G5892" s="630"/>
      <c r="H5892" s="6"/>
    </row>
    <row r="5893" spans="3:8" x14ac:dyDescent="0.25">
      <c r="C5893" s="31"/>
      <c r="D5893" s="7"/>
      <c r="E5893" s="630"/>
      <c r="F5893" s="630"/>
      <c r="G5893" s="630"/>
      <c r="H5893" s="6"/>
    </row>
    <row r="5894" spans="3:8" x14ac:dyDescent="0.25">
      <c r="C5894" s="31"/>
      <c r="D5894" s="7"/>
      <c r="E5894" s="630"/>
      <c r="F5894" s="630"/>
      <c r="G5894" s="630"/>
      <c r="H5894" s="6"/>
    </row>
    <row r="5895" spans="3:8" x14ac:dyDescent="0.25">
      <c r="C5895" s="31"/>
      <c r="D5895" s="7"/>
      <c r="E5895" s="630"/>
      <c r="F5895" s="630"/>
      <c r="G5895" s="630"/>
      <c r="H5895" s="6"/>
    </row>
    <row r="5896" spans="3:8" x14ac:dyDescent="0.25">
      <c r="C5896" s="31"/>
      <c r="D5896" s="7"/>
      <c r="E5896" s="630"/>
      <c r="F5896" s="630"/>
      <c r="G5896" s="630"/>
      <c r="H5896" s="6"/>
    </row>
    <row r="5897" spans="3:8" x14ac:dyDescent="0.25">
      <c r="C5897" s="31"/>
      <c r="D5897" s="7"/>
      <c r="E5897" s="630"/>
      <c r="F5897" s="630"/>
      <c r="G5897" s="630"/>
      <c r="H5897" s="6"/>
    </row>
    <row r="5898" spans="3:8" x14ac:dyDescent="0.25">
      <c r="C5898" s="31"/>
      <c r="D5898" s="7"/>
      <c r="E5898" s="630"/>
      <c r="F5898" s="630"/>
      <c r="G5898" s="630"/>
      <c r="H5898" s="6"/>
    </row>
    <row r="5899" spans="3:8" x14ac:dyDescent="0.25">
      <c r="C5899" s="31"/>
      <c r="D5899" s="7"/>
      <c r="E5899" s="630"/>
      <c r="F5899" s="630"/>
      <c r="G5899" s="630"/>
      <c r="H5899" s="6"/>
    </row>
    <row r="5900" spans="3:8" x14ac:dyDescent="0.25">
      <c r="C5900" s="31"/>
      <c r="D5900" s="7"/>
      <c r="E5900" s="630"/>
      <c r="F5900" s="630"/>
      <c r="G5900" s="630"/>
      <c r="H5900" s="6"/>
    </row>
    <row r="5901" spans="3:8" x14ac:dyDescent="0.25">
      <c r="C5901" s="31"/>
      <c r="E5901" s="630"/>
      <c r="F5901" s="630"/>
    </row>
    <row r="5902" spans="3:8" x14ac:dyDescent="0.25">
      <c r="C5902" s="31"/>
      <c r="E5902" s="630"/>
      <c r="F5902" s="630"/>
    </row>
    <row r="5903" spans="3:8" x14ac:dyDescent="0.25">
      <c r="E5903" s="630"/>
      <c r="F5903" s="630"/>
    </row>
    <row r="5904" spans="3:8" x14ac:dyDescent="0.25">
      <c r="C5904" s="7"/>
      <c r="D5904" s="7"/>
      <c r="E5904" s="630"/>
      <c r="F5904" s="630"/>
      <c r="G5904" s="630"/>
      <c r="H5904" s="630"/>
    </row>
    <row r="5905" spans="3:8" x14ac:dyDescent="0.25">
      <c r="C5905" s="7"/>
      <c r="D5905" s="7"/>
      <c r="E5905" s="630"/>
      <c r="F5905" s="630"/>
      <c r="G5905" s="630"/>
      <c r="H5905" s="630"/>
    </row>
    <row r="5906" spans="3:8" x14ac:dyDescent="0.25">
      <c r="C5906" s="7"/>
      <c r="D5906" s="7"/>
      <c r="E5906" s="630"/>
      <c r="F5906" s="630"/>
      <c r="G5906" s="630"/>
      <c r="H5906" s="630"/>
    </row>
    <row r="5907" spans="3:8" x14ac:dyDescent="0.25">
      <c r="C5907" s="7"/>
      <c r="D5907" s="7"/>
      <c r="E5907" s="630"/>
      <c r="F5907" s="630"/>
      <c r="G5907" s="630"/>
      <c r="H5907" s="630"/>
    </row>
    <row r="5908" spans="3:8" x14ac:dyDescent="0.25">
      <c r="C5908" s="7"/>
      <c r="D5908" s="7"/>
      <c r="E5908" s="630"/>
      <c r="F5908" s="630"/>
      <c r="G5908" s="630"/>
      <c r="H5908" s="630"/>
    </row>
    <row r="5909" spans="3:8" x14ac:dyDescent="0.25">
      <c r="C5909" s="7"/>
      <c r="D5909" s="7"/>
      <c r="E5909" s="630"/>
      <c r="F5909" s="630"/>
      <c r="G5909" s="630"/>
      <c r="H5909" s="630"/>
    </row>
    <row r="5910" spans="3:8" x14ac:dyDescent="0.25">
      <c r="C5910" s="7"/>
      <c r="D5910" s="7"/>
      <c r="E5910" s="630"/>
      <c r="F5910" s="630"/>
      <c r="G5910" s="630"/>
      <c r="H5910" s="630"/>
    </row>
    <row r="5911" spans="3:8" x14ac:dyDescent="0.25">
      <c r="C5911" s="7"/>
      <c r="D5911" s="7"/>
      <c r="E5911" s="630"/>
      <c r="F5911" s="630"/>
      <c r="G5911" s="630"/>
      <c r="H5911" s="630"/>
    </row>
    <row r="5912" spans="3:8" x14ac:dyDescent="0.25">
      <c r="C5912" s="7"/>
      <c r="D5912" s="7"/>
      <c r="E5912" s="630"/>
      <c r="F5912" s="630"/>
      <c r="G5912" s="630"/>
      <c r="H5912" s="630"/>
    </row>
    <row r="5913" spans="3:8" x14ac:dyDescent="0.25">
      <c r="C5913" s="7"/>
      <c r="D5913" s="7"/>
      <c r="E5913" s="630"/>
      <c r="F5913" s="630"/>
      <c r="G5913" s="630"/>
      <c r="H5913" s="630"/>
    </row>
    <row r="5914" spans="3:8" x14ac:dyDescent="0.25">
      <c r="C5914" s="7"/>
      <c r="D5914" s="7"/>
      <c r="E5914" s="630"/>
      <c r="F5914" s="630"/>
      <c r="G5914" s="630"/>
      <c r="H5914" s="630"/>
    </row>
    <row r="5915" spans="3:8" x14ac:dyDescent="0.25">
      <c r="C5915" s="7"/>
      <c r="D5915" s="7"/>
      <c r="E5915" s="630"/>
      <c r="F5915" s="630"/>
      <c r="G5915" s="630"/>
      <c r="H5915" s="630"/>
    </row>
    <row r="5916" spans="3:8" x14ac:dyDescent="0.25">
      <c r="C5916" s="7"/>
      <c r="D5916" s="7"/>
      <c r="E5916" s="630"/>
      <c r="F5916" s="630"/>
      <c r="G5916" s="630"/>
      <c r="H5916" s="630"/>
    </row>
    <row r="5917" spans="3:8" x14ac:dyDescent="0.25">
      <c r="C5917" s="7"/>
      <c r="D5917" s="7"/>
      <c r="E5917" s="630"/>
      <c r="F5917" s="630"/>
      <c r="G5917" s="630"/>
      <c r="H5917" s="630"/>
    </row>
    <row r="5918" spans="3:8" x14ac:dyDescent="0.25">
      <c r="C5918" s="7"/>
      <c r="D5918" s="7"/>
      <c r="E5918" s="630"/>
      <c r="F5918" s="630"/>
      <c r="G5918" s="630"/>
      <c r="H5918" s="630"/>
    </row>
    <row r="5919" spans="3:8" x14ac:dyDescent="0.25">
      <c r="C5919" s="7"/>
      <c r="D5919" s="7"/>
      <c r="E5919" s="630"/>
      <c r="F5919" s="630"/>
      <c r="G5919" s="630"/>
      <c r="H5919" s="630"/>
    </row>
    <row r="5920" spans="3:8" x14ac:dyDescent="0.25">
      <c r="C5920" s="7"/>
      <c r="D5920" s="7"/>
      <c r="E5920" s="630"/>
      <c r="F5920" s="630"/>
      <c r="G5920" s="630"/>
      <c r="H5920" s="630"/>
    </row>
    <row r="5921" spans="3:8" x14ac:dyDescent="0.25">
      <c r="C5921" s="7"/>
      <c r="D5921" s="7"/>
      <c r="E5921" s="630"/>
      <c r="F5921" s="630"/>
      <c r="G5921" s="630"/>
      <c r="H5921" s="630"/>
    </row>
    <row r="5922" spans="3:8" x14ac:dyDescent="0.25">
      <c r="C5922" s="7"/>
      <c r="D5922" s="7"/>
      <c r="E5922" s="630"/>
      <c r="F5922" s="630"/>
      <c r="G5922" s="630"/>
      <c r="H5922" s="630"/>
    </row>
    <row r="5923" spans="3:8" x14ac:dyDescent="0.25">
      <c r="C5923" s="7"/>
      <c r="D5923" s="7"/>
      <c r="E5923" s="630"/>
      <c r="F5923" s="630"/>
      <c r="G5923" s="630"/>
      <c r="H5923" s="630"/>
    </row>
    <row r="5924" spans="3:8" x14ac:dyDescent="0.25">
      <c r="C5924" s="7"/>
      <c r="D5924" s="7"/>
      <c r="E5924" s="630"/>
      <c r="F5924" s="630"/>
      <c r="G5924" s="630"/>
      <c r="H5924" s="630"/>
    </row>
    <row r="5925" spans="3:8" x14ac:dyDescent="0.25">
      <c r="C5925" s="7"/>
      <c r="D5925" s="7"/>
      <c r="E5925" s="630"/>
      <c r="F5925" s="630"/>
      <c r="G5925" s="630"/>
      <c r="H5925" s="630"/>
    </row>
    <row r="5926" spans="3:8" x14ac:dyDescent="0.25">
      <c r="C5926" s="7"/>
      <c r="D5926" s="7"/>
      <c r="E5926" s="630"/>
      <c r="F5926" s="630"/>
      <c r="G5926" s="630"/>
      <c r="H5926" s="630"/>
    </row>
    <row r="5927" spans="3:8" x14ac:dyDescent="0.25">
      <c r="C5927" s="7"/>
      <c r="D5927" s="7"/>
      <c r="E5927" s="630"/>
      <c r="F5927" s="630"/>
      <c r="G5927" s="630"/>
      <c r="H5927" s="630"/>
    </row>
    <row r="5928" spans="3:8" x14ac:dyDescent="0.25">
      <c r="C5928" s="7"/>
      <c r="D5928" s="7"/>
      <c r="E5928" s="630"/>
      <c r="F5928" s="630"/>
      <c r="G5928" s="630"/>
      <c r="H5928" s="630"/>
    </row>
    <row r="5929" spans="3:8" x14ac:dyDescent="0.25">
      <c r="C5929" s="7"/>
      <c r="D5929" s="7"/>
      <c r="E5929" s="630"/>
      <c r="F5929" s="630"/>
      <c r="G5929" s="630"/>
      <c r="H5929" s="630"/>
    </row>
    <row r="5930" spans="3:8" x14ac:dyDescent="0.25">
      <c r="C5930" s="7"/>
      <c r="D5930" s="7"/>
      <c r="E5930" s="630"/>
      <c r="F5930" s="630"/>
      <c r="G5930" s="630"/>
      <c r="H5930" s="630"/>
    </row>
    <row r="5931" spans="3:8" x14ac:dyDescent="0.25">
      <c r="C5931" s="7"/>
      <c r="D5931" s="7"/>
      <c r="E5931" s="630"/>
      <c r="F5931" s="630"/>
      <c r="G5931" s="630"/>
      <c r="H5931" s="630"/>
    </row>
    <row r="5932" spans="3:8" x14ac:dyDescent="0.25">
      <c r="C5932" s="7"/>
      <c r="D5932" s="7"/>
      <c r="E5932" s="630"/>
      <c r="F5932" s="630"/>
      <c r="G5932" s="630"/>
      <c r="H5932" s="630"/>
    </row>
    <row r="5933" spans="3:8" x14ac:dyDescent="0.25">
      <c r="C5933" s="7"/>
      <c r="D5933" s="7"/>
      <c r="E5933" s="630"/>
      <c r="F5933" s="630"/>
      <c r="G5933" s="630"/>
      <c r="H5933" s="630"/>
    </row>
    <row r="5934" spans="3:8" x14ac:dyDescent="0.25">
      <c r="C5934" s="7"/>
      <c r="D5934" s="7"/>
      <c r="E5934" s="630"/>
      <c r="F5934" s="630"/>
      <c r="G5934" s="630"/>
      <c r="H5934" s="630"/>
    </row>
    <row r="5935" spans="3:8" x14ac:dyDescent="0.25">
      <c r="C5935" s="7"/>
      <c r="D5935" s="7"/>
      <c r="E5935" s="630"/>
      <c r="F5935" s="630"/>
      <c r="G5935" s="630"/>
      <c r="H5935" s="630"/>
    </row>
    <row r="5936" spans="3:8" x14ac:dyDescent="0.25">
      <c r="C5936" s="7"/>
      <c r="D5936" s="7"/>
      <c r="E5936" s="630"/>
      <c r="F5936" s="630"/>
      <c r="G5936" s="630"/>
      <c r="H5936" s="630"/>
    </row>
    <row r="5937" spans="3:8" x14ac:dyDescent="0.25">
      <c r="C5937" s="7"/>
      <c r="D5937" s="7"/>
      <c r="E5937" s="630"/>
      <c r="F5937" s="630"/>
      <c r="G5937" s="630"/>
      <c r="H5937" s="630"/>
    </row>
    <row r="5938" spans="3:8" x14ac:dyDescent="0.25">
      <c r="C5938" s="7"/>
      <c r="D5938" s="7"/>
      <c r="E5938" s="630"/>
      <c r="F5938" s="630"/>
      <c r="G5938" s="630"/>
      <c r="H5938" s="630"/>
    </row>
    <row r="5939" spans="3:8" x14ac:dyDescent="0.25">
      <c r="C5939" s="7"/>
      <c r="D5939" s="7"/>
      <c r="E5939" s="630"/>
      <c r="F5939" s="630"/>
      <c r="G5939" s="630"/>
      <c r="H5939" s="630"/>
    </row>
    <row r="5940" spans="3:8" x14ac:dyDescent="0.25">
      <c r="C5940" s="7"/>
      <c r="D5940" s="7"/>
      <c r="E5940" s="630"/>
      <c r="F5940" s="630"/>
      <c r="G5940" s="630"/>
      <c r="H5940" s="630"/>
    </row>
    <row r="5941" spans="3:8" x14ac:dyDescent="0.25">
      <c r="C5941" s="7"/>
      <c r="D5941" s="7"/>
      <c r="E5941" s="630"/>
      <c r="F5941" s="630"/>
      <c r="G5941" s="630"/>
      <c r="H5941" s="630"/>
    </row>
    <row r="5942" spans="3:8" x14ac:dyDescent="0.25">
      <c r="C5942" s="7"/>
      <c r="D5942" s="7"/>
      <c r="E5942" s="630"/>
      <c r="F5942" s="630"/>
      <c r="G5942" s="630"/>
      <c r="H5942" s="630"/>
    </row>
    <row r="5943" spans="3:8" x14ac:dyDescent="0.25">
      <c r="C5943" s="7"/>
      <c r="D5943" s="7"/>
      <c r="E5943" s="630"/>
      <c r="F5943" s="630"/>
      <c r="G5943" s="630"/>
      <c r="H5943" s="630"/>
    </row>
    <row r="5944" spans="3:8" x14ac:dyDescent="0.25">
      <c r="C5944" s="7"/>
      <c r="D5944" s="7"/>
      <c r="E5944" s="630"/>
      <c r="F5944" s="630"/>
      <c r="G5944" s="630"/>
      <c r="H5944" s="630"/>
    </row>
    <row r="5945" spans="3:8" x14ac:dyDescent="0.25">
      <c r="C5945" s="7"/>
      <c r="D5945" s="7"/>
      <c r="E5945" s="630"/>
      <c r="F5945" s="630"/>
      <c r="G5945" s="630"/>
      <c r="H5945" s="630"/>
    </row>
    <row r="5946" spans="3:8" x14ac:dyDescent="0.25">
      <c r="C5946" s="7"/>
      <c r="D5946" s="7"/>
      <c r="E5946" s="630"/>
      <c r="F5946" s="630"/>
      <c r="G5946" s="630"/>
      <c r="H5946" s="630"/>
    </row>
    <row r="5947" spans="3:8" x14ac:dyDescent="0.25">
      <c r="C5947" s="7"/>
      <c r="D5947" s="7"/>
      <c r="E5947" s="630"/>
      <c r="F5947" s="630"/>
      <c r="G5947" s="630"/>
      <c r="H5947" s="630"/>
    </row>
    <row r="5948" spans="3:8" x14ac:dyDescent="0.25">
      <c r="C5948" s="7"/>
      <c r="D5948" s="7"/>
      <c r="E5948" s="630"/>
      <c r="F5948" s="630"/>
      <c r="G5948" s="630"/>
      <c r="H5948" s="630"/>
    </row>
  </sheetData>
  <pageMargins left="0.70866141732283472" right="0.70866141732283472" top="0.74803149606299213" bottom="0.74803149606299213" header="0.31496062992125984" footer="0.31496062992125984"/>
  <pageSetup paperSize="9" scale="68" fitToHeight="11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5878"/>
  <sheetViews>
    <sheetView topLeftCell="B3" zoomScale="70" zoomScaleNormal="70" workbookViewId="0">
      <selection activeCell="D19" sqref="D19"/>
    </sheetView>
  </sheetViews>
  <sheetFormatPr defaultColWidth="8.81640625" defaultRowHeight="12.5" x14ac:dyDescent="0.25"/>
  <cols>
    <col min="1" max="1" width="5.54296875" style="18" customWidth="1"/>
    <col min="2" max="2" width="9.7265625" style="206" customWidth="1"/>
    <col min="3" max="3" width="11.1796875" style="178" customWidth="1"/>
    <col min="4" max="4" width="47.1796875" style="2" customWidth="1"/>
    <col min="5" max="5" width="8.7265625" style="5" bestFit="1" customWidth="1"/>
    <col min="6" max="6" width="11.453125" style="41" customWidth="1"/>
    <col min="7" max="7" width="10.1796875" style="39" customWidth="1"/>
    <col min="8" max="8" width="12" style="27" customWidth="1"/>
    <col min="9" max="9" width="14.1796875" style="7" bestFit="1" customWidth="1"/>
    <col min="10" max="16384" width="8.81640625" style="7"/>
  </cols>
  <sheetData>
    <row r="1" spans="1:8" ht="13" x14ac:dyDescent="0.25">
      <c r="A1" s="895"/>
      <c r="B1" s="896"/>
      <c r="C1" s="174" t="s">
        <v>0</v>
      </c>
      <c r="D1" s="81" t="s">
        <v>10</v>
      </c>
      <c r="E1" s="11" t="s">
        <v>2</v>
      </c>
      <c r="F1" s="42" t="s">
        <v>1</v>
      </c>
      <c r="G1" s="78" t="s">
        <v>3</v>
      </c>
      <c r="H1" s="25" t="s">
        <v>4</v>
      </c>
    </row>
    <row r="2" spans="1:8" ht="13" x14ac:dyDescent="0.25">
      <c r="C2" s="175"/>
      <c r="D2" s="82"/>
      <c r="E2" s="35"/>
      <c r="F2" s="43"/>
      <c r="G2" s="79"/>
      <c r="H2" s="26"/>
    </row>
    <row r="3" spans="1:8" ht="13" x14ac:dyDescent="0.25">
      <c r="C3" s="176"/>
      <c r="D3" s="204" t="s">
        <v>127</v>
      </c>
      <c r="E3" s="17"/>
      <c r="F3" s="40"/>
      <c r="G3" s="80"/>
    </row>
    <row r="4" spans="1:8" ht="13" x14ac:dyDescent="0.25">
      <c r="C4" s="176"/>
      <c r="D4" s="83"/>
      <c r="E4" s="17"/>
      <c r="F4" s="40"/>
      <c r="G4" s="80"/>
    </row>
    <row r="5" spans="1:8" x14ac:dyDescent="0.25">
      <c r="C5" s="176"/>
      <c r="D5" s="205" t="s">
        <v>11</v>
      </c>
      <c r="E5" s="17"/>
      <c r="F5" s="40"/>
      <c r="G5" s="80"/>
    </row>
    <row r="6" spans="1:8" x14ac:dyDescent="0.25">
      <c r="C6" s="176"/>
      <c r="D6" s="205" t="s">
        <v>32</v>
      </c>
      <c r="E6" s="17"/>
      <c r="F6" s="40"/>
      <c r="G6" s="80"/>
      <c r="H6" s="18"/>
    </row>
    <row r="7" spans="1:8" x14ac:dyDescent="0.25">
      <c r="C7" s="176"/>
      <c r="D7" s="205" t="s">
        <v>13</v>
      </c>
      <c r="E7" s="17"/>
      <c r="F7" s="40"/>
      <c r="G7" s="80"/>
      <c r="H7" s="18"/>
    </row>
    <row r="8" spans="1:8" x14ac:dyDescent="0.25">
      <c r="C8" s="176"/>
      <c r="D8" s="205" t="s">
        <v>14</v>
      </c>
      <c r="E8" s="17"/>
      <c r="F8" s="40"/>
      <c r="G8" s="80"/>
      <c r="H8" s="18"/>
    </row>
    <row r="9" spans="1:8" x14ac:dyDescent="0.25">
      <c r="C9" s="176"/>
      <c r="D9" s="205" t="s">
        <v>28</v>
      </c>
      <c r="E9" s="17"/>
      <c r="F9" s="40"/>
      <c r="G9" s="80"/>
      <c r="H9" s="18"/>
    </row>
    <row r="10" spans="1:8" x14ac:dyDescent="0.25">
      <c r="C10" s="176"/>
      <c r="D10" s="205"/>
      <c r="E10" s="17"/>
      <c r="F10" s="40"/>
      <c r="G10" s="80"/>
      <c r="H10" s="18"/>
    </row>
    <row r="11" spans="1:8" x14ac:dyDescent="0.25">
      <c r="B11" s="207"/>
      <c r="C11" s="176"/>
      <c r="D11" s="205"/>
      <c r="E11" s="17"/>
      <c r="F11" s="40"/>
      <c r="G11" s="80"/>
      <c r="H11" s="18"/>
    </row>
    <row r="12" spans="1:8" x14ac:dyDescent="0.25">
      <c r="B12" s="183">
        <v>84</v>
      </c>
      <c r="C12" s="180"/>
      <c r="D12" s="205" t="s">
        <v>64</v>
      </c>
      <c r="E12" s="17">
        <f>C16</f>
        <v>482</v>
      </c>
      <c r="F12" s="40" t="s">
        <v>5</v>
      </c>
      <c r="G12" s="80"/>
      <c r="H12" s="18"/>
    </row>
    <row r="13" spans="1:8" x14ac:dyDescent="0.25">
      <c r="B13" s="182">
        <v>2</v>
      </c>
      <c r="C13" s="181">
        <f>B12*B13</f>
        <v>168</v>
      </c>
      <c r="D13" s="21"/>
      <c r="E13" s="17"/>
      <c r="F13" s="40"/>
      <c r="G13" s="80"/>
      <c r="H13" s="18"/>
    </row>
    <row r="14" spans="1:8" x14ac:dyDescent="0.25">
      <c r="B14" s="183">
        <v>157</v>
      </c>
      <c r="C14" s="180"/>
      <c r="D14" s="21"/>
      <c r="E14" s="17"/>
      <c r="F14" s="40"/>
      <c r="G14" s="80"/>
      <c r="H14" s="18"/>
    </row>
    <row r="15" spans="1:8" x14ac:dyDescent="0.25">
      <c r="B15" s="182">
        <v>2</v>
      </c>
      <c r="C15" s="181">
        <f>B14*B15</f>
        <v>314</v>
      </c>
      <c r="D15" s="21"/>
      <c r="E15" s="17"/>
      <c r="F15" s="40"/>
      <c r="G15" s="80"/>
      <c r="H15" s="18"/>
    </row>
    <row r="16" spans="1:8" x14ac:dyDescent="0.25">
      <c r="B16" s="207"/>
      <c r="C16" s="180">
        <f>SUM(C12:C15)</f>
        <v>482</v>
      </c>
      <c r="D16" s="21"/>
      <c r="E16" s="17"/>
      <c r="F16" s="40"/>
      <c r="G16" s="80"/>
      <c r="H16" s="18"/>
    </row>
    <row r="17" spans="1:10" x14ac:dyDescent="0.25">
      <c r="B17" s="207"/>
      <c r="C17" s="176"/>
      <c r="D17" s="21"/>
      <c r="E17" s="17"/>
      <c r="F17" s="40"/>
      <c r="G17" s="80"/>
      <c r="H17" s="18"/>
    </row>
    <row r="18" spans="1:10" x14ac:dyDescent="0.25">
      <c r="B18" s="207"/>
      <c r="C18" s="176"/>
      <c r="D18" s="21"/>
      <c r="E18" s="17"/>
      <c r="F18" s="40"/>
      <c r="G18" s="80"/>
      <c r="H18" s="18"/>
    </row>
    <row r="19" spans="1:10" x14ac:dyDescent="0.25">
      <c r="B19" s="207"/>
      <c r="C19" s="176"/>
      <c r="D19" s="21"/>
      <c r="E19" s="17"/>
      <c r="F19" s="40"/>
      <c r="G19" s="80"/>
      <c r="H19" s="18"/>
    </row>
    <row r="20" spans="1:10" ht="13" x14ac:dyDescent="0.25">
      <c r="B20" s="207"/>
      <c r="C20" s="176"/>
      <c r="D20" s="24" t="s">
        <v>152</v>
      </c>
      <c r="E20" s="17"/>
      <c r="F20" s="40"/>
      <c r="G20" s="80"/>
      <c r="H20" s="18"/>
    </row>
    <row r="21" spans="1:10" x14ac:dyDescent="0.25">
      <c r="B21" s="207"/>
      <c r="C21" s="176"/>
      <c r="D21" s="21"/>
      <c r="E21" s="17"/>
      <c r="F21" s="40"/>
      <c r="G21" s="80"/>
      <c r="H21" s="18"/>
    </row>
    <row r="22" spans="1:10" x14ac:dyDescent="0.25">
      <c r="B22" s="207"/>
      <c r="C22" s="176"/>
      <c r="D22" s="21" t="s">
        <v>153</v>
      </c>
      <c r="E22" s="17"/>
      <c r="F22" s="40"/>
      <c r="G22" s="80"/>
      <c r="H22" s="18"/>
      <c r="I22" s="672">
        <v>4002</v>
      </c>
      <c r="J22" s="7" t="s">
        <v>504</v>
      </c>
    </row>
    <row r="23" spans="1:10" x14ac:dyDescent="0.25">
      <c r="B23" s="207"/>
      <c r="C23" s="176"/>
      <c r="D23" s="21"/>
      <c r="E23" s="17"/>
      <c r="F23" s="40"/>
      <c r="G23" s="80"/>
      <c r="H23" s="18"/>
    </row>
    <row r="24" spans="1:10" x14ac:dyDescent="0.25">
      <c r="A24" s="32">
        <v>2</v>
      </c>
      <c r="B24" s="208">
        <v>3904</v>
      </c>
      <c r="C24" s="186">
        <f>A24*B24</f>
        <v>7808</v>
      </c>
      <c r="D24" s="21" t="s">
        <v>154</v>
      </c>
      <c r="E24" s="17">
        <f>C31</f>
        <v>8276</v>
      </c>
      <c r="F24" s="40" t="s">
        <v>7</v>
      </c>
      <c r="G24" s="80"/>
      <c r="H24" s="18"/>
      <c r="I24" s="672">
        <v>825</v>
      </c>
    </row>
    <row r="25" spans="1:10" x14ac:dyDescent="0.25">
      <c r="A25" s="18" t="s">
        <v>9</v>
      </c>
      <c r="B25" s="207"/>
      <c r="C25" s="180"/>
      <c r="D25" s="21"/>
      <c r="E25" s="17"/>
      <c r="F25" s="40"/>
      <c r="G25" s="80"/>
      <c r="H25" s="18"/>
      <c r="I25" s="672">
        <v>534</v>
      </c>
    </row>
    <row r="26" spans="1:10" x14ac:dyDescent="0.25">
      <c r="A26" s="18">
        <v>-3</v>
      </c>
      <c r="B26" s="207">
        <v>110</v>
      </c>
      <c r="C26" s="180">
        <f>A26*B26</f>
        <v>-330</v>
      </c>
      <c r="D26" s="21"/>
      <c r="E26" s="17"/>
      <c r="F26" s="40"/>
      <c r="G26" s="80"/>
      <c r="H26" s="18"/>
      <c r="I26" s="673">
        <v>52</v>
      </c>
      <c r="J26" s="7">
        <v>2</v>
      </c>
    </row>
    <row r="27" spans="1:10" x14ac:dyDescent="0.25">
      <c r="B27" s="207"/>
      <c r="C27" s="172">
        <f>SUM(C24:C26)</f>
        <v>7478</v>
      </c>
      <c r="D27" s="21"/>
      <c r="E27" s="17"/>
      <c r="F27" s="40"/>
      <c r="G27" s="80"/>
      <c r="H27" s="18"/>
      <c r="I27" s="672">
        <v>246</v>
      </c>
    </row>
    <row r="28" spans="1:10" x14ac:dyDescent="0.25">
      <c r="B28" s="207"/>
      <c r="C28" s="180"/>
      <c r="D28" s="21"/>
      <c r="E28" s="17"/>
      <c r="F28" s="40"/>
      <c r="G28" s="80"/>
      <c r="H28" s="18"/>
      <c r="I28" s="672">
        <v>840</v>
      </c>
    </row>
    <row r="29" spans="1:10" x14ac:dyDescent="0.25">
      <c r="B29" s="207"/>
      <c r="C29" s="180"/>
      <c r="D29" s="21"/>
      <c r="E29" s="17"/>
      <c r="F29" s="40"/>
      <c r="G29" s="80"/>
      <c r="H29" s="18"/>
      <c r="I29" s="673">
        <v>313</v>
      </c>
      <c r="J29" s="7">
        <v>3</v>
      </c>
    </row>
    <row r="30" spans="1:10" x14ac:dyDescent="0.25">
      <c r="A30" s="18">
        <f>2*3</f>
        <v>6</v>
      </c>
      <c r="B30" s="207">
        <v>133</v>
      </c>
      <c r="C30" s="180">
        <f>A30*B30</f>
        <v>798</v>
      </c>
      <c r="D30" s="21" t="s">
        <v>157</v>
      </c>
      <c r="E30" s="17"/>
      <c r="F30" s="40"/>
      <c r="G30" s="80"/>
      <c r="H30" s="18"/>
      <c r="I30" s="672">
        <v>396</v>
      </c>
    </row>
    <row r="31" spans="1:10" ht="13" thickBot="1" x14ac:dyDescent="0.3">
      <c r="B31" s="207"/>
      <c r="C31" s="187">
        <f>SUM(C27:C30)</f>
        <v>8276</v>
      </c>
      <c r="D31" s="21"/>
      <c r="E31" s="17"/>
      <c r="F31" s="40"/>
      <c r="G31" s="80"/>
      <c r="H31" s="18"/>
      <c r="I31" s="673">
        <v>90</v>
      </c>
      <c r="J31" s="7">
        <v>4</v>
      </c>
    </row>
    <row r="32" spans="1:10" ht="13" thickTop="1" x14ac:dyDescent="0.25">
      <c r="B32" s="207"/>
      <c r="C32" s="176"/>
      <c r="D32" s="21"/>
      <c r="E32" s="17"/>
      <c r="F32" s="40"/>
      <c r="G32" s="80"/>
      <c r="H32" s="18"/>
      <c r="I32" s="672">
        <v>387</v>
      </c>
    </row>
    <row r="33" spans="1:10" x14ac:dyDescent="0.25">
      <c r="B33" s="207"/>
      <c r="C33" s="176"/>
      <c r="D33" s="21"/>
      <c r="E33" s="17"/>
      <c r="F33" s="40"/>
      <c r="G33" s="80"/>
      <c r="H33" s="18"/>
      <c r="I33" s="672">
        <v>774</v>
      </c>
    </row>
    <row r="34" spans="1:10" x14ac:dyDescent="0.25">
      <c r="B34" s="207"/>
      <c r="C34" s="176"/>
      <c r="D34" s="21"/>
      <c r="E34" s="17"/>
      <c r="F34" s="40"/>
      <c r="G34" s="80"/>
      <c r="H34" s="18"/>
      <c r="I34" s="673">
        <v>130</v>
      </c>
      <c r="J34" s="7">
        <v>5</v>
      </c>
    </row>
    <row r="35" spans="1:10" x14ac:dyDescent="0.25">
      <c r="C35" s="176"/>
      <c r="D35" s="21"/>
      <c r="E35" s="17"/>
      <c r="F35" s="40"/>
      <c r="G35" s="80"/>
      <c r="H35" s="18"/>
      <c r="I35" s="673">
        <v>21</v>
      </c>
    </row>
    <row r="36" spans="1:10" ht="13" x14ac:dyDescent="0.25">
      <c r="C36" s="176"/>
      <c r="D36" s="24" t="s">
        <v>156</v>
      </c>
      <c r="E36" s="17"/>
      <c r="F36" s="40"/>
      <c r="G36" s="80"/>
      <c r="H36" s="18"/>
      <c r="I36" s="673">
        <v>139</v>
      </c>
    </row>
    <row r="37" spans="1:10" x14ac:dyDescent="0.25">
      <c r="C37" s="176"/>
      <c r="D37" s="21"/>
      <c r="E37" s="17"/>
      <c r="F37" s="40"/>
      <c r="G37" s="80"/>
      <c r="H37" s="18"/>
      <c r="I37" s="673">
        <v>125</v>
      </c>
    </row>
    <row r="38" spans="1:10" x14ac:dyDescent="0.25">
      <c r="C38" s="176"/>
      <c r="D38" s="21"/>
      <c r="E38" s="17"/>
      <c r="F38" s="40"/>
      <c r="G38" s="80"/>
      <c r="H38" s="18"/>
      <c r="I38" s="673">
        <v>92</v>
      </c>
    </row>
    <row r="39" spans="1:10" x14ac:dyDescent="0.25">
      <c r="C39" s="176"/>
      <c r="D39" s="21" t="s">
        <v>158</v>
      </c>
      <c r="E39" s="17"/>
      <c r="F39" s="40"/>
      <c r="G39" s="80"/>
      <c r="H39" s="18"/>
      <c r="I39" s="673">
        <v>466</v>
      </c>
      <c r="J39" s="7">
        <v>6</v>
      </c>
    </row>
    <row r="40" spans="1:10" x14ac:dyDescent="0.25">
      <c r="C40" s="176"/>
      <c r="D40" s="21"/>
      <c r="E40" s="17"/>
      <c r="F40" s="40"/>
      <c r="G40" s="80"/>
      <c r="H40" s="18"/>
      <c r="I40" s="673">
        <v>18</v>
      </c>
    </row>
    <row r="41" spans="1:10" x14ac:dyDescent="0.25">
      <c r="A41" s="32">
        <v>2</v>
      </c>
      <c r="B41" s="208">
        <v>52</v>
      </c>
      <c r="C41" s="186">
        <f>A41*B41</f>
        <v>104</v>
      </c>
      <c r="D41" s="205" t="s">
        <v>498</v>
      </c>
      <c r="E41" s="17">
        <f>C43</f>
        <v>104</v>
      </c>
      <c r="F41" s="40" t="s">
        <v>7</v>
      </c>
      <c r="G41" s="80"/>
      <c r="H41" s="18"/>
      <c r="I41" s="673">
        <v>48</v>
      </c>
    </row>
    <row r="42" spans="1:10" x14ac:dyDescent="0.25">
      <c r="A42" s="32"/>
      <c r="B42" s="208"/>
      <c r="C42" s="186"/>
      <c r="D42" s="205" t="s">
        <v>497</v>
      </c>
      <c r="E42" s="17"/>
      <c r="F42" s="40"/>
      <c r="G42" s="80"/>
      <c r="H42" s="18"/>
    </row>
    <row r="43" spans="1:10" ht="13" thickBot="1" x14ac:dyDescent="0.3">
      <c r="C43" s="188">
        <f>SUM(C41:C42)</f>
        <v>104</v>
      </c>
      <c r="D43" s="205" t="s">
        <v>14</v>
      </c>
      <c r="E43" s="17"/>
      <c r="F43" s="40"/>
      <c r="G43" s="80"/>
      <c r="H43" s="18"/>
      <c r="I43" s="673">
        <v>1494</v>
      </c>
    </row>
    <row r="44" spans="1:10" ht="13" thickTop="1" x14ac:dyDescent="0.25">
      <c r="C44" s="176"/>
      <c r="D44" s="205" t="s">
        <v>30</v>
      </c>
      <c r="E44" s="17"/>
      <c r="F44" s="40"/>
      <c r="G44" s="80"/>
      <c r="H44" s="18"/>
    </row>
    <row r="45" spans="1:10" x14ac:dyDescent="0.25">
      <c r="C45" s="176"/>
      <c r="D45" s="21"/>
      <c r="E45" s="17"/>
      <c r="F45" s="40"/>
      <c r="G45" s="80"/>
      <c r="H45" s="18"/>
    </row>
    <row r="46" spans="1:10" x14ac:dyDescent="0.25">
      <c r="A46" s="32">
        <v>2</v>
      </c>
      <c r="B46" s="208">
        <v>313</v>
      </c>
      <c r="C46" s="186">
        <f>A46*B46</f>
        <v>626</v>
      </c>
      <c r="D46" s="205" t="s">
        <v>496</v>
      </c>
      <c r="E46" s="17">
        <f>C48</f>
        <v>626</v>
      </c>
      <c r="F46" s="40" t="s">
        <v>7</v>
      </c>
      <c r="G46" s="80"/>
      <c r="H46" s="18"/>
    </row>
    <row r="47" spans="1:10" x14ac:dyDescent="0.25">
      <c r="A47" s="32"/>
      <c r="B47" s="208"/>
      <c r="C47" s="186"/>
      <c r="D47" s="205" t="s">
        <v>497</v>
      </c>
      <c r="E47" s="17"/>
      <c r="F47" s="40"/>
      <c r="G47" s="80"/>
      <c r="H47" s="18"/>
    </row>
    <row r="48" spans="1:10" ht="13" thickBot="1" x14ac:dyDescent="0.3">
      <c r="C48" s="188">
        <f>SUM(C46:C47)</f>
        <v>626</v>
      </c>
      <c r="D48" s="205" t="s">
        <v>14</v>
      </c>
      <c r="E48" s="17"/>
      <c r="F48" s="40"/>
      <c r="G48" s="80"/>
      <c r="H48" s="18"/>
    </row>
    <row r="49" spans="1:8" ht="13" thickTop="1" x14ac:dyDescent="0.25">
      <c r="C49" s="176"/>
      <c r="D49" s="205" t="s">
        <v>29</v>
      </c>
      <c r="E49" s="17"/>
      <c r="F49" s="40"/>
      <c r="G49" s="80"/>
      <c r="H49" s="18"/>
    </row>
    <row r="50" spans="1:8" x14ac:dyDescent="0.25">
      <c r="C50" s="176"/>
      <c r="D50" s="21"/>
      <c r="E50" s="17"/>
      <c r="F50" s="40"/>
      <c r="G50" s="80"/>
      <c r="H50" s="18"/>
    </row>
    <row r="51" spans="1:8" x14ac:dyDescent="0.25">
      <c r="A51" s="32">
        <v>2</v>
      </c>
      <c r="B51" s="208">
        <v>90</v>
      </c>
      <c r="C51" s="186">
        <f>A51*B51</f>
        <v>180</v>
      </c>
      <c r="D51" s="205" t="s">
        <v>499</v>
      </c>
      <c r="E51" s="17">
        <f>C53</f>
        <v>180</v>
      </c>
      <c r="F51" s="40" t="s">
        <v>7</v>
      </c>
      <c r="G51" s="80"/>
      <c r="H51" s="18"/>
    </row>
    <row r="52" spans="1:8" x14ac:dyDescent="0.25">
      <c r="A52" s="32"/>
      <c r="B52" s="208"/>
      <c r="C52" s="186"/>
      <c r="D52" s="205" t="s">
        <v>497</v>
      </c>
      <c r="E52" s="17"/>
      <c r="F52" s="40"/>
      <c r="G52" s="80"/>
      <c r="H52" s="18"/>
    </row>
    <row r="53" spans="1:8" ht="13" thickBot="1" x14ac:dyDescent="0.3">
      <c r="C53" s="188">
        <f>SUM(C51:C52)</f>
        <v>180</v>
      </c>
      <c r="D53" s="205" t="s">
        <v>14</v>
      </c>
      <c r="E53" s="17"/>
      <c r="F53" s="40"/>
      <c r="G53" s="80"/>
      <c r="H53" s="18"/>
    </row>
    <row r="54" spans="1:8" ht="13" thickTop="1" x14ac:dyDescent="0.25">
      <c r="C54" s="176"/>
      <c r="D54" s="205" t="s">
        <v>28</v>
      </c>
      <c r="E54" s="17"/>
      <c r="F54" s="40"/>
      <c r="G54" s="80"/>
      <c r="H54" s="18"/>
    </row>
    <row r="55" spans="1:8" x14ac:dyDescent="0.25">
      <c r="C55" s="176"/>
      <c r="D55" s="21"/>
      <c r="E55" s="17"/>
      <c r="F55" s="40"/>
      <c r="G55" s="80"/>
      <c r="H55" s="18"/>
    </row>
    <row r="56" spans="1:8" x14ac:dyDescent="0.25">
      <c r="A56" s="32">
        <v>2</v>
      </c>
      <c r="B56" s="208">
        <v>130</v>
      </c>
      <c r="C56" s="186">
        <f>A56*B56</f>
        <v>260</v>
      </c>
      <c r="D56" s="205" t="s">
        <v>500</v>
      </c>
      <c r="E56" s="17">
        <f>C62</f>
        <v>1014</v>
      </c>
      <c r="F56" s="40" t="s">
        <v>7</v>
      </c>
      <c r="G56" s="80"/>
      <c r="H56" s="18"/>
    </row>
    <row r="57" spans="1:8" x14ac:dyDescent="0.25">
      <c r="A57" s="32">
        <v>2</v>
      </c>
      <c r="B57" s="208">
        <v>21</v>
      </c>
      <c r="C57" s="186">
        <f t="shared" ref="C57:C61" si="0">A57*B57</f>
        <v>42</v>
      </c>
      <c r="D57" s="205" t="s">
        <v>497</v>
      </c>
      <c r="E57" s="17"/>
      <c r="F57" s="40"/>
      <c r="G57" s="80"/>
      <c r="H57" s="18"/>
    </row>
    <row r="58" spans="1:8" x14ac:dyDescent="0.25">
      <c r="A58" s="32">
        <v>2</v>
      </c>
      <c r="B58" s="208">
        <v>139</v>
      </c>
      <c r="C58" s="186">
        <f t="shared" si="0"/>
        <v>278</v>
      </c>
      <c r="D58" s="205" t="s">
        <v>14</v>
      </c>
      <c r="E58" s="17"/>
      <c r="F58" s="40"/>
      <c r="G58" s="80"/>
      <c r="H58" s="18"/>
    </row>
    <row r="59" spans="1:8" x14ac:dyDescent="0.25">
      <c r="A59" s="32">
        <v>2</v>
      </c>
      <c r="B59" s="208">
        <v>125</v>
      </c>
      <c r="C59" s="186">
        <f t="shared" si="0"/>
        <v>250</v>
      </c>
      <c r="D59" s="205" t="s">
        <v>501</v>
      </c>
      <c r="E59" s="17"/>
      <c r="F59" s="40"/>
      <c r="G59" s="80"/>
      <c r="H59" s="18"/>
    </row>
    <row r="60" spans="1:8" x14ac:dyDescent="0.25">
      <c r="A60" s="32">
        <v>2</v>
      </c>
      <c r="B60" s="208">
        <v>92</v>
      </c>
      <c r="C60" s="186">
        <f t="shared" si="0"/>
        <v>184</v>
      </c>
      <c r="D60" s="205"/>
      <c r="E60" s="17"/>
      <c r="F60" s="40"/>
      <c r="G60" s="80"/>
      <c r="H60" s="18"/>
    </row>
    <row r="61" spans="1:8" x14ac:dyDescent="0.25">
      <c r="A61" s="32"/>
      <c r="B61" s="208"/>
      <c r="C61" s="186">
        <f t="shared" si="0"/>
        <v>0</v>
      </c>
      <c r="D61" s="7"/>
      <c r="E61" s="17"/>
      <c r="F61" s="40"/>
      <c r="G61" s="80"/>
      <c r="H61" s="18"/>
    </row>
    <row r="62" spans="1:8" ht="13" thickBot="1" x14ac:dyDescent="0.3">
      <c r="C62" s="188">
        <f>SUM(C56:C61)</f>
        <v>1014</v>
      </c>
      <c r="D62" s="7"/>
      <c r="E62" s="17"/>
      <c r="F62" s="40"/>
      <c r="G62" s="80"/>
      <c r="H62" s="18"/>
    </row>
    <row r="63" spans="1:8" ht="13" thickTop="1" x14ac:dyDescent="0.25">
      <c r="C63" s="176"/>
      <c r="D63" s="7"/>
      <c r="E63" s="17"/>
      <c r="F63" s="40"/>
      <c r="G63" s="80"/>
      <c r="H63" s="18"/>
    </row>
    <row r="64" spans="1:8" x14ac:dyDescent="0.25">
      <c r="A64" s="32">
        <v>2</v>
      </c>
      <c r="B64" s="208">
        <v>466</v>
      </c>
      <c r="C64" s="186">
        <f>A64*B64</f>
        <v>932</v>
      </c>
      <c r="D64" s="205" t="s">
        <v>502</v>
      </c>
      <c r="E64" s="17">
        <f>C69</f>
        <v>1064</v>
      </c>
      <c r="F64" s="40" t="s">
        <v>7</v>
      </c>
      <c r="G64" s="80"/>
      <c r="H64" s="18"/>
    </row>
    <row r="65" spans="1:8" x14ac:dyDescent="0.25">
      <c r="A65" s="32">
        <v>2</v>
      </c>
      <c r="B65" s="208">
        <v>18</v>
      </c>
      <c r="C65" s="186">
        <f t="shared" ref="C65:C68" si="1">A65*B65</f>
        <v>36</v>
      </c>
      <c r="D65" s="205" t="s">
        <v>497</v>
      </c>
      <c r="E65" s="17"/>
      <c r="F65" s="40"/>
      <c r="G65" s="80"/>
      <c r="H65" s="18"/>
    </row>
    <row r="66" spans="1:8" x14ac:dyDescent="0.25">
      <c r="A66" s="32">
        <v>2</v>
      </c>
      <c r="B66" s="208">
        <v>48</v>
      </c>
      <c r="C66" s="186">
        <f t="shared" si="1"/>
        <v>96</v>
      </c>
      <c r="D66" s="205" t="s">
        <v>14</v>
      </c>
      <c r="E66" s="17"/>
      <c r="F66" s="40"/>
      <c r="G66" s="80"/>
      <c r="H66" s="18"/>
    </row>
    <row r="67" spans="1:8" x14ac:dyDescent="0.25">
      <c r="A67" s="32"/>
      <c r="B67" s="208"/>
      <c r="C67" s="186"/>
      <c r="D67" s="205" t="s">
        <v>503</v>
      </c>
      <c r="E67" s="17"/>
      <c r="F67" s="40"/>
      <c r="G67" s="80"/>
      <c r="H67" s="18"/>
    </row>
    <row r="68" spans="1:8" x14ac:dyDescent="0.25">
      <c r="A68" s="32"/>
      <c r="B68" s="208"/>
      <c r="C68" s="186">
        <f t="shared" si="1"/>
        <v>0</v>
      </c>
      <c r="D68" s="7"/>
      <c r="E68" s="17"/>
      <c r="F68" s="40"/>
      <c r="G68" s="80"/>
      <c r="H68" s="18"/>
    </row>
    <row r="69" spans="1:8" ht="13" thickBot="1" x14ac:dyDescent="0.3">
      <c r="C69" s="188">
        <f>SUM(C64:C68)</f>
        <v>1064</v>
      </c>
      <c r="D69" s="7"/>
      <c r="E69" s="17"/>
      <c r="F69" s="40"/>
      <c r="G69" s="80"/>
      <c r="H69" s="18"/>
    </row>
    <row r="70" spans="1:8" ht="13" thickTop="1" x14ac:dyDescent="0.25">
      <c r="C70" s="176"/>
      <c r="D70" s="7"/>
      <c r="E70" s="17"/>
      <c r="F70" s="40"/>
      <c r="G70" s="80"/>
      <c r="H70" s="18"/>
    </row>
    <row r="71" spans="1:8" x14ac:dyDescent="0.25">
      <c r="C71" s="176"/>
      <c r="D71" s="21"/>
      <c r="E71" s="17"/>
      <c r="F71" s="40"/>
      <c r="G71" s="80"/>
      <c r="H71" s="18"/>
    </row>
    <row r="72" spans="1:8" x14ac:dyDescent="0.25">
      <c r="C72" s="176"/>
      <c r="D72" s="21" t="s">
        <v>273</v>
      </c>
      <c r="E72" s="17"/>
      <c r="F72" s="40"/>
      <c r="G72" s="80"/>
      <c r="H72" s="18"/>
    </row>
    <row r="73" spans="1:8" x14ac:dyDescent="0.25">
      <c r="C73" s="176"/>
      <c r="D73" s="21"/>
      <c r="E73" s="17"/>
      <c r="F73" s="40"/>
      <c r="G73" s="80"/>
      <c r="H73" s="18"/>
    </row>
    <row r="74" spans="1:8" x14ac:dyDescent="0.25">
      <c r="C74" s="176"/>
      <c r="D74" s="192" t="s">
        <v>271</v>
      </c>
      <c r="E74" s="17">
        <f>C89</f>
        <v>1095</v>
      </c>
      <c r="F74" s="40" t="s">
        <v>7</v>
      </c>
      <c r="G74" s="80"/>
      <c r="H74" s="18"/>
    </row>
    <row r="75" spans="1:8" x14ac:dyDescent="0.25">
      <c r="B75" s="183">
        <v>134</v>
      </c>
      <c r="C75" s="180"/>
      <c r="D75" s="21"/>
      <c r="E75" s="17"/>
      <c r="F75" s="40"/>
      <c r="G75" s="80"/>
      <c r="H75" s="18"/>
    </row>
    <row r="76" spans="1:8" x14ac:dyDescent="0.25">
      <c r="B76" s="182">
        <v>1</v>
      </c>
      <c r="C76" s="181">
        <f>B75*B76</f>
        <v>134</v>
      </c>
      <c r="D76" s="21" t="s">
        <v>274</v>
      </c>
      <c r="E76" s="17"/>
      <c r="F76" s="40"/>
      <c r="G76" s="80"/>
      <c r="H76" s="18"/>
    </row>
    <row r="77" spans="1:8" x14ac:dyDescent="0.25">
      <c r="B77" s="183">
        <v>146</v>
      </c>
      <c r="C77" s="180"/>
      <c r="D77" s="21"/>
      <c r="E77" s="17"/>
      <c r="F77" s="40"/>
      <c r="G77" s="80"/>
    </row>
    <row r="78" spans="1:8" x14ac:dyDescent="0.25">
      <c r="B78" s="182">
        <v>1</v>
      </c>
      <c r="C78" s="181">
        <f t="shared" ref="C78" si="2">B77*B78</f>
        <v>146</v>
      </c>
      <c r="D78" s="21" t="s">
        <v>275</v>
      </c>
      <c r="E78" s="17"/>
      <c r="F78" s="40"/>
      <c r="G78" s="80"/>
    </row>
    <row r="79" spans="1:8" x14ac:dyDescent="0.25">
      <c r="B79" s="183">
        <v>154</v>
      </c>
      <c r="C79" s="180"/>
      <c r="D79" s="21"/>
      <c r="E79" s="17"/>
      <c r="F79" s="40"/>
      <c r="G79" s="80"/>
    </row>
    <row r="80" spans="1:8" x14ac:dyDescent="0.25">
      <c r="B80" s="182">
        <v>1</v>
      </c>
      <c r="C80" s="181">
        <f t="shared" ref="C80:C82" si="3">B79*B80</f>
        <v>154</v>
      </c>
      <c r="D80" s="21" t="s">
        <v>201</v>
      </c>
      <c r="E80" s="17"/>
      <c r="F80" s="40"/>
      <c r="G80" s="80"/>
    </row>
    <row r="81" spans="2:8" x14ac:dyDescent="0.25">
      <c r="B81" s="183">
        <v>149</v>
      </c>
      <c r="C81" s="180"/>
      <c r="D81" s="21"/>
      <c r="E81" s="17"/>
      <c r="F81" s="40"/>
      <c r="G81" s="80"/>
    </row>
    <row r="82" spans="2:8" x14ac:dyDescent="0.25">
      <c r="B82" s="182">
        <v>1</v>
      </c>
      <c r="C82" s="181">
        <f t="shared" si="3"/>
        <v>149</v>
      </c>
      <c r="D82" s="21" t="s">
        <v>202</v>
      </c>
      <c r="E82" s="17"/>
      <c r="F82" s="40"/>
      <c r="G82" s="80"/>
    </row>
    <row r="83" spans="2:8" x14ac:dyDescent="0.25">
      <c r="B83" s="183">
        <v>184</v>
      </c>
      <c r="C83" s="180"/>
      <c r="D83" s="21"/>
      <c r="E83" s="17"/>
      <c r="F83" s="40"/>
      <c r="G83" s="80"/>
    </row>
    <row r="84" spans="2:8" x14ac:dyDescent="0.25">
      <c r="B84" s="182">
        <v>1</v>
      </c>
      <c r="C84" s="181">
        <f t="shared" ref="C84" si="4">B83*B84</f>
        <v>184</v>
      </c>
      <c r="D84" s="21" t="s">
        <v>203</v>
      </c>
      <c r="E84" s="17"/>
      <c r="F84" s="40"/>
      <c r="G84" s="80"/>
    </row>
    <row r="85" spans="2:8" x14ac:dyDescent="0.25">
      <c r="B85" s="183">
        <v>110</v>
      </c>
      <c r="C85" s="180"/>
      <c r="D85" s="21"/>
      <c r="E85" s="17"/>
      <c r="F85" s="40"/>
      <c r="G85" s="80"/>
    </row>
    <row r="86" spans="2:8" x14ac:dyDescent="0.25">
      <c r="B86" s="182">
        <v>1</v>
      </c>
      <c r="C86" s="181">
        <f t="shared" ref="C86" si="5">B85*B86</f>
        <v>110</v>
      </c>
      <c r="D86" s="21" t="s">
        <v>276</v>
      </c>
      <c r="E86" s="17"/>
      <c r="F86" s="40"/>
      <c r="G86" s="80"/>
    </row>
    <row r="87" spans="2:8" x14ac:dyDescent="0.25">
      <c r="B87" s="183">
        <v>218</v>
      </c>
      <c r="C87" s="180"/>
      <c r="D87" s="21"/>
      <c r="E87" s="17"/>
      <c r="F87" s="40"/>
      <c r="H87" s="36"/>
    </row>
    <row r="88" spans="2:8" x14ac:dyDescent="0.25">
      <c r="B88" s="182">
        <v>1</v>
      </c>
      <c r="C88" s="181">
        <f t="shared" ref="C88" si="6">B87*B88</f>
        <v>218</v>
      </c>
      <c r="D88" s="21" t="s">
        <v>277</v>
      </c>
      <c r="E88" s="17"/>
      <c r="F88" s="40"/>
      <c r="H88" s="36"/>
    </row>
    <row r="89" spans="2:8" x14ac:dyDescent="0.25">
      <c r="C89" s="180">
        <f>SUM(C76:C88)</f>
        <v>1095</v>
      </c>
      <c r="D89" s="21"/>
      <c r="E89" s="17"/>
      <c r="F89" s="40"/>
      <c r="H89" s="36"/>
    </row>
    <row r="90" spans="2:8" x14ac:dyDescent="0.25">
      <c r="C90" s="176"/>
      <c r="D90" s="21"/>
      <c r="E90" s="18"/>
      <c r="F90" s="31"/>
      <c r="H90" s="36"/>
    </row>
    <row r="91" spans="2:8" x14ac:dyDescent="0.25">
      <c r="C91" s="176"/>
      <c r="D91" s="21"/>
      <c r="E91" s="18"/>
      <c r="F91" s="31"/>
      <c r="H91" s="36"/>
    </row>
    <row r="92" spans="2:8" x14ac:dyDescent="0.25">
      <c r="C92" s="176"/>
      <c r="D92" s="21"/>
      <c r="E92" s="18"/>
      <c r="F92" s="31"/>
      <c r="H92" s="36"/>
    </row>
    <row r="93" spans="2:8" x14ac:dyDescent="0.25">
      <c r="B93" s="206">
        <v>7</v>
      </c>
      <c r="C93" s="176"/>
      <c r="D93" s="21" t="s">
        <v>278</v>
      </c>
      <c r="E93" s="18">
        <f>B93</f>
        <v>7</v>
      </c>
      <c r="F93" s="31" t="s">
        <v>8</v>
      </c>
      <c r="H93" s="36"/>
    </row>
    <row r="94" spans="2:8" x14ac:dyDescent="0.25">
      <c r="C94" s="176"/>
      <c r="D94" s="21"/>
      <c r="E94" s="18"/>
      <c r="F94" s="31"/>
      <c r="H94" s="36"/>
    </row>
    <row r="95" spans="2:8" x14ac:dyDescent="0.25">
      <c r="C95" s="176"/>
      <c r="D95" s="21"/>
      <c r="E95" s="18"/>
      <c r="F95" s="31"/>
      <c r="H95" s="36"/>
    </row>
    <row r="96" spans="2:8" x14ac:dyDescent="0.25">
      <c r="C96" s="176"/>
      <c r="D96" s="21"/>
      <c r="E96" s="18"/>
      <c r="F96" s="31"/>
      <c r="H96" s="36"/>
    </row>
    <row r="97" spans="2:8" x14ac:dyDescent="0.25">
      <c r="C97" s="176"/>
      <c r="D97" s="21"/>
      <c r="E97" s="18"/>
      <c r="F97" s="31"/>
      <c r="H97" s="36"/>
    </row>
    <row r="98" spans="2:8" x14ac:dyDescent="0.25">
      <c r="C98" s="176"/>
      <c r="D98" s="21"/>
      <c r="E98" s="18"/>
      <c r="F98" s="31"/>
      <c r="H98" s="36"/>
    </row>
    <row r="99" spans="2:8" ht="17.25" customHeight="1" x14ac:dyDescent="0.25">
      <c r="C99" s="176"/>
      <c r="D99" s="192" t="s">
        <v>272</v>
      </c>
      <c r="E99" s="17">
        <f>C108</f>
        <v>144</v>
      </c>
      <c r="F99" s="40" t="s">
        <v>7</v>
      </c>
      <c r="G99" s="80"/>
      <c r="H99" s="18"/>
    </row>
    <row r="100" spans="2:8" x14ac:dyDescent="0.25">
      <c r="B100" s="183">
        <v>34</v>
      </c>
      <c r="C100" s="180"/>
      <c r="D100" s="21"/>
      <c r="E100" s="17"/>
      <c r="F100" s="40"/>
      <c r="G100" s="80"/>
    </row>
    <row r="101" spans="2:8" x14ac:dyDescent="0.25">
      <c r="B101" s="182">
        <v>1</v>
      </c>
      <c r="C101" s="181">
        <f t="shared" ref="C101" si="7">B100*B101</f>
        <v>34</v>
      </c>
      <c r="D101" s="21" t="s">
        <v>275</v>
      </c>
      <c r="E101" s="17"/>
      <c r="F101" s="40"/>
      <c r="G101" s="80"/>
    </row>
    <row r="102" spans="2:8" x14ac:dyDescent="0.25">
      <c r="B102" s="183">
        <v>34</v>
      </c>
      <c r="C102" s="180"/>
      <c r="D102" s="21"/>
      <c r="E102" s="17"/>
      <c r="F102" s="40"/>
      <c r="G102" s="80"/>
    </row>
    <row r="103" spans="2:8" x14ac:dyDescent="0.25">
      <c r="B103" s="182">
        <v>1</v>
      </c>
      <c r="C103" s="181">
        <f t="shared" ref="C103" si="8">B102*B103</f>
        <v>34</v>
      </c>
      <c r="D103" s="21" t="s">
        <v>202</v>
      </c>
      <c r="E103" s="17"/>
      <c r="F103" s="40"/>
      <c r="G103" s="80"/>
    </row>
    <row r="104" spans="2:8" x14ac:dyDescent="0.25">
      <c r="B104" s="183">
        <v>34</v>
      </c>
      <c r="C104" s="180"/>
      <c r="D104" s="21"/>
      <c r="E104" s="17"/>
      <c r="F104" s="40"/>
      <c r="G104" s="80"/>
    </row>
    <row r="105" spans="2:8" x14ac:dyDescent="0.25">
      <c r="B105" s="182">
        <v>1</v>
      </c>
      <c r="C105" s="181">
        <f t="shared" ref="C105" si="9">B104*B105</f>
        <v>34</v>
      </c>
      <c r="D105" s="21" t="s">
        <v>279</v>
      </c>
      <c r="E105" s="17"/>
      <c r="F105" s="40"/>
      <c r="G105" s="80"/>
    </row>
    <row r="106" spans="2:8" x14ac:dyDescent="0.25">
      <c r="B106" s="183">
        <v>42</v>
      </c>
      <c r="C106" s="180"/>
      <c r="D106" s="21"/>
      <c r="E106" s="17"/>
      <c r="F106" s="40"/>
      <c r="H106" s="36"/>
    </row>
    <row r="107" spans="2:8" x14ac:dyDescent="0.25">
      <c r="B107" s="182">
        <v>1</v>
      </c>
      <c r="C107" s="181">
        <f t="shared" ref="C107" si="10">B106*B107</f>
        <v>42</v>
      </c>
      <c r="D107" s="21" t="s">
        <v>277</v>
      </c>
      <c r="E107" s="17"/>
      <c r="F107" s="40"/>
      <c r="H107" s="36"/>
    </row>
    <row r="108" spans="2:8" x14ac:dyDescent="0.25">
      <c r="C108" s="180">
        <f>SUM(C100:C107)</f>
        <v>144</v>
      </c>
      <c r="D108" s="21"/>
      <c r="E108" s="17"/>
      <c r="F108" s="40"/>
      <c r="H108" s="36"/>
    </row>
    <row r="109" spans="2:8" x14ac:dyDescent="0.25">
      <c r="C109" s="176"/>
      <c r="D109" s="21"/>
      <c r="E109" s="18"/>
      <c r="F109" s="31"/>
      <c r="H109" s="36"/>
    </row>
    <row r="110" spans="2:8" x14ac:dyDescent="0.25">
      <c r="C110" s="176"/>
      <c r="D110" s="21"/>
      <c r="E110" s="18"/>
      <c r="F110" s="31"/>
      <c r="H110" s="36"/>
    </row>
    <row r="111" spans="2:8" x14ac:dyDescent="0.25">
      <c r="C111" s="176"/>
      <c r="D111" s="21"/>
      <c r="E111" s="18"/>
      <c r="F111" s="31"/>
      <c r="H111" s="36"/>
    </row>
    <row r="112" spans="2:8" x14ac:dyDescent="0.25">
      <c r="B112" s="206">
        <v>4</v>
      </c>
      <c r="C112" s="176"/>
      <c r="D112" s="21" t="s">
        <v>278</v>
      </c>
      <c r="E112" s="18">
        <f>B112</f>
        <v>4</v>
      </c>
      <c r="F112" s="31" t="s">
        <v>8</v>
      </c>
      <c r="H112" s="36"/>
    </row>
    <row r="113" spans="3:8" x14ac:dyDescent="0.25">
      <c r="C113" s="176"/>
      <c r="D113" s="31"/>
      <c r="E113" s="18"/>
      <c r="F113" s="31"/>
      <c r="H113" s="36"/>
    </row>
    <row r="114" spans="3:8" x14ac:dyDescent="0.25">
      <c r="C114" s="176"/>
      <c r="D114" s="31"/>
      <c r="E114" s="18"/>
      <c r="F114" s="31"/>
      <c r="H114" s="36"/>
    </row>
    <row r="115" spans="3:8" x14ac:dyDescent="0.25">
      <c r="C115" s="176"/>
      <c r="D115" s="31"/>
      <c r="E115" s="18"/>
      <c r="F115" s="31"/>
      <c r="H115" s="36"/>
    </row>
    <row r="116" spans="3:8" x14ac:dyDescent="0.25">
      <c r="C116" s="176"/>
      <c r="D116" s="31"/>
      <c r="E116" s="18"/>
      <c r="F116" s="31"/>
      <c r="H116" s="36"/>
    </row>
    <row r="117" spans="3:8" x14ac:dyDescent="0.25">
      <c r="C117" s="176"/>
      <c r="D117" s="31"/>
      <c r="E117" s="18"/>
      <c r="F117" s="31"/>
      <c r="H117" s="36"/>
    </row>
    <row r="118" spans="3:8" x14ac:dyDescent="0.25">
      <c r="C118" s="176"/>
      <c r="D118" s="31"/>
      <c r="E118" s="18"/>
      <c r="F118" s="31"/>
      <c r="H118" s="36"/>
    </row>
    <row r="119" spans="3:8" x14ac:dyDescent="0.25">
      <c r="C119" s="176"/>
      <c r="D119" s="31"/>
      <c r="E119" s="18"/>
      <c r="F119" s="31"/>
      <c r="H119" s="36"/>
    </row>
    <row r="120" spans="3:8" x14ac:dyDescent="0.25">
      <c r="C120" s="176"/>
      <c r="D120" s="31"/>
      <c r="E120" s="18"/>
      <c r="F120" s="31"/>
      <c r="H120" s="36"/>
    </row>
    <row r="121" spans="3:8" x14ac:dyDescent="0.25">
      <c r="C121" s="176"/>
      <c r="D121" s="31"/>
      <c r="E121" s="18"/>
      <c r="F121" s="31"/>
      <c r="H121" s="36"/>
    </row>
    <row r="122" spans="3:8" x14ac:dyDescent="0.25">
      <c r="C122" s="176"/>
      <c r="D122" s="31"/>
      <c r="E122" s="18"/>
      <c r="F122" s="31"/>
      <c r="H122" s="36"/>
    </row>
    <row r="123" spans="3:8" x14ac:dyDescent="0.25">
      <c r="C123" s="176"/>
      <c r="D123" s="31"/>
      <c r="E123" s="18"/>
      <c r="F123" s="31"/>
      <c r="H123" s="36"/>
    </row>
    <row r="124" spans="3:8" x14ac:dyDescent="0.25">
      <c r="C124" s="176"/>
      <c r="D124" s="31"/>
      <c r="E124" s="18"/>
      <c r="F124" s="31"/>
      <c r="H124" s="36"/>
    </row>
    <row r="125" spans="3:8" x14ac:dyDescent="0.25">
      <c r="C125" s="176"/>
      <c r="D125" s="31"/>
      <c r="E125" s="18"/>
      <c r="F125" s="31"/>
      <c r="H125" s="36"/>
    </row>
    <row r="126" spans="3:8" x14ac:dyDescent="0.25">
      <c r="C126" s="176"/>
      <c r="D126" s="31"/>
      <c r="E126" s="18"/>
      <c r="F126" s="31"/>
      <c r="H126" s="36"/>
    </row>
    <row r="127" spans="3:8" x14ac:dyDescent="0.25">
      <c r="C127" s="176"/>
      <c r="D127" s="31"/>
      <c r="E127" s="18"/>
      <c r="F127" s="31"/>
      <c r="H127" s="36"/>
    </row>
    <row r="128" spans="3:8" x14ac:dyDescent="0.25">
      <c r="C128" s="176"/>
      <c r="D128" s="31"/>
      <c r="E128" s="18"/>
      <c r="F128" s="31"/>
      <c r="H128" s="36"/>
    </row>
    <row r="129" spans="3:8" x14ac:dyDescent="0.25">
      <c r="C129" s="176"/>
      <c r="D129" s="31"/>
      <c r="E129" s="18"/>
      <c r="F129" s="31"/>
      <c r="H129" s="36"/>
    </row>
    <row r="130" spans="3:8" x14ac:dyDescent="0.25">
      <c r="C130" s="176"/>
      <c r="D130" s="31"/>
      <c r="E130" s="18"/>
      <c r="F130" s="31"/>
      <c r="H130" s="36"/>
    </row>
    <row r="131" spans="3:8" x14ac:dyDescent="0.25">
      <c r="C131" s="176"/>
      <c r="D131" s="31"/>
      <c r="E131" s="18"/>
      <c r="F131" s="31"/>
      <c r="H131" s="36"/>
    </row>
    <row r="132" spans="3:8" x14ac:dyDescent="0.25">
      <c r="C132" s="176"/>
      <c r="D132" s="31"/>
      <c r="E132" s="18"/>
      <c r="F132" s="31"/>
      <c r="H132" s="36"/>
    </row>
    <row r="133" spans="3:8" x14ac:dyDescent="0.25">
      <c r="C133" s="176"/>
      <c r="D133" s="31"/>
      <c r="E133" s="18"/>
      <c r="F133" s="31"/>
      <c r="H133" s="36"/>
    </row>
    <row r="134" spans="3:8" x14ac:dyDescent="0.25">
      <c r="C134" s="176"/>
      <c r="D134" s="31"/>
      <c r="E134" s="18"/>
      <c r="F134" s="31"/>
      <c r="H134" s="36"/>
    </row>
    <row r="135" spans="3:8" x14ac:dyDescent="0.25">
      <c r="C135" s="176"/>
      <c r="D135" s="31"/>
      <c r="E135" s="18"/>
      <c r="F135" s="31"/>
      <c r="H135" s="36"/>
    </row>
    <row r="136" spans="3:8" x14ac:dyDescent="0.25">
      <c r="C136" s="176"/>
      <c r="D136" s="31"/>
      <c r="E136" s="18"/>
      <c r="F136" s="31"/>
      <c r="H136" s="36"/>
    </row>
    <row r="137" spans="3:8" x14ac:dyDescent="0.25">
      <c r="C137" s="176"/>
      <c r="D137" s="31"/>
      <c r="E137" s="18"/>
      <c r="F137" s="31"/>
      <c r="H137" s="36"/>
    </row>
    <row r="138" spans="3:8" x14ac:dyDescent="0.25">
      <c r="C138" s="176"/>
      <c r="D138" s="31"/>
      <c r="E138" s="18"/>
      <c r="F138" s="31"/>
      <c r="H138" s="36"/>
    </row>
    <row r="139" spans="3:8" x14ac:dyDescent="0.25">
      <c r="C139" s="176"/>
      <c r="D139" s="31"/>
      <c r="E139" s="18"/>
      <c r="F139" s="31"/>
      <c r="H139" s="36"/>
    </row>
    <row r="140" spans="3:8" x14ac:dyDescent="0.25">
      <c r="C140" s="176"/>
      <c r="D140" s="31"/>
      <c r="E140" s="18"/>
      <c r="F140" s="31"/>
      <c r="H140" s="36"/>
    </row>
    <row r="141" spans="3:8" x14ac:dyDescent="0.25">
      <c r="C141" s="176"/>
      <c r="D141" s="31"/>
      <c r="E141" s="18"/>
      <c r="F141" s="31"/>
      <c r="H141" s="36"/>
    </row>
    <row r="142" spans="3:8" x14ac:dyDescent="0.25">
      <c r="C142" s="176"/>
      <c r="D142" s="31"/>
      <c r="E142" s="18"/>
      <c r="F142" s="31"/>
      <c r="H142" s="36"/>
    </row>
    <row r="143" spans="3:8" x14ac:dyDescent="0.25">
      <c r="C143" s="176"/>
      <c r="D143" s="31"/>
      <c r="E143" s="18"/>
      <c r="F143" s="31"/>
      <c r="H143" s="36"/>
    </row>
    <row r="144" spans="3:8" x14ac:dyDescent="0.25">
      <c r="C144" s="176"/>
      <c r="D144" s="31"/>
      <c r="E144" s="18"/>
      <c r="F144" s="31"/>
      <c r="H144" s="36"/>
    </row>
    <row r="145" spans="3:8" x14ac:dyDescent="0.25">
      <c r="C145" s="176"/>
      <c r="D145" s="31"/>
      <c r="E145" s="18"/>
      <c r="F145" s="31"/>
      <c r="H145" s="36"/>
    </row>
    <row r="146" spans="3:8" x14ac:dyDescent="0.25">
      <c r="C146" s="176"/>
      <c r="D146" s="31"/>
      <c r="E146" s="18"/>
      <c r="F146" s="31"/>
      <c r="H146" s="36"/>
    </row>
    <row r="147" spans="3:8" x14ac:dyDescent="0.25">
      <c r="C147" s="176"/>
      <c r="D147" s="31"/>
      <c r="E147" s="18"/>
      <c r="F147" s="31"/>
      <c r="H147" s="36"/>
    </row>
    <row r="148" spans="3:8" x14ac:dyDescent="0.25">
      <c r="C148" s="176"/>
      <c r="D148" s="31"/>
      <c r="E148" s="18"/>
      <c r="F148" s="31"/>
      <c r="H148" s="36"/>
    </row>
    <row r="149" spans="3:8" x14ac:dyDescent="0.25">
      <c r="C149" s="176"/>
      <c r="D149" s="31"/>
      <c r="E149" s="18"/>
      <c r="F149" s="31"/>
      <c r="H149" s="36"/>
    </row>
    <row r="150" spans="3:8" x14ac:dyDescent="0.25">
      <c r="C150" s="176"/>
      <c r="D150" s="31"/>
      <c r="E150" s="18"/>
      <c r="F150" s="31"/>
      <c r="H150" s="36"/>
    </row>
    <row r="151" spans="3:8" x14ac:dyDescent="0.25">
      <c r="C151" s="176"/>
      <c r="D151" s="31"/>
      <c r="E151" s="18"/>
      <c r="F151" s="31"/>
      <c r="H151" s="36"/>
    </row>
    <row r="152" spans="3:8" x14ac:dyDescent="0.25">
      <c r="C152" s="176"/>
      <c r="D152" s="31"/>
      <c r="E152" s="18"/>
      <c r="F152" s="31"/>
      <c r="H152" s="36"/>
    </row>
    <row r="153" spans="3:8" x14ac:dyDescent="0.25">
      <c r="C153" s="176"/>
      <c r="D153" s="31"/>
      <c r="E153" s="18"/>
      <c r="F153" s="31"/>
      <c r="H153" s="36"/>
    </row>
    <row r="154" spans="3:8" x14ac:dyDescent="0.25">
      <c r="C154" s="176"/>
      <c r="D154" s="31"/>
      <c r="E154" s="18"/>
      <c r="F154" s="31"/>
      <c r="H154" s="36"/>
    </row>
    <row r="155" spans="3:8" x14ac:dyDescent="0.25">
      <c r="C155" s="176"/>
      <c r="D155" s="31"/>
      <c r="E155" s="18"/>
      <c r="F155" s="31"/>
      <c r="H155" s="36"/>
    </row>
    <row r="156" spans="3:8" x14ac:dyDescent="0.25">
      <c r="C156" s="176"/>
      <c r="D156" s="31"/>
      <c r="E156" s="18"/>
      <c r="F156" s="31"/>
      <c r="H156" s="36"/>
    </row>
    <row r="157" spans="3:8" x14ac:dyDescent="0.25">
      <c r="C157" s="176"/>
      <c r="D157" s="31"/>
      <c r="E157" s="18"/>
      <c r="F157" s="31"/>
      <c r="H157" s="36"/>
    </row>
    <row r="158" spans="3:8" x14ac:dyDescent="0.25">
      <c r="C158" s="176"/>
      <c r="D158" s="31"/>
      <c r="E158" s="18"/>
      <c r="F158" s="31"/>
      <c r="H158" s="36"/>
    </row>
    <row r="159" spans="3:8" x14ac:dyDescent="0.25">
      <c r="C159" s="176"/>
      <c r="D159" s="31"/>
      <c r="E159" s="18"/>
      <c r="F159" s="31"/>
      <c r="H159" s="36"/>
    </row>
    <row r="160" spans="3:8" x14ac:dyDescent="0.25">
      <c r="C160" s="176"/>
      <c r="D160" s="31"/>
      <c r="E160" s="18"/>
      <c r="F160" s="31"/>
      <c r="H160" s="36"/>
    </row>
    <row r="161" spans="3:8" x14ac:dyDescent="0.25">
      <c r="C161" s="176"/>
      <c r="D161" s="31"/>
      <c r="E161" s="18"/>
      <c r="F161" s="31"/>
      <c r="H161" s="36"/>
    </row>
    <row r="162" spans="3:8" x14ac:dyDescent="0.25">
      <c r="C162" s="176"/>
      <c r="D162" s="31"/>
      <c r="E162" s="18"/>
      <c r="F162" s="31"/>
      <c r="H162" s="36"/>
    </row>
    <row r="163" spans="3:8" x14ac:dyDescent="0.25">
      <c r="C163" s="176"/>
      <c r="D163" s="31"/>
      <c r="E163" s="18"/>
      <c r="F163" s="31"/>
      <c r="H163" s="36"/>
    </row>
    <row r="164" spans="3:8" x14ac:dyDescent="0.25">
      <c r="C164" s="176"/>
      <c r="D164" s="31"/>
      <c r="E164" s="18"/>
      <c r="F164" s="31"/>
      <c r="H164" s="36"/>
    </row>
    <row r="165" spans="3:8" x14ac:dyDescent="0.25">
      <c r="C165" s="176"/>
      <c r="D165" s="31"/>
      <c r="E165" s="18"/>
      <c r="F165" s="31"/>
      <c r="H165" s="36"/>
    </row>
    <row r="166" spans="3:8" x14ac:dyDescent="0.25">
      <c r="C166" s="176"/>
      <c r="D166" s="31"/>
      <c r="E166" s="18"/>
      <c r="F166" s="31"/>
      <c r="H166" s="36"/>
    </row>
    <row r="167" spans="3:8" x14ac:dyDescent="0.25">
      <c r="C167" s="176"/>
      <c r="D167" s="31"/>
      <c r="E167" s="18"/>
      <c r="F167" s="31"/>
      <c r="H167" s="36"/>
    </row>
    <row r="168" spans="3:8" x14ac:dyDescent="0.25">
      <c r="C168" s="176"/>
      <c r="D168" s="31"/>
      <c r="E168" s="18"/>
      <c r="F168" s="31"/>
      <c r="H168" s="36"/>
    </row>
    <row r="169" spans="3:8" x14ac:dyDescent="0.25">
      <c r="C169" s="176"/>
      <c r="D169" s="31"/>
      <c r="E169" s="18"/>
      <c r="F169" s="31"/>
      <c r="H169" s="36"/>
    </row>
    <row r="170" spans="3:8" x14ac:dyDescent="0.25">
      <c r="C170" s="176"/>
      <c r="D170" s="31"/>
      <c r="E170" s="18"/>
      <c r="F170" s="31"/>
      <c r="H170" s="36"/>
    </row>
    <row r="171" spans="3:8" x14ac:dyDescent="0.25">
      <c r="C171" s="176"/>
      <c r="D171" s="31"/>
      <c r="E171" s="18"/>
      <c r="F171" s="31"/>
      <c r="H171" s="36"/>
    </row>
    <row r="172" spans="3:8" x14ac:dyDescent="0.25">
      <c r="C172" s="176"/>
      <c r="D172" s="31"/>
      <c r="E172" s="18"/>
      <c r="F172" s="31"/>
      <c r="H172" s="36"/>
    </row>
    <row r="173" spans="3:8" x14ac:dyDescent="0.25">
      <c r="C173" s="176"/>
      <c r="D173" s="31"/>
      <c r="E173" s="18"/>
      <c r="F173" s="31"/>
      <c r="H173" s="36"/>
    </row>
    <row r="174" spans="3:8" x14ac:dyDescent="0.25">
      <c r="C174" s="176"/>
      <c r="D174" s="31"/>
      <c r="E174" s="18"/>
      <c r="F174" s="31"/>
      <c r="H174" s="36"/>
    </row>
    <row r="175" spans="3:8" x14ac:dyDescent="0.25">
      <c r="C175" s="176"/>
      <c r="D175" s="31"/>
      <c r="E175" s="18"/>
      <c r="F175" s="31"/>
      <c r="H175" s="36"/>
    </row>
    <row r="176" spans="3:8" x14ac:dyDescent="0.25">
      <c r="C176" s="176"/>
      <c r="D176" s="31"/>
      <c r="E176" s="18"/>
      <c r="F176" s="31"/>
      <c r="H176" s="36"/>
    </row>
    <row r="177" spans="3:8" x14ac:dyDescent="0.25">
      <c r="C177" s="176"/>
      <c r="D177" s="31"/>
      <c r="E177" s="18"/>
      <c r="F177" s="31"/>
      <c r="H177" s="36"/>
    </row>
    <row r="178" spans="3:8" x14ac:dyDescent="0.25">
      <c r="C178" s="176"/>
      <c r="D178" s="31"/>
      <c r="E178" s="18"/>
      <c r="F178" s="31"/>
      <c r="H178" s="36"/>
    </row>
    <row r="179" spans="3:8" x14ac:dyDescent="0.25">
      <c r="C179" s="176"/>
      <c r="D179" s="31"/>
      <c r="E179" s="18"/>
      <c r="F179" s="31"/>
      <c r="H179" s="36"/>
    </row>
    <row r="180" spans="3:8" x14ac:dyDescent="0.25">
      <c r="C180" s="176"/>
      <c r="D180" s="31"/>
      <c r="E180" s="18"/>
      <c r="F180" s="31"/>
      <c r="H180" s="36"/>
    </row>
    <row r="181" spans="3:8" x14ac:dyDescent="0.25">
      <c r="C181" s="176"/>
      <c r="D181" s="31"/>
      <c r="E181" s="18"/>
      <c r="F181" s="31"/>
      <c r="H181" s="36"/>
    </row>
    <row r="182" spans="3:8" x14ac:dyDescent="0.25">
      <c r="C182" s="176"/>
      <c r="D182" s="31"/>
      <c r="E182" s="18"/>
      <c r="F182" s="31"/>
      <c r="H182" s="36"/>
    </row>
    <row r="183" spans="3:8" x14ac:dyDescent="0.25">
      <c r="C183" s="176"/>
      <c r="D183" s="31"/>
      <c r="E183" s="18"/>
      <c r="F183" s="31"/>
      <c r="H183" s="36"/>
    </row>
    <row r="184" spans="3:8" x14ac:dyDescent="0.25">
      <c r="C184" s="176"/>
      <c r="D184" s="31"/>
      <c r="E184" s="18"/>
      <c r="F184" s="31"/>
      <c r="H184" s="36"/>
    </row>
    <row r="185" spans="3:8" x14ac:dyDescent="0.25">
      <c r="D185" s="31"/>
      <c r="E185" s="18"/>
      <c r="F185" s="31"/>
      <c r="H185" s="36"/>
    </row>
    <row r="186" spans="3:8" x14ac:dyDescent="0.25">
      <c r="D186" s="31"/>
      <c r="E186" s="18"/>
      <c r="F186" s="31"/>
      <c r="H186" s="36"/>
    </row>
    <row r="187" spans="3:8" x14ac:dyDescent="0.25">
      <c r="D187" s="31"/>
      <c r="E187" s="18"/>
      <c r="F187" s="31"/>
      <c r="H187" s="36"/>
    </row>
    <row r="188" spans="3:8" x14ac:dyDescent="0.25">
      <c r="D188" s="31"/>
      <c r="E188" s="18"/>
      <c r="F188" s="31"/>
      <c r="H188" s="36"/>
    </row>
    <row r="189" spans="3:8" x14ac:dyDescent="0.25">
      <c r="C189" s="31"/>
      <c r="D189" s="31"/>
      <c r="E189" s="18"/>
      <c r="F189" s="31"/>
      <c r="H189" s="36"/>
    </row>
    <row r="190" spans="3:8" x14ac:dyDescent="0.25">
      <c r="C190" s="31"/>
      <c r="D190" s="31"/>
      <c r="E190" s="18"/>
      <c r="F190" s="31"/>
      <c r="H190" s="36"/>
    </row>
    <row r="191" spans="3:8" x14ac:dyDescent="0.25">
      <c r="C191" s="31"/>
      <c r="D191" s="31"/>
      <c r="E191" s="18"/>
      <c r="F191" s="31"/>
      <c r="H191" s="36"/>
    </row>
    <row r="192" spans="3:8" x14ac:dyDescent="0.25">
      <c r="C192" s="31"/>
      <c r="D192" s="31"/>
      <c r="E192" s="18"/>
      <c r="F192" s="31"/>
      <c r="H192" s="36"/>
    </row>
    <row r="193" spans="3:8" x14ac:dyDescent="0.25">
      <c r="C193" s="31"/>
      <c r="D193" s="31"/>
      <c r="E193" s="18"/>
      <c r="F193" s="31"/>
      <c r="H193" s="36"/>
    </row>
    <row r="194" spans="3:8" x14ac:dyDescent="0.25">
      <c r="C194" s="31"/>
      <c r="D194" s="31"/>
      <c r="E194" s="18"/>
      <c r="F194" s="31"/>
      <c r="H194" s="36"/>
    </row>
    <row r="195" spans="3:8" x14ac:dyDescent="0.25">
      <c r="C195" s="31"/>
      <c r="D195" s="31"/>
      <c r="E195" s="18"/>
      <c r="F195" s="31"/>
      <c r="H195" s="36"/>
    </row>
    <row r="196" spans="3:8" x14ac:dyDescent="0.25">
      <c r="C196" s="31"/>
      <c r="D196" s="31"/>
      <c r="E196" s="18"/>
      <c r="F196" s="31"/>
      <c r="H196" s="36"/>
    </row>
    <row r="197" spans="3:8" x14ac:dyDescent="0.25">
      <c r="C197" s="31"/>
      <c r="D197" s="31"/>
      <c r="E197" s="18"/>
      <c r="F197" s="31"/>
      <c r="H197" s="36"/>
    </row>
    <row r="198" spans="3:8" x14ac:dyDescent="0.25">
      <c r="C198" s="31"/>
      <c r="D198" s="31"/>
      <c r="E198" s="18"/>
      <c r="F198" s="31"/>
      <c r="H198" s="36"/>
    </row>
    <row r="199" spans="3:8" x14ac:dyDescent="0.25">
      <c r="C199" s="31"/>
      <c r="D199" s="31"/>
      <c r="E199" s="18"/>
      <c r="F199" s="31"/>
      <c r="H199" s="36"/>
    </row>
    <row r="200" spans="3:8" x14ac:dyDescent="0.25">
      <c r="C200" s="31"/>
      <c r="D200" s="31"/>
      <c r="E200" s="18"/>
      <c r="F200" s="31"/>
      <c r="H200" s="36"/>
    </row>
    <row r="201" spans="3:8" x14ac:dyDescent="0.25">
      <c r="C201" s="31"/>
      <c r="D201" s="31"/>
      <c r="E201" s="18"/>
      <c r="F201" s="31"/>
      <c r="H201" s="36"/>
    </row>
    <row r="202" spans="3:8" x14ac:dyDescent="0.25">
      <c r="C202" s="31"/>
      <c r="D202" s="31"/>
      <c r="E202" s="18"/>
      <c r="F202" s="31"/>
      <c r="H202" s="36"/>
    </row>
    <row r="203" spans="3:8" x14ac:dyDescent="0.25">
      <c r="C203" s="31"/>
      <c r="D203" s="31"/>
      <c r="E203" s="18"/>
      <c r="F203" s="31"/>
      <c r="H203" s="36"/>
    </row>
    <row r="204" spans="3:8" x14ac:dyDescent="0.25">
      <c r="C204" s="31"/>
      <c r="D204" s="31"/>
      <c r="E204" s="18"/>
      <c r="F204" s="31"/>
      <c r="H204" s="36"/>
    </row>
    <row r="205" spans="3:8" x14ac:dyDescent="0.25">
      <c r="C205" s="31"/>
      <c r="D205" s="31"/>
      <c r="E205" s="18"/>
      <c r="F205" s="31"/>
      <c r="H205" s="36"/>
    </row>
    <row r="206" spans="3:8" x14ac:dyDescent="0.25">
      <c r="C206" s="31"/>
      <c r="D206" s="31"/>
      <c r="E206" s="18"/>
      <c r="F206" s="31"/>
      <c r="H206" s="36"/>
    </row>
    <row r="207" spans="3:8" x14ac:dyDescent="0.25">
      <c r="C207" s="31"/>
      <c r="D207" s="31"/>
      <c r="E207" s="18"/>
      <c r="F207" s="31"/>
      <c r="H207" s="36"/>
    </row>
    <row r="208" spans="3:8" x14ac:dyDescent="0.25">
      <c r="C208" s="31"/>
      <c r="D208" s="31"/>
      <c r="E208" s="18"/>
      <c r="F208" s="31"/>
      <c r="H208" s="36"/>
    </row>
    <row r="209" spans="3:8" x14ac:dyDescent="0.25">
      <c r="C209" s="31"/>
      <c r="D209" s="31"/>
      <c r="E209" s="18"/>
      <c r="F209" s="31"/>
      <c r="H209" s="36"/>
    </row>
    <row r="210" spans="3:8" x14ac:dyDescent="0.25">
      <c r="C210" s="31"/>
      <c r="D210" s="31"/>
      <c r="E210" s="18"/>
      <c r="F210" s="31"/>
      <c r="H210" s="36"/>
    </row>
    <row r="211" spans="3:8" x14ac:dyDescent="0.25">
      <c r="C211" s="31"/>
      <c r="D211" s="31"/>
      <c r="E211" s="18"/>
      <c r="F211" s="31"/>
      <c r="H211" s="36"/>
    </row>
    <row r="212" spans="3:8" x14ac:dyDescent="0.25">
      <c r="C212" s="31"/>
      <c r="D212" s="31"/>
      <c r="E212" s="18"/>
      <c r="F212" s="31"/>
      <c r="H212" s="36"/>
    </row>
    <row r="213" spans="3:8" x14ac:dyDescent="0.25">
      <c r="C213" s="31"/>
      <c r="D213" s="31"/>
      <c r="E213" s="18"/>
      <c r="F213" s="31"/>
      <c r="H213" s="36"/>
    </row>
    <row r="214" spans="3:8" x14ac:dyDescent="0.25">
      <c r="C214" s="31"/>
      <c r="D214" s="31"/>
      <c r="E214" s="18"/>
      <c r="F214" s="31"/>
      <c r="H214" s="36"/>
    </row>
    <row r="215" spans="3:8" x14ac:dyDescent="0.25">
      <c r="C215" s="31"/>
      <c r="D215" s="31"/>
      <c r="E215" s="18"/>
      <c r="F215" s="31"/>
      <c r="H215" s="36"/>
    </row>
    <row r="216" spans="3:8" x14ac:dyDescent="0.25">
      <c r="C216" s="31"/>
      <c r="D216" s="31"/>
      <c r="E216" s="18"/>
      <c r="F216" s="31"/>
      <c r="H216" s="36"/>
    </row>
    <row r="217" spans="3:8" x14ac:dyDescent="0.25">
      <c r="C217" s="31"/>
      <c r="D217" s="31"/>
      <c r="E217" s="18"/>
      <c r="F217" s="31"/>
      <c r="H217" s="36"/>
    </row>
    <row r="218" spans="3:8" x14ac:dyDescent="0.25">
      <c r="C218" s="31"/>
      <c r="D218" s="31"/>
      <c r="E218" s="18"/>
      <c r="F218" s="31"/>
      <c r="H218" s="36"/>
    </row>
    <row r="219" spans="3:8" x14ac:dyDescent="0.25">
      <c r="C219" s="31"/>
      <c r="D219" s="31"/>
      <c r="E219" s="18"/>
      <c r="F219" s="31"/>
      <c r="H219" s="36"/>
    </row>
    <row r="220" spans="3:8" x14ac:dyDescent="0.25">
      <c r="C220" s="31"/>
      <c r="D220" s="31"/>
      <c r="E220" s="18"/>
      <c r="F220" s="31"/>
      <c r="H220" s="36"/>
    </row>
    <row r="221" spans="3:8" x14ac:dyDescent="0.25">
      <c r="C221" s="31"/>
      <c r="D221" s="31"/>
      <c r="E221" s="18"/>
      <c r="F221" s="31"/>
      <c r="H221" s="36"/>
    </row>
    <row r="222" spans="3:8" x14ac:dyDescent="0.25">
      <c r="C222" s="31"/>
      <c r="D222" s="31"/>
      <c r="E222" s="18"/>
      <c r="F222" s="31"/>
      <c r="H222" s="36"/>
    </row>
    <row r="223" spans="3:8" x14ac:dyDescent="0.25">
      <c r="C223" s="31"/>
      <c r="D223" s="31"/>
      <c r="E223" s="18"/>
      <c r="F223" s="31"/>
      <c r="H223" s="36"/>
    </row>
    <row r="224" spans="3:8" x14ac:dyDescent="0.25">
      <c r="C224" s="31"/>
      <c r="D224" s="31"/>
      <c r="E224" s="18"/>
      <c r="F224" s="31"/>
      <c r="H224" s="36"/>
    </row>
    <row r="225" spans="3:8" x14ac:dyDescent="0.25">
      <c r="C225" s="31"/>
      <c r="D225" s="31"/>
      <c r="E225" s="18"/>
      <c r="F225" s="31"/>
      <c r="H225" s="36"/>
    </row>
    <row r="226" spans="3:8" x14ac:dyDescent="0.25">
      <c r="C226" s="31"/>
      <c r="D226" s="31"/>
      <c r="E226" s="18"/>
      <c r="F226" s="31"/>
      <c r="H226" s="36"/>
    </row>
    <row r="227" spans="3:8" x14ac:dyDescent="0.25">
      <c r="C227" s="31"/>
      <c r="D227" s="31"/>
      <c r="E227" s="18"/>
      <c r="F227" s="31"/>
      <c r="H227" s="36"/>
    </row>
    <row r="228" spans="3:8" x14ac:dyDescent="0.25">
      <c r="C228" s="31"/>
      <c r="D228" s="31"/>
      <c r="E228" s="18"/>
      <c r="F228" s="31"/>
      <c r="H228" s="36"/>
    </row>
    <row r="229" spans="3:8" x14ac:dyDescent="0.25">
      <c r="C229" s="31"/>
      <c r="D229" s="31"/>
      <c r="E229" s="18"/>
      <c r="F229" s="31"/>
      <c r="H229" s="36"/>
    </row>
    <row r="230" spans="3:8" x14ac:dyDescent="0.25">
      <c r="C230" s="31"/>
      <c r="D230" s="31"/>
      <c r="E230" s="18"/>
      <c r="F230" s="31"/>
      <c r="H230" s="36"/>
    </row>
    <row r="231" spans="3:8" x14ac:dyDescent="0.25">
      <c r="C231" s="31"/>
      <c r="D231" s="31"/>
      <c r="E231" s="18"/>
      <c r="F231" s="31"/>
      <c r="H231" s="36"/>
    </row>
    <row r="232" spans="3:8" x14ac:dyDescent="0.25">
      <c r="C232" s="31"/>
      <c r="D232" s="31"/>
      <c r="E232" s="18"/>
      <c r="F232" s="31"/>
      <c r="H232" s="36"/>
    </row>
    <row r="233" spans="3:8" x14ac:dyDescent="0.25">
      <c r="C233" s="31"/>
      <c r="D233" s="31"/>
      <c r="E233" s="18"/>
      <c r="F233" s="31"/>
      <c r="H233" s="36"/>
    </row>
    <row r="234" spans="3:8" x14ac:dyDescent="0.25">
      <c r="C234" s="31"/>
      <c r="D234" s="31"/>
      <c r="E234" s="18"/>
      <c r="F234" s="31"/>
      <c r="H234" s="36"/>
    </row>
    <row r="235" spans="3:8" x14ac:dyDescent="0.25">
      <c r="C235" s="31"/>
      <c r="D235" s="31"/>
      <c r="E235" s="18"/>
      <c r="F235" s="31"/>
      <c r="H235" s="36"/>
    </row>
    <row r="236" spans="3:8" x14ac:dyDescent="0.25">
      <c r="C236" s="31"/>
      <c r="D236" s="31"/>
      <c r="E236" s="18"/>
      <c r="F236" s="31"/>
      <c r="H236" s="36"/>
    </row>
    <row r="237" spans="3:8" x14ac:dyDescent="0.25">
      <c r="C237" s="31"/>
      <c r="D237" s="31"/>
      <c r="E237" s="18"/>
      <c r="F237" s="31"/>
      <c r="H237" s="36"/>
    </row>
    <row r="238" spans="3:8" x14ac:dyDescent="0.25">
      <c r="C238" s="31"/>
      <c r="D238" s="31"/>
      <c r="E238" s="18"/>
      <c r="F238" s="31"/>
      <c r="H238" s="36"/>
    </row>
    <row r="239" spans="3:8" x14ac:dyDescent="0.25">
      <c r="C239" s="31"/>
      <c r="D239" s="31"/>
      <c r="E239" s="18"/>
      <c r="F239" s="31"/>
      <c r="H239" s="36"/>
    </row>
    <row r="240" spans="3:8" x14ac:dyDescent="0.25">
      <c r="C240" s="31"/>
      <c r="D240" s="31"/>
      <c r="E240" s="18"/>
      <c r="F240" s="31"/>
      <c r="H240" s="36"/>
    </row>
    <row r="241" spans="3:8" x14ac:dyDescent="0.25">
      <c r="C241" s="31"/>
      <c r="D241" s="31"/>
      <c r="E241" s="18"/>
      <c r="F241" s="31"/>
      <c r="H241" s="36"/>
    </row>
    <row r="242" spans="3:8" x14ac:dyDescent="0.25">
      <c r="C242" s="31"/>
      <c r="D242" s="31"/>
      <c r="E242" s="18"/>
      <c r="F242" s="31"/>
      <c r="H242" s="36"/>
    </row>
    <row r="243" spans="3:8" x14ac:dyDescent="0.25">
      <c r="C243" s="31"/>
      <c r="D243" s="31"/>
      <c r="E243" s="18"/>
      <c r="F243" s="31"/>
      <c r="H243" s="36"/>
    </row>
    <row r="244" spans="3:8" x14ac:dyDescent="0.25">
      <c r="C244" s="31"/>
      <c r="D244" s="31"/>
      <c r="E244" s="18"/>
      <c r="F244" s="31"/>
      <c r="H244" s="36"/>
    </row>
    <row r="245" spans="3:8" x14ac:dyDescent="0.25">
      <c r="C245" s="31"/>
      <c r="D245" s="31"/>
      <c r="E245" s="18"/>
      <c r="F245" s="31"/>
      <c r="H245" s="36"/>
    </row>
    <row r="246" spans="3:8" x14ac:dyDescent="0.25">
      <c r="C246" s="31"/>
      <c r="D246" s="31"/>
      <c r="E246" s="18"/>
      <c r="F246" s="31"/>
      <c r="H246" s="36"/>
    </row>
    <row r="247" spans="3:8" x14ac:dyDescent="0.25">
      <c r="C247" s="31"/>
      <c r="D247" s="31"/>
      <c r="E247" s="18"/>
      <c r="F247" s="31"/>
      <c r="H247" s="36"/>
    </row>
    <row r="248" spans="3:8" x14ac:dyDescent="0.25">
      <c r="C248" s="31"/>
      <c r="D248" s="31"/>
      <c r="E248" s="18"/>
      <c r="F248" s="31"/>
      <c r="H248" s="36"/>
    </row>
    <row r="249" spans="3:8" x14ac:dyDescent="0.25">
      <c r="C249" s="31"/>
      <c r="D249" s="31"/>
      <c r="E249" s="18"/>
      <c r="F249" s="31"/>
      <c r="H249" s="36"/>
    </row>
    <row r="250" spans="3:8" x14ac:dyDescent="0.25">
      <c r="C250" s="31"/>
      <c r="D250" s="31"/>
      <c r="E250" s="18"/>
      <c r="F250" s="31"/>
      <c r="H250" s="36"/>
    </row>
    <row r="251" spans="3:8" x14ac:dyDescent="0.25">
      <c r="C251" s="31"/>
      <c r="D251" s="31"/>
      <c r="E251" s="18"/>
      <c r="F251" s="31"/>
      <c r="H251" s="36"/>
    </row>
    <row r="252" spans="3:8" x14ac:dyDescent="0.25">
      <c r="C252" s="31"/>
      <c r="D252" s="31"/>
      <c r="E252" s="18"/>
      <c r="F252" s="31"/>
      <c r="H252" s="36"/>
    </row>
    <row r="253" spans="3:8" x14ac:dyDescent="0.25">
      <c r="C253" s="31"/>
      <c r="D253" s="31"/>
      <c r="E253" s="18"/>
      <c r="F253" s="31"/>
      <c r="H253" s="36"/>
    </row>
    <row r="254" spans="3:8" x14ac:dyDescent="0.25">
      <c r="C254" s="31"/>
      <c r="D254" s="31"/>
      <c r="E254" s="18"/>
      <c r="F254" s="31"/>
      <c r="H254" s="36"/>
    </row>
    <row r="255" spans="3:8" x14ac:dyDescent="0.25">
      <c r="C255" s="31"/>
      <c r="D255" s="31"/>
      <c r="E255" s="18"/>
      <c r="F255" s="31"/>
      <c r="H255" s="36"/>
    </row>
    <row r="256" spans="3:8" x14ac:dyDescent="0.25">
      <c r="C256" s="31"/>
      <c r="D256" s="31"/>
      <c r="E256" s="18"/>
      <c r="F256" s="31"/>
      <c r="H256" s="36"/>
    </row>
    <row r="257" spans="3:8" x14ac:dyDescent="0.25">
      <c r="C257" s="31"/>
      <c r="D257" s="31"/>
      <c r="E257" s="18"/>
      <c r="F257" s="31"/>
      <c r="H257" s="36"/>
    </row>
    <row r="258" spans="3:8" x14ac:dyDescent="0.25">
      <c r="C258" s="31"/>
      <c r="D258" s="31"/>
      <c r="E258" s="18"/>
      <c r="F258" s="31"/>
      <c r="H258" s="36"/>
    </row>
    <row r="259" spans="3:8" x14ac:dyDescent="0.25">
      <c r="C259" s="31"/>
      <c r="D259" s="31"/>
      <c r="E259" s="18"/>
      <c r="F259" s="31"/>
      <c r="H259" s="36"/>
    </row>
    <row r="260" spans="3:8" x14ac:dyDescent="0.25">
      <c r="C260" s="31"/>
      <c r="D260" s="31"/>
      <c r="E260" s="18"/>
      <c r="F260" s="31"/>
      <c r="H260" s="36"/>
    </row>
    <row r="261" spans="3:8" x14ac:dyDescent="0.25">
      <c r="C261" s="31"/>
      <c r="D261" s="31"/>
      <c r="E261" s="18"/>
      <c r="F261" s="31"/>
      <c r="H261" s="36"/>
    </row>
    <row r="262" spans="3:8" x14ac:dyDescent="0.25">
      <c r="C262" s="31"/>
      <c r="D262" s="31"/>
      <c r="E262" s="18"/>
      <c r="F262" s="31"/>
      <c r="H262" s="36"/>
    </row>
    <row r="263" spans="3:8" x14ac:dyDescent="0.25">
      <c r="C263" s="31"/>
      <c r="D263" s="31"/>
      <c r="E263" s="18"/>
      <c r="F263" s="31"/>
      <c r="H263" s="36"/>
    </row>
    <row r="264" spans="3:8" x14ac:dyDescent="0.25">
      <c r="C264" s="31"/>
      <c r="D264" s="31"/>
      <c r="E264" s="18"/>
      <c r="F264" s="31"/>
      <c r="H264" s="36"/>
    </row>
    <row r="265" spans="3:8" x14ac:dyDescent="0.25">
      <c r="C265" s="31"/>
      <c r="D265" s="31"/>
      <c r="E265" s="18"/>
      <c r="F265" s="31"/>
      <c r="H265" s="36"/>
    </row>
    <row r="266" spans="3:8" x14ac:dyDescent="0.25">
      <c r="C266" s="31"/>
      <c r="D266" s="31"/>
      <c r="E266" s="18"/>
      <c r="F266" s="31"/>
      <c r="H266" s="36"/>
    </row>
    <row r="267" spans="3:8" x14ac:dyDescent="0.25">
      <c r="C267" s="31"/>
      <c r="D267" s="31"/>
      <c r="E267" s="18"/>
      <c r="F267" s="31"/>
      <c r="H267" s="36"/>
    </row>
    <row r="268" spans="3:8" x14ac:dyDescent="0.25">
      <c r="C268" s="31"/>
      <c r="D268" s="31"/>
      <c r="E268" s="18"/>
      <c r="F268" s="31"/>
      <c r="H268" s="36"/>
    </row>
    <row r="269" spans="3:8" x14ac:dyDescent="0.25">
      <c r="C269" s="31"/>
      <c r="D269" s="31"/>
      <c r="E269" s="18"/>
      <c r="F269" s="31"/>
      <c r="H269" s="36"/>
    </row>
    <row r="270" spans="3:8" x14ac:dyDescent="0.25">
      <c r="C270" s="31"/>
      <c r="D270" s="31"/>
      <c r="E270" s="18"/>
      <c r="F270" s="31"/>
      <c r="H270" s="36"/>
    </row>
    <row r="271" spans="3:8" x14ac:dyDescent="0.25">
      <c r="C271" s="31"/>
      <c r="D271" s="31"/>
      <c r="E271" s="18"/>
      <c r="F271" s="31"/>
      <c r="H271" s="36"/>
    </row>
    <row r="272" spans="3:8" x14ac:dyDescent="0.25">
      <c r="C272" s="31"/>
      <c r="D272" s="31"/>
      <c r="E272" s="18"/>
      <c r="F272" s="31"/>
      <c r="H272" s="36"/>
    </row>
    <row r="273" spans="3:8" x14ac:dyDescent="0.25">
      <c r="C273" s="31"/>
      <c r="D273" s="31"/>
      <c r="E273" s="18"/>
      <c r="F273" s="31"/>
      <c r="H273" s="36"/>
    </row>
    <row r="274" spans="3:8" x14ac:dyDescent="0.25">
      <c r="C274" s="31"/>
      <c r="D274" s="31"/>
      <c r="E274" s="18"/>
      <c r="F274" s="31"/>
      <c r="H274" s="36"/>
    </row>
    <row r="275" spans="3:8" x14ac:dyDescent="0.25">
      <c r="C275" s="31"/>
      <c r="D275" s="31"/>
      <c r="E275" s="18"/>
      <c r="F275" s="31"/>
      <c r="H275" s="36"/>
    </row>
    <row r="276" spans="3:8" x14ac:dyDescent="0.25">
      <c r="C276" s="31"/>
      <c r="D276" s="31"/>
      <c r="E276" s="18"/>
      <c r="F276" s="31"/>
      <c r="H276" s="36"/>
    </row>
    <row r="277" spans="3:8" x14ac:dyDescent="0.25">
      <c r="C277" s="31"/>
      <c r="D277" s="31"/>
      <c r="E277" s="18"/>
      <c r="F277" s="31"/>
      <c r="H277" s="36"/>
    </row>
    <row r="278" spans="3:8" x14ac:dyDescent="0.25">
      <c r="C278" s="31"/>
      <c r="D278" s="31"/>
      <c r="E278" s="18"/>
      <c r="F278" s="31"/>
      <c r="H278" s="36"/>
    </row>
    <row r="279" spans="3:8" x14ac:dyDescent="0.25">
      <c r="C279" s="31"/>
      <c r="D279" s="31"/>
      <c r="E279" s="18"/>
      <c r="F279" s="31"/>
      <c r="H279" s="36"/>
    </row>
    <row r="280" spans="3:8" x14ac:dyDescent="0.25">
      <c r="C280" s="31"/>
      <c r="D280" s="31"/>
      <c r="E280" s="18"/>
      <c r="F280" s="31"/>
      <c r="H280" s="36"/>
    </row>
    <row r="281" spans="3:8" x14ac:dyDescent="0.25">
      <c r="C281" s="31"/>
      <c r="D281" s="31"/>
      <c r="E281" s="18"/>
      <c r="F281" s="31"/>
      <c r="H281" s="36"/>
    </row>
    <row r="282" spans="3:8" x14ac:dyDescent="0.25">
      <c r="C282" s="31"/>
      <c r="D282" s="31"/>
      <c r="E282" s="18"/>
      <c r="F282" s="31"/>
      <c r="H282" s="36"/>
    </row>
    <row r="283" spans="3:8" x14ac:dyDescent="0.25">
      <c r="C283" s="31"/>
      <c r="D283" s="31"/>
      <c r="E283" s="18"/>
      <c r="F283" s="31"/>
      <c r="H283" s="36"/>
    </row>
    <row r="284" spans="3:8" x14ac:dyDescent="0.25">
      <c r="C284" s="31"/>
      <c r="D284" s="31"/>
      <c r="E284" s="18"/>
      <c r="F284" s="31"/>
      <c r="H284" s="36"/>
    </row>
    <row r="285" spans="3:8" x14ac:dyDescent="0.25">
      <c r="C285" s="31"/>
      <c r="D285" s="31"/>
      <c r="E285" s="18"/>
      <c r="F285" s="31"/>
      <c r="H285" s="36"/>
    </row>
    <row r="286" spans="3:8" x14ac:dyDescent="0.25">
      <c r="C286" s="31"/>
      <c r="D286" s="31"/>
      <c r="E286" s="18"/>
      <c r="F286" s="31"/>
      <c r="H286" s="36"/>
    </row>
    <row r="287" spans="3:8" x14ac:dyDescent="0.25">
      <c r="C287" s="31"/>
      <c r="D287" s="31"/>
      <c r="E287" s="18"/>
      <c r="F287" s="31"/>
      <c r="H287" s="36"/>
    </row>
    <row r="288" spans="3:8" x14ac:dyDescent="0.25">
      <c r="C288" s="31"/>
      <c r="D288" s="31"/>
      <c r="E288" s="18"/>
      <c r="F288" s="31"/>
      <c r="H288" s="36"/>
    </row>
    <row r="289" spans="3:8" x14ac:dyDescent="0.25">
      <c r="C289" s="31"/>
      <c r="D289" s="31"/>
      <c r="E289" s="18"/>
      <c r="F289" s="31"/>
      <c r="H289" s="36"/>
    </row>
    <row r="290" spans="3:8" x14ac:dyDescent="0.25">
      <c r="C290" s="31"/>
      <c r="D290" s="31"/>
      <c r="E290" s="18"/>
      <c r="F290" s="31"/>
      <c r="H290" s="36"/>
    </row>
    <row r="291" spans="3:8" x14ac:dyDescent="0.25">
      <c r="C291" s="31"/>
      <c r="D291" s="31"/>
      <c r="E291" s="18"/>
      <c r="F291" s="31"/>
      <c r="H291" s="36"/>
    </row>
    <row r="292" spans="3:8" x14ac:dyDescent="0.25">
      <c r="C292" s="31"/>
      <c r="D292" s="31"/>
      <c r="E292" s="18"/>
      <c r="F292" s="31"/>
      <c r="H292" s="36"/>
    </row>
    <row r="293" spans="3:8" x14ac:dyDescent="0.25">
      <c r="C293" s="31"/>
      <c r="D293" s="31"/>
      <c r="E293" s="18"/>
      <c r="F293" s="31"/>
      <c r="H293" s="36"/>
    </row>
    <row r="294" spans="3:8" x14ac:dyDescent="0.25">
      <c r="C294" s="31"/>
      <c r="D294" s="31"/>
      <c r="E294" s="18"/>
      <c r="F294" s="31"/>
      <c r="H294" s="36"/>
    </row>
    <row r="295" spans="3:8" x14ac:dyDescent="0.25">
      <c r="C295" s="31"/>
      <c r="D295" s="31"/>
      <c r="E295" s="18"/>
      <c r="F295" s="31"/>
      <c r="H295" s="36"/>
    </row>
    <row r="296" spans="3:8" x14ac:dyDescent="0.25">
      <c r="C296" s="31"/>
      <c r="D296" s="31"/>
      <c r="E296" s="18"/>
      <c r="F296" s="31"/>
      <c r="H296" s="36"/>
    </row>
    <row r="297" spans="3:8" x14ac:dyDescent="0.25">
      <c r="C297" s="31"/>
      <c r="D297" s="31"/>
      <c r="E297" s="18"/>
      <c r="F297" s="31"/>
      <c r="H297" s="36"/>
    </row>
    <row r="298" spans="3:8" x14ac:dyDescent="0.25">
      <c r="C298" s="31"/>
      <c r="D298" s="31"/>
      <c r="E298" s="18"/>
      <c r="F298" s="31"/>
      <c r="H298" s="36"/>
    </row>
    <row r="299" spans="3:8" x14ac:dyDescent="0.25">
      <c r="C299" s="31"/>
      <c r="D299" s="31"/>
      <c r="E299" s="18"/>
      <c r="F299" s="31"/>
      <c r="H299" s="36"/>
    </row>
    <row r="300" spans="3:8" x14ac:dyDescent="0.25">
      <c r="C300" s="31"/>
      <c r="D300" s="31"/>
      <c r="E300" s="18"/>
      <c r="F300" s="31"/>
      <c r="H300" s="36"/>
    </row>
    <row r="301" spans="3:8" x14ac:dyDescent="0.25">
      <c r="C301" s="31"/>
      <c r="D301" s="31"/>
      <c r="E301" s="18"/>
      <c r="F301" s="31"/>
      <c r="H301" s="36"/>
    </row>
    <row r="302" spans="3:8" x14ac:dyDescent="0.25">
      <c r="C302" s="31"/>
      <c r="D302" s="31"/>
      <c r="E302" s="18"/>
      <c r="F302" s="31"/>
      <c r="H302" s="36"/>
    </row>
    <row r="303" spans="3:8" x14ac:dyDescent="0.25">
      <c r="C303" s="31"/>
      <c r="D303" s="31"/>
      <c r="E303" s="18"/>
      <c r="F303" s="31"/>
      <c r="H303" s="36"/>
    </row>
    <row r="304" spans="3:8" x14ac:dyDescent="0.25">
      <c r="C304" s="31"/>
      <c r="D304" s="31"/>
      <c r="E304" s="18"/>
      <c r="F304" s="31"/>
      <c r="H304" s="36"/>
    </row>
    <row r="305" spans="3:8" x14ac:dyDescent="0.25">
      <c r="C305" s="31"/>
      <c r="D305" s="31"/>
      <c r="E305" s="18"/>
      <c r="F305" s="31"/>
      <c r="H305" s="36"/>
    </row>
    <row r="306" spans="3:8" x14ac:dyDescent="0.25">
      <c r="C306" s="31"/>
      <c r="D306" s="31"/>
      <c r="E306" s="18"/>
      <c r="F306" s="31"/>
      <c r="H306" s="36"/>
    </row>
    <row r="307" spans="3:8" x14ac:dyDescent="0.25">
      <c r="C307" s="31"/>
      <c r="D307" s="31"/>
      <c r="E307" s="18"/>
      <c r="F307" s="31"/>
      <c r="H307" s="36"/>
    </row>
    <row r="308" spans="3:8" x14ac:dyDescent="0.25">
      <c r="C308" s="31"/>
      <c r="D308" s="31"/>
      <c r="E308" s="18"/>
      <c r="F308" s="31"/>
      <c r="H308" s="36"/>
    </row>
    <row r="309" spans="3:8" x14ac:dyDescent="0.25">
      <c r="C309" s="31"/>
      <c r="D309" s="31"/>
      <c r="E309" s="18"/>
      <c r="F309" s="31"/>
      <c r="H309" s="36"/>
    </row>
    <row r="310" spans="3:8" x14ac:dyDescent="0.25">
      <c r="C310" s="31"/>
      <c r="D310" s="31"/>
      <c r="E310" s="18"/>
      <c r="F310" s="31"/>
      <c r="H310" s="36"/>
    </row>
    <row r="311" spans="3:8" x14ac:dyDescent="0.25">
      <c r="C311" s="31"/>
      <c r="D311" s="31"/>
      <c r="E311" s="18"/>
      <c r="F311" s="31"/>
      <c r="H311" s="36"/>
    </row>
    <row r="312" spans="3:8" x14ac:dyDescent="0.25">
      <c r="C312" s="31"/>
      <c r="D312" s="31"/>
      <c r="E312" s="18"/>
      <c r="F312" s="31"/>
      <c r="H312" s="36"/>
    </row>
    <row r="313" spans="3:8" x14ac:dyDescent="0.25">
      <c r="C313" s="31"/>
      <c r="D313" s="31"/>
      <c r="E313" s="18"/>
      <c r="F313" s="31"/>
      <c r="H313" s="36"/>
    </row>
    <row r="314" spans="3:8" x14ac:dyDescent="0.25">
      <c r="C314" s="31"/>
      <c r="D314" s="31"/>
      <c r="E314" s="18"/>
      <c r="F314" s="31"/>
      <c r="H314" s="36"/>
    </row>
    <row r="315" spans="3:8" x14ac:dyDescent="0.25">
      <c r="C315" s="31"/>
      <c r="D315" s="31"/>
      <c r="E315" s="18"/>
      <c r="F315" s="31"/>
      <c r="H315" s="36"/>
    </row>
    <row r="316" spans="3:8" x14ac:dyDescent="0.25">
      <c r="C316" s="31"/>
      <c r="D316" s="31"/>
      <c r="E316" s="18"/>
      <c r="F316" s="31"/>
      <c r="H316" s="36"/>
    </row>
    <row r="317" spans="3:8" x14ac:dyDescent="0.25">
      <c r="C317" s="31"/>
      <c r="D317" s="31"/>
      <c r="E317" s="18"/>
      <c r="F317" s="31"/>
      <c r="H317" s="36"/>
    </row>
    <row r="318" spans="3:8" x14ac:dyDescent="0.25">
      <c r="C318" s="31"/>
      <c r="D318" s="31"/>
      <c r="E318" s="18"/>
      <c r="F318" s="31"/>
      <c r="H318" s="36"/>
    </row>
    <row r="319" spans="3:8" x14ac:dyDescent="0.25">
      <c r="C319" s="31"/>
      <c r="D319" s="31"/>
      <c r="E319" s="18"/>
      <c r="F319" s="31"/>
      <c r="H319" s="36"/>
    </row>
    <row r="320" spans="3:8" x14ac:dyDescent="0.25">
      <c r="C320" s="31"/>
      <c r="D320" s="31"/>
      <c r="E320" s="18"/>
      <c r="F320" s="31"/>
      <c r="H320" s="36"/>
    </row>
    <row r="321" spans="3:8" x14ac:dyDescent="0.25">
      <c r="C321" s="31"/>
      <c r="D321" s="31"/>
      <c r="E321" s="18"/>
      <c r="F321" s="31"/>
      <c r="H321" s="36"/>
    </row>
    <row r="322" spans="3:8" x14ac:dyDescent="0.25">
      <c r="C322" s="31"/>
      <c r="D322" s="31"/>
      <c r="E322" s="18"/>
      <c r="F322" s="31"/>
      <c r="H322" s="36"/>
    </row>
    <row r="323" spans="3:8" x14ac:dyDescent="0.25">
      <c r="C323" s="31"/>
      <c r="D323" s="31"/>
      <c r="E323" s="18"/>
      <c r="F323" s="31"/>
      <c r="H323" s="36"/>
    </row>
    <row r="324" spans="3:8" x14ac:dyDescent="0.25">
      <c r="C324" s="31"/>
      <c r="D324" s="31"/>
      <c r="E324" s="18"/>
      <c r="F324" s="31"/>
      <c r="H324" s="36"/>
    </row>
    <row r="325" spans="3:8" x14ac:dyDescent="0.25">
      <c r="C325" s="31"/>
      <c r="D325" s="31"/>
      <c r="E325" s="18"/>
      <c r="F325" s="31"/>
      <c r="H325" s="36"/>
    </row>
    <row r="326" spans="3:8" x14ac:dyDescent="0.25">
      <c r="C326" s="31"/>
      <c r="D326" s="31"/>
      <c r="E326" s="18"/>
      <c r="F326" s="31"/>
      <c r="H326" s="36"/>
    </row>
    <row r="327" spans="3:8" x14ac:dyDescent="0.25">
      <c r="C327" s="31"/>
      <c r="D327" s="31"/>
      <c r="E327" s="18"/>
      <c r="F327" s="31"/>
      <c r="H327" s="36"/>
    </row>
    <row r="328" spans="3:8" x14ac:dyDescent="0.25">
      <c r="C328" s="31"/>
      <c r="D328" s="31"/>
      <c r="E328" s="18"/>
      <c r="F328" s="31"/>
      <c r="H328" s="36"/>
    </row>
    <row r="329" spans="3:8" x14ac:dyDescent="0.25">
      <c r="C329" s="31"/>
      <c r="D329" s="31"/>
      <c r="E329" s="18"/>
      <c r="F329" s="31"/>
      <c r="H329" s="36"/>
    </row>
    <row r="330" spans="3:8" x14ac:dyDescent="0.25">
      <c r="C330" s="31"/>
      <c r="D330" s="31"/>
      <c r="E330" s="18"/>
      <c r="F330" s="31"/>
      <c r="H330" s="36"/>
    </row>
    <row r="331" spans="3:8" x14ac:dyDescent="0.25">
      <c r="C331" s="31"/>
      <c r="D331" s="31"/>
      <c r="E331" s="18"/>
      <c r="F331" s="31"/>
      <c r="H331" s="36"/>
    </row>
    <row r="332" spans="3:8" x14ac:dyDescent="0.25">
      <c r="C332" s="31"/>
      <c r="D332" s="31"/>
      <c r="E332" s="18"/>
      <c r="F332" s="31"/>
      <c r="H332" s="36"/>
    </row>
    <row r="333" spans="3:8" x14ac:dyDescent="0.25">
      <c r="C333" s="31"/>
      <c r="D333" s="31"/>
      <c r="E333" s="18"/>
      <c r="F333" s="31"/>
      <c r="H333" s="36"/>
    </row>
    <row r="334" spans="3:8" x14ac:dyDescent="0.25">
      <c r="C334" s="31"/>
      <c r="D334" s="31"/>
      <c r="E334" s="18"/>
      <c r="F334" s="31"/>
      <c r="H334" s="36"/>
    </row>
    <row r="335" spans="3:8" x14ac:dyDescent="0.25">
      <c r="C335" s="31"/>
      <c r="D335" s="31"/>
      <c r="E335" s="18"/>
      <c r="F335" s="31"/>
      <c r="H335" s="36"/>
    </row>
    <row r="336" spans="3:8" x14ac:dyDescent="0.25">
      <c r="C336" s="31"/>
      <c r="D336" s="31"/>
      <c r="E336" s="18"/>
      <c r="F336" s="31"/>
      <c r="H336" s="36"/>
    </row>
    <row r="337" spans="3:8" x14ac:dyDescent="0.25">
      <c r="C337" s="31"/>
      <c r="D337" s="31"/>
      <c r="E337" s="18"/>
      <c r="F337" s="31"/>
      <c r="H337" s="36"/>
    </row>
    <row r="338" spans="3:8" x14ac:dyDescent="0.25">
      <c r="C338" s="31"/>
      <c r="D338" s="31"/>
      <c r="E338" s="18"/>
      <c r="F338" s="31"/>
      <c r="H338" s="36"/>
    </row>
    <row r="339" spans="3:8" x14ac:dyDescent="0.25">
      <c r="C339" s="31"/>
      <c r="D339" s="31"/>
      <c r="E339" s="18"/>
      <c r="F339" s="31"/>
      <c r="H339" s="36"/>
    </row>
    <row r="340" spans="3:8" x14ac:dyDescent="0.25">
      <c r="C340" s="31"/>
      <c r="D340" s="31"/>
      <c r="E340" s="18"/>
      <c r="F340" s="31"/>
      <c r="H340" s="36"/>
    </row>
    <row r="341" spans="3:8" x14ac:dyDescent="0.25">
      <c r="C341" s="31"/>
      <c r="D341" s="31"/>
      <c r="E341" s="18"/>
      <c r="F341" s="31"/>
      <c r="H341" s="36"/>
    </row>
    <row r="342" spans="3:8" x14ac:dyDescent="0.25">
      <c r="C342" s="31"/>
      <c r="D342" s="31"/>
      <c r="E342" s="18"/>
      <c r="F342" s="31"/>
      <c r="H342" s="36"/>
    </row>
    <row r="343" spans="3:8" x14ac:dyDescent="0.25">
      <c r="C343" s="31"/>
      <c r="D343" s="31"/>
      <c r="E343" s="18"/>
      <c r="F343" s="31"/>
      <c r="H343" s="36"/>
    </row>
    <row r="344" spans="3:8" x14ac:dyDescent="0.25">
      <c r="C344" s="31"/>
      <c r="D344" s="31"/>
      <c r="E344" s="18"/>
      <c r="F344" s="31"/>
      <c r="H344" s="36"/>
    </row>
    <row r="345" spans="3:8" x14ac:dyDescent="0.25">
      <c r="C345" s="31"/>
      <c r="D345" s="31"/>
      <c r="E345" s="18"/>
      <c r="F345" s="31"/>
      <c r="H345" s="36"/>
    </row>
    <row r="346" spans="3:8" x14ac:dyDescent="0.25">
      <c r="C346" s="31"/>
      <c r="D346" s="31"/>
      <c r="E346" s="18"/>
      <c r="F346" s="31"/>
      <c r="H346" s="36"/>
    </row>
    <row r="347" spans="3:8" x14ac:dyDescent="0.25">
      <c r="C347" s="31"/>
      <c r="D347" s="31"/>
      <c r="E347" s="18"/>
      <c r="F347" s="31"/>
      <c r="H347" s="36"/>
    </row>
    <row r="348" spans="3:8" x14ac:dyDescent="0.25">
      <c r="C348" s="31"/>
      <c r="D348" s="31"/>
      <c r="E348" s="18"/>
      <c r="F348" s="31"/>
      <c r="H348" s="36"/>
    </row>
    <row r="349" spans="3:8" x14ac:dyDescent="0.25">
      <c r="C349" s="31"/>
      <c r="D349" s="31"/>
      <c r="E349" s="18"/>
      <c r="F349" s="31"/>
      <c r="H349" s="36"/>
    </row>
    <row r="350" spans="3:8" x14ac:dyDescent="0.25">
      <c r="C350" s="31"/>
      <c r="D350" s="31"/>
      <c r="E350" s="18"/>
      <c r="F350" s="31"/>
      <c r="H350" s="36"/>
    </row>
    <row r="351" spans="3:8" x14ac:dyDescent="0.25">
      <c r="C351" s="31"/>
      <c r="D351" s="31"/>
      <c r="E351" s="18"/>
      <c r="F351" s="31"/>
      <c r="H351" s="36"/>
    </row>
    <row r="352" spans="3:8" x14ac:dyDescent="0.25">
      <c r="C352" s="31"/>
      <c r="D352" s="31"/>
      <c r="E352" s="18"/>
      <c r="F352" s="31"/>
      <c r="H352" s="36"/>
    </row>
    <row r="353" spans="3:8" x14ac:dyDescent="0.25">
      <c r="C353" s="31"/>
      <c r="D353" s="31"/>
      <c r="E353" s="18"/>
      <c r="F353" s="31"/>
      <c r="H353" s="36"/>
    </row>
    <row r="354" spans="3:8" x14ac:dyDescent="0.25">
      <c r="C354" s="31"/>
      <c r="D354" s="31"/>
      <c r="E354" s="18"/>
      <c r="F354" s="31"/>
      <c r="H354" s="36"/>
    </row>
    <row r="355" spans="3:8" x14ac:dyDescent="0.25">
      <c r="C355" s="31"/>
      <c r="D355" s="31"/>
      <c r="E355" s="18"/>
      <c r="F355" s="31"/>
      <c r="H355" s="36"/>
    </row>
    <row r="356" spans="3:8" x14ac:dyDescent="0.25">
      <c r="C356" s="31"/>
      <c r="D356" s="31"/>
      <c r="E356" s="18"/>
      <c r="F356" s="31"/>
      <c r="H356" s="36"/>
    </row>
    <row r="357" spans="3:8" x14ac:dyDescent="0.25">
      <c r="C357" s="31"/>
      <c r="D357" s="31"/>
      <c r="E357" s="18"/>
      <c r="F357" s="31"/>
      <c r="H357" s="36"/>
    </row>
    <row r="358" spans="3:8" x14ac:dyDescent="0.25">
      <c r="C358" s="31"/>
      <c r="D358" s="31"/>
      <c r="E358" s="18"/>
      <c r="F358" s="31"/>
      <c r="H358" s="36"/>
    </row>
    <row r="359" spans="3:8" x14ac:dyDescent="0.25">
      <c r="C359" s="31"/>
      <c r="D359" s="31"/>
      <c r="E359" s="18"/>
      <c r="F359" s="31"/>
      <c r="H359" s="36"/>
    </row>
    <row r="360" spans="3:8" x14ac:dyDescent="0.25">
      <c r="C360" s="31"/>
      <c r="D360" s="31"/>
      <c r="E360" s="18"/>
      <c r="F360" s="31"/>
      <c r="H360" s="36"/>
    </row>
    <row r="361" spans="3:8" x14ac:dyDescent="0.25">
      <c r="C361" s="31"/>
      <c r="D361" s="31"/>
      <c r="E361" s="18"/>
      <c r="F361" s="31"/>
      <c r="H361" s="36"/>
    </row>
    <row r="362" spans="3:8" x14ac:dyDescent="0.25">
      <c r="C362" s="31"/>
      <c r="D362" s="31"/>
      <c r="E362" s="18"/>
      <c r="F362" s="31"/>
      <c r="H362" s="36"/>
    </row>
    <row r="363" spans="3:8" x14ac:dyDescent="0.25">
      <c r="C363" s="31"/>
      <c r="D363" s="31"/>
      <c r="E363" s="18"/>
      <c r="F363" s="31"/>
      <c r="H363" s="36"/>
    </row>
    <row r="364" spans="3:8" x14ac:dyDescent="0.25">
      <c r="C364" s="31"/>
      <c r="D364" s="31"/>
      <c r="E364" s="18"/>
      <c r="F364" s="31"/>
      <c r="H364" s="36"/>
    </row>
    <row r="365" spans="3:8" x14ac:dyDescent="0.25">
      <c r="C365" s="31"/>
      <c r="D365" s="31"/>
      <c r="E365" s="18"/>
      <c r="F365" s="31"/>
      <c r="H365" s="36"/>
    </row>
    <row r="366" spans="3:8" x14ac:dyDescent="0.25">
      <c r="C366" s="31"/>
      <c r="D366" s="31"/>
      <c r="E366" s="18"/>
      <c r="F366" s="31"/>
      <c r="H366" s="36"/>
    </row>
    <row r="367" spans="3:8" x14ac:dyDescent="0.25">
      <c r="C367" s="31"/>
      <c r="D367" s="31"/>
      <c r="E367" s="18"/>
      <c r="F367" s="31"/>
      <c r="H367" s="36"/>
    </row>
    <row r="368" spans="3:8" x14ac:dyDescent="0.25">
      <c r="C368" s="31"/>
      <c r="D368" s="31"/>
      <c r="E368" s="18"/>
      <c r="F368" s="31"/>
      <c r="H368" s="36"/>
    </row>
    <row r="369" spans="3:8" x14ac:dyDescent="0.25">
      <c r="C369" s="31"/>
      <c r="D369" s="31"/>
      <c r="E369" s="18"/>
      <c r="F369" s="31"/>
      <c r="H369" s="36"/>
    </row>
    <row r="370" spans="3:8" x14ac:dyDescent="0.25">
      <c r="C370" s="31"/>
      <c r="D370" s="31"/>
      <c r="E370" s="18"/>
      <c r="F370" s="31"/>
      <c r="H370" s="36"/>
    </row>
    <row r="371" spans="3:8" x14ac:dyDescent="0.25">
      <c r="C371" s="31"/>
      <c r="D371" s="31"/>
      <c r="E371" s="18"/>
      <c r="F371" s="31"/>
      <c r="H371" s="36"/>
    </row>
    <row r="372" spans="3:8" x14ac:dyDescent="0.25">
      <c r="C372" s="31"/>
      <c r="D372" s="31"/>
      <c r="E372" s="18"/>
      <c r="F372" s="31"/>
      <c r="H372" s="36"/>
    </row>
    <row r="373" spans="3:8" x14ac:dyDescent="0.25">
      <c r="C373" s="31"/>
      <c r="D373" s="31"/>
      <c r="E373" s="18"/>
      <c r="F373" s="31"/>
      <c r="H373" s="36"/>
    </row>
    <row r="374" spans="3:8" x14ac:dyDescent="0.25">
      <c r="C374" s="31"/>
      <c r="D374" s="31"/>
      <c r="E374" s="18"/>
      <c r="F374" s="31"/>
      <c r="H374" s="36"/>
    </row>
    <row r="375" spans="3:8" x14ac:dyDescent="0.25">
      <c r="C375" s="31"/>
      <c r="D375" s="31"/>
      <c r="E375" s="18"/>
      <c r="F375" s="31"/>
      <c r="H375" s="36"/>
    </row>
    <row r="376" spans="3:8" x14ac:dyDescent="0.25">
      <c r="C376" s="31"/>
      <c r="D376" s="31"/>
      <c r="E376" s="18"/>
      <c r="F376" s="31"/>
      <c r="H376" s="36"/>
    </row>
    <row r="377" spans="3:8" x14ac:dyDescent="0.25">
      <c r="C377" s="31"/>
      <c r="D377" s="31"/>
      <c r="E377" s="18"/>
      <c r="F377" s="31"/>
      <c r="H377" s="36"/>
    </row>
    <row r="378" spans="3:8" x14ac:dyDescent="0.25">
      <c r="C378" s="31"/>
      <c r="D378" s="31"/>
      <c r="E378" s="18"/>
      <c r="F378" s="31"/>
      <c r="H378" s="36"/>
    </row>
    <row r="379" spans="3:8" x14ac:dyDescent="0.25">
      <c r="C379" s="31"/>
      <c r="D379" s="31"/>
      <c r="E379" s="18"/>
      <c r="F379" s="31"/>
      <c r="H379" s="36"/>
    </row>
    <row r="380" spans="3:8" x14ac:dyDescent="0.25">
      <c r="C380" s="31"/>
      <c r="D380" s="31"/>
      <c r="E380" s="18"/>
      <c r="F380" s="31"/>
      <c r="H380" s="36"/>
    </row>
    <row r="381" spans="3:8" x14ac:dyDescent="0.25">
      <c r="C381" s="31"/>
      <c r="D381" s="31"/>
      <c r="E381" s="18"/>
      <c r="F381" s="31"/>
      <c r="H381" s="36"/>
    </row>
    <row r="382" spans="3:8" x14ac:dyDescent="0.25">
      <c r="C382" s="31"/>
      <c r="D382" s="31"/>
      <c r="E382" s="18"/>
      <c r="F382" s="31"/>
      <c r="H382" s="36"/>
    </row>
    <row r="383" spans="3:8" x14ac:dyDescent="0.25">
      <c r="C383" s="31"/>
      <c r="D383" s="31"/>
      <c r="E383" s="18"/>
      <c r="F383" s="31"/>
      <c r="H383" s="36"/>
    </row>
    <row r="384" spans="3:8" x14ac:dyDescent="0.25">
      <c r="C384" s="31"/>
      <c r="D384" s="31"/>
      <c r="E384" s="18"/>
      <c r="F384" s="31"/>
      <c r="H384" s="36"/>
    </row>
    <row r="385" spans="3:8" x14ac:dyDescent="0.25">
      <c r="C385" s="31"/>
      <c r="D385" s="31"/>
      <c r="E385" s="18"/>
      <c r="F385" s="31"/>
      <c r="H385" s="36"/>
    </row>
    <row r="386" spans="3:8" x14ac:dyDescent="0.25">
      <c r="C386" s="31"/>
      <c r="D386" s="31"/>
      <c r="E386" s="18"/>
      <c r="F386" s="31"/>
      <c r="H386" s="36"/>
    </row>
    <row r="387" spans="3:8" x14ac:dyDescent="0.25">
      <c r="C387" s="31"/>
      <c r="D387" s="31"/>
      <c r="E387" s="18"/>
      <c r="F387" s="31"/>
      <c r="H387" s="36"/>
    </row>
    <row r="388" spans="3:8" x14ac:dyDescent="0.25">
      <c r="C388" s="31"/>
      <c r="D388" s="31"/>
      <c r="E388" s="18"/>
      <c r="F388" s="31"/>
      <c r="H388" s="36"/>
    </row>
    <row r="389" spans="3:8" x14ac:dyDescent="0.25">
      <c r="C389" s="31"/>
      <c r="D389" s="31"/>
      <c r="E389" s="18"/>
      <c r="F389" s="31"/>
      <c r="H389" s="36"/>
    </row>
    <row r="390" spans="3:8" x14ac:dyDescent="0.25">
      <c r="C390" s="31"/>
      <c r="D390" s="31"/>
      <c r="E390" s="18"/>
      <c r="F390" s="31"/>
      <c r="H390" s="36"/>
    </row>
    <row r="391" spans="3:8" x14ac:dyDescent="0.25">
      <c r="C391" s="31"/>
      <c r="D391" s="31"/>
      <c r="E391" s="18"/>
      <c r="F391" s="31"/>
      <c r="H391" s="36"/>
    </row>
    <row r="392" spans="3:8" x14ac:dyDescent="0.25">
      <c r="C392" s="31"/>
      <c r="D392" s="31"/>
      <c r="E392" s="18"/>
      <c r="F392" s="31"/>
      <c r="H392" s="36"/>
    </row>
    <row r="393" spans="3:8" x14ac:dyDescent="0.25">
      <c r="C393" s="31"/>
      <c r="D393" s="31"/>
      <c r="E393" s="18"/>
      <c r="F393" s="31"/>
      <c r="H393" s="36"/>
    </row>
    <row r="394" spans="3:8" x14ac:dyDescent="0.25">
      <c r="C394" s="31"/>
      <c r="D394" s="31"/>
      <c r="E394" s="18"/>
      <c r="F394" s="31"/>
      <c r="H394" s="36"/>
    </row>
    <row r="395" spans="3:8" x14ac:dyDescent="0.25">
      <c r="C395" s="31"/>
      <c r="D395" s="31"/>
      <c r="E395" s="18"/>
      <c r="F395" s="31"/>
      <c r="H395" s="36"/>
    </row>
    <row r="396" spans="3:8" x14ac:dyDescent="0.25">
      <c r="C396" s="31"/>
      <c r="D396" s="31"/>
      <c r="E396" s="18"/>
      <c r="F396" s="31"/>
      <c r="H396" s="36"/>
    </row>
    <row r="397" spans="3:8" x14ac:dyDescent="0.25">
      <c r="C397" s="31"/>
      <c r="D397" s="31"/>
      <c r="E397" s="18"/>
      <c r="F397" s="31"/>
      <c r="H397" s="36"/>
    </row>
    <row r="398" spans="3:8" x14ac:dyDescent="0.25">
      <c r="C398" s="31"/>
      <c r="D398" s="31"/>
      <c r="E398" s="18"/>
      <c r="F398" s="31"/>
      <c r="H398" s="36"/>
    </row>
    <row r="399" spans="3:8" x14ac:dyDescent="0.25">
      <c r="C399" s="31"/>
      <c r="D399" s="31"/>
      <c r="E399" s="18"/>
      <c r="F399" s="31"/>
      <c r="H399" s="36"/>
    </row>
    <row r="400" spans="3:8" x14ac:dyDescent="0.25">
      <c r="C400" s="31"/>
      <c r="D400" s="31"/>
      <c r="E400" s="18"/>
      <c r="F400" s="31"/>
      <c r="H400" s="36"/>
    </row>
    <row r="401" spans="3:8" x14ac:dyDescent="0.25">
      <c r="C401" s="31"/>
      <c r="D401" s="31"/>
      <c r="E401" s="18"/>
      <c r="F401" s="31"/>
      <c r="H401" s="36"/>
    </row>
    <row r="402" spans="3:8" x14ac:dyDescent="0.25">
      <c r="C402" s="31"/>
      <c r="D402" s="31"/>
      <c r="E402" s="18"/>
      <c r="F402" s="31"/>
      <c r="H402" s="36"/>
    </row>
    <row r="403" spans="3:8" x14ac:dyDescent="0.25">
      <c r="C403" s="31"/>
      <c r="D403" s="31"/>
      <c r="E403" s="18"/>
      <c r="F403" s="31"/>
      <c r="H403" s="36"/>
    </row>
    <row r="404" spans="3:8" x14ac:dyDescent="0.25">
      <c r="C404" s="31"/>
      <c r="D404" s="31"/>
      <c r="E404" s="18"/>
      <c r="F404" s="31"/>
      <c r="H404" s="36"/>
    </row>
    <row r="405" spans="3:8" x14ac:dyDescent="0.25">
      <c r="C405" s="31"/>
      <c r="D405" s="31"/>
      <c r="E405" s="18"/>
      <c r="F405" s="31"/>
      <c r="H405" s="36"/>
    </row>
    <row r="406" spans="3:8" x14ac:dyDescent="0.25">
      <c r="C406" s="31"/>
      <c r="D406" s="31"/>
      <c r="E406" s="18"/>
      <c r="F406" s="31"/>
      <c r="H406" s="36"/>
    </row>
    <row r="407" spans="3:8" x14ac:dyDescent="0.25">
      <c r="C407" s="31"/>
      <c r="D407" s="31"/>
      <c r="E407" s="18"/>
      <c r="F407" s="31"/>
      <c r="H407" s="36"/>
    </row>
    <row r="408" spans="3:8" x14ac:dyDescent="0.25">
      <c r="C408" s="31"/>
      <c r="D408" s="31"/>
      <c r="E408" s="18"/>
      <c r="F408" s="31"/>
      <c r="H408" s="36"/>
    </row>
    <row r="409" spans="3:8" x14ac:dyDescent="0.25">
      <c r="C409" s="31"/>
      <c r="D409" s="31"/>
      <c r="E409" s="18"/>
      <c r="F409" s="31"/>
      <c r="H409" s="36"/>
    </row>
    <row r="410" spans="3:8" x14ac:dyDescent="0.25">
      <c r="C410" s="31"/>
      <c r="D410" s="31"/>
      <c r="E410" s="18"/>
      <c r="F410" s="31"/>
      <c r="H410" s="36"/>
    </row>
    <row r="411" spans="3:8" x14ac:dyDescent="0.25">
      <c r="C411" s="31"/>
      <c r="D411" s="31"/>
      <c r="E411" s="18"/>
      <c r="F411" s="31"/>
      <c r="H411" s="36"/>
    </row>
    <row r="412" spans="3:8" x14ac:dyDescent="0.25">
      <c r="C412" s="31"/>
      <c r="D412" s="31"/>
      <c r="E412" s="18"/>
      <c r="F412" s="31"/>
      <c r="H412" s="36"/>
    </row>
    <row r="413" spans="3:8" x14ac:dyDescent="0.25">
      <c r="C413" s="31"/>
      <c r="D413" s="31"/>
      <c r="E413" s="18"/>
      <c r="F413" s="31"/>
      <c r="H413" s="36"/>
    </row>
    <row r="414" spans="3:8" x14ac:dyDescent="0.25">
      <c r="C414" s="31"/>
      <c r="D414" s="31"/>
      <c r="E414" s="18"/>
      <c r="F414" s="31"/>
      <c r="H414" s="36"/>
    </row>
    <row r="415" spans="3:8" x14ac:dyDescent="0.25">
      <c r="C415" s="31"/>
      <c r="D415" s="31"/>
      <c r="E415" s="18"/>
      <c r="F415" s="31"/>
      <c r="H415" s="36"/>
    </row>
    <row r="416" spans="3:8" x14ac:dyDescent="0.25">
      <c r="C416" s="31"/>
      <c r="D416" s="31"/>
      <c r="E416" s="18"/>
      <c r="F416" s="31"/>
      <c r="H416" s="36"/>
    </row>
    <row r="417" spans="3:8" x14ac:dyDescent="0.25">
      <c r="C417" s="31"/>
      <c r="D417" s="31"/>
      <c r="E417" s="18"/>
      <c r="F417" s="31"/>
      <c r="H417" s="36"/>
    </row>
    <row r="418" spans="3:8" x14ac:dyDescent="0.25">
      <c r="C418" s="31"/>
      <c r="D418" s="31"/>
      <c r="E418" s="18"/>
      <c r="F418" s="31"/>
      <c r="H418" s="36"/>
    </row>
    <row r="419" spans="3:8" x14ac:dyDescent="0.25">
      <c r="C419" s="31"/>
      <c r="D419" s="31"/>
      <c r="E419" s="18"/>
      <c r="F419" s="31"/>
      <c r="H419" s="36"/>
    </row>
    <row r="420" spans="3:8" x14ac:dyDescent="0.25">
      <c r="C420" s="31"/>
      <c r="D420" s="31"/>
      <c r="E420" s="18"/>
      <c r="F420" s="31"/>
      <c r="H420" s="36"/>
    </row>
    <row r="421" spans="3:8" x14ac:dyDescent="0.25">
      <c r="C421" s="31"/>
      <c r="D421" s="31"/>
      <c r="E421" s="18"/>
      <c r="F421" s="31"/>
      <c r="H421" s="36"/>
    </row>
    <row r="422" spans="3:8" x14ac:dyDescent="0.25">
      <c r="C422" s="31"/>
      <c r="D422" s="31"/>
      <c r="E422" s="18"/>
      <c r="F422" s="31"/>
      <c r="H422" s="36"/>
    </row>
    <row r="423" spans="3:8" x14ac:dyDescent="0.25">
      <c r="C423" s="31"/>
      <c r="D423" s="31"/>
      <c r="E423" s="18"/>
      <c r="F423" s="31"/>
      <c r="H423" s="36"/>
    </row>
    <row r="424" spans="3:8" x14ac:dyDescent="0.25">
      <c r="C424" s="31"/>
      <c r="D424" s="31"/>
      <c r="E424" s="18"/>
      <c r="F424" s="31"/>
      <c r="H424" s="36"/>
    </row>
    <row r="425" spans="3:8" x14ac:dyDescent="0.25">
      <c r="C425" s="31"/>
      <c r="D425" s="31"/>
      <c r="E425" s="18"/>
      <c r="F425" s="31"/>
      <c r="H425" s="36"/>
    </row>
    <row r="426" spans="3:8" x14ac:dyDescent="0.25">
      <c r="C426" s="31"/>
      <c r="D426" s="31"/>
      <c r="E426" s="18"/>
      <c r="F426" s="31"/>
      <c r="H426" s="36"/>
    </row>
    <row r="427" spans="3:8" x14ac:dyDescent="0.25">
      <c r="C427" s="31"/>
      <c r="D427" s="31"/>
      <c r="E427" s="18"/>
      <c r="F427" s="31"/>
      <c r="H427" s="36"/>
    </row>
    <row r="428" spans="3:8" x14ac:dyDescent="0.25">
      <c r="C428" s="31"/>
      <c r="D428" s="31"/>
      <c r="E428" s="18"/>
      <c r="F428" s="31"/>
      <c r="H428" s="36"/>
    </row>
    <row r="429" spans="3:8" x14ac:dyDescent="0.25">
      <c r="C429" s="31"/>
      <c r="D429" s="31"/>
      <c r="E429" s="18"/>
      <c r="F429" s="31"/>
      <c r="H429" s="36"/>
    </row>
    <row r="430" spans="3:8" x14ac:dyDescent="0.25">
      <c r="C430" s="31"/>
      <c r="D430" s="31"/>
      <c r="E430" s="18"/>
      <c r="F430" s="31"/>
      <c r="H430" s="36"/>
    </row>
    <row r="431" spans="3:8" x14ac:dyDescent="0.25">
      <c r="C431" s="31"/>
      <c r="D431" s="31"/>
      <c r="E431" s="18"/>
      <c r="F431" s="31"/>
      <c r="H431" s="36"/>
    </row>
    <row r="432" spans="3:8" x14ac:dyDescent="0.25">
      <c r="C432" s="31"/>
      <c r="D432" s="31"/>
      <c r="E432" s="18"/>
      <c r="F432" s="31"/>
      <c r="H432" s="36"/>
    </row>
    <row r="433" spans="3:8" x14ac:dyDescent="0.25">
      <c r="C433" s="31"/>
      <c r="D433" s="31"/>
      <c r="E433" s="18"/>
      <c r="F433" s="31"/>
      <c r="H433" s="36"/>
    </row>
    <row r="434" spans="3:8" x14ac:dyDescent="0.25">
      <c r="C434" s="31"/>
      <c r="D434" s="31"/>
      <c r="E434" s="18"/>
      <c r="F434" s="31"/>
      <c r="H434" s="36"/>
    </row>
    <row r="435" spans="3:8" x14ac:dyDescent="0.25">
      <c r="C435" s="31"/>
      <c r="D435" s="31"/>
      <c r="E435" s="18"/>
      <c r="F435" s="31"/>
      <c r="H435" s="36"/>
    </row>
    <row r="436" spans="3:8" x14ac:dyDescent="0.25">
      <c r="C436" s="31"/>
      <c r="D436" s="31"/>
      <c r="E436" s="18"/>
      <c r="F436" s="31"/>
      <c r="H436" s="36"/>
    </row>
    <row r="437" spans="3:8" x14ac:dyDescent="0.25">
      <c r="C437" s="31"/>
      <c r="D437" s="31"/>
      <c r="E437" s="18"/>
      <c r="F437" s="31"/>
      <c r="H437" s="36"/>
    </row>
    <row r="438" spans="3:8" x14ac:dyDescent="0.25">
      <c r="C438" s="31"/>
      <c r="D438" s="31"/>
      <c r="E438" s="18"/>
      <c r="F438" s="31"/>
      <c r="H438" s="36"/>
    </row>
    <row r="439" spans="3:8" x14ac:dyDescent="0.25">
      <c r="C439" s="31"/>
      <c r="D439" s="31"/>
      <c r="E439" s="18"/>
      <c r="F439" s="31"/>
      <c r="H439" s="36"/>
    </row>
    <row r="440" spans="3:8" x14ac:dyDescent="0.25">
      <c r="C440" s="31"/>
      <c r="D440" s="31"/>
      <c r="E440" s="18"/>
      <c r="F440" s="31"/>
      <c r="H440" s="36"/>
    </row>
    <row r="441" spans="3:8" x14ac:dyDescent="0.25">
      <c r="C441" s="31"/>
      <c r="D441" s="31"/>
      <c r="E441" s="18"/>
      <c r="F441" s="31"/>
      <c r="H441" s="36"/>
    </row>
    <row r="442" spans="3:8" x14ac:dyDescent="0.25">
      <c r="C442" s="31"/>
      <c r="D442" s="31"/>
      <c r="E442" s="18"/>
      <c r="F442" s="31"/>
      <c r="H442" s="36"/>
    </row>
    <row r="443" spans="3:8" x14ac:dyDescent="0.25">
      <c r="C443" s="31"/>
      <c r="D443" s="31"/>
      <c r="E443" s="18"/>
      <c r="F443" s="31"/>
      <c r="H443" s="36"/>
    </row>
    <row r="444" spans="3:8" x14ac:dyDescent="0.25">
      <c r="C444" s="31"/>
      <c r="D444" s="31"/>
      <c r="E444" s="18"/>
      <c r="F444" s="31"/>
      <c r="H444" s="36"/>
    </row>
    <row r="445" spans="3:8" x14ac:dyDescent="0.25">
      <c r="C445" s="31"/>
      <c r="D445" s="31"/>
      <c r="E445" s="18"/>
      <c r="F445" s="31"/>
      <c r="H445" s="36"/>
    </row>
    <row r="446" spans="3:8" x14ac:dyDescent="0.25">
      <c r="C446" s="31"/>
      <c r="D446" s="31"/>
      <c r="E446" s="18"/>
      <c r="F446" s="31"/>
      <c r="H446" s="36"/>
    </row>
    <row r="447" spans="3:8" x14ac:dyDescent="0.25">
      <c r="C447" s="31"/>
      <c r="D447" s="31"/>
      <c r="E447" s="18"/>
      <c r="F447" s="31"/>
      <c r="H447" s="36"/>
    </row>
    <row r="448" spans="3:8" x14ac:dyDescent="0.25">
      <c r="C448" s="31"/>
      <c r="D448" s="31"/>
      <c r="E448" s="18"/>
      <c r="F448" s="31"/>
      <c r="H448" s="36"/>
    </row>
    <row r="449" spans="3:8" x14ac:dyDescent="0.25">
      <c r="C449" s="31"/>
      <c r="D449" s="31"/>
      <c r="E449" s="18"/>
      <c r="F449" s="31"/>
      <c r="H449" s="36"/>
    </row>
    <row r="450" spans="3:8" x14ac:dyDescent="0.25">
      <c r="C450" s="31"/>
      <c r="D450" s="31"/>
      <c r="E450" s="18"/>
      <c r="F450" s="31"/>
      <c r="H450" s="36"/>
    </row>
    <row r="451" spans="3:8" x14ac:dyDescent="0.25">
      <c r="C451" s="31"/>
      <c r="D451" s="31"/>
      <c r="E451" s="18"/>
      <c r="F451" s="31"/>
      <c r="H451" s="36"/>
    </row>
    <row r="452" spans="3:8" x14ac:dyDescent="0.25">
      <c r="C452" s="31"/>
      <c r="D452" s="31"/>
      <c r="E452" s="18"/>
      <c r="F452" s="31"/>
      <c r="H452" s="36"/>
    </row>
    <row r="453" spans="3:8" x14ac:dyDescent="0.25">
      <c r="C453" s="31"/>
      <c r="D453" s="31"/>
      <c r="E453" s="18"/>
      <c r="F453" s="31"/>
      <c r="H453" s="36"/>
    </row>
    <row r="454" spans="3:8" x14ac:dyDescent="0.25">
      <c r="C454" s="31"/>
      <c r="D454" s="31"/>
      <c r="E454" s="18"/>
      <c r="F454" s="31"/>
      <c r="H454" s="36"/>
    </row>
    <row r="455" spans="3:8" x14ac:dyDescent="0.25">
      <c r="C455" s="31"/>
      <c r="D455" s="31"/>
      <c r="E455" s="18"/>
      <c r="F455" s="31"/>
      <c r="H455" s="36"/>
    </row>
    <row r="456" spans="3:8" x14ac:dyDescent="0.25">
      <c r="C456" s="31"/>
      <c r="D456" s="31"/>
      <c r="E456" s="18"/>
      <c r="F456" s="31"/>
      <c r="H456" s="36"/>
    </row>
    <row r="457" spans="3:8" x14ac:dyDescent="0.25">
      <c r="C457" s="31"/>
      <c r="D457" s="31"/>
      <c r="E457" s="18"/>
      <c r="F457" s="31"/>
      <c r="H457" s="36"/>
    </row>
    <row r="458" spans="3:8" x14ac:dyDescent="0.25">
      <c r="C458" s="31"/>
      <c r="D458" s="31"/>
      <c r="E458" s="18"/>
      <c r="F458" s="31"/>
      <c r="H458" s="36"/>
    </row>
    <row r="459" spans="3:8" x14ac:dyDescent="0.25">
      <c r="C459" s="31"/>
      <c r="D459" s="31"/>
      <c r="E459" s="18"/>
      <c r="F459" s="31"/>
      <c r="H459" s="36"/>
    </row>
    <row r="460" spans="3:8" x14ac:dyDescent="0.25">
      <c r="C460" s="31"/>
      <c r="D460" s="31"/>
      <c r="E460" s="18"/>
      <c r="F460" s="31"/>
      <c r="H460" s="36"/>
    </row>
    <row r="461" spans="3:8" x14ac:dyDescent="0.25">
      <c r="C461" s="31"/>
      <c r="D461" s="31"/>
      <c r="E461" s="18"/>
      <c r="F461" s="31"/>
      <c r="H461" s="36"/>
    </row>
    <row r="462" spans="3:8" x14ac:dyDescent="0.25">
      <c r="C462" s="31"/>
      <c r="D462" s="31"/>
      <c r="E462" s="18"/>
      <c r="F462" s="31"/>
      <c r="H462" s="36"/>
    </row>
    <row r="463" spans="3:8" x14ac:dyDescent="0.25">
      <c r="C463" s="31"/>
      <c r="D463" s="31"/>
      <c r="E463" s="18"/>
      <c r="F463" s="31"/>
      <c r="H463" s="36"/>
    </row>
    <row r="464" spans="3:8" x14ac:dyDescent="0.25">
      <c r="C464" s="31"/>
      <c r="D464" s="31"/>
      <c r="E464" s="18"/>
      <c r="F464" s="31"/>
      <c r="H464" s="36"/>
    </row>
    <row r="465" spans="3:8" x14ac:dyDescent="0.25">
      <c r="C465" s="31"/>
      <c r="D465" s="31"/>
      <c r="E465" s="18"/>
      <c r="F465" s="31"/>
      <c r="H465" s="36"/>
    </row>
    <row r="466" spans="3:8" x14ac:dyDescent="0.25">
      <c r="C466" s="31"/>
      <c r="D466" s="31"/>
      <c r="E466" s="18"/>
      <c r="F466" s="31"/>
      <c r="H466" s="36"/>
    </row>
    <row r="467" spans="3:8" x14ac:dyDescent="0.25">
      <c r="C467" s="31"/>
      <c r="D467" s="31"/>
      <c r="E467" s="18"/>
      <c r="F467" s="31"/>
      <c r="H467" s="36"/>
    </row>
    <row r="468" spans="3:8" x14ac:dyDescent="0.25">
      <c r="C468" s="31"/>
      <c r="D468" s="31"/>
      <c r="E468" s="18"/>
      <c r="F468" s="31"/>
      <c r="H468" s="36"/>
    </row>
    <row r="469" spans="3:8" x14ac:dyDescent="0.25">
      <c r="C469" s="31"/>
      <c r="D469" s="31"/>
      <c r="E469" s="18"/>
      <c r="F469" s="31"/>
      <c r="H469" s="36"/>
    </row>
    <row r="470" spans="3:8" x14ac:dyDescent="0.25">
      <c r="C470" s="31"/>
      <c r="D470" s="31"/>
      <c r="E470" s="18"/>
      <c r="F470" s="31"/>
      <c r="H470" s="36"/>
    </row>
    <row r="471" spans="3:8" x14ac:dyDescent="0.25">
      <c r="C471" s="31"/>
      <c r="D471" s="31"/>
      <c r="E471" s="18"/>
      <c r="F471" s="31"/>
      <c r="H471" s="36"/>
    </row>
    <row r="472" spans="3:8" x14ac:dyDescent="0.25">
      <c r="C472" s="31"/>
      <c r="D472" s="31"/>
      <c r="E472" s="18"/>
      <c r="F472" s="31"/>
      <c r="H472" s="36"/>
    </row>
    <row r="473" spans="3:8" x14ac:dyDescent="0.25">
      <c r="C473" s="31"/>
      <c r="D473" s="31"/>
      <c r="E473" s="18"/>
      <c r="F473" s="31"/>
      <c r="H473" s="36"/>
    </row>
    <row r="474" spans="3:8" x14ac:dyDescent="0.25">
      <c r="C474" s="31"/>
      <c r="D474" s="31"/>
      <c r="E474" s="18"/>
      <c r="F474" s="31"/>
      <c r="H474" s="36"/>
    </row>
    <row r="475" spans="3:8" x14ac:dyDescent="0.25">
      <c r="C475" s="31"/>
      <c r="D475" s="31"/>
      <c r="E475" s="18"/>
      <c r="F475" s="31"/>
      <c r="H475" s="36"/>
    </row>
    <row r="476" spans="3:8" x14ac:dyDescent="0.25">
      <c r="C476" s="31"/>
      <c r="D476" s="31"/>
      <c r="E476" s="18"/>
      <c r="F476" s="31"/>
      <c r="H476" s="36"/>
    </row>
    <row r="477" spans="3:8" x14ac:dyDescent="0.25">
      <c r="C477" s="31"/>
      <c r="D477" s="31"/>
      <c r="E477" s="18"/>
      <c r="F477" s="31"/>
      <c r="H477" s="36"/>
    </row>
    <row r="478" spans="3:8" x14ac:dyDescent="0.25">
      <c r="C478" s="31"/>
      <c r="D478" s="31"/>
      <c r="E478" s="18"/>
      <c r="F478" s="31"/>
      <c r="H478" s="36"/>
    </row>
    <row r="479" spans="3:8" x14ac:dyDescent="0.25">
      <c r="C479" s="31"/>
      <c r="D479" s="31"/>
      <c r="E479" s="18"/>
      <c r="F479" s="31"/>
      <c r="H479" s="36"/>
    </row>
    <row r="480" spans="3:8" x14ac:dyDescent="0.25">
      <c r="C480" s="31"/>
      <c r="D480" s="31"/>
      <c r="E480" s="18"/>
      <c r="F480" s="31"/>
      <c r="H480" s="36"/>
    </row>
    <row r="481" spans="3:8" x14ac:dyDescent="0.25">
      <c r="C481" s="31"/>
      <c r="D481" s="31"/>
      <c r="E481" s="18"/>
      <c r="F481" s="31"/>
      <c r="H481" s="36"/>
    </row>
    <row r="482" spans="3:8" x14ac:dyDescent="0.25">
      <c r="C482" s="31"/>
      <c r="D482" s="31"/>
      <c r="E482" s="18"/>
      <c r="F482" s="31"/>
      <c r="H482" s="36"/>
    </row>
    <row r="483" spans="3:8" x14ac:dyDescent="0.25">
      <c r="C483" s="31"/>
      <c r="D483" s="31"/>
      <c r="E483" s="18"/>
      <c r="F483" s="31"/>
      <c r="H483" s="36"/>
    </row>
    <row r="484" spans="3:8" x14ac:dyDescent="0.25">
      <c r="C484" s="31"/>
      <c r="D484" s="31"/>
      <c r="E484" s="18"/>
      <c r="F484" s="31"/>
      <c r="H484" s="36"/>
    </row>
    <row r="485" spans="3:8" x14ac:dyDescent="0.25">
      <c r="C485" s="31"/>
      <c r="D485" s="31"/>
      <c r="E485" s="18"/>
      <c r="F485" s="31"/>
      <c r="H485" s="36"/>
    </row>
    <row r="486" spans="3:8" x14ac:dyDescent="0.25">
      <c r="C486" s="31"/>
      <c r="D486" s="31"/>
      <c r="E486" s="18"/>
      <c r="F486" s="31"/>
      <c r="H486" s="36"/>
    </row>
    <row r="487" spans="3:8" x14ac:dyDescent="0.25">
      <c r="C487" s="31"/>
      <c r="D487" s="31"/>
      <c r="E487" s="18"/>
      <c r="F487" s="31"/>
      <c r="H487" s="36"/>
    </row>
    <row r="488" spans="3:8" x14ac:dyDescent="0.25">
      <c r="C488" s="31"/>
      <c r="D488" s="31"/>
      <c r="E488" s="18"/>
      <c r="F488" s="31"/>
      <c r="H488" s="36"/>
    </row>
    <row r="489" spans="3:8" x14ac:dyDescent="0.25">
      <c r="C489" s="31"/>
      <c r="D489" s="31"/>
      <c r="E489" s="18"/>
      <c r="F489" s="31"/>
      <c r="H489" s="36"/>
    </row>
    <row r="490" spans="3:8" x14ac:dyDescent="0.25">
      <c r="C490" s="31"/>
      <c r="D490" s="31"/>
      <c r="E490" s="18"/>
      <c r="F490" s="31"/>
      <c r="H490" s="36"/>
    </row>
    <row r="491" spans="3:8" x14ac:dyDescent="0.25">
      <c r="C491" s="31"/>
      <c r="D491" s="31"/>
      <c r="E491" s="18"/>
      <c r="F491" s="31"/>
      <c r="H491" s="36"/>
    </row>
    <row r="492" spans="3:8" x14ac:dyDescent="0.25">
      <c r="C492" s="31"/>
      <c r="D492" s="31"/>
      <c r="E492" s="18"/>
      <c r="F492" s="31"/>
      <c r="H492" s="36"/>
    </row>
    <row r="493" spans="3:8" x14ac:dyDescent="0.25">
      <c r="C493" s="31"/>
      <c r="D493" s="31"/>
      <c r="E493" s="18"/>
      <c r="F493" s="31"/>
      <c r="H493" s="36"/>
    </row>
    <row r="494" spans="3:8" x14ac:dyDescent="0.25">
      <c r="C494" s="31"/>
      <c r="D494" s="31"/>
      <c r="E494" s="18"/>
      <c r="F494" s="31"/>
      <c r="H494" s="36"/>
    </row>
    <row r="495" spans="3:8" x14ac:dyDescent="0.25">
      <c r="C495" s="31"/>
      <c r="D495" s="31"/>
      <c r="E495" s="18"/>
      <c r="F495" s="31"/>
      <c r="H495" s="36"/>
    </row>
    <row r="496" spans="3:8" x14ac:dyDescent="0.25">
      <c r="C496" s="31"/>
      <c r="D496" s="31"/>
      <c r="E496" s="18"/>
      <c r="F496" s="31"/>
      <c r="H496" s="36"/>
    </row>
    <row r="497" spans="3:8" x14ac:dyDescent="0.25">
      <c r="C497" s="31"/>
      <c r="D497" s="31"/>
      <c r="E497" s="18"/>
      <c r="F497" s="31"/>
      <c r="H497" s="36"/>
    </row>
    <row r="498" spans="3:8" x14ac:dyDescent="0.25">
      <c r="C498" s="31"/>
      <c r="D498" s="31"/>
      <c r="E498" s="18"/>
      <c r="F498" s="31"/>
      <c r="H498" s="36"/>
    </row>
    <row r="499" spans="3:8" x14ac:dyDescent="0.25">
      <c r="C499" s="31"/>
      <c r="D499" s="31"/>
      <c r="E499" s="18"/>
      <c r="F499" s="31"/>
      <c r="H499" s="36"/>
    </row>
    <row r="500" spans="3:8" x14ac:dyDescent="0.25">
      <c r="C500" s="31"/>
      <c r="D500" s="31"/>
      <c r="E500" s="18"/>
      <c r="F500" s="31"/>
      <c r="H500" s="36"/>
    </row>
    <row r="501" spans="3:8" x14ac:dyDescent="0.25">
      <c r="C501" s="31"/>
      <c r="D501" s="31"/>
      <c r="E501" s="18"/>
      <c r="F501" s="31"/>
      <c r="H501" s="36"/>
    </row>
    <row r="502" spans="3:8" x14ac:dyDescent="0.25">
      <c r="C502" s="31"/>
      <c r="D502" s="31"/>
      <c r="E502" s="18"/>
      <c r="F502" s="31"/>
      <c r="H502" s="36"/>
    </row>
    <row r="503" spans="3:8" x14ac:dyDescent="0.25">
      <c r="C503" s="31"/>
      <c r="D503" s="31"/>
      <c r="E503" s="18"/>
      <c r="F503" s="31"/>
      <c r="H503" s="36"/>
    </row>
    <row r="504" spans="3:8" x14ac:dyDescent="0.25">
      <c r="C504" s="31"/>
      <c r="D504" s="31"/>
      <c r="E504" s="18"/>
      <c r="F504" s="31"/>
      <c r="H504" s="36"/>
    </row>
    <row r="505" spans="3:8" x14ac:dyDescent="0.25">
      <c r="C505" s="31"/>
      <c r="D505" s="31"/>
      <c r="E505" s="18"/>
      <c r="F505" s="31"/>
      <c r="H505" s="36"/>
    </row>
    <row r="506" spans="3:8" x14ac:dyDescent="0.25">
      <c r="C506" s="31"/>
      <c r="D506" s="31"/>
      <c r="E506" s="18"/>
      <c r="F506" s="31"/>
      <c r="H506" s="36"/>
    </row>
    <row r="507" spans="3:8" x14ac:dyDescent="0.25">
      <c r="C507" s="31"/>
      <c r="D507" s="31"/>
      <c r="E507" s="18"/>
      <c r="F507" s="31"/>
      <c r="H507" s="36"/>
    </row>
    <row r="508" spans="3:8" x14ac:dyDescent="0.25">
      <c r="C508" s="31"/>
      <c r="D508" s="31"/>
      <c r="E508" s="18"/>
      <c r="F508" s="31"/>
      <c r="H508" s="36"/>
    </row>
    <row r="509" spans="3:8" x14ac:dyDescent="0.25">
      <c r="C509" s="31"/>
      <c r="D509" s="31"/>
      <c r="E509" s="18"/>
      <c r="F509" s="31"/>
      <c r="H509" s="36"/>
    </row>
    <row r="510" spans="3:8" x14ac:dyDescent="0.25">
      <c r="C510" s="31"/>
      <c r="D510" s="31"/>
      <c r="E510" s="18"/>
      <c r="F510" s="31"/>
      <c r="H510" s="36"/>
    </row>
    <row r="511" spans="3:8" x14ac:dyDescent="0.25">
      <c r="C511" s="31"/>
      <c r="D511" s="31"/>
      <c r="E511" s="18"/>
      <c r="F511" s="31"/>
      <c r="H511" s="36"/>
    </row>
    <row r="512" spans="3:8" x14ac:dyDescent="0.25">
      <c r="C512" s="31"/>
      <c r="D512" s="31"/>
      <c r="E512" s="18"/>
      <c r="F512" s="31"/>
      <c r="H512" s="36"/>
    </row>
    <row r="513" spans="3:8" x14ac:dyDescent="0.25">
      <c r="C513" s="31"/>
      <c r="D513" s="31"/>
      <c r="E513" s="18"/>
      <c r="F513" s="31"/>
      <c r="H513" s="36"/>
    </row>
    <row r="514" spans="3:8" x14ac:dyDescent="0.25">
      <c r="C514" s="31"/>
      <c r="D514" s="31"/>
      <c r="E514" s="18"/>
      <c r="F514" s="31"/>
      <c r="H514" s="36"/>
    </row>
    <row r="515" spans="3:8" x14ac:dyDescent="0.25">
      <c r="C515" s="31"/>
      <c r="D515" s="31"/>
      <c r="E515" s="18"/>
      <c r="F515" s="31"/>
      <c r="H515" s="36"/>
    </row>
    <row r="516" spans="3:8" x14ac:dyDescent="0.25">
      <c r="C516" s="31"/>
      <c r="D516" s="31"/>
      <c r="E516" s="18"/>
      <c r="F516" s="31"/>
      <c r="H516" s="36"/>
    </row>
    <row r="517" spans="3:8" x14ac:dyDescent="0.25">
      <c r="C517" s="31"/>
      <c r="D517" s="31"/>
      <c r="E517" s="18"/>
      <c r="F517" s="31"/>
      <c r="H517" s="36"/>
    </row>
    <row r="518" spans="3:8" x14ac:dyDescent="0.25">
      <c r="C518" s="31"/>
      <c r="D518" s="31"/>
      <c r="E518" s="18"/>
      <c r="F518" s="31"/>
      <c r="H518" s="36"/>
    </row>
    <row r="519" spans="3:8" x14ac:dyDescent="0.25">
      <c r="C519" s="31"/>
      <c r="D519" s="31"/>
      <c r="E519" s="18"/>
      <c r="F519" s="31"/>
      <c r="H519" s="36"/>
    </row>
    <row r="520" spans="3:8" x14ac:dyDescent="0.25">
      <c r="C520" s="31"/>
      <c r="D520" s="31"/>
      <c r="E520" s="18"/>
      <c r="F520" s="31"/>
      <c r="H520" s="36"/>
    </row>
    <row r="521" spans="3:8" x14ac:dyDescent="0.25">
      <c r="C521" s="31"/>
      <c r="D521" s="31"/>
      <c r="E521" s="18"/>
      <c r="F521" s="31"/>
      <c r="H521" s="36"/>
    </row>
    <row r="522" spans="3:8" x14ac:dyDescent="0.25">
      <c r="C522" s="31"/>
      <c r="D522" s="31"/>
      <c r="E522" s="18"/>
      <c r="F522" s="31"/>
      <c r="H522" s="36"/>
    </row>
    <row r="523" spans="3:8" x14ac:dyDescent="0.25">
      <c r="C523" s="31"/>
      <c r="D523" s="31"/>
      <c r="E523" s="18"/>
      <c r="F523" s="31"/>
      <c r="H523" s="36"/>
    </row>
    <row r="524" spans="3:8" x14ac:dyDescent="0.25">
      <c r="C524" s="31"/>
      <c r="D524" s="31"/>
      <c r="E524" s="18"/>
      <c r="F524" s="31"/>
      <c r="H524" s="36"/>
    </row>
    <row r="525" spans="3:8" x14ac:dyDescent="0.25">
      <c r="C525" s="31"/>
      <c r="D525" s="31"/>
      <c r="E525" s="18"/>
      <c r="F525" s="31"/>
      <c r="H525" s="36"/>
    </row>
    <row r="526" spans="3:8" x14ac:dyDescent="0.25">
      <c r="C526" s="31"/>
      <c r="D526" s="31"/>
      <c r="E526" s="18"/>
      <c r="F526" s="31"/>
      <c r="H526" s="36"/>
    </row>
    <row r="527" spans="3:8" x14ac:dyDescent="0.25">
      <c r="C527" s="31"/>
      <c r="D527" s="31"/>
      <c r="E527" s="18"/>
      <c r="F527" s="31"/>
      <c r="H527" s="36"/>
    </row>
    <row r="528" spans="3:8" x14ac:dyDescent="0.25">
      <c r="C528" s="31"/>
      <c r="D528" s="31"/>
      <c r="E528" s="18"/>
      <c r="F528" s="31"/>
      <c r="H528" s="36"/>
    </row>
    <row r="529" spans="3:8" x14ac:dyDescent="0.25">
      <c r="C529" s="31"/>
      <c r="D529" s="31"/>
      <c r="E529" s="18"/>
      <c r="F529" s="31"/>
      <c r="H529" s="36"/>
    </row>
    <row r="530" spans="3:8" x14ac:dyDescent="0.25">
      <c r="C530" s="31"/>
      <c r="D530" s="31"/>
      <c r="E530" s="18"/>
      <c r="F530" s="31"/>
      <c r="H530" s="36"/>
    </row>
    <row r="531" spans="3:8" x14ac:dyDescent="0.25">
      <c r="C531" s="31"/>
      <c r="D531" s="31"/>
      <c r="E531" s="18"/>
      <c r="F531" s="31"/>
      <c r="H531" s="36"/>
    </row>
    <row r="532" spans="3:8" x14ac:dyDescent="0.25">
      <c r="C532" s="31"/>
      <c r="D532" s="31"/>
      <c r="E532" s="18"/>
      <c r="F532" s="31"/>
      <c r="H532" s="36"/>
    </row>
    <row r="533" spans="3:8" x14ac:dyDescent="0.25">
      <c r="C533" s="31"/>
      <c r="D533" s="31"/>
      <c r="E533" s="18"/>
      <c r="F533" s="31"/>
      <c r="H533" s="36"/>
    </row>
    <row r="534" spans="3:8" x14ac:dyDescent="0.25">
      <c r="C534" s="31"/>
      <c r="D534" s="31"/>
      <c r="E534" s="18"/>
      <c r="F534" s="31"/>
      <c r="H534" s="36"/>
    </row>
    <row r="535" spans="3:8" x14ac:dyDescent="0.25">
      <c r="C535" s="31"/>
      <c r="D535" s="31"/>
      <c r="E535" s="18"/>
      <c r="F535" s="31"/>
      <c r="H535" s="36"/>
    </row>
    <row r="536" spans="3:8" x14ac:dyDescent="0.25">
      <c r="C536" s="31"/>
      <c r="D536" s="31"/>
      <c r="E536" s="18"/>
      <c r="F536" s="31"/>
      <c r="H536" s="36"/>
    </row>
    <row r="537" spans="3:8" x14ac:dyDescent="0.25">
      <c r="C537" s="31"/>
      <c r="D537" s="31"/>
      <c r="E537" s="18"/>
      <c r="F537" s="31"/>
      <c r="H537" s="36"/>
    </row>
    <row r="538" spans="3:8" x14ac:dyDescent="0.25">
      <c r="C538" s="31"/>
      <c r="D538" s="31"/>
      <c r="E538" s="18"/>
      <c r="F538" s="31"/>
      <c r="H538" s="36"/>
    </row>
    <row r="539" spans="3:8" x14ac:dyDescent="0.25">
      <c r="C539" s="31"/>
      <c r="D539" s="31"/>
      <c r="E539" s="18"/>
      <c r="F539" s="31"/>
      <c r="H539" s="36"/>
    </row>
    <row r="540" spans="3:8" x14ac:dyDescent="0.25">
      <c r="C540" s="31"/>
      <c r="D540" s="31"/>
      <c r="E540" s="18"/>
      <c r="F540" s="31"/>
      <c r="H540" s="36"/>
    </row>
    <row r="541" spans="3:8" x14ac:dyDescent="0.25">
      <c r="C541" s="31"/>
      <c r="D541" s="31"/>
      <c r="E541" s="18"/>
      <c r="F541" s="31"/>
      <c r="H541" s="36"/>
    </row>
    <row r="542" spans="3:8" x14ac:dyDescent="0.25">
      <c r="C542" s="31"/>
      <c r="D542" s="31"/>
      <c r="E542" s="18"/>
      <c r="F542" s="31"/>
      <c r="H542" s="36"/>
    </row>
    <row r="543" spans="3:8" x14ac:dyDescent="0.25">
      <c r="C543" s="31"/>
      <c r="D543" s="31"/>
      <c r="E543" s="18"/>
      <c r="F543" s="31"/>
      <c r="H543" s="36"/>
    </row>
    <row r="544" spans="3:8" x14ac:dyDescent="0.25">
      <c r="C544" s="31"/>
      <c r="D544" s="31"/>
      <c r="E544" s="18"/>
      <c r="F544" s="31"/>
      <c r="H544" s="36"/>
    </row>
    <row r="545" spans="3:8" x14ac:dyDescent="0.25">
      <c r="C545" s="31"/>
      <c r="D545" s="31"/>
      <c r="E545" s="18"/>
      <c r="F545" s="31"/>
      <c r="H545" s="36"/>
    </row>
    <row r="546" spans="3:8" x14ac:dyDescent="0.25">
      <c r="C546" s="31"/>
      <c r="D546" s="31"/>
      <c r="E546" s="18"/>
      <c r="F546" s="31"/>
      <c r="H546" s="36"/>
    </row>
    <row r="547" spans="3:8" x14ac:dyDescent="0.25">
      <c r="C547" s="31"/>
      <c r="D547" s="31"/>
      <c r="E547" s="18"/>
      <c r="F547" s="31"/>
      <c r="H547" s="36"/>
    </row>
    <row r="548" spans="3:8" x14ac:dyDescent="0.25">
      <c r="C548" s="31"/>
      <c r="D548" s="31"/>
      <c r="E548" s="18"/>
      <c r="F548" s="31"/>
      <c r="H548" s="36"/>
    </row>
    <row r="549" spans="3:8" x14ac:dyDescent="0.25">
      <c r="C549" s="31"/>
      <c r="D549" s="31"/>
      <c r="E549" s="18"/>
      <c r="F549" s="31"/>
      <c r="H549" s="36"/>
    </row>
    <row r="550" spans="3:8" x14ac:dyDescent="0.25">
      <c r="C550" s="31"/>
      <c r="D550" s="31"/>
      <c r="E550" s="18"/>
      <c r="F550" s="31"/>
      <c r="H550" s="36"/>
    </row>
    <row r="551" spans="3:8" x14ac:dyDescent="0.25">
      <c r="C551" s="31"/>
      <c r="D551" s="31"/>
      <c r="E551" s="18"/>
      <c r="F551" s="31"/>
      <c r="H551" s="36"/>
    </row>
    <row r="552" spans="3:8" x14ac:dyDescent="0.25">
      <c r="C552" s="31"/>
      <c r="D552" s="31"/>
      <c r="E552" s="18"/>
      <c r="F552" s="31"/>
      <c r="H552" s="36"/>
    </row>
    <row r="553" spans="3:8" x14ac:dyDescent="0.25">
      <c r="C553" s="31"/>
      <c r="D553" s="31"/>
      <c r="E553" s="18"/>
      <c r="F553" s="31"/>
      <c r="H553" s="36"/>
    </row>
    <row r="554" spans="3:8" x14ac:dyDescent="0.25">
      <c r="C554" s="31"/>
      <c r="D554" s="31"/>
      <c r="E554" s="18"/>
      <c r="F554" s="31"/>
      <c r="H554" s="36"/>
    </row>
    <row r="555" spans="3:8" x14ac:dyDescent="0.25">
      <c r="C555" s="31"/>
      <c r="D555" s="31"/>
      <c r="E555" s="18"/>
      <c r="F555" s="31"/>
      <c r="H555" s="36"/>
    </row>
    <row r="556" spans="3:8" x14ac:dyDescent="0.25">
      <c r="C556" s="31"/>
      <c r="D556" s="31"/>
      <c r="E556" s="18"/>
      <c r="F556" s="31"/>
      <c r="H556" s="36"/>
    </row>
    <row r="557" spans="3:8" x14ac:dyDescent="0.25">
      <c r="C557" s="31"/>
      <c r="D557" s="31"/>
      <c r="E557" s="18"/>
      <c r="F557" s="31"/>
      <c r="H557" s="36"/>
    </row>
    <row r="558" spans="3:8" x14ac:dyDescent="0.25">
      <c r="C558" s="31"/>
      <c r="D558" s="31"/>
      <c r="E558" s="18"/>
      <c r="F558" s="31"/>
      <c r="H558" s="36"/>
    </row>
    <row r="559" spans="3:8" x14ac:dyDescent="0.25">
      <c r="C559" s="31"/>
      <c r="D559" s="31"/>
      <c r="E559" s="18"/>
      <c r="F559" s="31"/>
      <c r="H559" s="36"/>
    </row>
    <row r="560" spans="3:8" x14ac:dyDescent="0.25">
      <c r="C560" s="31"/>
      <c r="D560" s="31"/>
      <c r="E560" s="18"/>
      <c r="F560" s="31"/>
      <c r="H560" s="36"/>
    </row>
    <row r="561" spans="3:8" x14ac:dyDescent="0.25">
      <c r="C561" s="31"/>
      <c r="D561" s="31"/>
      <c r="E561" s="18"/>
      <c r="F561" s="31"/>
      <c r="H561" s="36"/>
    </row>
    <row r="562" spans="3:8" x14ac:dyDescent="0.25">
      <c r="C562" s="31"/>
      <c r="D562" s="31"/>
      <c r="E562" s="18"/>
      <c r="F562" s="31"/>
      <c r="H562" s="36"/>
    </row>
    <row r="563" spans="3:8" x14ac:dyDescent="0.25">
      <c r="C563" s="31"/>
      <c r="D563" s="31"/>
      <c r="E563" s="18"/>
      <c r="F563" s="31"/>
      <c r="H563" s="36"/>
    </row>
    <row r="564" spans="3:8" x14ac:dyDescent="0.25">
      <c r="C564" s="31"/>
      <c r="D564" s="31"/>
      <c r="E564" s="18"/>
      <c r="F564" s="31"/>
      <c r="H564" s="36"/>
    </row>
    <row r="565" spans="3:8" x14ac:dyDescent="0.25">
      <c r="C565" s="31"/>
      <c r="D565" s="31"/>
      <c r="E565" s="18"/>
      <c r="F565" s="31"/>
      <c r="H565" s="36"/>
    </row>
    <row r="566" spans="3:8" x14ac:dyDescent="0.25">
      <c r="C566" s="31"/>
      <c r="D566" s="31"/>
      <c r="E566" s="18"/>
      <c r="F566" s="31"/>
      <c r="H566" s="36"/>
    </row>
    <row r="567" spans="3:8" x14ac:dyDescent="0.25">
      <c r="C567" s="31"/>
      <c r="D567" s="31"/>
      <c r="E567" s="18"/>
      <c r="F567" s="31"/>
      <c r="H567" s="36"/>
    </row>
    <row r="568" spans="3:8" x14ac:dyDescent="0.25">
      <c r="C568" s="31"/>
      <c r="D568" s="31"/>
      <c r="E568" s="18"/>
      <c r="F568" s="31"/>
      <c r="H568" s="36"/>
    </row>
    <row r="569" spans="3:8" x14ac:dyDescent="0.25">
      <c r="C569" s="31"/>
      <c r="D569" s="31"/>
      <c r="E569" s="18"/>
      <c r="F569" s="31"/>
      <c r="H569" s="36"/>
    </row>
    <row r="570" spans="3:8" x14ac:dyDescent="0.25">
      <c r="C570" s="31"/>
      <c r="D570" s="31"/>
      <c r="E570" s="18"/>
      <c r="F570" s="31"/>
      <c r="H570" s="36"/>
    </row>
    <row r="571" spans="3:8" x14ac:dyDescent="0.25">
      <c r="C571" s="31"/>
      <c r="D571" s="31"/>
      <c r="E571" s="18"/>
      <c r="F571" s="31"/>
      <c r="H571" s="36"/>
    </row>
    <row r="572" spans="3:8" x14ac:dyDescent="0.25">
      <c r="C572" s="31"/>
      <c r="D572" s="31"/>
      <c r="E572" s="18"/>
      <c r="F572" s="31"/>
      <c r="H572" s="36"/>
    </row>
    <row r="573" spans="3:8" x14ac:dyDescent="0.25">
      <c r="C573" s="31"/>
      <c r="D573" s="31"/>
      <c r="E573" s="18"/>
      <c r="F573" s="31"/>
      <c r="H573" s="36"/>
    </row>
    <row r="574" spans="3:8" x14ac:dyDescent="0.25">
      <c r="C574" s="31"/>
      <c r="D574" s="31"/>
      <c r="E574" s="18"/>
      <c r="F574" s="31"/>
      <c r="H574" s="36"/>
    </row>
    <row r="575" spans="3:8" x14ac:dyDescent="0.25">
      <c r="C575" s="31"/>
      <c r="D575" s="31"/>
      <c r="E575" s="18"/>
      <c r="F575" s="31"/>
      <c r="H575" s="36"/>
    </row>
    <row r="576" spans="3:8" x14ac:dyDescent="0.25">
      <c r="C576" s="31"/>
      <c r="D576" s="31"/>
      <c r="E576" s="18"/>
      <c r="F576" s="31"/>
      <c r="H576" s="36"/>
    </row>
    <row r="577" spans="3:8" x14ac:dyDescent="0.25">
      <c r="C577" s="31"/>
      <c r="D577" s="31"/>
      <c r="E577" s="18"/>
      <c r="F577" s="31"/>
      <c r="H577" s="36"/>
    </row>
    <row r="578" spans="3:8" x14ac:dyDescent="0.25">
      <c r="C578" s="31"/>
      <c r="D578" s="31"/>
      <c r="E578" s="18"/>
      <c r="F578" s="31"/>
      <c r="H578" s="36"/>
    </row>
    <row r="579" spans="3:8" x14ac:dyDescent="0.25">
      <c r="C579" s="31"/>
      <c r="D579" s="31"/>
      <c r="E579" s="18"/>
      <c r="F579" s="31"/>
      <c r="H579" s="36"/>
    </row>
    <row r="580" spans="3:8" x14ac:dyDescent="0.25">
      <c r="C580" s="31"/>
      <c r="D580" s="31"/>
      <c r="E580" s="18"/>
      <c r="F580" s="31"/>
      <c r="H580" s="36"/>
    </row>
    <row r="581" spans="3:8" x14ac:dyDescent="0.25">
      <c r="C581" s="31"/>
      <c r="D581" s="31"/>
      <c r="E581" s="18"/>
      <c r="F581" s="31"/>
      <c r="H581" s="36"/>
    </row>
    <row r="582" spans="3:8" x14ac:dyDescent="0.25">
      <c r="C582" s="31"/>
      <c r="D582" s="31"/>
      <c r="E582" s="18"/>
      <c r="F582" s="31"/>
      <c r="H582" s="36"/>
    </row>
    <row r="583" spans="3:8" x14ac:dyDescent="0.25">
      <c r="C583" s="31"/>
      <c r="D583" s="31"/>
      <c r="E583" s="18"/>
      <c r="F583" s="31"/>
      <c r="H583" s="36"/>
    </row>
    <row r="584" spans="3:8" x14ac:dyDescent="0.25">
      <c r="C584" s="31"/>
      <c r="D584" s="31"/>
      <c r="E584" s="18"/>
      <c r="F584" s="31"/>
      <c r="H584" s="36"/>
    </row>
    <row r="585" spans="3:8" x14ac:dyDescent="0.25">
      <c r="C585" s="31"/>
      <c r="D585" s="31"/>
      <c r="E585" s="18"/>
      <c r="F585" s="31"/>
      <c r="H585" s="36"/>
    </row>
    <row r="586" spans="3:8" x14ac:dyDescent="0.25">
      <c r="C586" s="31"/>
      <c r="D586" s="31"/>
      <c r="E586" s="18"/>
      <c r="F586" s="31"/>
      <c r="H586" s="36"/>
    </row>
    <row r="587" spans="3:8" x14ac:dyDescent="0.25">
      <c r="C587" s="31"/>
      <c r="D587" s="31"/>
      <c r="E587" s="18"/>
      <c r="F587" s="31"/>
      <c r="H587" s="36"/>
    </row>
    <row r="588" spans="3:8" x14ac:dyDescent="0.25">
      <c r="C588" s="31"/>
      <c r="D588" s="31"/>
      <c r="E588" s="18"/>
      <c r="F588" s="31"/>
      <c r="H588" s="36"/>
    </row>
    <row r="589" spans="3:8" x14ac:dyDescent="0.25">
      <c r="C589" s="31"/>
      <c r="D589" s="31"/>
      <c r="E589" s="18"/>
      <c r="F589" s="31"/>
      <c r="H589" s="36"/>
    </row>
    <row r="590" spans="3:8" x14ac:dyDescent="0.25">
      <c r="C590" s="31"/>
      <c r="D590" s="31"/>
      <c r="E590" s="18"/>
      <c r="F590" s="31"/>
      <c r="H590" s="36"/>
    </row>
    <row r="591" spans="3:8" x14ac:dyDescent="0.25">
      <c r="C591" s="31"/>
      <c r="D591" s="31"/>
      <c r="E591" s="18"/>
      <c r="F591" s="31"/>
      <c r="H591" s="36"/>
    </row>
    <row r="592" spans="3:8" x14ac:dyDescent="0.25">
      <c r="C592" s="31"/>
      <c r="D592" s="31"/>
      <c r="E592" s="18"/>
      <c r="F592" s="31"/>
      <c r="H592" s="36"/>
    </row>
    <row r="593" spans="3:8" x14ac:dyDescent="0.25">
      <c r="C593" s="31"/>
      <c r="D593" s="31"/>
      <c r="E593" s="18"/>
      <c r="F593" s="31"/>
      <c r="H593" s="36"/>
    </row>
    <row r="594" spans="3:8" x14ac:dyDescent="0.25">
      <c r="C594" s="31"/>
      <c r="D594" s="31"/>
      <c r="E594" s="18"/>
      <c r="F594" s="31"/>
      <c r="H594" s="36"/>
    </row>
    <row r="595" spans="3:8" x14ac:dyDescent="0.25">
      <c r="C595" s="31"/>
      <c r="D595" s="31"/>
      <c r="E595" s="18"/>
      <c r="F595" s="31"/>
      <c r="H595" s="36"/>
    </row>
    <row r="596" spans="3:8" x14ac:dyDescent="0.25">
      <c r="C596" s="31"/>
      <c r="D596" s="31"/>
      <c r="E596" s="18"/>
      <c r="F596" s="31"/>
      <c r="H596" s="36"/>
    </row>
    <row r="597" spans="3:8" x14ac:dyDescent="0.25">
      <c r="C597" s="31"/>
      <c r="D597" s="31"/>
      <c r="E597" s="18"/>
      <c r="F597" s="31"/>
      <c r="H597" s="36"/>
    </row>
    <row r="598" spans="3:8" x14ac:dyDescent="0.25">
      <c r="C598" s="31"/>
      <c r="D598" s="31"/>
      <c r="E598" s="18"/>
      <c r="F598" s="31"/>
      <c r="H598" s="36"/>
    </row>
    <row r="599" spans="3:8" x14ac:dyDescent="0.25">
      <c r="C599" s="31"/>
      <c r="D599" s="31"/>
      <c r="E599" s="18"/>
      <c r="F599" s="31"/>
      <c r="H599" s="36"/>
    </row>
    <row r="600" spans="3:8" x14ac:dyDescent="0.25">
      <c r="C600" s="31"/>
      <c r="D600" s="31"/>
      <c r="E600" s="18"/>
      <c r="F600" s="31"/>
      <c r="H600" s="36"/>
    </row>
    <row r="601" spans="3:8" x14ac:dyDescent="0.25">
      <c r="C601" s="31"/>
      <c r="D601" s="31"/>
      <c r="E601" s="18"/>
      <c r="F601" s="31"/>
      <c r="H601" s="36"/>
    </row>
    <row r="602" spans="3:8" x14ac:dyDescent="0.25">
      <c r="C602" s="31"/>
      <c r="D602" s="31"/>
      <c r="E602" s="18"/>
      <c r="F602" s="31"/>
      <c r="H602" s="36"/>
    </row>
    <row r="603" spans="3:8" x14ac:dyDescent="0.25">
      <c r="C603" s="31"/>
      <c r="D603" s="31"/>
      <c r="E603" s="18"/>
      <c r="F603" s="31"/>
      <c r="H603" s="36"/>
    </row>
    <row r="604" spans="3:8" x14ac:dyDescent="0.25">
      <c r="C604" s="31"/>
      <c r="D604" s="31"/>
      <c r="E604" s="18"/>
      <c r="F604" s="31"/>
      <c r="H604" s="36"/>
    </row>
    <row r="605" spans="3:8" x14ac:dyDescent="0.25">
      <c r="C605" s="31"/>
      <c r="D605" s="31"/>
      <c r="E605" s="18"/>
      <c r="F605" s="31"/>
      <c r="H605" s="36"/>
    </row>
    <row r="606" spans="3:8" x14ac:dyDescent="0.25">
      <c r="C606" s="31"/>
      <c r="D606" s="31"/>
      <c r="E606" s="18"/>
      <c r="F606" s="31"/>
      <c r="H606" s="36"/>
    </row>
    <row r="607" spans="3:8" x14ac:dyDescent="0.25">
      <c r="C607" s="31"/>
      <c r="D607" s="31"/>
      <c r="E607" s="18"/>
      <c r="F607" s="31"/>
      <c r="H607" s="36"/>
    </row>
    <row r="608" spans="3:8" x14ac:dyDescent="0.25">
      <c r="C608" s="31"/>
      <c r="D608" s="31"/>
      <c r="E608" s="18"/>
      <c r="F608" s="31"/>
      <c r="H608" s="36"/>
    </row>
    <row r="609" spans="3:8" x14ac:dyDescent="0.25">
      <c r="C609" s="31"/>
      <c r="D609" s="31"/>
      <c r="E609" s="18"/>
      <c r="F609" s="31"/>
      <c r="H609" s="36"/>
    </row>
    <row r="610" spans="3:8" x14ac:dyDescent="0.25">
      <c r="C610" s="31"/>
      <c r="D610" s="31"/>
      <c r="E610" s="18"/>
      <c r="F610" s="31"/>
      <c r="H610" s="36"/>
    </row>
    <row r="611" spans="3:8" x14ac:dyDescent="0.25">
      <c r="C611" s="31"/>
      <c r="D611" s="31"/>
      <c r="E611" s="18"/>
      <c r="F611" s="31"/>
      <c r="H611" s="36"/>
    </row>
    <row r="612" spans="3:8" x14ac:dyDescent="0.25">
      <c r="C612" s="31"/>
      <c r="D612" s="31"/>
      <c r="E612" s="18"/>
      <c r="F612" s="31"/>
      <c r="H612" s="36"/>
    </row>
    <row r="613" spans="3:8" x14ac:dyDescent="0.25">
      <c r="C613" s="31"/>
      <c r="D613" s="31"/>
      <c r="E613" s="18"/>
      <c r="F613" s="31"/>
      <c r="H613" s="36"/>
    </row>
    <row r="614" spans="3:8" x14ac:dyDescent="0.25">
      <c r="C614" s="31"/>
      <c r="D614" s="31"/>
      <c r="E614" s="18"/>
      <c r="F614" s="31"/>
      <c r="H614" s="36"/>
    </row>
    <row r="615" spans="3:8" x14ac:dyDescent="0.25">
      <c r="C615" s="31"/>
      <c r="D615" s="31"/>
      <c r="E615" s="18"/>
      <c r="F615" s="31"/>
      <c r="H615" s="36"/>
    </row>
    <row r="616" spans="3:8" x14ac:dyDescent="0.25">
      <c r="C616" s="31"/>
      <c r="D616" s="31"/>
      <c r="E616" s="18"/>
      <c r="F616" s="31"/>
      <c r="H616" s="36"/>
    </row>
    <row r="617" spans="3:8" x14ac:dyDescent="0.25">
      <c r="C617" s="31"/>
      <c r="D617" s="31"/>
      <c r="E617" s="18"/>
      <c r="F617" s="31"/>
      <c r="H617" s="36"/>
    </row>
    <row r="618" spans="3:8" x14ac:dyDescent="0.25">
      <c r="C618" s="31"/>
      <c r="D618" s="31"/>
      <c r="E618" s="18"/>
      <c r="F618" s="31"/>
      <c r="H618" s="36"/>
    </row>
    <row r="619" spans="3:8" x14ac:dyDescent="0.25">
      <c r="C619" s="31"/>
      <c r="D619" s="31"/>
      <c r="E619" s="18"/>
      <c r="F619" s="31"/>
      <c r="H619" s="36"/>
    </row>
    <row r="620" spans="3:8" x14ac:dyDescent="0.25">
      <c r="C620" s="31"/>
      <c r="D620" s="31"/>
      <c r="E620" s="18"/>
      <c r="F620" s="31"/>
      <c r="H620" s="36"/>
    </row>
    <row r="621" spans="3:8" x14ac:dyDescent="0.25">
      <c r="C621" s="31"/>
      <c r="D621" s="31"/>
      <c r="E621" s="18"/>
      <c r="F621" s="31"/>
      <c r="H621" s="36"/>
    </row>
    <row r="622" spans="3:8" x14ac:dyDescent="0.25">
      <c r="C622" s="31"/>
      <c r="D622" s="31"/>
      <c r="E622" s="18"/>
      <c r="F622" s="31"/>
      <c r="H622" s="36"/>
    </row>
    <row r="623" spans="3:8" x14ac:dyDescent="0.25">
      <c r="C623" s="31"/>
      <c r="D623" s="31"/>
      <c r="E623" s="18"/>
      <c r="F623" s="31"/>
      <c r="H623" s="36"/>
    </row>
    <row r="624" spans="3:8" x14ac:dyDescent="0.25">
      <c r="C624" s="31"/>
      <c r="D624" s="31"/>
      <c r="E624" s="18"/>
      <c r="F624" s="31"/>
      <c r="H624" s="36"/>
    </row>
    <row r="625" spans="3:8" x14ac:dyDescent="0.25">
      <c r="C625" s="31"/>
      <c r="D625" s="31"/>
      <c r="E625" s="18"/>
      <c r="F625" s="31"/>
      <c r="H625" s="36"/>
    </row>
    <row r="626" spans="3:8" x14ac:dyDescent="0.25">
      <c r="C626" s="31"/>
      <c r="D626" s="31"/>
      <c r="E626" s="18"/>
      <c r="F626" s="31"/>
      <c r="H626" s="36"/>
    </row>
    <row r="627" spans="3:8" x14ac:dyDescent="0.25">
      <c r="C627" s="31"/>
      <c r="D627" s="31"/>
      <c r="E627" s="18"/>
      <c r="F627" s="31"/>
      <c r="H627" s="36"/>
    </row>
    <row r="628" spans="3:8" x14ac:dyDescent="0.25">
      <c r="C628" s="31"/>
      <c r="D628" s="31"/>
      <c r="E628" s="18"/>
      <c r="F628" s="31"/>
      <c r="H628" s="36"/>
    </row>
    <row r="629" spans="3:8" x14ac:dyDescent="0.25">
      <c r="C629" s="31"/>
      <c r="D629" s="31"/>
      <c r="E629" s="18"/>
      <c r="F629" s="31"/>
      <c r="H629" s="36"/>
    </row>
    <row r="630" spans="3:8" x14ac:dyDescent="0.25">
      <c r="C630" s="31"/>
      <c r="D630" s="31"/>
      <c r="E630" s="18"/>
      <c r="F630" s="31"/>
      <c r="H630" s="36"/>
    </row>
    <row r="631" spans="3:8" x14ac:dyDescent="0.25">
      <c r="C631" s="31"/>
      <c r="D631" s="31"/>
      <c r="E631" s="18"/>
      <c r="F631" s="31"/>
      <c r="H631" s="36"/>
    </row>
    <row r="632" spans="3:8" x14ac:dyDescent="0.25">
      <c r="C632" s="31"/>
      <c r="D632" s="31"/>
      <c r="E632" s="18"/>
      <c r="F632" s="31"/>
      <c r="H632" s="36"/>
    </row>
    <row r="633" spans="3:8" x14ac:dyDescent="0.25">
      <c r="C633" s="31"/>
      <c r="D633" s="31"/>
      <c r="E633" s="18"/>
      <c r="F633" s="31"/>
      <c r="H633" s="36"/>
    </row>
    <row r="634" spans="3:8" x14ac:dyDescent="0.25">
      <c r="C634" s="31"/>
      <c r="D634" s="31"/>
      <c r="E634" s="18"/>
      <c r="F634" s="31"/>
      <c r="H634" s="36"/>
    </row>
    <row r="635" spans="3:8" x14ac:dyDescent="0.25">
      <c r="C635" s="31"/>
      <c r="D635" s="31"/>
      <c r="E635" s="18"/>
      <c r="F635" s="31"/>
      <c r="H635" s="36"/>
    </row>
    <row r="636" spans="3:8" x14ac:dyDescent="0.25">
      <c r="C636" s="31"/>
      <c r="D636" s="31"/>
      <c r="E636" s="18"/>
      <c r="F636" s="31"/>
      <c r="H636" s="36"/>
    </row>
    <row r="637" spans="3:8" x14ac:dyDescent="0.25">
      <c r="C637" s="31"/>
      <c r="D637" s="31"/>
      <c r="E637" s="18"/>
      <c r="F637" s="31"/>
      <c r="H637" s="36"/>
    </row>
    <row r="638" spans="3:8" x14ac:dyDescent="0.25">
      <c r="C638" s="31"/>
      <c r="D638" s="31"/>
      <c r="E638" s="18"/>
      <c r="F638" s="31"/>
      <c r="H638" s="36"/>
    </row>
    <row r="639" spans="3:8" x14ac:dyDescent="0.25">
      <c r="C639" s="31"/>
      <c r="D639" s="31"/>
      <c r="E639" s="18"/>
      <c r="F639" s="31"/>
      <c r="H639" s="36"/>
    </row>
    <row r="640" spans="3:8" x14ac:dyDescent="0.25">
      <c r="C640" s="31"/>
      <c r="D640" s="31"/>
      <c r="E640" s="18"/>
      <c r="F640" s="31"/>
      <c r="H640" s="36"/>
    </row>
    <row r="641" spans="3:8" x14ac:dyDescent="0.25">
      <c r="C641" s="31"/>
      <c r="D641" s="31"/>
      <c r="E641" s="18"/>
      <c r="F641" s="31"/>
      <c r="H641" s="36"/>
    </row>
    <row r="642" spans="3:8" x14ac:dyDescent="0.25">
      <c r="C642" s="31"/>
      <c r="D642" s="31"/>
      <c r="E642" s="18"/>
      <c r="F642" s="31"/>
      <c r="H642" s="36"/>
    </row>
    <row r="643" spans="3:8" x14ac:dyDescent="0.25">
      <c r="C643" s="31"/>
      <c r="D643" s="31"/>
      <c r="E643" s="18"/>
      <c r="F643" s="31"/>
      <c r="H643" s="36"/>
    </row>
    <row r="644" spans="3:8" x14ac:dyDescent="0.25">
      <c r="C644" s="31"/>
      <c r="D644" s="31"/>
      <c r="E644" s="18"/>
      <c r="F644" s="31"/>
      <c r="H644" s="36"/>
    </row>
    <row r="645" spans="3:8" x14ac:dyDescent="0.25">
      <c r="C645" s="31"/>
      <c r="D645" s="31"/>
      <c r="E645" s="18"/>
      <c r="F645" s="31"/>
      <c r="H645" s="36"/>
    </row>
    <row r="646" spans="3:8" x14ac:dyDescent="0.25">
      <c r="C646" s="31"/>
      <c r="D646" s="31"/>
      <c r="E646" s="18"/>
      <c r="F646" s="31"/>
      <c r="H646" s="36"/>
    </row>
    <row r="647" spans="3:8" x14ac:dyDescent="0.25">
      <c r="C647" s="31"/>
      <c r="D647" s="31"/>
      <c r="E647" s="18"/>
      <c r="F647" s="31"/>
      <c r="H647" s="36"/>
    </row>
    <row r="648" spans="3:8" x14ac:dyDescent="0.25">
      <c r="C648" s="31"/>
      <c r="D648" s="31"/>
      <c r="E648" s="18"/>
      <c r="F648" s="31"/>
      <c r="H648" s="36"/>
    </row>
    <row r="649" spans="3:8" x14ac:dyDescent="0.25">
      <c r="C649" s="31"/>
      <c r="D649" s="31"/>
      <c r="E649" s="18"/>
      <c r="F649" s="31"/>
      <c r="H649" s="36"/>
    </row>
    <row r="650" spans="3:8" x14ac:dyDescent="0.25">
      <c r="C650" s="31"/>
      <c r="D650" s="31"/>
      <c r="E650" s="18"/>
      <c r="F650" s="31"/>
      <c r="H650" s="36"/>
    </row>
    <row r="651" spans="3:8" x14ac:dyDescent="0.25">
      <c r="C651" s="31"/>
      <c r="D651" s="31"/>
      <c r="E651" s="18"/>
      <c r="F651" s="31"/>
      <c r="H651" s="36"/>
    </row>
    <row r="652" spans="3:8" x14ac:dyDescent="0.25">
      <c r="C652" s="31"/>
      <c r="D652" s="31"/>
      <c r="E652" s="18"/>
      <c r="F652" s="31"/>
      <c r="H652" s="36"/>
    </row>
    <row r="653" spans="3:8" x14ac:dyDescent="0.25">
      <c r="C653" s="31"/>
      <c r="D653" s="31"/>
      <c r="E653" s="18"/>
      <c r="F653" s="31"/>
      <c r="H653" s="36"/>
    </row>
    <row r="654" spans="3:8" x14ac:dyDescent="0.25">
      <c r="C654" s="31"/>
      <c r="D654" s="31"/>
      <c r="E654" s="18"/>
      <c r="F654" s="31"/>
      <c r="H654" s="36"/>
    </row>
    <row r="655" spans="3:8" x14ac:dyDescent="0.25">
      <c r="C655" s="31"/>
      <c r="D655" s="31"/>
      <c r="E655" s="18"/>
      <c r="F655" s="31"/>
      <c r="H655" s="36"/>
    </row>
    <row r="656" spans="3:8" x14ac:dyDescent="0.25">
      <c r="C656" s="31"/>
      <c r="D656" s="31"/>
      <c r="E656" s="18"/>
      <c r="F656" s="31"/>
      <c r="H656" s="36"/>
    </row>
    <row r="657" spans="3:8" x14ac:dyDescent="0.25">
      <c r="C657" s="31"/>
      <c r="D657" s="31"/>
      <c r="E657" s="18"/>
      <c r="F657" s="31"/>
      <c r="H657" s="36"/>
    </row>
    <row r="658" spans="3:8" x14ac:dyDescent="0.25">
      <c r="C658" s="31"/>
      <c r="D658" s="31"/>
      <c r="E658" s="18"/>
      <c r="F658" s="31"/>
      <c r="H658" s="36"/>
    </row>
    <row r="659" spans="3:8" x14ac:dyDescent="0.25">
      <c r="C659" s="31"/>
      <c r="D659" s="31"/>
      <c r="E659" s="18"/>
      <c r="F659" s="31"/>
      <c r="H659" s="36"/>
    </row>
    <row r="660" spans="3:8" x14ac:dyDescent="0.25">
      <c r="C660" s="31"/>
      <c r="D660" s="31"/>
      <c r="E660" s="18"/>
      <c r="F660" s="31"/>
      <c r="H660" s="36"/>
    </row>
    <row r="661" spans="3:8" x14ac:dyDescent="0.25">
      <c r="C661" s="31"/>
      <c r="D661" s="31"/>
      <c r="E661" s="18"/>
      <c r="F661" s="31"/>
      <c r="H661" s="36"/>
    </row>
    <row r="662" spans="3:8" x14ac:dyDescent="0.25">
      <c r="C662" s="31"/>
      <c r="D662" s="31"/>
      <c r="E662" s="18"/>
      <c r="F662" s="31"/>
      <c r="H662" s="36"/>
    </row>
    <row r="663" spans="3:8" x14ac:dyDescent="0.25">
      <c r="C663" s="31"/>
      <c r="D663" s="31"/>
      <c r="E663" s="18"/>
      <c r="F663" s="31"/>
      <c r="H663" s="36"/>
    </row>
    <row r="664" spans="3:8" x14ac:dyDescent="0.25">
      <c r="C664" s="31"/>
      <c r="D664" s="31"/>
      <c r="E664" s="18"/>
      <c r="F664" s="31"/>
      <c r="H664" s="36"/>
    </row>
    <row r="665" spans="3:8" x14ac:dyDescent="0.25">
      <c r="C665" s="31"/>
      <c r="D665" s="31"/>
      <c r="E665" s="18"/>
      <c r="F665" s="31"/>
      <c r="H665" s="36"/>
    </row>
    <row r="666" spans="3:8" x14ac:dyDescent="0.25">
      <c r="C666" s="31"/>
      <c r="D666" s="31"/>
      <c r="E666" s="18"/>
      <c r="F666" s="31"/>
      <c r="H666" s="36"/>
    </row>
    <row r="667" spans="3:8" x14ac:dyDescent="0.25">
      <c r="C667" s="31"/>
      <c r="D667" s="31"/>
      <c r="E667" s="18"/>
      <c r="F667" s="31"/>
      <c r="H667" s="36"/>
    </row>
    <row r="668" spans="3:8" x14ac:dyDescent="0.25">
      <c r="C668" s="31"/>
      <c r="D668" s="31"/>
      <c r="E668" s="18"/>
      <c r="F668" s="31"/>
      <c r="H668" s="36"/>
    </row>
    <row r="669" spans="3:8" x14ac:dyDescent="0.25">
      <c r="C669" s="31"/>
      <c r="D669" s="31"/>
      <c r="E669" s="18"/>
      <c r="F669" s="31"/>
      <c r="H669" s="36"/>
    </row>
    <row r="670" spans="3:8" x14ac:dyDescent="0.25">
      <c r="C670" s="31"/>
      <c r="D670" s="31"/>
      <c r="E670" s="18"/>
      <c r="F670" s="31"/>
      <c r="H670" s="36"/>
    </row>
    <row r="671" spans="3:8" x14ac:dyDescent="0.25">
      <c r="C671" s="31"/>
      <c r="D671" s="31"/>
      <c r="E671" s="18"/>
      <c r="F671" s="31"/>
      <c r="H671" s="36"/>
    </row>
    <row r="672" spans="3:8" x14ac:dyDescent="0.25">
      <c r="C672" s="31"/>
      <c r="D672" s="31"/>
      <c r="E672" s="18"/>
      <c r="F672" s="31"/>
      <c r="H672" s="36"/>
    </row>
    <row r="673" spans="3:8" x14ac:dyDescent="0.25">
      <c r="C673" s="31"/>
      <c r="D673" s="31"/>
      <c r="E673" s="18"/>
      <c r="F673" s="31"/>
      <c r="H673" s="36"/>
    </row>
    <row r="674" spans="3:8" x14ac:dyDescent="0.25">
      <c r="C674" s="31"/>
      <c r="D674" s="31"/>
      <c r="E674" s="18"/>
      <c r="F674" s="31"/>
      <c r="H674" s="36"/>
    </row>
    <row r="675" spans="3:8" x14ac:dyDescent="0.25">
      <c r="C675" s="31"/>
      <c r="D675" s="31"/>
      <c r="E675" s="18"/>
      <c r="F675" s="31"/>
      <c r="H675" s="36"/>
    </row>
    <row r="676" spans="3:8" x14ac:dyDescent="0.25">
      <c r="C676" s="31"/>
      <c r="D676" s="31"/>
      <c r="E676" s="18"/>
      <c r="F676" s="31"/>
      <c r="H676" s="36"/>
    </row>
    <row r="677" spans="3:8" x14ac:dyDescent="0.25">
      <c r="C677" s="31"/>
      <c r="D677" s="31"/>
      <c r="E677" s="18"/>
      <c r="F677" s="31"/>
      <c r="H677" s="36"/>
    </row>
    <row r="678" spans="3:8" x14ac:dyDescent="0.25">
      <c r="C678" s="31"/>
      <c r="D678" s="31"/>
      <c r="E678" s="18"/>
      <c r="F678" s="31"/>
      <c r="H678" s="36"/>
    </row>
    <row r="679" spans="3:8" x14ac:dyDescent="0.25">
      <c r="C679" s="31"/>
      <c r="D679" s="31"/>
      <c r="E679" s="18"/>
      <c r="F679" s="31"/>
      <c r="H679" s="36"/>
    </row>
    <row r="680" spans="3:8" x14ac:dyDescent="0.25">
      <c r="C680" s="31"/>
      <c r="D680" s="31"/>
      <c r="E680" s="18"/>
      <c r="F680" s="31"/>
      <c r="H680" s="36"/>
    </row>
    <row r="681" spans="3:8" x14ac:dyDescent="0.25">
      <c r="C681" s="31"/>
      <c r="D681" s="31"/>
      <c r="E681" s="18"/>
      <c r="F681" s="31"/>
      <c r="H681" s="36"/>
    </row>
    <row r="682" spans="3:8" x14ac:dyDescent="0.25">
      <c r="C682" s="31"/>
      <c r="D682" s="31"/>
      <c r="E682" s="18"/>
      <c r="F682" s="31"/>
      <c r="H682" s="36"/>
    </row>
    <row r="683" spans="3:8" x14ac:dyDescent="0.25">
      <c r="C683" s="31"/>
      <c r="D683" s="31"/>
      <c r="E683" s="18"/>
      <c r="F683" s="31"/>
      <c r="H683" s="36"/>
    </row>
    <row r="684" spans="3:8" x14ac:dyDescent="0.25">
      <c r="C684" s="31"/>
      <c r="D684" s="31"/>
      <c r="E684" s="18"/>
      <c r="F684" s="31"/>
      <c r="H684" s="36"/>
    </row>
    <row r="685" spans="3:8" x14ac:dyDescent="0.25">
      <c r="C685" s="31"/>
      <c r="D685" s="31"/>
      <c r="E685" s="18"/>
      <c r="F685" s="31"/>
      <c r="H685" s="36"/>
    </row>
    <row r="686" spans="3:8" x14ac:dyDescent="0.25">
      <c r="C686" s="31"/>
      <c r="D686" s="31"/>
      <c r="E686" s="18"/>
      <c r="F686" s="31"/>
      <c r="H686" s="36"/>
    </row>
    <row r="687" spans="3:8" x14ac:dyDescent="0.25">
      <c r="C687" s="31"/>
      <c r="D687" s="31"/>
      <c r="E687" s="18"/>
      <c r="F687" s="31"/>
      <c r="H687" s="36"/>
    </row>
    <row r="688" spans="3:8" x14ac:dyDescent="0.25">
      <c r="C688" s="31"/>
      <c r="D688" s="31"/>
      <c r="E688" s="18"/>
      <c r="F688" s="31"/>
      <c r="H688" s="36"/>
    </row>
    <row r="689" spans="3:8" x14ac:dyDescent="0.25">
      <c r="C689" s="31"/>
      <c r="D689" s="31"/>
      <c r="E689" s="18"/>
      <c r="F689" s="31"/>
      <c r="H689" s="36"/>
    </row>
    <row r="690" spans="3:8" x14ac:dyDescent="0.25">
      <c r="C690" s="31"/>
      <c r="D690" s="31"/>
      <c r="E690" s="18"/>
      <c r="F690" s="31"/>
      <c r="H690" s="36"/>
    </row>
    <row r="691" spans="3:8" x14ac:dyDescent="0.25">
      <c r="C691" s="31"/>
      <c r="D691" s="31"/>
      <c r="E691" s="18"/>
      <c r="F691" s="31"/>
      <c r="H691" s="36"/>
    </row>
    <row r="692" spans="3:8" x14ac:dyDescent="0.25">
      <c r="C692" s="31"/>
      <c r="D692" s="31"/>
      <c r="E692" s="18"/>
      <c r="F692" s="31"/>
      <c r="H692" s="36"/>
    </row>
    <row r="693" spans="3:8" x14ac:dyDescent="0.25">
      <c r="C693" s="31"/>
      <c r="D693" s="31"/>
      <c r="E693" s="18"/>
      <c r="F693" s="31"/>
      <c r="H693" s="36"/>
    </row>
    <row r="694" spans="3:8" x14ac:dyDescent="0.25">
      <c r="C694" s="31"/>
      <c r="D694" s="31"/>
      <c r="E694" s="18"/>
      <c r="F694" s="31"/>
      <c r="H694" s="36"/>
    </row>
    <row r="695" spans="3:8" x14ac:dyDescent="0.25">
      <c r="C695" s="31"/>
      <c r="D695" s="31"/>
      <c r="E695" s="18"/>
      <c r="F695" s="31"/>
      <c r="H695" s="36"/>
    </row>
    <row r="696" spans="3:8" x14ac:dyDescent="0.25">
      <c r="C696" s="31"/>
      <c r="D696" s="31"/>
      <c r="E696" s="18"/>
      <c r="F696" s="31"/>
      <c r="H696" s="36"/>
    </row>
    <row r="697" spans="3:8" x14ac:dyDescent="0.25">
      <c r="C697" s="31"/>
      <c r="D697" s="31"/>
      <c r="E697" s="18"/>
      <c r="F697" s="31"/>
      <c r="H697" s="36"/>
    </row>
    <row r="698" spans="3:8" x14ac:dyDescent="0.25">
      <c r="C698" s="31"/>
      <c r="D698" s="31"/>
      <c r="E698" s="18"/>
      <c r="F698" s="31"/>
      <c r="H698" s="36"/>
    </row>
    <row r="699" spans="3:8" x14ac:dyDescent="0.25">
      <c r="C699" s="31"/>
      <c r="D699" s="31"/>
      <c r="E699" s="18"/>
      <c r="F699" s="31"/>
      <c r="H699" s="36"/>
    </row>
    <row r="700" spans="3:8" x14ac:dyDescent="0.25">
      <c r="C700" s="31"/>
      <c r="D700" s="31"/>
      <c r="E700" s="18"/>
      <c r="F700" s="31"/>
      <c r="H700" s="36"/>
    </row>
    <row r="701" spans="3:8" x14ac:dyDescent="0.25">
      <c r="C701" s="31"/>
      <c r="D701" s="31"/>
      <c r="E701" s="18"/>
      <c r="F701" s="31"/>
      <c r="H701" s="36"/>
    </row>
    <row r="702" spans="3:8" x14ac:dyDescent="0.25">
      <c r="C702" s="31"/>
      <c r="D702" s="31"/>
      <c r="E702" s="18"/>
      <c r="F702" s="31"/>
      <c r="H702" s="36"/>
    </row>
    <row r="703" spans="3:8" x14ac:dyDescent="0.25">
      <c r="C703" s="31"/>
      <c r="D703" s="31"/>
      <c r="E703" s="18"/>
      <c r="F703" s="31"/>
      <c r="H703" s="36"/>
    </row>
    <row r="704" spans="3:8" x14ac:dyDescent="0.25">
      <c r="C704" s="31"/>
      <c r="D704" s="31"/>
      <c r="E704" s="18"/>
      <c r="F704" s="31"/>
      <c r="H704" s="36"/>
    </row>
    <row r="705" spans="3:8" x14ac:dyDescent="0.25">
      <c r="C705" s="31"/>
      <c r="D705" s="31"/>
      <c r="E705" s="18"/>
      <c r="F705" s="31"/>
      <c r="H705" s="36"/>
    </row>
    <row r="706" spans="3:8" x14ac:dyDescent="0.25">
      <c r="C706" s="31"/>
      <c r="D706" s="31"/>
      <c r="E706" s="18"/>
      <c r="F706" s="31"/>
      <c r="H706" s="36"/>
    </row>
    <row r="707" spans="3:8" x14ac:dyDescent="0.25">
      <c r="C707" s="31"/>
      <c r="D707" s="31"/>
      <c r="E707" s="18"/>
      <c r="F707" s="31"/>
      <c r="H707" s="36"/>
    </row>
    <row r="708" spans="3:8" x14ac:dyDescent="0.25">
      <c r="C708" s="31"/>
      <c r="D708" s="31"/>
      <c r="E708" s="18"/>
      <c r="F708" s="31"/>
      <c r="H708" s="36"/>
    </row>
    <row r="709" spans="3:8" x14ac:dyDescent="0.25">
      <c r="C709" s="31"/>
      <c r="D709" s="31"/>
      <c r="E709" s="18"/>
      <c r="F709" s="31"/>
      <c r="H709" s="36"/>
    </row>
    <row r="710" spans="3:8" x14ac:dyDescent="0.25">
      <c r="C710" s="31"/>
      <c r="D710" s="31"/>
      <c r="E710" s="18"/>
      <c r="F710" s="31"/>
      <c r="H710" s="36"/>
    </row>
    <row r="711" spans="3:8" x14ac:dyDescent="0.25">
      <c r="C711" s="31"/>
      <c r="D711" s="31"/>
      <c r="E711" s="18"/>
      <c r="F711" s="31"/>
      <c r="H711" s="36"/>
    </row>
    <row r="712" spans="3:8" x14ac:dyDescent="0.25">
      <c r="C712" s="31"/>
      <c r="D712" s="31"/>
      <c r="E712" s="18"/>
      <c r="F712" s="31"/>
      <c r="H712" s="36"/>
    </row>
    <row r="713" spans="3:8" x14ac:dyDescent="0.25">
      <c r="C713" s="31"/>
      <c r="D713" s="31"/>
      <c r="E713" s="18"/>
      <c r="F713" s="31"/>
      <c r="H713" s="36"/>
    </row>
    <row r="714" spans="3:8" x14ac:dyDescent="0.25">
      <c r="C714" s="31"/>
      <c r="D714" s="31"/>
      <c r="E714" s="18"/>
      <c r="F714" s="31"/>
      <c r="H714" s="36"/>
    </row>
    <row r="715" spans="3:8" x14ac:dyDescent="0.25">
      <c r="C715" s="31"/>
      <c r="D715" s="31"/>
      <c r="E715" s="18"/>
      <c r="F715" s="31"/>
      <c r="H715" s="36"/>
    </row>
    <row r="716" spans="3:8" x14ac:dyDescent="0.25">
      <c r="C716" s="31"/>
      <c r="D716" s="31"/>
      <c r="E716" s="18"/>
      <c r="F716" s="31"/>
      <c r="H716" s="36"/>
    </row>
    <row r="717" spans="3:8" x14ac:dyDescent="0.25">
      <c r="C717" s="31"/>
      <c r="D717" s="31"/>
      <c r="E717" s="18"/>
      <c r="F717" s="31"/>
      <c r="H717" s="36"/>
    </row>
    <row r="718" spans="3:8" x14ac:dyDescent="0.25">
      <c r="C718" s="31"/>
      <c r="D718" s="31"/>
      <c r="E718" s="18"/>
      <c r="F718" s="31"/>
      <c r="H718" s="36"/>
    </row>
    <row r="719" spans="3:8" x14ac:dyDescent="0.25">
      <c r="C719" s="31"/>
      <c r="D719" s="31"/>
      <c r="E719" s="18"/>
      <c r="F719" s="31"/>
      <c r="H719" s="36"/>
    </row>
    <row r="720" spans="3:8" x14ac:dyDescent="0.25">
      <c r="C720" s="31"/>
      <c r="D720" s="31"/>
      <c r="E720" s="18"/>
      <c r="F720" s="31"/>
      <c r="H720" s="36"/>
    </row>
    <row r="721" spans="3:8" x14ac:dyDescent="0.25">
      <c r="C721" s="31"/>
      <c r="D721" s="31"/>
      <c r="E721" s="18"/>
      <c r="F721" s="31"/>
      <c r="H721" s="36"/>
    </row>
    <row r="722" spans="3:8" x14ac:dyDescent="0.25">
      <c r="C722" s="31"/>
      <c r="D722" s="31"/>
      <c r="E722" s="18"/>
      <c r="F722" s="31"/>
      <c r="H722" s="36"/>
    </row>
    <row r="723" spans="3:8" x14ac:dyDescent="0.25">
      <c r="C723" s="31"/>
      <c r="D723" s="31"/>
      <c r="E723" s="18"/>
      <c r="F723" s="31"/>
      <c r="H723" s="36"/>
    </row>
    <row r="724" spans="3:8" x14ac:dyDescent="0.25">
      <c r="C724" s="31"/>
      <c r="D724" s="31"/>
      <c r="E724" s="18"/>
      <c r="F724" s="31"/>
      <c r="H724" s="36"/>
    </row>
    <row r="725" spans="3:8" x14ac:dyDescent="0.25">
      <c r="C725" s="31"/>
      <c r="D725" s="31"/>
      <c r="E725" s="18"/>
      <c r="F725" s="31"/>
      <c r="H725" s="36"/>
    </row>
    <row r="726" spans="3:8" x14ac:dyDescent="0.25">
      <c r="C726" s="31"/>
      <c r="D726" s="31"/>
      <c r="E726" s="18"/>
      <c r="F726" s="31"/>
      <c r="H726" s="36"/>
    </row>
    <row r="727" spans="3:8" x14ac:dyDescent="0.25">
      <c r="C727" s="31"/>
      <c r="D727" s="31"/>
      <c r="E727" s="18"/>
      <c r="F727" s="31"/>
      <c r="H727" s="36"/>
    </row>
    <row r="728" spans="3:8" x14ac:dyDescent="0.25">
      <c r="C728" s="31"/>
      <c r="D728" s="31"/>
      <c r="E728" s="18"/>
      <c r="F728" s="31"/>
      <c r="H728" s="36"/>
    </row>
    <row r="729" spans="3:8" x14ac:dyDescent="0.25">
      <c r="C729" s="31"/>
      <c r="D729" s="31"/>
      <c r="E729" s="18"/>
      <c r="F729" s="31"/>
      <c r="H729" s="36"/>
    </row>
    <row r="730" spans="3:8" x14ac:dyDescent="0.25">
      <c r="C730" s="31"/>
      <c r="D730" s="31"/>
      <c r="E730" s="18"/>
      <c r="F730" s="31"/>
      <c r="H730" s="36"/>
    </row>
    <row r="731" spans="3:8" x14ac:dyDescent="0.25">
      <c r="C731" s="31"/>
      <c r="D731" s="31"/>
      <c r="E731" s="18"/>
      <c r="F731" s="31"/>
      <c r="H731" s="36"/>
    </row>
    <row r="732" spans="3:8" x14ac:dyDescent="0.25">
      <c r="C732" s="31"/>
      <c r="D732" s="31"/>
      <c r="E732" s="18"/>
      <c r="F732" s="31"/>
      <c r="H732" s="36"/>
    </row>
    <row r="733" spans="3:8" x14ac:dyDescent="0.25">
      <c r="C733" s="31"/>
      <c r="D733" s="31"/>
      <c r="E733" s="18"/>
      <c r="F733" s="31"/>
      <c r="H733" s="36"/>
    </row>
    <row r="734" spans="3:8" x14ac:dyDescent="0.25">
      <c r="C734" s="31"/>
      <c r="D734" s="31"/>
      <c r="E734" s="18"/>
      <c r="F734" s="31"/>
      <c r="H734" s="36"/>
    </row>
    <row r="735" spans="3:8" x14ac:dyDescent="0.25">
      <c r="C735" s="31"/>
      <c r="D735" s="31"/>
      <c r="E735" s="18"/>
      <c r="F735" s="31"/>
      <c r="H735" s="36"/>
    </row>
    <row r="736" spans="3:8" x14ac:dyDescent="0.25">
      <c r="C736" s="31"/>
      <c r="D736" s="31"/>
      <c r="E736" s="18"/>
      <c r="F736" s="31"/>
      <c r="H736" s="36"/>
    </row>
    <row r="737" spans="3:8" x14ac:dyDescent="0.25">
      <c r="C737" s="31"/>
      <c r="D737" s="31"/>
      <c r="E737" s="18"/>
      <c r="F737" s="31"/>
      <c r="H737" s="36"/>
    </row>
    <row r="738" spans="3:8" x14ac:dyDescent="0.25">
      <c r="C738" s="31"/>
      <c r="D738" s="31"/>
      <c r="E738" s="18"/>
      <c r="F738" s="31"/>
      <c r="H738" s="36"/>
    </row>
    <row r="739" spans="3:8" x14ac:dyDescent="0.25">
      <c r="C739" s="31"/>
      <c r="D739" s="31"/>
      <c r="E739" s="18"/>
      <c r="F739" s="31"/>
      <c r="H739" s="36"/>
    </row>
    <row r="740" spans="3:8" x14ac:dyDescent="0.25">
      <c r="C740" s="31"/>
      <c r="D740" s="31"/>
      <c r="E740" s="18"/>
      <c r="F740" s="31"/>
      <c r="H740" s="36"/>
    </row>
    <row r="741" spans="3:8" x14ac:dyDescent="0.25">
      <c r="C741" s="31"/>
      <c r="D741" s="31"/>
      <c r="E741" s="18"/>
      <c r="F741" s="31"/>
      <c r="H741" s="36"/>
    </row>
    <row r="742" spans="3:8" x14ac:dyDescent="0.25">
      <c r="C742" s="31"/>
      <c r="D742" s="31"/>
      <c r="E742" s="18"/>
      <c r="F742" s="31"/>
      <c r="H742" s="36"/>
    </row>
    <row r="743" spans="3:8" x14ac:dyDescent="0.25">
      <c r="C743" s="31"/>
      <c r="D743" s="31"/>
      <c r="E743" s="18"/>
      <c r="F743" s="31"/>
      <c r="H743" s="36"/>
    </row>
    <row r="744" spans="3:8" x14ac:dyDescent="0.25">
      <c r="C744" s="31"/>
      <c r="D744" s="31"/>
      <c r="E744" s="18"/>
      <c r="F744" s="31"/>
      <c r="H744" s="36"/>
    </row>
    <row r="745" spans="3:8" x14ac:dyDescent="0.25">
      <c r="C745" s="31"/>
      <c r="D745" s="31"/>
      <c r="E745" s="18"/>
      <c r="F745" s="31"/>
      <c r="H745" s="36"/>
    </row>
    <row r="746" spans="3:8" x14ac:dyDescent="0.25">
      <c r="C746" s="31"/>
      <c r="D746" s="31"/>
      <c r="E746" s="18"/>
      <c r="F746" s="31"/>
      <c r="H746" s="36"/>
    </row>
    <row r="747" spans="3:8" x14ac:dyDescent="0.25">
      <c r="C747" s="31"/>
      <c r="D747" s="31"/>
      <c r="E747" s="18"/>
      <c r="F747" s="31"/>
      <c r="H747" s="36"/>
    </row>
    <row r="748" spans="3:8" x14ac:dyDescent="0.25">
      <c r="C748" s="31"/>
      <c r="D748" s="31"/>
      <c r="E748" s="18"/>
      <c r="F748" s="31"/>
      <c r="H748" s="36"/>
    </row>
    <row r="749" spans="3:8" x14ac:dyDescent="0.25">
      <c r="C749" s="31"/>
      <c r="D749" s="31"/>
      <c r="E749" s="18"/>
      <c r="F749" s="31"/>
      <c r="H749" s="36"/>
    </row>
    <row r="750" spans="3:8" x14ac:dyDescent="0.25">
      <c r="C750" s="31"/>
      <c r="D750" s="31"/>
      <c r="E750" s="18"/>
      <c r="F750" s="31"/>
      <c r="H750" s="36"/>
    </row>
    <row r="751" spans="3:8" x14ac:dyDescent="0.25">
      <c r="C751" s="31"/>
      <c r="D751" s="31"/>
      <c r="E751" s="18"/>
      <c r="F751" s="31"/>
      <c r="H751" s="36"/>
    </row>
    <row r="752" spans="3:8" x14ac:dyDescent="0.25">
      <c r="C752" s="31"/>
      <c r="D752" s="31"/>
      <c r="E752" s="18"/>
      <c r="F752" s="31"/>
      <c r="H752" s="36"/>
    </row>
    <row r="753" spans="3:8" x14ac:dyDescent="0.25">
      <c r="C753" s="31"/>
      <c r="D753" s="31"/>
      <c r="E753" s="18"/>
      <c r="F753" s="31"/>
      <c r="H753" s="36"/>
    </row>
    <row r="754" spans="3:8" x14ac:dyDescent="0.25">
      <c r="C754" s="31"/>
      <c r="D754" s="31"/>
      <c r="E754" s="18"/>
      <c r="F754" s="31"/>
      <c r="H754" s="36"/>
    </row>
    <row r="755" spans="3:8" x14ac:dyDescent="0.25">
      <c r="C755" s="31"/>
      <c r="D755" s="31"/>
      <c r="E755" s="18"/>
      <c r="F755" s="31"/>
      <c r="H755" s="36"/>
    </row>
    <row r="756" spans="3:8" x14ac:dyDescent="0.25">
      <c r="C756" s="31"/>
      <c r="D756" s="31"/>
      <c r="E756" s="18"/>
      <c r="F756" s="31"/>
      <c r="H756" s="36"/>
    </row>
    <row r="757" spans="3:8" x14ac:dyDescent="0.25">
      <c r="C757" s="31"/>
      <c r="D757" s="31"/>
      <c r="E757" s="18"/>
      <c r="F757" s="31"/>
      <c r="H757" s="36"/>
    </row>
    <row r="758" spans="3:8" x14ac:dyDescent="0.25">
      <c r="C758" s="31"/>
      <c r="D758" s="31"/>
      <c r="E758" s="18"/>
      <c r="F758" s="31"/>
      <c r="H758" s="36"/>
    </row>
    <row r="759" spans="3:8" x14ac:dyDescent="0.25">
      <c r="C759" s="31"/>
      <c r="D759" s="31"/>
      <c r="E759" s="18"/>
      <c r="F759" s="31"/>
      <c r="H759" s="36"/>
    </row>
    <row r="760" spans="3:8" x14ac:dyDescent="0.25">
      <c r="C760" s="31"/>
      <c r="D760" s="31"/>
      <c r="E760" s="18"/>
      <c r="F760" s="31"/>
      <c r="H760" s="36"/>
    </row>
    <row r="761" spans="3:8" x14ac:dyDescent="0.25">
      <c r="C761" s="31"/>
      <c r="D761" s="31"/>
      <c r="E761" s="18"/>
      <c r="F761" s="31"/>
      <c r="H761" s="36"/>
    </row>
    <row r="762" spans="3:8" x14ac:dyDescent="0.25">
      <c r="C762" s="31"/>
      <c r="D762" s="31"/>
      <c r="E762" s="18"/>
      <c r="F762" s="31"/>
      <c r="H762" s="36"/>
    </row>
    <row r="763" spans="3:8" x14ac:dyDescent="0.25">
      <c r="C763" s="31"/>
      <c r="D763" s="31"/>
      <c r="E763" s="18"/>
      <c r="F763" s="31"/>
      <c r="H763" s="36"/>
    </row>
    <row r="764" spans="3:8" x14ac:dyDescent="0.25">
      <c r="C764" s="31"/>
      <c r="D764" s="31"/>
      <c r="E764" s="18"/>
      <c r="F764" s="31"/>
      <c r="H764" s="36"/>
    </row>
    <row r="765" spans="3:8" x14ac:dyDescent="0.25">
      <c r="C765" s="31"/>
      <c r="D765" s="31"/>
      <c r="E765" s="18"/>
      <c r="F765" s="31"/>
      <c r="H765" s="36"/>
    </row>
    <row r="766" spans="3:8" x14ac:dyDescent="0.25">
      <c r="C766" s="31"/>
      <c r="D766" s="31"/>
      <c r="E766" s="18"/>
      <c r="F766" s="31"/>
      <c r="H766" s="36"/>
    </row>
    <row r="767" spans="3:8" x14ac:dyDescent="0.25">
      <c r="C767" s="31"/>
      <c r="D767" s="31"/>
      <c r="E767" s="18"/>
      <c r="F767" s="31"/>
      <c r="H767" s="36"/>
    </row>
    <row r="768" spans="3:8" x14ac:dyDescent="0.25">
      <c r="C768" s="31"/>
      <c r="D768" s="31"/>
      <c r="E768" s="18"/>
      <c r="F768" s="31"/>
      <c r="H768" s="36"/>
    </row>
    <row r="769" spans="3:8" x14ac:dyDescent="0.25">
      <c r="C769" s="31"/>
      <c r="D769" s="31"/>
      <c r="E769" s="18"/>
      <c r="F769" s="31"/>
      <c r="H769" s="36"/>
    </row>
    <row r="770" spans="3:8" x14ac:dyDescent="0.25">
      <c r="C770" s="31"/>
      <c r="D770" s="31"/>
      <c r="E770" s="18"/>
      <c r="F770" s="31"/>
      <c r="H770" s="36"/>
    </row>
    <row r="771" spans="3:8" x14ac:dyDescent="0.25">
      <c r="C771" s="31"/>
      <c r="D771" s="31"/>
      <c r="E771" s="18"/>
      <c r="F771" s="31"/>
      <c r="H771" s="36"/>
    </row>
    <row r="772" spans="3:8" x14ac:dyDescent="0.25">
      <c r="C772" s="31"/>
      <c r="D772" s="31"/>
      <c r="E772" s="18"/>
      <c r="F772" s="31"/>
      <c r="H772" s="36"/>
    </row>
    <row r="773" spans="3:8" x14ac:dyDescent="0.25">
      <c r="C773" s="31"/>
      <c r="D773" s="31"/>
      <c r="E773" s="18"/>
      <c r="F773" s="31"/>
      <c r="H773" s="36"/>
    </row>
    <row r="774" spans="3:8" x14ac:dyDescent="0.25">
      <c r="C774" s="31"/>
      <c r="D774" s="31"/>
      <c r="E774" s="18"/>
      <c r="F774" s="31"/>
      <c r="H774" s="36"/>
    </row>
    <row r="775" spans="3:8" x14ac:dyDescent="0.25">
      <c r="C775" s="31"/>
      <c r="D775" s="31"/>
      <c r="E775" s="18"/>
      <c r="F775" s="31"/>
      <c r="H775" s="36"/>
    </row>
    <row r="776" spans="3:8" x14ac:dyDescent="0.25">
      <c r="C776" s="31"/>
      <c r="D776" s="31"/>
      <c r="E776" s="18"/>
      <c r="F776" s="31"/>
      <c r="H776" s="36"/>
    </row>
    <row r="777" spans="3:8" x14ac:dyDescent="0.25">
      <c r="C777" s="31"/>
      <c r="D777" s="31"/>
      <c r="E777" s="18"/>
      <c r="F777" s="31"/>
      <c r="H777" s="36"/>
    </row>
    <row r="778" spans="3:8" x14ac:dyDescent="0.25">
      <c r="C778" s="31"/>
      <c r="D778" s="31"/>
      <c r="E778" s="18"/>
      <c r="F778" s="31"/>
      <c r="H778" s="36"/>
    </row>
    <row r="779" spans="3:8" x14ac:dyDescent="0.25">
      <c r="C779" s="31"/>
      <c r="D779" s="31"/>
      <c r="E779" s="18"/>
      <c r="F779" s="31"/>
      <c r="H779" s="36"/>
    </row>
    <row r="780" spans="3:8" x14ac:dyDescent="0.25">
      <c r="C780" s="31"/>
      <c r="D780" s="31"/>
      <c r="E780" s="18"/>
      <c r="F780" s="31"/>
      <c r="H780" s="36"/>
    </row>
    <row r="781" spans="3:8" x14ac:dyDescent="0.25">
      <c r="C781" s="31"/>
      <c r="D781" s="31"/>
      <c r="E781" s="18"/>
      <c r="F781" s="31"/>
      <c r="H781" s="36"/>
    </row>
    <row r="782" spans="3:8" x14ac:dyDescent="0.25">
      <c r="C782" s="31"/>
      <c r="D782" s="31"/>
      <c r="E782" s="18"/>
      <c r="F782" s="31"/>
      <c r="H782" s="36"/>
    </row>
    <row r="783" spans="3:8" x14ac:dyDescent="0.25">
      <c r="C783" s="31"/>
      <c r="D783" s="31"/>
      <c r="E783" s="18"/>
      <c r="F783" s="31"/>
      <c r="H783" s="36"/>
    </row>
    <row r="784" spans="3:8" x14ac:dyDescent="0.25">
      <c r="C784" s="31"/>
      <c r="D784" s="31"/>
      <c r="E784" s="18"/>
      <c r="F784" s="31"/>
      <c r="H784" s="36"/>
    </row>
    <row r="785" spans="3:8" x14ac:dyDescent="0.25">
      <c r="C785" s="31"/>
      <c r="D785" s="31"/>
      <c r="E785" s="18"/>
      <c r="F785" s="31"/>
      <c r="H785" s="36"/>
    </row>
    <row r="786" spans="3:8" x14ac:dyDescent="0.25">
      <c r="C786" s="31"/>
      <c r="D786" s="31"/>
      <c r="E786" s="18"/>
      <c r="F786" s="31"/>
      <c r="H786" s="36"/>
    </row>
    <row r="787" spans="3:8" x14ac:dyDescent="0.25">
      <c r="C787" s="31"/>
      <c r="D787" s="31"/>
      <c r="E787" s="18"/>
      <c r="F787" s="31"/>
      <c r="H787" s="36"/>
    </row>
    <row r="788" spans="3:8" x14ac:dyDescent="0.25">
      <c r="C788" s="31"/>
      <c r="D788" s="31"/>
      <c r="E788" s="18"/>
      <c r="F788" s="31"/>
      <c r="H788" s="36"/>
    </row>
    <row r="789" spans="3:8" x14ac:dyDescent="0.25">
      <c r="C789" s="31"/>
      <c r="D789" s="31"/>
      <c r="E789" s="18"/>
      <c r="F789" s="31"/>
      <c r="H789" s="36"/>
    </row>
    <row r="790" spans="3:8" x14ac:dyDescent="0.25">
      <c r="C790" s="31"/>
      <c r="D790" s="31"/>
      <c r="E790" s="18"/>
      <c r="F790" s="31"/>
      <c r="H790" s="36"/>
    </row>
    <row r="791" spans="3:8" x14ac:dyDescent="0.25">
      <c r="C791" s="31"/>
      <c r="D791" s="31"/>
      <c r="E791" s="18"/>
      <c r="F791" s="31"/>
      <c r="H791" s="36"/>
    </row>
    <row r="792" spans="3:8" x14ac:dyDescent="0.25">
      <c r="C792" s="31"/>
      <c r="D792" s="31"/>
      <c r="E792" s="18"/>
      <c r="F792" s="31"/>
      <c r="H792" s="36"/>
    </row>
    <row r="793" spans="3:8" x14ac:dyDescent="0.25">
      <c r="C793" s="31"/>
      <c r="D793" s="31"/>
      <c r="E793" s="18"/>
      <c r="F793" s="31"/>
      <c r="H793" s="36"/>
    </row>
    <row r="794" spans="3:8" x14ac:dyDescent="0.25">
      <c r="C794" s="31"/>
      <c r="D794" s="31"/>
      <c r="E794" s="18"/>
      <c r="F794" s="31"/>
      <c r="H794" s="36"/>
    </row>
    <row r="795" spans="3:8" x14ac:dyDescent="0.25">
      <c r="C795" s="31"/>
      <c r="D795" s="31"/>
      <c r="E795" s="18"/>
      <c r="F795" s="31"/>
      <c r="H795" s="36"/>
    </row>
    <row r="796" spans="3:8" x14ac:dyDescent="0.25">
      <c r="C796" s="31"/>
      <c r="D796" s="31"/>
      <c r="E796" s="18"/>
      <c r="F796" s="31"/>
      <c r="H796" s="36"/>
    </row>
    <row r="797" spans="3:8" x14ac:dyDescent="0.25">
      <c r="C797" s="31"/>
      <c r="D797" s="31"/>
      <c r="E797" s="18"/>
      <c r="F797" s="31"/>
      <c r="H797" s="36"/>
    </row>
    <row r="798" spans="3:8" x14ac:dyDescent="0.25">
      <c r="C798" s="31"/>
      <c r="D798" s="31"/>
      <c r="E798" s="18"/>
      <c r="F798" s="31"/>
      <c r="H798" s="36"/>
    </row>
    <row r="799" spans="3:8" x14ac:dyDescent="0.25">
      <c r="C799" s="31"/>
      <c r="D799" s="31"/>
      <c r="E799" s="18"/>
      <c r="F799" s="31"/>
      <c r="H799" s="36"/>
    </row>
    <row r="800" spans="3:8" x14ac:dyDescent="0.25">
      <c r="C800" s="31"/>
      <c r="D800" s="31"/>
      <c r="E800" s="18"/>
      <c r="F800" s="31"/>
      <c r="H800" s="36"/>
    </row>
    <row r="801" spans="3:8" x14ac:dyDescent="0.25">
      <c r="C801" s="31"/>
      <c r="D801" s="31"/>
      <c r="E801" s="18"/>
      <c r="F801" s="31"/>
      <c r="H801" s="36"/>
    </row>
    <row r="802" spans="3:8" x14ac:dyDescent="0.25">
      <c r="C802" s="31"/>
      <c r="D802" s="31"/>
      <c r="E802" s="18"/>
      <c r="F802" s="31"/>
      <c r="H802" s="36"/>
    </row>
    <row r="803" spans="3:8" x14ac:dyDescent="0.25">
      <c r="C803" s="31"/>
      <c r="D803" s="31"/>
      <c r="E803" s="18"/>
      <c r="F803" s="31"/>
      <c r="H803" s="36"/>
    </row>
    <row r="804" spans="3:8" x14ac:dyDescent="0.25">
      <c r="C804" s="31"/>
      <c r="D804" s="31"/>
      <c r="E804" s="18"/>
      <c r="F804" s="31"/>
      <c r="H804" s="36"/>
    </row>
    <row r="805" spans="3:8" x14ac:dyDescent="0.25">
      <c r="C805" s="31"/>
      <c r="D805" s="31"/>
      <c r="E805" s="18"/>
      <c r="F805" s="31"/>
      <c r="H805" s="36"/>
    </row>
    <row r="806" spans="3:8" x14ac:dyDescent="0.25">
      <c r="C806" s="31"/>
      <c r="D806" s="31"/>
      <c r="E806" s="18"/>
      <c r="F806" s="31"/>
      <c r="H806" s="36"/>
    </row>
    <row r="807" spans="3:8" x14ac:dyDescent="0.25">
      <c r="C807" s="31"/>
      <c r="D807" s="31"/>
      <c r="E807" s="18"/>
      <c r="F807" s="31"/>
      <c r="H807" s="36"/>
    </row>
    <row r="808" spans="3:8" x14ac:dyDescent="0.25">
      <c r="C808" s="31"/>
      <c r="D808" s="31"/>
      <c r="E808" s="18"/>
      <c r="F808" s="31"/>
      <c r="H808" s="36"/>
    </row>
    <row r="809" spans="3:8" x14ac:dyDescent="0.25">
      <c r="C809" s="31"/>
      <c r="D809" s="31"/>
      <c r="E809" s="18"/>
      <c r="F809" s="31"/>
      <c r="H809" s="36"/>
    </row>
    <row r="810" spans="3:8" x14ac:dyDescent="0.25">
      <c r="C810" s="31"/>
      <c r="D810" s="31"/>
      <c r="E810" s="18"/>
      <c r="F810" s="31"/>
      <c r="H810" s="36"/>
    </row>
    <row r="811" spans="3:8" x14ac:dyDescent="0.25">
      <c r="C811" s="31"/>
      <c r="D811" s="31"/>
      <c r="E811" s="18"/>
      <c r="F811" s="31"/>
      <c r="H811" s="36"/>
    </row>
    <row r="812" spans="3:8" x14ac:dyDescent="0.25">
      <c r="C812" s="31"/>
      <c r="D812" s="31"/>
      <c r="E812" s="18"/>
      <c r="F812" s="31"/>
      <c r="H812" s="36"/>
    </row>
    <row r="813" spans="3:8" x14ac:dyDescent="0.25">
      <c r="C813" s="31"/>
      <c r="D813" s="31"/>
      <c r="E813" s="18"/>
      <c r="F813" s="31"/>
      <c r="H813" s="36"/>
    </row>
    <row r="814" spans="3:8" x14ac:dyDescent="0.25">
      <c r="C814" s="31"/>
      <c r="D814" s="31"/>
      <c r="E814" s="18"/>
      <c r="F814" s="31"/>
      <c r="H814" s="36"/>
    </row>
    <row r="815" spans="3:8" x14ac:dyDescent="0.25">
      <c r="C815" s="31"/>
      <c r="D815" s="31"/>
      <c r="E815" s="18"/>
      <c r="F815" s="31"/>
      <c r="H815" s="36"/>
    </row>
    <row r="816" spans="3:8" x14ac:dyDescent="0.25">
      <c r="C816" s="31"/>
      <c r="D816" s="31"/>
      <c r="E816" s="18"/>
      <c r="F816" s="31"/>
      <c r="H816" s="36"/>
    </row>
    <row r="817" spans="3:8" x14ac:dyDescent="0.25">
      <c r="C817" s="31"/>
      <c r="D817" s="31"/>
      <c r="E817" s="18"/>
      <c r="F817" s="31"/>
      <c r="H817" s="36"/>
    </row>
    <row r="818" spans="3:8" x14ac:dyDescent="0.25">
      <c r="C818" s="31"/>
      <c r="D818" s="31"/>
      <c r="E818" s="18"/>
      <c r="F818" s="31"/>
      <c r="H818" s="36"/>
    </row>
    <row r="819" spans="3:8" x14ac:dyDescent="0.25">
      <c r="C819" s="31"/>
      <c r="D819" s="31"/>
      <c r="E819" s="18"/>
      <c r="F819" s="31"/>
      <c r="H819" s="36"/>
    </row>
    <row r="820" spans="3:8" x14ac:dyDescent="0.25">
      <c r="C820" s="31"/>
      <c r="D820" s="31"/>
      <c r="E820" s="18"/>
      <c r="F820" s="31"/>
      <c r="H820" s="36"/>
    </row>
    <row r="821" spans="3:8" x14ac:dyDescent="0.25">
      <c r="C821" s="31"/>
      <c r="D821" s="31"/>
      <c r="E821" s="18"/>
      <c r="F821" s="31"/>
      <c r="H821" s="36"/>
    </row>
    <row r="822" spans="3:8" x14ac:dyDescent="0.25">
      <c r="C822" s="31"/>
      <c r="D822" s="31"/>
      <c r="E822" s="18"/>
      <c r="F822" s="31"/>
      <c r="H822" s="36"/>
    </row>
    <row r="823" spans="3:8" x14ac:dyDescent="0.25">
      <c r="C823" s="31"/>
      <c r="D823" s="31"/>
      <c r="E823" s="18"/>
      <c r="F823" s="31"/>
      <c r="H823" s="36"/>
    </row>
    <row r="824" spans="3:8" x14ac:dyDescent="0.25">
      <c r="C824" s="31"/>
      <c r="D824" s="31"/>
      <c r="E824" s="18"/>
      <c r="F824" s="31"/>
      <c r="H824" s="36"/>
    </row>
    <row r="825" spans="3:8" x14ac:dyDescent="0.25">
      <c r="C825" s="31"/>
      <c r="D825" s="31"/>
      <c r="E825" s="18"/>
      <c r="F825" s="31"/>
      <c r="H825" s="36"/>
    </row>
    <row r="826" spans="3:8" x14ac:dyDescent="0.25">
      <c r="C826" s="31"/>
      <c r="D826" s="31"/>
      <c r="E826" s="18"/>
      <c r="F826" s="31"/>
      <c r="H826" s="36"/>
    </row>
    <row r="827" spans="3:8" x14ac:dyDescent="0.25">
      <c r="C827" s="31"/>
      <c r="D827" s="31"/>
      <c r="E827" s="18"/>
      <c r="F827" s="31"/>
      <c r="H827" s="36"/>
    </row>
    <row r="828" spans="3:8" x14ac:dyDescent="0.25">
      <c r="C828" s="31"/>
      <c r="D828" s="31"/>
      <c r="E828" s="18"/>
      <c r="F828" s="31"/>
      <c r="H828" s="36"/>
    </row>
    <row r="829" spans="3:8" x14ac:dyDescent="0.25">
      <c r="C829" s="31"/>
      <c r="D829" s="31"/>
      <c r="E829" s="18"/>
      <c r="F829" s="31"/>
      <c r="H829" s="36"/>
    </row>
    <row r="830" spans="3:8" x14ac:dyDescent="0.25">
      <c r="C830" s="31"/>
      <c r="D830" s="31"/>
      <c r="E830" s="18"/>
      <c r="F830" s="31"/>
      <c r="H830" s="36"/>
    </row>
    <row r="831" spans="3:8" x14ac:dyDescent="0.25">
      <c r="C831" s="31"/>
      <c r="D831" s="31"/>
      <c r="E831" s="18"/>
      <c r="F831" s="31"/>
      <c r="H831" s="36"/>
    </row>
    <row r="832" spans="3:8" x14ac:dyDescent="0.25">
      <c r="C832" s="31"/>
      <c r="D832" s="31"/>
      <c r="E832" s="18"/>
      <c r="F832" s="31"/>
      <c r="H832" s="36"/>
    </row>
    <row r="833" spans="3:8" x14ac:dyDescent="0.25">
      <c r="C833" s="31"/>
      <c r="D833" s="31"/>
      <c r="E833" s="18"/>
      <c r="F833" s="31"/>
      <c r="H833" s="36"/>
    </row>
    <row r="834" spans="3:8" x14ac:dyDescent="0.25">
      <c r="C834" s="31"/>
      <c r="D834" s="31"/>
      <c r="E834" s="18"/>
      <c r="F834" s="31"/>
      <c r="H834" s="36"/>
    </row>
    <row r="835" spans="3:8" x14ac:dyDescent="0.25">
      <c r="C835" s="31"/>
      <c r="D835" s="31"/>
      <c r="E835" s="18"/>
      <c r="F835" s="31"/>
      <c r="H835" s="36"/>
    </row>
    <row r="836" spans="3:8" x14ac:dyDescent="0.25">
      <c r="C836" s="31"/>
      <c r="D836" s="31"/>
      <c r="E836" s="18"/>
      <c r="F836" s="31"/>
      <c r="H836" s="36"/>
    </row>
    <row r="837" spans="3:8" x14ac:dyDescent="0.25">
      <c r="C837" s="31"/>
      <c r="D837" s="31"/>
      <c r="E837" s="18"/>
      <c r="F837" s="31"/>
      <c r="H837" s="36"/>
    </row>
    <row r="838" spans="3:8" x14ac:dyDescent="0.25">
      <c r="C838" s="31"/>
      <c r="D838" s="31"/>
      <c r="E838" s="18"/>
      <c r="F838" s="31"/>
      <c r="H838" s="36"/>
    </row>
    <row r="839" spans="3:8" x14ac:dyDescent="0.25">
      <c r="C839" s="31"/>
      <c r="D839" s="31"/>
      <c r="E839" s="18"/>
      <c r="F839" s="31"/>
      <c r="H839" s="36"/>
    </row>
    <row r="840" spans="3:8" x14ac:dyDescent="0.25">
      <c r="C840" s="31"/>
      <c r="D840" s="31"/>
      <c r="E840" s="18"/>
      <c r="F840" s="31"/>
      <c r="H840" s="36"/>
    </row>
    <row r="841" spans="3:8" x14ac:dyDescent="0.25">
      <c r="C841" s="31"/>
      <c r="D841" s="31"/>
      <c r="E841" s="18"/>
      <c r="F841" s="31"/>
      <c r="H841" s="36"/>
    </row>
    <row r="842" spans="3:8" x14ac:dyDescent="0.25">
      <c r="C842" s="31"/>
      <c r="D842" s="31"/>
      <c r="E842" s="18"/>
      <c r="F842" s="31"/>
      <c r="H842" s="36"/>
    </row>
    <row r="843" spans="3:8" x14ac:dyDescent="0.25">
      <c r="C843" s="31"/>
      <c r="D843" s="31"/>
      <c r="E843" s="18"/>
      <c r="F843" s="31"/>
      <c r="H843" s="36"/>
    </row>
    <row r="844" spans="3:8" x14ac:dyDescent="0.25">
      <c r="C844" s="31"/>
      <c r="D844" s="31"/>
      <c r="E844" s="18"/>
      <c r="F844" s="31"/>
      <c r="H844" s="36"/>
    </row>
    <row r="845" spans="3:8" x14ac:dyDescent="0.25">
      <c r="C845" s="31"/>
      <c r="D845" s="31"/>
      <c r="E845" s="18"/>
      <c r="F845" s="31"/>
      <c r="H845" s="36"/>
    </row>
    <row r="846" spans="3:8" x14ac:dyDescent="0.25">
      <c r="C846" s="31"/>
      <c r="D846" s="31"/>
      <c r="E846" s="18"/>
      <c r="F846" s="31"/>
      <c r="H846" s="36"/>
    </row>
    <row r="847" spans="3:8" x14ac:dyDescent="0.25">
      <c r="C847" s="31"/>
      <c r="D847" s="31"/>
      <c r="E847" s="18"/>
      <c r="F847" s="31"/>
      <c r="H847" s="36"/>
    </row>
    <row r="848" spans="3:8" x14ac:dyDescent="0.25">
      <c r="C848" s="31"/>
      <c r="D848" s="31"/>
      <c r="E848" s="18"/>
      <c r="F848" s="31"/>
      <c r="H848" s="36"/>
    </row>
    <row r="849" spans="3:8" x14ac:dyDescent="0.25">
      <c r="C849" s="31"/>
      <c r="D849" s="31"/>
      <c r="E849" s="18"/>
      <c r="F849" s="31"/>
      <c r="H849" s="36"/>
    </row>
    <row r="850" spans="3:8" x14ac:dyDescent="0.25">
      <c r="C850" s="31"/>
      <c r="D850" s="31"/>
      <c r="E850" s="18"/>
      <c r="F850" s="31"/>
      <c r="H850" s="36"/>
    </row>
    <row r="851" spans="3:8" x14ac:dyDescent="0.25">
      <c r="C851" s="31"/>
      <c r="D851" s="31"/>
      <c r="E851" s="18"/>
      <c r="F851" s="31"/>
      <c r="H851" s="36"/>
    </row>
    <row r="852" spans="3:8" x14ac:dyDescent="0.25">
      <c r="C852" s="31"/>
      <c r="D852" s="31"/>
      <c r="E852" s="18"/>
      <c r="F852" s="31"/>
      <c r="H852" s="36"/>
    </row>
    <row r="853" spans="3:8" x14ac:dyDescent="0.25">
      <c r="C853" s="31"/>
      <c r="D853" s="31"/>
      <c r="E853" s="18"/>
      <c r="F853" s="31"/>
      <c r="H853" s="36"/>
    </row>
    <row r="854" spans="3:8" x14ac:dyDescent="0.25">
      <c r="C854" s="31"/>
      <c r="D854" s="31"/>
      <c r="E854" s="18"/>
      <c r="F854" s="31"/>
      <c r="H854" s="36"/>
    </row>
    <row r="855" spans="3:8" x14ac:dyDescent="0.25">
      <c r="C855" s="31"/>
      <c r="D855" s="31"/>
      <c r="E855" s="18"/>
      <c r="F855" s="31"/>
      <c r="H855" s="36"/>
    </row>
    <row r="856" spans="3:8" x14ac:dyDescent="0.25">
      <c r="C856" s="31"/>
      <c r="D856" s="31"/>
      <c r="E856" s="18"/>
      <c r="F856" s="31"/>
      <c r="H856" s="36"/>
    </row>
    <row r="857" spans="3:8" x14ac:dyDescent="0.25">
      <c r="C857" s="31"/>
      <c r="D857" s="31"/>
      <c r="E857" s="18"/>
      <c r="F857" s="31"/>
      <c r="H857" s="36"/>
    </row>
    <row r="858" spans="3:8" x14ac:dyDescent="0.25">
      <c r="C858" s="31"/>
      <c r="D858" s="31"/>
      <c r="E858" s="18"/>
      <c r="F858" s="31"/>
      <c r="H858" s="36"/>
    </row>
    <row r="859" spans="3:8" x14ac:dyDescent="0.25">
      <c r="C859" s="31"/>
      <c r="D859" s="31"/>
      <c r="E859" s="18"/>
      <c r="F859" s="31"/>
      <c r="H859" s="36"/>
    </row>
    <row r="860" spans="3:8" x14ac:dyDescent="0.25">
      <c r="C860" s="31"/>
      <c r="D860" s="31"/>
      <c r="E860" s="18"/>
      <c r="F860" s="31"/>
      <c r="H860" s="36"/>
    </row>
    <row r="861" spans="3:8" x14ac:dyDescent="0.25">
      <c r="C861" s="31"/>
      <c r="D861" s="31"/>
      <c r="E861" s="18"/>
      <c r="F861" s="31"/>
      <c r="H861" s="36"/>
    </row>
    <row r="862" spans="3:8" x14ac:dyDescent="0.25">
      <c r="C862" s="31"/>
      <c r="D862" s="31"/>
      <c r="E862" s="18"/>
      <c r="F862" s="31"/>
      <c r="H862" s="36"/>
    </row>
    <row r="863" spans="3:8" x14ac:dyDescent="0.25">
      <c r="C863" s="31"/>
      <c r="D863" s="31"/>
      <c r="E863" s="18"/>
      <c r="F863" s="31"/>
      <c r="H863" s="36"/>
    </row>
    <row r="864" spans="3:8" x14ac:dyDescent="0.25">
      <c r="C864" s="31"/>
      <c r="D864" s="31"/>
      <c r="E864" s="18"/>
      <c r="F864" s="31"/>
      <c r="H864" s="36"/>
    </row>
    <row r="865" spans="3:8" x14ac:dyDescent="0.25">
      <c r="C865" s="31"/>
      <c r="D865" s="31"/>
      <c r="E865" s="18"/>
      <c r="F865" s="31"/>
      <c r="H865" s="36"/>
    </row>
    <row r="866" spans="3:8" x14ac:dyDescent="0.25">
      <c r="C866" s="31"/>
      <c r="D866" s="31"/>
      <c r="E866" s="18"/>
      <c r="F866" s="31"/>
      <c r="H866" s="36"/>
    </row>
    <row r="867" spans="3:8" x14ac:dyDescent="0.25">
      <c r="C867" s="31"/>
      <c r="D867" s="31"/>
      <c r="E867" s="18"/>
      <c r="F867" s="31"/>
      <c r="H867" s="36"/>
    </row>
    <row r="868" spans="3:8" x14ac:dyDescent="0.25">
      <c r="C868" s="31"/>
      <c r="D868" s="31"/>
      <c r="E868" s="18"/>
      <c r="F868" s="31"/>
      <c r="H868" s="36"/>
    </row>
    <row r="869" spans="3:8" x14ac:dyDescent="0.25">
      <c r="C869" s="31"/>
      <c r="D869" s="31"/>
      <c r="E869" s="18"/>
      <c r="F869" s="31"/>
      <c r="H869" s="36"/>
    </row>
    <row r="870" spans="3:8" x14ac:dyDescent="0.25">
      <c r="C870" s="31"/>
      <c r="D870" s="31"/>
      <c r="E870" s="18"/>
      <c r="F870" s="31"/>
      <c r="H870" s="36"/>
    </row>
    <row r="871" spans="3:8" x14ac:dyDescent="0.25">
      <c r="C871" s="31"/>
      <c r="D871" s="31"/>
      <c r="E871" s="18"/>
      <c r="F871" s="31"/>
      <c r="H871" s="36"/>
    </row>
    <row r="872" spans="3:8" x14ac:dyDescent="0.25">
      <c r="C872" s="31"/>
      <c r="D872" s="31"/>
      <c r="E872" s="18"/>
      <c r="F872" s="31"/>
      <c r="H872" s="36"/>
    </row>
    <row r="873" spans="3:8" x14ac:dyDescent="0.25">
      <c r="C873" s="31"/>
      <c r="D873" s="31"/>
      <c r="E873" s="18"/>
      <c r="F873" s="31"/>
      <c r="H873" s="36"/>
    </row>
    <row r="874" spans="3:8" x14ac:dyDescent="0.25">
      <c r="C874" s="31"/>
      <c r="D874" s="31"/>
      <c r="E874" s="18"/>
      <c r="F874" s="31"/>
      <c r="H874" s="36"/>
    </row>
    <row r="875" spans="3:8" x14ac:dyDescent="0.25">
      <c r="C875" s="31"/>
      <c r="D875" s="31"/>
      <c r="E875" s="18"/>
      <c r="F875" s="31"/>
      <c r="H875" s="36"/>
    </row>
    <row r="876" spans="3:8" x14ac:dyDescent="0.25">
      <c r="C876" s="31"/>
      <c r="D876" s="31"/>
      <c r="E876" s="18"/>
      <c r="F876" s="31"/>
      <c r="H876" s="36"/>
    </row>
    <row r="877" spans="3:8" x14ac:dyDescent="0.25">
      <c r="C877" s="31"/>
      <c r="D877" s="31"/>
      <c r="E877" s="18"/>
      <c r="F877" s="31"/>
      <c r="H877" s="36"/>
    </row>
    <row r="878" spans="3:8" x14ac:dyDescent="0.25">
      <c r="C878" s="31"/>
      <c r="D878" s="31"/>
      <c r="E878" s="18"/>
      <c r="F878" s="31"/>
      <c r="H878" s="36"/>
    </row>
    <row r="879" spans="3:8" x14ac:dyDescent="0.25">
      <c r="C879" s="31"/>
      <c r="D879" s="31"/>
      <c r="E879" s="18"/>
      <c r="F879" s="31"/>
      <c r="H879" s="36"/>
    </row>
    <row r="880" spans="3:8" x14ac:dyDescent="0.25">
      <c r="C880" s="31"/>
      <c r="D880" s="31"/>
      <c r="E880" s="18"/>
      <c r="F880" s="31"/>
      <c r="H880" s="36"/>
    </row>
    <row r="881" spans="3:8" x14ac:dyDescent="0.25">
      <c r="C881" s="31"/>
      <c r="D881" s="31"/>
      <c r="E881" s="18"/>
      <c r="F881" s="31"/>
      <c r="H881" s="36"/>
    </row>
    <row r="882" spans="3:8" x14ac:dyDescent="0.25">
      <c r="C882" s="31"/>
      <c r="D882" s="31"/>
      <c r="E882" s="18"/>
      <c r="F882" s="31"/>
      <c r="H882" s="36"/>
    </row>
    <row r="883" spans="3:8" x14ac:dyDescent="0.25">
      <c r="C883" s="31"/>
      <c r="D883" s="31"/>
      <c r="E883" s="18"/>
      <c r="F883" s="31"/>
      <c r="H883" s="36"/>
    </row>
    <row r="884" spans="3:8" x14ac:dyDescent="0.25">
      <c r="C884" s="31"/>
      <c r="D884" s="31"/>
      <c r="E884" s="18"/>
      <c r="F884" s="31"/>
      <c r="H884" s="36"/>
    </row>
    <row r="885" spans="3:8" x14ac:dyDescent="0.25">
      <c r="C885" s="31"/>
      <c r="D885" s="31"/>
      <c r="E885" s="18"/>
      <c r="F885" s="31"/>
      <c r="H885" s="36"/>
    </row>
    <row r="886" spans="3:8" x14ac:dyDescent="0.25">
      <c r="C886" s="31"/>
      <c r="D886" s="31"/>
      <c r="E886" s="18"/>
      <c r="F886" s="31"/>
      <c r="H886" s="36"/>
    </row>
    <row r="887" spans="3:8" x14ac:dyDescent="0.25">
      <c r="C887" s="31"/>
      <c r="D887" s="31"/>
      <c r="E887" s="18"/>
      <c r="F887" s="31"/>
      <c r="H887" s="36"/>
    </row>
    <row r="888" spans="3:8" x14ac:dyDescent="0.25">
      <c r="C888" s="31"/>
      <c r="D888" s="31"/>
      <c r="E888" s="18"/>
      <c r="F888" s="31"/>
      <c r="H888" s="36"/>
    </row>
    <row r="889" spans="3:8" x14ac:dyDescent="0.25">
      <c r="C889" s="31"/>
      <c r="D889" s="31"/>
      <c r="E889" s="18"/>
      <c r="F889" s="31"/>
      <c r="H889" s="36"/>
    </row>
    <row r="890" spans="3:8" x14ac:dyDescent="0.25">
      <c r="C890" s="31"/>
      <c r="D890" s="31"/>
      <c r="E890" s="18"/>
      <c r="F890" s="31"/>
      <c r="H890" s="36"/>
    </row>
    <row r="891" spans="3:8" x14ac:dyDescent="0.25">
      <c r="C891" s="31"/>
      <c r="D891" s="31"/>
      <c r="E891" s="18"/>
      <c r="F891" s="31"/>
      <c r="H891" s="36"/>
    </row>
    <row r="892" spans="3:8" x14ac:dyDescent="0.25">
      <c r="C892" s="31"/>
      <c r="D892" s="31"/>
      <c r="E892" s="18"/>
      <c r="F892" s="31"/>
      <c r="H892" s="36"/>
    </row>
    <row r="893" spans="3:8" x14ac:dyDescent="0.25">
      <c r="C893" s="31"/>
      <c r="D893" s="31"/>
      <c r="E893" s="18"/>
      <c r="F893" s="31"/>
      <c r="H893" s="36"/>
    </row>
    <row r="894" spans="3:8" x14ac:dyDescent="0.25">
      <c r="C894" s="31"/>
      <c r="D894" s="31"/>
      <c r="E894" s="18"/>
      <c r="F894" s="31"/>
      <c r="H894" s="36"/>
    </row>
    <row r="895" spans="3:8" x14ac:dyDescent="0.25">
      <c r="C895" s="31"/>
      <c r="D895" s="31"/>
      <c r="E895" s="18"/>
      <c r="F895" s="31"/>
      <c r="H895" s="36"/>
    </row>
    <row r="896" spans="3:8" x14ac:dyDescent="0.25">
      <c r="C896" s="31"/>
      <c r="D896" s="31"/>
      <c r="E896" s="18"/>
      <c r="F896" s="31"/>
      <c r="H896" s="36"/>
    </row>
    <row r="897" spans="3:8" x14ac:dyDescent="0.25">
      <c r="C897" s="31"/>
      <c r="D897" s="31"/>
      <c r="E897" s="18"/>
      <c r="F897" s="31"/>
      <c r="H897" s="36"/>
    </row>
    <row r="898" spans="3:8" x14ac:dyDescent="0.25">
      <c r="C898" s="31"/>
      <c r="D898" s="31"/>
      <c r="E898" s="18"/>
      <c r="F898" s="31"/>
      <c r="H898" s="36"/>
    </row>
    <row r="899" spans="3:8" x14ac:dyDescent="0.25">
      <c r="C899" s="31"/>
      <c r="D899" s="31"/>
      <c r="E899" s="18"/>
      <c r="F899" s="31"/>
      <c r="H899" s="36"/>
    </row>
    <row r="900" spans="3:8" x14ac:dyDescent="0.25">
      <c r="C900" s="31"/>
      <c r="D900" s="31"/>
      <c r="E900" s="18"/>
      <c r="F900" s="31"/>
      <c r="H900" s="36"/>
    </row>
    <row r="901" spans="3:8" x14ac:dyDescent="0.25">
      <c r="C901" s="31"/>
      <c r="D901" s="31"/>
      <c r="E901" s="18"/>
      <c r="F901" s="31"/>
      <c r="H901" s="36"/>
    </row>
    <row r="902" spans="3:8" x14ac:dyDescent="0.25">
      <c r="C902" s="31"/>
      <c r="D902" s="31"/>
      <c r="E902" s="18"/>
      <c r="F902" s="31"/>
      <c r="H902" s="36"/>
    </row>
    <row r="903" spans="3:8" x14ac:dyDescent="0.25">
      <c r="C903" s="31"/>
      <c r="D903" s="31"/>
      <c r="E903" s="18"/>
      <c r="F903" s="31"/>
      <c r="H903" s="36"/>
    </row>
    <row r="904" spans="3:8" x14ac:dyDescent="0.25">
      <c r="C904" s="31"/>
      <c r="D904" s="31"/>
      <c r="E904" s="18"/>
      <c r="F904" s="31"/>
      <c r="H904" s="36"/>
    </row>
    <row r="905" spans="3:8" x14ac:dyDescent="0.25">
      <c r="C905" s="31"/>
      <c r="D905" s="31"/>
      <c r="E905" s="18"/>
      <c r="F905" s="31"/>
      <c r="H905" s="36"/>
    </row>
    <row r="906" spans="3:8" x14ac:dyDescent="0.25">
      <c r="C906" s="31"/>
      <c r="D906" s="31"/>
      <c r="E906" s="18"/>
      <c r="F906" s="31"/>
      <c r="H906" s="36"/>
    </row>
    <row r="907" spans="3:8" x14ac:dyDescent="0.25">
      <c r="C907" s="31"/>
      <c r="D907" s="31"/>
      <c r="E907" s="18"/>
      <c r="F907" s="31"/>
      <c r="H907" s="36"/>
    </row>
    <row r="908" spans="3:8" x14ac:dyDescent="0.25">
      <c r="C908" s="31"/>
      <c r="D908" s="31"/>
      <c r="E908" s="18"/>
      <c r="F908" s="31"/>
      <c r="H908" s="36"/>
    </row>
    <row r="909" spans="3:8" x14ac:dyDescent="0.25">
      <c r="C909" s="31"/>
      <c r="D909" s="31"/>
      <c r="E909" s="18"/>
      <c r="F909" s="31"/>
      <c r="H909" s="36"/>
    </row>
    <row r="910" spans="3:8" x14ac:dyDescent="0.25">
      <c r="C910" s="31"/>
      <c r="D910" s="31"/>
      <c r="E910" s="18"/>
      <c r="F910" s="31"/>
      <c r="H910" s="36"/>
    </row>
    <row r="911" spans="3:8" x14ac:dyDescent="0.25">
      <c r="C911" s="31"/>
      <c r="D911" s="31"/>
      <c r="E911" s="18"/>
      <c r="F911" s="31"/>
      <c r="H911" s="36"/>
    </row>
    <row r="912" spans="3:8" x14ac:dyDescent="0.25">
      <c r="C912" s="31"/>
      <c r="D912" s="31"/>
      <c r="E912" s="18"/>
      <c r="F912" s="31"/>
      <c r="H912" s="36"/>
    </row>
    <row r="913" spans="3:8" x14ac:dyDescent="0.25">
      <c r="C913" s="31"/>
      <c r="D913" s="31"/>
      <c r="E913" s="18"/>
      <c r="F913" s="31"/>
      <c r="H913" s="36"/>
    </row>
    <row r="914" spans="3:8" x14ac:dyDescent="0.25">
      <c r="C914" s="31"/>
      <c r="D914" s="31"/>
      <c r="E914" s="18"/>
      <c r="F914" s="31"/>
      <c r="H914" s="36"/>
    </row>
    <row r="915" spans="3:8" x14ac:dyDescent="0.25">
      <c r="C915" s="31"/>
      <c r="D915" s="31"/>
      <c r="E915" s="18"/>
      <c r="F915" s="31"/>
      <c r="H915" s="36"/>
    </row>
    <row r="916" spans="3:8" x14ac:dyDescent="0.25">
      <c r="C916" s="31"/>
      <c r="D916" s="31"/>
      <c r="E916" s="18"/>
      <c r="F916" s="31"/>
      <c r="H916" s="36"/>
    </row>
    <row r="917" spans="3:8" x14ac:dyDescent="0.25">
      <c r="C917" s="31"/>
      <c r="D917" s="31"/>
      <c r="E917" s="18"/>
      <c r="F917" s="31"/>
      <c r="H917" s="36"/>
    </row>
    <row r="918" spans="3:8" x14ac:dyDescent="0.25">
      <c r="C918" s="31"/>
      <c r="D918" s="31"/>
      <c r="E918" s="18"/>
      <c r="F918" s="31"/>
      <c r="H918" s="36"/>
    </row>
    <row r="919" spans="3:8" x14ac:dyDescent="0.25">
      <c r="C919" s="31"/>
      <c r="D919" s="31"/>
      <c r="E919" s="18"/>
      <c r="F919" s="31"/>
      <c r="H919" s="36"/>
    </row>
    <row r="920" spans="3:8" x14ac:dyDescent="0.25">
      <c r="C920" s="31"/>
      <c r="D920" s="31"/>
      <c r="E920" s="18"/>
      <c r="F920" s="31"/>
      <c r="H920" s="36"/>
    </row>
    <row r="921" spans="3:8" x14ac:dyDescent="0.25">
      <c r="C921" s="31"/>
      <c r="D921" s="31"/>
      <c r="E921" s="18"/>
      <c r="F921" s="31"/>
      <c r="H921" s="36"/>
    </row>
    <row r="922" spans="3:8" x14ac:dyDescent="0.25">
      <c r="C922" s="31"/>
      <c r="D922" s="31"/>
      <c r="E922" s="18"/>
      <c r="F922" s="31"/>
      <c r="H922" s="36"/>
    </row>
    <row r="923" spans="3:8" x14ac:dyDescent="0.25">
      <c r="C923" s="31"/>
      <c r="D923" s="31"/>
      <c r="E923" s="18"/>
      <c r="F923" s="31"/>
      <c r="H923" s="36"/>
    </row>
    <row r="924" spans="3:8" x14ac:dyDescent="0.25">
      <c r="C924" s="31"/>
      <c r="D924" s="31"/>
      <c r="E924" s="18"/>
      <c r="F924" s="31"/>
      <c r="H924" s="36"/>
    </row>
    <row r="925" spans="3:8" x14ac:dyDescent="0.25">
      <c r="C925" s="31"/>
      <c r="D925" s="31"/>
      <c r="E925" s="18"/>
      <c r="F925" s="31"/>
      <c r="H925" s="36"/>
    </row>
    <row r="926" spans="3:8" x14ac:dyDescent="0.25">
      <c r="C926" s="31"/>
      <c r="D926" s="31"/>
      <c r="E926" s="18"/>
      <c r="F926" s="31"/>
      <c r="H926" s="36"/>
    </row>
    <row r="927" spans="3:8" x14ac:dyDescent="0.25">
      <c r="C927" s="31"/>
      <c r="D927" s="31"/>
      <c r="E927" s="18"/>
      <c r="F927" s="31"/>
      <c r="H927" s="36"/>
    </row>
    <row r="928" spans="3:8" x14ac:dyDescent="0.25">
      <c r="C928" s="31"/>
      <c r="D928" s="31"/>
      <c r="E928" s="18"/>
      <c r="F928" s="31"/>
      <c r="H928" s="36"/>
    </row>
    <row r="929" spans="3:8" x14ac:dyDescent="0.25">
      <c r="C929" s="31"/>
      <c r="D929" s="31"/>
      <c r="E929" s="18"/>
      <c r="F929" s="31"/>
      <c r="H929" s="36"/>
    </row>
    <row r="930" spans="3:8" x14ac:dyDescent="0.25">
      <c r="C930" s="31"/>
      <c r="D930" s="31"/>
      <c r="E930" s="18"/>
      <c r="F930" s="31"/>
      <c r="H930" s="36"/>
    </row>
    <row r="931" spans="3:8" x14ac:dyDescent="0.25">
      <c r="C931" s="31"/>
      <c r="D931" s="31"/>
      <c r="E931" s="18"/>
      <c r="F931" s="31"/>
      <c r="H931" s="36"/>
    </row>
    <row r="932" spans="3:8" x14ac:dyDescent="0.25">
      <c r="C932" s="31"/>
      <c r="D932" s="31"/>
      <c r="E932" s="18"/>
      <c r="F932" s="31"/>
      <c r="H932" s="36"/>
    </row>
    <row r="933" spans="3:8" x14ac:dyDescent="0.25">
      <c r="C933" s="31"/>
      <c r="D933" s="31"/>
      <c r="E933" s="18"/>
      <c r="F933" s="31"/>
      <c r="H933" s="36"/>
    </row>
    <row r="934" spans="3:8" x14ac:dyDescent="0.25">
      <c r="C934" s="31"/>
      <c r="D934" s="31"/>
      <c r="E934" s="18"/>
      <c r="F934" s="31"/>
      <c r="H934" s="36"/>
    </row>
    <row r="935" spans="3:8" x14ac:dyDescent="0.25">
      <c r="C935" s="31"/>
      <c r="D935" s="31"/>
      <c r="E935" s="18"/>
      <c r="F935" s="31"/>
      <c r="H935" s="36"/>
    </row>
    <row r="936" spans="3:8" x14ac:dyDescent="0.25">
      <c r="C936" s="31"/>
      <c r="D936" s="31"/>
      <c r="E936" s="18"/>
      <c r="F936" s="31"/>
      <c r="H936" s="36"/>
    </row>
    <row r="937" spans="3:8" x14ac:dyDescent="0.25">
      <c r="C937" s="31"/>
      <c r="D937" s="31"/>
      <c r="E937" s="18"/>
      <c r="F937" s="31"/>
      <c r="H937" s="36"/>
    </row>
    <row r="938" spans="3:8" x14ac:dyDescent="0.25">
      <c r="C938" s="31"/>
      <c r="D938" s="31"/>
      <c r="E938" s="18"/>
      <c r="F938" s="31"/>
      <c r="H938" s="36"/>
    </row>
    <row r="939" spans="3:8" x14ac:dyDescent="0.25">
      <c r="C939" s="31"/>
      <c r="D939" s="31"/>
      <c r="E939" s="18"/>
      <c r="F939" s="31"/>
      <c r="H939" s="36"/>
    </row>
    <row r="940" spans="3:8" x14ac:dyDescent="0.25">
      <c r="C940" s="31"/>
      <c r="D940" s="31"/>
      <c r="E940" s="18"/>
      <c r="F940" s="31"/>
      <c r="H940" s="36"/>
    </row>
    <row r="941" spans="3:8" x14ac:dyDescent="0.25">
      <c r="C941" s="31"/>
      <c r="D941" s="31"/>
      <c r="E941" s="18"/>
      <c r="F941" s="31"/>
      <c r="H941" s="36"/>
    </row>
    <row r="942" spans="3:8" x14ac:dyDescent="0.25">
      <c r="C942" s="31"/>
      <c r="D942" s="31"/>
      <c r="E942" s="18"/>
      <c r="F942" s="31"/>
      <c r="H942" s="36"/>
    </row>
    <row r="943" spans="3:8" x14ac:dyDescent="0.25">
      <c r="C943" s="31"/>
      <c r="D943" s="31"/>
      <c r="E943" s="18"/>
      <c r="F943" s="31"/>
      <c r="H943" s="36"/>
    </row>
    <row r="944" spans="3:8" x14ac:dyDescent="0.25">
      <c r="C944" s="31"/>
      <c r="D944" s="31"/>
      <c r="E944" s="18"/>
      <c r="F944" s="31"/>
      <c r="H944" s="36"/>
    </row>
    <row r="945" spans="3:8" x14ac:dyDescent="0.25">
      <c r="C945" s="31"/>
      <c r="D945" s="31"/>
      <c r="E945" s="18"/>
      <c r="F945" s="31"/>
      <c r="H945" s="36"/>
    </row>
    <row r="946" spans="3:8" x14ac:dyDescent="0.25">
      <c r="C946" s="31"/>
      <c r="D946" s="31"/>
      <c r="E946" s="18"/>
      <c r="F946" s="31"/>
      <c r="H946" s="36"/>
    </row>
    <row r="947" spans="3:8" x14ac:dyDescent="0.25">
      <c r="C947" s="31"/>
      <c r="D947" s="31"/>
      <c r="E947" s="18"/>
      <c r="F947" s="31"/>
      <c r="H947" s="36"/>
    </row>
    <row r="948" spans="3:8" x14ac:dyDescent="0.25">
      <c r="C948" s="31"/>
      <c r="D948" s="31"/>
      <c r="E948" s="18"/>
      <c r="F948" s="31"/>
      <c r="H948" s="36"/>
    </row>
    <row r="949" spans="3:8" x14ac:dyDescent="0.25">
      <c r="C949" s="31"/>
      <c r="D949" s="31"/>
      <c r="E949" s="18"/>
      <c r="F949" s="31"/>
      <c r="H949" s="36"/>
    </row>
    <row r="950" spans="3:8" x14ac:dyDescent="0.25">
      <c r="C950" s="31"/>
      <c r="D950" s="31"/>
      <c r="E950" s="18"/>
      <c r="F950" s="31"/>
      <c r="H950" s="36"/>
    </row>
    <row r="951" spans="3:8" x14ac:dyDescent="0.25">
      <c r="C951" s="31"/>
      <c r="D951" s="31"/>
      <c r="E951" s="18"/>
      <c r="F951" s="31"/>
      <c r="H951" s="36"/>
    </row>
    <row r="952" spans="3:8" x14ac:dyDescent="0.25">
      <c r="C952" s="31"/>
      <c r="D952" s="31"/>
      <c r="E952" s="18"/>
      <c r="F952" s="31"/>
      <c r="H952" s="36"/>
    </row>
    <row r="953" spans="3:8" x14ac:dyDescent="0.25">
      <c r="C953" s="31"/>
      <c r="D953" s="31"/>
      <c r="E953" s="18"/>
      <c r="F953" s="31"/>
      <c r="H953" s="36"/>
    </row>
    <row r="954" spans="3:8" x14ac:dyDescent="0.25">
      <c r="C954" s="31"/>
      <c r="D954" s="31"/>
      <c r="E954" s="18"/>
      <c r="F954" s="31"/>
      <c r="H954" s="36"/>
    </row>
    <row r="955" spans="3:8" x14ac:dyDescent="0.25">
      <c r="C955" s="31"/>
      <c r="D955" s="31"/>
      <c r="E955" s="18"/>
      <c r="F955" s="31"/>
      <c r="H955" s="36"/>
    </row>
    <row r="956" spans="3:8" x14ac:dyDescent="0.25">
      <c r="C956" s="31"/>
      <c r="D956" s="31"/>
      <c r="E956" s="18"/>
      <c r="F956" s="31"/>
      <c r="H956" s="36"/>
    </row>
    <row r="957" spans="3:8" x14ac:dyDescent="0.25">
      <c r="C957" s="31"/>
      <c r="D957" s="31"/>
      <c r="E957" s="18"/>
      <c r="F957" s="31"/>
      <c r="H957" s="36"/>
    </row>
    <row r="958" spans="3:8" x14ac:dyDescent="0.25">
      <c r="C958" s="31"/>
      <c r="D958" s="31"/>
      <c r="E958" s="18"/>
      <c r="F958" s="31"/>
      <c r="H958" s="36"/>
    </row>
    <row r="959" spans="3:8" x14ac:dyDescent="0.25">
      <c r="C959" s="31"/>
      <c r="D959" s="31"/>
      <c r="E959" s="18"/>
      <c r="F959" s="31"/>
      <c r="H959" s="36"/>
    </row>
    <row r="960" spans="3:8" x14ac:dyDescent="0.25">
      <c r="C960" s="31"/>
      <c r="D960" s="31"/>
      <c r="E960" s="18"/>
      <c r="F960" s="31"/>
      <c r="H960" s="36"/>
    </row>
    <row r="961" spans="3:8" x14ac:dyDescent="0.25">
      <c r="C961" s="31"/>
      <c r="D961" s="31"/>
      <c r="E961" s="18"/>
      <c r="F961" s="31"/>
      <c r="H961" s="36"/>
    </row>
    <row r="962" spans="3:8" x14ac:dyDescent="0.25">
      <c r="C962" s="31"/>
      <c r="D962" s="31"/>
      <c r="E962" s="18"/>
      <c r="F962" s="31"/>
      <c r="H962" s="36"/>
    </row>
    <row r="963" spans="3:8" x14ac:dyDescent="0.25">
      <c r="C963" s="31"/>
      <c r="D963" s="31"/>
      <c r="E963" s="18"/>
      <c r="F963" s="31"/>
      <c r="H963" s="36"/>
    </row>
    <row r="964" spans="3:8" x14ac:dyDescent="0.25">
      <c r="C964" s="31"/>
      <c r="D964" s="31"/>
      <c r="E964" s="18"/>
      <c r="F964" s="31"/>
      <c r="H964" s="36"/>
    </row>
    <row r="965" spans="3:8" x14ac:dyDescent="0.25">
      <c r="C965" s="31"/>
      <c r="D965" s="31"/>
      <c r="E965" s="18"/>
      <c r="F965" s="31"/>
      <c r="H965" s="36"/>
    </row>
    <row r="966" spans="3:8" x14ac:dyDescent="0.25">
      <c r="C966" s="31"/>
      <c r="D966" s="31"/>
      <c r="E966" s="18"/>
      <c r="F966" s="31"/>
      <c r="H966" s="36"/>
    </row>
    <row r="967" spans="3:8" x14ac:dyDescent="0.25">
      <c r="C967" s="31"/>
      <c r="D967" s="31"/>
      <c r="E967" s="18"/>
      <c r="F967" s="31"/>
      <c r="H967" s="36"/>
    </row>
    <row r="968" spans="3:8" x14ac:dyDescent="0.25">
      <c r="C968" s="31"/>
      <c r="D968" s="31"/>
      <c r="E968" s="18"/>
      <c r="F968" s="31"/>
      <c r="H968" s="36"/>
    </row>
    <row r="969" spans="3:8" x14ac:dyDescent="0.25">
      <c r="C969" s="31"/>
      <c r="D969" s="31"/>
      <c r="E969" s="18"/>
      <c r="F969" s="31"/>
      <c r="H969" s="36"/>
    </row>
    <row r="970" spans="3:8" x14ac:dyDescent="0.25">
      <c r="C970" s="31"/>
      <c r="D970" s="31"/>
      <c r="E970" s="18"/>
      <c r="F970" s="31"/>
      <c r="H970" s="36"/>
    </row>
    <row r="971" spans="3:8" x14ac:dyDescent="0.25">
      <c r="C971" s="31"/>
      <c r="D971" s="31"/>
      <c r="E971" s="18"/>
      <c r="F971" s="31"/>
      <c r="H971" s="36"/>
    </row>
    <row r="972" spans="3:8" x14ac:dyDescent="0.25">
      <c r="C972" s="31"/>
      <c r="D972" s="31"/>
      <c r="E972" s="18"/>
      <c r="F972" s="31"/>
      <c r="H972" s="36"/>
    </row>
    <row r="973" spans="3:8" x14ac:dyDescent="0.25">
      <c r="C973" s="31"/>
      <c r="D973" s="31"/>
      <c r="E973" s="18"/>
      <c r="F973" s="31"/>
      <c r="H973" s="36"/>
    </row>
    <row r="974" spans="3:8" x14ac:dyDescent="0.25">
      <c r="C974" s="31"/>
      <c r="D974" s="31"/>
      <c r="E974" s="18"/>
      <c r="F974" s="31"/>
      <c r="H974" s="36"/>
    </row>
    <row r="975" spans="3:8" x14ac:dyDescent="0.25">
      <c r="C975" s="31"/>
      <c r="D975" s="31"/>
      <c r="E975" s="18"/>
      <c r="F975" s="31"/>
      <c r="H975" s="36"/>
    </row>
    <row r="976" spans="3:8" x14ac:dyDescent="0.25">
      <c r="C976" s="31"/>
      <c r="D976" s="31"/>
      <c r="E976" s="18"/>
      <c r="F976" s="31"/>
      <c r="H976" s="36"/>
    </row>
    <row r="977" spans="3:8" x14ac:dyDescent="0.25">
      <c r="C977" s="31"/>
      <c r="D977" s="31"/>
      <c r="E977" s="18"/>
      <c r="F977" s="31"/>
      <c r="H977" s="36"/>
    </row>
    <row r="978" spans="3:8" x14ac:dyDescent="0.25">
      <c r="C978" s="31"/>
      <c r="D978" s="31"/>
      <c r="E978" s="18"/>
      <c r="F978" s="31"/>
      <c r="H978" s="36"/>
    </row>
    <row r="979" spans="3:8" x14ac:dyDescent="0.25">
      <c r="C979" s="31"/>
      <c r="D979" s="31"/>
      <c r="E979" s="18"/>
      <c r="F979" s="31"/>
      <c r="H979" s="36"/>
    </row>
    <row r="980" spans="3:8" x14ac:dyDescent="0.25">
      <c r="C980" s="31"/>
      <c r="D980" s="31"/>
      <c r="E980" s="18"/>
      <c r="F980" s="31"/>
      <c r="H980" s="36"/>
    </row>
    <row r="981" spans="3:8" x14ac:dyDescent="0.25">
      <c r="C981" s="31"/>
      <c r="D981" s="31"/>
      <c r="E981" s="18"/>
      <c r="F981" s="31"/>
      <c r="H981" s="36"/>
    </row>
    <row r="982" spans="3:8" x14ac:dyDescent="0.25">
      <c r="C982" s="31"/>
      <c r="D982" s="31"/>
      <c r="E982" s="18"/>
      <c r="F982" s="31"/>
      <c r="H982" s="36"/>
    </row>
    <row r="983" spans="3:8" x14ac:dyDescent="0.25">
      <c r="C983" s="31"/>
      <c r="D983" s="31"/>
      <c r="E983" s="18"/>
      <c r="F983" s="31"/>
      <c r="H983" s="36"/>
    </row>
    <row r="984" spans="3:8" x14ac:dyDescent="0.25">
      <c r="C984" s="31"/>
      <c r="D984" s="31"/>
      <c r="E984" s="18"/>
      <c r="F984" s="31"/>
      <c r="H984" s="36"/>
    </row>
    <row r="985" spans="3:8" x14ac:dyDescent="0.25">
      <c r="C985" s="31"/>
      <c r="D985" s="31"/>
      <c r="E985" s="18"/>
      <c r="F985" s="31"/>
      <c r="H985" s="36"/>
    </row>
    <row r="986" spans="3:8" x14ac:dyDescent="0.25">
      <c r="C986" s="31"/>
      <c r="D986" s="31"/>
      <c r="E986" s="18"/>
      <c r="F986" s="31"/>
      <c r="H986" s="36"/>
    </row>
    <row r="987" spans="3:8" x14ac:dyDescent="0.25">
      <c r="C987" s="31"/>
      <c r="D987" s="31"/>
      <c r="E987" s="18"/>
      <c r="F987" s="31"/>
      <c r="H987" s="36"/>
    </row>
    <row r="988" spans="3:8" x14ac:dyDescent="0.25">
      <c r="C988" s="31"/>
      <c r="D988" s="31"/>
      <c r="E988" s="18"/>
      <c r="F988" s="31"/>
      <c r="H988" s="36"/>
    </row>
    <row r="989" spans="3:8" x14ac:dyDescent="0.25">
      <c r="C989" s="31"/>
      <c r="D989" s="31"/>
      <c r="E989" s="18"/>
      <c r="F989" s="31"/>
      <c r="H989" s="36"/>
    </row>
    <row r="990" spans="3:8" x14ac:dyDescent="0.25">
      <c r="C990" s="31"/>
      <c r="D990" s="31"/>
      <c r="E990" s="18"/>
      <c r="F990" s="31"/>
      <c r="H990" s="36"/>
    </row>
    <row r="991" spans="3:8" x14ac:dyDescent="0.25">
      <c r="C991" s="31"/>
      <c r="D991" s="31"/>
      <c r="E991" s="18"/>
      <c r="F991" s="31"/>
      <c r="H991" s="36"/>
    </row>
    <row r="992" spans="3:8" x14ac:dyDescent="0.25">
      <c r="C992" s="31"/>
      <c r="D992" s="31"/>
      <c r="E992" s="18"/>
      <c r="F992" s="31"/>
      <c r="H992" s="36"/>
    </row>
    <row r="993" spans="3:8" x14ac:dyDescent="0.25">
      <c r="C993" s="31"/>
      <c r="D993" s="31"/>
      <c r="E993" s="18"/>
      <c r="F993" s="31"/>
      <c r="H993" s="36"/>
    </row>
    <row r="994" spans="3:8" x14ac:dyDescent="0.25">
      <c r="C994" s="31"/>
      <c r="D994" s="31"/>
      <c r="E994" s="18"/>
      <c r="F994" s="31"/>
      <c r="H994" s="36"/>
    </row>
    <row r="995" spans="3:8" x14ac:dyDescent="0.25">
      <c r="C995" s="31"/>
      <c r="D995" s="31"/>
      <c r="E995" s="18"/>
      <c r="F995" s="31"/>
      <c r="H995" s="36"/>
    </row>
    <row r="996" spans="3:8" x14ac:dyDescent="0.25">
      <c r="C996" s="31"/>
      <c r="D996" s="31"/>
      <c r="E996" s="18"/>
      <c r="F996" s="31"/>
      <c r="H996" s="36"/>
    </row>
    <row r="997" spans="3:8" x14ac:dyDescent="0.25">
      <c r="C997" s="31"/>
      <c r="D997" s="31"/>
      <c r="E997" s="18"/>
      <c r="F997" s="31"/>
      <c r="H997" s="36"/>
    </row>
    <row r="998" spans="3:8" x14ac:dyDescent="0.25">
      <c r="C998" s="31"/>
      <c r="D998" s="31"/>
      <c r="E998" s="18"/>
      <c r="F998" s="31"/>
      <c r="H998" s="36"/>
    </row>
    <row r="999" spans="3:8" x14ac:dyDescent="0.25">
      <c r="C999" s="31"/>
      <c r="D999" s="31"/>
      <c r="E999" s="18"/>
      <c r="F999" s="31"/>
      <c r="H999" s="36"/>
    </row>
    <row r="1000" spans="3:8" x14ac:dyDescent="0.25">
      <c r="C1000" s="31"/>
      <c r="D1000" s="31"/>
      <c r="E1000" s="18"/>
      <c r="F1000" s="31"/>
      <c r="H1000" s="36"/>
    </row>
    <row r="1001" spans="3:8" x14ac:dyDescent="0.25">
      <c r="C1001" s="31"/>
      <c r="D1001" s="31"/>
      <c r="E1001" s="18"/>
      <c r="F1001" s="31"/>
      <c r="H1001" s="36"/>
    </row>
    <row r="1002" spans="3:8" x14ac:dyDescent="0.25">
      <c r="C1002" s="31"/>
      <c r="D1002" s="31"/>
      <c r="E1002" s="18"/>
      <c r="F1002" s="31"/>
      <c r="H1002" s="36"/>
    </row>
    <row r="1003" spans="3:8" x14ac:dyDescent="0.25">
      <c r="C1003" s="31"/>
      <c r="D1003" s="31"/>
      <c r="E1003" s="18"/>
      <c r="F1003" s="31"/>
      <c r="H1003" s="36"/>
    </row>
    <row r="1004" spans="3:8" x14ac:dyDescent="0.25">
      <c r="C1004" s="31"/>
      <c r="D1004" s="31"/>
      <c r="E1004" s="18"/>
      <c r="F1004" s="31"/>
      <c r="H1004" s="36"/>
    </row>
    <row r="1005" spans="3:8" x14ac:dyDescent="0.25">
      <c r="C1005" s="31"/>
      <c r="D1005" s="31"/>
      <c r="E1005" s="18"/>
      <c r="F1005" s="31"/>
      <c r="H1005" s="36"/>
    </row>
    <row r="1006" spans="3:8" x14ac:dyDescent="0.25">
      <c r="C1006" s="31"/>
      <c r="D1006" s="31"/>
      <c r="E1006" s="18"/>
      <c r="F1006" s="31"/>
      <c r="H1006" s="36"/>
    </row>
    <row r="1007" spans="3:8" x14ac:dyDescent="0.25">
      <c r="C1007" s="31"/>
      <c r="D1007" s="31"/>
      <c r="E1007" s="18"/>
      <c r="F1007" s="31"/>
      <c r="H1007" s="36"/>
    </row>
    <row r="1008" spans="3:8" x14ac:dyDescent="0.25">
      <c r="C1008" s="31"/>
      <c r="D1008" s="31"/>
      <c r="E1008" s="18"/>
      <c r="F1008" s="31"/>
      <c r="H1008" s="36"/>
    </row>
    <row r="1009" spans="3:8" x14ac:dyDescent="0.25">
      <c r="C1009" s="31"/>
      <c r="D1009" s="31"/>
      <c r="E1009" s="18"/>
      <c r="F1009" s="31"/>
      <c r="H1009" s="36"/>
    </row>
    <row r="1010" spans="3:8" x14ac:dyDescent="0.25">
      <c r="C1010" s="31"/>
      <c r="D1010" s="31"/>
      <c r="E1010" s="18"/>
      <c r="F1010" s="31"/>
      <c r="H1010" s="36"/>
    </row>
    <row r="1011" spans="3:8" x14ac:dyDescent="0.25">
      <c r="C1011" s="31"/>
      <c r="D1011" s="31"/>
      <c r="E1011" s="18"/>
      <c r="F1011" s="31"/>
      <c r="H1011" s="36"/>
    </row>
    <row r="1012" spans="3:8" x14ac:dyDescent="0.25">
      <c r="C1012" s="31"/>
      <c r="D1012" s="31"/>
      <c r="E1012" s="18"/>
      <c r="F1012" s="31"/>
      <c r="H1012" s="36"/>
    </row>
    <row r="1013" spans="3:8" x14ac:dyDescent="0.25">
      <c r="C1013" s="31"/>
      <c r="D1013" s="31"/>
      <c r="E1013" s="18"/>
      <c r="F1013" s="31"/>
      <c r="H1013" s="36"/>
    </row>
    <row r="1014" spans="3:8" x14ac:dyDescent="0.25">
      <c r="C1014" s="31"/>
      <c r="D1014" s="31"/>
      <c r="E1014" s="18"/>
      <c r="F1014" s="31"/>
      <c r="H1014" s="36"/>
    </row>
    <row r="1015" spans="3:8" x14ac:dyDescent="0.25">
      <c r="C1015" s="31"/>
      <c r="D1015" s="31"/>
      <c r="E1015" s="18"/>
      <c r="F1015" s="31"/>
      <c r="H1015" s="36"/>
    </row>
    <row r="1016" spans="3:8" x14ac:dyDescent="0.25">
      <c r="C1016" s="31"/>
      <c r="D1016" s="31"/>
      <c r="E1016" s="18"/>
      <c r="F1016" s="31"/>
      <c r="H1016" s="36"/>
    </row>
    <row r="1017" spans="3:8" x14ac:dyDescent="0.25">
      <c r="C1017" s="31"/>
      <c r="D1017" s="31"/>
      <c r="E1017" s="18"/>
      <c r="F1017" s="31"/>
      <c r="H1017" s="36"/>
    </row>
    <row r="1018" spans="3:8" x14ac:dyDescent="0.25">
      <c r="C1018" s="31"/>
      <c r="D1018" s="31"/>
      <c r="E1018" s="18"/>
      <c r="F1018" s="31"/>
      <c r="H1018" s="36"/>
    </row>
    <row r="1019" spans="3:8" x14ac:dyDescent="0.25">
      <c r="C1019" s="31"/>
      <c r="D1019" s="31"/>
      <c r="E1019" s="18"/>
      <c r="F1019" s="31"/>
      <c r="H1019" s="36"/>
    </row>
    <row r="1020" spans="3:8" x14ac:dyDescent="0.25">
      <c r="C1020" s="31"/>
      <c r="D1020" s="31"/>
      <c r="E1020" s="18"/>
      <c r="F1020" s="31"/>
      <c r="H1020" s="36"/>
    </row>
    <row r="1021" spans="3:8" x14ac:dyDescent="0.25">
      <c r="C1021" s="31"/>
      <c r="D1021" s="31"/>
      <c r="E1021" s="18"/>
      <c r="F1021" s="31"/>
      <c r="H1021" s="36"/>
    </row>
    <row r="1022" spans="3:8" x14ac:dyDescent="0.25">
      <c r="C1022" s="31"/>
      <c r="D1022" s="31"/>
      <c r="E1022" s="18"/>
      <c r="F1022" s="31"/>
      <c r="H1022" s="36"/>
    </row>
    <row r="1023" spans="3:8" x14ac:dyDescent="0.25">
      <c r="C1023" s="31"/>
      <c r="D1023" s="31"/>
      <c r="E1023" s="18"/>
      <c r="F1023" s="31"/>
      <c r="H1023" s="36"/>
    </row>
    <row r="1024" spans="3:8" x14ac:dyDescent="0.25">
      <c r="C1024" s="31"/>
      <c r="D1024" s="31"/>
      <c r="E1024" s="18"/>
      <c r="F1024" s="31"/>
      <c r="H1024" s="36"/>
    </row>
    <row r="1025" spans="3:8" x14ac:dyDescent="0.25">
      <c r="C1025" s="31"/>
      <c r="D1025" s="31"/>
      <c r="E1025" s="18"/>
      <c r="F1025" s="31"/>
      <c r="H1025" s="36"/>
    </row>
    <row r="1026" spans="3:8" x14ac:dyDescent="0.25">
      <c r="C1026" s="31"/>
      <c r="D1026" s="31"/>
      <c r="E1026" s="18"/>
      <c r="F1026" s="31"/>
      <c r="H1026" s="36"/>
    </row>
    <row r="1027" spans="3:8" x14ac:dyDescent="0.25">
      <c r="C1027" s="31"/>
      <c r="D1027" s="31"/>
      <c r="E1027" s="18"/>
      <c r="F1027" s="31"/>
      <c r="H1027" s="36"/>
    </row>
    <row r="1028" spans="3:8" x14ac:dyDescent="0.25">
      <c r="C1028" s="31"/>
      <c r="D1028" s="31"/>
      <c r="E1028" s="18"/>
      <c r="F1028" s="31"/>
      <c r="H1028" s="36"/>
    </row>
    <row r="1029" spans="3:8" x14ac:dyDescent="0.25">
      <c r="C1029" s="31"/>
      <c r="D1029" s="31"/>
      <c r="E1029" s="18"/>
      <c r="F1029" s="31"/>
      <c r="H1029" s="36"/>
    </row>
    <row r="1030" spans="3:8" x14ac:dyDescent="0.25">
      <c r="C1030" s="31"/>
      <c r="D1030" s="31"/>
      <c r="E1030" s="18"/>
      <c r="F1030" s="31"/>
      <c r="H1030" s="36"/>
    </row>
    <row r="1031" spans="3:8" x14ac:dyDescent="0.25">
      <c r="C1031" s="31"/>
      <c r="D1031" s="31"/>
      <c r="E1031" s="18"/>
      <c r="F1031" s="31"/>
      <c r="H1031" s="36"/>
    </row>
    <row r="1032" spans="3:8" x14ac:dyDescent="0.25">
      <c r="C1032" s="31"/>
      <c r="D1032" s="31"/>
      <c r="E1032" s="18"/>
      <c r="F1032" s="31"/>
      <c r="H1032" s="36"/>
    </row>
    <row r="1033" spans="3:8" x14ac:dyDescent="0.25">
      <c r="C1033" s="31"/>
      <c r="D1033" s="31"/>
      <c r="E1033" s="18"/>
      <c r="F1033" s="31"/>
      <c r="H1033" s="36"/>
    </row>
    <row r="1034" spans="3:8" x14ac:dyDescent="0.25">
      <c r="C1034" s="31"/>
      <c r="D1034" s="31"/>
      <c r="E1034" s="18"/>
      <c r="F1034" s="31"/>
      <c r="H1034" s="36"/>
    </row>
    <row r="1035" spans="3:8" x14ac:dyDescent="0.25">
      <c r="C1035" s="31"/>
      <c r="D1035" s="31"/>
      <c r="E1035" s="18"/>
      <c r="F1035" s="31"/>
      <c r="H1035" s="36"/>
    </row>
    <row r="1036" spans="3:8" x14ac:dyDescent="0.25">
      <c r="C1036" s="31"/>
      <c r="D1036" s="31"/>
      <c r="E1036" s="18"/>
      <c r="F1036" s="31"/>
      <c r="H1036" s="36"/>
    </row>
    <row r="1037" spans="3:8" x14ac:dyDescent="0.25">
      <c r="C1037" s="31"/>
      <c r="D1037" s="31"/>
      <c r="E1037" s="18"/>
      <c r="F1037" s="31"/>
      <c r="H1037" s="36"/>
    </row>
    <row r="1038" spans="3:8" x14ac:dyDescent="0.25">
      <c r="C1038" s="31"/>
      <c r="D1038" s="31"/>
      <c r="E1038" s="18"/>
      <c r="F1038" s="31"/>
      <c r="H1038" s="36"/>
    </row>
    <row r="1039" spans="3:8" x14ac:dyDescent="0.25">
      <c r="C1039" s="31"/>
      <c r="D1039" s="31"/>
      <c r="E1039" s="18"/>
      <c r="F1039" s="31"/>
      <c r="H1039" s="36"/>
    </row>
    <row r="1040" spans="3:8" x14ac:dyDescent="0.25">
      <c r="C1040" s="31"/>
      <c r="D1040" s="31"/>
      <c r="E1040" s="18"/>
      <c r="F1040" s="31"/>
      <c r="H1040" s="36"/>
    </row>
    <row r="1041" spans="3:8" x14ac:dyDescent="0.25">
      <c r="C1041" s="31"/>
      <c r="D1041" s="31"/>
      <c r="E1041" s="18"/>
      <c r="F1041" s="31"/>
      <c r="H1041" s="36"/>
    </row>
    <row r="1042" spans="3:8" x14ac:dyDescent="0.25">
      <c r="C1042" s="31"/>
      <c r="D1042" s="31"/>
      <c r="E1042" s="18"/>
      <c r="F1042" s="31"/>
      <c r="H1042" s="36"/>
    </row>
    <row r="1043" spans="3:8" x14ac:dyDescent="0.25">
      <c r="C1043" s="31"/>
      <c r="D1043" s="31"/>
      <c r="E1043" s="18"/>
      <c r="F1043" s="31"/>
      <c r="H1043" s="36"/>
    </row>
    <row r="1044" spans="3:8" x14ac:dyDescent="0.25">
      <c r="C1044" s="31"/>
      <c r="D1044" s="31"/>
      <c r="E1044" s="18"/>
      <c r="F1044" s="31"/>
      <c r="H1044" s="36"/>
    </row>
    <row r="1045" spans="3:8" x14ac:dyDescent="0.25">
      <c r="C1045" s="31"/>
      <c r="D1045" s="31"/>
      <c r="E1045" s="18"/>
      <c r="F1045" s="31"/>
      <c r="H1045" s="36"/>
    </row>
    <row r="1046" spans="3:8" x14ac:dyDescent="0.25">
      <c r="C1046" s="31"/>
      <c r="D1046" s="31"/>
      <c r="E1046" s="18"/>
      <c r="F1046" s="31"/>
      <c r="H1046" s="36"/>
    </row>
    <row r="1047" spans="3:8" x14ac:dyDescent="0.25">
      <c r="C1047" s="31"/>
      <c r="D1047" s="31"/>
      <c r="E1047" s="18"/>
      <c r="F1047" s="31"/>
      <c r="H1047" s="36"/>
    </row>
    <row r="1048" spans="3:8" x14ac:dyDescent="0.25">
      <c r="C1048" s="31"/>
      <c r="D1048" s="31"/>
      <c r="E1048" s="18"/>
      <c r="F1048" s="31"/>
      <c r="H1048" s="36"/>
    </row>
    <row r="1049" spans="3:8" x14ac:dyDescent="0.25">
      <c r="C1049" s="31"/>
      <c r="D1049" s="31"/>
      <c r="E1049" s="18"/>
      <c r="F1049" s="31"/>
      <c r="H1049" s="36"/>
    </row>
    <row r="1050" spans="3:8" x14ac:dyDescent="0.25">
      <c r="C1050" s="31"/>
      <c r="D1050" s="31"/>
      <c r="E1050" s="18"/>
      <c r="F1050" s="31"/>
      <c r="H1050" s="36"/>
    </row>
    <row r="1051" spans="3:8" x14ac:dyDescent="0.25">
      <c r="C1051" s="31"/>
      <c r="D1051" s="31"/>
      <c r="E1051" s="18"/>
      <c r="F1051" s="31"/>
      <c r="H1051" s="36"/>
    </row>
    <row r="1052" spans="3:8" x14ac:dyDescent="0.25">
      <c r="C1052" s="31"/>
      <c r="D1052" s="31"/>
      <c r="E1052" s="18"/>
      <c r="F1052" s="31"/>
      <c r="H1052" s="36"/>
    </row>
    <row r="1053" spans="3:8" x14ac:dyDescent="0.25">
      <c r="C1053" s="31"/>
      <c r="D1053" s="31"/>
      <c r="E1053" s="18"/>
      <c r="F1053" s="31"/>
      <c r="H1053" s="36"/>
    </row>
    <row r="1054" spans="3:8" x14ac:dyDescent="0.25">
      <c r="C1054" s="31"/>
      <c r="D1054" s="31"/>
      <c r="E1054" s="18"/>
      <c r="F1054" s="31"/>
      <c r="H1054" s="36"/>
    </row>
    <row r="1055" spans="3:8" x14ac:dyDescent="0.25">
      <c r="C1055" s="31"/>
      <c r="D1055" s="31"/>
      <c r="E1055" s="18"/>
      <c r="F1055" s="31"/>
      <c r="H1055" s="36"/>
    </row>
    <row r="1056" spans="3:8" x14ac:dyDescent="0.25">
      <c r="C1056" s="31"/>
      <c r="D1056" s="31"/>
      <c r="E1056" s="18"/>
      <c r="F1056" s="31"/>
      <c r="H1056" s="36"/>
    </row>
    <row r="1057" spans="3:8" x14ac:dyDescent="0.25">
      <c r="C1057" s="31"/>
      <c r="D1057" s="31"/>
      <c r="E1057" s="18"/>
      <c r="F1057" s="31"/>
      <c r="H1057" s="36"/>
    </row>
    <row r="1058" spans="3:8" x14ac:dyDescent="0.25">
      <c r="C1058" s="31"/>
      <c r="D1058" s="31"/>
      <c r="E1058" s="18"/>
      <c r="F1058" s="31"/>
      <c r="H1058" s="36"/>
    </row>
    <row r="1059" spans="3:8" x14ac:dyDescent="0.25">
      <c r="C1059" s="31"/>
      <c r="D1059" s="31"/>
      <c r="E1059" s="18"/>
      <c r="F1059" s="31"/>
      <c r="H1059" s="36"/>
    </row>
    <row r="1060" spans="3:8" x14ac:dyDescent="0.25">
      <c r="C1060" s="31"/>
      <c r="D1060" s="31"/>
      <c r="E1060" s="18"/>
      <c r="F1060" s="31"/>
      <c r="H1060" s="36"/>
    </row>
    <row r="1061" spans="3:8" x14ac:dyDescent="0.25">
      <c r="C1061" s="31"/>
      <c r="D1061" s="31"/>
      <c r="E1061" s="18"/>
      <c r="F1061" s="31"/>
      <c r="H1061" s="36"/>
    </row>
    <row r="1062" spans="3:8" x14ac:dyDescent="0.25">
      <c r="C1062" s="31"/>
      <c r="D1062" s="31"/>
      <c r="E1062" s="18"/>
      <c r="F1062" s="31"/>
      <c r="H1062" s="36"/>
    </row>
    <row r="1063" spans="3:8" x14ac:dyDescent="0.25">
      <c r="C1063" s="31"/>
      <c r="D1063" s="31"/>
      <c r="E1063" s="18"/>
      <c r="F1063" s="31"/>
      <c r="H1063" s="36"/>
    </row>
    <row r="1064" spans="3:8" x14ac:dyDescent="0.25">
      <c r="C1064" s="31"/>
      <c r="D1064" s="31"/>
      <c r="E1064" s="18"/>
      <c r="F1064" s="31"/>
      <c r="H1064" s="36"/>
    </row>
    <row r="1065" spans="3:8" x14ac:dyDescent="0.25">
      <c r="C1065" s="31"/>
      <c r="D1065" s="31"/>
      <c r="E1065" s="18"/>
      <c r="F1065" s="31"/>
      <c r="H1065" s="36"/>
    </row>
    <row r="1066" spans="3:8" x14ac:dyDescent="0.25">
      <c r="C1066" s="31"/>
      <c r="D1066" s="31"/>
      <c r="E1066" s="18"/>
      <c r="F1066" s="31"/>
      <c r="H1066" s="36"/>
    </row>
    <row r="1067" spans="3:8" x14ac:dyDescent="0.25">
      <c r="C1067" s="31"/>
      <c r="D1067" s="31"/>
      <c r="E1067" s="18"/>
      <c r="F1067" s="31"/>
      <c r="H1067" s="36"/>
    </row>
    <row r="1068" spans="3:8" x14ac:dyDescent="0.25">
      <c r="C1068" s="31"/>
      <c r="D1068" s="31"/>
      <c r="E1068" s="18"/>
      <c r="F1068" s="31"/>
      <c r="H1068" s="36"/>
    </row>
    <row r="1069" spans="3:8" x14ac:dyDescent="0.25">
      <c r="C1069" s="31"/>
      <c r="D1069" s="31"/>
      <c r="E1069" s="18"/>
      <c r="F1069" s="31"/>
      <c r="H1069" s="36"/>
    </row>
    <row r="1070" spans="3:8" x14ac:dyDescent="0.25">
      <c r="C1070" s="31"/>
      <c r="D1070" s="31"/>
      <c r="E1070" s="18"/>
      <c r="F1070" s="31"/>
      <c r="H1070" s="36"/>
    </row>
    <row r="1071" spans="3:8" x14ac:dyDescent="0.25">
      <c r="C1071" s="31"/>
      <c r="D1071" s="31"/>
      <c r="E1071" s="18"/>
      <c r="F1071" s="31"/>
      <c r="H1071" s="36"/>
    </row>
    <row r="1072" spans="3:8" x14ac:dyDescent="0.25">
      <c r="C1072" s="31"/>
      <c r="D1072" s="31"/>
      <c r="E1072" s="18"/>
      <c r="F1072" s="31"/>
      <c r="H1072" s="36"/>
    </row>
    <row r="1073" spans="3:8" x14ac:dyDescent="0.25">
      <c r="C1073" s="31"/>
      <c r="D1073" s="31"/>
      <c r="E1073" s="18"/>
      <c r="F1073" s="31"/>
      <c r="H1073" s="36"/>
    </row>
    <row r="1074" spans="3:8" x14ac:dyDescent="0.25">
      <c r="C1074" s="31"/>
      <c r="D1074" s="31"/>
      <c r="E1074" s="18"/>
      <c r="F1074" s="31"/>
      <c r="H1074" s="36"/>
    </row>
    <row r="1075" spans="3:8" x14ac:dyDescent="0.25">
      <c r="C1075" s="31"/>
      <c r="D1075" s="31"/>
      <c r="E1075" s="18"/>
      <c r="F1075" s="31"/>
      <c r="H1075" s="36"/>
    </row>
    <row r="1076" spans="3:8" x14ac:dyDescent="0.25">
      <c r="C1076" s="31"/>
      <c r="D1076" s="31"/>
      <c r="E1076" s="18"/>
      <c r="F1076" s="31"/>
      <c r="H1076" s="36"/>
    </row>
    <row r="1077" spans="3:8" x14ac:dyDescent="0.25">
      <c r="C1077" s="31"/>
      <c r="D1077" s="31"/>
      <c r="E1077" s="18"/>
      <c r="F1077" s="31"/>
      <c r="H1077" s="36"/>
    </row>
    <row r="1078" spans="3:8" x14ac:dyDescent="0.25">
      <c r="C1078" s="31"/>
      <c r="D1078" s="31"/>
      <c r="E1078" s="18"/>
      <c r="F1078" s="31"/>
      <c r="H1078" s="36"/>
    </row>
    <row r="1079" spans="3:8" x14ac:dyDescent="0.25">
      <c r="C1079" s="31"/>
      <c r="D1079" s="31"/>
      <c r="E1079" s="18"/>
      <c r="F1079" s="31"/>
      <c r="H1079" s="36"/>
    </row>
    <row r="1080" spans="3:8" x14ac:dyDescent="0.25">
      <c r="C1080" s="31"/>
      <c r="D1080" s="31"/>
      <c r="E1080" s="18"/>
      <c r="F1080" s="31"/>
      <c r="H1080" s="36"/>
    </row>
    <row r="1081" spans="3:8" x14ac:dyDescent="0.25">
      <c r="C1081" s="31"/>
      <c r="D1081" s="31"/>
      <c r="E1081" s="18"/>
      <c r="F1081" s="31"/>
      <c r="H1081" s="36"/>
    </row>
    <row r="1082" spans="3:8" x14ac:dyDescent="0.25">
      <c r="C1082" s="31"/>
      <c r="D1082" s="31"/>
      <c r="E1082" s="18"/>
      <c r="F1082" s="31"/>
      <c r="H1082" s="36"/>
    </row>
    <row r="1083" spans="3:8" x14ac:dyDescent="0.25">
      <c r="C1083" s="31"/>
      <c r="D1083" s="31"/>
      <c r="E1083" s="18"/>
      <c r="F1083" s="31"/>
      <c r="H1083" s="36"/>
    </row>
    <row r="1084" spans="3:8" x14ac:dyDescent="0.25">
      <c r="C1084" s="31"/>
      <c r="D1084" s="31"/>
      <c r="E1084" s="18"/>
      <c r="F1084" s="31"/>
      <c r="H1084" s="36"/>
    </row>
    <row r="1085" spans="3:8" x14ac:dyDescent="0.25">
      <c r="C1085" s="31"/>
      <c r="D1085" s="31"/>
      <c r="E1085" s="18"/>
      <c r="F1085" s="31"/>
      <c r="H1085" s="36"/>
    </row>
    <row r="1086" spans="3:8" x14ac:dyDescent="0.25">
      <c r="C1086" s="31"/>
      <c r="D1086" s="31"/>
      <c r="E1086" s="18"/>
      <c r="F1086" s="31"/>
      <c r="H1086" s="36"/>
    </row>
    <row r="1087" spans="3:8" x14ac:dyDescent="0.25">
      <c r="C1087" s="31"/>
      <c r="D1087" s="31"/>
      <c r="E1087" s="18"/>
      <c r="F1087" s="31"/>
      <c r="H1087" s="36"/>
    </row>
    <row r="1088" spans="3:8" x14ac:dyDescent="0.25">
      <c r="C1088" s="31"/>
      <c r="D1088" s="31"/>
      <c r="E1088" s="18"/>
      <c r="F1088" s="31"/>
      <c r="H1088" s="36"/>
    </row>
    <row r="1089" spans="3:8" x14ac:dyDescent="0.25">
      <c r="C1089" s="31"/>
      <c r="D1089" s="31"/>
      <c r="E1089" s="18"/>
      <c r="F1089" s="31"/>
      <c r="H1089" s="36"/>
    </row>
    <row r="1090" spans="3:8" x14ac:dyDescent="0.25">
      <c r="C1090" s="31"/>
      <c r="D1090" s="31"/>
      <c r="E1090" s="18"/>
      <c r="F1090" s="31"/>
      <c r="H1090" s="36"/>
    </row>
    <row r="1091" spans="3:8" x14ac:dyDescent="0.25">
      <c r="C1091" s="31"/>
      <c r="D1091" s="31"/>
      <c r="E1091" s="18"/>
      <c r="F1091" s="31"/>
      <c r="H1091" s="36"/>
    </row>
    <row r="1092" spans="3:8" x14ac:dyDescent="0.25">
      <c r="C1092" s="31"/>
      <c r="D1092" s="31"/>
      <c r="E1092" s="18"/>
      <c r="F1092" s="31"/>
      <c r="H1092" s="36"/>
    </row>
    <row r="1093" spans="3:8" x14ac:dyDescent="0.25">
      <c r="C1093" s="31"/>
      <c r="D1093" s="31"/>
      <c r="E1093" s="18"/>
      <c r="F1093" s="31"/>
      <c r="H1093" s="36"/>
    </row>
    <row r="1094" spans="3:8" x14ac:dyDescent="0.25">
      <c r="C1094" s="31"/>
      <c r="D1094" s="31"/>
      <c r="E1094" s="18"/>
      <c r="F1094" s="31"/>
      <c r="H1094" s="36"/>
    </row>
    <row r="1095" spans="3:8" x14ac:dyDescent="0.25">
      <c r="C1095" s="31"/>
      <c r="D1095" s="31"/>
      <c r="E1095" s="18"/>
      <c r="F1095" s="31"/>
      <c r="H1095" s="36"/>
    </row>
    <row r="1096" spans="3:8" x14ac:dyDescent="0.25">
      <c r="C1096" s="31"/>
      <c r="D1096" s="31"/>
      <c r="E1096" s="18"/>
      <c r="F1096" s="31"/>
      <c r="H1096" s="36"/>
    </row>
    <row r="1097" spans="3:8" x14ac:dyDescent="0.25">
      <c r="C1097" s="31"/>
      <c r="D1097" s="31"/>
      <c r="E1097" s="18"/>
      <c r="F1097" s="31"/>
      <c r="H1097" s="36"/>
    </row>
    <row r="1098" spans="3:8" x14ac:dyDescent="0.25">
      <c r="C1098" s="31"/>
      <c r="D1098" s="31"/>
      <c r="E1098" s="18"/>
      <c r="F1098" s="31"/>
      <c r="H1098" s="36"/>
    </row>
    <row r="1099" spans="3:8" x14ac:dyDescent="0.25">
      <c r="C1099" s="31"/>
      <c r="D1099" s="31"/>
      <c r="E1099" s="18"/>
      <c r="F1099" s="31"/>
      <c r="H1099" s="36"/>
    </row>
    <row r="1100" spans="3:8" x14ac:dyDescent="0.25">
      <c r="C1100" s="31"/>
      <c r="D1100" s="31"/>
      <c r="E1100" s="18"/>
      <c r="F1100" s="31"/>
      <c r="H1100" s="36"/>
    </row>
    <row r="1101" spans="3:8" x14ac:dyDescent="0.25">
      <c r="C1101" s="31"/>
      <c r="D1101" s="31"/>
      <c r="E1101" s="18"/>
      <c r="F1101" s="31"/>
      <c r="H1101" s="36"/>
    </row>
    <row r="1102" spans="3:8" x14ac:dyDescent="0.25">
      <c r="C1102" s="31"/>
      <c r="D1102" s="31"/>
      <c r="E1102" s="18"/>
      <c r="F1102" s="31"/>
      <c r="H1102" s="36"/>
    </row>
    <row r="1103" spans="3:8" x14ac:dyDescent="0.25">
      <c r="C1103" s="31"/>
      <c r="D1103" s="31"/>
      <c r="E1103" s="18"/>
      <c r="F1103" s="31"/>
      <c r="H1103" s="36"/>
    </row>
    <row r="1104" spans="3:8" x14ac:dyDescent="0.25">
      <c r="C1104" s="31"/>
      <c r="D1104" s="31"/>
      <c r="E1104" s="18"/>
      <c r="F1104" s="31"/>
      <c r="H1104" s="36"/>
    </row>
    <row r="1105" spans="3:8" x14ac:dyDescent="0.25">
      <c r="C1105" s="31"/>
      <c r="D1105" s="31"/>
      <c r="E1105" s="18"/>
      <c r="F1105" s="31"/>
      <c r="H1105" s="36"/>
    </row>
    <row r="1106" spans="3:8" x14ac:dyDescent="0.25">
      <c r="C1106" s="31"/>
      <c r="D1106" s="31"/>
      <c r="E1106" s="18"/>
      <c r="F1106" s="31"/>
      <c r="H1106" s="36"/>
    </row>
    <row r="1107" spans="3:8" x14ac:dyDescent="0.25">
      <c r="C1107" s="31"/>
      <c r="D1107" s="31"/>
      <c r="E1107" s="18"/>
      <c r="F1107" s="31"/>
      <c r="H1107" s="36"/>
    </row>
    <row r="1108" spans="3:8" x14ac:dyDescent="0.25">
      <c r="C1108" s="31"/>
      <c r="D1108" s="31"/>
      <c r="E1108" s="18"/>
      <c r="F1108" s="31"/>
      <c r="H1108" s="36"/>
    </row>
    <row r="1109" spans="3:8" x14ac:dyDescent="0.25">
      <c r="C1109" s="31"/>
      <c r="D1109" s="31"/>
      <c r="E1109" s="18"/>
      <c r="F1109" s="31"/>
      <c r="H1109" s="36"/>
    </row>
    <row r="1110" spans="3:8" x14ac:dyDescent="0.25">
      <c r="C1110" s="31"/>
      <c r="D1110" s="31"/>
      <c r="E1110" s="18"/>
      <c r="F1110" s="31"/>
      <c r="H1110" s="36"/>
    </row>
    <row r="1111" spans="3:8" x14ac:dyDescent="0.25">
      <c r="C1111" s="31"/>
      <c r="D1111" s="31"/>
      <c r="E1111" s="18"/>
      <c r="F1111" s="31"/>
      <c r="H1111" s="36"/>
    </row>
    <row r="1112" spans="3:8" x14ac:dyDescent="0.25">
      <c r="C1112" s="31"/>
      <c r="D1112" s="31"/>
      <c r="E1112" s="18"/>
      <c r="F1112" s="31"/>
      <c r="H1112" s="36"/>
    </row>
    <row r="1113" spans="3:8" x14ac:dyDescent="0.25">
      <c r="C1113" s="31"/>
      <c r="D1113" s="31"/>
      <c r="E1113" s="18"/>
      <c r="F1113" s="31"/>
      <c r="H1113" s="36"/>
    </row>
    <row r="1114" spans="3:8" x14ac:dyDescent="0.25">
      <c r="C1114" s="31"/>
      <c r="D1114" s="31"/>
      <c r="E1114" s="18"/>
      <c r="F1114" s="31"/>
      <c r="H1114" s="36"/>
    </row>
    <row r="1115" spans="3:8" x14ac:dyDescent="0.25">
      <c r="C1115" s="31"/>
      <c r="D1115" s="31"/>
      <c r="E1115" s="18"/>
      <c r="F1115" s="31"/>
      <c r="H1115" s="36"/>
    </row>
    <row r="1116" spans="3:8" x14ac:dyDescent="0.25">
      <c r="C1116" s="31"/>
      <c r="D1116" s="31"/>
      <c r="E1116" s="18"/>
      <c r="F1116" s="31"/>
      <c r="H1116" s="36"/>
    </row>
    <row r="1117" spans="3:8" x14ac:dyDescent="0.25">
      <c r="C1117" s="31"/>
      <c r="D1117" s="31"/>
      <c r="E1117" s="18"/>
      <c r="F1117" s="31"/>
      <c r="H1117" s="36"/>
    </row>
    <row r="1118" spans="3:8" x14ac:dyDescent="0.25">
      <c r="C1118" s="31"/>
      <c r="D1118" s="31"/>
      <c r="E1118" s="18"/>
      <c r="F1118" s="31"/>
      <c r="H1118" s="36"/>
    </row>
    <row r="1119" spans="3:8" x14ac:dyDescent="0.25">
      <c r="C1119" s="31"/>
      <c r="D1119" s="31"/>
      <c r="E1119" s="18"/>
      <c r="F1119" s="31"/>
      <c r="H1119" s="36"/>
    </row>
    <row r="1120" spans="3:8" x14ac:dyDescent="0.25">
      <c r="C1120" s="31"/>
      <c r="D1120" s="31"/>
      <c r="E1120" s="18"/>
      <c r="F1120" s="31"/>
      <c r="H1120" s="36"/>
    </row>
    <row r="1121" spans="3:8" x14ac:dyDescent="0.25">
      <c r="C1121" s="31"/>
      <c r="D1121" s="31"/>
      <c r="E1121" s="18"/>
      <c r="F1121" s="31"/>
      <c r="H1121" s="36"/>
    </row>
    <row r="1122" spans="3:8" x14ac:dyDescent="0.25">
      <c r="C1122" s="31"/>
      <c r="D1122" s="31"/>
      <c r="E1122" s="18"/>
      <c r="F1122" s="31"/>
      <c r="H1122" s="36"/>
    </row>
    <row r="1123" spans="3:8" x14ac:dyDescent="0.25">
      <c r="C1123" s="31"/>
      <c r="D1123" s="31"/>
      <c r="E1123" s="18"/>
      <c r="F1123" s="31"/>
      <c r="H1123" s="36"/>
    </row>
    <row r="1124" spans="3:8" x14ac:dyDescent="0.25">
      <c r="C1124" s="31"/>
      <c r="D1124" s="31"/>
      <c r="E1124" s="18"/>
      <c r="F1124" s="31"/>
      <c r="H1124" s="36"/>
    </row>
    <row r="1125" spans="3:8" x14ac:dyDescent="0.25">
      <c r="C1125" s="31"/>
      <c r="D1125" s="31"/>
      <c r="E1125" s="18"/>
      <c r="F1125" s="31"/>
      <c r="H1125" s="36"/>
    </row>
    <row r="1126" spans="3:8" x14ac:dyDescent="0.25">
      <c r="C1126" s="31"/>
      <c r="D1126" s="31"/>
      <c r="E1126" s="18"/>
      <c r="F1126" s="31"/>
      <c r="H1126" s="36"/>
    </row>
    <row r="1127" spans="3:8" x14ac:dyDescent="0.25">
      <c r="C1127" s="31"/>
      <c r="D1127" s="31"/>
      <c r="E1127" s="18"/>
      <c r="F1127" s="31"/>
      <c r="H1127" s="36"/>
    </row>
    <row r="1128" spans="3:8" x14ac:dyDescent="0.25">
      <c r="C1128" s="31"/>
      <c r="D1128" s="31"/>
      <c r="E1128" s="18"/>
      <c r="F1128" s="31"/>
      <c r="H1128" s="36"/>
    </row>
    <row r="1129" spans="3:8" x14ac:dyDescent="0.25">
      <c r="C1129" s="31"/>
      <c r="D1129" s="31"/>
      <c r="E1129" s="18"/>
      <c r="F1129" s="31"/>
      <c r="H1129" s="36"/>
    </row>
    <row r="1130" spans="3:8" x14ac:dyDescent="0.25">
      <c r="C1130" s="31"/>
      <c r="D1130" s="31"/>
      <c r="E1130" s="18"/>
      <c r="F1130" s="31"/>
      <c r="H1130" s="36"/>
    </row>
    <row r="1131" spans="3:8" x14ac:dyDescent="0.25">
      <c r="C1131" s="31"/>
      <c r="D1131" s="31"/>
      <c r="E1131" s="18"/>
      <c r="F1131" s="31"/>
      <c r="H1131" s="36"/>
    </row>
    <row r="1132" spans="3:8" x14ac:dyDescent="0.25">
      <c r="C1132" s="31"/>
      <c r="D1132" s="31"/>
      <c r="E1132" s="18"/>
      <c r="F1132" s="31"/>
      <c r="H1132" s="36"/>
    </row>
    <row r="1133" spans="3:8" x14ac:dyDescent="0.25">
      <c r="C1133" s="31"/>
      <c r="D1133" s="31"/>
      <c r="E1133" s="18"/>
      <c r="F1133" s="31"/>
      <c r="H1133" s="36"/>
    </row>
    <row r="1134" spans="3:8" x14ac:dyDescent="0.25">
      <c r="C1134" s="31"/>
      <c r="D1134" s="31"/>
      <c r="E1134" s="18"/>
      <c r="F1134" s="31"/>
      <c r="H1134" s="36"/>
    </row>
    <row r="1135" spans="3:8" x14ac:dyDescent="0.25">
      <c r="C1135" s="31"/>
      <c r="D1135" s="31"/>
      <c r="E1135" s="18"/>
      <c r="F1135" s="31"/>
      <c r="H1135" s="36"/>
    </row>
    <row r="1136" spans="3:8" x14ac:dyDescent="0.25">
      <c r="C1136" s="31"/>
      <c r="D1136" s="31"/>
      <c r="E1136" s="18"/>
      <c r="F1136" s="31"/>
      <c r="H1136" s="36"/>
    </row>
    <row r="1137" spans="3:8" x14ac:dyDescent="0.25">
      <c r="C1137" s="31"/>
      <c r="D1137" s="31"/>
      <c r="E1137" s="18"/>
      <c r="F1137" s="31"/>
      <c r="H1137" s="36"/>
    </row>
    <row r="1138" spans="3:8" x14ac:dyDescent="0.25">
      <c r="C1138" s="31"/>
      <c r="D1138" s="31"/>
      <c r="E1138" s="18"/>
      <c r="F1138" s="31"/>
      <c r="H1138" s="36"/>
    </row>
    <row r="1139" spans="3:8" x14ac:dyDescent="0.25">
      <c r="C1139" s="31"/>
      <c r="D1139" s="31"/>
      <c r="E1139" s="18"/>
      <c r="F1139" s="31"/>
      <c r="H1139" s="36"/>
    </row>
    <row r="1140" spans="3:8" x14ac:dyDescent="0.25">
      <c r="C1140" s="31"/>
      <c r="D1140" s="31"/>
      <c r="E1140" s="18"/>
      <c r="F1140" s="31"/>
      <c r="H1140" s="36"/>
    </row>
    <row r="1141" spans="3:8" x14ac:dyDescent="0.25">
      <c r="C1141" s="31"/>
      <c r="D1141" s="31"/>
      <c r="E1141" s="18"/>
      <c r="F1141" s="31"/>
      <c r="H1141" s="36"/>
    </row>
    <row r="1142" spans="3:8" x14ac:dyDescent="0.25">
      <c r="C1142" s="31"/>
      <c r="D1142" s="31"/>
      <c r="E1142" s="18"/>
      <c r="F1142" s="31"/>
      <c r="H1142" s="36"/>
    </row>
    <row r="1143" spans="3:8" x14ac:dyDescent="0.25">
      <c r="C1143" s="31"/>
      <c r="D1143" s="31"/>
      <c r="E1143" s="18"/>
      <c r="F1143" s="31"/>
      <c r="H1143" s="36"/>
    </row>
    <row r="1144" spans="3:8" x14ac:dyDescent="0.25">
      <c r="C1144" s="31"/>
      <c r="D1144" s="31"/>
      <c r="E1144" s="18"/>
      <c r="F1144" s="31"/>
      <c r="H1144" s="36"/>
    </row>
    <row r="1145" spans="3:8" x14ac:dyDescent="0.25">
      <c r="C1145" s="31"/>
      <c r="D1145" s="31"/>
      <c r="E1145" s="18"/>
      <c r="F1145" s="31"/>
      <c r="H1145" s="36"/>
    </row>
    <row r="1146" spans="3:8" x14ac:dyDescent="0.25">
      <c r="C1146" s="31"/>
      <c r="D1146" s="31"/>
      <c r="E1146" s="18"/>
      <c r="F1146" s="31"/>
      <c r="H1146" s="36"/>
    </row>
    <row r="1147" spans="3:8" x14ac:dyDescent="0.25">
      <c r="C1147" s="31"/>
      <c r="D1147" s="31"/>
      <c r="E1147" s="18"/>
      <c r="F1147" s="31"/>
      <c r="H1147" s="36"/>
    </row>
    <row r="1148" spans="3:8" x14ac:dyDescent="0.25">
      <c r="C1148" s="31"/>
      <c r="D1148" s="31"/>
      <c r="E1148" s="18"/>
      <c r="F1148" s="31"/>
      <c r="H1148" s="36"/>
    </row>
    <row r="1149" spans="3:8" x14ac:dyDescent="0.25">
      <c r="C1149" s="31"/>
      <c r="D1149" s="31"/>
      <c r="E1149" s="18"/>
      <c r="F1149" s="31"/>
      <c r="H1149" s="36"/>
    </row>
    <row r="1150" spans="3:8" x14ac:dyDescent="0.25">
      <c r="C1150" s="31"/>
      <c r="D1150" s="31"/>
      <c r="E1150" s="18"/>
      <c r="F1150" s="31"/>
      <c r="H1150" s="36"/>
    </row>
    <row r="1151" spans="3:8" x14ac:dyDescent="0.25">
      <c r="C1151" s="31"/>
      <c r="D1151" s="31"/>
      <c r="E1151" s="18"/>
      <c r="F1151" s="31"/>
      <c r="H1151" s="36"/>
    </row>
    <row r="1152" spans="3:8" x14ac:dyDescent="0.25">
      <c r="C1152" s="31"/>
      <c r="D1152" s="31"/>
      <c r="E1152" s="18"/>
      <c r="F1152" s="31"/>
      <c r="H1152" s="36"/>
    </row>
    <row r="1153" spans="3:8" x14ac:dyDescent="0.25">
      <c r="C1153" s="31"/>
      <c r="D1153" s="31"/>
      <c r="E1153" s="18"/>
      <c r="F1153" s="31"/>
      <c r="H1153" s="36"/>
    </row>
    <row r="1154" spans="3:8" x14ac:dyDescent="0.25">
      <c r="C1154" s="31"/>
      <c r="D1154" s="31"/>
      <c r="E1154" s="18"/>
      <c r="F1154" s="31"/>
      <c r="H1154" s="36"/>
    </row>
    <row r="1155" spans="3:8" x14ac:dyDescent="0.25">
      <c r="C1155" s="31"/>
      <c r="D1155" s="31"/>
      <c r="E1155" s="18"/>
      <c r="F1155" s="31"/>
      <c r="H1155" s="36"/>
    </row>
    <row r="1156" spans="3:8" x14ac:dyDescent="0.25">
      <c r="C1156" s="31"/>
      <c r="D1156" s="31"/>
      <c r="E1156" s="18"/>
      <c r="F1156" s="31"/>
      <c r="H1156" s="36"/>
    </row>
    <row r="1157" spans="3:8" x14ac:dyDescent="0.25">
      <c r="C1157" s="31"/>
      <c r="D1157" s="31"/>
      <c r="E1157" s="18"/>
      <c r="F1157" s="31"/>
      <c r="H1157" s="36"/>
    </row>
    <row r="1158" spans="3:8" x14ac:dyDescent="0.25">
      <c r="C1158" s="31"/>
      <c r="D1158" s="31"/>
      <c r="E1158" s="18"/>
      <c r="F1158" s="31"/>
      <c r="H1158" s="36"/>
    </row>
    <row r="1159" spans="3:8" x14ac:dyDescent="0.25">
      <c r="C1159" s="31"/>
      <c r="D1159" s="31"/>
      <c r="E1159" s="18"/>
      <c r="F1159" s="31"/>
      <c r="H1159" s="36"/>
    </row>
    <row r="1160" spans="3:8" x14ac:dyDescent="0.25">
      <c r="C1160" s="31"/>
      <c r="D1160" s="31"/>
      <c r="E1160" s="18"/>
      <c r="F1160" s="31"/>
      <c r="H1160" s="36"/>
    </row>
    <row r="1161" spans="3:8" x14ac:dyDescent="0.25">
      <c r="C1161" s="31"/>
      <c r="D1161" s="31"/>
      <c r="E1161" s="18"/>
      <c r="F1161" s="31"/>
      <c r="H1161" s="36"/>
    </row>
    <row r="1162" spans="3:8" x14ac:dyDescent="0.25">
      <c r="C1162" s="31"/>
      <c r="D1162" s="31"/>
      <c r="E1162" s="18"/>
      <c r="F1162" s="31"/>
      <c r="H1162" s="36"/>
    </row>
    <row r="1163" spans="3:8" x14ac:dyDescent="0.25">
      <c r="C1163" s="31"/>
      <c r="D1163" s="31"/>
      <c r="E1163" s="18"/>
      <c r="F1163" s="31"/>
      <c r="H1163" s="36"/>
    </row>
    <row r="1164" spans="3:8" x14ac:dyDescent="0.25">
      <c r="C1164" s="31"/>
      <c r="D1164" s="31"/>
      <c r="E1164" s="18"/>
      <c r="F1164" s="31"/>
      <c r="H1164" s="36"/>
    </row>
    <row r="1165" spans="3:8" x14ac:dyDescent="0.25">
      <c r="C1165" s="31"/>
      <c r="D1165" s="31"/>
      <c r="E1165" s="18"/>
      <c r="F1165" s="31"/>
      <c r="H1165" s="36"/>
    </row>
    <row r="1166" spans="3:8" x14ac:dyDescent="0.25">
      <c r="C1166" s="31"/>
      <c r="D1166" s="31"/>
      <c r="E1166" s="18"/>
      <c r="F1166" s="31"/>
      <c r="H1166" s="36"/>
    </row>
    <row r="1167" spans="3:8" x14ac:dyDescent="0.25">
      <c r="C1167" s="31"/>
      <c r="D1167" s="31"/>
      <c r="E1167" s="18"/>
      <c r="F1167" s="31"/>
      <c r="H1167" s="36"/>
    </row>
    <row r="1168" spans="3:8" x14ac:dyDescent="0.25">
      <c r="C1168" s="31"/>
      <c r="D1168" s="31"/>
      <c r="E1168" s="18"/>
      <c r="F1168" s="31"/>
      <c r="H1168" s="36"/>
    </row>
    <row r="1169" spans="3:8" x14ac:dyDescent="0.25">
      <c r="C1169" s="31"/>
      <c r="D1169" s="31"/>
      <c r="E1169" s="18"/>
      <c r="F1169" s="31"/>
      <c r="H1169" s="36"/>
    </row>
    <row r="1170" spans="3:8" x14ac:dyDescent="0.25">
      <c r="C1170" s="31"/>
      <c r="D1170" s="31"/>
      <c r="E1170" s="18"/>
      <c r="F1170" s="31"/>
      <c r="H1170" s="36"/>
    </row>
    <row r="1171" spans="3:8" x14ac:dyDescent="0.25">
      <c r="C1171" s="31"/>
      <c r="D1171" s="31"/>
      <c r="E1171" s="18"/>
      <c r="F1171" s="31"/>
      <c r="H1171" s="36"/>
    </row>
    <row r="1172" spans="3:8" x14ac:dyDescent="0.25">
      <c r="C1172" s="31"/>
      <c r="D1172" s="31"/>
      <c r="E1172" s="18"/>
      <c r="F1172" s="31"/>
      <c r="H1172" s="36"/>
    </row>
    <row r="1173" spans="3:8" x14ac:dyDescent="0.25">
      <c r="C1173" s="31"/>
      <c r="D1173" s="31"/>
      <c r="E1173" s="18"/>
      <c r="F1173" s="31"/>
      <c r="H1173" s="36"/>
    </row>
    <row r="1174" spans="3:8" x14ac:dyDescent="0.25">
      <c r="C1174" s="31"/>
      <c r="D1174" s="31"/>
      <c r="E1174" s="18"/>
      <c r="F1174" s="31"/>
      <c r="H1174" s="36"/>
    </row>
    <row r="1175" spans="3:8" x14ac:dyDescent="0.25">
      <c r="C1175" s="31"/>
      <c r="D1175" s="31"/>
      <c r="E1175" s="18"/>
      <c r="F1175" s="31"/>
      <c r="H1175" s="36"/>
    </row>
    <row r="1176" spans="3:8" x14ac:dyDescent="0.25">
      <c r="C1176" s="31"/>
      <c r="D1176" s="31"/>
      <c r="E1176" s="18"/>
      <c r="F1176" s="31"/>
      <c r="H1176" s="36"/>
    </row>
    <row r="1177" spans="3:8" x14ac:dyDescent="0.25">
      <c r="C1177" s="31"/>
      <c r="D1177" s="31"/>
      <c r="E1177" s="18"/>
      <c r="F1177" s="31"/>
      <c r="H1177" s="36"/>
    </row>
    <row r="1178" spans="3:8" x14ac:dyDescent="0.25">
      <c r="C1178" s="31"/>
      <c r="D1178" s="31"/>
      <c r="E1178" s="18"/>
      <c r="F1178" s="31"/>
      <c r="H1178" s="36"/>
    </row>
    <row r="1179" spans="3:8" x14ac:dyDescent="0.25">
      <c r="C1179" s="31"/>
      <c r="D1179" s="31"/>
      <c r="E1179" s="18"/>
      <c r="F1179" s="31"/>
      <c r="H1179" s="36"/>
    </row>
    <row r="1180" spans="3:8" x14ac:dyDescent="0.25">
      <c r="C1180" s="31"/>
      <c r="D1180" s="31"/>
      <c r="E1180" s="18"/>
      <c r="F1180" s="31"/>
      <c r="H1180" s="36"/>
    </row>
    <row r="1181" spans="3:8" x14ac:dyDescent="0.25">
      <c r="C1181" s="31"/>
      <c r="D1181" s="31"/>
      <c r="E1181" s="18"/>
      <c r="F1181" s="31"/>
      <c r="H1181" s="36"/>
    </row>
    <row r="1182" spans="3:8" x14ac:dyDescent="0.25">
      <c r="C1182" s="31"/>
      <c r="D1182" s="31"/>
      <c r="E1182" s="18"/>
      <c r="F1182" s="31"/>
      <c r="H1182" s="36"/>
    </row>
    <row r="1183" spans="3:8" x14ac:dyDescent="0.25">
      <c r="C1183" s="31"/>
      <c r="D1183" s="31"/>
      <c r="E1183" s="18"/>
      <c r="F1183" s="31"/>
      <c r="H1183" s="36"/>
    </row>
    <row r="1184" spans="3:8" x14ac:dyDescent="0.25">
      <c r="C1184" s="31"/>
      <c r="D1184" s="31"/>
      <c r="E1184" s="18"/>
      <c r="F1184" s="31"/>
      <c r="H1184" s="36"/>
    </row>
    <row r="1185" spans="3:8" x14ac:dyDescent="0.25">
      <c r="C1185" s="31"/>
      <c r="D1185" s="31"/>
      <c r="E1185" s="18"/>
      <c r="F1185" s="31"/>
      <c r="H1185" s="36"/>
    </row>
    <row r="1186" spans="3:8" x14ac:dyDescent="0.25">
      <c r="C1186" s="31"/>
      <c r="D1186" s="31"/>
      <c r="E1186" s="18"/>
      <c r="F1186" s="31"/>
      <c r="H1186" s="36"/>
    </row>
    <row r="1187" spans="3:8" x14ac:dyDescent="0.25">
      <c r="C1187" s="31"/>
      <c r="D1187" s="31"/>
      <c r="E1187" s="18"/>
      <c r="F1187" s="31"/>
      <c r="H1187" s="36"/>
    </row>
    <row r="1188" spans="3:8" x14ac:dyDescent="0.25">
      <c r="C1188" s="31"/>
      <c r="D1188" s="31"/>
      <c r="E1188" s="18"/>
      <c r="F1188" s="31"/>
      <c r="H1188" s="36"/>
    </row>
    <row r="1189" spans="3:8" x14ac:dyDescent="0.25">
      <c r="C1189" s="31"/>
      <c r="D1189" s="31"/>
      <c r="E1189" s="18"/>
      <c r="F1189" s="31"/>
      <c r="H1189" s="36"/>
    </row>
    <row r="1190" spans="3:8" x14ac:dyDescent="0.25">
      <c r="C1190" s="31"/>
      <c r="D1190" s="31"/>
      <c r="E1190" s="18"/>
      <c r="F1190" s="31"/>
      <c r="H1190" s="36"/>
    </row>
    <row r="1191" spans="3:8" x14ac:dyDescent="0.25">
      <c r="C1191" s="31"/>
      <c r="D1191" s="31"/>
      <c r="E1191" s="18"/>
      <c r="F1191" s="31"/>
      <c r="H1191" s="36"/>
    </row>
    <row r="1192" spans="3:8" x14ac:dyDescent="0.25">
      <c r="C1192" s="31"/>
      <c r="D1192" s="31"/>
      <c r="E1192" s="18"/>
      <c r="F1192" s="31"/>
      <c r="H1192" s="36"/>
    </row>
    <row r="1193" spans="3:8" x14ac:dyDescent="0.25">
      <c r="C1193" s="31"/>
      <c r="D1193" s="31"/>
      <c r="E1193" s="18"/>
      <c r="F1193" s="31"/>
      <c r="H1193" s="36"/>
    </row>
    <row r="1194" spans="3:8" x14ac:dyDescent="0.25">
      <c r="C1194" s="31"/>
      <c r="D1194" s="31"/>
      <c r="E1194" s="18"/>
      <c r="F1194" s="31"/>
      <c r="H1194" s="36"/>
    </row>
    <row r="1195" spans="3:8" x14ac:dyDescent="0.25">
      <c r="C1195" s="31"/>
      <c r="D1195" s="31"/>
      <c r="E1195" s="18"/>
      <c r="F1195" s="31"/>
      <c r="H1195" s="36"/>
    </row>
    <row r="1196" spans="3:8" x14ac:dyDescent="0.25">
      <c r="C1196" s="31"/>
      <c r="D1196" s="31"/>
      <c r="E1196" s="18"/>
      <c r="F1196" s="31"/>
      <c r="H1196" s="36"/>
    </row>
    <row r="1197" spans="3:8" x14ac:dyDescent="0.25">
      <c r="C1197" s="31"/>
      <c r="D1197" s="31"/>
      <c r="E1197" s="18"/>
      <c r="F1197" s="31"/>
      <c r="H1197" s="36"/>
    </row>
    <row r="1198" spans="3:8" x14ac:dyDescent="0.25">
      <c r="C1198" s="31"/>
      <c r="D1198" s="31"/>
      <c r="E1198" s="18"/>
      <c r="F1198" s="31"/>
      <c r="H1198" s="36"/>
    </row>
    <row r="1199" spans="3:8" x14ac:dyDescent="0.25">
      <c r="C1199" s="31"/>
      <c r="D1199" s="31"/>
      <c r="E1199" s="18"/>
      <c r="F1199" s="31"/>
      <c r="H1199" s="36"/>
    </row>
    <row r="1200" spans="3:8" x14ac:dyDescent="0.25">
      <c r="C1200" s="31"/>
      <c r="D1200" s="31"/>
      <c r="E1200" s="18"/>
      <c r="F1200" s="31"/>
      <c r="H1200" s="36"/>
    </row>
    <row r="1201" spans="3:8" x14ac:dyDescent="0.25">
      <c r="C1201" s="31"/>
      <c r="D1201" s="31"/>
      <c r="E1201" s="18"/>
      <c r="F1201" s="31"/>
      <c r="H1201" s="36"/>
    </row>
    <row r="1202" spans="3:8" x14ac:dyDescent="0.25">
      <c r="C1202" s="31"/>
      <c r="D1202" s="31"/>
      <c r="E1202" s="18"/>
      <c r="F1202" s="31"/>
      <c r="H1202" s="36"/>
    </row>
    <row r="1203" spans="3:8" x14ac:dyDescent="0.25">
      <c r="C1203" s="31"/>
      <c r="D1203" s="31"/>
      <c r="E1203" s="18"/>
      <c r="F1203" s="31"/>
      <c r="H1203" s="36"/>
    </row>
    <row r="1204" spans="3:8" x14ac:dyDescent="0.25">
      <c r="C1204" s="31"/>
      <c r="D1204" s="31"/>
      <c r="E1204" s="18"/>
      <c r="F1204" s="31"/>
      <c r="H1204" s="36"/>
    </row>
    <row r="1205" spans="3:8" x14ac:dyDescent="0.25">
      <c r="C1205" s="31"/>
      <c r="D1205" s="31"/>
      <c r="E1205" s="18"/>
      <c r="F1205" s="31"/>
      <c r="H1205" s="36"/>
    </row>
    <row r="1206" spans="3:8" x14ac:dyDescent="0.25">
      <c r="C1206" s="31"/>
      <c r="D1206" s="31"/>
      <c r="E1206" s="18"/>
      <c r="F1206" s="31"/>
      <c r="H1206" s="36"/>
    </row>
    <row r="1207" spans="3:8" x14ac:dyDescent="0.25">
      <c r="C1207" s="31"/>
      <c r="D1207" s="31"/>
      <c r="E1207" s="18"/>
      <c r="F1207" s="31"/>
      <c r="H1207" s="36"/>
    </row>
    <row r="1208" spans="3:8" x14ac:dyDescent="0.25">
      <c r="C1208" s="31"/>
      <c r="D1208" s="31"/>
      <c r="E1208" s="18"/>
      <c r="F1208" s="31"/>
      <c r="H1208" s="36"/>
    </row>
    <row r="1209" spans="3:8" x14ac:dyDescent="0.25">
      <c r="C1209" s="31"/>
      <c r="D1209" s="31"/>
      <c r="E1209" s="18"/>
      <c r="F1209" s="31"/>
      <c r="H1209" s="36"/>
    </row>
    <row r="1210" spans="3:8" x14ac:dyDescent="0.25">
      <c r="C1210" s="31"/>
      <c r="D1210" s="31"/>
      <c r="E1210" s="18"/>
      <c r="F1210" s="31"/>
      <c r="H1210" s="36"/>
    </row>
    <row r="1211" spans="3:8" x14ac:dyDescent="0.25">
      <c r="C1211" s="31"/>
      <c r="D1211" s="31"/>
      <c r="E1211" s="18"/>
      <c r="F1211" s="31"/>
      <c r="H1211" s="36"/>
    </row>
    <row r="1212" spans="3:8" x14ac:dyDescent="0.25">
      <c r="C1212" s="31"/>
      <c r="D1212" s="31"/>
      <c r="E1212" s="18"/>
      <c r="F1212" s="31"/>
      <c r="H1212" s="36"/>
    </row>
    <row r="1213" spans="3:8" x14ac:dyDescent="0.25">
      <c r="C1213" s="31"/>
      <c r="D1213" s="31"/>
      <c r="E1213" s="18"/>
      <c r="F1213" s="31"/>
      <c r="H1213" s="36"/>
    </row>
    <row r="1214" spans="3:8" x14ac:dyDescent="0.25">
      <c r="C1214" s="31"/>
      <c r="D1214" s="31"/>
      <c r="E1214" s="18"/>
      <c r="F1214" s="31"/>
      <c r="H1214" s="36"/>
    </row>
    <row r="1215" spans="3:8" x14ac:dyDescent="0.25">
      <c r="C1215" s="31"/>
      <c r="D1215" s="31"/>
      <c r="E1215" s="18"/>
      <c r="F1215" s="31"/>
      <c r="H1215" s="36"/>
    </row>
    <row r="1216" spans="3:8" x14ac:dyDescent="0.25">
      <c r="C1216" s="31"/>
      <c r="D1216" s="31"/>
      <c r="E1216" s="18"/>
      <c r="F1216" s="31"/>
      <c r="H1216" s="36"/>
    </row>
    <row r="1217" spans="3:8" x14ac:dyDescent="0.25">
      <c r="C1217" s="31"/>
      <c r="D1217" s="31"/>
      <c r="E1217" s="18"/>
      <c r="F1217" s="31"/>
      <c r="H1217" s="36"/>
    </row>
    <row r="1218" spans="3:8" x14ac:dyDescent="0.25">
      <c r="C1218" s="31"/>
      <c r="D1218" s="31"/>
      <c r="E1218" s="18"/>
      <c r="F1218" s="31"/>
      <c r="H1218" s="36"/>
    </row>
    <row r="1219" spans="3:8" x14ac:dyDescent="0.25">
      <c r="C1219" s="31"/>
      <c r="D1219" s="31"/>
      <c r="E1219" s="18"/>
      <c r="F1219" s="31"/>
      <c r="H1219" s="36"/>
    </row>
    <row r="1220" spans="3:8" x14ac:dyDescent="0.25">
      <c r="C1220" s="31"/>
      <c r="D1220" s="31"/>
      <c r="E1220" s="18"/>
      <c r="F1220" s="31"/>
      <c r="H1220" s="36"/>
    </row>
    <row r="1221" spans="3:8" x14ac:dyDescent="0.25">
      <c r="C1221" s="31"/>
      <c r="D1221" s="31"/>
      <c r="E1221" s="18"/>
      <c r="F1221" s="31"/>
      <c r="H1221" s="36"/>
    </row>
    <row r="1222" spans="3:8" x14ac:dyDescent="0.25">
      <c r="C1222" s="31"/>
      <c r="D1222" s="31"/>
      <c r="E1222" s="18"/>
      <c r="F1222" s="31"/>
      <c r="H1222" s="36"/>
    </row>
    <row r="1223" spans="3:8" x14ac:dyDescent="0.25">
      <c r="C1223" s="31"/>
      <c r="D1223" s="31"/>
      <c r="E1223" s="18"/>
      <c r="F1223" s="31"/>
      <c r="H1223" s="36"/>
    </row>
    <row r="1224" spans="3:8" x14ac:dyDescent="0.25">
      <c r="C1224" s="31"/>
      <c r="D1224" s="31"/>
      <c r="E1224" s="18"/>
      <c r="F1224" s="31"/>
      <c r="H1224" s="36"/>
    </row>
    <row r="1225" spans="3:8" x14ac:dyDescent="0.25">
      <c r="C1225" s="31"/>
      <c r="D1225" s="31"/>
      <c r="E1225" s="18"/>
      <c r="F1225" s="31"/>
      <c r="H1225" s="36"/>
    </row>
    <row r="1226" spans="3:8" x14ac:dyDescent="0.25">
      <c r="C1226" s="31"/>
      <c r="D1226" s="31"/>
      <c r="E1226" s="18"/>
      <c r="F1226" s="31"/>
      <c r="H1226" s="36"/>
    </row>
    <row r="1227" spans="3:8" x14ac:dyDescent="0.25">
      <c r="C1227" s="31"/>
      <c r="D1227" s="31"/>
      <c r="E1227" s="18"/>
      <c r="F1227" s="31"/>
      <c r="H1227" s="36"/>
    </row>
    <row r="1228" spans="3:8" x14ac:dyDescent="0.25">
      <c r="C1228" s="31"/>
      <c r="D1228" s="31"/>
      <c r="E1228" s="18"/>
      <c r="F1228" s="31"/>
      <c r="H1228" s="36"/>
    </row>
    <row r="1229" spans="3:8" x14ac:dyDescent="0.25">
      <c r="C1229" s="31"/>
      <c r="D1229" s="31"/>
      <c r="E1229" s="18"/>
      <c r="F1229" s="31"/>
      <c r="H1229" s="36"/>
    </row>
    <row r="1230" spans="3:8" x14ac:dyDescent="0.25">
      <c r="C1230" s="31"/>
      <c r="D1230" s="31"/>
      <c r="E1230" s="18"/>
      <c r="F1230" s="31"/>
      <c r="H1230" s="36"/>
    </row>
    <row r="1231" spans="3:8" x14ac:dyDescent="0.25">
      <c r="C1231" s="31"/>
      <c r="D1231" s="31"/>
      <c r="E1231" s="18"/>
      <c r="F1231" s="31"/>
      <c r="H1231" s="36"/>
    </row>
    <row r="1232" spans="3:8" x14ac:dyDescent="0.25">
      <c r="C1232" s="31"/>
      <c r="D1232" s="31"/>
      <c r="E1232" s="18"/>
      <c r="F1232" s="31"/>
      <c r="H1232" s="36"/>
    </row>
    <row r="1233" spans="3:8" x14ac:dyDescent="0.25">
      <c r="C1233" s="31"/>
      <c r="D1233" s="31"/>
      <c r="E1233" s="18"/>
      <c r="F1233" s="31"/>
      <c r="H1233" s="36"/>
    </row>
    <row r="1234" spans="3:8" x14ac:dyDescent="0.25">
      <c r="C1234" s="31"/>
      <c r="D1234" s="31"/>
      <c r="E1234" s="18"/>
      <c r="F1234" s="31"/>
      <c r="H1234" s="36"/>
    </row>
    <row r="1235" spans="3:8" x14ac:dyDescent="0.25">
      <c r="C1235" s="31"/>
      <c r="D1235" s="31"/>
      <c r="E1235" s="18"/>
      <c r="F1235" s="31"/>
      <c r="H1235" s="36"/>
    </row>
    <row r="1236" spans="3:8" x14ac:dyDescent="0.25">
      <c r="C1236" s="31"/>
      <c r="D1236" s="31"/>
      <c r="E1236" s="18"/>
      <c r="F1236" s="31"/>
      <c r="H1236" s="36"/>
    </row>
    <row r="1237" spans="3:8" x14ac:dyDescent="0.25">
      <c r="C1237" s="31"/>
      <c r="D1237" s="31"/>
      <c r="E1237" s="18"/>
      <c r="F1237" s="31"/>
      <c r="H1237" s="36"/>
    </row>
    <row r="1238" spans="3:8" x14ac:dyDescent="0.25">
      <c r="C1238" s="31"/>
      <c r="D1238" s="31"/>
      <c r="E1238" s="18"/>
      <c r="F1238" s="31"/>
      <c r="H1238" s="36"/>
    </row>
    <row r="1239" spans="3:8" x14ac:dyDescent="0.25">
      <c r="C1239" s="31"/>
      <c r="D1239" s="31"/>
      <c r="E1239" s="18"/>
      <c r="F1239" s="31"/>
      <c r="H1239" s="36"/>
    </row>
    <row r="1240" spans="3:8" x14ac:dyDescent="0.25">
      <c r="C1240" s="31"/>
      <c r="D1240" s="31"/>
      <c r="E1240" s="18"/>
      <c r="F1240" s="31"/>
      <c r="H1240" s="36"/>
    </row>
    <row r="1241" spans="3:8" x14ac:dyDescent="0.25">
      <c r="C1241" s="31"/>
      <c r="D1241" s="31"/>
      <c r="E1241" s="18"/>
      <c r="F1241" s="31"/>
      <c r="H1241" s="36"/>
    </row>
    <row r="1242" spans="3:8" x14ac:dyDescent="0.25">
      <c r="C1242" s="31"/>
      <c r="D1242" s="31"/>
      <c r="E1242" s="18"/>
      <c r="F1242" s="31"/>
      <c r="H1242" s="36"/>
    </row>
    <row r="1243" spans="3:8" x14ac:dyDescent="0.25">
      <c r="C1243" s="31"/>
      <c r="D1243" s="31"/>
      <c r="E1243" s="18"/>
      <c r="F1243" s="31"/>
      <c r="H1243" s="36"/>
    </row>
    <row r="1244" spans="3:8" x14ac:dyDescent="0.25">
      <c r="C1244" s="31"/>
      <c r="D1244" s="31"/>
      <c r="E1244" s="18"/>
      <c r="F1244" s="31"/>
      <c r="H1244" s="36"/>
    </row>
    <row r="1245" spans="3:8" x14ac:dyDescent="0.25">
      <c r="C1245" s="31"/>
      <c r="D1245" s="31"/>
      <c r="E1245" s="18"/>
      <c r="F1245" s="31"/>
      <c r="H1245" s="36"/>
    </row>
    <row r="1246" spans="3:8" x14ac:dyDescent="0.25">
      <c r="C1246" s="31"/>
      <c r="D1246" s="31"/>
      <c r="E1246" s="18"/>
      <c r="F1246" s="31"/>
      <c r="H1246" s="36"/>
    </row>
    <row r="1247" spans="3:8" x14ac:dyDescent="0.25">
      <c r="C1247" s="31"/>
      <c r="D1247" s="31"/>
      <c r="E1247" s="18"/>
      <c r="F1247" s="31"/>
      <c r="H1247" s="36"/>
    </row>
    <row r="1248" spans="3:8" x14ac:dyDescent="0.25">
      <c r="C1248" s="31"/>
      <c r="D1248" s="31"/>
      <c r="E1248" s="18"/>
      <c r="F1248" s="31"/>
      <c r="H1248" s="36"/>
    </row>
    <row r="1249" spans="3:8" x14ac:dyDescent="0.25">
      <c r="C1249" s="31"/>
      <c r="D1249" s="31"/>
      <c r="E1249" s="18"/>
      <c r="F1249" s="31"/>
      <c r="H1249" s="36"/>
    </row>
    <row r="1250" spans="3:8" x14ac:dyDescent="0.25">
      <c r="C1250" s="31"/>
      <c r="D1250" s="31"/>
      <c r="E1250" s="18"/>
      <c r="F1250" s="31"/>
      <c r="H1250" s="36"/>
    </row>
    <row r="1251" spans="3:8" x14ac:dyDescent="0.25">
      <c r="C1251" s="31"/>
      <c r="D1251" s="31"/>
      <c r="E1251" s="18"/>
      <c r="F1251" s="31"/>
      <c r="H1251" s="36"/>
    </row>
    <row r="1252" spans="3:8" x14ac:dyDescent="0.25">
      <c r="C1252" s="31"/>
      <c r="D1252" s="31"/>
      <c r="E1252" s="18"/>
      <c r="F1252" s="31"/>
      <c r="H1252" s="36"/>
    </row>
    <row r="1253" spans="3:8" x14ac:dyDescent="0.25">
      <c r="C1253" s="31"/>
      <c r="D1253" s="31"/>
      <c r="E1253" s="18"/>
      <c r="F1253" s="31"/>
      <c r="H1253" s="36"/>
    </row>
    <row r="1254" spans="3:8" x14ac:dyDescent="0.25">
      <c r="C1254" s="31"/>
      <c r="D1254" s="31"/>
      <c r="E1254" s="18"/>
      <c r="F1254" s="31"/>
      <c r="H1254" s="36"/>
    </row>
    <row r="1255" spans="3:8" x14ac:dyDescent="0.25">
      <c r="C1255" s="31"/>
      <c r="D1255" s="31"/>
      <c r="E1255" s="18"/>
      <c r="F1255" s="31"/>
      <c r="H1255" s="36"/>
    </row>
    <row r="1256" spans="3:8" x14ac:dyDescent="0.25">
      <c r="C1256" s="31"/>
      <c r="D1256" s="31"/>
      <c r="E1256" s="18"/>
      <c r="F1256" s="31"/>
      <c r="H1256" s="36"/>
    </row>
    <row r="1257" spans="3:8" x14ac:dyDescent="0.25">
      <c r="C1257" s="31"/>
      <c r="D1257" s="31"/>
      <c r="E1257" s="18"/>
      <c r="F1257" s="31"/>
      <c r="H1257" s="36"/>
    </row>
    <row r="1258" spans="3:8" x14ac:dyDescent="0.25">
      <c r="C1258" s="31"/>
      <c r="D1258" s="31"/>
      <c r="E1258" s="18"/>
      <c r="F1258" s="31"/>
      <c r="H1258" s="36"/>
    </row>
    <row r="1259" spans="3:8" x14ac:dyDescent="0.25">
      <c r="C1259" s="31"/>
      <c r="D1259" s="31"/>
      <c r="E1259" s="18"/>
      <c r="F1259" s="31"/>
      <c r="H1259" s="36"/>
    </row>
    <row r="1260" spans="3:8" x14ac:dyDescent="0.25">
      <c r="C1260" s="31"/>
      <c r="D1260" s="31"/>
      <c r="E1260" s="18"/>
      <c r="F1260" s="31"/>
      <c r="H1260" s="36"/>
    </row>
    <row r="1261" spans="3:8" x14ac:dyDescent="0.25">
      <c r="C1261" s="31"/>
      <c r="D1261" s="31"/>
      <c r="E1261" s="18"/>
      <c r="F1261" s="31"/>
      <c r="H1261" s="36"/>
    </row>
    <row r="1262" spans="3:8" x14ac:dyDescent="0.25">
      <c r="C1262" s="31"/>
      <c r="D1262" s="31"/>
      <c r="E1262" s="18"/>
      <c r="F1262" s="31"/>
      <c r="H1262" s="36"/>
    </row>
    <row r="1263" spans="3:8" x14ac:dyDescent="0.25">
      <c r="C1263" s="31"/>
      <c r="D1263" s="31"/>
      <c r="E1263" s="18"/>
      <c r="F1263" s="31"/>
      <c r="H1263" s="36"/>
    </row>
    <row r="1264" spans="3:8" x14ac:dyDescent="0.25">
      <c r="C1264" s="31"/>
      <c r="D1264" s="31"/>
      <c r="E1264" s="18"/>
      <c r="F1264" s="31"/>
      <c r="H1264" s="36"/>
    </row>
    <row r="1265" spans="3:8" x14ac:dyDescent="0.25">
      <c r="C1265" s="31"/>
      <c r="D1265" s="31"/>
      <c r="E1265" s="18"/>
      <c r="F1265" s="31"/>
      <c r="H1265" s="36"/>
    </row>
    <row r="1266" spans="3:8" x14ac:dyDescent="0.25">
      <c r="C1266" s="31"/>
      <c r="D1266" s="31"/>
      <c r="E1266" s="18"/>
      <c r="F1266" s="31"/>
      <c r="H1266" s="36"/>
    </row>
    <row r="1267" spans="3:8" x14ac:dyDescent="0.25">
      <c r="C1267" s="31"/>
      <c r="D1267" s="31"/>
      <c r="E1267" s="18"/>
      <c r="F1267" s="31"/>
      <c r="H1267" s="36"/>
    </row>
    <row r="1268" spans="3:8" x14ac:dyDescent="0.25">
      <c r="C1268" s="31"/>
      <c r="D1268" s="31"/>
      <c r="E1268" s="18"/>
      <c r="F1268" s="31"/>
      <c r="H1268" s="36"/>
    </row>
    <row r="1269" spans="3:8" x14ac:dyDescent="0.25">
      <c r="C1269" s="31"/>
      <c r="D1269" s="31"/>
      <c r="E1269" s="18"/>
      <c r="F1269" s="31"/>
      <c r="H1269" s="36"/>
    </row>
    <row r="1270" spans="3:8" x14ac:dyDescent="0.25">
      <c r="C1270" s="31"/>
      <c r="D1270" s="31"/>
      <c r="E1270" s="18"/>
      <c r="F1270" s="31"/>
      <c r="H1270" s="36"/>
    </row>
    <row r="1271" spans="3:8" x14ac:dyDescent="0.25">
      <c r="C1271" s="31"/>
      <c r="D1271" s="31"/>
      <c r="E1271" s="18"/>
      <c r="F1271" s="31"/>
      <c r="H1271" s="36"/>
    </row>
    <row r="1272" spans="3:8" x14ac:dyDescent="0.25">
      <c r="C1272" s="31"/>
      <c r="D1272" s="31"/>
      <c r="E1272" s="18"/>
      <c r="F1272" s="31"/>
      <c r="H1272" s="36"/>
    </row>
    <row r="1273" spans="3:8" x14ac:dyDescent="0.25">
      <c r="C1273" s="31"/>
      <c r="D1273" s="31"/>
      <c r="E1273" s="18"/>
      <c r="F1273" s="31"/>
      <c r="H1273" s="36"/>
    </row>
    <row r="1274" spans="3:8" x14ac:dyDescent="0.25">
      <c r="C1274" s="31"/>
      <c r="D1274" s="31"/>
      <c r="E1274" s="18"/>
      <c r="F1274" s="31"/>
      <c r="H1274" s="36"/>
    </row>
    <row r="1275" spans="3:8" x14ac:dyDescent="0.25">
      <c r="C1275" s="31"/>
      <c r="D1275" s="31"/>
      <c r="E1275" s="18"/>
      <c r="F1275" s="31"/>
      <c r="H1275" s="36"/>
    </row>
    <row r="1276" spans="3:8" x14ac:dyDescent="0.25">
      <c r="C1276" s="31"/>
      <c r="D1276" s="31"/>
      <c r="E1276" s="18"/>
      <c r="F1276" s="31"/>
      <c r="H1276" s="36"/>
    </row>
    <row r="1277" spans="3:8" x14ac:dyDescent="0.25">
      <c r="C1277" s="31"/>
      <c r="D1277" s="31"/>
      <c r="E1277" s="18"/>
      <c r="F1277" s="31"/>
      <c r="H1277" s="36"/>
    </row>
    <row r="1278" spans="3:8" x14ac:dyDescent="0.25">
      <c r="C1278" s="31"/>
      <c r="D1278" s="31"/>
      <c r="E1278" s="18"/>
      <c r="F1278" s="31"/>
      <c r="H1278" s="36"/>
    </row>
    <row r="1279" spans="3:8" x14ac:dyDescent="0.25">
      <c r="C1279" s="31"/>
      <c r="D1279" s="31"/>
      <c r="E1279" s="18"/>
      <c r="F1279" s="31"/>
      <c r="H1279" s="36"/>
    </row>
    <row r="1280" spans="3:8" x14ac:dyDescent="0.25">
      <c r="C1280" s="31"/>
      <c r="D1280" s="31"/>
      <c r="E1280" s="18"/>
      <c r="F1280" s="31"/>
      <c r="H1280" s="36"/>
    </row>
    <row r="1281" spans="3:8" x14ac:dyDescent="0.25">
      <c r="C1281" s="31"/>
      <c r="D1281" s="31"/>
      <c r="E1281" s="18"/>
      <c r="F1281" s="31"/>
      <c r="H1281" s="36"/>
    </row>
    <row r="1282" spans="3:8" x14ac:dyDescent="0.25">
      <c r="C1282" s="31"/>
      <c r="D1282" s="31"/>
      <c r="E1282" s="18"/>
      <c r="F1282" s="31"/>
      <c r="H1282" s="36"/>
    </row>
    <row r="1283" spans="3:8" x14ac:dyDescent="0.25">
      <c r="C1283" s="31"/>
      <c r="D1283" s="31"/>
      <c r="E1283" s="18"/>
      <c r="F1283" s="31"/>
      <c r="H1283" s="36"/>
    </row>
    <row r="1284" spans="3:8" x14ac:dyDescent="0.25">
      <c r="C1284" s="31"/>
      <c r="D1284" s="31"/>
      <c r="E1284" s="18"/>
      <c r="F1284" s="31"/>
      <c r="H1284" s="36"/>
    </row>
    <row r="1285" spans="3:8" x14ac:dyDescent="0.25">
      <c r="C1285" s="31"/>
      <c r="D1285" s="31"/>
      <c r="E1285" s="18"/>
      <c r="F1285" s="31"/>
      <c r="H1285" s="36"/>
    </row>
    <row r="1286" spans="3:8" x14ac:dyDescent="0.25">
      <c r="C1286" s="31"/>
      <c r="D1286" s="31"/>
      <c r="E1286" s="18"/>
      <c r="F1286" s="31"/>
      <c r="H1286" s="36"/>
    </row>
    <row r="1287" spans="3:8" x14ac:dyDescent="0.25">
      <c r="C1287" s="31"/>
      <c r="D1287" s="31"/>
      <c r="E1287" s="18"/>
      <c r="F1287" s="31"/>
      <c r="H1287" s="36"/>
    </row>
    <row r="1288" spans="3:8" x14ac:dyDescent="0.25">
      <c r="C1288" s="31"/>
      <c r="D1288" s="31"/>
      <c r="E1288" s="18"/>
      <c r="F1288" s="31"/>
      <c r="H1288" s="36"/>
    </row>
    <row r="1289" spans="3:8" x14ac:dyDescent="0.25">
      <c r="C1289" s="31"/>
      <c r="D1289" s="31"/>
      <c r="E1289" s="18"/>
      <c r="F1289" s="31"/>
      <c r="H1289" s="36"/>
    </row>
    <row r="1290" spans="3:8" x14ac:dyDescent="0.25">
      <c r="C1290" s="31"/>
      <c r="D1290" s="31"/>
      <c r="E1290" s="18"/>
      <c r="F1290" s="31"/>
      <c r="H1290" s="36"/>
    </row>
    <row r="1291" spans="3:8" x14ac:dyDescent="0.25">
      <c r="C1291" s="31"/>
      <c r="D1291" s="31"/>
      <c r="E1291" s="18"/>
      <c r="F1291" s="31"/>
      <c r="H1291" s="36"/>
    </row>
    <row r="1292" spans="3:8" x14ac:dyDescent="0.25">
      <c r="C1292" s="31"/>
      <c r="D1292" s="31"/>
      <c r="E1292" s="18"/>
      <c r="F1292" s="31"/>
      <c r="H1292" s="36"/>
    </row>
    <row r="1293" spans="3:8" x14ac:dyDescent="0.25">
      <c r="C1293" s="31"/>
      <c r="D1293" s="31"/>
      <c r="E1293" s="18"/>
      <c r="F1293" s="31"/>
      <c r="H1293" s="36"/>
    </row>
    <row r="1294" spans="3:8" x14ac:dyDescent="0.25">
      <c r="C1294" s="31"/>
      <c r="D1294" s="31"/>
      <c r="E1294" s="18"/>
      <c r="F1294" s="31"/>
      <c r="H1294" s="36"/>
    </row>
    <row r="1295" spans="3:8" x14ac:dyDescent="0.25">
      <c r="C1295" s="31"/>
      <c r="D1295" s="31"/>
      <c r="E1295" s="18"/>
      <c r="F1295" s="31"/>
      <c r="H1295" s="36"/>
    </row>
    <row r="1296" spans="3:8" x14ac:dyDescent="0.25">
      <c r="C1296" s="31"/>
      <c r="D1296" s="31"/>
      <c r="E1296" s="18"/>
      <c r="F1296" s="31"/>
      <c r="H1296" s="36"/>
    </row>
    <row r="1297" spans="3:8" x14ac:dyDescent="0.25">
      <c r="C1297" s="31"/>
      <c r="D1297" s="31"/>
      <c r="E1297" s="18"/>
      <c r="F1297" s="31"/>
      <c r="H1297" s="36"/>
    </row>
    <row r="1298" spans="3:8" x14ac:dyDescent="0.25">
      <c r="C1298" s="31"/>
      <c r="D1298" s="31"/>
      <c r="E1298" s="18"/>
      <c r="F1298" s="31"/>
      <c r="H1298" s="36"/>
    </row>
    <row r="1299" spans="3:8" x14ac:dyDescent="0.25">
      <c r="C1299" s="31"/>
      <c r="D1299" s="31"/>
      <c r="E1299" s="18"/>
      <c r="F1299" s="31"/>
      <c r="H1299" s="36"/>
    </row>
    <row r="1300" spans="3:8" x14ac:dyDescent="0.25">
      <c r="C1300" s="31"/>
      <c r="D1300" s="31"/>
      <c r="E1300" s="18"/>
      <c r="F1300" s="31"/>
      <c r="H1300" s="36"/>
    </row>
    <row r="1301" spans="3:8" x14ac:dyDescent="0.25">
      <c r="C1301" s="31"/>
      <c r="D1301" s="31"/>
      <c r="E1301" s="18"/>
      <c r="F1301" s="31"/>
      <c r="H1301" s="36"/>
    </row>
    <row r="1302" spans="3:8" x14ac:dyDescent="0.25">
      <c r="C1302" s="31"/>
      <c r="D1302" s="31"/>
      <c r="E1302" s="18"/>
      <c r="F1302" s="31"/>
      <c r="H1302" s="36"/>
    </row>
    <row r="1303" spans="3:8" x14ac:dyDescent="0.25">
      <c r="C1303" s="31"/>
      <c r="D1303" s="31"/>
      <c r="E1303" s="18"/>
      <c r="F1303" s="31"/>
      <c r="H1303" s="36"/>
    </row>
    <row r="1304" spans="3:8" x14ac:dyDescent="0.25">
      <c r="C1304" s="31"/>
      <c r="D1304" s="31"/>
      <c r="E1304" s="18"/>
      <c r="F1304" s="31"/>
      <c r="H1304" s="36"/>
    </row>
    <row r="1305" spans="3:8" x14ac:dyDescent="0.25">
      <c r="C1305" s="31"/>
      <c r="D1305" s="31"/>
      <c r="E1305" s="18"/>
      <c r="F1305" s="31"/>
      <c r="H1305" s="36"/>
    </row>
    <row r="1306" spans="3:8" x14ac:dyDescent="0.25">
      <c r="C1306" s="31"/>
      <c r="D1306" s="31"/>
      <c r="E1306" s="18"/>
      <c r="F1306" s="31"/>
      <c r="H1306" s="36"/>
    </row>
    <row r="1307" spans="3:8" x14ac:dyDescent="0.25">
      <c r="C1307" s="31"/>
      <c r="D1307" s="31"/>
      <c r="E1307" s="18"/>
      <c r="F1307" s="31"/>
      <c r="H1307" s="36"/>
    </row>
    <row r="1308" spans="3:8" x14ac:dyDescent="0.25">
      <c r="C1308" s="31"/>
      <c r="D1308" s="31"/>
      <c r="E1308" s="18"/>
      <c r="F1308" s="31"/>
      <c r="H1308" s="36"/>
    </row>
    <row r="1309" spans="3:8" x14ac:dyDescent="0.25">
      <c r="C1309" s="31"/>
      <c r="D1309" s="31"/>
      <c r="E1309" s="18"/>
      <c r="F1309" s="31"/>
      <c r="H1309" s="36"/>
    </row>
    <row r="1310" spans="3:8" x14ac:dyDescent="0.25">
      <c r="C1310" s="31"/>
      <c r="D1310" s="31"/>
      <c r="E1310" s="18"/>
      <c r="F1310" s="31"/>
      <c r="H1310" s="36"/>
    </row>
    <row r="1311" spans="3:8" x14ac:dyDescent="0.25">
      <c r="C1311" s="31"/>
      <c r="D1311" s="31"/>
      <c r="E1311" s="18"/>
      <c r="F1311" s="31"/>
      <c r="H1311" s="36"/>
    </row>
    <row r="1312" spans="3:8" x14ac:dyDescent="0.25">
      <c r="C1312" s="31"/>
      <c r="D1312" s="31"/>
      <c r="E1312" s="18"/>
      <c r="F1312" s="31"/>
      <c r="H1312" s="36"/>
    </row>
    <row r="1313" spans="3:8" x14ac:dyDescent="0.25">
      <c r="C1313" s="31"/>
      <c r="D1313" s="31"/>
      <c r="E1313" s="18"/>
      <c r="F1313" s="31"/>
      <c r="H1313" s="36"/>
    </row>
    <row r="1314" spans="3:8" x14ac:dyDescent="0.25">
      <c r="C1314" s="31"/>
      <c r="D1314" s="31"/>
      <c r="E1314" s="18"/>
      <c r="F1314" s="31"/>
      <c r="H1314" s="36"/>
    </row>
    <row r="1315" spans="3:8" x14ac:dyDescent="0.25">
      <c r="C1315" s="31"/>
      <c r="D1315" s="31"/>
      <c r="E1315" s="18"/>
      <c r="F1315" s="31"/>
      <c r="H1315" s="36"/>
    </row>
    <row r="1316" spans="3:8" x14ac:dyDescent="0.25">
      <c r="C1316" s="31"/>
      <c r="D1316" s="31"/>
      <c r="E1316" s="18"/>
      <c r="F1316" s="31"/>
      <c r="H1316" s="36"/>
    </row>
    <row r="1317" spans="3:8" x14ac:dyDescent="0.25">
      <c r="C1317" s="31"/>
      <c r="D1317" s="31"/>
      <c r="E1317" s="18"/>
      <c r="F1317" s="31"/>
      <c r="H1317" s="36"/>
    </row>
    <row r="1318" spans="3:8" x14ac:dyDescent="0.25">
      <c r="C1318" s="31"/>
      <c r="D1318" s="31"/>
      <c r="E1318" s="18"/>
      <c r="F1318" s="31"/>
      <c r="H1318" s="36"/>
    </row>
    <row r="1319" spans="3:8" x14ac:dyDescent="0.25">
      <c r="C1319" s="31"/>
      <c r="D1319" s="31"/>
      <c r="E1319" s="18"/>
      <c r="F1319" s="31"/>
      <c r="H1319" s="36"/>
    </row>
    <row r="1320" spans="3:8" x14ac:dyDescent="0.25">
      <c r="C1320" s="31"/>
      <c r="D1320" s="31"/>
      <c r="E1320" s="18"/>
      <c r="F1320" s="31"/>
      <c r="H1320" s="36"/>
    </row>
    <row r="1321" spans="3:8" x14ac:dyDescent="0.25">
      <c r="C1321" s="31"/>
      <c r="D1321" s="31"/>
      <c r="E1321" s="18"/>
      <c r="F1321" s="31"/>
      <c r="H1321" s="36"/>
    </row>
    <row r="1322" spans="3:8" x14ac:dyDescent="0.25">
      <c r="C1322" s="31"/>
      <c r="D1322" s="31"/>
      <c r="E1322" s="18"/>
      <c r="F1322" s="31"/>
      <c r="H1322" s="36"/>
    </row>
    <row r="1323" spans="3:8" x14ac:dyDescent="0.25">
      <c r="C1323" s="31"/>
      <c r="D1323" s="31"/>
      <c r="E1323" s="18"/>
      <c r="F1323" s="31"/>
      <c r="H1323" s="36"/>
    </row>
    <row r="1324" spans="3:8" x14ac:dyDescent="0.25">
      <c r="C1324" s="31"/>
      <c r="D1324" s="31"/>
      <c r="E1324" s="18"/>
      <c r="F1324" s="31"/>
      <c r="H1324" s="36"/>
    </row>
    <row r="1325" spans="3:8" x14ac:dyDescent="0.25">
      <c r="C1325" s="31"/>
      <c r="D1325" s="31"/>
      <c r="E1325" s="18"/>
      <c r="F1325" s="31"/>
      <c r="H1325" s="36"/>
    </row>
    <row r="1326" spans="3:8" x14ac:dyDescent="0.25">
      <c r="C1326" s="31"/>
      <c r="D1326" s="31"/>
      <c r="E1326" s="18"/>
      <c r="F1326" s="31"/>
      <c r="H1326" s="36"/>
    </row>
    <row r="1327" spans="3:8" x14ac:dyDescent="0.25">
      <c r="C1327" s="31"/>
      <c r="D1327" s="31"/>
      <c r="E1327" s="18"/>
      <c r="F1327" s="31"/>
      <c r="H1327" s="36"/>
    </row>
    <row r="1328" spans="3:8" x14ac:dyDescent="0.25">
      <c r="C1328" s="31"/>
      <c r="D1328" s="31"/>
      <c r="E1328" s="18"/>
      <c r="F1328" s="31"/>
      <c r="H1328" s="36"/>
    </row>
    <row r="1329" spans="3:8" x14ac:dyDescent="0.25">
      <c r="C1329" s="31"/>
      <c r="D1329" s="31"/>
      <c r="E1329" s="18"/>
      <c r="F1329" s="31"/>
      <c r="H1329" s="36"/>
    </row>
    <row r="1330" spans="3:8" x14ac:dyDescent="0.25">
      <c r="C1330" s="31"/>
      <c r="D1330" s="31"/>
      <c r="E1330" s="18"/>
      <c r="F1330" s="31"/>
      <c r="H1330" s="36"/>
    </row>
    <row r="1331" spans="3:8" x14ac:dyDescent="0.25">
      <c r="C1331" s="31"/>
      <c r="D1331" s="31"/>
      <c r="E1331" s="18"/>
      <c r="F1331" s="31"/>
      <c r="H1331" s="36"/>
    </row>
    <row r="1332" spans="3:8" x14ac:dyDescent="0.25">
      <c r="C1332" s="31"/>
      <c r="D1332" s="31"/>
      <c r="E1332" s="18"/>
      <c r="F1332" s="31"/>
      <c r="H1332" s="36"/>
    </row>
    <row r="1333" spans="3:8" x14ac:dyDescent="0.25">
      <c r="C1333" s="31"/>
      <c r="D1333" s="31"/>
      <c r="E1333" s="18"/>
      <c r="F1333" s="31"/>
      <c r="H1333" s="36"/>
    </row>
    <row r="1334" spans="3:8" x14ac:dyDescent="0.25">
      <c r="C1334" s="31"/>
      <c r="D1334" s="31"/>
      <c r="E1334" s="18"/>
      <c r="F1334" s="31"/>
      <c r="H1334" s="36"/>
    </row>
    <row r="1335" spans="3:8" x14ac:dyDescent="0.25">
      <c r="C1335" s="31"/>
      <c r="D1335" s="31"/>
      <c r="E1335" s="18"/>
      <c r="F1335" s="31"/>
      <c r="H1335" s="36"/>
    </row>
    <row r="1336" spans="3:8" x14ac:dyDescent="0.25">
      <c r="C1336" s="31"/>
      <c r="D1336" s="31"/>
      <c r="E1336" s="18"/>
      <c r="F1336" s="31"/>
      <c r="H1336" s="36"/>
    </row>
    <row r="1337" spans="3:8" x14ac:dyDescent="0.25">
      <c r="C1337" s="31"/>
      <c r="D1337" s="31"/>
      <c r="E1337" s="18"/>
      <c r="F1337" s="31"/>
      <c r="H1337" s="36"/>
    </row>
    <row r="1338" spans="3:8" x14ac:dyDescent="0.25">
      <c r="C1338" s="31"/>
      <c r="D1338" s="31"/>
      <c r="E1338" s="18"/>
      <c r="F1338" s="31"/>
      <c r="H1338" s="36"/>
    </row>
    <row r="1339" spans="3:8" x14ac:dyDescent="0.25">
      <c r="C1339" s="31"/>
      <c r="D1339" s="31"/>
      <c r="E1339" s="18"/>
      <c r="F1339" s="31"/>
      <c r="H1339" s="36"/>
    </row>
    <row r="1340" spans="3:8" x14ac:dyDescent="0.25">
      <c r="C1340" s="31"/>
      <c r="D1340" s="31"/>
      <c r="E1340" s="18"/>
      <c r="F1340" s="31"/>
      <c r="H1340" s="36"/>
    </row>
    <row r="1341" spans="3:8" x14ac:dyDescent="0.25">
      <c r="C1341" s="31"/>
      <c r="D1341" s="31"/>
      <c r="E1341" s="18"/>
      <c r="F1341" s="31"/>
      <c r="H1341" s="36"/>
    </row>
    <row r="1342" spans="3:8" x14ac:dyDescent="0.25">
      <c r="C1342" s="31"/>
      <c r="D1342" s="31"/>
      <c r="E1342" s="18"/>
      <c r="F1342" s="31"/>
      <c r="H1342" s="36"/>
    </row>
    <row r="1343" spans="3:8" x14ac:dyDescent="0.25">
      <c r="C1343" s="31"/>
      <c r="D1343" s="31"/>
      <c r="E1343" s="18"/>
      <c r="F1343" s="31"/>
      <c r="H1343" s="36"/>
    </row>
    <row r="1344" spans="3:8" x14ac:dyDescent="0.25">
      <c r="C1344" s="31"/>
      <c r="D1344" s="31"/>
      <c r="E1344" s="18"/>
      <c r="F1344" s="31"/>
      <c r="H1344" s="36"/>
    </row>
    <row r="1345" spans="3:8" x14ac:dyDescent="0.25">
      <c r="C1345" s="31"/>
      <c r="D1345" s="31"/>
      <c r="E1345" s="18"/>
      <c r="F1345" s="31"/>
      <c r="H1345" s="36"/>
    </row>
    <row r="1346" spans="3:8" x14ac:dyDescent="0.25">
      <c r="C1346" s="31"/>
      <c r="D1346" s="31"/>
      <c r="E1346" s="18"/>
      <c r="F1346" s="31"/>
      <c r="H1346" s="36"/>
    </row>
    <row r="1347" spans="3:8" x14ac:dyDescent="0.25">
      <c r="C1347" s="31"/>
      <c r="D1347" s="31"/>
      <c r="E1347" s="18"/>
      <c r="F1347" s="31"/>
      <c r="H1347" s="36"/>
    </row>
    <row r="1348" spans="3:8" x14ac:dyDescent="0.25">
      <c r="C1348" s="31"/>
      <c r="D1348" s="31"/>
      <c r="E1348" s="18"/>
      <c r="F1348" s="31"/>
      <c r="H1348" s="36"/>
    </row>
    <row r="1349" spans="3:8" x14ac:dyDescent="0.25">
      <c r="C1349" s="31"/>
      <c r="D1349" s="31"/>
      <c r="E1349" s="18"/>
      <c r="F1349" s="31"/>
      <c r="H1349" s="36"/>
    </row>
    <row r="1350" spans="3:8" x14ac:dyDescent="0.25">
      <c r="C1350" s="31"/>
      <c r="D1350" s="31"/>
      <c r="E1350" s="18"/>
      <c r="F1350" s="31"/>
      <c r="H1350" s="36"/>
    </row>
    <row r="1351" spans="3:8" x14ac:dyDescent="0.25">
      <c r="C1351" s="31"/>
      <c r="D1351" s="31"/>
      <c r="E1351" s="18"/>
      <c r="F1351" s="31"/>
      <c r="H1351" s="36"/>
    </row>
    <row r="1352" spans="3:8" x14ac:dyDescent="0.25">
      <c r="C1352" s="31"/>
      <c r="D1352" s="31"/>
      <c r="E1352" s="18"/>
      <c r="F1352" s="31"/>
      <c r="H1352" s="36"/>
    </row>
    <row r="1353" spans="3:8" x14ac:dyDescent="0.25">
      <c r="C1353" s="31"/>
      <c r="D1353" s="31"/>
      <c r="E1353" s="18"/>
      <c r="F1353" s="31"/>
      <c r="H1353" s="36"/>
    </row>
    <row r="1354" spans="3:8" x14ac:dyDescent="0.25">
      <c r="C1354" s="31"/>
      <c r="D1354" s="31"/>
      <c r="E1354" s="18"/>
      <c r="F1354" s="31"/>
      <c r="H1354" s="36"/>
    </row>
    <row r="1355" spans="3:8" x14ac:dyDescent="0.25">
      <c r="C1355" s="31"/>
      <c r="D1355" s="31"/>
      <c r="E1355" s="18"/>
      <c r="F1355" s="31"/>
      <c r="H1355" s="36"/>
    </row>
    <row r="1356" spans="3:8" x14ac:dyDescent="0.25">
      <c r="C1356" s="31"/>
      <c r="D1356" s="31"/>
      <c r="E1356" s="18"/>
      <c r="F1356" s="31"/>
      <c r="H1356" s="36"/>
    </row>
    <row r="1357" spans="3:8" x14ac:dyDescent="0.25">
      <c r="C1357" s="31"/>
      <c r="D1357" s="31"/>
      <c r="E1357" s="18"/>
      <c r="F1357" s="31"/>
      <c r="H1357" s="36"/>
    </row>
    <row r="1358" spans="3:8" x14ac:dyDescent="0.25">
      <c r="C1358" s="31"/>
      <c r="D1358" s="31"/>
      <c r="E1358" s="18"/>
      <c r="F1358" s="31"/>
      <c r="H1358" s="36"/>
    </row>
    <row r="1359" spans="3:8" x14ac:dyDescent="0.25">
      <c r="C1359" s="31"/>
      <c r="D1359" s="31"/>
      <c r="E1359" s="18"/>
      <c r="F1359" s="31"/>
      <c r="H1359" s="36"/>
    </row>
    <row r="1360" spans="3:8" x14ac:dyDescent="0.25">
      <c r="C1360" s="31"/>
      <c r="D1360" s="31"/>
      <c r="E1360" s="18"/>
      <c r="F1360" s="31"/>
      <c r="H1360" s="36"/>
    </row>
    <row r="1361" spans="3:8" x14ac:dyDescent="0.25">
      <c r="C1361" s="31"/>
      <c r="D1361" s="31"/>
      <c r="E1361" s="18"/>
      <c r="F1361" s="31"/>
      <c r="H1361" s="36"/>
    </row>
    <row r="1362" spans="3:8" x14ac:dyDescent="0.25">
      <c r="C1362" s="31"/>
      <c r="D1362" s="31"/>
      <c r="E1362" s="18"/>
      <c r="F1362" s="31"/>
      <c r="H1362" s="36"/>
    </row>
    <row r="1363" spans="3:8" x14ac:dyDescent="0.25">
      <c r="C1363" s="31"/>
      <c r="D1363" s="31"/>
      <c r="E1363" s="18"/>
      <c r="F1363" s="31"/>
      <c r="H1363" s="36"/>
    </row>
    <row r="1364" spans="3:8" x14ac:dyDescent="0.25">
      <c r="C1364" s="31"/>
      <c r="D1364" s="31"/>
      <c r="E1364" s="18"/>
      <c r="F1364" s="31"/>
      <c r="H1364" s="36"/>
    </row>
    <row r="1365" spans="3:8" x14ac:dyDescent="0.25">
      <c r="C1365" s="31"/>
      <c r="D1365" s="31"/>
      <c r="E1365" s="18"/>
      <c r="F1365" s="31"/>
      <c r="H1365" s="36"/>
    </row>
    <row r="1366" spans="3:8" x14ac:dyDescent="0.25">
      <c r="C1366" s="31"/>
      <c r="D1366" s="31"/>
      <c r="E1366" s="18"/>
      <c r="F1366" s="31"/>
      <c r="H1366" s="36"/>
    </row>
    <row r="1367" spans="3:8" x14ac:dyDescent="0.25">
      <c r="C1367" s="31"/>
      <c r="D1367" s="31"/>
      <c r="E1367" s="18"/>
      <c r="F1367" s="31"/>
      <c r="H1367" s="36"/>
    </row>
    <row r="1368" spans="3:8" x14ac:dyDescent="0.25">
      <c r="C1368" s="31"/>
      <c r="D1368" s="31"/>
      <c r="E1368" s="18"/>
      <c r="F1368" s="31"/>
      <c r="H1368" s="36"/>
    </row>
    <row r="1369" spans="3:8" x14ac:dyDescent="0.25">
      <c r="C1369" s="31"/>
      <c r="D1369" s="31"/>
      <c r="E1369" s="18"/>
      <c r="F1369" s="31"/>
      <c r="H1369" s="36"/>
    </row>
    <row r="1370" spans="3:8" x14ac:dyDescent="0.25">
      <c r="C1370" s="31"/>
      <c r="D1370" s="31"/>
      <c r="E1370" s="18"/>
      <c r="F1370" s="31"/>
      <c r="H1370" s="36"/>
    </row>
    <row r="1371" spans="3:8" x14ac:dyDescent="0.25">
      <c r="C1371" s="31"/>
      <c r="D1371" s="31"/>
      <c r="E1371" s="18"/>
      <c r="F1371" s="31"/>
      <c r="H1371" s="36"/>
    </row>
    <row r="1372" spans="3:8" x14ac:dyDescent="0.25">
      <c r="C1372" s="31"/>
      <c r="D1372" s="31"/>
      <c r="E1372" s="18"/>
      <c r="F1372" s="31"/>
      <c r="H1372" s="36"/>
    </row>
    <row r="1373" spans="3:8" x14ac:dyDescent="0.25">
      <c r="C1373" s="31"/>
      <c r="D1373" s="31"/>
      <c r="E1373" s="18"/>
      <c r="F1373" s="31"/>
      <c r="H1373" s="36"/>
    </row>
    <row r="1374" spans="3:8" x14ac:dyDescent="0.25">
      <c r="C1374" s="31"/>
      <c r="D1374" s="31"/>
      <c r="E1374" s="18"/>
      <c r="F1374" s="31"/>
      <c r="H1374" s="36"/>
    </row>
    <row r="1375" spans="3:8" x14ac:dyDescent="0.25">
      <c r="C1375" s="31"/>
      <c r="D1375" s="31"/>
      <c r="E1375" s="18"/>
      <c r="F1375" s="31"/>
      <c r="H1375" s="36"/>
    </row>
    <row r="1376" spans="3:8" x14ac:dyDescent="0.25">
      <c r="C1376" s="31"/>
      <c r="D1376" s="31"/>
      <c r="E1376" s="18"/>
      <c r="F1376" s="31"/>
      <c r="H1376" s="36"/>
    </row>
    <row r="1377" spans="3:8" x14ac:dyDescent="0.25">
      <c r="C1377" s="31"/>
      <c r="D1377" s="31"/>
      <c r="E1377" s="18"/>
      <c r="F1377" s="31"/>
      <c r="H1377" s="36"/>
    </row>
    <row r="1378" spans="3:8" x14ac:dyDescent="0.25">
      <c r="C1378" s="31"/>
      <c r="D1378" s="31"/>
      <c r="E1378" s="18"/>
      <c r="F1378" s="31"/>
      <c r="H1378" s="36"/>
    </row>
    <row r="1379" spans="3:8" x14ac:dyDescent="0.25">
      <c r="C1379" s="31"/>
      <c r="D1379" s="31"/>
      <c r="E1379" s="18"/>
      <c r="F1379" s="31"/>
      <c r="H1379" s="36"/>
    </row>
    <row r="1380" spans="3:8" x14ac:dyDescent="0.25">
      <c r="C1380" s="31"/>
      <c r="D1380" s="31"/>
      <c r="E1380" s="18"/>
      <c r="F1380" s="31"/>
      <c r="H1380" s="36"/>
    </row>
    <row r="1381" spans="3:8" x14ac:dyDescent="0.25">
      <c r="C1381" s="31"/>
      <c r="D1381" s="31"/>
      <c r="E1381" s="18"/>
      <c r="F1381" s="31"/>
      <c r="H1381" s="36"/>
    </row>
    <row r="1382" spans="3:8" x14ac:dyDescent="0.25">
      <c r="C1382" s="31"/>
      <c r="D1382" s="31"/>
      <c r="E1382" s="18"/>
      <c r="F1382" s="31"/>
      <c r="H1382" s="36"/>
    </row>
    <row r="1383" spans="3:8" x14ac:dyDescent="0.25">
      <c r="C1383" s="31"/>
      <c r="D1383" s="31"/>
      <c r="E1383" s="18"/>
      <c r="F1383" s="31"/>
      <c r="H1383" s="36"/>
    </row>
    <row r="1384" spans="3:8" x14ac:dyDescent="0.25">
      <c r="C1384" s="31"/>
      <c r="D1384" s="31"/>
      <c r="E1384" s="18"/>
      <c r="F1384" s="31"/>
      <c r="H1384" s="36"/>
    </row>
    <row r="1385" spans="3:8" x14ac:dyDescent="0.25">
      <c r="C1385" s="31"/>
      <c r="D1385" s="31"/>
      <c r="E1385" s="18"/>
      <c r="F1385" s="31"/>
      <c r="H1385" s="36"/>
    </row>
    <row r="1386" spans="3:8" x14ac:dyDescent="0.25">
      <c r="C1386" s="31"/>
      <c r="D1386" s="31"/>
      <c r="E1386" s="18"/>
      <c r="F1386" s="31"/>
      <c r="H1386" s="36"/>
    </row>
    <row r="1387" spans="3:8" x14ac:dyDescent="0.25">
      <c r="C1387" s="31"/>
      <c r="D1387" s="31"/>
      <c r="E1387" s="18"/>
      <c r="F1387" s="31"/>
      <c r="H1387" s="36"/>
    </row>
    <row r="1388" spans="3:8" x14ac:dyDescent="0.25">
      <c r="C1388" s="31"/>
      <c r="D1388" s="31"/>
      <c r="E1388" s="18"/>
      <c r="F1388" s="31"/>
      <c r="H1388" s="36"/>
    </row>
    <row r="1389" spans="3:8" x14ac:dyDescent="0.25">
      <c r="C1389" s="31"/>
      <c r="D1389" s="31"/>
      <c r="E1389" s="18"/>
      <c r="F1389" s="31"/>
      <c r="H1389" s="36"/>
    </row>
    <row r="1390" spans="3:8" x14ac:dyDescent="0.25">
      <c r="C1390" s="31"/>
      <c r="D1390" s="31"/>
      <c r="E1390" s="18"/>
      <c r="F1390" s="31"/>
      <c r="H1390" s="36"/>
    </row>
    <row r="1391" spans="3:8" x14ac:dyDescent="0.25">
      <c r="C1391" s="31"/>
      <c r="D1391" s="31"/>
      <c r="E1391" s="18"/>
      <c r="F1391" s="31"/>
      <c r="H1391" s="36"/>
    </row>
    <row r="1392" spans="3:8" x14ac:dyDescent="0.25">
      <c r="C1392" s="31"/>
      <c r="D1392" s="31"/>
      <c r="E1392" s="18"/>
      <c r="F1392" s="31"/>
      <c r="H1392" s="36"/>
    </row>
    <row r="1393" spans="3:8" x14ac:dyDescent="0.25">
      <c r="C1393" s="31"/>
      <c r="D1393" s="31"/>
      <c r="E1393" s="18"/>
      <c r="F1393" s="31"/>
      <c r="H1393" s="36"/>
    </row>
    <row r="1394" spans="3:8" x14ac:dyDescent="0.25">
      <c r="C1394" s="31"/>
      <c r="D1394" s="31"/>
      <c r="E1394" s="18"/>
      <c r="F1394" s="31"/>
      <c r="H1394" s="36"/>
    </row>
    <row r="1395" spans="3:8" x14ac:dyDescent="0.25">
      <c r="C1395" s="31"/>
      <c r="D1395" s="31"/>
      <c r="E1395" s="18"/>
      <c r="F1395" s="31"/>
      <c r="H1395" s="36"/>
    </row>
    <row r="1396" spans="3:8" x14ac:dyDescent="0.25">
      <c r="C1396" s="31"/>
      <c r="D1396" s="31"/>
      <c r="E1396" s="18"/>
      <c r="F1396" s="31"/>
      <c r="H1396" s="36"/>
    </row>
    <row r="1397" spans="3:8" x14ac:dyDescent="0.25">
      <c r="C1397" s="31"/>
      <c r="D1397" s="31"/>
      <c r="E1397" s="18"/>
      <c r="F1397" s="31"/>
      <c r="H1397" s="36"/>
    </row>
    <row r="1398" spans="3:8" x14ac:dyDescent="0.25">
      <c r="C1398" s="31"/>
      <c r="D1398" s="31"/>
      <c r="E1398" s="18"/>
      <c r="F1398" s="31"/>
      <c r="H1398" s="36"/>
    </row>
    <row r="1399" spans="3:8" x14ac:dyDescent="0.25">
      <c r="C1399" s="31"/>
      <c r="D1399" s="31"/>
      <c r="E1399" s="18"/>
      <c r="F1399" s="31"/>
      <c r="H1399" s="36"/>
    </row>
    <row r="1400" spans="3:8" x14ac:dyDescent="0.25">
      <c r="C1400" s="31"/>
      <c r="D1400" s="31"/>
      <c r="E1400" s="18"/>
      <c r="F1400" s="31"/>
      <c r="H1400" s="36"/>
    </row>
    <row r="1401" spans="3:8" x14ac:dyDescent="0.25">
      <c r="C1401" s="31"/>
      <c r="D1401" s="31"/>
      <c r="E1401" s="18"/>
      <c r="F1401" s="31"/>
      <c r="H1401" s="36"/>
    </row>
    <row r="1402" spans="3:8" x14ac:dyDescent="0.25">
      <c r="C1402" s="31"/>
      <c r="D1402" s="31"/>
      <c r="E1402" s="18"/>
      <c r="F1402" s="31"/>
      <c r="H1402" s="36"/>
    </row>
    <row r="1403" spans="3:8" x14ac:dyDescent="0.25">
      <c r="C1403" s="31"/>
      <c r="D1403" s="31"/>
      <c r="E1403" s="18"/>
      <c r="F1403" s="31"/>
      <c r="H1403" s="36"/>
    </row>
    <row r="1404" spans="3:8" x14ac:dyDescent="0.25">
      <c r="C1404" s="31"/>
      <c r="D1404" s="31"/>
      <c r="E1404" s="18"/>
      <c r="F1404" s="31"/>
      <c r="H1404" s="36"/>
    </row>
    <row r="1405" spans="3:8" x14ac:dyDescent="0.25">
      <c r="C1405" s="31"/>
      <c r="D1405" s="31"/>
      <c r="E1405" s="18"/>
      <c r="F1405" s="31"/>
      <c r="H1405" s="36"/>
    </row>
    <row r="1406" spans="3:8" x14ac:dyDescent="0.25">
      <c r="C1406" s="31"/>
      <c r="D1406" s="31"/>
      <c r="E1406" s="18"/>
      <c r="F1406" s="31"/>
      <c r="H1406" s="36"/>
    </row>
    <row r="1407" spans="3:8" x14ac:dyDescent="0.25">
      <c r="C1407" s="31"/>
      <c r="D1407" s="31"/>
      <c r="E1407" s="18"/>
      <c r="F1407" s="31"/>
      <c r="H1407" s="36"/>
    </row>
    <row r="1408" spans="3:8" x14ac:dyDescent="0.25">
      <c r="C1408" s="31"/>
      <c r="D1408" s="31"/>
      <c r="E1408" s="18"/>
      <c r="F1408" s="31"/>
      <c r="H1408" s="36"/>
    </row>
    <row r="1409" spans="3:8" x14ac:dyDescent="0.25">
      <c r="C1409" s="31"/>
      <c r="D1409" s="31"/>
      <c r="E1409" s="18"/>
      <c r="F1409" s="31"/>
      <c r="H1409" s="36"/>
    </row>
    <row r="1410" spans="3:8" x14ac:dyDescent="0.25">
      <c r="C1410" s="31"/>
      <c r="D1410" s="31"/>
      <c r="E1410" s="18"/>
      <c r="F1410" s="31"/>
      <c r="H1410" s="36"/>
    </row>
    <row r="1411" spans="3:8" x14ac:dyDescent="0.25">
      <c r="C1411" s="31"/>
      <c r="D1411" s="31"/>
      <c r="E1411" s="18"/>
      <c r="F1411" s="31"/>
      <c r="H1411" s="36"/>
    </row>
    <row r="1412" spans="3:8" x14ac:dyDescent="0.25">
      <c r="C1412" s="31"/>
      <c r="D1412" s="31"/>
      <c r="E1412" s="18"/>
      <c r="F1412" s="31"/>
      <c r="H1412" s="36"/>
    </row>
    <row r="1413" spans="3:8" x14ac:dyDescent="0.25">
      <c r="C1413" s="31"/>
      <c r="D1413" s="31"/>
      <c r="E1413" s="18"/>
      <c r="F1413" s="31"/>
      <c r="H1413" s="36"/>
    </row>
    <row r="1414" spans="3:8" x14ac:dyDescent="0.25">
      <c r="C1414" s="31"/>
      <c r="D1414" s="31"/>
      <c r="E1414" s="18"/>
      <c r="F1414" s="31"/>
      <c r="H1414" s="36"/>
    </row>
    <row r="1415" spans="3:8" x14ac:dyDescent="0.25">
      <c r="C1415" s="31"/>
      <c r="D1415" s="31"/>
      <c r="E1415" s="18"/>
      <c r="F1415" s="31"/>
      <c r="H1415" s="36"/>
    </row>
    <row r="1416" spans="3:8" x14ac:dyDescent="0.25">
      <c r="C1416" s="31"/>
      <c r="D1416" s="31"/>
      <c r="E1416" s="18"/>
      <c r="F1416" s="31"/>
      <c r="H1416" s="36"/>
    </row>
    <row r="1417" spans="3:8" x14ac:dyDescent="0.25">
      <c r="C1417" s="31"/>
      <c r="D1417" s="31"/>
      <c r="E1417" s="18"/>
      <c r="F1417" s="31"/>
      <c r="H1417" s="36"/>
    </row>
    <row r="1418" spans="3:8" x14ac:dyDescent="0.25">
      <c r="C1418" s="31"/>
      <c r="D1418" s="31"/>
      <c r="E1418" s="18"/>
      <c r="F1418" s="31"/>
      <c r="H1418" s="36"/>
    </row>
    <row r="1419" spans="3:8" x14ac:dyDescent="0.25">
      <c r="C1419" s="31"/>
      <c r="D1419" s="31"/>
      <c r="E1419" s="18"/>
      <c r="F1419" s="31"/>
      <c r="H1419" s="36"/>
    </row>
    <row r="1420" spans="3:8" x14ac:dyDescent="0.25">
      <c r="C1420" s="31"/>
      <c r="D1420" s="31"/>
      <c r="E1420" s="18"/>
      <c r="F1420" s="31"/>
      <c r="H1420" s="36"/>
    </row>
    <row r="1421" spans="3:8" x14ac:dyDescent="0.25">
      <c r="C1421" s="31"/>
      <c r="D1421" s="31"/>
      <c r="E1421" s="18"/>
      <c r="F1421" s="31"/>
      <c r="H1421" s="36"/>
    </row>
    <row r="1422" spans="3:8" x14ac:dyDescent="0.25">
      <c r="C1422" s="31"/>
      <c r="D1422" s="31"/>
      <c r="E1422" s="18"/>
      <c r="F1422" s="31"/>
      <c r="H1422" s="36"/>
    </row>
    <row r="1423" spans="3:8" x14ac:dyDescent="0.25">
      <c r="C1423" s="31"/>
      <c r="D1423" s="31"/>
      <c r="E1423" s="18"/>
      <c r="F1423" s="31"/>
      <c r="H1423" s="36"/>
    </row>
    <row r="1424" spans="3:8" x14ac:dyDescent="0.25">
      <c r="C1424" s="31"/>
      <c r="D1424" s="31"/>
      <c r="E1424" s="18"/>
      <c r="F1424" s="31"/>
      <c r="H1424" s="36"/>
    </row>
    <row r="1425" spans="3:8" x14ac:dyDescent="0.25">
      <c r="C1425" s="31"/>
      <c r="D1425" s="31"/>
      <c r="E1425" s="18"/>
      <c r="F1425" s="31"/>
      <c r="H1425" s="36"/>
    </row>
    <row r="1426" spans="3:8" x14ac:dyDescent="0.25">
      <c r="C1426" s="31"/>
      <c r="D1426" s="31"/>
      <c r="E1426" s="18"/>
      <c r="F1426" s="31"/>
      <c r="H1426" s="36"/>
    </row>
    <row r="1427" spans="3:8" x14ac:dyDescent="0.25">
      <c r="C1427" s="31"/>
      <c r="D1427" s="31"/>
      <c r="E1427" s="18"/>
      <c r="F1427" s="31"/>
      <c r="H1427" s="36"/>
    </row>
    <row r="1428" spans="3:8" x14ac:dyDescent="0.25">
      <c r="C1428" s="31"/>
      <c r="D1428" s="31"/>
      <c r="E1428" s="18"/>
      <c r="F1428" s="31"/>
      <c r="H1428" s="36"/>
    </row>
    <row r="1429" spans="3:8" x14ac:dyDescent="0.25">
      <c r="C1429" s="31"/>
      <c r="D1429" s="31"/>
      <c r="E1429" s="18"/>
      <c r="F1429" s="31"/>
      <c r="H1429" s="36"/>
    </row>
    <row r="1430" spans="3:8" x14ac:dyDescent="0.25">
      <c r="C1430" s="31"/>
      <c r="D1430" s="31"/>
      <c r="E1430" s="18"/>
      <c r="F1430" s="31"/>
      <c r="H1430" s="36"/>
    </row>
    <row r="1431" spans="3:8" x14ac:dyDescent="0.25">
      <c r="C1431" s="31"/>
      <c r="D1431" s="31"/>
      <c r="E1431" s="18"/>
      <c r="F1431" s="31"/>
      <c r="H1431" s="36"/>
    </row>
    <row r="1432" spans="3:8" x14ac:dyDescent="0.25">
      <c r="C1432" s="31"/>
      <c r="D1432" s="31"/>
      <c r="E1432" s="18"/>
      <c r="F1432" s="31"/>
      <c r="H1432" s="36"/>
    </row>
    <row r="1433" spans="3:8" x14ac:dyDescent="0.25">
      <c r="C1433" s="31"/>
      <c r="D1433" s="31"/>
      <c r="E1433" s="18"/>
      <c r="F1433" s="31"/>
      <c r="H1433" s="36"/>
    </row>
    <row r="1434" spans="3:8" x14ac:dyDescent="0.25">
      <c r="C1434" s="31"/>
      <c r="D1434" s="31"/>
      <c r="E1434" s="18"/>
      <c r="F1434" s="31"/>
      <c r="H1434" s="36"/>
    </row>
    <row r="1435" spans="3:8" x14ac:dyDescent="0.25">
      <c r="C1435" s="31"/>
      <c r="D1435" s="31"/>
      <c r="E1435" s="18"/>
      <c r="F1435" s="31"/>
      <c r="H1435" s="36"/>
    </row>
    <row r="1436" spans="3:8" x14ac:dyDescent="0.25">
      <c r="C1436" s="31"/>
      <c r="D1436" s="31"/>
      <c r="E1436" s="18"/>
      <c r="F1436" s="31"/>
      <c r="H1436" s="36"/>
    </row>
    <row r="1437" spans="3:8" x14ac:dyDescent="0.25">
      <c r="C1437" s="31"/>
      <c r="D1437" s="31"/>
      <c r="E1437" s="18"/>
      <c r="F1437" s="31"/>
      <c r="H1437" s="36"/>
    </row>
    <row r="1438" spans="3:8" x14ac:dyDescent="0.25">
      <c r="C1438" s="31"/>
      <c r="D1438" s="31"/>
      <c r="E1438" s="18"/>
      <c r="F1438" s="31"/>
      <c r="H1438" s="36"/>
    </row>
    <row r="1439" spans="3:8" x14ac:dyDescent="0.25">
      <c r="C1439" s="31"/>
      <c r="D1439" s="31"/>
      <c r="E1439" s="18"/>
      <c r="F1439" s="31"/>
      <c r="H1439" s="36"/>
    </row>
    <row r="1440" spans="3:8" x14ac:dyDescent="0.25">
      <c r="C1440" s="31"/>
      <c r="D1440" s="31"/>
      <c r="E1440" s="18"/>
      <c r="F1440" s="31"/>
      <c r="H1440" s="36"/>
    </row>
    <row r="1441" spans="3:8" x14ac:dyDescent="0.25">
      <c r="C1441" s="31"/>
      <c r="D1441" s="31"/>
      <c r="E1441" s="18"/>
      <c r="F1441" s="31"/>
      <c r="H1441" s="36"/>
    </row>
    <row r="1442" spans="3:8" x14ac:dyDescent="0.25">
      <c r="C1442" s="31"/>
      <c r="D1442" s="31"/>
      <c r="E1442" s="18"/>
      <c r="F1442" s="31"/>
      <c r="H1442" s="36"/>
    </row>
    <row r="1443" spans="3:8" x14ac:dyDescent="0.25">
      <c r="C1443" s="31"/>
      <c r="D1443" s="31"/>
      <c r="E1443" s="18"/>
      <c r="F1443" s="31"/>
      <c r="H1443" s="36"/>
    </row>
    <row r="1444" spans="3:8" x14ac:dyDescent="0.25">
      <c r="C1444" s="31"/>
      <c r="D1444" s="31"/>
      <c r="E1444" s="18"/>
      <c r="F1444" s="31"/>
      <c r="H1444" s="36"/>
    </row>
    <row r="1445" spans="3:8" x14ac:dyDescent="0.25">
      <c r="C1445" s="31"/>
      <c r="D1445" s="31"/>
      <c r="E1445" s="18"/>
      <c r="F1445" s="31"/>
      <c r="H1445" s="36"/>
    </row>
    <row r="1446" spans="3:8" x14ac:dyDescent="0.25">
      <c r="C1446" s="31"/>
      <c r="D1446" s="31"/>
      <c r="E1446" s="18"/>
      <c r="F1446" s="31"/>
      <c r="H1446" s="36"/>
    </row>
    <row r="1447" spans="3:8" x14ac:dyDescent="0.25">
      <c r="C1447" s="31"/>
      <c r="D1447" s="31"/>
      <c r="E1447" s="18"/>
      <c r="F1447" s="31"/>
      <c r="H1447" s="36"/>
    </row>
    <row r="1448" spans="3:8" x14ac:dyDescent="0.25">
      <c r="C1448" s="31"/>
      <c r="D1448" s="31"/>
      <c r="E1448" s="18"/>
      <c r="F1448" s="31"/>
      <c r="H1448" s="36"/>
    </row>
    <row r="1449" spans="3:8" x14ac:dyDescent="0.25">
      <c r="C1449" s="31"/>
      <c r="D1449" s="31"/>
      <c r="E1449" s="18"/>
      <c r="F1449" s="31"/>
      <c r="H1449" s="36"/>
    </row>
    <row r="1450" spans="3:8" x14ac:dyDescent="0.25">
      <c r="C1450" s="31"/>
      <c r="D1450" s="31"/>
      <c r="E1450" s="18"/>
      <c r="F1450" s="31"/>
      <c r="H1450" s="36"/>
    </row>
    <row r="1451" spans="3:8" x14ac:dyDescent="0.25">
      <c r="C1451" s="31"/>
      <c r="D1451" s="31"/>
      <c r="E1451" s="18"/>
      <c r="F1451" s="31"/>
      <c r="H1451" s="36"/>
    </row>
    <row r="1452" spans="3:8" x14ac:dyDescent="0.25">
      <c r="C1452" s="31"/>
      <c r="D1452" s="31"/>
      <c r="E1452" s="18"/>
      <c r="F1452" s="31"/>
      <c r="H1452" s="36"/>
    </row>
    <row r="1453" spans="3:8" x14ac:dyDescent="0.25">
      <c r="C1453" s="31"/>
      <c r="D1453" s="31"/>
      <c r="E1453" s="18"/>
      <c r="F1453" s="31"/>
      <c r="H1453" s="36"/>
    </row>
    <row r="1454" spans="3:8" x14ac:dyDescent="0.25">
      <c r="C1454" s="31"/>
      <c r="D1454" s="31"/>
      <c r="E1454" s="18"/>
      <c r="F1454" s="31"/>
      <c r="H1454" s="36"/>
    </row>
    <row r="1455" spans="3:8" x14ac:dyDescent="0.25">
      <c r="C1455" s="31"/>
      <c r="D1455" s="31"/>
      <c r="E1455" s="18"/>
      <c r="F1455" s="31"/>
      <c r="H1455" s="36"/>
    </row>
    <row r="1456" spans="3:8" x14ac:dyDescent="0.25">
      <c r="C1456" s="31"/>
      <c r="D1456" s="31"/>
      <c r="E1456" s="18"/>
      <c r="F1456" s="31"/>
      <c r="H1456" s="36"/>
    </row>
    <row r="1457" spans="3:8" x14ac:dyDescent="0.25">
      <c r="C1457" s="31"/>
      <c r="D1457" s="31"/>
      <c r="E1457" s="18"/>
      <c r="F1457" s="31"/>
      <c r="H1457" s="36"/>
    </row>
    <row r="1458" spans="3:8" x14ac:dyDescent="0.25">
      <c r="C1458" s="31"/>
      <c r="D1458" s="31"/>
      <c r="E1458" s="18"/>
      <c r="F1458" s="31"/>
      <c r="H1458" s="36"/>
    </row>
    <row r="1459" spans="3:8" x14ac:dyDescent="0.25">
      <c r="C1459" s="31"/>
      <c r="D1459" s="31"/>
      <c r="E1459" s="18"/>
      <c r="F1459" s="31"/>
      <c r="H1459" s="36"/>
    </row>
    <row r="1460" spans="3:8" x14ac:dyDescent="0.25">
      <c r="C1460" s="31"/>
      <c r="D1460" s="31"/>
      <c r="E1460" s="18"/>
      <c r="F1460" s="31"/>
      <c r="H1460" s="36"/>
    </row>
    <row r="1461" spans="3:8" x14ac:dyDescent="0.25">
      <c r="C1461" s="31"/>
      <c r="D1461" s="31"/>
      <c r="E1461" s="18"/>
      <c r="F1461" s="31"/>
      <c r="H1461" s="36"/>
    </row>
    <row r="1462" spans="3:8" x14ac:dyDescent="0.25">
      <c r="C1462" s="31"/>
      <c r="D1462" s="31"/>
      <c r="E1462" s="18"/>
      <c r="F1462" s="31"/>
      <c r="H1462" s="36"/>
    </row>
    <row r="1463" spans="3:8" x14ac:dyDescent="0.25">
      <c r="C1463" s="31"/>
      <c r="D1463" s="31"/>
      <c r="E1463" s="18"/>
      <c r="F1463" s="31"/>
      <c r="H1463" s="36"/>
    </row>
    <row r="1464" spans="3:8" x14ac:dyDescent="0.25">
      <c r="C1464" s="31"/>
      <c r="D1464" s="31"/>
      <c r="E1464" s="18"/>
      <c r="F1464" s="31"/>
      <c r="H1464" s="36"/>
    </row>
    <row r="1465" spans="3:8" x14ac:dyDescent="0.25">
      <c r="C1465" s="31"/>
      <c r="D1465" s="31"/>
      <c r="E1465" s="18"/>
      <c r="F1465" s="31"/>
      <c r="H1465" s="36"/>
    </row>
    <row r="1466" spans="3:8" x14ac:dyDescent="0.25">
      <c r="C1466" s="31"/>
      <c r="D1466" s="31"/>
      <c r="E1466" s="18"/>
      <c r="F1466" s="31"/>
      <c r="H1466" s="36"/>
    </row>
    <row r="1467" spans="3:8" x14ac:dyDescent="0.25">
      <c r="C1467" s="31"/>
      <c r="D1467" s="31"/>
      <c r="E1467" s="18"/>
      <c r="F1467" s="31"/>
      <c r="H1467" s="36"/>
    </row>
    <row r="1468" spans="3:8" x14ac:dyDescent="0.25">
      <c r="C1468" s="31"/>
      <c r="D1468" s="31"/>
      <c r="E1468" s="18"/>
      <c r="F1468" s="31"/>
      <c r="H1468" s="36"/>
    </row>
    <row r="1469" spans="3:8" x14ac:dyDescent="0.25">
      <c r="C1469" s="31"/>
      <c r="D1469" s="31"/>
      <c r="E1469" s="18"/>
      <c r="F1469" s="31"/>
      <c r="H1469" s="36"/>
    </row>
    <row r="1470" spans="3:8" x14ac:dyDescent="0.25">
      <c r="C1470" s="31"/>
      <c r="D1470" s="31"/>
      <c r="E1470" s="18"/>
      <c r="F1470" s="31"/>
      <c r="H1470" s="36"/>
    </row>
    <row r="1471" spans="3:8" x14ac:dyDescent="0.25">
      <c r="C1471" s="31"/>
      <c r="D1471" s="31"/>
      <c r="E1471" s="18"/>
      <c r="F1471" s="31"/>
      <c r="H1471" s="36"/>
    </row>
    <row r="1472" spans="3:8" x14ac:dyDescent="0.25">
      <c r="C1472" s="31"/>
      <c r="D1472" s="31"/>
      <c r="E1472" s="18"/>
      <c r="F1472" s="31"/>
      <c r="H1472" s="36"/>
    </row>
    <row r="1473" spans="3:8" x14ac:dyDescent="0.25">
      <c r="C1473" s="31"/>
      <c r="D1473" s="31"/>
      <c r="E1473" s="18"/>
      <c r="F1473" s="31"/>
      <c r="H1473" s="36"/>
    </row>
    <row r="1474" spans="3:8" x14ac:dyDescent="0.25">
      <c r="C1474" s="31"/>
      <c r="D1474" s="31"/>
      <c r="E1474" s="18"/>
      <c r="F1474" s="31"/>
      <c r="H1474" s="36"/>
    </row>
    <row r="1475" spans="3:8" x14ac:dyDescent="0.25">
      <c r="C1475" s="31"/>
      <c r="D1475" s="31"/>
      <c r="E1475" s="18"/>
      <c r="F1475" s="31"/>
      <c r="H1475" s="36"/>
    </row>
    <row r="1476" spans="3:8" x14ac:dyDescent="0.25">
      <c r="C1476" s="31"/>
      <c r="D1476" s="31"/>
      <c r="E1476" s="18"/>
      <c r="F1476" s="31"/>
      <c r="H1476" s="36"/>
    </row>
    <row r="1477" spans="3:8" x14ac:dyDescent="0.25">
      <c r="C1477" s="31"/>
      <c r="D1477" s="31"/>
      <c r="E1477" s="18"/>
      <c r="F1477" s="31"/>
      <c r="H1477" s="36"/>
    </row>
    <row r="1478" spans="3:8" x14ac:dyDescent="0.25">
      <c r="C1478" s="31"/>
      <c r="D1478" s="31"/>
      <c r="E1478" s="18"/>
      <c r="F1478" s="31"/>
      <c r="H1478" s="36"/>
    </row>
    <row r="1479" spans="3:8" x14ac:dyDescent="0.25">
      <c r="C1479" s="31"/>
      <c r="D1479" s="31"/>
      <c r="E1479" s="18"/>
      <c r="F1479" s="31"/>
      <c r="H1479" s="36"/>
    </row>
    <row r="1480" spans="3:8" x14ac:dyDescent="0.25">
      <c r="C1480" s="31"/>
      <c r="D1480" s="31"/>
      <c r="E1480" s="18"/>
      <c r="F1480" s="31"/>
      <c r="H1480" s="36"/>
    </row>
    <row r="1481" spans="3:8" x14ac:dyDescent="0.25">
      <c r="C1481" s="31"/>
      <c r="D1481" s="31"/>
      <c r="E1481" s="18"/>
      <c r="F1481" s="31"/>
      <c r="H1481" s="36"/>
    </row>
    <row r="1482" spans="3:8" x14ac:dyDescent="0.25">
      <c r="C1482" s="31"/>
      <c r="D1482" s="31"/>
      <c r="E1482" s="18"/>
      <c r="F1482" s="31"/>
      <c r="H1482" s="36"/>
    </row>
    <row r="1483" spans="3:8" x14ac:dyDescent="0.25">
      <c r="C1483" s="31"/>
      <c r="D1483" s="31"/>
      <c r="E1483" s="18"/>
      <c r="F1483" s="31"/>
      <c r="H1483" s="36"/>
    </row>
    <row r="1484" spans="3:8" x14ac:dyDescent="0.25">
      <c r="C1484" s="31"/>
      <c r="D1484" s="31"/>
      <c r="E1484" s="18"/>
      <c r="F1484" s="31"/>
      <c r="H1484" s="36"/>
    </row>
    <row r="1485" spans="3:8" x14ac:dyDescent="0.25">
      <c r="C1485" s="31"/>
      <c r="D1485" s="31"/>
      <c r="E1485" s="18"/>
      <c r="F1485" s="31"/>
      <c r="H1485" s="36"/>
    </row>
    <row r="1486" spans="3:8" x14ac:dyDescent="0.25">
      <c r="C1486" s="31"/>
      <c r="D1486" s="31"/>
      <c r="E1486" s="18"/>
      <c r="F1486" s="31"/>
      <c r="H1486" s="36"/>
    </row>
    <row r="1487" spans="3:8" x14ac:dyDescent="0.25">
      <c r="C1487" s="31"/>
      <c r="D1487" s="31"/>
      <c r="E1487" s="18"/>
      <c r="F1487" s="31"/>
      <c r="H1487" s="36"/>
    </row>
    <row r="1488" spans="3:8" x14ac:dyDescent="0.25">
      <c r="C1488" s="31"/>
      <c r="D1488" s="31"/>
      <c r="E1488" s="18"/>
      <c r="F1488" s="31"/>
      <c r="H1488" s="36"/>
    </row>
    <row r="1489" spans="3:8" x14ac:dyDescent="0.25">
      <c r="C1489" s="31"/>
      <c r="D1489" s="31"/>
      <c r="E1489" s="18"/>
      <c r="F1489" s="31"/>
      <c r="H1489" s="36"/>
    </row>
    <row r="1490" spans="3:8" x14ac:dyDescent="0.25">
      <c r="C1490" s="31"/>
      <c r="D1490" s="31"/>
      <c r="E1490" s="18"/>
      <c r="F1490" s="31"/>
      <c r="H1490" s="36"/>
    </row>
    <row r="1491" spans="3:8" x14ac:dyDescent="0.25">
      <c r="C1491" s="31"/>
      <c r="D1491" s="31"/>
      <c r="E1491" s="18"/>
      <c r="F1491" s="31"/>
      <c r="H1491" s="36"/>
    </row>
    <row r="1492" spans="3:8" x14ac:dyDescent="0.25">
      <c r="C1492" s="31"/>
      <c r="D1492" s="31"/>
      <c r="E1492" s="18"/>
      <c r="F1492" s="31"/>
      <c r="H1492" s="36"/>
    </row>
    <row r="1493" spans="3:8" x14ac:dyDescent="0.25">
      <c r="C1493" s="31"/>
      <c r="D1493" s="31"/>
      <c r="E1493" s="18"/>
      <c r="F1493" s="31"/>
      <c r="H1493" s="36"/>
    </row>
    <row r="1494" spans="3:8" x14ac:dyDescent="0.25">
      <c r="C1494" s="31"/>
      <c r="D1494" s="31"/>
      <c r="E1494" s="18"/>
      <c r="F1494" s="31"/>
      <c r="H1494" s="36"/>
    </row>
    <row r="1495" spans="3:8" x14ac:dyDescent="0.25">
      <c r="C1495" s="31"/>
      <c r="D1495" s="31"/>
      <c r="E1495" s="18"/>
      <c r="F1495" s="31"/>
      <c r="H1495" s="36"/>
    </row>
    <row r="1496" spans="3:8" x14ac:dyDescent="0.25">
      <c r="C1496" s="31"/>
      <c r="D1496" s="31"/>
      <c r="E1496" s="18"/>
      <c r="F1496" s="31"/>
      <c r="H1496" s="36"/>
    </row>
    <row r="1497" spans="3:8" x14ac:dyDescent="0.25">
      <c r="C1497" s="31"/>
      <c r="D1497" s="31"/>
      <c r="E1497" s="18"/>
      <c r="F1497" s="31"/>
      <c r="H1497" s="36"/>
    </row>
    <row r="1498" spans="3:8" x14ac:dyDescent="0.25">
      <c r="C1498" s="31"/>
      <c r="D1498" s="31"/>
      <c r="E1498" s="18"/>
      <c r="F1498" s="31"/>
      <c r="H1498" s="36"/>
    </row>
    <row r="1499" spans="3:8" x14ac:dyDescent="0.25">
      <c r="C1499" s="31"/>
      <c r="D1499" s="31"/>
      <c r="E1499" s="18"/>
      <c r="F1499" s="31"/>
      <c r="H1499" s="36"/>
    </row>
    <row r="1500" spans="3:8" x14ac:dyDescent="0.25">
      <c r="C1500" s="31"/>
      <c r="D1500" s="31"/>
      <c r="E1500" s="18"/>
      <c r="F1500" s="31"/>
      <c r="H1500" s="36"/>
    </row>
    <row r="1501" spans="3:8" x14ac:dyDescent="0.25">
      <c r="C1501" s="31"/>
      <c r="D1501" s="31"/>
      <c r="E1501" s="18"/>
      <c r="F1501" s="31"/>
      <c r="H1501" s="36"/>
    </row>
    <row r="1502" spans="3:8" x14ac:dyDescent="0.25">
      <c r="C1502" s="31"/>
      <c r="D1502" s="31"/>
      <c r="E1502" s="18"/>
      <c r="F1502" s="31"/>
      <c r="H1502" s="36"/>
    </row>
    <row r="1503" spans="3:8" x14ac:dyDescent="0.25">
      <c r="C1503" s="31"/>
      <c r="D1503" s="31"/>
      <c r="E1503" s="18"/>
      <c r="F1503" s="31"/>
      <c r="H1503" s="36"/>
    </row>
    <row r="1504" spans="3:8" x14ac:dyDescent="0.25">
      <c r="C1504" s="31"/>
      <c r="D1504" s="31"/>
      <c r="E1504" s="18"/>
      <c r="F1504" s="31"/>
      <c r="H1504" s="36"/>
    </row>
    <row r="1505" spans="3:8" x14ac:dyDescent="0.25">
      <c r="C1505" s="31"/>
      <c r="D1505" s="31"/>
      <c r="E1505" s="18"/>
      <c r="F1505" s="31"/>
      <c r="H1505" s="36"/>
    </row>
    <row r="1506" spans="3:8" x14ac:dyDescent="0.25">
      <c r="C1506" s="31"/>
      <c r="D1506" s="31"/>
      <c r="E1506" s="18"/>
      <c r="F1506" s="31"/>
      <c r="H1506" s="36"/>
    </row>
    <row r="1507" spans="3:8" x14ac:dyDescent="0.25">
      <c r="C1507" s="31"/>
      <c r="D1507" s="31"/>
      <c r="E1507" s="18"/>
      <c r="F1507" s="31"/>
      <c r="H1507" s="36"/>
    </row>
    <row r="1508" spans="3:8" x14ac:dyDescent="0.25">
      <c r="C1508" s="31"/>
      <c r="D1508" s="31"/>
      <c r="E1508" s="18"/>
      <c r="F1508" s="31"/>
      <c r="H1508" s="36"/>
    </row>
    <row r="1509" spans="3:8" x14ac:dyDescent="0.25">
      <c r="C1509" s="31"/>
      <c r="D1509" s="31"/>
      <c r="E1509" s="18"/>
      <c r="F1509" s="31"/>
      <c r="H1509" s="36"/>
    </row>
    <row r="1510" spans="3:8" x14ac:dyDescent="0.25">
      <c r="C1510" s="31"/>
      <c r="D1510" s="31"/>
      <c r="E1510" s="18"/>
      <c r="F1510" s="31"/>
      <c r="H1510" s="36"/>
    </row>
    <row r="1511" spans="3:8" x14ac:dyDescent="0.25">
      <c r="C1511" s="31"/>
      <c r="D1511" s="31"/>
      <c r="E1511" s="18"/>
      <c r="F1511" s="31"/>
      <c r="H1511" s="36"/>
    </row>
    <row r="1512" spans="3:8" x14ac:dyDescent="0.25">
      <c r="C1512" s="31"/>
      <c r="D1512" s="31"/>
      <c r="E1512" s="18"/>
      <c r="F1512" s="31"/>
      <c r="H1512" s="36"/>
    </row>
    <row r="1513" spans="3:8" x14ac:dyDescent="0.25">
      <c r="C1513" s="31"/>
      <c r="D1513" s="31"/>
      <c r="E1513" s="18"/>
      <c r="F1513" s="31"/>
      <c r="H1513" s="36"/>
    </row>
    <row r="1514" spans="3:8" x14ac:dyDescent="0.25">
      <c r="C1514" s="31"/>
      <c r="D1514" s="31"/>
      <c r="E1514" s="18"/>
      <c r="F1514" s="31"/>
      <c r="H1514" s="36"/>
    </row>
    <row r="1515" spans="3:8" x14ac:dyDescent="0.25">
      <c r="C1515" s="31"/>
      <c r="D1515" s="31"/>
      <c r="E1515" s="18"/>
      <c r="F1515" s="31"/>
      <c r="H1515" s="36"/>
    </row>
    <row r="1516" spans="3:8" x14ac:dyDescent="0.25">
      <c r="C1516" s="31"/>
      <c r="D1516" s="31"/>
      <c r="E1516" s="18"/>
      <c r="F1516" s="31"/>
      <c r="H1516" s="36"/>
    </row>
    <row r="1517" spans="3:8" x14ac:dyDescent="0.25">
      <c r="C1517" s="31"/>
      <c r="D1517" s="31"/>
      <c r="E1517" s="18"/>
      <c r="F1517" s="31"/>
      <c r="H1517" s="36"/>
    </row>
    <row r="1518" spans="3:8" x14ac:dyDescent="0.25">
      <c r="C1518" s="31"/>
      <c r="D1518" s="31"/>
      <c r="E1518" s="18"/>
      <c r="F1518" s="31"/>
      <c r="H1518" s="36"/>
    </row>
    <row r="1519" spans="3:8" x14ac:dyDescent="0.25">
      <c r="C1519" s="31"/>
      <c r="D1519" s="31"/>
      <c r="E1519" s="18"/>
      <c r="F1519" s="31"/>
      <c r="H1519" s="36"/>
    </row>
    <row r="1520" spans="3:8" x14ac:dyDescent="0.25">
      <c r="C1520" s="31"/>
      <c r="D1520" s="31"/>
      <c r="E1520" s="18"/>
      <c r="F1520" s="31"/>
      <c r="H1520" s="36"/>
    </row>
    <row r="1521" spans="3:8" x14ac:dyDescent="0.25">
      <c r="C1521" s="31"/>
      <c r="D1521" s="31"/>
      <c r="E1521" s="18"/>
      <c r="F1521" s="31"/>
      <c r="H1521" s="36"/>
    </row>
    <row r="1522" spans="3:8" x14ac:dyDescent="0.25">
      <c r="C1522" s="31"/>
      <c r="D1522" s="31"/>
      <c r="E1522" s="18"/>
      <c r="F1522" s="31"/>
      <c r="H1522" s="36"/>
    </row>
    <row r="1523" spans="3:8" x14ac:dyDescent="0.25">
      <c r="C1523" s="31"/>
      <c r="D1523" s="31"/>
      <c r="E1523" s="18"/>
      <c r="F1523" s="31"/>
      <c r="H1523" s="36"/>
    </row>
    <row r="1524" spans="3:8" x14ac:dyDescent="0.25">
      <c r="C1524" s="31"/>
      <c r="D1524" s="31"/>
      <c r="E1524" s="18"/>
      <c r="F1524" s="31"/>
      <c r="H1524" s="36"/>
    </row>
    <row r="1525" spans="3:8" x14ac:dyDescent="0.25">
      <c r="C1525" s="31"/>
      <c r="D1525" s="31"/>
      <c r="E1525" s="18"/>
      <c r="F1525" s="31"/>
      <c r="H1525" s="36"/>
    </row>
    <row r="1526" spans="3:8" x14ac:dyDescent="0.25">
      <c r="C1526" s="31"/>
      <c r="D1526" s="31"/>
      <c r="E1526" s="18"/>
      <c r="F1526" s="31"/>
      <c r="H1526" s="36"/>
    </row>
    <row r="1527" spans="3:8" x14ac:dyDescent="0.25">
      <c r="C1527" s="31"/>
      <c r="D1527" s="31"/>
      <c r="E1527" s="18"/>
      <c r="F1527" s="31"/>
      <c r="H1527" s="36"/>
    </row>
    <row r="1528" spans="3:8" x14ac:dyDescent="0.25">
      <c r="C1528" s="31"/>
      <c r="D1528" s="31"/>
      <c r="E1528" s="18"/>
      <c r="F1528" s="31"/>
      <c r="H1528" s="36"/>
    </row>
    <row r="1529" spans="3:8" x14ac:dyDescent="0.25">
      <c r="C1529" s="31"/>
      <c r="D1529" s="31"/>
      <c r="E1529" s="18"/>
      <c r="F1529" s="31"/>
      <c r="H1529" s="36"/>
    </row>
    <row r="1530" spans="3:8" x14ac:dyDescent="0.25">
      <c r="C1530" s="31"/>
      <c r="D1530" s="31"/>
      <c r="E1530" s="18"/>
      <c r="F1530" s="31"/>
      <c r="H1530" s="36"/>
    </row>
    <row r="1531" spans="3:8" x14ac:dyDescent="0.25">
      <c r="C1531" s="31"/>
      <c r="D1531" s="31"/>
      <c r="E1531" s="18"/>
      <c r="F1531" s="31"/>
      <c r="H1531" s="36"/>
    </row>
    <row r="1532" spans="3:8" x14ac:dyDescent="0.25">
      <c r="C1532" s="31"/>
      <c r="D1532" s="31"/>
      <c r="E1532" s="18"/>
      <c r="F1532" s="31"/>
      <c r="H1532" s="36"/>
    </row>
    <row r="1533" spans="3:8" x14ac:dyDescent="0.25">
      <c r="C1533" s="31"/>
      <c r="D1533" s="31"/>
      <c r="E1533" s="18"/>
      <c r="F1533" s="31"/>
      <c r="H1533" s="36"/>
    </row>
    <row r="1534" spans="3:8" x14ac:dyDescent="0.25">
      <c r="C1534" s="31"/>
      <c r="D1534" s="31"/>
      <c r="E1534" s="18"/>
      <c r="F1534" s="31"/>
      <c r="H1534" s="36"/>
    </row>
    <row r="1535" spans="3:8" x14ac:dyDescent="0.25">
      <c r="C1535" s="31"/>
      <c r="D1535" s="31"/>
      <c r="E1535" s="18"/>
      <c r="F1535" s="31"/>
      <c r="H1535" s="36"/>
    </row>
    <row r="1536" spans="3:8" x14ac:dyDescent="0.25">
      <c r="C1536" s="31"/>
      <c r="D1536" s="31"/>
      <c r="E1536" s="18"/>
      <c r="F1536" s="31"/>
      <c r="H1536" s="36"/>
    </row>
    <row r="1537" spans="3:8" x14ac:dyDescent="0.25">
      <c r="C1537" s="31"/>
      <c r="D1537" s="31"/>
      <c r="E1537" s="18"/>
      <c r="F1537" s="31"/>
      <c r="H1537" s="36"/>
    </row>
    <row r="1538" spans="3:8" x14ac:dyDescent="0.25">
      <c r="C1538" s="31"/>
      <c r="D1538" s="31"/>
      <c r="E1538" s="18"/>
      <c r="F1538" s="31"/>
      <c r="H1538" s="36"/>
    </row>
    <row r="1539" spans="3:8" x14ac:dyDescent="0.25">
      <c r="C1539" s="31"/>
      <c r="D1539" s="31"/>
      <c r="E1539" s="18"/>
      <c r="F1539" s="31"/>
      <c r="H1539" s="36"/>
    </row>
    <row r="1540" spans="3:8" x14ac:dyDescent="0.25">
      <c r="C1540" s="31"/>
      <c r="D1540" s="31"/>
      <c r="E1540" s="18"/>
      <c r="F1540" s="31"/>
      <c r="H1540" s="36"/>
    </row>
    <row r="1541" spans="3:8" x14ac:dyDescent="0.25">
      <c r="C1541" s="31"/>
      <c r="D1541" s="31"/>
      <c r="E1541" s="18"/>
      <c r="F1541" s="31"/>
      <c r="H1541" s="36"/>
    </row>
    <row r="1542" spans="3:8" x14ac:dyDescent="0.25">
      <c r="C1542" s="31"/>
      <c r="D1542" s="31"/>
      <c r="E1542" s="18"/>
      <c r="F1542" s="31"/>
      <c r="H1542" s="36"/>
    </row>
    <row r="1543" spans="3:8" x14ac:dyDescent="0.25">
      <c r="C1543" s="31"/>
      <c r="D1543" s="31"/>
      <c r="E1543" s="18"/>
      <c r="F1543" s="31"/>
      <c r="H1543" s="36"/>
    </row>
    <row r="1544" spans="3:8" x14ac:dyDescent="0.25">
      <c r="C1544" s="31"/>
      <c r="D1544" s="31"/>
      <c r="E1544" s="18"/>
      <c r="F1544" s="31"/>
      <c r="H1544" s="36"/>
    </row>
    <row r="1545" spans="3:8" x14ac:dyDescent="0.25">
      <c r="C1545" s="31"/>
      <c r="D1545" s="31"/>
      <c r="E1545" s="18"/>
      <c r="F1545" s="31"/>
      <c r="H1545" s="36"/>
    </row>
    <row r="1546" spans="3:8" x14ac:dyDescent="0.25">
      <c r="C1546" s="31"/>
      <c r="D1546" s="31"/>
      <c r="E1546" s="18"/>
      <c r="F1546" s="31"/>
      <c r="H1546" s="36"/>
    </row>
    <row r="1547" spans="3:8" x14ac:dyDescent="0.25">
      <c r="C1547" s="31"/>
      <c r="D1547" s="31"/>
      <c r="E1547" s="18"/>
      <c r="F1547" s="31"/>
      <c r="H1547" s="36"/>
    </row>
    <row r="1548" spans="3:8" x14ac:dyDescent="0.25">
      <c r="C1548" s="31"/>
      <c r="D1548" s="31"/>
      <c r="E1548" s="18"/>
      <c r="F1548" s="31"/>
      <c r="H1548" s="36"/>
    </row>
    <row r="1549" spans="3:8" x14ac:dyDescent="0.25">
      <c r="C1549" s="31"/>
      <c r="D1549" s="31"/>
      <c r="E1549" s="18"/>
      <c r="F1549" s="31"/>
      <c r="H1549" s="36"/>
    </row>
    <row r="1550" spans="3:8" x14ac:dyDescent="0.25">
      <c r="C1550" s="31"/>
      <c r="D1550" s="31"/>
      <c r="E1550" s="18"/>
      <c r="F1550" s="31"/>
      <c r="H1550" s="36"/>
    </row>
    <row r="1551" spans="3:8" x14ac:dyDescent="0.25">
      <c r="C1551" s="31"/>
      <c r="D1551" s="31"/>
      <c r="E1551" s="18"/>
      <c r="F1551" s="31"/>
      <c r="H1551" s="36"/>
    </row>
    <row r="1552" spans="3:8" x14ac:dyDescent="0.25">
      <c r="C1552" s="31"/>
      <c r="D1552" s="31"/>
      <c r="E1552" s="18"/>
      <c r="F1552" s="31"/>
      <c r="H1552" s="36"/>
    </row>
    <row r="1553" spans="3:8" x14ac:dyDescent="0.25">
      <c r="C1553" s="31"/>
      <c r="D1553" s="31"/>
      <c r="E1553" s="18"/>
      <c r="F1553" s="31"/>
      <c r="H1553" s="36"/>
    </row>
    <row r="1554" spans="3:8" x14ac:dyDescent="0.25">
      <c r="C1554" s="31"/>
      <c r="D1554" s="31"/>
      <c r="E1554" s="18"/>
      <c r="F1554" s="31"/>
      <c r="H1554" s="36"/>
    </row>
    <row r="1555" spans="3:8" x14ac:dyDescent="0.25">
      <c r="C1555" s="31"/>
      <c r="D1555" s="31"/>
      <c r="E1555" s="18"/>
      <c r="F1555" s="31"/>
      <c r="H1555" s="36"/>
    </row>
    <row r="1556" spans="3:8" x14ac:dyDescent="0.25">
      <c r="C1556" s="31"/>
      <c r="D1556" s="31"/>
      <c r="E1556" s="18"/>
      <c r="F1556" s="31"/>
      <c r="H1556" s="36"/>
    </row>
    <row r="1557" spans="3:8" x14ac:dyDescent="0.25">
      <c r="C1557" s="31"/>
      <c r="D1557" s="31"/>
      <c r="E1557" s="18"/>
      <c r="F1557" s="31"/>
      <c r="H1557" s="36"/>
    </row>
    <row r="1558" spans="3:8" x14ac:dyDescent="0.25">
      <c r="C1558" s="31"/>
      <c r="D1558" s="31"/>
      <c r="E1558" s="18"/>
      <c r="F1558" s="31"/>
      <c r="H1558" s="36"/>
    </row>
    <row r="1559" spans="3:8" x14ac:dyDescent="0.25">
      <c r="C1559" s="31"/>
      <c r="D1559" s="31"/>
      <c r="E1559" s="18"/>
      <c r="F1559" s="31"/>
      <c r="H1559" s="36"/>
    </row>
    <row r="1560" spans="3:8" x14ac:dyDescent="0.25">
      <c r="C1560" s="31"/>
      <c r="D1560" s="31"/>
      <c r="E1560" s="18"/>
      <c r="F1560" s="31"/>
      <c r="H1560" s="36"/>
    </row>
    <row r="1561" spans="3:8" x14ac:dyDescent="0.25">
      <c r="C1561" s="31"/>
      <c r="D1561" s="31"/>
      <c r="E1561" s="18"/>
      <c r="F1561" s="31"/>
      <c r="H1561" s="36"/>
    </row>
    <row r="1562" spans="3:8" x14ac:dyDescent="0.25">
      <c r="C1562" s="31"/>
      <c r="D1562" s="31"/>
      <c r="E1562" s="18"/>
      <c r="F1562" s="31"/>
      <c r="H1562" s="36"/>
    </row>
    <row r="1563" spans="3:8" x14ac:dyDescent="0.25">
      <c r="C1563" s="31"/>
      <c r="D1563" s="31"/>
      <c r="E1563" s="18"/>
      <c r="F1563" s="31"/>
      <c r="H1563" s="36"/>
    </row>
    <row r="1564" spans="3:8" x14ac:dyDescent="0.25">
      <c r="C1564" s="31"/>
      <c r="D1564" s="31"/>
      <c r="E1564" s="18"/>
      <c r="F1564" s="31"/>
      <c r="H1564" s="36"/>
    </row>
    <row r="1565" spans="3:8" x14ac:dyDescent="0.25">
      <c r="C1565" s="31"/>
      <c r="D1565" s="31"/>
      <c r="E1565" s="18"/>
      <c r="F1565" s="31"/>
      <c r="H1565" s="36"/>
    </row>
    <row r="1566" spans="3:8" x14ac:dyDescent="0.25">
      <c r="C1566" s="31"/>
      <c r="D1566" s="31"/>
      <c r="E1566" s="18"/>
      <c r="F1566" s="31"/>
      <c r="H1566" s="36"/>
    </row>
    <row r="1567" spans="3:8" x14ac:dyDescent="0.25">
      <c r="C1567" s="31"/>
      <c r="D1567" s="31"/>
      <c r="E1567" s="18"/>
      <c r="F1567" s="31"/>
      <c r="H1567" s="36"/>
    </row>
    <row r="1568" spans="3:8" x14ac:dyDescent="0.25">
      <c r="C1568" s="31"/>
      <c r="D1568" s="31"/>
      <c r="E1568" s="18"/>
      <c r="F1568" s="31"/>
      <c r="H1568" s="36"/>
    </row>
    <row r="1569" spans="3:8" x14ac:dyDescent="0.25">
      <c r="C1569" s="31"/>
      <c r="D1569" s="31"/>
      <c r="E1569" s="18"/>
      <c r="F1569" s="31"/>
      <c r="H1569" s="36"/>
    </row>
    <row r="1570" spans="3:8" x14ac:dyDescent="0.25">
      <c r="C1570" s="31"/>
      <c r="D1570" s="31"/>
      <c r="E1570" s="18"/>
      <c r="F1570" s="31"/>
      <c r="H1570" s="36"/>
    </row>
    <row r="1571" spans="3:8" x14ac:dyDescent="0.25">
      <c r="C1571" s="31"/>
      <c r="D1571" s="31"/>
      <c r="E1571" s="18"/>
      <c r="F1571" s="31"/>
      <c r="H1571" s="36"/>
    </row>
    <row r="1572" spans="3:8" x14ac:dyDescent="0.25">
      <c r="C1572" s="31"/>
      <c r="D1572" s="31"/>
      <c r="E1572" s="18"/>
      <c r="F1572" s="31"/>
      <c r="H1572" s="36"/>
    </row>
    <row r="1573" spans="3:8" x14ac:dyDescent="0.25">
      <c r="C1573" s="31"/>
      <c r="D1573" s="31"/>
      <c r="E1573" s="18"/>
      <c r="F1573" s="31"/>
      <c r="H1573" s="36"/>
    </row>
    <row r="1574" spans="3:8" x14ac:dyDescent="0.25">
      <c r="C1574" s="31"/>
      <c r="D1574" s="31"/>
      <c r="E1574" s="18"/>
      <c r="F1574" s="31"/>
      <c r="H1574" s="36"/>
    </row>
    <row r="1575" spans="3:8" x14ac:dyDescent="0.25">
      <c r="C1575" s="31"/>
      <c r="D1575" s="31"/>
      <c r="E1575" s="18"/>
      <c r="F1575" s="31"/>
      <c r="H1575" s="36"/>
    </row>
    <row r="1576" spans="3:8" x14ac:dyDescent="0.25">
      <c r="C1576" s="31"/>
      <c r="D1576" s="31"/>
      <c r="E1576" s="18"/>
      <c r="F1576" s="31"/>
      <c r="H1576" s="36"/>
    </row>
    <row r="1577" spans="3:8" x14ac:dyDescent="0.25">
      <c r="C1577" s="31"/>
      <c r="D1577" s="31"/>
      <c r="E1577" s="18"/>
      <c r="F1577" s="31"/>
      <c r="H1577" s="36"/>
    </row>
    <row r="1578" spans="3:8" x14ac:dyDescent="0.25">
      <c r="C1578" s="31"/>
      <c r="D1578" s="31"/>
      <c r="E1578" s="18"/>
      <c r="F1578" s="31"/>
      <c r="H1578" s="36"/>
    </row>
    <row r="1579" spans="3:8" x14ac:dyDescent="0.25">
      <c r="C1579" s="31"/>
      <c r="D1579" s="31"/>
      <c r="E1579" s="18"/>
      <c r="F1579" s="31"/>
      <c r="H1579" s="36"/>
    </row>
    <row r="1580" spans="3:8" x14ac:dyDescent="0.25">
      <c r="C1580" s="31"/>
      <c r="D1580" s="31"/>
      <c r="E1580" s="18"/>
      <c r="F1580" s="31"/>
      <c r="H1580" s="36"/>
    </row>
    <row r="1581" spans="3:8" x14ac:dyDescent="0.25">
      <c r="C1581" s="31"/>
      <c r="D1581" s="31"/>
      <c r="E1581" s="18"/>
      <c r="F1581" s="31"/>
      <c r="H1581" s="36"/>
    </row>
    <row r="1582" spans="3:8" x14ac:dyDescent="0.25">
      <c r="C1582" s="31"/>
      <c r="D1582" s="31"/>
      <c r="E1582" s="18"/>
      <c r="F1582" s="31"/>
      <c r="H1582" s="36"/>
    </row>
    <row r="1583" spans="3:8" x14ac:dyDescent="0.25">
      <c r="C1583" s="31"/>
      <c r="D1583" s="31"/>
      <c r="E1583" s="18"/>
      <c r="F1583" s="31"/>
      <c r="H1583" s="36"/>
    </row>
    <row r="1584" spans="3:8" x14ac:dyDescent="0.25">
      <c r="C1584" s="31"/>
      <c r="D1584" s="31"/>
      <c r="E1584" s="18"/>
      <c r="F1584" s="31"/>
      <c r="H1584" s="36"/>
    </row>
    <row r="1585" spans="3:8" x14ac:dyDescent="0.25">
      <c r="C1585" s="31"/>
      <c r="D1585" s="31"/>
      <c r="E1585" s="18"/>
      <c r="F1585" s="31"/>
      <c r="H1585" s="36"/>
    </row>
    <row r="1586" spans="3:8" x14ac:dyDescent="0.25">
      <c r="C1586" s="31"/>
      <c r="D1586" s="31"/>
      <c r="E1586" s="18"/>
      <c r="F1586" s="31"/>
      <c r="H1586" s="36"/>
    </row>
    <row r="1587" spans="3:8" x14ac:dyDescent="0.25">
      <c r="C1587" s="31"/>
      <c r="D1587" s="31"/>
      <c r="E1587" s="18"/>
      <c r="F1587" s="31"/>
      <c r="H1587" s="36"/>
    </row>
    <row r="1588" spans="3:8" x14ac:dyDescent="0.25">
      <c r="C1588" s="31"/>
      <c r="D1588" s="31"/>
      <c r="E1588" s="18"/>
      <c r="F1588" s="31"/>
      <c r="H1588" s="36"/>
    </row>
    <row r="1589" spans="3:8" x14ac:dyDescent="0.25">
      <c r="C1589" s="31"/>
      <c r="D1589" s="31"/>
      <c r="E1589" s="18"/>
      <c r="F1589" s="31"/>
      <c r="H1589" s="36"/>
    </row>
    <row r="1590" spans="3:8" x14ac:dyDescent="0.25">
      <c r="C1590" s="31"/>
      <c r="D1590" s="31"/>
      <c r="E1590" s="18"/>
      <c r="F1590" s="31"/>
      <c r="H1590" s="36"/>
    </row>
    <row r="1591" spans="3:8" x14ac:dyDescent="0.25">
      <c r="C1591" s="31"/>
      <c r="D1591" s="31"/>
      <c r="E1591" s="18"/>
      <c r="F1591" s="31"/>
      <c r="H1591" s="36"/>
    </row>
    <row r="1592" spans="3:8" x14ac:dyDescent="0.25">
      <c r="C1592" s="31"/>
      <c r="D1592" s="31"/>
      <c r="E1592" s="18"/>
      <c r="F1592" s="31"/>
      <c r="H1592" s="36"/>
    </row>
    <row r="1593" spans="3:8" x14ac:dyDescent="0.25">
      <c r="C1593" s="31"/>
      <c r="D1593" s="31"/>
      <c r="E1593" s="18"/>
      <c r="F1593" s="31"/>
      <c r="H1593" s="36"/>
    </row>
    <row r="1594" spans="3:8" x14ac:dyDescent="0.25">
      <c r="C1594" s="31"/>
      <c r="D1594" s="31"/>
      <c r="E1594" s="18"/>
      <c r="F1594" s="31"/>
      <c r="H1594" s="36"/>
    </row>
    <row r="1595" spans="3:8" x14ac:dyDescent="0.25">
      <c r="C1595" s="31"/>
      <c r="D1595" s="31"/>
      <c r="E1595" s="18"/>
      <c r="F1595" s="31"/>
      <c r="H1595" s="36"/>
    </row>
    <row r="1596" spans="3:8" x14ac:dyDescent="0.25">
      <c r="C1596" s="31"/>
      <c r="D1596" s="31"/>
      <c r="E1596" s="18"/>
      <c r="F1596" s="31"/>
      <c r="H1596" s="36"/>
    </row>
    <row r="1597" spans="3:8" x14ac:dyDescent="0.25">
      <c r="C1597" s="31"/>
      <c r="D1597" s="31"/>
      <c r="E1597" s="18"/>
      <c r="F1597" s="31"/>
      <c r="H1597" s="36"/>
    </row>
    <row r="1598" spans="3:8" x14ac:dyDescent="0.25">
      <c r="C1598" s="31"/>
      <c r="D1598" s="31"/>
      <c r="E1598" s="18"/>
      <c r="F1598" s="31"/>
      <c r="H1598" s="36"/>
    </row>
    <row r="1599" spans="3:8" x14ac:dyDescent="0.25">
      <c r="C1599" s="31"/>
      <c r="D1599" s="31"/>
      <c r="E1599" s="18"/>
      <c r="F1599" s="31"/>
      <c r="H1599" s="36"/>
    </row>
    <row r="1600" spans="3:8" x14ac:dyDescent="0.25">
      <c r="C1600" s="31"/>
      <c r="D1600" s="31"/>
      <c r="E1600" s="18"/>
      <c r="F1600" s="31"/>
      <c r="H1600" s="36"/>
    </row>
    <row r="1601" spans="3:8" x14ac:dyDescent="0.25">
      <c r="C1601" s="31"/>
      <c r="D1601" s="31"/>
      <c r="E1601" s="18"/>
      <c r="F1601" s="31"/>
      <c r="H1601" s="36"/>
    </row>
    <row r="1602" spans="3:8" x14ac:dyDescent="0.25">
      <c r="C1602" s="31"/>
      <c r="D1602" s="31"/>
      <c r="E1602" s="18"/>
      <c r="F1602" s="31"/>
      <c r="H1602" s="36"/>
    </row>
    <row r="1603" spans="3:8" x14ac:dyDescent="0.25">
      <c r="C1603" s="31"/>
      <c r="D1603" s="31"/>
      <c r="E1603" s="18"/>
      <c r="F1603" s="31"/>
      <c r="H1603" s="36"/>
    </row>
    <row r="1604" spans="3:8" x14ac:dyDescent="0.25">
      <c r="C1604" s="31"/>
      <c r="D1604" s="31"/>
      <c r="E1604" s="18"/>
      <c r="F1604" s="31"/>
      <c r="H1604" s="36"/>
    </row>
    <row r="1605" spans="3:8" x14ac:dyDescent="0.25">
      <c r="C1605" s="31"/>
      <c r="D1605" s="31"/>
      <c r="E1605" s="18"/>
      <c r="F1605" s="31"/>
      <c r="H1605" s="36"/>
    </row>
    <row r="1606" spans="3:8" x14ac:dyDescent="0.25">
      <c r="C1606" s="31"/>
      <c r="D1606" s="31"/>
      <c r="E1606" s="18"/>
      <c r="F1606" s="31"/>
      <c r="H1606" s="36"/>
    </row>
    <row r="1607" spans="3:8" x14ac:dyDescent="0.25">
      <c r="C1607" s="31"/>
      <c r="D1607" s="31"/>
      <c r="E1607" s="18"/>
      <c r="F1607" s="31"/>
      <c r="H1607" s="36"/>
    </row>
    <row r="1608" spans="3:8" x14ac:dyDescent="0.25">
      <c r="C1608" s="31"/>
      <c r="D1608" s="31"/>
      <c r="E1608" s="18"/>
      <c r="F1608" s="31"/>
      <c r="H1608" s="36"/>
    </row>
    <row r="1609" spans="3:8" x14ac:dyDescent="0.25">
      <c r="C1609" s="31"/>
      <c r="D1609" s="31"/>
      <c r="E1609" s="18"/>
      <c r="F1609" s="31"/>
      <c r="H1609" s="36"/>
    </row>
    <row r="1610" spans="3:8" x14ac:dyDescent="0.25">
      <c r="C1610" s="31"/>
      <c r="D1610" s="31"/>
      <c r="E1610" s="18"/>
      <c r="F1610" s="31"/>
      <c r="H1610" s="36"/>
    </row>
    <row r="1611" spans="3:8" x14ac:dyDescent="0.25">
      <c r="C1611" s="31"/>
      <c r="D1611" s="31"/>
      <c r="E1611" s="18"/>
      <c r="F1611" s="31"/>
      <c r="H1611" s="36"/>
    </row>
    <row r="1612" spans="3:8" x14ac:dyDescent="0.25">
      <c r="C1612" s="31"/>
      <c r="D1612" s="31"/>
      <c r="E1612" s="18"/>
      <c r="F1612" s="31"/>
      <c r="H1612" s="36"/>
    </row>
    <row r="1613" spans="3:8" x14ac:dyDescent="0.25">
      <c r="C1613" s="31"/>
      <c r="D1613" s="31"/>
      <c r="E1613" s="18"/>
      <c r="F1613" s="31"/>
      <c r="H1613" s="36"/>
    </row>
    <row r="1614" spans="3:8" x14ac:dyDescent="0.25">
      <c r="C1614" s="31"/>
      <c r="D1614" s="31"/>
      <c r="E1614" s="18"/>
      <c r="F1614" s="31"/>
      <c r="H1614" s="36"/>
    </row>
    <row r="1615" spans="3:8" x14ac:dyDescent="0.25">
      <c r="C1615" s="31"/>
      <c r="D1615" s="31"/>
      <c r="E1615" s="18"/>
      <c r="F1615" s="31"/>
      <c r="H1615" s="36"/>
    </row>
    <row r="1616" spans="3:8" x14ac:dyDescent="0.25">
      <c r="C1616" s="31"/>
      <c r="D1616" s="31"/>
      <c r="E1616" s="18"/>
      <c r="F1616" s="31"/>
      <c r="H1616" s="36"/>
    </row>
    <row r="1617" spans="3:8" x14ac:dyDescent="0.25">
      <c r="C1617" s="31"/>
      <c r="D1617" s="31"/>
      <c r="E1617" s="18"/>
      <c r="F1617" s="31"/>
      <c r="H1617" s="36"/>
    </row>
    <row r="1618" spans="3:8" x14ac:dyDescent="0.25">
      <c r="C1618" s="31"/>
      <c r="D1618" s="31"/>
      <c r="E1618" s="18"/>
      <c r="F1618" s="31"/>
      <c r="H1618" s="36"/>
    </row>
    <row r="1619" spans="3:8" x14ac:dyDescent="0.25">
      <c r="C1619" s="31"/>
      <c r="D1619" s="31"/>
      <c r="E1619" s="18"/>
      <c r="F1619" s="31"/>
      <c r="H1619" s="36"/>
    </row>
    <row r="1620" spans="3:8" x14ac:dyDescent="0.25">
      <c r="C1620" s="31"/>
      <c r="D1620" s="31"/>
      <c r="E1620" s="18"/>
      <c r="F1620" s="31"/>
      <c r="H1620" s="36"/>
    </row>
    <row r="1621" spans="3:8" x14ac:dyDescent="0.25">
      <c r="C1621" s="31"/>
      <c r="D1621" s="31"/>
      <c r="E1621" s="18"/>
      <c r="F1621" s="31"/>
      <c r="H1621" s="36"/>
    </row>
    <row r="1622" spans="3:8" x14ac:dyDescent="0.25">
      <c r="C1622" s="31"/>
      <c r="D1622" s="31"/>
      <c r="E1622" s="18"/>
      <c r="F1622" s="31"/>
      <c r="H1622" s="36"/>
    </row>
    <row r="1623" spans="3:8" x14ac:dyDescent="0.25">
      <c r="C1623" s="31"/>
      <c r="D1623" s="31"/>
      <c r="E1623" s="18"/>
      <c r="F1623" s="31"/>
      <c r="H1623" s="36"/>
    </row>
    <row r="1624" spans="3:8" x14ac:dyDescent="0.25">
      <c r="C1624" s="31"/>
      <c r="D1624" s="31"/>
      <c r="E1624" s="18"/>
      <c r="F1624" s="31"/>
      <c r="H1624" s="36"/>
    </row>
    <row r="1625" spans="3:8" x14ac:dyDescent="0.25">
      <c r="C1625" s="31"/>
      <c r="D1625" s="31"/>
      <c r="E1625" s="18"/>
      <c r="F1625" s="31"/>
      <c r="H1625" s="36"/>
    </row>
    <row r="1626" spans="3:8" x14ac:dyDescent="0.25">
      <c r="C1626" s="31"/>
      <c r="D1626" s="31"/>
      <c r="E1626" s="18"/>
      <c r="F1626" s="31"/>
      <c r="H1626" s="36"/>
    </row>
    <row r="1627" spans="3:8" x14ac:dyDescent="0.25">
      <c r="C1627" s="31"/>
      <c r="D1627" s="31"/>
      <c r="E1627" s="18"/>
      <c r="F1627" s="31"/>
      <c r="H1627" s="36"/>
    </row>
    <row r="1628" spans="3:8" x14ac:dyDescent="0.25">
      <c r="C1628" s="31"/>
      <c r="D1628" s="31"/>
      <c r="E1628" s="18"/>
      <c r="F1628" s="31"/>
      <c r="H1628" s="36"/>
    </row>
    <row r="1629" spans="3:8" x14ac:dyDescent="0.25">
      <c r="C1629" s="31"/>
      <c r="D1629" s="31"/>
      <c r="E1629" s="18"/>
      <c r="F1629" s="31"/>
      <c r="H1629" s="36"/>
    </row>
    <row r="1630" spans="3:8" x14ac:dyDescent="0.25">
      <c r="C1630" s="31"/>
      <c r="D1630" s="31"/>
      <c r="E1630" s="18"/>
      <c r="F1630" s="31"/>
      <c r="H1630" s="36"/>
    </row>
    <row r="1631" spans="3:8" x14ac:dyDescent="0.25">
      <c r="C1631" s="31"/>
      <c r="D1631" s="31"/>
      <c r="E1631" s="18"/>
      <c r="F1631" s="31"/>
      <c r="H1631" s="36"/>
    </row>
    <row r="1632" spans="3:8" x14ac:dyDescent="0.25">
      <c r="C1632" s="31"/>
      <c r="D1632" s="31"/>
      <c r="E1632" s="18"/>
      <c r="F1632" s="31"/>
      <c r="H1632" s="36"/>
    </row>
    <row r="1633" spans="3:8" x14ac:dyDescent="0.25">
      <c r="C1633" s="31"/>
      <c r="D1633" s="31"/>
      <c r="E1633" s="18"/>
      <c r="F1633" s="31"/>
      <c r="H1633" s="36"/>
    </row>
    <row r="1634" spans="3:8" x14ac:dyDescent="0.25">
      <c r="C1634" s="31"/>
      <c r="D1634" s="31"/>
      <c r="E1634" s="18"/>
      <c r="F1634" s="31"/>
      <c r="H1634" s="36"/>
    </row>
    <row r="1635" spans="3:8" x14ac:dyDescent="0.25">
      <c r="C1635" s="31"/>
      <c r="D1635" s="31"/>
      <c r="E1635" s="18"/>
      <c r="F1635" s="31"/>
      <c r="H1635" s="36"/>
    </row>
    <row r="1636" spans="3:8" x14ac:dyDescent="0.25">
      <c r="C1636" s="31"/>
      <c r="D1636" s="31"/>
      <c r="E1636" s="18"/>
      <c r="F1636" s="31"/>
      <c r="H1636" s="36"/>
    </row>
    <row r="1637" spans="3:8" x14ac:dyDescent="0.25">
      <c r="C1637" s="31"/>
      <c r="D1637" s="31"/>
      <c r="E1637" s="18"/>
      <c r="F1637" s="31"/>
      <c r="H1637" s="36"/>
    </row>
    <row r="1638" spans="3:8" x14ac:dyDescent="0.25">
      <c r="C1638" s="31"/>
      <c r="D1638" s="31"/>
      <c r="E1638" s="18"/>
      <c r="F1638" s="31"/>
      <c r="H1638" s="36"/>
    </row>
    <row r="1639" spans="3:8" x14ac:dyDescent="0.25">
      <c r="C1639" s="31"/>
      <c r="D1639" s="31"/>
      <c r="E1639" s="18"/>
      <c r="F1639" s="31"/>
      <c r="H1639" s="36"/>
    </row>
    <row r="1640" spans="3:8" x14ac:dyDescent="0.25">
      <c r="C1640" s="31"/>
      <c r="D1640" s="31"/>
      <c r="E1640" s="18"/>
      <c r="F1640" s="31"/>
      <c r="H1640" s="36"/>
    </row>
    <row r="1641" spans="3:8" x14ac:dyDescent="0.25">
      <c r="C1641" s="31"/>
      <c r="D1641" s="31"/>
      <c r="E1641" s="18"/>
      <c r="F1641" s="31"/>
      <c r="H1641" s="36"/>
    </row>
    <row r="1642" spans="3:8" x14ac:dyDescent="0.25">
      <c r="C1642" s="31"/>
      <c r="D1642" s="31"/>
      <c r="E1642" s="18"/>
      <c r="F1642" s="31"/>
      <c r="H1642" s="36"/>
    </row>
    <row r="1643" spans="3:8" x14ac:dyDescent="0.25">
      <c r="C1643" s="31"/>
      <c r="D1643" s="31"/>
      <c r="E1643" s="18"/>
      <c r="F1643" s="31"/>
      <c r="H1643" s="36"/>
    </row>
    <row r="1644" spans="3:8" x14ac:dyDescent="0.25">
      <c r="C1644" s="31"/>
      <c r="D1644" s="31"/>
      <c r="E1644" s="18"/>
      <c r="F1644" s="31"/>
      <c r="H1644" s="36"/>
    </row>
    <row r="1645" spans="3:8" x14ac:dyDescent="0.25">
      <c r="C1645" s="31"/>
      <c r="D1645" s="31"/>
      <c r="E1645" s="18"/>
      <c r="F1645" s="31"/>
      <c r="H1645" s="36"/>
    </row>
    <row r="1646" spans="3:8" x14ac:dyDescent="0.25">
      <c r="C1646" s="31"/>
      <c r="D1646" s="31"/>
      <c r="E1646" s="18"/>
      <c r="F1646" s="31"/>
      <c r="H1646" s="36"/>
    </row>
    <row r="1647" spans="3:8" x14ac:dyDescent="0.25">
      <c r="C1647" s="31"/>
      <c r="D1647" s="31"/>
      <c r="E1647" s="18"/>
      <c r="F1647" s="31"/>
      <c r="H1647" s="36"/>
    </row>
    <row r="1648" spans="3:8" x14ac:dyDescent="0.25">
      <c r="C1648" s="31"/>
      <c r="D1648" s="31"/>
      <c r="E1648" s="18"/>
      <c r="F1648" s="31"/>
      <c r="H1648" s="36"/>
    </row>
    <row r="1649" spans="3:8" x14ac:dyDescent="0.25">
      <c r="C1649" s="31"/>
      <c r="D1649" s="31"/>
      <c r="E1649" s="18"/>
      <c r="F1649" s="31"/>
      <c r="H1649" s="36"/>
    </row>
    <row r="1650" spans="3:8" x14ac:dyDescent="0.25">
      <c r="C1650" s="31"/>
      <c r="D1650" s="31"/>
      <c r="E1650" s="18"/>
      <c r="F1650" s="31"/>
      <c r="H1650" s="36"/>
    </row>
    <row r="1651" spans="3:8" x14ac:dyDescent="0.25">
      <c r="C1651" s="31"/>
      <c r="D1651" s="31"/>
      <c r="E1651" s="18"/>
      <c r="F1651" s="31"/>
      <c r="H1651" s="36"/>
    </row>
    <row r="1652" spans="3:8" x14ac:dyDescent="0.25">
      <c r="C1652" s="31"/>
      <c r="D1652" s="31"/>
      <c r="E1652" s="18"/>
      <c r="F1652" s="31"/>
      <c r="H1652" s="36"/>
    </row>
    <row r="1653" spans="3:8" x14ac:dyDescent="0.25">
      <c r="C1653" s="31"/>
      <c r="D1653" s="31"/>
      <c r="E1653" s="18"/>
      <c r="F1653" s="31"/>
      <c r="H1653" s="36"/>
    </row>
    <row r="1654" spans="3:8" x14ac:dyDescent="0.25">
      <c r="C1654" s="31"/>
      <c r="D1654" s="31"/>
      <c r="E1654" s="18"/>
      <c r="F1654" s="31"/>
      <c r="H1654" s="36"/>
    </row>
    <row r="1655" spans="3:8" x14ac:dyDescent="0.25">
      <c r="C1655" s="31"/>
      <c r="D1655" s="31"/>
      <c r="E1655" s="18"/>
      <c r="F1655" s="31"/>
      <c r="H1655" s="36"/>
    </row>
    <row r="1656" spans="3:8" x14ac:dyDescent="0.25">
      <c r="C1656" s="31"/>
      <c r="D1656" s="31"/>
      <c r="E1656" s="18"/>
      <c r="F1656" s="31"/>
      <c r="H1656" s="36"/>
    </row>
    <row r="1657" spans="3:8" x14ac:dyDescent="0.25">
      <c r="C1657" s="31"/>
      <c r="D1657" s="31"/>
      <c r="E1657" s="18"/>
      <c r="F1657" s="31"/>
      <c r="H1657" s="36"/>
    </row>
    <row r="1658" spans="3:8" x14ac:dyDescent="0.25">
      <c r="C1658" s="31"/>
      <c r="D1658" s="31"/>
      <c r="E1658" s="18"/>
      <c r="F1658" s="31"/>
      <c r="H1658" s="36"/>
    </row>
    <row r="1659" spans="3:8" x14ac:dyDescent="0.25">
      <c r="C1659" s="31"/>
      <c r="D1659" s="31"/>
      <c r="E1659" s="18"/>
      <c r="F1659" s="31"/>
      <c r="H1659" s="36"/>
    </row>
    <row r="1660" spans="3:8" x14ac:dyDescent="0.25">
      <c r="C1660" s="31"/>
      <c r="D1660" s="31"/>
      <c r="E1660" s="18"/>
      <c r="F1660" s="31"/>
      <c r="H1660" s="36"/>
    </row>
    <row r="1661" spans="3:8" x14ac:dyDescent="0.25">
      <c r="C1661" s="31"/>
      <c r="D1661" s="31"/>
      <c r="E1661" s="18"/>
      <c r="F1661" s="31"/>
      <c r="H1661" s="36"/>
    </row>
    <row r="1662" spans="3:8" x14ac:dyDescent="0.25">
      <c r="C1662" s="31"/>
      <c r="D1662" s="31"/>
      <c r="E1662" s="18"/>
      <c r="F1662" s="31"/>
      <c r="H1662" s="36"/>
    </row>
    <row r="1663" spans="3:8" x14ac:dyDescent="0.25">
      <c r="C1663" s="31"/>
      <c r="D1663" s="31"/>
      <c r="E1663" s="18"/>
      <c r="F1663" s="31"/>
      <c r="H1663" s="36"/>
    </row>
    <row r="1664" spans="3:8" x14ac:dyDescent="0.25">
      <c r="C1664" s="31"/>
      <c r="D1664" s="31"/>
      <c r="E1664" s="18"/>
      <c r="F1664" s="31"/>
      <c r="H1664" s="36"/>
    </row>
    <row r="1665" spans="3:8" x14ac:dyDescent="0.25">
      <c r="C1665" s="31"/>
      <c r="D1665" s="31"/>
      <c r="E1665" s="18"/>
      <c r="F1665" s="31"/>
      <c r="H1665" s="36"/>
    </row>
    <row r="1666" spans="3:8" x14ac:dyDescent="0.25">
      <c r="C1666" s="31"/>
      <c r="D1666" s="31"/>
      <c r="E1666" s="18"/>
      <c r="F1666" s="31"/>
      <c r="H1666" s="36"/>
    </row>
    <row r="1667" spans="3:8" x14ac:dyDescent="0.25">
      <c r="C1667" s="31"/>
      <c r="D1667" s="31"/>
      <c r="E1667" s="18"/>
      <c r="F1667" s="31"/>
      <c r="H1667" s="36"/>
    </row>
    <row r="1668" spans="3:8" x14ac:dyDescent="0.25">
      <c r="C1668" s="31"/>
      <c r="D1668" s="31"/>
      <c r="E1668" s="18"/>
      <c r="F1668" s="31"/>
      <c r="H1668" s="36"/>
    </row>
    <row r="1669" spans="3:8" x14ac:dyDescent="0.25">
      <c r="C1669" s="31"/>
      <c r="D1669" s="31"/>
      <c r="E1669" s="18"/>
      <c r="F1669" s="31"/>
      <c r="H1669" s="36"/>
    </row>
    <row r="1670" spans="3:8" x14ac:dyDescent="0.25">
      <c r="C1670" s="31"/>
      <c r="D1670" s="31"/>
      <c r="E1670" s="18"/>
      <c r="F1670" s="31"/>
      <c r="H1670" s="36"/>
    </row>
    <row r="1671" spans="3:8" x14ac:dyDescent="0.25">
      <c r="C1671" s="31"/>
      <c r="D1671" s="31"/>
      <c r="E1671" s="18"/>
      <c r="F1671" s="31"/>
      <c r="H1671" s="36"/>
    </row>
    <row r="1672" spans="3:8" x14ac:dyDescent="0.25">
      <c r="C1672" s="31"/>
      <c r="D1672" s="31"/>
      <c r="E1672" s="18"/>
      <c r="F1672" s="31"/>
      <c r="H1672" s="36"/>
    </row>
    <row r="1673" spans="3:8" x14ac:dyDescent="0.25">
      <c r="C1673" s="31"/>
      <c r="D1673" s="31"/>
      <c r="E1673" s="18"/>
      <c r="F1673" s="31"/>
      <c r="H1673" s="36"/>
    </row>
    <row r="1674" spans="3:8" x14ac:dyDescent="0.25">
      <c r="C1674" s="31"/>
      <c r="D1674" s="31"/>
      <c r="E1674" s="18"/>
      <c r="F1674" s="31"/>
      <c r="H1674" s="36"/>
    </row>
    <row r="1675" spans="3:8" x14ac:dyDescent="0.25">
      <c r="C1675" s="31"/>
      <c r="D1675" s="31"/>
      <c r="E1675" s="18"/>
      <c r="F1675" s="31"/>
      <c r="H1675" s="36"/>
    </row>
    <row r="1676" spans="3:8" x14ac:dyDescent="0.25">
      <c r="C1676" s="31"/>
      <c r="D1676" s="31"/>
      <c r="E1676" s="18"/>
      <c r="F1676" s="31"/>
      <c r="H1676" s="36"/>
    </row>
    <row r="1677" spans="3:8" x14ac:dyDescent="0.25">
      <c r="C1677" s="31"/>
      <c r="D1677" s="31"/>
      <c r="E1677" s="18"/>
      <c r="F1677" s="31"/>
      <c r="H1677" s="36"/>
    </row>
    <row r="1678" spans="3:8" x14ac:dyDescent="0.25">
      <c r="C1678" s="31"/>
      <c r="D1678" s="31"/>
      <c r="E1678" s="18"/>
      <c r="F1678" s="31"/>
      <c r="H1678" s="36"/>
    </row>
    <row r="1679" spans="3:8" x14ac:dyDescent="0.25">
      <c r="C1679" s="31"/>
      <c r="D1679" s="31"/>
      <c r="E1679" s="18"/>
      <c r="F1679" s="31"/>
      <c r="H1679" s="36"/>
    </row>
    <row r="1680" spans="3:8" x14ac:dyDescent="0.25">
      <c r="C1680" s="31"/>
      <c r="D1680" s="31"/>
      <c r="E1680" s="18"/>
      <c r="F1680" s="31"/>
      <c r="H1680" s="36"/>
    </row>
    <row r="1681" spans="3:8" x14ac:dyDescent="0.25">
      <c r="C1681" s="31"/>
      <c r="D1681" s="31"/>
      <c r="E1681" s="18"/>
      <c r="F1681" s="31"/>
      <c r="H1681" s="36"/>
    </row>
    <row r="1682" spans="3:8" x14ac:dyDescent="0.25">
      <c r="C1682" s="31"/>
      <c r="D1682" s="31"/>
      <c r="E1682" s="18"/>
      <c r="F1682" s="31"/>
      <c r="H1682" s="36"/>
    </row>
    <row r="1683" spans="3:8" x14ac:dyDescent="0.25">
      <c r="C1683" s="31"/>
      <c r="D1683" s="31"/>
      <c r="E1683" s="18"/>
      <c r="F1683" s="31"/>
      <c r="H1683" s="36"/>
    </row>
    <row r="1684" spans="3:8" x14ac:dyDescent="0.25">
      <c r="C1684" s="31"/>
      <c r="D1684" s="31"/>
      <c r="E1684" s="18"/>
      <c r="F1684" s="31"/>
      <c r="H1684" s="36"/>
    </row>
    <row r="1685" spans="3:8" x14ac:dyDescent="0.25">
      <c r="C1685" s="31"/>
      <c r="D1685" s="31"/>
      <c r="E1685" s="18"/>
      <c r="F1685" s="31"/>
      <c r="H1685" s="36"/>
    </row>
    <row r="1686" spans="3:8" x14ac:dyDescent="0.25">
      <c r="C1686" s="31"/>
      <c r="D1686" s="31"/>
      <c r="E1686" s="18"/>
      <c r="F1686" s="31"/>
      <c r="H1686" s="36"/>
    </row>
    <row r="1687" spans="3:8" x14ac:dyDescent="0.25">
      <c r="C1687" s="31"/>
      <c r="D1687" s="31"/>
      <c r="E1687" s="18"/>
      <c r="F1687" s="31"/>
      <c r="H1687" s="36"/>
    </row>
    <row r="1688" spans="3:8" x14ac:dyDescent="0.25">
      <c r="C1688" s="31"/>
      <c r="D1688" s="31"/>
      <c r="E1688" s="18"/>
      <c r="F1688" s="31"/>
      <c r="H1688" s="36"/>
    </row>
    <row r="1689" spans="3:8" x14ac:dyDescent="0.25">
      <c r="C1689" s="31"/>
      <c r="D1689" s="31"/>
      <c r="E1689" s="18"/>
      <c r="F1689" s="31"/>
      <c r="H1689" s="36"/>
    </row>
    <row r="1690" spans="3:8" x14ac:dyDescent="0.25">
      <c r="C1690" s="31"/>
      <c r="D1690" s="31"/>
      <c r="E1690" s="18"/>
      <c r="F1690" s="31"/>
      <c r="H1690" s="36"/>
    </row>
    <row r="1691" spans="3:8" x14ac:dyDescent="0.25">
      <c r="C1691" s="31"/>
      <c r="D1691" s="31"/>
      <c r="E1691" s="18"/>
      <c r="F1691" s="31"/>
      <c r="H1691" s="36"/>
    </row>
    <row r="1692" spans="3:8" x14ac:dyDescent="0.25">
      <c r="C1692" s="31"/>
      <c r="D1692" s="31"/>
      <c r="E1692" s="18"/>
      <c r="F1692" s="31"/>
      <c r="H1692" s="36"/>
    </row>
    <row r="1693" spans="3:8" x14ac:dyDescent="0.25">
      <c r="C1693" s="31"/>
      <c r="D1693" s="31"/>
      <c r="E1693" s="18"/>
      <c r="F1693" s="31"/>
      <c r="H1693" s="36"/>
    </row>
    <row r="1694" spans="3:8" x14ac:dyDescent="0.25">
      <c r="C1694" s="31"/>
      <c r="D1694" s="31"/>
      <c r="E1694" s="18"/>
      <c r="F1694" s="31"/>
      <c r="H1694" s="36"/>
    </row>
    <row r="1695" spans="3:8" x14ac:dyDescent="0.25">
      <c r="C1695" s="31"/>
      <c r="D1695" s="31"/>
      <c r="E1695" s="18"/>
      <c r="F1695" s="31"/>
      <c r="H1695" s="36"/>
    </row>
    <row r="1696" spans="3:8" x14ac:dyDescent="0.25">
      <c r="C1696" s="31"/>
      <c r="D1696" s="31"/>
      <c r="E1696" s="18"/>
      <c r="F1696" s="31"/>
      <c r="H1696" s="36"/>
    </row>
    <row r="1697" spans="3:8" x14ac:dyDescent="0.25">
      <c r="C1697" s="31"/>
      <c r="D1697" s="31"/>
      <c r="E1697" s="18"/>
      <c r="F1697" s="31"/>
      <c r="H1697" s="36"/>
    </row>
    <row r="1698" spans="3:8" x14ac:dyDescent="0.25">
      <c r="C1698" s="31"/>
      <c r="D1698" s="31"/>
      <c r="E1698" s="18"/>
      <c r="F1698" s="31"/>
      <c r="H1698" s="36"/>
    </row>
    <row r="1699" spans="3:8" x14ac:dyDescent="0.25">
      <c r="C1699" s="31"/>
      <c r="D1699" s="31"/>
      <c r="E1699" s="18"/>
      <c r="F1699" s="31"/>
      <c r="H1699" s="36"/>
    </row>
    <row r="1700" spans="3:8" x14ac:dyDescent="0.25">
      <c r="C1700" s="31"/>
      <c r="D1700" s="31"/>
      <c r="E1700" s="18"/>
      <c r="F1700" s="31"/>
      <c r="H1700" s="36"/>
    </row>
    <row r="1701" spans="3:8" x14ac:dyDescent="0.25">
      <c r="C1701" s="31"/>
      <c r="D1701" s="31"/>
      <c r="E1701" s="18"/>
      <c r="F1701" s="31"/>
      <c r="H1701" s="36"/>
    </row>
    <row r="1702" spans="3:8" x14ac:dyDescent="0.25">
      <c r="C1702" s="31"/>
      <c r="D1702" s="31"/>
      <c r="E1702" s="18"/>
      <c r="F1702" s="31"/>
      <c r="H1702" s="36"/>
    </row>
    <row r="1703" spans="3:8" x14ac:dyDescent="0.25">
      <c r="C1703" s="31"/>
      <c r="D1703" s="31"/>
      <c r="E1703" s="18"/>
      <c r="F1703" s="31"/>
      <c r="H1703" s="36"/>
    </row>
    <row r="1704" spans="3:8" x14ac:dyDescent="0.25">
      <c r="C1704" s="31"/>
      <c r="D1704" s="31"/>
      <c r="E1704" s="18"/>
      <c r="F1704" s="31"/>
      <c r="H1704" s="36"/>
    </row>
    <row r="1705" spans="3:8" x14ac:dyDescent="0.25">
      <c r="C1705" s="31"/>
      <c r="D1705" s="31"/>
      <c r="E1705" s="18"/>
      <c r="F1705" s="31"/>
      <c r="H1705" s="36"/>
    </row>
    <row r="1706" spans="3:8" x14ac:dyDescent="0.25">
      <c r="C1706" s="31"/>
      <c r="D1706" s="31"/>
      <c r="E1706" s="18"/>
      <c r="F1706" s="31"/>
      <c r="H1706" s="36"/>
    </row>
    <row r="1707" spans="3:8" x14ac:dyDescent="0.25">
      <c r="C1707" s="31"/>
      <c r="D1707" s="31"/>
      <c r="E1707" s="18"/>
      <c r="F1707" s="31"/>
      <c r="H1707" s="36"/>
    </row>
    <row r="1708" spans="3:8" x14ac:dyDescent="0.25">
      <c r="C1708" s="31"/>
      <c r="D1708" s="31"/>
      <c r="E1708" s="18"/>
      <c r="F1708" s="31"/>
      <c r="H1708" s="36"/>
    </row>
    <row r="1709" spans="3:8" x14ac:dyDescent="0.25">
      <c r="C1709" s="31"/>
      <c r="D1709" s="31"/>
      <c r="E1709" s="18"/>
      <c r="F1709" s="31"/>
      <c r="H1709" s="36"/>
    </row>
    <row r="1710" spans="3:8" x14ac:dyDescent="0.25">
      <c r="C1710" s="31"/>
      <c r="D1710" s="31"/>
      <c r="E1710" s="18"/>
      <c r="F1710" s="31"/>
      <c r="H1710" s="36"/>
    </row>
    <row r="1711" spans="3:8" x14ac:dyDescent="0.25">
      <c r="C1711" s="31"/>
      <c r="D1711" s="31"/>
      <c r="E1711" s="18"/>
      <c r="F1711" s="31"/>
      <c r="H1711" s="36"/>
    </row>
    <row r="1712" spans="3:8" x14ac:dyDescent="0.25">
      <c r="C1712" s="31"/>
      <c r="D1712" s="31"/>
      <c r="E1712" s="18"/>
      <c r="F1712" s="31"/>
      <c r="H1712" s="36"/>
    </row>
    <row r="1713" spans="3:8" x14ac:dyDescent="0.25">
      <c r="C1713" s="31"/>
      <c r="D1713" s="31"/>
      <c r="E1713" s="18"/>
      <c r="F1713" s="31"/>
      <c r="H1713" s="36"/>
    </row>
    <row r="1714" spans="3:8" x14ac:dyDescent="0.25">
      <c r="C1714" s="31"/>
      <c r="D1714" s="31"/>
      <c r="E1714" s="18"/>
      <c r="F1714" s="31"/>
      <c r="H1714" s="36"/>
    </row>
    <row r="1715" spans="3:8" x14ac:dyDescent="0.25">
      <c r="C1715" s="31"/>
      <c r="D1715" s="31"/>
      <c r="E1715" s="18"/>
      <c r="F1715" s="31"/>
      <c r="H1715" s="36"/>
    </row>
    <row r="1716" spans="3:8" x14ac:dyDescent="0.25">
      <c r="C1716" s="31"/>
      <c r="D1716" s="31"/>
      <c r="E1716" s="18"/>
      <c r="F1716" s="31"/>
      <c r="H1716" s="36"/>
    </row>
    <row r="1717" spans="3:8" x14ac:dyDescent="0.25">
      <c r="C1717" s="31"/>
      <c r="D1717" s="31"/>
      <c r="E1717" s="18"/>
      <c r="F1717" s="31"/>
      <c r="H1717" s="36"/>
    </row>
    <row r="1718" spans="3:8" x14ac:dyDescent="0.25">
      <c r="C1718" s="31"/>
      <c r="D1718" s="31"/>
      <c r="E1718" s="18"/>
      <c r="F1718" s="31"/>
      <c r="H1718" s="36"/>
    </row>
    <row r="1719" spans="3:8" x14ac:dyDescent="0.25">
      <c r="C1719" s="31"/>
      <c r="D1719" s="31"/>
      <c r="E1719" s="18"/>
      <c r="F1719" s="31"/>
      <c r="H1719" s="36"/>
    </row>
    <row r="1720" spans="3:8" x14ac:dyDescent="0.25">
      <c r="C1720" s="31"/>
      <c r="D1720" s="31"/>
      <c r="E1720" s="18"/>
      <c r="F1720" s="31"/>
      <c r="H1720" s="36"/>
    </row>
    <row r="1721" spans="3:8" x14ac:dyDescent="0.25">
      <c r="C1721" s="31"/>
      <c r="D1721" s="31"/>
      <c r="E1721" s="18"/>
      <c r="F1721" s="31"/>
      <c r="H1721" s="36"/>
    </row>
    <row r="1722" spans="3:8" x14ac:dyDescent="0.25">
      <c r="C1722" s="31"/>
      <c r="D1722" s="31"/>
      <c r="E1722" s="18"/>
      <c r="F1722" s="31"/>
      <c r="H1722" s="36"/>
    </row>
    <row r="1723" spans="3:8" x14ac:dyDescent="0.25">
      <c r="C1723" s="31"/>
      <c r="D1723" s="31"/>
      <c r="E1723" s="18"/>
      <c r="F1723" s="31"/>
      <c r="H1723" s="36"/>
    </row>
    <row r="1724" spans="3:8" x14ac:dyDescent="0.25">
      <c r="C1724" s="31"/>
      <c r="D1724" s="31"/>
      <c r="E1724" s="18"/>
      <c r="F1724" s="31"/>
      <c r="H1724" s="36"/>
    </row>
    <row r="1725" spans="3:8" x14ac:dyDescent="0.25">
      <c r="C1725" s="31"/>
      <c r="D1725" s="31"/>
      <c r="E1725" s="18"/>
      <c r="F1725" s="31"/>
      <c r="H1725" s="36"/>
    </row>
    <row r="1726" spans="3:8" x14ac:dyDescent="0.25">
      <c r="C1726" s="31"/>
      <c r="D1726" s="31"/>
      <c r="E1726" s="18"/>
      <c r="F1726" s="31"/>
      <c r="H1726" s="36"/>
    </row>
    <row r="1727" spans="3:8" x14ac:dyDescent="0.25">
      <c r="C1727" s="31"/>
      <c r="D1727" s="31"/>
      <c r="E1727" s="18"/>
      <c r="F1727" s="31"/>
      <c r="H1727" s="36"/>
    </row>
    <row r="1728" spans="3:8" x14ac:dyDescent="0.25">
      <c r="C1728" s="31"/>
      <c r="D1728" s="31"/>
      <c r="E1728" s="18"/>
      <c r="F1728" s="31"/>
      <c r="H1728" s="36"/>
    </row>
    <row r="1729" spans="3:8" x14ac:dyDescent="0.25">
      <c r="C1729" s="31"/>
      <c r="D1729" s="31"/>
      <c r="E1729" s="18"/>
      <c r="F1729" s="31"/>
      <c r="H1729" s="36"/>
    </row>
    <row r="1730" spans="3:8" x14ac:dyDescent="0.25">
      <c r="C1730" s="31"/>
      <c r="D1730" s="31"/>
      <c r="E1730" s="18"/>
      <c r="F1730" s="31"/>
      <c r="H1730" s="36"/>
    </row>
    <row r="1731" spans="3:8" x14ac:dyDescent="0.25">
      <c r="C1731" s="31"/>
      <c r="D1731" s="31"/>
      <c r="E1731" s="18"/>
      <c r="F1731" s="31"/>
      <c r="H1731" s="36"/>
    </row>
    <row r="1732" spans="3:8" x14ac:dyDescent="0.25">
      <c r="C1732" s="31"/>
      <c r="D1732" s="31"/>
      <c r="E1732" s="18"/>
      <c r="F1732" s="31"/>
      <c r="H1732" s="36"/>
    </row>
    <row r="1733" spans="3:8" x14ac:dyDescent="0.25">
      <c r="C1733" s="31"/>
      <c r="D1733" s="31"/>
      <c r="E1733" s="18"/>
      <c r="F1733" s="31"/>
      <c r="H1733" s="36"/>
    </row>
    <row r="1734" spans="3:8" x14ac:dyDescent="0.25">
      <c r="C1734" s="31"/>
      <c r="D1734" s="31"/>
      <c r="E1734" s="18"/>
      <c r="F1734" s="31"/>
      <c r="H1734" s="36"/>
    </row>
    <row r="1735" spans="3:8" x14ac:dyDescent="0.25">
      <c r="C1735" s="31"/>
      <c r="D1735" s="31"/>
      <c r="E1735" s="18"/>
      <c r="F1735" s="31"/>
      <c r="H1735" s="36"/>
    </row>
    <row r="1736" spans="3:8" x14ac:dyDescent="0.25">
      <c r="C1736" s="31"/>
      <c r="D1736" s="31"/>
      <c r="E1736" s="18"/>
      <c r="F1736" s="31"/>
      <c r="H1736" s="36"/>
    </row>
    <row r="1737" spans="3:8" x14ac:dyDescent="0.25">
      <c r="C1737" s="31"/>
      <c r="D1737" s="31"/>
      <c r="E1737" s="18"/>
      <c r="F1737" s="31"/>
      <c r="H1737" s="36"/>
    </row>
    <row r="1738" spans="3:8" x14ac:dyDescent="0.25">
      <c r="C1738" s="31"/>
      <c r="D1738" s="31"/>
      <c r="E1738" s="18"/>
      <c r="F1738" s="31"/>
      <c r="H1738" s="36"/>
    </row>
    <row r="1739" spans="3:8" x14ac:dyDescent="0.25">
      <c r="C1739" s="31"/>
      <c r="D1739" s="31"/>
      <c r="E1739" s="18"/>
      <c r="F1739" s="31"/>
      <c r="H1739" s="36"/>
    </row>
    <row r="1740" spans="3:8" x14ac:dyDescent="0.25">
      <c r="C1740" s="31"/>
      <c r="D1740" s="31"/>
      <c r="E1740" s="18"/>
      <c r="F1740" s="31"/>
      <c r="H1740" s="36"/>
    </row>
    <row r="1741" spans="3:8" x14ac:dyDescent="0.25">
      <c r="C1741" s="31"/>
      <c r="D1741" s="31"/>
      <c r="E1741" s="18"/>
      <c r="F1741" s="31"/>
      <c r="H1741" s="36"/>
    </row>
    <row r="1742" spans="3:8" x14ac:dyDescent="0.25">
      <c r="C1742" s="31"/>
      <c r="D1742" s="31"/>
      <c r="E1742" s="18"/>
      <c r="F1742" s="31"/>
      <c r="H1742" s="36"/>
    </row>
    <row r="1743" spans="3:8" x14ac:dyDescent="0.25">
      <c r="C1743" s="31"/>
      <c r="D1743" s="31"/>
      <c r="E1743" s="18"/>
      <c r="F1743" s="31"/>
      <c r="H1743" s="36"/>
    </row>
    <row r="1744" spans="3:8" x14ac:dyDescent="0.25">
      <c r="C1744" s="31"/>
      <c r="D1744" s="31"/>
      <c r="E1744" s="18"/>
      <c r="F1744" s="31"/>
      <c r="H1744" s="36"/>
    </row>
    <row r="1745" spans="3:8" x14ac:dyDescent="0.25">
      <c r="C1745" s="31"/>
      <c r="D1745" s="31"/>
      <c r="E1745" s="18"/>
      <c r="F1745" s="31"/>
      <c r="H1745" s="36"/>
    </row>
    <row r="1746" spans="3:8" x14ac:dyDescent="0.25">
      <c r="C1746" s="31"/>
      <c r="D1746" s="31"/>
      <c r="E1746" s="18"/>
      <c r="F1746" s="31"/>
      <c r="H1746" s="36"/>
    </row>
    <row r="1747" spans="3:8" x14ac:dyDescent="0.25">
      <c r="C1747" s="31"/>
      <c r="D1747" s="31"/>
      <c r="E1747" s="18"/>
      <c r="F1747" s="31"/>
      <c r="H1747" s="36"/>
    </row>
    <row r="1748" spans="3:8" x14ac:dyDescent="0.25">
      <c r="C1748" s="31"/>
      <c r="D1748" s="31"/>
      <c r="E1748" s="18"/>
      <c r="F1748" s="31"/>
      <c r="H1748" s="36"/>
    </row>
    <row r="1749" spans="3:8" x14ac:dyDescent="0.25">
      <c r="C1749" s="31"/>
      <c r="D1749" s="31"/>
      <c r="E1749" s="18"/>
      <c r="F1749" s="31"/>
      <c r="H1749" s="36"/>
    </row>
    <row r="1750" spans="3:8" x14ac:dyDescent="0.25">
      <c r="C1750" s="31"/>
      <c r="D1750" s="31"/>
      <c r="E1750" s="18"/>
      <c r="F1750" s="31"/>
      <c r="H1750" s="36"/>
    </row>
    <row r="1751" spans="3:8" x14ac:dyDescent="0.25">
      <c r="C1751" s="31"/>
      <c r="D1751" s="31"/>
      <c r="E1751" s="18"/>
      <c r="F1751" s="31"/>
      <c r="H1751" s="36"/>
    </row>
    <row r="1752" spans="3:8" x14ac:dyDescent="0.25">
      <c r="C1752" s="31"/>
      <c r="D1752" s="31"/>
      <c r="E1752" s="18"/>
      <c r="F1752" s="31"/>
      <c r="H1752" s="36"/>
    </row>
    <row r="1753" spans="3:8" x14ac:dyDescent="0.25">
      <c r="C1753" s="31"/>
      <c r="D1753" s="31"/>
      <c r="E1753" s="18"/>
      <c r="F1753" s="31"/>
      <c r="H1753" s="36"/>
    </row>
    <row r="1754" spans="3:8" x14ac:dyDescent="0.25">
      <c r="C1754" s="31"/>
      <c r="D1754" s="31"/>
      <c r="E1754" s="18"/>
      <c r="F1754" s="31"/>
      <c r="H1754" s="36"/>
    </row>
    <row r="1755" spans="3:8" x14ac:dyDescent="0.25">
      <c r="C1755" s="31"/>
      <c r="D1755" s="31"/>
      <c r="E1755" s="18"/>
      <c r="F1755" s="31"/>
      <c r="H1755" s="36"/>
    </row>
    <row r="1756" spans="3:8" x14ac:dyDescent="0.25">
      <c r="C1756" s="31"/>
      <c r="D1756" s="31"/>
      <c r="E1756" s="18"/>
      <c r="F1756" s="31"/>
      <c r="H1756" s="36"/>
    </row>
    <row r="1757" spans="3:8" x14ac:dyDescent="0.25">
      <c r="C1757" s="31"/>
      <c r="D1757" s="31"/>
      <c r="E1757" s="18"/>
      <c r="F1757" s="31"/>
      <c r="H1757" s="36"/>
    </row>
    <row r="1758" spans="3:8" x14ac:dyDescent="0.25">
      <c r="C1758" s="31"/>
      <c r="D1758" s="31"/>
      <c r="E1758" s="18"/>
      <c r="F1758" s="31"/>
      <c r="H1758" s="36"/>
    </row>
    <row r="1759" spans="3:8" x14ac:dyDescent="0.25">
      <c r="C1759" s="31"/>
      <c r="D1759" s="31"/>
      <c r="E1759" s="18"/>
      <c r="F1759" s="31"/>
      <c r="H1759" s="36"/>
    </row>
    <row r="1760" spans="3:8" x14ac:dyDescent="0.25">
      <c r="C1760" s="31"/>
      <c r="D1760" s="31"/>
      <c r="E1760" s="18"/>
      <c r="F1760" s="31"/>
      <c r="H1760" s="36"/>
    </row>
    <row r="1761" spans="3:8" x14ac:dyDescent="0.25">
      <c r="C1761" s="31"/>
      <c r="D1761" s="31"/>
      <c r="E1761" s="18"/>
      <c r="F1761" s="31"/>
      <c r="H1761" s="36"/>
    </row>
    <row r="1762" spans="3:8" x14ac:dyDescent="0.25">
      <c r="C1762" s="31"/>
      <c r="D1762" s="31"/>
      <c r="E1762" s="18"/>
      <c r="F1762" s="31"/>
      <c r="H1762" s="36"/>
    </row>
    <row r="1763" spans="3:8" x14ac:dyDescent="0.25">
      <c r="C1763" s="31"/>
      <c r="D1763" s="31"/>
      <c r="E1763" s="18"/>
      <c r="F1763" s="31"/>
      <c r="H1763" s="36"/>
    </row>
    <row r="1764" spans="3:8" x14ac:dyDescent="0.25">
      <c r="C1764" s="31"/>
      <c r="D1764" s="31"/>
      <c r="E1764" s="18"/>
      <c r="F1764" s="31"/>
      <c r="H1764" s="36"/>
    </row>
    <row r="1765" spans="3:8" x14ac:dyDescent="0.25">
      <c r="C1765" s="31"/>
      <c r="D1765" s="31"/>
      <c r="E1765" s="18"/>
      <c r="F1765" s="31"/>
      <c r="H1765" s="36"/>
    </row>
    <row r="1766" spans="3:8" x14ac:dyDescent="0.25">
      <c r="C1766" s="31"/>
      <c r="D1766" s="31"/>
      <c r="E1766" s="18"/>
      <c r="F1766" s="31"/>
      <c r="H1766" s="36"/>
    </row>
    <row r="1767" spans="3:8" x14ac:dyDescent="0.25">
      <c r="C1767" s="31"/>
      <c r="D1767" s="31"/>
      <c r="E1767" s="18"/>
      <c r="F1767" s="31"/>
      <c r="H1767" s="36"/>
    </row>
    <row r="1768" spans="3:8" x14ac:dyDescent="0.25">
      <c r="C1768" s="31"/>
      <c r="D1768" s="31"/>
      <c r="E1768" s="18"/>
      <c r="F1768" s="31"/>
      <c r="H1768" s="36"/>
    </row>
    <row r="1769" spans="3:8" x14ac:dyDescent="0.25">
      <c r="C1769" s="31"/>
      <c r="D1769" s="31"/>
      <c r="E1769" s="18"/>
      <c r="F1769" s="31"/>
      <c r="H1769" s="36"/>
    </row>
    <row r="1770" spans="3:8" x14ac:dyDescent="0.25">
      <c r="C1770" s="31"/>
      <c r="D1770" s="31"/>
      <c r="E1770" s="18"/>
      <c r="F1770" s="31"/>
      <c r="H1770" s="36"/>
    </row>
    <row r="1771" spans="3:8" x14ac:dyDescent="0.25">
      <c r="C1771" s="31"/>
      <c r="D1771" s="31"/>
      <c r="E1771" s="18"/>
      <c r="F1771" s="31"/>
      <c r="H1771" s="36"/>
    </row>
    <row r="1772" spans="3:8" x14ac:dyDescent="0.25">
      <c r="C1772" s="31"/>
      <c r="D1772" s="31"/>
      <c r="E1772" s="18"/>
      <c r="F1772" s="31"/>
      <c r="H1772" s="36"/>
    </row>
    <row r="1773" spans="3:8" x14ac:dyDescent="0.25">
      <c r="C1773" s="31"/>
      <c r="D1773" s="31"/>
      <c r="E1773" s="18"/>
      <c r="F1773" s="31"/>
      <c r="H1773" s="36"/>
    </row>
    <row r="1774" spans="3:8" x14ac:dyDescent="0.25">
      <c r="C1774" s="31"/>
      <c r="D1774" s="31"/>
      <c r="E1774" s="18"/>
      <c r="F1774" s="31"/>
      <c r="H1774" s="36"/>
    </row>
    <row r="1775" spans="3:8" x14ac:dyDescent="0.25">
      <c r="C1775" s="31"/>
      <c r="D1775" s="31"/>
      <c r="E1775" s="18"/>
      <c r="F1775" s="31"/>
      <c r="H1775" s="36"/>
    </row>
    <row r="1776" spans="3:8" x14ac:dyDescent="0.25">
      <c r="C1776" s="31"/>
      <c r="D1776" s="31"/>
      <c r="E1776" s="18"/>
      <c r="F1776" s="31"/>
      <c r="H1776" s="36"/>
    </row>
    <row r="1777" spans="3:8" x14ac:dyDescent="0.25">
      <c r="C1777" s="31"/>
      <c r="D1777" s="31"/>
      <c r="E1777" s="18"/>
      <c r="F1777" s="31"/>
      <c r="H1777" s="36"/>
    </row>
    <row r="1778" spans="3:8" x14ac:dyDescent="0.25">
      <c r="C1778" s="31"/>
      <c r="D1778" s="31"/>
      <c r="E1778" s="18"/>
      <c r="F1778" s="31"/>
      <c r="H1778" s="36"/>
    </row>
    <row r="1779" spans="3:8" x14ac:dyDescent="0.25">
      <c r="C1779" s="31"/>
      <c r="D1779" s="31"/>
      <c r="E1779" s="18"/>
      <c r="F1779" s="31"/>
      <c r="H1779" s="36"/>
    </row>
    <row r="1780" spans="3:8" x14ac:dyDescent="0.25">
      <c r="C1780" s="31"/>
      <c r="D1780" s="31"/>
      <c r="E1780" s="18"/>
      <c r="F1780" s="31"/>
      <c r="H1780" s="36"/>
    </row>
    <row r="1781" spans="3:8" x14ac:dyDescent="0.25">
      <c r="C1781" s="31"/>
      <c r="D1781" s="31"/>
      <c r="E1781" s="18"/>
      <c r="F1781" s="31"/>
      <c r="H1781" s="36"/>
    </row>
    <row r="1782" spans="3:8" x14ac:dyDescent="0.25">
      <c r="C1782" s="31"/>
      <c r="D1782" s="31"/>
      <c r="E1782" s="18"/>
      <c r="F1782" s="31"/>
      <c r="H1782" s="36"/>
    </row>
    <row r="1783" spans="3:8" x14ac:dyDescent="0.25">
      <c r="C1783" s="31"/>
      <c r="D1783" s="31"/>
      <c r="E1783" s="18"/>
      <c r="F1783" s="31"/>
      <c r="H1783" s="36"/>
    </row>
    <row r="1784" spans="3:8" x14ac:dyDescent="0.25">
      <c r="C1784" s="31"/>
      <c r="D1784" s="31"/>
      <c r="E1784" s="18"/>
      <c r="F1784" s="31"/>
      <c r="H1784" s="36"/>
    </row>
    <row r="1785" spans="3:8" x14ac:dyDescent="0.25">
      <c r="C1785" s="31"/>
      <c r="D1785" s="31"/>
      <c r="E1785" s="18"/>
      <c r="F1785" s="31"/>
      <c r="H1785" s="36"/>
    </row>
    <row r="1786" spans="3:8" x14ac:dyDescent="0.25">
      <c r="C1786" s="31"/>
      <c r="D1786" s="31"/>
      <c r="E1786" s="18"/>
      <c r="F1786" s="31"/>
      <c r="H1786" s="36"/>
    </row>
    <row r="1787" spans="3:8" x14ac:dyDescent="0.25">
      <c r="C1787" s="31"/>
      <c r="D1787" s="31"/>
      <c r="E1787" s="18"/>
      <c r="F1787" s="31"/>
      <c r="H1787" s="36"/>
    </row>
    <row r="1788" spans="3:8" x14ac:dyDescent="0.25">
      <c r="C1788" s="31"/>
      <c r="D1788" s="31"/>
      <c r="E1788" s="18"/>
      <c r="F1788" s="31"/>
      <c r="H1788" s="36"/>
    </row>
    <row r="1789" spans="3:8" x14ac:dyDescent="0.25">
      <c r="C1789" s="31"/>
      <c r="D1789" s="31"/>
      <c r="E1789" s="18"/>
      <c r="F1789" s="31"/>
      <c r="H1789" s="36"/>
    </row>
    <row r="1790" spans="3:8" x14ac:dyDescent="0.25">
      <c r="C1790" s="31"/>
      <c r="D1790" s="31"/>
      <c r="E1790" s="18"/>
      <c r="F1790" s="31"/>
      <c r="H1790" s="36"/>
    </row>
    <row r="1791" spans="3:8" x14ac:dyDescent="0.25">
      <c r="C1791" s="31"/>
      <c r="D1791" s="31"/>
      <c r="E1791" s="18"/>
      <c r="F1791" s="31"/>
      <c r="H1791" s="36"/>
    </row>
    <row r="1792" spans="3:8" x14ac:dyDescent="0.25">
      <c r="C1792" s="31"/>
      <c r="D1792" s="31"/>
      <c r="E1792" s="18"/>
      <c r="F1792" s="31"/>
      <c r="H1792" s="36"/>
    </row>
    <row r="1793" spans="3:8" x14ac:dyDescent="0.25">
      <c r="C1793" s="31"/>
      <c r="D1793" s="31"/>
      <c r="E1793" s="18"/>
      <c r="F1793" s="31"/>
      <c r="H1793" s="36"/>
    </row>
    <row r="1794" spans="3:8" x14ac:dyDescent="0.25">
      <c r="C1794" s="31"/>
      <c r="D1794" s="31"/>
      <c r="E1794" s="18"/>
      <c r="F1794" s="31"/>
      <c r="H1794" s="36"/>
    </row>
    <row r="1795" spans="3:8" x14ac:dyDescent="0.25">
      <c r="C1795" s="31"/>
      <c r="D1795" s="31"/>
      <c r="E1795" s="18"/>
      <c r="F1795" s="31"/>
      <c r="H1795" s="36"/>
    </row>
    <row r="1796" spans="3:8" x14ac:dyDescent="0.25">
      <c r="C1796" s="31"/>
      <c r="D1796" s="31"/>
      <c r="E1796" s="18"/>
      <c r="F1796" s="31"/>
      <c r="H1796" s="36"/>
    </row>
    <row r="1797" spans="3:8" x14ac:dyDescent="0.25">
      <c r="C1797" s="31"/>
      <c r="D1797" s="31"/>
      <c r="E1797" s="18"/>
      <c r="F1797" s="31"/>
      <c r="H1797" s="36"/>
    </row>
    <row r="1798" spans="3:8" x14ac:dyDescent="0.25">
      <c r="C1798" s="31"/>
      <c r="D1798" s="31"/>
      <c r="E1798" s="18"/>
      <c r="F1798" s="31"/>
      <c r="H1798" s="36"/>
    </row>
    <row r="1799" spans="3:8" x14ac:dyDescent="0.25">
      <c r="C1799" s="31"/>
      <c r="D1799" s="31"/>
      <c r="E1799" s="18"/>
      <c r="F1799" s="31"/>
      <c r="H1799" s="36"/>
    </row>
    <row r="1800" spans="3:8" x14ac:dyDescent="0.25">
      <c r="C1800" s="31"/>
      <c r="D1800" s="31"/>
      <c r="E1800" s="18"/>
      <c r="F1800" s="31"/>
      <c r="H1800" s="36"/>
    </row>
    <row r="1801" spans="3:8" x14ac:dyDescent="0.25">
      <c r="C1801" s="31"/>
      <c r="D1801" s="31"/>
      <c r="E1801" s="18"/>
      <c r="F1801" s="31"/>
      <c r="H1801" s="36"/>
    </row>
    <row r="1802" spans="3:8" x14ac:dyDescent="0.25">
      <c r="C1802" s="31"/>
      <c r="D1802" s="31"/>
      <c r="E1802" s="18"/>
      <c r="F1802" s="31"/>
      <c r="H1802" s="36"/>
    </row>
    <row r="1803" spans="3:8" x14ac:dyDescent="0.25">
      <c r="C1803" s="31"/>
      <c r="D1803" s="31"/>
      <c r="E1803" s="18"/>
      <c r="F1803" s="31"/>
      <c r="H1803" s="36"/>
    </row>
    <row r="1804" spans="3:8" x14ac:dyDescent="0.25">
      <c r="C1804" s="31"/>
      <c r="D1804" s="31"/>
      <c r="E1804" s="18"/>
      <c r="F1804" s="31"/>
      <c r="H1804" s="36"/>
    </row>
    <row r="1805" spans="3:8" x14ac:dyDescent="0.25">
      <c r="C1805" s="31"/>
      <c r="D1805" s="31"/>
      <c r="E1805" s="18"/>
      <c r="F1805" s="31"/>
      <c r="H1805" s="36"/>
    </row>
    <row r="1806" spans="3:8" x14ac:dyDescent="0.25">
      <c r="C1806" s="31"/>
      <c r="D1806" s="31"/>
      <c r="E1806" s="18"/>
      <c r="F1806" s="31"/>
      <c r="H1806" s="36"/>
    </row>
    <row r="1807" spans="3:8" x14ac:dyDescent="0.25">
      <c r="C1807" s="31"/>
      <c r="D1807" s="31"/>
      <c r="E1807" s="18"/>
      <c r="F1807" s="31"/>
      <c r="H1807" s="36"/>
    </row>
    <row r="1808" spans="3:8" x14ac:dyDescent="0.25">
      <c r="C1808" s="31"/>
      <c r="D1808" s="31"/>
      <c r="E1808" s="18"/>
      <c r="F1808" s="31"/>
      <c r="H1808" s="36"/>
    </row>
    <row r="1809" spans="3:8" x14ac:dyDescent="0.25">
      <c r="C1809" s="31"/>
      <c r="D1809" s="31"/>
      <c r="E1809" s="18"/>
      <c r="F1809" s="31"/>
      <c r="H1809" s="36"/>
    </row>
    <row r="1810" spans="3:8" x14ac:dyDescent="0.25">
      <c r="C1810" s="31"/>
      <c r="D1810" s="31"/>
      <c r="E1810" s="18"/>
      <c r="F1810" s="31"/>
      <c r="H1810" s="36"/>
    </row>
    <row r="1811" spans="3:8" x14ac:dyDescent="0.25">
      <c r="C1811" s="31"/>
      <c r="D1811" s="31"/>
      <c r="E1811" s="18"/>
      <c r="F1811" s="31"/>
      <c r="H1811" s="36"/>
    </row>
    <row r="1812" spans="3:8" x14ac:dyDescent="0.25">
      <c r="C1812" s="31"/>
      <c r="D1812" s="31"/>
      <c r="E1812" s="18"/>
      <c r="F1812" s="31"/>
      <c r="H1812" s="36"/>
    </row>
    <row r="1813" spans="3:8" x14ac:dyDescent="0.25">
      <c r="C1813" s="31"/>
      <c r="D1813" s="31"/>
      <c r="E1813" s="18"/>
      <c r="F1813" s="31"/>
      <c r="H1813" s="36"/>
    </row>
    <row r="1814" spans="3:8" x14ac:dyDescent="0.25">
      <c r="C1814" s="31"/>
      <c r="D1814" s="31"/>
      <c r="E1814" s="18"/>
      <c r="F1814" s="31"/>
      <c r="H1814" s="36"/>
    </row>
    <row r="1815" spans="3:8" x14ac:dyDescent="0.25">
      <c r="C1815" s="31"/>
      <c r="D1815" s="31"/>
      <c r="E1815" s="18"/>
      <c r="F1815" s="31"/>
      <c r="H1815" s="36"/>
    </row>
    <row r="1816" spans="3:8" x14ac:dyDescent="0.25">
      <c r="C1816" s="31"/>
      <c r="D1816" s="31"/>
      <c r="E1816" s="18"/>
      <c r="F1816" s="31"/>
      <c r="H1816" s="36"/>
    </row>
    <row r="1817" spans="3:8" x14ac:dyDescent="0.25">
      <c r="C1817" s="31"/>
      <c r="D1817" s="31"/>
      <c r="E1817" s="18"/>
      <c r="F1817" s="31"/>
      <c r="H1817" s="36"/>
    </row>
    <row r="1818" spans="3:8" x14ac:dyDescent="0.25">
      <c r="C1818" s="31"/>
      <c r="D1818" s="31"/>
      <c r="E1818" s="18"/>
      <c r="F1818" s="31"/>
      <c r="H1818" s="36"/>
    </row>
    <row r="1819" spans="3:8" x14ac:dyDescent="0.25">
      <c r="C1819" s="31"/>
      <c r="D1819" s="31"/>
      <c r="E1819" s="18"/>
      <c r="F1819" s="31"/>
      <c r="H1819" s="36"/>
    </row>
    <row r="1820" spans="3:8" x14ac:dyDescent="0.25">
      <c r="C1820" s="31"/>
      <c r="D1820" s="31"/>
      <c r="E1820" s="18"/>
      <c r="F1820" s="31"/>
      <c r="H1820" s="36"/>
    </row>
    <row r="1821" spans="3:8" x14ac:dyDescent="0.25">
      <c r="C1821" s="31"/>
      <c r="D1821" s="31"/>
      <c r="E1821" s="18"/>
      <c r="F1821" s="31"/>
      <c r="H1821" s="36"/>
    </row>
    <row r="1822" spans="3:8" x14ac:dyDescent="0.25">
      <c r="C1822" s="31"/>
      <c r="D1822" s="31"/>
      <c r="E1822" s="18"/>
      <c r="F1822" s="31"/>
      <c r="H1822" s="36"/>
    </row>
    <row r="1823" spans="3:8" x14ac:dyDescent="0.25">
      <c r="C1823" s="31"/>
      <c r="D1823" s="31"/>
      <c r="E1823" s="18"/>
      <c r="F1823" s="31"/>
      <c r="H1823" s="36"/>
    </row>
    <row r="1824" spans="3:8" x14ac:dyDescent="0.25">
      <c r="C1824" s="31"/>
      <c r="D1824" s="31"/>
      <c r="E1824" s="18"/>
      <c r="F1824" s="31"/>
      <c r="H1824" s="36"/>
    </row>
    <row r="1825" spans="3:8" x14ac:dyDescent="0.25">
      <c r="C1825" s="31"/>
      <c r="D1825" s="31"/>
      <c r="E1825" s="18"/>
      <c r="F1825" s="31"/>
      <c r="H1825" s="36"/>
    </row>
    <row r="1826" spans="3:8" x14ac:dyDescent="0.25">
      <c r="C1826" s="31"/>
      <c r="D1826" s="31"/>
      <c r="E1826" s="18"/>
      <c r="F1826" s="31"/>
      <c r="H1826" s="36"/>
    </row>
    <row r="1827" spans="3:8" x14ac:dyDescent="0.25">
      <c r="C1827" s="31"/>
      <c r="D1827" s="31"/>
      <c r="E1827" s="18"/>
      <c r="F1827" s="31"/>
      <c r="H1827" s="36"/>
    </row>
    <row r="1828" spans="3:8" x14ac:dyDescent="0.25">
      <c r="C1828" s="31"/>
      <c r="D1828" s="31"/>
      <c r="E1828" s="18"/>
      <c r="F1828" s="31"/>
      <c r="H1828" s="36"/>
    </row>
    <row r="1829" spans="3:8" x14ac:dyDescent="0.25">
      <c r="C1829" s="31"/>
      <c r="D1829" s="31"/>
      <c r="E1829" s="18"/>
      <c r="F1829" s="31"/>
      <c r="H1829" s="36"/>
    </row>
    <row r="1830" spans="3:8" x14ac:dyDescent="0.25">
      <c r="C1830" s="31"/>
      <c r="D1830" s="31"/>
      <c r="E1830" s="18"/>
      <c r="F1830" s="31"/>
      <c r="H1830" s="36"/>
    </row>
    <row r="1831" spans="3:8" x14ac:dyDescent="0.25">
      <c r="C1831" s="31"/>
      <c r="D1831" s="31"/>
      <c r="E1831" s="18"/>
      <c r="F1831" s="31"/>
      <c r="H1831" s="36"/>
    </row>
    <row r="1832" spans="3:8" x14ac:dyDescent="0.25">
      <c r="C1832" s="31"/>
      <c r="D1832" s="31"/>
      <c r="E1832" s="18"/>
      <c r="F1832" s="31"/>
      <c r="H1832" s="36"/>
    </row>
    <row r="1833" spans="3:8" x14ac:dyDescent="0.25">
      <c r="C1833" s="31"/>
      <c r="D1833" s="31"/>
      <c r="E1833" s="18"/>
      <c r="F1833" s="31"/>
      <c r="H1833" s="36"/>
    </row>
    <row r="1834" spans="3:8" x14ac:dyDescent="0.25">
      <c r="C1834" s="31"/>
      <c r="D1834" s="31"/>
      <c r="E1834" s="18"/>
      <c r="F1834" s="31"/>
      <c r="H1834" s="36"/>
    </row>
    <row r="1835" spans="3:8" x14ac:dyDescent="0.25">
      <c r="C1835" s="31"/>
      <c r="D1835" s="31"/>
      <c r="E1835" s="18"/>
      <c r="F1835" s="31"/>
      <c r="H1835" s="36"/>
    </row>
    <row r="1836" spans="3:8" x14ac:dyDescent="0.25">
      <c r="C1836" s="31"/>
      <c r="D1836" s="31"/>
      <c r="E1836" s="18"/>
      <c r="F1836" s="31"/>
      <c r="H1836" s="36"/>
    </row>
    <row r="1837" spans="3:8" x14ac:dyDescent="0.25">
      <c r="C1837" s="31"/>
      <c r="D1837" s="31"/>
      <c r="E1837" s="18"/>
      <c r="F1837" s="31"/>
      <c r="H1837" s="36"/>
    </row>
    <row r="1838" spans="3:8" x14ac:dyDescent="0.25">
      <c r="C1838" s="31"/>
      <c r="D1838" s="31"/>
      <c r="E1838" s="18"/>
      <c r="F1838" s="31"/>
      <c r="H1838" s="36"/>
    </row>
    <row r="1839" spans="3:8" x14ac:dyDescent="0.25">
      <c r="C1839" s="31"/>
      <c r="D1839" s="31"/>
      <c r="E1839" s="18"/>
      <c r="F1839" s="31"/>
      <c r="H1839" s="36"/>
    </row>
    <row r="1840" spans="3:8" x14ac:dyDescent="0.25">
      <c r="C1840" s="31"/>
      <c r="D1840" s="31"/>
      <c r="E1840" s="18"/>
      <c r="F1840" s="31"/>
      <c r="H1840" s="36"/>
    </row>
    <row r="1841" spans="3:8" x14ac:dyDescent="0.25">
      <c r="C1841" s="31"/>
      <c r="D1841" s="31"/>
      <c r="E1841" s="18"/>
      <c r="F1841" s="31"/>
      <c r="H1841" s="36"/>
    </row>
    <row r="1842" spans="3:8" x14ac:dyDescent="0.25">
      <c r="C1842" s="31"/>
      <c r="D1842" s="31"/>
      <c r="E1842" s="18"/>
      <c r="F1842" s="31"/>
      <c r="H1842" s="36"/>
    </row>
    <row r="1843" spans="3:8" x14ac:dyDescent="0.25">
      <c r="C1843" s="31"/>
      <c r="D1843" s="31"/>
      <c r="E1843" s="18"/>
      <c r="F1843" s="31"/>
      <c r="H1843" s="36"/>
    </row>
    <row r="1844" spans="3:8" x14ac:dyDescent="0.25">
      <c r="C1844" s="31"/>
      <c r="D1844" s="31"/>
      <c r="E1844" s="18"/>
      <c r="F1844" s="31"/>
      <c r="H1844" s="36"/>
    </row>
    <row r="1845" spans="3:8" x14ac:dyDescent="0.25">
      <c r="C1845" s="31"/>
      <c r="D1845" s="31"/>
      <c r="E1845" s="18"/>
      <c r="F1845" s="31"/>
      <c r="H1845" s="36"/>
    </row>
    <row r="1846" spans="3:8" x14ac:dyDescent="0.25">
      <c r="C1846" s="31"/>
      <c r="D1846" s="31"/>
      <c r="E1846" s="18"/>
      <c r="F1846" s="31"/>
      <c r="H1846" s="36"/>
    </row>
    <row r="1847" spans="3:8" x14ac:dyDescent="0.25">
      <c r="C1847" s="31"/>
      <c r="D1847" s="31"/>
      <c r="E1847" s="18"/>
      <c r="F1847" s="31"/>
      <c r="H1847" s="36"/>
    </row>
    <row r="1848" spans="3:8" x14ac:dyDescent="0.25">
      <c r="C1848" s="31"/>
      <c r="D1848" s="31"/>
      <c r="E1848" s="18"/>
      <c r="F1848" s="31"/>
      <c r="H1848" s="36"/>
    </row>
    <row r="1849" spans="3:8" x14ac:dyDescent="0.25">
      <c r="C1849" s="31"/>
      <c r="D1849" s="31"/>
      <c r="E1849" s="18"/>
      <c r="F1849" s="31"/>
      <c r="H1849" s="36"/>
    </row>
    <row r="1850" spans="3:8" x14ac:dyDescent="0.25">
      <c r="C1850" s="31"/>
      <c r="D1850" s="31"/>
      <c r="E1850" s="18"/>
      <c r="F1850" s="31"/>
      <c r="H1850" s="36"/>
    </row>
    <row r="1851" spans="3:8" x14ac:dyDescent="0.25">
      <c r="C1851" s="31"/>
      <c r="D1851" s="31"/>
      <c r="E1851" s="18"/>
      <c r="F1851" s="31"/>
      <c r="H1851" s="36"/>
    </row>
    <row r="1852" spans="3:8" x14ac:dyDescent="0.25">
      <c r="C1852" s="31"/>
      <c r="D1852" s="31"/>
      <c r="E1852" s="18"/>
      <c r="F1852" s="31"/>
      <c r="H1852" s="36"/>
    </row>
    <row r="1853" spans="3:8" x14ac:dyDescent="0.25">
      <c r="C1853" s="31"/>
      <c r="D1853" s="31"/>
      <c r="E1853" s="18"/>
      <c r="F1853" s="31"/>
      <c r="H1853" s="36"/>
    </row>
    <row r="1854" spans="3:8" x14ac:dyDescent="0.25">
      <c r="C1854" s="31"/>
      <c r="D1854" s="31"/>
      <c r="E1854" s="18"/>
      <c r="F1854" s="31"/>
      <c r="H1854" s="36"/>
    </row>
    <row r="1855" spans="3:8" x14ac:dyDescent="0.25">
      <c r="C1855" s="31"/>
      <c r="D1855" s="31"/>
      <c r="E1855" s="18"/>
      <c r="F1855" s="31"/>
      <c r="H1855" s="36"/>
    </row>
    <row r="1856" spans="3:8" x14ac:dyDescent="0.25">
      <c r="C1856" s="31"/>
      <c r="D1856" s="31"/>
      <c r="E1856" s="18"/>
      <c r="F1856" s="31"/>
      <c r="H1856" s="36"/>
    </row>
    <row r="1857" spans="3:8" x14ac:dyDescent="0.25">
      <c r="C1857" s="31"/>
      <c r="D1857" s="31"/>
      <c r="E1857" s="18"/>
      <c r="F1857" s="31"/>
      <c r="H1857" s="36"/>
    </row>
    <row r="1858" spans="3:8" x14ac:dyDescent="0.25">
      <c r="C1858" s="31"/>
      <c r="D1858" s="31"/>
      <c r="E1858" s="18"/>
      <c r="F1858" s="31"/>
      <c r="H1858" s="36"/>
    </row>
    <row r="1859" spans="3:8" x14ac:dyDescent="0.25">
      <c r="C1859" s="31"/>
      <c r="D1859" s="31"/>
      <c r="E1859" s="18"/>
      <c r="F1859" s="31"/>
      <c r="H1859" s="36"/>
    </row>
    <row r="1860" spans="3:8" x14ac:dyDescent="0.25">
      <c r="C1860" s="31"/>
      <c r="D1860" s="31"/>
      <c r="E1860" s="18"/>
      <c r="F1860" s="31"/>
      <c r="H1860" s="36"/>
    </row>
    <row r="1861" spans="3:8" x14ac:dyDescent="0.25">
      <c r="C1861" s="31"/>
      <c r="D1861" s="31"/>
      <c r="E1861" s="18"/>
      <c r="F1861" s="31"/>
      <c r="H1861" s="36"/>
    </row>
    <row r="1862" spans="3:8" x14ac:dyDescent="0.25">
      <c r="C1862" s="31"/>
      <c r="D1862" s="31"/>
      <c r="E1862" s="18"/>
      <c r="F1862" s="31"/>
      <c r="H1862" s="36"/>
    </row>
    <row r="1863" spans="3:8" x14ac:dyDescent="0.25">
      <c r="C1863" s="31"/>
      <c r="D1863" s="31"/>
      <c r="E1863" s="18"/>
      <c r="F1863" s="31"/>
      <c r="H1863" s="36"/>
    </row>
    <row r="1864" spans="3:8" x14ac:dyDescent="0.25">
      <c r="C1864" s="31"/>
      <c r="D1864" s="31"/>
      <c r="E1864" s="18"/>
      <c r="F1864" s="31"/>
      <c r="H1864" s="36"/>
    </row>
    <row r="1865" spans="3:8" x14ac:dyDescent="0.25">
      <c r="C1865" s="31"/>
      <c r="D1865" s="31"/>
      <c r="E1865" s="18"/>
      <c r="F1865" s="31"/>
      <c r="H1865" s="36"/>
    </row>
    <row r="1866" spans="3:8" x14ac:dyDescent="0.25">
      <c r="C1866" s="31"/>
      <c r="D1866" s="31"/>
      <c r="E1866" s="18"/>
      <c r="F1866" s="31"/>
      <c r="H1866" s="36"/>
    </row>
    <row r="1867" spans="3:8" x14ac:dyDescent="0.25">
      <c r="C1867" s="31"/>
      <c r="D1867" s="31"/>
      <c r="E1867" s="18"/>
      <c r="F1867" s="31"/>
      <c r="H1867" s="36"/>
    </row>
    <row r="1868" spans="3:8" x14ac:dyDescent="0.25">
      <c r="C1868" s="31"/>
      <c r="D1868" s="31"/>
      <c r="E1868" s="18"/>
      <c r="F1868" s="31"/>
      <c r="H1868" s="36"/>
    </row>
    <row r="1869" spans="3:8" x14ac:dyDescent="0.25">
      <c r="C1869" s="31"/>
      <c r="D1869" s="31"/>
      <c r="E1869" s="18"/>
      <c r="F1869" s="31"/>
      <c r="H1869" s="36"/>
    </row>
    <row r="1870" spans="3:8" x14ac:dyDescent="0.25">
      <c r="C1870" s="31"/>
      <c r="D1870" s="31"/>
      <c r="E1870" s="18"/>
      <c r="F1870" s="31"/>
      <c r="H1870" s="36"/>
    </row>
    <row r="1871" spans="3:8" x14ac:dyDescent="0.25">
      <c r="C1871" s="31"/>
      <c r="D1871" s="31"/>
      <c r="E1871" s="18"/>
      <c r="F1871" s="31"/>
      <c r="H1871" s="36"/>
    </row>
    <row r="1872" spans="3:8" x14ac:dyDescent="0.25">
      <c r="C1872" s="31"/>
      <c r="D1872" s="31"/>
      <c r="E1872" s="18"/>
      <c r="F1872" s="31"/>
      <c r="H1872" s="36"/>
    </row>
    <row r="1873" spans="3:8" x14ac:dyDescent="0.25">
      <c r="C1873" s="31"/>
      <c r="D1873" s="31"/>
      <c r="E1873" s="18"/>
      <c r="F1873" s="31"/>
      <c r="H1873" s="36"/>
    </row>
    <row r="1874" spans="3:8" x14ac:dyDescent="0.25">
      <c r="C1874" s="31"/>
      <c r="D1874" s="31"/>
      <c r="E1874" s="18"/>
      <c r="F1874" s="31"/>
      <c r="H1874" s="36"/>
    </row>
    <row r="1875" spans="3:8" x14ac:dyDescent="0.25">
      <c r="C1875" s="31"/>
      <c r="D1875" s="31"/>
      <c r="E1875" s="18"/>
      <c r="F1875" s="31"/>
      <c r="H1875" s="36"/>
    </row>
    <row r="1876" spans="3:8" x14ac:dyDescent="0.25">
      <c r="C1876" s="31"/>
      <c r="D1876" s="31"/>
      <c r="E1876" s="18"/>
      <c r="F1876" s="31"/>
      <c r="H1876" s="36"/>
    </row>
    <row r="1877" spans="3:8" x14ac:dyDescent="0.25">
      <c r="C1877" s="31"/>
      <c r="D1877" s="31"/>
      <c r="E1877" s="18"/>
      <c r="F1877" s="31"/>
      <c r="H1877" s="36"/>
    </row>
    <row r="1878" spans="3:8" x14ac:dyDescent="0.25">
      <c r="C1878" s="31"/>
      <c r="D1878" s="31"/>
      <c r="E1878" s="18"/>
      <c r="F1878" s="31"/>
      <c r="H1878" s="36"/>
    </row>
    <row r="1879" spans="3:8" x14ac:dyDescent="0.25">
      <c r="C1879" s="31"/>
      <c r="D1879" s="31"/>
      <c r="E1879" s="18"/>
      <c r="F1879" s="31"/>
      <c r="H1879" s="36"/>
    </row>
    <row r="1880" spans="3:8" x14ac:dyDescent="0.25">
      <c r="C1880" s="31"/>
      <c r="D1880" s="31"/>
      <c r="E1880" s="18"/>
      <c r="F1880" s="31"/>
      <c r="H1880" s="36"/>
    </row>
    <row r="1881" spans="3:8" x14ac:dyDescent="0.25">
      <c r="C1881" s="31"/>
      <c r="D1881" s="31"/>
      <c r="E1881" s="18"/>
      <c r="F1881" s="31"/>
      <c r="H1881" s="36"/>
    </row>
    <row r="1882" spans="3:8" x14ac:dyDescent="0.25">
      <c r="C1882" s="31"/>
      <c r="D1882" s="31"/>
      <c r="E1882" s="18"/>
      <c r="F1882" s="31"/>
      <c r="H1882" s="36"/>
    </row>
    <row r="1883" spans="3:8" x14ac:dyDescent="0.25">
      <c r="C1883" s="31"/>
      <c r="D1883" s="31"/>
      <c r="E1883" s="18"/>
      <c r="F1883" s="31"/>
      <c r="H1883" s="36"/>
    </row>
    <row r="1884" spans="3:8" x14ac:dyDescent="0.25">
      <c r="C1884" s="31"/>
      <c r="D1884" s="31"/>
      <c r="E1884" s="18"/>
      <c r="F1884" s="31"/>
      <c r="H1884" s="36"/>
    </row>
    <row r="1885" spans="3:8" x14ac:dyDescent="0.25">
      <c r="C1885" s="31"/>
      <c r="D1885" s="31"/>
      <c r="E1885" s="18"/>
      <c r="F1885" s="31"/>
      <c r="H1885" s="36"/>
    </row>
    <row r="1886" spans="3:8" x14ac:dyDescent="0.25">
      <c r="C1886" s="31"/>
      <c r="D1886" s="31"/>
      <c r="E1886" s="18"/>
      <c r="F1886" s="31"/>
      <c r="H1886" s="36"/>
    </row>
    <row r="1887" spans="3:8" x14ac:dyDescent="0.25">
      <c r="C1887" s="31"/>
      <c r="D1887" s="31"/>
      <c r="E1887" s="18"/>
      <c r="F1887" s="31"/>
      <c r="H1887" s="36"/>
    </row>
    <row r="1888" spans="3:8" x14ac:dyDescent="0.25">
      <c r="C1888" s="31"/>
      <c r="D1888" s="31"/>
      <c r="E1888" s="18"/>
      <c r="F1888" s="31"/>
      <c r="H1888" s="36"/>
    </row>
    <row r="1889" spans="3:8" x14ac:dyDescent="0.25">
      <c r="C1889" s="31"/>
      <c r="D1889" s="31"/>
      <c r="E1889" s="18"/>
      <c r="F1889" s="31"/>
      <c r="H1889" s="36"/>
    </row>
    <row r="1890" spans="3:8" x14ac:dyDescent="0.25">
      <c r="C1890" s="31"/>
      <c r="D1890" s="31"/>
      <c r="E1890" s="18"/>
      <c r="F1890" s="31"/>
      <c r="H1890" s="36"/>
    </row>
    <row r="1891" spans="3:8" x14ac:dyDescent="0.25">
      <c r="C1891" s="31"/>
      <c r="D1891" s="31"/>
      <c r="E1891" s="18"/>
      <c r="F1891" s="31"/>
      <c r="H1891" s="36"/>
    </row>
    <row r="1892" spans="3:8" x14ac:dyDescent="0.25">
      <c r="C1892" s="31"/>
      <c r="D1892" s="31"/>
      <c r="E1892" s="18"/>
      <c r="F1892" s="31"/>
      <c r="H1892" s="36"/>
    </row>
    <row r="1893" spans="3:8" x14ac:dyDescent="0.25">
      <c r="C1893" s="31"/>
      <c r="D1893" s="31"/>
      <c r="E1893" s="18"/>
      <c r="F1893" s="31"/>
      <c r="H1893" s="36"/>
    </row>
    <row r="1894" spans="3:8" x14ac:dyDescent="0.25">
      <c r="C1894" s="31"/>
      <c r="D1894" s="31"/>
      <c r="E1894" s="18"/>
      <c r="F1894" s="31"/>
      <c r="H1894" s="36"/>
    </row>
    <row r="1895" spans="3:8" x14ac:dyDescent="0.25">
      <c r="C1895" s="31"/>
      <c r="D1895" s="31"/>
      <c r="E1895" s="18"/>
      <c r="F1895" s="31"/>
      <c r="H1895" s="36"/>
    </row>
    <row r="1896" spans="3:8" x14ac:dyDescent="0.25">
      <c r="C1896" s="31"/>
      <c r="D1896" s="31"/>
      <c r="E1896" s="18"/>
      <c r="F1896" s="31"/>
      <c r="H1896" s="36"/>
    </row>
    <row r="1897" spans="3:8" x14ac:dyDescent="0.25">
      <c r="C1897" s="31"/>
      <c r="D1897" s="31"/>
      <c r="E1897" s="18"/>
      <c r="F1897" s="31"/>
      <c r="H1897" s="36"/>
    </row>
    <row r="1898" spans="3:8" x14ac:dyDescent="0.25">
      <c r="C1898" s="31"/>
      <c r="D1898" s="31"/>
      <c r="E1898" s="18"/>
      <c r="F1898" s="31"/>
      <c r="H1898" s="36"/>
    </row>
    <row r="1899" spans="3:8" x14ac:dyDescent="0.25">
      <c r="C1899" s="31"/>
      <c r="D1899" s="31"/>
      <c r="E1899" s="18"/>
      <c r="F1899" s="31"/>
      <c r="H1899" s="36"/>
    </row>
    <row r="1900" spans="3:8" x14ac:dyDescent="0.25">
      <c r="C1900" s="31"/>
      <c r="D1900" s="31"/>
      <c r="E1900" s="18"/>
      <c r="F1900" s="31"/>
      <c r="H1900" s="36"/>
    </row>
    <row r="1901" spans="3:8" x14ac:dyDescent="0.25">
      <c r="C1901" s="31"/>
      <c r="D1901" s="31"/>
      <c r="E1901" s="18"/>
      <c r="F1901" s="31"/>
      <c r="H1901" s="36"/>
    </row>
    <row r="1902" spans="3:8" x14ac:dyDescent="0.25">
      <c r="C1902" s="31"/>
      <c r="D1902" s="31"/>
      <c r="E1902" s="18"/>
      <c r="F1902" s="31"/>
      <c r="H1902" s="36"/>
    </row>
    <row r="1903" spans="3:8" x14ac:dyDescent="0.25">
      <c r="C1903" s="31"/>
      <c r="D1903" s="31"/>
      <c r="E1903" s="18"/>
      <c r="F1903" s="31"/>
      <c r="H1903" s="36"/>
    </row>
    <row r="1904" spans="3:8" x14ac:dyDescent="0.25">
      <c r="C1904" s="31"/>
      <c r="D1904" s="31"/>
      <c r="E1904" s="18"/>
      <c r="F1904" s="31"/>
      <c r="H1904" s="36"/>
    </row>
    <row r="1905" spans="3:8" x14ac:dyDescent="0.25">
      <c r="C1905" s="31"/>
      <c r="D1905" s="31"/>
      <c r="E1905" s="18"/>
      <c r="F1905" s="31"/>
      <c r="H1905" s="36"/>
    </row>
    <row r="1906" spans="3:8" x14ac:dyDescent="0.25">
      <c r="C1906" s="31"/>
      <c r="D1906" s="31"/>
      <c r="E1906" s="18"/>
      <c r="F1906" s="31"/>
      <c r="H1906" s="36"/>
    </row>
    <row r="1907" spans="3:8" x14ac:dyDescent="0.25">
      <c r="C1907" s="31"/>
      <c r="D1907" s="31"/>
      <c r="E1907" s="18"/>
      <c r="F1907" s="31"/>
      <c r="H1907" s="36"/>
    </row>
    <row r="1908" spans="3:8" x14ac:dyDescent="0.25">
      <c r="C1908" s="31"/>
      <c r="D1908" s="31"/>
      <c r="E1908" s="18"/>
      <c r="F1908" s="31"/>
      <c r="H1908" s="36"/>
    </row>
    <row r="1909" spans="3:8" x14ac:dyDescent="0.25">
      <c r="C1909" s="31"/>
      <c r="D1909" s="31"/>
      <c r="E1909" s="18"/>
      <c r="F1909" s="31"/>
      <c r="H1909" s="36"/>
    </row>
    <row r="1910" spans="3:8" x14ac:dyDescent="0.25">
      <c r="C1910" s="31"/>
      <c r="D1910" s="31"/>
      <c r="E1910" s="18"/>
      <c r="F1910" s="31"/>
      <c r="H1910" s="36"/>
    </row>
    <row r="1911" spans="3:8" x14ac:dyDescent="0.25">
      <c r="C1911" s="31"/>
      <c r="D1911" s="31"/>
      <c r="E1911" s="18"/>
      <c r="F1911" s="31"/>
      <c r="H1911" s="36"/>
    </row>
    <row r="1912" spans="3:8" x14ac:dyDescent="0.25">
      <c r="C1912" s="31"/>
      <c r="D1912" s="31"/>
      <c r="E1912" s="18"/>
      <c r="F1912" s="31"/>
      <c r="H1912" s="36"/>
    </row>
    <row r="1913" spans="3:8" x14ac:dyDescent="0.25">
      <c r="C1913" s="31"/>
      <c r="D1913" s="31"/>
      <c r="E1913" s="18"/>
      <c r="F1913" s="31"/>
      <c r="H1913" s="36"/>
    </row>
    <row r="1914" spans="3:8" x14ac:dyDescent="0.25">
      <c r="C1914" s="31"/>
      <c r="D1914" s="31"/>
      <c r="E1914" s="18"/>
      <c r="F1914" s="31"/>
      <c r="H1914" s="36"/>
    </row>
    <row r="1915" spans="3:8" x14ac:dyDescent="0.25">
      <c r="C1915" s="31"/>
      <c r="D1915" s="31"/>
      <c r="E1915" s="18"/>
      <c r="F1915" s="31"/>
      <c r="H1915" s="36"/>
    </row>
    <row r="1916" spans="3:8" x14ac:dyDescent="0.25">
      <c r="C1916" s="31"/>
      <c r="D1916" s="31"/>
      <c r="E1916" s="18"/>
      <c r="F1916" s="31"/>
      <c r="H1916" s="36"/>
    </row>
    <row r="1917" spans="3:8" x14ac:dyDescent="0.25">
      <c r="C1917" s="31"/>
      <c r="D1917" s="31"/>
      <c r="E1917" s="18"/>
      <c r="F1917" s="31"/>
      <c r="H1917" s="36"/>
    </row>
    <row r="1918" spans="3:8" x14ac:dyDescent="0.25">
      <c r="C1918" s="31"/>
      <c r="D1918" s="31"/>
      <c r="E1918" s="18"/>
      <c r="F1918" s="31"/>
      <c r="H1918" s="36"/>
    </row>
    <row r="1919" spans="3:8" x14ac:dyDescent="0.25">
      <c r="C1919" s="31"/>
      <c r="D1919" s="31"/>
      <c r="E1919" s="18"/>
      <c r="F1919" s="31"/>
      <c r="H1919" s="36"/>
    </row>
    <row r="1920" spans="3:8" x14ac:dyDescent="0.25">
      <c r="C1920" s="31"/>
      <c r="D1920" s="31"/>
      <c r="E1920" s="18"/>
      <c r="F1920" s="31"/>
      <c r="H1920" s="36"/>
    </row>
    <row r="1921" spans="3:8" x14ac:dyDescent="0.25">
      <c r="C1921" s="31"/>
      <c r="D1921" s="31"/>
      <c r="E1921" s="18"/>
      <c r="F1921" s="31"/>
      <c r="H1921" s="36"/>
    </row>
    <row r="1922" spans="3:8" x14ac:dyDescent="0.25">
      <c r="C1922" s="31"/>
      <c r="D1922" s="31"/>
      <c r="E1922" s="18"/>
      <c r="F1922" s="31"/>
      <c r="H1922" s="36"/>
    </row>
    <row r="1923" spans="3:8" x14ac:dyDescent="0.25">
      <c r="C1923" s="31"/>
      <c r="D1923" s="31"/>
      <c r="E1923" s="18"/>
      <c r="F1923" s="31"/>
      <c r="H1923" s="36"/>
    </row>
    <row r="1924" spans="3:8" x14ac:dyDescent="0.25">
      <c r="C1924" s="31"/>
      <c r="D1924" s="31"/>
      <c r="E1924" s="18"/>
      <c r="F1924" s="31"/>
      <c r="H1924" s="36"/>
    </row>
    <row r="1925" spans="3:8" x14ac:dyDescent="0.25">
      <c r="C1925" s="31"/>
      <c r="D1925" s="31"/>
      <c r="E1925" s="18"/>
      <c r="F1925" s="31"/>
      <c r="H1925" s="36"/>
    </row>
    <row r="1926" spans="3:8" x14ac:dyDescent="0.25">
      <c r="C1926" s="31"/>
      <c r="D1926" s="31"/>
      <c r="E1926" s="18"/>
      <c r="F1926" s="31"/>
      <c r="H1926" s="36"/>
    </row>
    <row r="1927" spans="3:8" x14ac:dyDescent="0.25">
      <c r="C1927" s="31"/>
      <c r="D1927" s="31"/>
      <c r="E1927" s="18"/>
      <c r="F1927" s="31"/>
      <c r="H1927" s="36"/>
    </row>
    <row r="1928" spans="3:8" x14ac:dyDescent="0.25">
      <c r="C1928" s="31"/>
      <c r="D1928" s="31"/>
      <c r="E1928" s="18"/>
      <c r="F1928" s="31"/>
      <c r="H1928" s="36"/>
    </row>
    <row r="1929" spans="3:8" x14ac:dyDescent="0.25">
      <c r="C1929" s="31"/>
      <c r="D1929" s="31"/>
      <c r="E1929" s="18"/>
      <c r="F1929" s="31"/>
      <c r="H1929" s="36"/>
    </row>
    <row r="1930" spans="3:8" x14ac:dyDescent="0.25">
      <c r="C1930" s="31"/>
      <c r="D1930" s="31"/>
      <c r="E1930" s="18"/>
      <c r="F1930" s="31"/>
      <c r="H1930" s="36"/>
    </row>
    <row r="1931" spans="3:8" x14ac:dyDescent="0.25">
      <c r="C1931" s="31"/>
      <c r="D1931" s="31"/>
      <c r="E1931" s="18"/>
      <c r="F1931" s="31"/>
      <c r="H1931" s="36"/>
    </row>
    <row r="1932" spans="3:8" x14ac:dyDescent="0.25">
      <c r="C1932" s="31"/>
      <c r="D1932" s="31"/>
      <c r="E1932" s="18"/>
      <c r="F1932" s="31"/>
      <c r="H1932" s="36"/>
    </row>
    <row r="1933" spans="3:8" x14ac:dyDescent="0.25">
      <c r="C1933" s="31"/>
      <c r="D1933" s="31"/>
      <c r="E1933" s="18"/>
      <c r="F1933" s="31"/>
      <c r="H1933" s="36"/>
    </row>
    <row r="1934" spans="3:8" x14ac:dyDescent="0.25">
      <c r="C1934" s="31"/>
      <c r="D1934" s="31"/>
      <c r="E1934" s="18"/>
      <c r="F1934" s="31"/>
      <c r="H1934" s="36"/>
    </row>
    <row r="1935" spans="3:8" x14ac:dyDescent="0.25">
      <c r="C1935" s="31"/>
      <c r="D1935" s="31"/>
      <c r="E1935" s="18"/>
      <c r="F1935" s="31"/>
      <c r="H1935" s="36"/>
    </row>
    <row r="1936" spans="3:8" x14ac:dyDescent="0.25">
      <c r="C1936" s="31"/>
      <c r="D1936" s="31"/>
      <c r="E1936" s="18"/>
      <c r="F1936" s="31"/>
      <c r="H1936" s="36"/>
    </row>
    <row r="1937" spans="3:8" x14ac:dyDescent="0.25">
      <c r="C1937" s="31"/>
      <c r="D1937" s="31"/>
      <c r="E1937" s="18"/>
      <c r="F1937" s="31"/>
      <c r="H1937" s="36"/>
    </row>
    <row r="1938" spans="3:8" x14ac:dyDescent="0.25">
      <c r="C1938" s="31"/>
      <c r="D1938" s="31"/>
      <c r="E1938" s="18"/>
      <c r="F1938" s="31"/>
      <c r="H1938" s="36"/>
    </row>
    <row r="1939" spans="3:8" x14ac:dyDescent="0.25">
      <c r="C1939" s="31"/>
      <c r="D1939" s="31"/>
      <c r="E1939" s="18"/>
      <c r="F1939" s="31"/>
      <c r="H1939" s="36"/>
    </row>
    <row r="1940" spans="3:8" x14ac:dyDescent="0.25">
      <c r="C1940" s="31"/>
      <c r="D1940" s="31"/>
      <c r="E1940" s="18"/>
      <c r="F1940" s="31"/>
      <c r="H1940" s="36"/>
    </row>
    <row r="1941" spans="3:8" x14ac:dyDescent="0.25">
      <c r="C1941" s="31"/>
      <c r="D1941" s="31"/>
      <c r="E1941" s="18"/>
      <c r="F1941" s="31"/>
      <c r="H1941" s="36"/>
    </row>
    <row r="1942" spans="3:8" x14ac:dyDescent="0.25">
      <c r="C1942" s="31"/>
      <c r="D1942" s="31"/>
      <c r="E1942" s="18"/>
      <c r="F1942" s="31"/>
      <c r="H1942" s="36"/>
    </row>
    <row r="1943" spans="3:8" x14ac:dyDescent="0.25">
      <c r="C1943" s="31"/>
      <c r="D1943" s="31"/>
      <c r="E1943" s="18"/>
      <c r="F1943" s="31"/>
      <c r="H1943" s="36"/>
    </row>
    <row r="1944" spans="3:8" x14ac:dyDescent="0.25">
      <c r="C1944" s="31"/>
      <c r="D1944" s="31"/>
      <c r="E1944" s="18"/>
      <c r="F1944" s="31"/>
      <c r="H1944" s="36"/>
    </row>
    <row r="1945" spans="3:8" x14ac:dyDescent="0.25">
      <c r="C1945" s="31"/>
      <c r="D1945" s="31"/>
      <c r="E1945" s="18"/>
      <c r="F1945" s="31"/>
      <c r="H1945" s="36"/>
    </row>
    <row r="1946" spans="3:8" x14ac:dyDescent="0.25">
      <c r="C1946" s="31"/>
      <c r="D1946" s="31"/>
      <c r="E1946" s="18"/>
      <c r="F1946" s="31"/>
      <c r="H1946" s="36"/>
    </row>
    <row r="1947" spans="3:8" x14ac:dyDescent="0.25">
      <c r="C1947" s="31"/>
      <c r="D1947" s="31"/>
      <c r="E1947" s="18"/>
      <c r="F1947" s="31"/>
      <c r="H1947" s="36"/>
    </row>
    <row r="1948" spans="3:8" x14ac:dyDescent="0.25">
      <c r="C1948" s="31"/>
      <c r="D1948" s="31"/>
      <c r="E1948" s="18"/>
      <c r="F1948" s="31"/>
      <c r="H1948" s="36"/>
    </row>
    <row r="1949" spans="3:8" x14ac:dyDescent="0.25">
      <c r="C1949" s="31"/>
      <c r="D1949" s="31"/>
      <c r="E1949" s="18"/>
      <c r="F1949" s="31"/>
      <c r="H1949" s="36"/>
    </row>
    <row r="1950" spans="3:8" x14ac:dyDescent="0.25">
      <c r="C1950" s="31"/>
      <c r="D1950" s="31"/>
      <c r="E1950" s="18"/>
      <c r="F1950" s="31"/>
      <c r="H1950" s="36"/>
    </row>
    <row r="1951" spans="3:8" x14ac:dyDescent="0.25">
      <c r="C1951" s="31"/>
      <c r="D1951" s="31"/>
      <c r="E1951" s="18"/>
      <c r="F1951" s="31"/>
      <c r="H1951" s="36"/>
    </row>
    <row r="1952" spans="3:8" x14ac:dyDescent="0.25">
      <c r="C1952" s="31"/>
      <c r="D1952" s="31"/>
      <c r="E1952" s="18"/>
      <c r="F1952" s="31"/>
      <c r="H1952" s="36"/>
    </row>
    <row r="1953" spans="3:8" x14ac:dyDescent="0.25">
      <c r="C1953" s="31"/>
      <c r="D1953" s="31"/>
      <c r="E1953" s="18"/>
      <c r="F1953" s="31"/>
      <c r="H1953" s="36"/>
    </row>
    <row r="1954" spans="3:8" x14ac:dyDescent="0.25">
      <c r="C1954" s="31"/>
      <c r="D1954" s="31"/>
      <c r="E1954" s="18"/>
      <c r="F1954" s="31"/>
      <c r="H1954" s="36"/>
    </row>
    <row r="1955" spans="3:8" x14ac:dyDescent="0.25">
      <c r="C1955" s="31"/>
      <c r="D1955" s="31"/>
      <c r="E1955" s="18"/>
      <c r="F1955" s="31"/>
      <c r="H1955" s="36"/>
    </row>
    <row r="1956" spans="3:8" x14ac:dyDescent="0.25">
      <c r="C1956" s="31"/>
      <c r="D1956" s="31"/>
      <c r="E1956" s="18"/>
      <c r="F1956" s="31"/>
      <c r="H1956" s="36"/>
    </row>
    <row r="1957" spans="3:8" x14ac:dyDescent="0.25">
      <c r="C1957" s="31"/>
      <c r="D1957" s="31"/>
      <c r="E1957" s="18"/>
      <c r="F1957" s="31"/>
      <c r="H1957" s="36"/>
    </row>
    <row r="1958" spans="3:8" x14ac:dyDescent="0.25">
      <c r="C1958" s="31"/>
      <c r="D1958" s="31"/>
      <c r="E1958" s="18"/>
      <c r="F1958" s="31"/>
      <c r="H1958" s="36"/>
    </row>
    <row r="1959" spans="3:8" x14ac:dyDescent="0.25">
      <c r="C1959" s="31"/>
      <c r="D1959" s="31"/>
      <c r="E1959" s="18"/>
      <c r="F1959" s="31"/>
      <c r="H1959" s="36"/>
    </row>
    <row r="1960" spans="3:8" x14ac:dyDescent="0.25">
      <c r="C1960" s="31"/>
      <c r="D1960" s="31"/>
      <c r="E1960" s="18"/>
      <c r="F1960" s="31"/>
      <c r="H1960" s="36"/>
    </row>
    <row r="1961" spans="3:8" x14ac:dyDescent="0.25">
      <c r="C1961" s="31"/>
      <c r="D1961" s="31"/>
      <c r="E1961" s="18"/>
      <c r="F1961" s="31"/>
      <c r="H1961" s="36"/>
    </row>
    <row r="1962" spans="3:8" x14ac:dyDescent="0.25">
      <c r="C1962" s="31"/>
      <c r="D1962" s="31"/>
      <c r="E1962" s="18"/>
      <c r="F1962" s="31"/>
      <c r="H1962" s="36"/>
    </row>
    <row r="1963" spans="3:8" x14ac:dyDescent="0.25">
      <c r="C1963" s="31"/>
      <c r="D1963" s="31"/>
      <c r="E1963" s="18"/>
      <c r="F1963" s="31"/>
      <c r="H1963" s="36"/>
    </row>
    <row r="1964" spans="3:8" x14ac:dyDescent="0.25">
      <c r="C1964" s="31"/>
      <c r="D1964" s="31"/>
      <c r="E1964" s="18"/>
      <c r="F1964" s="31"/>
      <c r="H1964" s="36"/>
    </row>
    <row r="1965" spans="3:8" x14ac:dyDescent="0.25">
      <c r="C1965" s="31"/>
      <c r="D1965" s="31"/>
      <c r="E1965" s="18"/>
      <c r="F1965" s="31"/>
      <c r="H1965" s="36"/>
    </row>
    <row r="1966" spans="3:8" x14ac:dyDescent="0.25">
      <c r="C1966" s="31"/>
      <c r="D1966" s="31"/>
      <c r="E1966" s="18"/>
      <c r="F1966" s="31"/>
      <c r="H1966" s="36"/>
    </row>
    <row r="1967" spans="3:8" x14ac:dyDescent="0.25">
      <c r="C1967" s="31"/>
      <c r="D1967" s="31"/>
      <c r="E1967" s="18"/>
      <c r="F1967" s="31"/>
      <c r="H1967" s="36"/>
    </row>
    <row r="1968" spans="3:8" x14ac:dyDescent="0.25">
      <c r="C1968" s="31"/>
      <c r="D1968" s="31"/>
      <c r="E1968" s="18"/>
      <c r="F1968" s="31"/>
      <c r="H1968" s="36"/>
    </row>
    <row r="1969" spans="3:8" x14ac:dyDescent="0.25">
      <c r="C1969" s="31"/>
      <c r="D1969" s="31"/>
      <c r="E1969" s="18"/>
      <c r="F1969" s="31"/>
      <c r="H1969" s="36"/>
    </row>
    <row r="1970" spans="3:8" x14ac:dyDescent="0.25">
      <c r="C1970" s="31"/>
      <c r="D1970" s="31"/>
      <c r="E1970" s="18"/>
      <c r="F1970" s="31"/>
      <c r="H1970" s="36"/>
    </row>
    <row r="1971" spans="3:8" x14ac:dyDescent="0.25">
      <c r="C1971" s="31"/>
      <c r="D1971" s="31"/>
      <c r="E1971" s="18"/>
      <c r="F1971" s="31"/>
      <c r="H1971" s="36"/>
    </row>
    <row r="1972" spans="3:8" x14ac:dyDescent="0.25">
      <c r="C1972" s="31"/>
      <c r="D1972" s="31"/>
      <c r="E1972" s="18"/>
      <c r="F1972" s="31"/>
      <c r="H1972" s="36"/>
    </row>
    <row r="1973" spans="3:8" x14ac:dyDescent="0.25">
      <c r="C1973" s="31"/>
      <c r="D1973" s="31"/>
      <c r="E1973" s="18"/>
      <c r="F1973" s="31"/>
      <c r="H1973" s="36"/>
    </row>
    <row r="1974" spans="3:8" x14ac:dyDescent="0.25">
      <c r="C1974" s="31"/>
      <c r="D1974" s="31"/>
      <c r="E1974" s="18"/>
      <c r="F1974" s="31"/>
      <c r="H1974" s="36"/>
    </row>
    <row r="1975" spans="3:8" x14ac:dyDescent="0.25">
      <c r="C1975" s="31"/>
      <c r="D1975" s="31"/>
      <c r="E1975" s="18"/>
      <c r="F1975" s="31"/>
      <c r="H1975" s="36"/>
    </row>
    <row r="1976" spans="3:8" x14ac:dyDescent="0.25">
      <c r="C1976" s="31"/>
      <c r="D1976" s="31"/>
      <c r="E1976" s="18"/>
      <c r="F1976" s="31"/>
      <c r="H1976" s="36"/>
    </row>
    <row r="1977" spans="3:8" x14ac:dyDescent="0.25">
      <c r="C1977" s="31"/>
      <c r="D1977" s="31"/>
      <c r="E1977" s="18"/>
      <c r="F1977" s="31"/>
      <c r="H1977" s="36"/>
    </row>
    <row r="1978" spans="3:8" x14ac:dyDescent="0.25">
      <c r="C1978" s="31"/>
      <c r="D1978" s="31"/>
      <c r="E1978" s="18"/>
      <c r="F1978" s="31"/>
      <c r="H1978" s="36"/>
    </row>
    <row r="1979" spans="3:8" x14ac:dyDescent="0.25">
      <c r="C1979" s="31"/>
      <c r="D1979" s="31"/>
      <c r="E1979" s="18"/>
      <c r="F1979" s="31"/>
      <c r="H1979" s="36"/>
    </row>
    <row r="1980" spans="3:8" x14ac:dyDescent="0.25">
      <c r="C1980" s="31"/>
      <c r="D1980" s="31"/>
      <c r="E1980" s="18"/>
      <c r="F1980" s="31"/>
      <c r="H1980" s="36"/>
    </row>
    <row r="1981" spans="3:8" x14ac:dyDescent="0.25">
      <c r="C1981" s="31"/>
      <c r="D1981" s="31"/>
      <c r="E1981" s="18"/>
      <c r="F1981" s="31"/>
      <c r="H1981" s="36"/>
    </row>
    <row r="1982" spans="3:8" x14ac:dyDescent="0.25">
      <c r="C1982" s="31"/>
      <c r="D1982" s="31"/>
      <c r="E1982" s="18"/>
      <c r="F1982" s="31"/>
      <c r="H1982" s="36"/>
    </row>
    <row r="1983" spans="3:8" x14ac:dyDescent="0.25">
      <c r="C1983" s="31"/>
      <c r="D1983" s="31"/>
      <c r="E1983" s="18"/>
      <c r="F1983" s="31"/>
      <c r="H1983" s="36"/>
    </row>
    <row r="1984" spans="3:8" x14ac:dyDescent="0.25">
      <c r="C1984" s="31"/>
      <c r="D1984" s="31"/>
      <c r="E1984" s="18"/>
      <c r="F1984" s="31"/>
      <c r="H1984" s="36"/>
    </row>
    <row r="1985" spans="3:8" x14ac:dyDescent="0.25">
      <c r="C1985" s="31"/>
      <c r="D1985" s="31"/>
      <c r="E1985" s="18"/>
      <c r="F1985" s="31"/>
      <c r="H1985" s="36"/>
    </row>
    <row r="1986" spans="3:8" x14ac:dyDescent="0.25">
      <c r="C1986" s="31"/>
      <c r="D1986" s="31"/>
      <c r="E1986" s="18"/>
      <c r="F1986" s="31"/>
      <c r="H1986" s="36"/>
    </row>
    <row r="1987" spans="3:8" x14ac:dyDescent="0.25">
      <c r="C1987" s="31"/>
      <c r="D1987" s="31"/>
      <c r="E1987" s="18"/>
      <c r="F1987" s="31"/>
      <c r="H1987" s="36"/>
    </row>
    <row r="1988" spans="3:8" x14ac:dyDescent="0.25">
      <c r="C1988" s="31"/>
      <c r="D1988" s="31"/>
      <c r="E1988" s="18"/>
      <c r="F1988" s="31"/>
      <c r="H1988" s="36"/>
    </row>
    <row r="1989" spans="3:8" x14ac:dyDescent="0.25">
      <c r="C1989" s="31"/>
      <c r="D1989" s="31"/>
      <c r="E1989" s="18"/>
      <c r="F1989" s="31"/>
      <c r="H1989" s="36"/>
    </row>
    <row r="1990" spans="3:8" x14ac:dyDescent="0.25">
      <c r="C1990" s="31"/>
      <c r="D1990" s="31"/>
      <c r="E1990" s="18"/>
      <c r="F1990" s="31"/>
      <c r="H1990" s="36"/>
    </row>
    <row r="1991" spans="3:8" x14ac:dyDescent="0.25">
      <c r="C1991" s="31"/>
      <c r="D1991" s="31"/>
      <c r="E1991" s="18"/>
      <c r="F1991" s="31"/>
      <c r="H1991" s="36"/>
    </row>
    <row r="1992" spans="3:8" x14ac:dyDescent="0.25">
      <c r="C1992" s="31"/>
      <c r="D1992" s="31"/>
      <c r="E1992" s="18"/>
      <c r="F1992" s="31"/>
      <c r="H1992" s="36"/>
    </row>
    <row r="1993" spans="3:8" x14ac:dyDescent="0.25">
      <c r="C1993" s="31"/>
      <c r="D1993" s="31"/>
      <c r="E1993" s="18"/>
      <c r="F1993" s="31"/>
      <c r="H1993" s="36"/>
    </row>
    <row r="1994" spans="3:8" x14ac:dyDescent="0.25">
      <c r="C1994" s="31"/>
      <c r="D1994" s="31"/>
      <c r="E1994" s="18"/>
      <c r="F1994" s="31"/>
      <c r="H1994" s="36"/>
    </row>
    <row r="1995" spans="3:8" x14ac:dyDescent="0.25">
      <c r="C1995" s="31"/>
      <c r="D1995" s="31"/>
      <c r="E1995" s="18"/>
      <c r="F1995" s="31"/>
      <c r="H1995" s="36"/>
    </row>
    <row r="1996" spans="3:8" x14ac:dyDescent="0.25">
      <c r="C1996" s="31"/>
      <c r="D1996" s="31"/>
      <c r="E1996" s="18"/>
      <c r="F1996" s="31"/>
      <c r="H1996" s="36"/>
    </row>
    <row r="1997" spans="3:8" x14ac:dyDescent="0.25">
      <c r="C1997" s="31"/>
      <c r="D1997" s="31"/>
      <c r="E1997" s="18"/>
      <c r="F1997" s="31"/>
      <c r="H1997" s="36"/>
    </row>
    <row r="1998" spans="3:8" x14ac:dyDescent="0.25">
      <c r="C1998" s="31"/>
      <c r="D1998" s="31"/>
      <c r="E1998" s="18"/>
      <c r="F1998" s="31"/>
      <c r="H1998" s="36"/>
    </row>
    <row r="1999" spans="3:8" x14ac:dyDescent="0.25">
      <c r="C1999" s="31"/>
      <c r="D1999" s="31"/>
      <c r="E1999" s="18"/>
      <c r="F1999" s="31"/>
      <c r="H1999" s="36"/>
    </row>
    <row r="2000" spans="3:8" x14ac:dyDescent="0.25">
      <c r="C2000" s="31"/>
      <c r="D2000" s="31"/>
      <c r="E2000" s="18"/>
      <c r="F2000" s="31"/>
      <c r="H2000" s="36"/>
    </row>
    <row r="2001" spans="3:8" x14ac:dyDescent="0.25">
      <c r="C2001" s="31"/>
      <c r="D2001" s="31"/>
      <c r="E2001" s="18"/>
      <c r="F2001" s="31"/>
      <c r="H2001" s="36"/>
    </row>
    <row r="2002" spans="3:8" x14ac:dyDescent="0.25">
      <c r="C2002" s="31"/>
      <c r="D2002" s="31"/>
      <c r="E2002" s="18"/>
      <c r="F2002" s="31"/>
      <c r="H2002" s="36"/>
    </row>
    <row r="2003" spans="3:8" x14ac:dyDescent="0.25">
      <c r="C2003" s="31"/>
      <c r="D2003" s="31"/>
      <c r="E2003" s="18"/>
      <c r="F2003" s="31"/>
      <c r="H2003" s="36"/>
    </row>
    <row r="2004" spans="3:8" x14ac:dyDescent="0.25">
      <c r="C2004" s="31"/>
      <c r="D2004" s="31"/>
      <c r="E2004" s="18"/>
      <c r="F2004" s="31"/>
      <c r="H2004" s="36"/>
    </row>
    <row r="2005" spans="3:8" x14ac:dyDescent="0.25">
      <c r="C2005" s="31"/>
      <c r="D2005" s="31"/>
      <c r="E2005" s="18"/>
      <c r="F2005" s="31"/>
      <c r="H2005" s="36"/>
    </row>
    <row r="2006" spans="3:8" x14ac:dyDescent="0.25">
      <c r="C2006" s="31"/>
      <c r="D2006" s="31"/>
      <c r="E2006" s="18"/>
      <c r="F2006" s="31"/>
      <c r="H2006" s="36"/>
    </row>
    <row r="2007" spans="3:8" x14ac:dyDescent="0.25">
      <c r="C2007" s="31"/>
      <c r="D2007" s="31"/>
      <c r="E2007" s="18"/>
      <c r="F2007" s="31"/>
      <c r="H2007" s="36"/>
    </row>
    <row r="2008" spans="3:8" x14ac:dyDescent="0.25">
      <c r="C2008" s="31"/>
      <c r="D2008" s="31"/>
      <c r="E2008" s="18"/>
      <c r="F2008" s="31"/>
      <c r="H2008" s="36"/>
    </row>
    <row r="2009" spans="3:8" x14ac:dyDescent="0.25">
      <c r="C2009" s="31"/>
      <c r="D2009" s="31"/>
      <c r="E2009" s="18"/>
      <c r="F2009" s="31"/>
      <c r="H2009" s="36"/>
    </row>
    <row r="2010" spans="3:8" x14ac:dyDescent="0.25">
      <c r="C2010" s="31"/>
      <c r="D2010" s="31"/>
      <c r="E2010" s="18"/>
      <c r="F2010" s="31"/>
      <c r="H2010" s="36"/>
    </row>
    <row r="2011" spans="3:8" x14ac:dyDescent="0.25">
      <c r="C2011" s="31"/>
      <c r="D2011" s="31"/>
      <c r="E2011" s="18"/>
      <c r="F2011" s="31"/>
      <c r="H2011" s="36"/>
    </row>
    <row r="2012" spans="3:8" x14ac:dyDescent="0.25">
      <c r="C2012" s="31"/>
      <c r="D2012" s="31"/>
      <c r="E2012" s="18"/>
      <c r="F2012" s="31"/>
      <c r="H2012" s="36"/>
    </row>
    <row r="2013" spans="3:8" x14ac:dyDescent="0.25">
      <c r="C2013" s="31"/>
      <c r="D2013" s="31"/>
      <c r="E2013" s="18"/>
      <c r="F2013" s="31"/>
      <c r="H2013" s="36"/>
    </row>
    <row r="2014" spans="3:8" x14ac:dyDescent="0.25">
      <c r="C2014" s="31"/>
      <c r="D2014" s="31"/>
      <c r="E2014" s="18"/>
      <c r="F2014" s="31"/>
      <c r="H2014" s="36"/>
    </row>
    <row r="2015" spans="3:8" x14ac:dyDescent="0.25">
      <c r="C2015" s="31"/>
      <c r="D2015" s="31"/>
      <c r="E2015" s="18"/>
      <c r="F2015" s="31"/>
      <c r="H2015" s="36"/>
    </row>
    <row r="2016" spans="3:8" x14ac:dyDescent="0.25">
      <c r="C2016" s="31"/>
      <c r="D2016" s="31"/>
      <c r="E2016" s="18"/>
      <c r="F2016" s="31"/>
      <c r="H2016" s="36"/>
    </row>
    <row r="2017" spans="3:8" x14ac:dyDescent="0.25">
      <c r="C2017" s="31"/>
      <c r="D2017" s="31"/>
      <c r="E2017" s="18"/>
      <c r="F2017" s="31"/>
      <c r="H2017" s="36"/>
    </row>
    <row r="2018" spans="3:8" x14ac:dyDescent="0.25">
      <c r="C2018" s="31"/>
      <c r="D2018" s="31"/>
      <c r="E2018" s="18"/>
      <c r="F2018" s="31"/>
      <c r="H2018" s="36"/>
    </row>
    <row r="2019" spans="3:8" x14ac:dyDescent="0.25">
      <c r="C2019" s="31"/>
      <c r="D2019" s="31"/>
      <c r="E2019" s="18"/>
      <c r="F2019" s="31"/>
      <c r="H2019" s="36"/>
    </row>
    <row r="2020" spans="3:8" x14ac:dyDescent="0.25">
      <c r="C2020" s="31"/>
      <c r="D2020" s="31"/>
      <c r="E2020" s="18"/>
      <c r="F2020" s="31"/>
      <c r="H2020" s="36"/>
    </row>
    <row r="2021" spans="3:8" x14ac:dyDescent="0.25">
      <c r="C2021" s="31"/>
      <c r="D2021" s="31"/>
      <c r="E2021" s="18"/>
      <c r="F2021" s="31"/>
      <c r="H2021" s="36"/>
    </row>
    <row r="2022" spans="3:8" x14ac:dyDescent="0.25">
      <c r="C2022" s="31"/>
      <c r="D2022" s="31"/>
      <c r="E2022" s="18"/>
      <c r="F2022" s="31"/>
      <c r="H2022" s="36"/>
    </row>
    <row r="2023" spans="3:8" x14ac:dyDescent="0.25">
      <c r="C2023" s="31"/>
      <c r="D2023" s="31"/>
      <c r="E2023" s="18"/>
      <c r="F2023" s="31"/>
      <c r="H2023" s="36"/>
    </row>
    <row r="2024" spans="3:8" x14ac:dyDescent="0.25">
      <c r="C2024" s="31"/>
      <c r="D2024" s="31"/>
      <c r="E2024" s="18"/>
      <c r="F2024" s="31"/>
      <c r="H2024" s="36"/>
    </row>
    <row r="2025" spans="3:8" x14ac:dyDescent="0.25">
      <c r="C2025" s="31"/>
      <c r="D2025" s="31"/>
      <c r="E2025" s="18"/>
      <c r="F2025" s="31"/>
      <c r="H2025" s="36"/>
    </row>
    <row r="2026" spans="3:8" x14ac:dyDescent="0.25">
      <c r="C2026" s="31"/>
      <c r="D2026" s="31"/>
      <c r="E2026" s="18"/>
      <c r="F2026" s="31"/>
      <c r="H2026" s="36"/>
    </row>
    <row r="2027" spans="3:8" x14ac:dyDescent="0.25">
      <c r="C2027" s="31"/>
      <c r="D2027" s="31"/>
      <c r="E2027" s="18"/>
      <c r="F2027" s="31"/>
      <c r="H2027" s="36"/>
    </row>
    <row r="2028" spans="3:8" x14ac:dyDescent="0.25">
      <c r="C2028" s="31"/>
      <c r="D2028" s="31"/>
      <c r="E2028" s="18"/>
      <c r="F2028" s="31"/>
      <c r="H2028" s="36"/>
    </row>
    <row r="2029" spans="3:8" x14ac:dyDescent="0.25">
      <c r="C2029" s="31"/>
      <c r="D2029" s="31"/>
      <c r="E2029" s="18"/>
      <c r="F2029" s="31"/>
      <c r="H2029" s="36"/>
    </row>
    <row r="2030" spans="3:8" x14ac:dyDescent="0.25">
      <c r="C2030" s="31"/>
      <c r="D2030" s="31"/>
      <c r="E2030" s="18"/>
      <c r="F2030" s="31"/>
      <c r="H2030" s="36"/>
    </row>
    <row r="2031" spans="3:8" x14ac:dyDescent="0.25">
      <c r="C2031" s="31"/>
      <c r="D2031" s="31"/>
      <c r="E2031" s="18"/>
      <c r="F2031" s="31"/>
      <c r="H2031" s="36"/>
    </row>
    <row r="2032" spans="3:8" x14ac:dyDescent="0.25">
      <c r="C2032" s="31"/>
      <c r="D2032" s="31"/>
      <c r="E2032" s="18"/>
      <c r="F2032" s="31"/>
      <c r="H2032" s="36"/>
    </row>
    <row r="2033" spans="3:8" x14ac:dyDescent="0.25">
      <c r="C2033" s="31"/>
      <c r="D2033" s="31"/>
      <c r="E2033" s="18"/>
      <c r="F2033" s="31"/>
      <c r="H2033" s="36"/>
    </row>
    <row r="2034" spans="3:8" x14ac:dyDescent="0.25">
      <c r="C2034" s="31"/>
      <c r="D2034" s="31"/>
      <c r="E2034" s="18"/>
      <c r="F2034" s="31"/>
      <c r="H2034" s="36"/>
    </row>
    <row r="2035" spans="3:8" x14ac:dyDescent="0.25">
      <c r="C2035" s="31"/>
      <c r="D2035" s="31"/>
      <c r="E2035" s="18"/>
      <c r="F2035" s="31"/>
      <c r="H2035" s="36"/>
    </row>
    <row r="2036" spans="3:8" x14ac:dyDescent="0.25">
      <c r="C2036" s="31"/>
      <c r="D2036" s="31"/>
      <c r="E2036" s="18"/>
      <c r="F2036" s="31"/>
      <c r="H2036" s="36"/>
    </row>
    <row r="2037" spans="3:8" x14ac:dyDescent="0.25">
      <c r="C2037" s="31"/>
      <c r="D2037" s="31"/>
      <c r="E2037" s="18"/>
      <c r="F2037" s="31"/>
      <c r="H2037" s="36"/>
    </row>
    <row r="2038" spans="3:8" x14ac:dyDescent="0.25">
      <c r="C2038" s="31"/>
      <c r="D2038" s="31"/>
      <c r="E2038" s="18"/>
      <c r="F2038" s="31"/>
      <c r="H2038" s="36"/>
    </row>
    <row r="2039" spans="3:8" x14ac:dyDescent="0.25">
      <c r="C2039" s="31"/>
      <c r="D2039" s="31"/>
      <c r="E2039" s="18"/>
      <c r="F2039" s="31"/>
      <c r="H2039" s="36"/>
    </row>
    <row r="2040" spans="3:8" x14ac:dyDescent="0.25">
      <c r="C2040" s="31"/>
      <c r="D2040" s="31"/>
      <c r="E2040" s="18"/>
      <c r="F2040" s="31"/>
      <c r="H2040" s="36"/>
    </row>
    <row r="2041" spans="3:8" x14ac:dyDescent="0.25">
      <c r="C2041" s="31"/>
      <c r="D2041" s="31"/>
      <c r="E2041" s="18"/>
      <c r="F2041" s="31"/>
      <c r="H2041" s="36"/>
    </row>
    <row r="2042" spans="3:8" x14ac:dyDescent="0.25">
      <c r="C2042" s="31"/>
      <c r="D2042" s="31"/>
      <c r="E2042" s="18"/>
      <c r="F2042" s="31"/>
      <c r="H2042" s="36"/>
    </row>
    <row r="2043" spans="3:8" x14ac:dyDescent="0.25">
      <c r="C2043" s="31"/>
      <c r="D2043" s="31"/>
      <c r="E2043" s="18"/>
      <c r="F2043" s="31"/>
      <c r="H2043" s="36"/>
    </row>
    <row r="2044" spans="3:8" x14ac:dyDescent="0.25">
      <c r="C2044" s="31"/>
      <c r="D2044" s="31"/>
      <c r="E2044" s="18"/>
      <c r="F2044" s="31"/>
      <c r="H2044" s="36"/>
    </row>
    <row r="2045" spans="3:8" x14ac:dyDescent="0.25">
      <c r="C2045" s="31"/>
      <c r="D2045" s="31"/>
      <c r="E2045" s="18"/>
      <c r="F2045" s="31"/>
      <c r="H2045" s="36"/>
    </row>
    <row r="2046" spans="3:8" x14ac:dyDescent="0.25">
      <c r="C2046" s="31"/>
      <c r="D2046" s="31"/>
      <c r="E2046" s="18"/>
      <c r="F2046" s="31"/>
      <c r="H2046" s="36"/>
    </row>
    <row r="2047" spans="3:8" x14ac:dyDescent="0.25">
      <c r="C2047" s="31"/>
      <c r="D2047" s="31"/>
      <c r="E2047" s="18"/>
      <c r="F2047" s="31"/>
      <c r="H2047" s="36"/>
    </row>
    <row r="2048" spans="3:8" x14ac:dyDescent="0.25">
      <c r="C2048" s="31"/>
      <c r="D2048" s="31"/>
      <c r="E2048" s="18"/>
      <c r="F2048" s="31"/>
      <c r="H2048" s="36"/>
    </row>
    <row r="2049" spans="3:8" x14ac:dyDescent="0.25">
      <c r="C2049" s="31"/>
      <c r="D2049" s="31"/>
      <c r="E2049" s="18"/>
      <c r="F2049" s="31"/>
      <c r="H2049" s="36"/>
    </row>
    <row r="2050" spans="3:8" x14ac:dyDescent="0.25">
      <c r="C2050" s="31"/>
      <c r="D2050" s="31"/>
      <c r="E2050" s="18"/>
      <c r="F2050" s="31"/>
      <c r="H2050" s="36"/>
    </row>
    <row r="2051" spans="3:8" x14ac:dyDescent="0.25">
      <c r="C2051" s="31"/>
      <c r="D2051" s="31"/>
      <c r="E2051" s="18"/>
      <c r="F2051" s="31"/>
      <c r="H2051" s="36"/>
    </row>
    <row r="2052" spans="3:8" x14ac:dyDescent="0.25">
      <c r="C2052" s="31"/>
      <c r="D2052" s="31"/>
      <c r="E2052" s="18"/>
      <c r="F2052" s="31"/>
      <c r="H2052" s="36"/>
    </row>
    <row r="2053" spans="3:8" x14ac:dyDescent="0.25">
      <c r="C2053" s="31"/>
      <c r="D2053" s="31"/>
      <c r="E2053" s="18"/>
      <c r="F2053" s="31"/>
      <c r="H2053" s="36"/>
    </row>
    <row r="2054" spans="3:8" x14ac:dyDescent="0.25">
      <c r="C2054" s="31"/>
      <c r="D2054" s="31"/>
      <c r="E2054" s="18"/>
      <c r="F2054" s="31"/>
      <c r="H2054" s="36"/>
    </row>
    <row r="2055" spans="3:8" x14ac:dyDescent="0.25">
      <c r="C2055" s="31"/>
      <c r="D2055" s="31"/>
      <c r="E2055" s="18"/>
      <c r="F2055" s="31"/>
      <c r="H2055" s="36"/>
    </row>
    <row r="2056" spans="3:8" x14ac:dyDescent="0.25">
      <c r="C2056" s="31"/>
      <c r="D2056" s="31"/>
      <c r="E2056" s="18"/>
      <c r="F2056" s="31"/>
      <c r="H2056" s="36"/>
    </row>
    <row r="2057" spans="3:8" x14ac:dyDescent="0.25">
      <c r="C2057" s="31"/>
      <c r="D2057" s="31"/>
      <c r="E2057" s="18"/>
      <c r="F2057" s="31"/>
      <c r="H2057" s="36"/>
    </row>
    <row r="2058" spans="3:8" x14ac:dyDescent="0.25">
      <c r="C2058" s="31"/>
      <c r="D2058" s="31"/>
      <c r="E2058" s="18"/>
      <c r="F2058" s="31"/>
      <c r="H2058" s="36"/>
    </row>
    <row r="2059" spans="3:8" x14ac:dyDescent="0.25">
      <c r="C2059" s="31"/>
      <c r="D2059" s="31"/>
      <c r="E2059" s="18"/>
      <c r="F2059" s="31"/>
      <c r="H2059" s="36"/>
    </row>
    <row r="2060" spans="3:8" x14ac:dyDescent="0.25">
      <c r="C2060" s="31"/>
      <c r="D2060" s="31"/>
      <c r="E2060" s="18"/>
      <c r="F2060" s="31"/>
      <c r="H2060" s="36"/>
    </row>
    <row r="2061" spans="3:8" x14ac:dyDescent="0.25">
      <c r="C2061" s="31"/>
      <c r="D2061" s="31"/>
      <c r="E2061" s="18"/>
      <c r="F2061" s="31"/>
      <c r="H2061" s="36"/>
    </row>
    <row r="2062" spans="3:8" x14ac:dyDescent="0.25">
      <c r="C2062" s="31"/>
      <c r="D2062" s="31"/>
      <c r="E2062" s="18"/>
      <c r="F2062" s="31"/>
      <c r="H2062" s="36"/>
    </row>
    <row r="2063" spans="3:8" x14ac:dyDescent="0.25">
      <c r="C2063" s="31"/>
      <c r="D2063" s="31"/>
      <c r="E2063" s="18"/>
      <c r="F2063" s="31"/>
      <c r="H2063" s="36"/>
    </row>
    <row r="2064" spans="3:8" x14ac:dyDescent="0.25">
      <c r="C2064" s="31"/>
      <c r="D2064" s="31"/>
      <c r="E2064" s="18"/>
      <c r="F2064" s="31"/>
      <c r="H2064" s="36"/>
    </row>
    <row r="2065" spans="3:8" x14ac:dyDescent="0.25">
      <c r="C2065" s="31"/>
      <c r="D2065" s="31"/>
      <c r="E2065" s="18"/>
      <c r="F2065" s="31"/>
      <c r="H2065" s="36"/>
    </row>
    <row r="2066" spans="3:8" x14ac:dyDescent="0.25">
      <c r="C2066" s="31"/>
      <c r="D2066" s="31"/>
      <c r="E2066" s="18"/>
      <c r="F2066" s="31"/>
      <c r="H2066" s="36"/>
    </row>
    <row r="2067" spans="3:8" x14ac:dyDescent="0.25">
      <c r="C2067" s="31"/>
      <c r="D2067" s="31"/>
      <c r="E2067" s="18"/>
      <c r="F2067" s="31"/>
      <c r="H2067" s="36"/>
    </row>
    <row r="2068" spans="3:8" x14ac:dyDescent="0.25">
      <c r="C2068" s="31"/>
      <c r="D2068" s="31"/>
      <c r="E2068" s="18"/>
      <c r="F2068" s="31"/>
      <c r="H2068" s="36"/>
    </row>
    <row r="2069" spans="3:8" x14ac:dyDescent="0.25">
      <c r="C2069" s="31"/>
      <c r="D2069" s="31"/>
      <c r="E2069" s="18"/>
      <c r="F2069" s="31"/>
      <c r="H2069" s="36"/>
    </row>
    <row r="2070" spans="3:8" x14ac:dyDescent="0.25">
      <c r="C2070" s="31"/>
      <c r="D2070" s="31"/>
      <c r="E2070" s="18"/>
      <c r="F2070" s="31"/>
      <c r="H2070" s="36"/>
    </row>
    <row r="2071" spans="3:8" x14ac:dyDescent="0.25">
      <c r="C2071" s="31"/>
      <c r="D2071" s="31"/>
      <c r="E2071" s="18"/>
      <c r="F2071" s="31"/>
      <c r="H2071" s="36"/>
    </row>
    <row r="2072" spans="3:8" x14ac:dyDescent="0.25">
      <c r="C2072" s="31"/>
      <c r="D2072" s="31"/>
      <c r="E2072" s="18"/>
      <c r="F2072" s="31"/>
      <c r="H2072" s="36"/>
    </row>
    <row r="2073" spans="3:8" x14ac:dyDescent="0.25">
      <c r="C2073" s="31"/>
      <c r="D2073" s="31"/>
      <c r="E2073" s="18"/>
      <c r="F2073" s="31"/>
      <c r="H2073" s="36"/>
    </row>
    <row r="2074" spans="3:8" x14ac:dyDescent="0.25">
      <c r="C2074" s="31"/>
      <c r="D2074" s="31"/>
      <c r="E2074" s="18"/>
      <c r="F2074" s="31"/>
      <c r="H2074" s="36"/>
    </row>
    <row r="2075" spans="3:8" x14ac:dyDescent="0.25">
      <c r="C2075" s="31"/>
      <c r="D2075" s="31"/>
      <c r="E2075" s="18"/>
      <c r="F2075" s="31"/>
      <c r="H2075" s="36"/>
    </row>
    <row r="2076" spans="3:8" x14ac:dyDescent="0.25">
      <c r="C2076" s="31"/>
      <c r="D2076" s="31"/>
      <c r="E2076" s="18"/>
      <c r="F2076" s="31"/>
      <c r="H2076" s="36"/>
    </row>
    <row r="2077" spans="3:8" x14ac:dyDescent="0.25">
      <c r="C2077" s="31"/>
      <c r="D2077" s="31"/>
      <c r="E2077" s="18"/>
      <c r="F2077" s="31"/>
      <c r="H2077" s="36"/>
    </row>
    <row r="2078" spans="3:8" x14ac:dyDescent="0.25">
      <c r="C2078" s="31"/>
      <c r="D2078" s="31"/>
      <c r="E2078" s="18"/>
      <c r="F2078" s="31"/>
      <c r="H2078" s="36"/>
    </row>
    <row r="2079" spans="3:8" x14ac:dyDescent="0.25">
      <c r="C2079" s="31"/>
      <c r="D2079" s="31"/>
      <c r="E2079" s="18"/>
      <c r="F2079" s="31"/>
      <c r="H2079" s="36"/>
    </row>
    <row r="2080" spans="3:8" x14ac:dyDescent="0.25">
      <c r="C2080" s="31"/>
      <c r="D2080" s="31"/>
      <c r="E2080" s="18"/>
      <c r="F2080" s="31"/>
      <c r="H2080" s="36"/>
    </row>
    <row r="2081" spans="3:8" x14ac:dyDescent="0.25">
      <c r="C2081" s="31"/>
      <c r="D2081" s="31"/>
      <c r="E2081" s="18"/>
      <c r="F2081" s="31"/>
      <c r="H2081" s="36"/>
    </row>
    <row r="2082" spans="3:8" x14ac:dyDescent="0.25">
      <c r="C2082" s="31"/>
      <c r="D2082" s="31"/>
      <c r="E2082" s="18"/>
      <c r="F2082" s="31"/>
      <c r="H2082" s="36"/>
    </row>
    <row r="2083" spans="3:8" x14ac:dyDescent="0.25">
      <c r="C2083" s="31"/>
      <c r="D2083" s="31"/>
      <c r="E2083" s="18"/>
      <c r="F2083" s="31"/>
      <c r="H2083" s="36"/>
    </row>
    <row r="2084" spans="3:8" x14ac:dyDescent="0.25">
      <c r="C2084" s="31"/>
      <c r="D2084" s="31"/>
      <c r="E2084" s="18"/>
      <c r="F2084" s="31"/>
      <c r="H2084" s="36"/>
    </row>
    <row r="2085" spans="3:8" x14ac:dyDescent="0.25">
      <c r="C2085" s="31"/>
      <c r="D2085" s="31"/>
      <c r="E2085" s="18"/>
      <c r="F2085" s="31"/>
      <c r="H2085" s="36"/>
    </row>
    <row r="2086" spans="3:8" x14ac:dyDescent="0.25">
      <c r="C2086" s="31"/>
      <c r="D2086" s="31"/>
      <c r="E2086" s="18"/>
      <c r="F2086" s="31"/>
      <c r="H2086" s="36"/>
    </row>
    <row r="2087" spans="3:8" x14ac:dyDescent="0.25">
      <c r="C2087" s="31"/>
      <c r="D2087" s="31"/>
      <c r="E2087" s="18"/>
      <c r="F2087" s="31"/>
      <c r="H2087" s="36"/>
    </row>
    <row r="2088" spans="3:8" x14ac:dyDescent="0.25">
      <c r="C2088" s="31"/>
      <c r="D2088" s="31"/>
      <c r="E2088" s="18"/>
      <c r="F2088" s="31"/>
      <c r="H2088" s="36"/>
    </row>
    <row r="2089" spans="3:8" x14ac:dyDescent="0.25">
      <c r="C2089" s="31"/>
      <c r="D2089" s="31"/>
      <c r="E2089" s="18"/>
      <c r="F2089" s="31"/>
      <c r="H2089" s="36"/>
    </row>
    <row r="2090" spans="3:8" x14ac:dyDescent="0.25">
      <c r="C2090" s="31"/>
      <c r="D2090" s="31"/>
      <c r="E2090" s="18"/>
      <c r="F2090" s="31"/>
      <c r="H2090" s="36"/>
    </row>
    <row r="2091" spans="3:8" x14ac:dyDescent="0.25">
      <c r="C2091" s="31"/>
      <c r="D2091" s="31"/>
      <c r="E2091" s="18"/>
      <c r="F2091" s="31"/>
      <c r="H2091" s="36"/>
    </row>
    <row r="2092" spans="3:8" x14ac:dyDescent="0.25">
      <c r="C2092" s="31"/>
      <c r="D2092" s="31"/>
      <c r="E2092" s="18"/>
      <c r="F2092" s="31"/>
      <c r="H2092" s="36"/>
    </row>
    <row r="2093" spans="3:8" x14ac:dyDescent="0.25">
      <c r="C2093" s="31"/>
      <c r="D2093" s="31"/>
      <c r="E2093" s="18"/>
      <c r="F2093" s="31"/>
      <c r="H2093" s="36"/>
    </row>
    <row r="2094" spans="3:8" x14ac:dyDescent="0.25">
      <c r="C2094" s="31"/>
      <c r="D2094" s="31"/>
      <c r="E2094" s="18"/>
      <c r="F2094" s="31"/>
      <c r="H2094" s="36"/>
    </row>
    <row r="2095" spans="3:8" x14ac:dyDescent="0.25">
      <c r="C2095" s="31"/>
      <c r="D2095" s="31"/>
      <c r="E2095" s="18"/>
      <c r="F2095" s="31"/>
      <c r="H2095" s="36"/>
    </row>
    <row r="2096" spans="3:8" x14ac:dyDescent="0.25">
      <c r="C2096" s="31"/>
      <c r="D2096" s="31"/>
      <c r="E2096" s="18"/>
      <c r="F2096" s="31"/>
      <c r="H2096" s="36"/>
    </row>
    <row r="2097" spans="3:8" x14ac:dyDescent="0.25">
      <c r="C2097" s="31"/>
      <c r="D2097" s="31"/>
      <c r="E2097" s="18"/>
      <c r="F2097" s="31"/>
      <c r="H2097" s="36"/>
    </row>
    <row r="2098" spans="3:8" x14ac:dyDescent="0.25">
      <c r="C2098" s="31"/>
      <c r="D2098" s="31"/>
      <c r="E2098" s="18"/>
      <c r="F2098" s="31"/>
      <c r="H2098" s="36"/>
    </row>
    <row r="2099" spans="3:8" x14ac:dyDescent="0.25">
      <c r="C2099" s="31"/>
      <c r="D2099" s="31"/>
      <c r="E2099" s="18"/>
      <c r="F2099" s="31"/>
      <c r="H2099" s="36"/>
    </row>
    <row r="2100" spans="3:8" x14ac:dyDescent="0.25">
      <c r="C2100" s="31"/>
      <c r="D2100" s="31"/>
      <c r="E2100" s="18"/>
      <c r="F2100" s="31"/>
      <c r="H2100" s="36"/>
    </row>
    <row r="2101" spans="3:8" x14ac:dyDescent="0.25">
      <c r="C2101" s="31"/>
      <c r="D2101" s="31"/>
      <c r="E2101" s="18"/>
      <c r="F2101" s="31"/>
      <c r="H2101" s="36"/>
    </row>
    <row r="2102" spans="3:8" x14ac:dyDescent="0.25">
      <c r="C2102" s="31"/>
      <c r="D2102" s="31"/>
      <c r="E2102" s="18"/>
      <c r="F2102" s="31"/>
      <c r="H2102" s="36"/>
    </row>
    <row r="2103" spans="3:8" x14ac:dyDescent="0.25">
      <c r="C2103" s="31"/>
      <c r="D2103" s="31"/>
      <c r="E2103" s="18"/>
      <c r="F2103" s="31"/>
      <c r="H2103" s="36"/>
    </row>
    <row r="2104" spans="3:8" x14ac:dyDescent="0.25">
      <c r="C2104" s="31"/>
      <c r="D2104" s="31"/>
      <c r="E2104" s="18"/>
      <c r="F2104" s="31"/>
      <c r="H2104" s="36"/>
    </row>
    <row r="2105" spans="3:8" x14ac:dyDescent="0.25">
      <c r="C2105" s="31"/>
      <c r="D2105" s="31"/>
      <c r="E2105" s="18"/>
      <c r="F2105" s="31"/>
      <c r="H2105" s="36"/>
    </row>
    <row r="2106" spans="3:8" x14ac:dyDescent="0.25">
      <c r="C2106" s="31"/>
      <c r="D2106" s="31"/>
      <c r="E2106" s="18"/>
      <c r="F2106" s="31"/>
      <c r="H2106" s="36"/>
    </row>
    <row r="2107" spans="3:8" x14ac:dyDescent="0.25">
      <c r="C2107" s="31"/>
      <c r="D2107" s="31"/>
      <c r="E2107" s="18"/>
      <c r="F2107" s="31"/>
      <c r="H2107" s="36"/>
    </row>
    <row r="2108" spans="3:8" x14ac:dyDescent="0.25">
      <c r="C2108" s="31"/>
      <c r="D2108" s="31"/>
      <c r="E2108" s="18"/>
      <c r="F2108" s="31"/>
      <c r="H2108" s="36"/>
    </row>
    <row r="2109" spans="3:8" x14ac:dyDescent="0.25">
      <c r="C2109" s="31"/>
      <c r="D2109" s="31"/>
      <c r="E2109" s="18"/>
      <c r="F2109" s="31"/>
      <c r="H2109" s="36"/>
    </row>
    <row r="2110" spans="3:8" x14ac:dyDescent="0.25">
      <c r="C2110" s="31"/>
      <c r="D2110" s="31"/>
      <c r="E2110" s="18"/>
      <c r="F2110" s="31"/>
      <c r="H2110" s="36"/>
    </row>
    <row r="2111" spans="3:8" x14ac:dyDescent="0.25">
      <c r="C2111" s="31"/>
      <c r="D2111" s="31"/>
      <c r="E2111" s="18"/>
      <c r="F2111" s="31"/>
      <c r="H2111" s="36"/>
    </row>
    <row r="2112" spans="3:8" x14ac:dyDescent="0.25">
      <c r="C2112" s="31"/>
      <c r="D2112" s="31"/>
      <c r="E2112" s="18"/>
      <c r="F2112" s="31"/>
      <c r="H2112" s="36"/>
    </row>
    <row r="2113" spans="3:8" x14ac:dyDescent="0.25">
      <c r="C2113" s="31"/>
      <c r="D2113" s="31"/>
      <c r="E2113" s="18"/>
      <c r="F2113" s="31"/>
      <c r="H2113" s="36"/>
    </row>
    <row r="2114" spans="3:8" x14ac:dyDescent="0.25">
      <c r="C2114" s="31"/>
      <c r="D2114" s="31"/>
      <c r="E2114" s="18"/>
      <c r="F2114" s="31"/>
      <c r="H2114" s="36"/>
    </row>
    <row r="2115" spans="3:8" x14ac:dyDescent="0.25">
      <c r="C2115" s="31"/>
      <c r="D2115" s="31"/>
      <c r="E2115" s="18"/>
      <c r="F2115" s="31"/>
      <c r="H2115" s="36"/>
    </row>
    <row r="2116" spans="3:8" x14ac:dyDescent="0.25">
      <c r="C2116" s="31"/>
      <c r="D2116" s="31"/>
      <c r="E2116" s="18"/>
      <c r="F2116" s="31"/>
      <c r="H2116" s="36"/>
    </row>
    <row r="2117" spans="3:8" x14ac:dyDescent="0.25">
      <c r="C2117" s="31"/>
      <c r="D2117" s="31"/>
      <c r="E2117" s="18"/>
      <c r="F2117" s="31"/>
      <c r="H2117" s="36"/>
    </row>
    <row r="2118" spans="3:8" x14ac:dyDescent="0.25">
      <c r="C2118" s="31"/>
      <c r="D2118" s="31"/>
      <c r="E2118" s="18"/>
      <c r="F2118" s="31"/>
      <c r="H2118" s="36"/>
    </row>
    <row r="2119" spans="3:8" x14ac:dyDescent="0.25">
      <c r="C2119" s="31"/>
      <c r="D2119" s="31"/>
      <c r="E2119" s="18"/>
      <c r="F2119" s="31"/>
      <c r="H2119" s="36"/>
    </row>
    <row r="2120" spans="3:8" x14ac:dyDescent="0.25">
      <c r="C2120" s="31"/>
      <c r="D2120" s="31"/>
      <c r="E2120" s="18"/>
      <c r="F2120" s="31"/>
      <c r="H2120" s="36"/>
    </row>
    <row r="2121" spans="3:8" x14ac:dyDescent="0.25">
      <c r="C2121" s="31"/>
      <c r="D2121" s="31"/>
      <c r="E2121" s="18"/>
      <c r="F2121" s="31"/>
      <c r="H2121" s="36"/>
    </row>
    <row r="2122" spans="3:8" x14ac:dyDescent="0.25">
      <c r="C2122" s="31"/>
      <c r="D2122" s="31"/>
      <c r="E2122" s="18"/>
      <c r="F2122" s="31"/>
      <c r="H2122" s="36"/>
    </row>
    <row r="2123" spans="3:8" x14ac:dyDescent="0.25">
      <c r="C2123" s="31"/>
      <c r="D2123" s="31"/>
      <c r="E2123" s="18"/>
      <c r="F2123" s="31"/>
      <c r="H2123" s="36"/>
    </row>
    <row r="2124" spans="3:8" x14ac:dyDescent="0.25">
      <c r="C2124" s="31"/>
      <c r="D2124" s="31"/>
      <c r="E2124" s="18"/>
      <c r="F2124" s="31"/>
      <c r="H2124" s="36"/>
    </row>
    <row r="2125" spans="3:8" x14ac:dyDescent="0.25">
      <c r="C2125" s="31"/>
      <c r="D2125" s="31"/>
      <c r="E2125" s="18"/>
      <c r="F2125" s="31"/>
      <c r="H2125" s="36"/>
    </row>
    <row r="2126" spans="3:8" x14ac:dyDescent="0.25">
      <c r="C2126" s="31"/>
      <c r="D2126" s="31"/>
      <c r="E2126" s="18"/>
      <c r="F2126" s="31"/>
      <c r="H2126" s="36"/>
    </row>
    <row r="2127" spans="3:8" x14ac:dyDescent="0.25">
      <c r="C2127" s="31"/>
      <c r="D2127" s="31"/>
      <c r="E2127" s="18"/>
      <c r="F2127" s="31"/>
      <c r="H2127" s="36"/>
    </row>
    <row r="2128" spans="3:8" x14ac:dyDescent="0.25">
      <c r="C2128" s="31"/>
      <c r="D2128" s="31"/>
      <c r="E2128" s="18"/>
      <c r="F2128" s="31"/>
      <c r="H2128" s="36"/>
    </row>
    <row r="2129" spans="3:8" x14ac:dyDescent="0.25">
      <c r="C2129" s="31"/>
      <c r="D2129" s="31"/>
      <c r="E2129" s="18"/>
      <c r="F2129" s="31"/>
      <c r="H2129" s="36"/>
    </row>
    <row r="2130" spans="3:8" x14ac:dyDescent="0.25">
      <c r="C2130" s="31"/>
      <c r="D2130" s="31"/>
      <c r="E2130" s="18"/>
      <c r="F2130" s="31"/>
      <c r="H2130" s="36"/>
    </row>
    <row r="2131" spans="3:8" x14ac:dyDescent="0.25">
      <c r="C2131" s="31"/>
      <c r="D2131" s="31"/>
      <c r="E2131" s="18"/>
      <c r="F2131" s="31"/>
      <c r="H2131" s="36"/>
    </row>
    <row r="2132" spans="3:8" x14ac:dyDescent="0.25">
      <c r="C2132" s="31"/>
      <c r="D2132" s="31"/>
      <c r="E2132" s="18"/>
      <c r="F2132" s="31"/>
      <c r="H2132" s="36"/>
    </row>
    <row r="2133" spans="3:8" x14ac:dyDescent="0.25">
      <c r="C2133" s="31"/>
      <c r="D2133" s="31"/>
      <c r="E2133" s="18"/>
      <c r="F2133" s="31"/>
      <c r="H2133" s="36"/>
    </row>
    <row r="2134" spans="3:8" x14ac:dyDescent="0.25">
      <c r="C2134" s="31"/>
      <c r="D2134" s="31"/>
      <c r="E2134" s="18"/>
      <c r="F2134" s="31"/>
      <c r="H2134" s="36"/>
    </row>
    <row r="2135" spans="3:8" x14ac:dyDescent="0.25">
      <c r="C2135" s="31"/>
      <c r="D2135" s="31"/>
      <c r="E2135" s="18"/>
      <c r="F2135" s="31"/>
      <c r="H2135" s="36"/>
    </row>
    <row r="2136" spans="3:8" x14ac:dyDescent="0.25">
      <c r="C2136" s="31"/>
      <c r="D2136" s="31"/>
      <c r="E2136" s="18"/>
      <c r="F2136" s="31"/>
      <c r="H2136" s="36"/>
    </row>
    <row r="2137" spans="3:8" x14ac:dyDescent="0.25">
      <c r="C2137" s="31"/>
      <c r="D2137" s="31"/>
      <c r="E2137" s="18"/>
      <c r="F2137" s="31"/>
      <c r="H2137" s="36"/>
    </row>
    <row r="2138" spans="3:8" x14ac:dyDescent="0.25">
      <c r="C2138" s="31"/>
      <c r="D2138" s="31"/>
      <c r="E2138" s="18"/>
      <c r="F2138" s="31"/>
      <c r="H2138" s="36"/>
    </row>
    <row r="2139" spans="3:8" x14ac:dyDescent="0.25">
      <c r="C2139" s="31"/>
      <c r="D2139" s="31"/>
      <c r="E2139" s="18"/>
      <c r="F2139" s="31"/>
      <c r="H2139" s="36"/>
    </row>
    <row r="2140" spans="3:8" x14ac:dyDescent="0.25">
      <c r="C2140" s="31"/>
      <c r="D2140" s="31"/>
      <c r="E2140" s="18"/>
      <c r="F2140" s="31"/>
      <c r="H2140" s="36"/>
    </row>
    <row r="2141" spans="3:8" x14ac:dyDescent="0.25">
      <c r="C2141" s="31"/>
      <c r="D2141" s="31"/>
      <c r="E2141" s="18"/>
      <c r="F2141" s="31"/>
      <c r="H2141" s="36"/>
    </row>
    <row r="2142" spans="3:8" x14ac:dyDescent="0.25">
      <c r="C2142" s="31"/>
      <c r="D2142" s="31"/>
      <c r="E2142" s="18"/>
      <c r="F2142" s="31"/>
      <c r="H2142" s="36"/>
    </row>
    <row r="2143" spans="3:8" x14ac:dyDescent="0.25">
      <c r="C2143" s="31"/>
      <c r="D2143" s="31"/>
      <c r="E2143" s="18"/>
      <c r="F2143" s="31"/>
      <c r="H2143" s="36"/>
    </row>
    <row r="2144" spans="3:8" x14ac:dyDescent="0.25">
      <c r="C2144" s="31"/>
      <c r="D2144" s="31"/>
      <c r="E2144" s="18"/>
      <c r="F2144" s="31"/>
      <c r="H2144" s="36"/>
    </row>
    <row r="2145" spans="3:8" x14ac:dyDescent="0.25">
      <c r="C2145" s="31"/>
      <c r="D2145" s="31"/>
      <c r="E2145" s="18"/>
      <c r="F2145" s="31"/>
      <c r="H2145" s="36"/>
    </row>
    <row r="2146" spans="3:8" x14ac:dyDescent="0.25">
      <c r="C2146" s="31"/>
      <c r="D2146" s="31"/>
      <c r="E2146" s="18"/>
      <c r="F2146" s="31"/>
      <c r="H2146" s="36"/>
    </row>
    <row r="2147" spans="3:8" x14ac:dyDescent="0.25">
      <c r="C2147" s="31"/>
      <c r="D2147" s="31"/>
      <c r="E2147" s="18"/>
      <c r="F2147" s="31"/>
      <c r="H2147" s="36"/>
    </row>
    <row r="2148" spans="3:8" x14ac:dyDescent="0.25">
      <c r="C2148" s="31"/>
      <c r="D2148" s="31"/>
      <c r="E2148" s="18"/>
      <c r="F2148" s="31"/>
      <c r="H2148" s="36"/>
    </row>
    <row r="2149" spans="3:8" x14ac:dyDescent="0.25">
      <c r="C2149" s="31"/>
      <c r="D2149" s="31"/>
      <c r="E2149" s="18"/>
      <c r="F2149" s="31"/>
      <c r="H2149" s="36"/>
    </row>
    <row r="2150" spans="3:8" x14ac:dyDescent="0.25">
      <c r="C2150" s="31"/>
      <c r="D2150" s="31"/>
      <c r="E2150" s="18"/>
      <c r="F2150" s="31"/>
      <c r="H2150" s="36"/>
    </row>
    <row r="2151" spans="3:8" x14ac:dyDescent="0.25">
      <c r="C2151" s="31"/>
      <c r="D2151" s="31"/>
      <c r="E2151" s="18"/>
      <c r="F2151" s="31"/>
      <c r="H2151" s="36"/>
    </row>
    <row r="2152" spans="3:8" x14ac:dyDescent="0.25">
      <c r="C2152" s="31"/>
      <c r="D2152" s="31"/>
      <c r="E2152" s="18"/>
      <c r="F2152" s="31"/>
      <c r="H2152" s="36"/>
    </row>
    <row r="2153" spans="3:8" x14ac:dyDescent="0.25">
      <c r="C2153" s="31"/>
      <c r="D2153" s="31"/>
      <c r="E2153" s="18"/>
      <c r="F2153" s="31"/>
      <c r="H2153" s="36"/>
    </row>
    <row r="2154" spans="3:8" x14ac:dyDescent="0.25">
      <c r="C2154" s="31"/>
      <c r="D2154" s="31"/>
      <c r="E2154" s="18"/>
      <c r="F2154" s="31"/>
      <c r="H2154" s="36"/>
    </row>
    <row r="2155" spans="3:8" x14ac:dyDescent="0.25">
      <c r="C2155" s="31"/>
      <c r="D2155" s="31"/>
      <c r="E2155" s="18"/>
      <c r="F2155" s="31"/>
      <c r="H2155" s="36"/>
    </row>
    <row r="2156" spans="3:8" x14ac:dyDescent="0.25">
      <c r="C2156" s="31"/>
      <c r="D2156" s="31"/>
      <c r="E2156" s="18"/>
      <c r="F2156" s="31"/>
      <c r="H2156" s="36"/>
    </row>
    <row r="2157" spans="3:8" x14ac:dyDescent="0.25">
      <c r="C2157" s="31"/>
      <c r="D2157" s="31"/>
      <c r="E2157" s="18"/>
      <c r="F2157" s="31"/>
      <c r="H2157" s="36"/>
    </row>
    <row r="2158" spans="3:8" x14ac:dyDescent="0.25">
      <c r="C2158" s="31"/>
      <c r="D2158" s="31"/>
      <c r="E2158" s="18"/>
      <c r="F2158" s="31"/>
      <c r="H2158" s="36"/>
    </row>
    <row r="2159" spans="3:8" x14ac:dyDescent="0.25">
      <c r="C2159" s="31"/>
      <c r="D2159" s="31"/>
      <c r="E2159" s="18"/>
      <c r="F2159" s="31"/>
      <c r="H2159" s="36"/>
    </row>
    <row r="2160" spans="3:8" x14ac:dyDescent="0.25">
      <c r="C2160" s="31"/>
      <c r="D2160" s="31"/>
      <c r="E2160" s="18"/>
      <c r="F2160" s="31"/>
      <c r="H2160" s="36"/>
    </row>
    <row r="2161" spans="3:8" x14ac:dyDescent="0.25">
      <c r="C2161" s="31"/>
      <c r="D2161" s="31"/>
      <c r="E2161" s="18"/>
      <c r="F2161" s="31"/>
      <c r="H2161" s="36"/>
    </row>
    <row r="2162" spans="3:8" x14ac:dyDescent="0.25">
      <c r="C2162" s="31"/>
      <c r="D2162" s="31"/>
      <c r="E2162" s="18"/>
      <c r="F2162" s="31"/>
      <c r="H2162" s="36"/>
    </row>
    <row r="2163" spans="3:8" x14ac:dyDescent="0.25">
      <c r="C2163" s="31"/>
      <c r="D2163" s="31"/>
      <c r="E2163" s="18"/>
      <c r="F2163" s="31"/>
      <c r="H2163" s="36"/>
    </row>
    <row r="2164" spans="3:8" x14ac:dyDescent="0.25">
      <c r="C2164" s="31"/>
      <c r="D2164" s="31"/>
      <c r="E2164" s="18"/>
      <c r="F2164" s="31"/>
      <c r="H2164" s="36"/>
    </row>
    <row r="2165" spans="3:8" x14ac:dyDescent="0.25">
      <c r="C2165" s="31"/>
      <c r="D2165" s="31"/>
      <c r="E2165" s="18"/>
      <c r="F2165" s="31"/>
      <c r="H2165" s="36"/>
    </row>
    <row r="2166" spans="3:8" x14ac:dyDescent="0.25">
      <c r="C2166" s="31"/>
      <c r="D2166" s="31"/>
      <c r="E2166" s="18"/>
      <c r="F2166" s="31"/>
      <c r="H2166" s="36"/>
    </row>
    <row r="2167" spans="3:8" x14ac:dyDescent="0.25">
      <c r="C2167" s="31"/>
      <c r="D2167" s="31"/>
      <c r="E2167" s="18"/>
      <c r="F2167" s="31"/>
      <c r="H2167" s="36"/>
    </row>
    <row r="2168" spans="3:8" x14ac:dyDescent="0.25">
      <c r="C2168" s="31"/>
      <c r="D2168" s="31"/>
      <c r="E2168" s="18"/>
      <c r="F2168" s="31"/>
      <c r="H2168" s="36"/>
    </row>
    <row r="2169" spans="3:8" x14ac:dyDescent="0.25">
      <c r="C2169" s="31"/>
      <c r="D2169" s="31"/>
      <c r="E2169" s="18"/>
      <c r="F2169" s="31"/>
      <c r="H2169" s="36"/>
    </row>
    <row r="2170" spans="3:8" x14ac:dyDescent="0.25">
      <c r="C2170" s="31"/>
      <c r="D2170" s="31"/>
      <c r="E2170" s="18"/>
      <c r="F2170" s="31"/>
      <c r="H2170" s="36"/>
    </row>
    <row r="2171" spans="3:8" x14ac:dyDescent="0.25">
      <c r="C2171" s="31"/>
      <c r="D2171" s="31"/>
      <c r="E2171" s="18"/>
      <c r="F2171" s="31"/>
      <c r="H2171" s="36"/>
    </row>
    <row r="2172" spans="3:8" x14ac:dyDescent="0.25">
      <c r="C2172" s="31"/>
      <c r="D2172" s="31"/>
      <c r="E2172" s="18"/>
      <c r="F2172" s="31"/>
      <c r="H2172" s="36"/>
    </row>
    <row r="2173" spans="3:8" x14ac:dyDescent="0.25">
      <c r="C2173" s="31"/>
      <c r="D2173" s="31"/>
      <c r="E2173" s="18"/>
      <c r="F2173" s="31"/>
      <c r="H2173" s="36"/>
    </row>
    <row r="2174" spans="3:8" x14ac:dyDescent="0.25">
      <c r="C2174" s="31"/>
      <c r="D2174" s="31"/>
      <c r="E2174" s="18"/>
      <c r="F2174" s="31"/>
      <c r="H2174" s="36"/>
    </row>
    <row r="2175" spans="3:8" x14ac:dyDescent="0.25">
      <c r="C2175" s="31"/>
      <c r="D2175" s="31"/>
      <c r="E2175" s="18"/>
      <c r="F2175" s="31"/>
      <c r="H2175" s="36"/>
    </row>
    <row r="2176" spans="3:8" x14ac:dyDescent="0.25">
      <c r="C2176" s="31"/>
      <c r="D2176" s="31"/>
      <c r="E2176" s="18"/>
      <c r="F2176" s="31"/>
      <c r="H2176" s="36"/>
    </row>
    <row r="2177" spans="3:8" x14ac:dyDescent="0.25">
      <c r="C2177" s="31"/>
      <c r="D2177" s="31"/>
      <c r="E2177" s="18"/>
      <c r="F2177" s="31"/>
      <c r="H2177" s="36"/>
    </row>
    <row r="2178" spans="3:8" x14ac:dyDescent="0.25">
      <c r="C2178" s="31"/>
      <c r="D2178" s="31"/>
      <c r="E2178" s="18"/>
      <c r="F2178" s="31"/>
      <c r="H2178" s="36"/>
    </row>
    <row r="2179" spans="3:8" x14ac:dyDescent="0.25">
      <c r="C2179" s="31"/>
      <c r="D2179" s="31"/>
      <c r="E2179" s="18"/>
      <c r="F2179" s="31"/>
      <c r="H2179" s="36"/>
    </row>
    <row r="2180" spans="3:8" x14ac:dyDescent="0.25">
      <c r="C2180" s="31"/>
      <c r="D2180" s="31"/>
      <c r="E2180" s="18"/>
      <c r="F2180" s="31"/>
      <c r="H2180" s="36"/>
    </row>
    <row r="2181" spans="3:8" x14ac:dyDescent="0.25">
      <c r="C2181" s="31"/>
      <c r="D2181" s="31"/>
      <c r="E2181" s="18"/>
      <c r="F2181" s="31"/>
      <c r="H2181" s="36"/>
    </row>
    <row r="2182" spans="3:8" x14ac:dyDescent="0.25">
      <c r="C2182" s="31"/>
      <c r="D2182" s="31"/>
      <c r="E2182" s="18"/>
      <c r="F2182" s="31"/>
      <c r="H2182" s="36"/>
    </row>
    <row r="2183" spans="3:8" x14ac:dyDescent="0.25">
      <c r="C2183" s="31"/>
      <c r="D2183" s="31"/>
      <c r="E2183" s="18"/>
      <c r="F2183" s="31"/>
      <c r="H2183" s="36"/>
    </row>
    <row r="2184" spans="3:8" x14ac:dyDescent="0.25">
      <c r="C2184" s="31"/>
      <c r="D2184" s="31"/>
      <c r="E2184" s="18"/>
      <c r="F2184" s="31"/>
      <c r="H2184" s="36"/>
    </row>
    <row r="2185" spans="3:8" x14ac:dyDescent="0.25">
      <c r="C2185" s="31"/>
      <c r="D2185" s="31"/>
      <c r="E2185" s="18"/>
      <c r="F2185" s="31"/>
      <c r="H2185" s="36"/>
    </row>
    <row r="2186" spans="3:8" x14ac:dyDescent="0.25">
      <c r="C2186" s="31"/>
      <c r="D2186" s="31"/>
      <c r="E2186" s="18"/>
      <c r="F2186" s="31"/>
      <c r="H2186" s="36"/>
    </row>
    <row r="2187" spans="3:8" x14ac:dyDescent="0.25">
      <c r="C2187" s="31"/>
      <c r="D2187" s="31"/>
      <c r="E2187" s="18"/>
      <c r="F2187" s="31"/>
      <c r="H2187" s="36"/>
    </row>
    <row r="2188" spans="3:8" x14ac:dyDescent="0.25">
      <c r="C2188" s="31"/>
      <c r="D2188" s="31"/>
      <c r="E2188" s="18"/>
      <c r="F2188" s="31"/>
      <c r="H2188" s="36"/>
    </row>
    <row r="2189" spans="3:8" x14ac:dyDescent="0.25">
      <c r="C2189" s="31"/>
      <c r="D2189" s="31"/>
      <c r="E2189" s="18"/>
      <c r="F2189" s="31"/>
      <c r="H2189" s="36"/>
    </row>
    <row r="2190" spans="3:8" x14ac:dyDescent="0.25">
      <c r="C2190" s="31"/>
      <c r="D2190" s="31"/>
      <c r="E2190" s="18"/>
      <c r="F2190" s="31"/>
      <c r="H2190" s="36"/>
    </row>
    <row r="2191" spans="3:8" x14ac:dyDescent="0.25">
      <c r="C2191" s="31"/>
      <c r="D2191" s="31"/>
      <c r="E2191" s="18"/>
      <c r="F2191" s="31"/>
      <c r="H2191" s="36"/>
    </row>
    <row r="2192" spans="3:8" x14ac:dyDescent="0.25">
      <c r="C2192" s="31"/>
      <c r="D2192" s="31"/>
      <c r="E2192" s="18"/>
      <c r="F2192" s="31"/>
      <c r="H2192" s="36"/>
    </row>
    <row r="2193" spans="3:8" x14ac:dyDescent="0.25">
      <c r="C2193" s="31"/>
      <c r="D2193" s="31"/>
      <c r="E2193" s="18"/>
      <c r="F2193" s="31"/>
      <c r="H2193" s="36"/>
    </row>
    <row r="2194" spans="3:8" x14ac:dyDescent="0.25">
      <c r="C2194" s="31"/>
      <c r="D2194" s="31"/>
      <c r="E2194" s="18"/>
      <c r="F2194" s="31"/>
      <c r="H2194" s="36"/>
    </row>
    <row r="2195" spans="3:8" x14ac:dyDescent="0.25">
      <c r="C2195" s="31"/>
      <c r="D2195" s="31"/>
      <c r="E2195" s="18"/>
      <c r="F2195" s="31"/>
      <c r="H2195" s="36"/>
    </row>
    <row r="2196" spans="3:8" x14ac:dyDescent="0.25">
      <c r="C2196" s="31"/>
      <c r="D2196" s="31"/>
      <c r="E2196" s="18"/>
      <c r="F2196" s="31"/>
      <c r="H2196" s="36"/>
    </row>
    <row r="2197" spans="3:8" x14ac:dyDescent="0.25">
      <c r="C2197" s="31"/>
      <c r="D2197" s="31"/>
      <c r="E2197" s="18"/>
      <c r="F2197" s="31"/>
      <c r="H2197" s="36"/>
    </row>
    <row r="2198" spans="3:8" x14ac:dyDescent="0.25">
      <c r="C2198" s="31"/>
      <c r="D2198" s="31"/>
      <c r="E2198" s="18"/>
      <c r="F2198" s="31"/>
      <c r="H2198" s="36"/>
    </row>
    <row r="2199" spans="3:8" x14ac:dyDescent="0.25">
      <c r="C2199" s="31"/>
      <c r="D2199" s="31"/>
      <c r="E2199" s="18"/>
      <c r="F2199" s="31"/>
      <c r="H2199" s="36"/>
    </row>
    <row r="2200" spans="3:8" x14ac:dyDescent="0.25">
      <c r="C2200" s="31"/>
      <c r="D2200" s="31"/>
      <c r="E2200" s="18"/>
      <c r="F2200" s="31"/>
      <c r="H2200" s="36"/>
    </row>
    <row r="2201" spans="3:8" x14ac:dyDescent="0.25">
      <c r="C2201" s="31"/>
      <c r="D2201" s="31"/>
      <c r="E2201" s="18"/>
      <c r="F2201" s="31"/>
      <c r="H2201" s="36"/>
    </row>
    <row r="2202" spans="3:8" x14ac:dyDescent="0.25">
      <c r="C2202" s="31"/>
      <c r="D2202" s="31"/>
      <c r="E2202" s="18"/>
      <c r="F2202" s="31"/>
      <c r="H2202" s="36"/>
    </row>
    <row r="2203" spans="3:8" x14ac:dyDescent="0.25">
      <c r="C2203" s="31"/>
      <c r="D2203" s="31"/>
      <c r="E2203" s="18"/>
      <c r="F2203" s="31"/>
      <c r="H2203" s="36"/>
    </row>
    <row r="2204" spans="3:8" x14ac:dyDescent="0.25">
      <c r="C2204" s="31"/>
      <c r="D2204" s="31"/>
      <c r="E2204" s="18"/>
      <c r="F2204" s="31"/>
      <c r="H2204" s="36"/>
    </row>
    <row r="2205" spans="3:8" x14ac:dyDescent="0.25">
      <c r="C2205" s="31"/>
      <c r="D2205" s="31"/>
      <c r="E2205" s="18"/>
      <c r="F2205" s="31"/>
      <c r="H2205" s="36"/>
    </row>
    <row r="2206" spans="3:8" x14ac:dyDescent="0.25">
      <c r="C2206" s="31"/>
      <c r="D2206" s="31"/>
      <c r="E2206" s="18"/>
      <c r="F2206" s="31"/>
      <c r="H2206" s="36"/>
    </row>
    <row r="2207" spans="3:8" x14ac:dyDescent="0.25">
      <c r="C2207" s="31"/>
      <c r="D2207" s="31"/>
      <c r="E2207" s="18"/>
      <c r="F2207" s="31"/>
      <c r="H2207" s="36"/>
    </row>
    <row r="2208" spans="3:8" x14ac:dyDescent="0.25">
      <c r="C2208" s="31"/>
      <c r="D2208" s="31"/>
      <c r="E2208" s="18"/>
      <c r="F2208" s="31"/>
      <c r="H2208" s="36"/>
    </row>
    <row r="2209" spans="3:8" x14ac:dyDescent="0.25">
      <c r="C2209" s="31"/>
      <c r="D2209" s="31"/>
      <c r="E2209" s="18"/>
      <c r="F2209" s="31"/>
      <c r="H2209" s="36"/>
    </row>
    <row r="2210" spans="3:8" x14ac:dyDescent="0.25">
      <c r="C2210" s="31"/>
      <c r="D2210" s="31"/>
      <c r="E2210" s="18"/>
      <c r="F2210" s="31"/>
      <c r="H2210" s="36"/>
    </row>
    <row r="2211" spans="3:8" x14ac:dyDescent="0.25">
      <c r="C2211" s="31"/>
      <c r="D2211" s="31"/>
      <c r="E2211" s="18"/>
      <c r="F2211" s="31"/>
      <c r="H2211" s="36"/>
    </row>
    <row r="2212" spans="3:8" x14ac:dyDescent="0.25">
      <c r="C2212" s="31"/>
      <c r="D2212" s="31"/>
      <c r="E2212" s="18"/>
      <c r="F2212" s="31"/>
      <c r="H2212" s="36"/>
    </row>
    <row r="2213" spans="3:8" x14ac:dyDescent="0.25">
      <c r="C2213" s="31"/>
      <c r="D2213" s="31"/>
      <c r="E2213" s="18"/>
      <c r="F2213" s="31"/>
      <c r="H2213" s="36"/>
    </row>
    <row r="2214" spans="3:8" x14ac:dyDescent="0.25">
      <c r="C2214" s="31"/>
      <c r="D2214" s="31"/>
      <c r="E2214" s="18"/>
      <c r="F2214" s="31"/>
      <c r="H2214" s="36"/>
    </row>
    <row r="2215" spans="3:8" x14ac:dyDescent="0.25">
      <c r="C2215" s="31"/>
      <c r="D2215" s="31"/>
      <c r="E2215" s="18"/>
      <c r="F2215" s="31"/>
      <c r="H2215" s="36"/>
    </row>
    <row r="2216" spans="3:8" x14ac:dyDescent="0.25">
      <c r="C2216" s="31"/>
      <c r="D2216" s="31"/>
      <c r="E2216" s="18"/>
      <c r="F2216" s="31"/>
      <c r="H2216" s="36"/>
    </row>
    <row r="2217" spans="3:8" x14ac:dyDescent="0.25">
      <c r="C2217" s="31"/>
      <c r="D2217" s="31"/>
      <c r="E2217" s="18"/>
      <c r="F2217" s="31"/>
      <c r="H2217" s="36"/>
    </row>
    <row r="2218" spans="3:8" x14ac:dyDescent="0.25">
      <c r="C2218" s="31"/>
      <c r="D2218" s="31"/>
      <c r="E2218" s="18"/>
      <c r="F2218" s="31"/>
      <c r="H2218" s="36"/>
    </row>
    <row r="2219" spans="3:8" x14ac:dyDescent="0.25">
      <c r="C2219" s="31"/>
      <c r="D2219" s="31"/>
      <c r="E2219" s="18"/>
      <c r="F2219" s="31"/>
      <c r="H2219" s="36"/>
    </row>
    <row r="2220" spans="3:8" x14ac:dyDescent="0.25">
      <c r="C2220" s="31"/>
      <c r="D2220" s="31"/>
      <c r="E2220" s="18"/>
      <c r="F2220" s="31"/>
      <c r="H2220" s="36"/>
    </row>
    <row r="2221" spans="3:8" x14ac:dyDescent="0.25">
      <c r="C2221" s="31"/>
      <c r="D2221" s="31"/>
      <c r="E2221" s="18"/>
      <c r="F2221" s="31"/>
      <c r="H2221" s="36"/>
    </row>
    <row r="2222" spans="3:8" x14ac:dyDescent="0.25">
      <c r="C2222" s="31"/>
      <c r="D2222" s="31"/>
      <c r="E2222" s="18"/>
      <c r="F2222" s="31"/>
      <c r="H2222" s="36"/>
    </row>
    <row r="2223" spans="3:8" x14ac:dyDescent="0.25">
      <c r="C2223" s="31"/>
      <c r="D2223" s="31"/>
      <c r="E2223" s="18"/>
      <c r="F2223" s="31"/>
      <c r="H2223" s="36"/>
    </row>
    <row r="2224" spans="3:8" x14ac:dyDescent="0.25">
      <c r="C2224" s="31"/>
      <c r="D2224" s="31"/>
      <c r="E2224" s="18"/>
      <c r="F2224" s="31"/>
      <c r="H2224" s="36"/>
    </row>
    <row r="2225" spans="3:8" x14ac:dyDescent="0.25">
      <c r="C2225" s="31"/>
      <c r="D2225" s="31"/>
      <c r="E2225" s="18"/>
      <c r="F2225" s="31"/>
      <c r="H2225" s="36"/>
    </row>
    <row r="2226" spans="3:8" x14ac:dyDescent="0.25">
      <c r="C2226" s="31"/>
      <c r="D2226" s="31"/>
      <c r="E2226" s="18"/>
      <c r="F2226" s="31"/>
      <c r="H2226" s="36"/>
    </row>
    <row r="2227" spans="3:8" x14ac:dyDescent="0.25">
      <c r="C2227" s="31"/>
      <c r="D2227" s="31"/>
      <c r="E2227" s="18"/>
      <c r="F2227" s="31"/>
      <c r="H2227" s="36"/>
    </row>
    <row r="2228" spans="3:8" x14ac:dyDescent="0.25">
      <c r="C2228" s="31"/>
      <c r="D2228" s="31"/>
      <c r="E2228" s="18"/>
      <c r="F2228" s="31"/>
      <c r="H2228" s="36"/>
    </row>
    <row r="2229" spans="3:8" x14ac:dyDescent="0.25">
      <c r="C2229" s="31"/>
      <c r="D2229" s="31"/>
      <c r="E2229" s="18"/>
      <c r="F2229" s="31"/>
      <c r="H2229" s="36"/>
    </row>
    <row r="2230" spans="3:8" x14ac:dyDescent="0.25">
      <c r="C2230" s="31"/>
      <c r="D2230" s="31"/>
      <c r="E2230" s="18"/>
      <c r="F2230" s="31"/>
      <c r="H2230" s="36"/>
    </row>
    <row r="2231" spans="3:8" x14ac:dyDescent="0.25">
      <c r="C2231" s="31"/>
      <c r="D2231" s="31"/>
      <c r="E2231" s="18"/>
      <c r="F2231" s="31"/>
      <c r="H2231" s="36"/>
    </row>
    <row r="2232" spans="3:8" x14ac:dyDescent="0.25">
      <c r="C2232" s="31"/>
      <c r="D2232" s="31"/>
      <c r="E2232" s="18"/>
      <c r="F2232" s="31"/>
      <c r="H2232" s="36"/>
    </row>
    <row r="2233" spans="3:8" x14ac:dyDescent="0.25">
      <c r="C2233" s="31"/>
      <c r="D2233" s="31"/>
      <c r="E2233" s="18"/>
      <c r="F2233" s="31"/>
      <c r="H2233" s="36"/>
    </row>
    <row r="2234" spans="3:8" x14ac:dyDescent="0.25">
      <c r="C2234" s="31"/>
      <c r="D2234" s="31"/>
      <c r="E2234" s="18"/>
      <c r="F2234" s="31"/>
      <c r="H2234" s="36"/>
    </row>
    <row r="2235" spans="3:8" x14ac:dyDescent="0.25">
      <c r="C2235" s="31"/>
      <c r="D2235" s="31"/>
      <c r="E2235" s="18"/>
      <c r="F2235" s="31"/>
      <c r="H2235" s="36"/>
    </row>
    <row r="2236" spans="3:8" x14ac:dyDescent="0.25">
      <c r="C2236" s="31"/>
      <c r="D2236" s="31"/>
      <c r="E2236" s="18"/>
      <c r="F2236" s="31"/>
      <c r="H2236" s="36"/>
    </row>
    <row r="2237" spans="3:8" x14ac:dyDescent="0.25">
      <c r="C2237" s="31"/>
      <c r="D2237" s="31"/>
      <c r="E2237" s="18"/>
      <c r="F2237" s="31"/>
      <c r="H2237" s="36"/>
    </row>
    <row r="2238" spans="3:8" x14ac:dyDescent="0.25">
      <c r="C2238" s="31"/>
      <c r="D2238" s="31"/>
      <c r="E2238" s="18"/>
      <c r="F2238" s="31"/>
      <c r="H2238" s="36"/>
    </row>
    <row r="2239" spans="3:8" x14ac:dyDescent="0.25">
      <c r="C2239" s="31"/>
      <c r="D2239" s="31"/>
      <c r="E2239" s="18"/>
      <c r="F2239" s="31"/>
      <c r="H2239" s="36"/>
    </row>
    <row r="2240" spans="3:8" x14ac:dyDescent="0.25">
      <c r="C2240" s="31"/>
      <c r="D2240" s="31"/>
      <c r="E2240" s="18"/>
      <c r="F2240" s="31"/>
      <c r="H2240" s="36"/>
    </row>
    <row r="2241" spans="3:8" x14ac:dyDescent="0.25">
      <c r="C2241" s="31"/>
      <c r="D2241" s="31"/>
      <c r="E2241" s="18"/>
      <c r="F2241" s="31"/>
      <c r="H2241" s="36"/>
    </row>
    <row r="2242" spans="3:8" x14ac:dyDescent="0.25">
      <c r="C2242" s="31"/>
      <c r="D2242" s="31"/>
      <c r="E2242" s="18"/>
      <c r="F2242" s="31"/>
      <c r="H2242" s="36"/>
    </row>
    <row r="2243" spans="3:8" x14ac:dyDescent="0.25">
      <c r="C2243" s="31"/>
      <c r="D2243" s="31"/>
      <c r="E2243" s="18"/>
      <c r="F2243" s="31"/>
      <c r="H2243" s="36"/>
    </row>
    <row r="2244" spans="3:8" x14ac:dyDescent="0.25">
      <c r="C2244" s="31"/>
      <c r="D2244" s="31"/>
      <c r="E2244" s="18"/>
      <c r="F2244" s="31"/>
      <c r="H2244" s="36"/>
    </row>
    <row r="2245" spans="3:8" x14ac:dyDescent="0.25">
      <c r="C2245" s="31"/>
      <c r="D2245" s="31"/>
      <c r="E2245" s="18"/>
      <c r="F2245" s="31"/>
      <c r="H2245" s="36"/>
    </row>
    <row r="2246" spans="3:8" x14ac:dyDescent="0.25">
      <c r="C2246" s="31"/>
      <c r="D2246" s="31"/>
      <c r="E2246" s="18"/>
      <c r="F2246" s="31"/>
      <c r="H2246" s="36"/>
    </row>
    <row r="2247" spans="3:8" x14ac:dyDescent="0.25">
      <c r="C2247" s="31"/>
      <c r="D2247" s="31"/>
      <c r="E2247" s="18"/>
      <c r="F2247" s="31"/>
      <c r="H2247" s="36"/>
    </row>
    <row r="2248" spans="3:8" x14ac:dyDescent="0.25">
      <c r="C2248" s="31"/>
      <c r="D2248" s="31"/>
      <c r="E2248" s="18"/>
      <c r="F2248" s="31"/>
      <c r="H2248" s="36"/>
    </row>
    <row r="2249" spans="3:8" x14ac:dyDescent="0.25">
      <c r="C2249" s="31"/>
      <c r="D2249" s="31"/>
      <c r="E2249" s="18"/>
      <c r="F2249" s="31"/>
      <c r="H2249" s="36"/>
    </row>
    <row r="2250" spans="3:8" x14ac:dyDescent="0.25">
      <c r="C2250" s="31"/>
      <c r="D2250" s="31"/>
      <c r="E2250" s="18"/>
      <c r="F2250" s="31"/>
      <c r="H2250" s="36"/>
    </row>
    <row r="2251" spans="3:8" x14ac:dyDescent="0.25">
      <c r="C2251" s="31"/>
      <c r="D2251" s="31"/>
      <c r="E2251" s="18"/>
      <c r="F2251" s="31"/>
      <c r="H2251" s="36"/>
    </row>
    <row r="2252" spans="3:8" x14ac:dyDescent="0.25">
      <c r="C2252" s="31"/>
      <c r="D2252" s="31"/>
      <c r="E2252" s="18"/>
      <c r="F2252" s="31"/>
      <c r="H2252" s="36"/>
    </row>
    <row r="2253" spans="3:8" x14ac:dyDescent="0.25">
      <c r="C2253" s="31"/>
      <c r="D2253" s="31"/>
      <c r="E2253" s="18"/>
      <c r="F2253" s="31"/>
      <c r="H2253" s="36"/>
    </row>
    <row r="2254" spans="3:8" x14ac:dyDescent="0.25">
      <c r="C2254" s="31"/>
      <c r="D2254" s="31"/>
      <c r="E2254" s="18"/>
      <c r="F2254" s="31"/>
      <c r="H2254" s="36"/>
    </row>
    <row r="2255" spans="3:8" x14ac:dyDescent="0.25">
      <c r="C2255" s="31"/>
      <c r="D2255" s="31"/>
      <c r="E2255" s="18"/>
      <c r="F2255" s="31"/>
      <c r="H2255" s="36"/>
    </row>
    <row r="2256" spans="3:8" x14ac:dyDescent="0.25">
      <c r="C2256" s="31"/>
      <c r="D2256" s="31"/>
      <c r="E2256" s="18"/>
      <c r="F2256" s="31"/>
      <c r="H2256" s="36"/>
    </row>
    <row r="2257" spans="3:8" x14ac:dyDescent="0.25">
      <c r="C2257" s="31"/>
      <c r="D2257" s="31"/>
      <c r="E2257" s="18"/>
      <c r="F2257" s="31"/>
      <c r="H2257" s="36"/>
    </row>
    <row r="2258" spans="3:8" x14ac:dyDescent="0.25">
      <c r="C2258" s="31"/>
      <c r="D2258" s="31"/>
      <c r="E2258" s="18"/>
      <c r="F2258" s="31"/>
      <c r="H2258" s="36"/>
    </row>
    <row r="2259" spans="3:8" x14ac:dyDescent="0.25">
      <c r="C2259" s="31"/>
      <c r="D2259" s="31"/>
      <c r="E2259" s="18"/>
      <c r="F2259" s="31"/>
      <c r="H2259" s="36"/>
    </row>
    <row r="2260" spans="3:8" x14ac:dyDescent="0.25">
      <c r="C2260" s="31"/>
      <c r="D2260" s="31"/>
      <c r="E2260" s="18"/>
      <c r="F2260" s="31"/>
      <c r="H2260" s="36"/>
    </row>
    <row r="2261" spans="3:8" x14ac:dyDescent="0.25">
      <c r="C2261" s="31"/>
      <c r="D2261" s="31"/>
      <c r="E2261" s="18"/>
      <c r="F2261" s="31"/>
      <c r="H2261" s="36"/>
    </row>
    <row r="2262" spans="3:8" x14ac:dyDescent="0.25">
      <c r="C2262" s="31"/>
      <c r="D2262" s="31"/>
      <c r="E2262" s="18"/>
      <c r="F2262" s="31"/>
      <c r="H2262" s="36"/>
    </row>
    <row r="2263" spans="3:8" x14ac:dyDescent="0.25">
      <c r="C2263" s="31"/>
      <c r="D2263" s="31"/>
      <c r="E2263" s="18"/>
      <c r="F2263" s="31"/>
      <c r="H2263" s="36"/>
    </row>
    <row r="2264" spans="3:8" x14ac:dyDescent="0.25">
      <c r="C2264" s="31"/>
      <c r="D2264" s="31"/>
      <c r="E2264" s="18"/>
      <c r="F2264" s="31"/>
      <c r="H2264" s="36"/>
    </row>
    <row r="2265" spans="3:8" x14ac:dyDescent="0.25">
      <c r="C2265" s="31"/>
      <c r="D2265" s="31"/>
      <c r="E2265" s="18"/>
      <c r="F2265" s="31"/>
      <c r="H2265" s="36"/>
    </row>
    <row r="2266" spans="3:8" x14ac:dyDescent="0.25">
      <c r="C2266" s="31"/>
      <c r="D2266" s="31"/>
      <c r="E2266" s="18"/>
      <c r="F2266" s="31"/>
      <c r="H2266" s="36"/>
    </row>
    <row r="2267" spans="3:8" x14ac:dyDescent="0.25">
      <c r="C2267" s="31"/>
      <c r="D2267" s="31"/>
      <c r="E2267" s="18"/>
      <c r="F2267" s="31"/>
      <c r="H2267" s="36"/>
    </row>
    <row r="2268" spans="3:8" x14ac:dyDescent="0.25">
      <c r="C2268" s="31"/>
      <c r="D2268" s="31"/>
      <c r="E2268" s="18"/>
      <c r="F2268" s="31"/>
      <c r="H2268" s="36"/>
    </row>
    <row r="2269" spans="3:8" x14ac:dyDescent="0.25">
      <c r="C2269" s="31"/>
      <c r="D2269" s="31"/>
      <c r="E2269" s="18"/>
      <c r="F2269" s="31"/>
      <c r="H2269" s="36"/>
    </row>
    <row r="2270" spans="3:8" x14ac:dyDescent="0.25">
      <c r="C2270" s="31"/>
      <c r="D2270" s="31"/>
      <c r="E2270" s="18"/>
      <c r="F2270" s="31"/>
      <c r="H2270" s="36"/>
    </row>
    <row r="2271" spans="3:8" x14ac:dyDescent="0.25">
      <c r="C2271" s="31"/>
      <c r="D2271" s="31"/>
      <c r="E2271" s="18"/>
      <c r="F2271" s="31"/>
      <c r="H2271" s="36"/>
    </row>
    <row r="2272" spans="3:8" x14ac:dyDescent="0.25">
      <c r="C2272" s="31"/>
      <c r="D2272" s="31"/>
      <c r="E2272" s="18"/>
      <c r="F2272" s="31"/>
      <c r="H2272" s="36"/>
    </row>
    <row r="2273" spans="3:8" x14ac:dyDescent="0.25">
      <c r="C2273" s="31"/>
      <c r="D2273" s="31"/>
      <c r="E2273" s="18"/>
      <c r="F2273" s="31"/>
      <c r="H2273" s="36"/>
    </row>
    <row r="2274" spans="3:8" x14ac:dyDescent="0.25">
      <c r="C2274" s="31"/>
      <c r="D2274" s="31"/>
      <c r="E2274" s="18"/>
      <c r="F2274" s="31"/>
      <c r="H2274" s="36"/>
    </row>
    <row r="2275" spans="3:8" x14ac:dyDescent="0.25">
      <c r="C2275" s="31"/>
      <c r="D2275" s="31"/>
      <c r="E2275" s="18"/>
      <c r="F2275" s="31"/>
      <c r="H2275" s="36"/>
    </row>
    <row r="2276" spans="3:8" x14ac:dyDescent="0.25">
      <c r="C2276" s="31"/>
      <c r="D2276" s="31"/>
      <c r="E2276" s="18"/>
      <c r="F2276" s="31"/>
      <c r="H2276" s="36"/>
    </row>
    <row r="2277" spans="3:8" x14ac:dyDescent="0.25">
      <c r="C2277" s="31"/>
      <c r="D2277" s="31"/>
      <c r="E2277" s="18"/>
      <c r="F2277" s="31"/>
      <c r="H2277" s="36"/>
    </row>
    <row r="2278" spans="3:8" x14ac:dyDescent="0.25">
      <c r="C2278" s="31"/>
      <c r="D2278" s="31"/>
      <c r="E2278" s="18"/>
      <c r="F2278" s="31"/>
      <c r="H2278" s="36"/>
    </row>
    <row r="2279" spans="3:8" x14ac:dyDescent="0.25">
      <c r="C2279" s="31"/>
      <c r="D2279" s="31"/>
      <c r="E2279" s="18"/>
      <c r="F2279" s="31"/>
      <c r="H2279" s="36"/>
    </row>
    <row r="2280" spans="3:8" x14ac:dyDescent="0.25">
      <c r="C2280" s="31"/>
      <c r="D2280" s="31"/>
      <c r="E2280" s="18"/>
      <c r="F2280" s="31"/>
      <c r="H2280" s="36"/>
    </row>
    <row r="2281" spans="3:8" x14ac:dyDescent="0.25">
      <c r="C2281" s="31"/>
      <c r="D2281" s="31"/>
      <c r="E2281" s="18"/>
      <c r="F2281" s="31"/>
      <c r="H2281" s="36"/>
    </row>
    <row r="2282" spans="3:8" x14ac:dyDescent="0.25">
      <c r="C2282" s="31"/>
      <c r="D2282" s="31"/>
      <c r="E2282" s="18"/>
      <c r="F2282" s="31"/>
      <c r="H2282" s="36"/>
    </row>
    <row r="2283" spans="3:8" x14ac:dyDescent="0.25">
      <c r="C2283" s="31"/>
      <c r="D2283" s="31"/>
      <c r="E2283" s="18"/>
      <c r="F2283" s="31"/>
      <c r="H2283" s="36"/>
    </row>
    <row r="2284" spans="3:8" x14ac:dyDescent="0.25">
      <c r="C2284" s="31"/>
      <c r="D2284" s="31"/>
      <c r="E2284" s="18"/>
      <c r="F2284" s="31"/>
      <c r="H2284" s="36"/>
    </row>
    <row r="2285" spans="3:8" x14ac:dyDescent="0.25">
      <c r="C2285" s="31"/>
      <c r="D2285" s="31"/>
      <c r="E2285" s="18"/>
      <c r="F2285" s="31"/>
      <c r="H2285" s="36"/>
    </row>
    <row r="2286" spans="3:8" x14ac:dyDescent="0.25">
      <c r="C2286" s="31"/>
      <c r="D2286" s="31"/>
      <c r="E2286" s="18"/>
      <c r="F2286" s="31"/>
      <c r="H2286" s="36"/>
    </row>
    <row r="2287" spans="3:8" x14ac:dyDescent="0.25">
      <c r="C2287" s="31"/>
      <c r="D2287" s="31"/>
      <c r="E2287" s="18"/>
      <c r="F2287" s="31"/>
      <c r="H2287" s="36"/>
    </row>
    <row r="2288" spans="3:8" x14ac:dyDescent="0.25">
      <c r="C2288" s="31"/>
      <c r="D2288" s="31"/>
      <c r="E2288" s="18"/>
      <c r="F2288" s="31"/>
      <c r="H2288" s="36"/>
    </row>
    <row r="2289" spans="3:8" x14ac:dyDescent="0.25">
      <c r="C2289" s="31"/>
      <c r="D2289" s="31"/>
      <c r="E2289" s="18"/>
      <c r="F2289" s="31"/>
      <c r="H2289" s="36"/>
    </row>
    <row r="2290" spans="3:8" x14ac:dyDescent="0.25">
      <c r="C2290" s="31"/>
      <c r="D2290" s="31"/>
      <c r="E2290" s="18"/>
      <c r="F2290" s="31"/>
      <c r="H2290" s="36"/>
    </row>
    <row r="2291" spans="3:8" x14ac:dyDescent="0.25">
      <c r="C2291" s="31"/>
      <c r="D2291" s="31"/>
      <c r="E2291" s="18"/>
      <c r="F2291" s="31"/>
      <c r="H2291" s="36"/>
    </row>
    <row r="2292" spans="3:8" x14ac:dyDescent="0.25">
      <c r="C2292" s="31"/>
      <c r="D2292" s="31"/>
      <c r="E2292" s="18"/>
      <c r="F2292" s="31"/>
      <c r="H2292" s="36"/>
    </row>
    <row r="2293" spans="3:8" x14ac:dyDescent="0.25">
      <c r="C2293" s="31"/>
      <c r="D2293" s="31"/>
      <c r="E2293" s="18"/>
      <c r="F2293" s="31"/>
      <c r="H2293" s="36"/>
    </row>
    <row r="2294" spans="3:8" x14ac:dyDescent="0.25">
      <c r="C2294" s="31"/>
      <c r="D2294" s="31"/>
      <c r="E2294" s="18"/>
      <c r="F2294" s="31"/>
      <c r="H2294" s="36"/>
    </row>
    <row r="2295" spans="3:8" x14ac:dyDescent="0.25">
      <c r="C2295" s="31"/>
      <c r="D2295" s="31"/>
      <c r="E2295" s="18"/>
      <c r="F2295" s="31"/>
      <c r="H2295" s="36"/>
    </row>
    <row r="2296" spans="3:8" x14ac:dyDescent="0.25">
      <c r="C2296" s="31"/>
      <c r="D2296" s="31"/>
      <c r="E2296" s="18"/>
      <c r="F2296" s="31"/>
      <c r="H2296" s="36"/>
    </row>
    <row r="2297" spans="3:8" x14ac:dyDescent="0.25">
      <c r="C2297" s="31"/>
      <c r="D2297" s="31"/>
      <c r="E2297" s="18"/>
      <c r="F2297" s="31"/>
      <c r="H2297" s="36"/>
    </row>
    <row r="2298" spans="3:8" x14ac:dyDescent="0.25">
      <c r="C2298" s="31"/>
      <c r="D2298" s="31"/>
      <c r="E2298" s="18"/>
      <c r="F2298" s="31"/>
      <c r="H2298" s="36"/>
    </row>
    <row r="2299" spans="3:8" x14ac:dyDescent="0.25">
      <c r="C2299" s="31"/>
      <c r="D2299" s="31"/>
      <c r="E2299" s="18"/>
      <c r="F2299" s="31"/>
      <c r="H2299" s="36"/>
    </row>
    <row r="2300" spans="3:8" x14ac:dyDescent="0.25">
      <c r="C2300" s="31"/>
      <c r="D2300" s="31"/>
      <c r="E2300" s="18"/>
      <c r="F2300" s="31"/>
      <c r="H2300" s="36"/>
    </row>
    <row r="2301" spans="3:8" x14ac:dyDescent="0.25">
      <c r="C2301" s="31"/>
      <c r="D2301" s="31"/>
      <c r="E2301" s="18"/>
      <c r="F2301" s="31"/>
      <c r="H2301" s="36"/>
    </row>
    <row r="2302" spans="3:8" x14ac:dyDescent="0.25">
      <c r="C2302" s="31"/>
      <c r="D2302" s="31"/>
      <c r="E2302" s="18"/>
      <c r="F2302" s="31"/>
      <c r="H2302" s="36"/>
    </row>
    <row r="2303" spans="3:8" x14ac:dyDescent="0.25">
      <c r="C2303" s="31"/>
      <c r="D2303" s="31"/>
      <c r="E2303" s="18"/>
      <c r="F2303" s="31"/>
      <c r="H2303" s="36"/>
    </row>
    <row r="2304" spans="3:8" x14ac:dyDescent="0.25">
      <c r="C2304" s="31"/>
      <c r="D2304" s="31"/>
      <c r="E2304" s="18"/>
      <c r="F2304" s="31"/>
      <c r="H2304" s="36"/>
    </row>
    <row r="2305" spans="3:8" x14ac:dyDescent="0.25">
      <c r="C2305" s="31"/>
      <c r="D2305" s="31"/>
      <c r="E2305" s="18"/>
      <c r="F2305" s="31"/>
      <c r="H2305" s="36"/>
    </row>
    <row r="2306" spans="3:8" x14ac:dyDescent="0.25">
      <c r="C2306" s="31"/>
      <c r="D2306" s="31"/>
      <c r="E2306" s="18"/>
      <c r="F2306" s="31"/>
      <c r="H2306" s="36"/>
    </row>
    <row r="2307" spans="3:8" x14ac:dyDescent="0.25">
      <c r="C2307" s="31"/>
      <c r="D2307" s="31"/>
      <c r="E2307" s="18"/>
      <c r="F2307" s="31"/>
      <c r="H2307" s="36"/>
    </row>
    <row r="2308" spans="3:8" x14ac:dyDescent="0.25">
      <c r="C2308" s="31"/>
      <c r="D2308" s="31"/>
      <c r="E2308" s="18"/>
      <c r="F2308" s="31"/>
      <c r="H2308" s="36"/>
    </row>
    <row r="2309" spans="3:8" x14ac:dyDescent="0.25">
      <c r="C2309" s="31"/>
      <c r="D2309" s="31"/>
      <c r="E2309" s="18"/>
      <c r="F2309" s="31"/>
      <c r="H2309" s="36"/>
    </row>
    <row r="2310" spans="3:8" x14ac:dyDescent="0.25">
      <c r="C2310" s="31"/>
      <c r="D2310" s="31"/>
      <c r="E2310" s="18"/>
      <c r="F2310" s="31"/>
      <c r="H2310" s="36"/>
    </row>
    <row r="2311" spans="3:8" x14ac:dyDescent="0.25">
      <c r="C2311" s="31"/>
      <c r="D2311" s="31"/>
      <c r="E2311" s="18"/>
      <c r="F2311" s="31"/>
      <c r="H2311" s="36"/>
    </row>
    <row r="2312" spans="3:8" x14ac:dyDescent="0.25">
      <c r="C2312" s="31"/>
      <c r="D2312" s="31"/>
      <c r="E2312" s="18"/>
      <c r="F2312" s="31"/>
      <c r="H2312" s="36"/>
    </row>
    <row r="2313" spans="3:8" x14ac:dyDescent="0.25">
      <c r="C2313" s="31"/>
      <c r="D2313" s="31"/>
      <c r="E2313" s="18"/>
      <c r="F2313" s="31"/>
      <c r="H2313" s="36"/>
    </row>
    <row r="2314" spans="3:8" x14ac:dyDescent="0.25">
      <c r="C2314" s="31"/>
      <c r="D2314" s="31"/>
      <c r="E2314" s="18"/>
      <c r="F2314" s="31"/>
      <c r="H2314" s="36"/>
    </row>
    <row r="2315" spans="3:8" x14ac:dyDescent="0.25">
      <c r="C2315" s="31"/>
      <c r="D2315" s="31"/>
      <c r="E2315" s="18"/>
      <c r="F2315" s="31"/>
      <c r="H2315" s="36"/>
    </row>
    <row r="2316" spans="3:8" x14ac:dyDescent="0.25">
      <c r="C2316" s="31"/>
      <c r="D2316" s="31"/>
      <c r="E2316" s="18"/>
      <c r="F2316" s="31"/>
      <c r="H2316" s="36"/>
    </row>
    <row r="2317" spans="3:8" x14ac:dyDescent="0.25">
      <c r="C2317" s="31"/>
      <c r="D2317" s="31"/>
      <c r="E2317" s="18"/>
      <c r="F2317" s="31"/>
      <c r="H2317" s="36"/>
    </row>
    <row r="2318" spans="3:8" x14ac:dyDescent="0.25">
      <c r="C2318" s="31"/>
      <c r="D2318" s="31"/>
      <c r="E2318" s="18"/>
      <c r="F2318" s="31"/>
      <c r="H2318" s="36"/>
    </row>
    <row r="2319" spans="3:8" x14ac:dyDescent="0.25">
      <c r="C2319" s="31"/>
      <c r="D2319" s="31"/>
      <c r="E2319" s="18"/>
      <c r="F2319" s="31"/>
      <c r="H2319" s="36"/>
    </row>
    <row r="2320" spans="3:8" x14ac:dyDescent="0.25">
      <c r="C2320" s="31"/>
      <c r="D2320" s="31"/>
      <c r="E2320" s="18"/>
      <c r="F2320" s="31"/>
      <c r="H2320" s="36"/>
    </row>
    <row r="2321" spans="3:8" x14ac:dyDescent="0.25">
      <c r="C2321" s="31"/>
      <c r="D2321" s="31"/>
      <c r="E2321" s="18"/>
      <c r="F2321" s="31"/>
      <c r="H2321" s="36"/>
    </row>
    <row r="2322" spans="3:8" x14ac:dyDescent="0.25">
      <c r="C2322" s="31"/>
      <c r="D2322" s="31"/>
      <c r="E2322" s="18"/>
      <c r="F2322" s="31"/>
      <c r="H2322" s="36"/>
    </row>
    <row r="2323" spans="3:8" x14ac:dyDescent="0.25">
      <c r="C2323" s="31"/>
      <c r="D2323" s="31"/>
      <c r="E2323" s="18"/>
      <c r="F2323" s="31"/>
      <c r="H2323" s="36"/>
    </row>
    <row r="2324" spans="3:8" x14ac:dyDescent="0.25">
      <c r="C2324" s="31"/>
      <c r="D2324" s="31"/>
      <c r="E2324" s="18"/>
      <c r="F2324" s="31"/>
      <c r="H2324" s="36"/>
    </row>
    <row r="2325" spans="3:8" x14ac:dyDescent="0.25">
      <c r="C2325" s="31"/>
      <c r="D2325" s="31"/>
      <c r="E2325" s="18"/>
      <c r="F2325" s="31"/>
      <c r="H2325" s="36"/>
    </row>
    <row r="2326" spans="3:8" x14ac:dyDescent="0.25">
      <c r="C2326" s="31"/>
      <c r="D2326" s="31"/>
      <c r="E2326" s="18"/>
      <c r="F2326" s="31"/>
      <c r="H2326" s="36"/>
    </row>
    <row r="2327" spans="3:8" x14ac:dyDescent="0.25">
      <c r="C2327" s="31"/>
      <c r="D2327" s="31"/>
      <c r="E2327" s="18"/>
      <c r="F2327" s="31"/>
      <c r="H2327" s="36"/>
    </row>
    <row r="2328" spans="3:8" x14ac:dyDescent="0.25">
      <c r="C2328" s="31"/>
      <c r="D2328" s="31"/>
      <c r="E2328" s="18"/>
      <c r="F2328" s="31"/>
      <c r="H2328" s="36"/>
    </row>
    <row r="2329" spans="3:8" x14ac:dyDescent="0.25">
      <c r="C2329" s="31"/>
      <c r="D2329" s="31"/>
      <c r="E2329" s="18"/>
      <c r="F2329" s="31"/>
      <c r="H2329" s="36"/>
    </row>
    <row r="2330" spans="3:8" x14ac:dyDescent="0.25">
      <c r="C2330" s="31"/>
      <c r="D2330" s="31"/>
      <c r="E2330" s="18"/>
      <c r="F2330" s="31"/>
      <c r="H2330" s="36"/>
    </row>
    <row r="2331" spans="3:8" x14ac:dyDescent="0.25">
      <c r="C2331" s="31"/>
      <c r="D2331" s="31"/>
      <c r="E2331" s="18"/>
      <c r="F2331" s="31"/>
      <c r="H2331" s="36"/>
    </row>
    <row r="2332" spans="3:8" x14ac:dyDescent="0.25">
      <c r="C2332" s="31"/>
      <c r="D2332" s="31"/>
      <c r="E2332" s="18"/>
      <c r="F2332" s="31"/>
      <c r="H2332" s="36"/>
    </row>
    <row r="2333" spans="3:8" x14ac:dyDescent="0.25">
      <c r="C2333" s="31"/>
      <c r="D2333" s="31"/>
      <c r="E2333" s="18"/>
      <c r="F2333" s="31"/>
      <c r="H2333" s="36"/>
    </row>
    <row r="2334" spans="3:8" x14ac:dyDescent="0.25">
      <c r="C2334" s="31"/>
      <c r="D2334" s="31"/>
      <c r="E2334" s="18"/>
      <c r="F2334" s="31"/>
      <c r="H2334" s="36"/>
    </row>
    <row r="2335" spans="3:8" x14ac:dyDescent="0.25">
      <c r="C2335" s="31"/>
      <c r="D2335" s="31"/>
      <c r="E2335" s="18"/>
      <c r="F2335" s="31"/>
      <c r="H2335" s="36"/>
    </row>
    <row r="2336" spans="3:8" x14ac:dyDescent="0.25">
      <c r="C2336" s="31"/>
      <c r="D2336" s="31"/>
      <c r="E2336" s="18"/>
      <c r="F2336" s="31"/>
      <c r="H2336" s="36"/>
    </row>
    <row r="2337" spans="3:8" x14ac:dyDescent="0.25">
      <c r="C2337" s="31"/>
      <c r="D2337" s="31"/>
      <c r="E2337" s="18"/>
      <c r="F2337" s="31"/>
      <c r="H2337" s="36"/>
    </row>
    <row r="2338" spans="3:8" x14ac:dyDescent="0.25">
      <c r="C2338" s="31"/>
      <c r="D2338" s="31"/>
      <c r="E2338" s="18"/>
      <c r="F2338" s="31"/>
      <c r="H2338" s="36"/>
    </row>
    <row r="2339" spans="3:8" x14ac:dyDescent="0.25">
      <c r="C2339" s="31"/>
      <c r="D2339" s="31"/>
      <c r="E2339" s="18"/>
      <c r="F2339" s="31"/>
      <c r="H2339" s="36"/>
    </row>
    <row r="2340" spans="3:8" x14ac:dyDescent="0.25">
      <c r="C2340" s="31"/>
      <c r="D2340" s="31"/>
      <c r="E2340" s="18"/>
      <c r="F2340" s="31"/>
      <c r="H2340" s="36"/>
    </row>
    <row r="2341" spans="3:8" x14ac:dyDescent="0.25">
      <c r="C2341" s="31"/>
      <c r="D2341" s="31"/>
      <c r="E2341" s="18"/>
      <c r="F2341" s="31"/>
      <c r="H2341" s="36"/>
    </row>
    <row r="2342" spans="3:8" x14ac:dyDescent="0.25">
      <c r="C2342" s="31"/>
      <c r="D2342" s="31"/>
      <c r="E2342" s="18"/>
      <c r="F2342" s="31"/>
      <c r="H2342" s="36"/>
    </row>
    <row r="2343" spans="3:8" x14ac:dyDescent="0.25">
      <c r="C2343" s="31"/>
      <c r="D2343" s="31"/>
      <c r="E2343" s="18"/>
      <c r="F2343" s="31"/>
      <c r="H2343" s="36"/>
    </row>
    <row r="2344" spans="3:8" x14ac:dyDescent="0.25">
      <c r="C2344" s="31"/>
      <c r="D2344" s="31"/>
      <c r="E2344" s="18"/>
      <c r="F2344" s="31"/>
      <c r="H2344" s="36"/>
    </row>
    <row r="2345" spans="3:8" x14ac:dyDescent="0.25">
      <c r="C2345" s="31"/>
      <c r="D2345" s="31"/>
      <c r="E2345" s="18"/>
      <c r="F2345" s="31"/>
      <c r="H2345" s="36"/>
    </row>
    <row r="2346" spans="3:8" x14ac:dyDescent="0.25">
      <c r="C2346" s="31"/>
      <c r="D2346" s="31"/>
      <c r="E2346" s="18"/>
      <c r="F2346" s="31"/>
      <c r="H2346" s="36"/>
    </row>
    <row r="2347" spans="3:8" x14ac:dyDescent="0.25">
      <c r="C2347" s="31"/>
      <c r="D2347" s="31"/>
      <c r="E2347" s="18"/>
      <c r="F2347" s="31"/>
      <c r="H2347" s="36"/>
    </row>
    <row r="2348" spans="3:8" x14ac:dyDescent="0.25">
      <c r="C2348" s="31"/>
      <c r="D2348" s="31"/>
      <c r="E2348" s="18"/>
      <c r="F2348" s="31"/>
      <c r="H2348" s="36"/>
    </row>
    <row r="2349" spans="3:8" x14ac:dyDescent="0.25">
      <c r="C2349" s="31"/>
      <c r="D2349" s="31"/>
      <c r="E2349" s="18"/>
      <c r="F2349" s="31"/>
      <c r="H2349" s="36"/>
    </row>
    <row r="2350" spans="3:8" x14ac:dyDescent="0.25">
      <c r="C2350" s="31"/>
      <c r="D2350" s="31"/>
      <c r="E2350" s="18"/>
      <c r="F2350" s="31"/>
      <c r="H2350" s="36"/>
    </row>
    <row r="2351" spans="3:8" x14ac:dyDescent="0.25">
      <c r="C2351" s="31"/>
      <c r="D2351" s="31"/>
      <c r="E2351" s="18"/>
      <c r="F2351" s="31"/>
      <c r="H2351" s="36"/>
    </row>
    <row r="2352" spans="3:8" x14ac:dyDescent="0.25">
      <c r="C2352" s="31"/>
      <c r="D2352" s="31"/>
      <c r="E2352" s="18"/>
      <c r="F2352" s="31"/>
      <c r="H2352" s="36"/>
    </row>
    <row r="2353" spans="3:8" x14ac:dyDescent="0.25">
      <c r="C2353" s="31"/>
      <c r="D2353" s="31"/>
      <c r="E2353" s="18"/>
      <c r="F2353" s="31"/>
      <c r="H2353" s="36"/>
    </row>
    <row r="2354" spans="3:8" x14ac:dyDescent="0.25">
      <c r="C2354" s="31"/>
      <c r="D2354" s="31"/>
      <c r="E2354" s="18"/>
      <c r="F2354" s="31"/>
      <c r="H2354" s="36"/>
    </row>
    <row r="2355" spans="3:8" x14ac:dyDescent="0.25">
      <c r="C2355" s="31"/>
      <c r="D2355" s="31"/>
      <c r="E2355" s="18"/>
      <c r="F2355" s="31"/>
      <c r="H2355" s="36"/>
    </row>
    <row r="2356" spans="3:8" x14ac:dyDescent="0.25">
      <c r="C2356" s="31"/>
      <c r="D2356" s="31"/>
      <c r="E2356" s="18"/>
      <c r="F2356" s="31"/>
      <c r="H2356" s="36"/>
    </row>
    <row r="2357" spans="3:8" x14ac:dyDescent="0.25">
      <c r="C2357" s="31"/>
      <c r="D2357" s="31"/>
      <c r="E2357" s="18"/>
      <c r="F2357" s="31"/>
      <c r="H2357" s="36"/>
    </row>
    <row r="2358" spans="3:8" x14ac:dyDescent="0.25">
      <c r="C2358" s="31"/>
      <c r="D2358" s="31"/>
      <c r="E2358" s="18"/>
      <c r="F2358" s="31"/>
      <c r="H2358" s="36"/>
    </row>
    <row r="2359" spans="3:8" x14ac:dyDescent="0.25">
      <c r="C2359" s="31"/>
      <c r="D2359" s="31"/>
      <c r="E2359" s="18"/>
      <c r="F2359" s="31"/>
      <c r="H2359" s="36"/>
    </row>
    <row r="2360" spans="3:8" x14ac:dyDescent="0.25">
      <c r="C2360" s="31"/>
      <c r="D2360" s="31"/>
      <c r="E2360" s="18"/>
      <c r="F2360" s="31"/>
      <c r="H2360" s="36"/>
    </row>
    <row r="2361" spans="3:8" x14ac:dyDescent="0.25">
      <c r="C2361" s="31"/>
      <c r="D2361" s="31"/>
      <c r="E2361" s="18"/>
      <c r="F2361" s="31"/>
      <c r="H2361" s="36"/>
    </row>
    <row r="2362" spans="3:8" x14ac:dyDescent="0.25">
      <c r="C2362" s="31"/>
      <c r="D2362" s="31"/>
      <c r="E2362" s="18"/>
      <c r="F2362" s="31"/>
      <c r="H2362" s="36"/>
    </row>
    <row r="2363" spans="3:8" x14ac:dyDescent="0.25">
      <c r="C2363" s="31"/>
      <c r="D2363" s="31"/>
      <c r="E2363" s="18"/>
      <c r="F2363" s="31"/>
      <c r="H2363" s="36"/>
    </row>
    <row r="2364" spans="3:8" x14ac:dyDescent="0.25">
      <c r="C2364" s="31"/>
      <c r="D2364" s="31"/>
      <c r="E2364" s="18"/>
      <c r="F2364" s="31"/>
      <c r="H2364" s="36"/>
    </row>
    <row r="2365" spans="3:8" x14ac:dyDescent="0.25">
      <c r="C2365" s="31"/>
      <c r="D2365" s="31"/>
      <c r="E2365" s="18"/>
      <c r="F2365" s="31"/>
      <c r="H2365" s="36"/>
    </row>
    <row r="2366" spans="3:8" x14ac:dyDescent="0.25">
      <c r="C2366" s="31"/>
      <c r="D2366" s="31"/>
      <c r="E2366" s="18"/>
      <c r="F2366" s="31"/>
      <c r="H2366" s="36"/>
    </row>
    <row r="2367" spans="3:8" x14ac:dyDescent="0.25">
      <c r="C2367" s="31"/>
      <c r="D2367" s="31"/>
      <c r="E2367" s="18"/>
      <c r="F2367" s="31"/>
      <c r="H2367" s="36"/>
    </row>
    <row r="2368" spans="3:8" x14ac:dyDescent="0.25">
      <c r="C2368" s="31"/>
      <c r="D2368" s="31"/>
      <c r="E2368" s="18"/>
      <c r="F2368" s="31"/>
      <c r="H2368" s="36"/>
    </row>
    <row r="2369" spans="3:8" x14ac:dyDescent="0.25">
      <c r="C2369" s="31"/>
      <c r="D2369" s="31"/>
      <c r="E2369" s="18"/>
      <c r="F2369" s="31"/>
      <c r="H2369" s="36"/>
    </row>
    <row r="2370" spans="3:8" x14ac:dyDescent="0.25">
      <c r="C2370" s="31"/>
      <c r="D2370" s="31"/>
      <c r="E2370" s="18"/>
      <c r="F2370" s="31"/>
      <c r="H2370" s="36"/>
    </row>
    <row r="2371" spans="3:8" x14ac:dyDescent="0.25">
      <c r="C2371" s="31"/>
      <c r="D2371" s="31"/>
      <c r="E2371" s="18"/>
      <c r="F2371" s="31"/>
      <c r="H2371" s="36"/>
    </row>
    <row r="2372" spans="3:8" x14ac:dyDescent="0.25">
      <c r="C2372" s="31"/>
      <c r="D2372" s="31"/>
      <c r="E2372" s="18"/>
      <c r="F2372" s="31"/>
      <c r="H2372" s="36"/>
    </row>
    <row r="2373" spans="3:8" x14ac:dyDescent="0.25">
      <c r="C2373" s="31"/>
      <c r="D2373" s="31"/>
      <c r="E2373" s="18"/>
      <c r="F2373" s="31"/>
      <c r="H2373" s="36"/>
    </row>
    <row r="2374" spans="3:8" x14ac:dyDescent="0.25">
      <c r="C2374" s="31"/>
      <c r="D2374" s="31"/>
      <c r="E2374" s="18"/>
      <c r="F2374" s="31"/>
      <c r="H2374" s="36"/>
    </row>
    <row r="2375" spans="3:8" x14ac:dyDescent="0.25">
      <c r="C2375" s="31"/>
      <c r="D2375" s="31"/>
      <c r="E2375" s="18"/>
      <c r="F2375" s="31"/>
      <c r="H2375" s="36"/>
    </row>
    <row r="2376" spans="3:8" x14ac:dyDescent="0.25">
      <c r="C2376" s="31"/>
      <c r="D2376" s="31"/>
      <c r="E2376" s="18"/>
      <c r="F2376" s="31"/>
      <c r="H2376" s="36"/>
    </row>
    <row r="2377" spans="3:8" x14ac:dyDescent="0.25">
      <c r="C2377" s="31"/>
      <c r="D2377" s="31"/>
      <c r="E2377" s="18"/>
      <c r="F2377" s="31"/>
      <c r="H2377" s="36"/>
    </row>
    <row r="2378" spans="3:8" x14ac:dyDescent="0.25">
      <c r="C2378" s="31"/>
      <c r="D2378" s="31"/>
      <c r="E2378" s="18"/>
      <c r="F2378" s="31"/>
      <c r="H2378" s="36"/>
    </row>
    <row r="2379" spans="3:8" x14ac:dyDescent="0.25">
      <c r="C2379" s="31"/>
      <c r="D2379" s="31"/>
      <c r="E2379" s="18"/>
      <c r="F2379" s="31"/>
      <c r="H2379" s="36"/>
    </row>
    <row r="2380" spans="3:8" x14ac:dyDescent="0.25">
      <c r="C2380" s="31"/>
      <c r="D2380" s="31"/>
      <c r="E2380" s="18"/>
      <c r="F2380" s="31"/>
      <c r="H2380" s="36"/>
    </row>
    <row r="2381" spans="3:8" x14ac:dyDescent="0.25">
      <c r="C2381" s="31"/>
      <c r="D2381" s="31"/>
      <c r="E2381" s="18"/>
      <c r="F2381" s="31"/>
      <c r="H2381" s="36"/>
    </row>
    <row r="2382" spans="3:8" x14ac:dyDescent="0.25">
      <c r="C2382" s="31"/>
      <c r="D2382" s="31"/>
      <c r="E2382" s="18"/>
      <c r="F2382" s="31"/>
      <c r="H2382" s="36"/>
    </row>
    <row r="2383" spans="3:8" x14ac:dyDescent="0.25">
      <c r="C2383" s="31"/>
      <c r="D2383" s="31"/>
      <c r="E2383" s="18"/>
      <c r="F2383" s="31"/>
      <c r="H2383" s="36"/>
    </row>
    <row r="2384" spans="3:8" x14ac:dyDescent="0.25">
      <c r="C2384" s="31"/>
      <c r="D2384" s="31"/>
      <c r="E2384" s="18"/>
      <c r="F2384" s="31"/>
      <c r="H2384" s="36"/>
    </row>
    <row r="2385" spans="3:8" x14ac:dyDescent="0.25">
      <c r="C2385" s="31"/>
      <c r="D2385" s="31"/>
      <c r="E2385" s="18"/>
      <c r="F2385" s="31"/>
      <c r="H2385" s="36"/>
    </row>
    <row r="2386" spans="3:8" x14ac:dyDescent="0.25">
      <c r="C2386" s="31"/>
      <c r="D2386" s="31"/>
      <c r="E2386" s="18"/>
      <c r="F2386" s="31"/>
      <c r="H2386" s="36"/>
    </row>
    <row r="2387" spans="3:8" x14ac:dyDescent="0.25">
      <c r="C2387" s="31"/>
      <c r="D2387" s="31"/>
      <c r="E2387" s="18"/>
      <c r="F2387" s="31"/>
      <c r="H2387" s="36"/>
    </row>
    <row r="2388" spans="3:8" x14ac:dyDescent="0.25">
      <c r="C2388" s="31"/>
      <c r="D2388" s="31"/>
      <c r="E2388" s="18"/>
      <c r="F2388" s="31"/>
      <c r="H2388" s="36"/>
    </row>
    <row r="2389" spans="3:8" x14ac:dyDescent="0.25">
      <c r="C2389" s="31"/>
      <c r="D2389" s="31"/>
      <c r="E2389" s="18"/>
      <c r="F2389" s="31"/>
      <c r="H2389" s="36"/>
    </row>
    <row r="2390" spans="3:8" x14ac:dyDescent="0.25">
      <c r="C2390" s="31"/>
      <c r="D2390" s="31"/>
      <c r="E2390" s="18"/>
      <c r="F2390" s="31"/>
      <c r="H2390" s="36"/>
    </row>
    <row r="2391" spans="3:8" x14ac:dyDescent="0.25">
      <c r="C2391" s="31"/>
      <c r="D2391" s="31"/>
      <c r="E2391" s="18"/>
      <c r="F2391" s="31"/>
      <c r="H2391" s="36"/>
    </row>
    <row r="2392" spans="3:8" x14ac:dyDescent="0.25">
      <c r="C2392" s="31"/>
      <c r="D2392" s="31"/>
      <c r="E2392" s="18"/>
      <c r="F2392" s="31"/>
      <c r="H2392" s="36"/>
    </row>
    <row r="2393" spans="3:8" x14ac:dyDescent="0.25">
      <c r="C2393" s="31"/>
      <c r="D2393" s="31"/>
      <c r="E2393" s="18"/>
      <c r="F2393" s="31"/>
      <c r="H2393" s="36"/>
    </row>
    <row r="2394" spans="3:8" x14ac:dyDescent="0.25">
      <c r="C2394" s="31"/>
      <c r="D2394" s="31"/>
      <c r="E2394" s="18"/>
      <c r="F2394" s="31"/>
      <c r="H2394" s="36"/>
    </row>
    <row r="2395" spans="3:8" x14ac:dyDescent="0.25">
      <c r="C2395" s="31"/>
      <c r="D2395" s="31"/>
      <c r="E2395" s="18"/>
      <c r="F2395" s="31"/>
      <c r="H2395" s="36"/>
    </row>
    <row r="2396" spans="3:8" x14ac:dyDescent="0.25">
      <c r="C2396" s="31"/>
      <c r="D2396" s="31"/>
      <c r="E2396" s="18"/>
      <c r="F2396" s="31"/>
      <c r="H2396" s="36"/>
    </row>
    <row r="2397" spans="3:8" x14ac:dyDescent="0.25">
      <c r="C2397" s="31"/>
      <c r="D2397" s="31"/>
      <c r="E2397" s="18"/>
      <c r="F2397" s="31"/>
      <c r="H2397" s="36"/>
    </row>
    <row r="2398" spans="3:8" x14ac:dyDescent="0.25">
      <c r="C2398" s="31"/>
      <c r="D2398" s="31"/>
      <c r="E2398" s="18"/>
      <c r="F2398" s="31"/>
      <c r="H2398" s="36"/>
    </row>
    <row r="2399" spans="3:8" x14ac:dyDescent="0.25">
      <c r="C2399" s="31"/>
      <c r="D2399" s="31"/>
      <c r="E2399" s="18"/>
      <c r="F2399" s="31"/>
      <c r="H2399" s="36"/>
    </row>
    <row r="2400" spans="3:8" x14ac:dyDescent="0.25">
      <c r="C2400" s="31"/>
      <c r="D2400" s="31"/>
      <c r="E2400" s="18"/>
      <c r="F2400" s="31"/>
      <c r="H2400" s="36"/>
    </row>
    <row r="2401" spans="3:8" x14ac:dyDescent="0.25">
      <c r="C2401" s="31"/>
      <c r="D2401" s="31"/>
      <c r="E2401" s="18"/>
      <c r="F2401" s="31"/>
      <c r="H2401" s="36"/>
    </row>
    <row r="2402" spans="3:8" x14ac:dyDescent="0.25">
      <c r="C2402" s="31"/>
      <c r="D2402" s="31"/>
      <c r="E2402" s="18"/>
      <c r="F2402" s="31"/>
      <c r="H2402" s="36"/>
    </row>
    <row r="2403" spans="3:8" x14ac:dyDescent="0.25">
      <c r="C2403" s="31"/>
      <c r="D2403" s="31"/>
      <c r="E2403" s="18"/>
      <c r="F2403" s="31"/>
      <c r="H2403" s="36"/>
    </row>
    <row r="2404" spans="3:8" x14ac:dyDescent="0.25">
      <c r="C2404" s="31"/>
      <c r="D2404" s="31"/>
      <c r="E2404" s="18"/>
      <c r="F2404" s="31"/>
      <c r="H2404" s="36"/>
    </row>
    <row r="2405" spans="3:8" x14ac:dyDescent="0.25">
      <c r="C2405" s="31"/>
      <c r="D2405" s="31"/>
      <c r="E2405" s="18"/>
      <c r="F2405" s="31"/>
      <c r="H2405" s="36"/>
    </row>
    <row r="2406" spans="3:8" x14ac:dyDescent="0.25">
      <c r="C2406" s="31"/>
      <c r="D2406" s="31"/>
      <c r="E2406" s="18"/>
      <c r="F2406" s="31"/>
      <c r="H2406" s="36"/>
    </row>
    <row r="2407" spans="3:8" x14ac:dyDescent="0.25">
      <c r="C2407" s="31"/>
      <c r="D2407" s="31"/>
      <c r="E2407" s="18"/>
      <c r="F2407" s="31"/>
      <c r="H2407" s="36"/>
    </row>
    <row r="2408" spans="3:8" x14ac:dyDescent="0.25">
      <c r="C2408" s="31"/>
      <c r="D2408" s="31"/>
      <c r="E2408" s="18"/>
      <c r="F2408" s="31"/>
      <c r="H2408" s="36"/>
    </row>
    <row r="2409" spans="3:8" x14ac:dyDescent="0.25">
      <c r="C2409" s="31"/>
      <c r="D2409" s="31"/>
      <c r="E2409" s="18"/>
      <c r="F2409" s="31"/>
      <c r="H2409" s="36"/>
    </row>
    <row r="2410" spans="3:8" x14ac:dyDescent="0.25">
      <c r="C2410" s="31"/>
      <c r="D2410" s="31"/>
      <c r="E2410" s="18"/>
      <c r="F2410" s="31"/>
      <c r="H2410" s="36"/>
    </row>
    <row r="2411" spans="3:8" x14ac:dyDescent="0.25">
      <c r="C2411" s="31"/>
      <c r="D2411" s="31"/>
      <c r="E2411" s="18"/>
      <c r="F2411" s="31"/>
      <c r="H2411" s="36"/>
    </row>
    <row r="2412" spans="3:8" x14ac:dyDescent="0.25">
      <c r="C2412" s="31"/>
      <c r="D2412" s="31"/>
      <c r="E2412" s="18"/>
      <c r="F2412" s="31"/>
      <c r="H2412" s="36"/>
    </row>
    <row r="2413" spans="3:8" x14ac:dyDescent="0.25">
      <c r="C2413" s="31"/>
      <c r="D2413" s="31"/>
      <c r="E2413" s="18"/>
      <c r="F2413" s="31"/>
      <c r="H2413" s="36"/>
    </row>
    <row r="2414" spans="3:8" x14ac:dyDescent="0.25">
      <c r="C2414" s="31"/>
      <c r="D2414" s="31"/>
      <c r="E2414" s="18"/>
      <c r="F2414" s="31"/>
      <c r="H2414" s="36"/>
    </row>
    <row r="2415" spans="3:8" x14ac:dyDescent="0.25">
      <c r="C2415" s="31"/>
      <c r="D2415" s="31"/>
      <c r="E2415" s="18"/>
      <c r="F2415" s="31"/>
      <c r="H2415" s="36"/>
    </row>
    <row r="2416" spans="3:8" x14ac:dyDescent="0.25">
      <c r="C2416" s="31"/>
      <c r="D2416" s="31"/>
      <c r="E2416" s="18"/>
      <c r="F2416" s="31"/>
      <c r="H2416" s="36"/>
    </row>
    <row r="2417" spans="3:8" x14ac:dyDescent="0.25">
      <c r="C2417" s="31"/>
      <c r="D2417" s="31"/>
      <c r="E2417" s="18"/>
      <c r="F2417" s="31"/>
      <c r="H2417" s="36"/>
    </row>
    <row r="2418" spans="3:8" x14ac:dyDescent="0.25">
      <c r="C2418" s="31"/>
      <c r="D2418" s="31"/>
      <c r="E2418" s="18"/>
      <c r="F2418" s="31"/>
      <c r="H2418" s="36"/>
    </row>
    <row r="2419" spans="3:8" x14ac:dyDescent="0.25">
      <c r="C2419" s="31"/>
      <c r="D2419" s="31"/>
      <c r="E2419" s="18"/>
      <c r="F2419" s="31"/>
      <c r="H2419" s="36"/>
    </row>
    <row r="2420" spans="3:8" x14ac:dyDescent="0.25">
      <c r="C2420" s="31"/>
      <c r="D2420" s="31"/>
      <c r="E2420" s="18"/>
      <c r="F2420" s="31"/>
      <c r="H2420" s="36"/>
    </row>
    <row r="2421" spans="3:8" x14ac:dyDescent="0.25">
      <c r="C2421" s="31"/>
      <c r="D2421" s="31"/>
      <c r="E2421" s="18"/>
      <c r="F2421" s="31"/>
      <c r="H2421" s="36"/>
    </row>
    <row r="2422" spans="3:8" x14ac:dyDescent="0.25">
      <c r="C2422" s="31"/>
      <c r="D2422" s="31"/>
      <c r="E2422" s="18"/>
      <c r="F2422" s="31"/>
      <c r="H2422" s="36"/>
    </row>
    <row r="2423" spans="3:8" x14ac:dyDescent="0.25">
      <c r="C2423" s="31"/>
      <c r="D2423" s="31"/>
      <c r="E2423" s="18"/>
      <c r="F2423" s="31"/>
      <c r="H2423" s="36"/>
    </row>
    <row r="2424" spans="3:8" x14ac:dyDescent="0.25">
      <c r="C2424" s="31"/>
      <c r="D2424" s="31"/>
      <c r="E2424" s="18"/>
      <c r="F2424" s="31"/>
      <c r="H2424" s="36"/>
    </row>
    <row r="2425" spans="3:8" x14ac:dyDescent="0.25">
      <c r="C2425" s="31"/>
      <c r="D2425" s="31"/>
      <c r="E2425" s="18"/>
      <c r="F2425" s="31"/>
      <c r="H2425" s="36"/>
    </row>
    <row r="2426" spans="3:8" x14ac:dyDescent="0.25">
      <c r="C2426" s="31"/>
      <c r="D2426" s="31"/>
      <c r="E2426" s="18"/>
      <c r="F2426" s="31"/>
      <c r="H2426" s="36"/>
    </row>
    <row r="2427" spans="3:8" x14ac:dyDescent="0.25">
      <c r="C2427" s="31"/>
      <c r="D2427" s="31"/>
      <c r="E2427" s="18"/>
      <c r="F2427" s="31"/>
      <c r="H2427" s="36"/>
    </row>
    <row r="2428" spans="3:8" x14ac:dyDescent="0.25">
      <c r="C2428" s="31"/>
      <c r="D2428" s="31"/>
      <c r="E2428" s="18"/>
      <c r="F2428" s="31"/>
      <c r="H2428" s="36"/>
    </row>
    <row r="2429" spans="3:8" x14ac:dyDescent="0.25">
      <c r="C2429" s="31"/>
      <c r="D2429" s="31"/>
      <c r="E2429" s="18"/>
      <c r="F2429" s="31"/>
      <c r="H2429" s="36"/>
    </row>
    <row r="2430" spans="3:8" x14ac:dyDescent="0.25">
      <c r="C2430" s="31"/>
      <c r="D2430" s="31"/>
      <c r="E2430" s="18"/>
      <c r="F2430" s="31"/>
      <c r="H2430" s="36"/>
    </row>
    <row r="2431" spans="3:8" x14ac:dyDescent="0.25">
      <c r="C2431" s="31"/>
      <c r="D2431" s="31"/>
      <c r="E2431" s="18"/>
      <c r="F2431" s="31"/>
      <c r="H2431" s="36"/>
    </row>
    <row r="2432" spans="3:8" x14ac:dyDescent="0.25">
      <c r="C2432" s="31"/>
      <c r="D2432" s="31"/>
      <c r="E2432" s="18"/>
      <c r="F2432" s="31"/>
      <c r="H2432" s="36"/>
    </row>
    <row r="2433" spans="3:8" x14ac:dyDescent="0.25">
      <c r="C2433" s="31"/>
      <c r="D2433" s="31"/>
      <c r="E2433" s="18"/>
      <c r="F2433" s="31"/>
      <c r="H2433" s="36"/>
    </row>
    <row r="2434" spans="3:8" x14ac:dyDescent="0.25">
      <c r="C2434" s="31"/>
      <c r="D2434" s="31"/>
      <c r="E2434" s="18"/>
      <c r="F2434" s="31"/>
      <c r="H2434" s="36"/>
    </row>
    <row r="2435" spans="3:8" x14ac:dyDescent="0.25">
      <c r="C2435" s="31"/>
      <c r="D2435" s="31"/>
      <c r="E2435" s="18"/>
      <c r="F2435" s="31"/>
      <c r="H2435" s="36"/>
    </row>
    <row r="2436" spans="3:8" x14ac:dyDescent="0.25">
      <c r="C2436" s="31"/>
      <c r="D2436" s="31"/>
      <c r="E2436" s="18"/>
      <c r="F2436" s="31"/>
      <c r="H2436" s="36"/>
    </row>
    <row r="2437" spans="3:8" x14ac:dyDescent="0.25">
      <c r="C2437" s="31"/>
      <c r="D2437" s="31"/>
      <c r="E2437" s="18"/>
      <c r="F2437" s="31"/>
      <c r="H2437" s="36"/>
    </row>
    <row r="2438" spans="3:8" x14ac:dyDescent="0.25">
      <c r="C2438" s="31"/>
      <c r="D2438" s="31"/>
      <c r="E2438" s="18"/>
      <c r="F2438" s="31"/>
      <c r="H2438" s="36"/>
    </row>
    <row r="2439" spans="3:8" x14ac:dyDescent="0.25">
      <c r="C2439" s="31"/>
      <c r="D2439" s="31"/>
      <c r="E2439" s="18"/>
      <c r="F2439" s="31"/>
      <c r="H2439" s="36"/>
    </row>
    <row r="2440" spans="3:8" x14ac:dyDescent="0.25">
      <c r="C2440" s="31"/>
      <c r="D2440" s="31"/>
      <c r="E2440" s="18"/>
      <c r="F2440" s="31"/>
      <c r="H2440" s="36"/>
    </row>
    <row r="2441" spans="3:8" x14ac:dyDescent="0.25">
      <c r="C2441" s="31"/>
      <c r="D2441" s="31"/>
      <c r="E2441" s="18"/>
      <c r="F2441" s="31"/>
      <c r="H2441" s="36"/>
    </row>
    <row r="2442" spans="3:8" x14ac:dyDescent="0.25">
      <c r="C2442" s="31"/>
      <c r="D2442" s="31"/>
      <c r="E2442" s="18"/>
      <c r="F2442" s="31"/>
      <c r="H2442" s="36"/>
    </row>
    <row r="2443" spans="3:8" x14ac:dyDescent="0.25">
      <c r="C2443" s="31"/>
      <c r="D2443" s="31"/>
      <c r="E2443" s="18"/>
      <c r="F2443" s="31"/>
      <c r="H2443" s="36"/>
    </row>
    <row r="2444" spans="3:8" x14ac:dyDescent="0.25">
      <c r="C2444" s="31"/>
      <c r="D2444" s="31"/>
      <c r="E2444" s="18"/>
      <c r="F2444" s="31"/>
      <c r="H2444" s="36"/>
    </row>
    <row r="2445" spans="3:8" x14ac:dyDescent="0.25">
      <c r="C2445" s="31"/>
      <c r="D2445" s="31"/>
      <c r="E2445" s="18"/>
      <c r="F2445" s="31"/>
      <c r="H2445" s="36"/>
    </row>
    <row r="2446" spans="3:8" x14ac:dyDescent="0.25">
      <c r="C2446" s="31"/>
      <c r="D2446" s="31"/>
      <c r="E2446" s="18"/>
      <c r="F2446" s="31"/>
      <c r="H2446" s="36"/>
    </row>
    <row r="2447" spans="3:8" x14ac:dyDescent="0.25">
      <c r="C2447" s="31"/>
      <c r="D2447" s="31"/>
      <c r="E2447" s="18"/>
      <c r="F2447" s="31"/>
      <c r="H2447" s="36"/>
    </row>
    <row r="2448" spans="3:8" x14ac:dyDescent="0.25">
      <c r="C2448" s="31"/>
      <c r="D2448" s="31"/>
      <c r="E2448" s="18"/>
      <c r="F2448" s="31"/>
      <c r="H2448" s="36"/>
    </row>
    <row r="2449" spans="3:8" x14ac:dyDescent="0.25">
      <c r="C2449" s="31"/>
      <c r="D2449" s="31"/>
      <c r="E2449" s="18"/>
      <c r="F2449" s="31"/>
      <c r="H2449" s="36"/>
    </row>
    <row r="2450" spans="3:8" x14ac:dyDescent="0.25">
      <c r="C2450" s="31"/>
      <c r="D2450" s="31"/>
      <c r="E2450" s="18"/>
      <c r="F2450" s="31"/>
      <c r="H2450" s="36"/>
    </row>
    <row r="2451" spans="3:8" x14ac:dyDescent="0.25">
      <c r="C2451" s="31"/>
      <c r="D2451" s="31"/>
      <c r="E2451" s="18"/>
      <c r="F2451" s="31"/>
      <c r="H2451" s="36"/>
    </row>
    <row r="2452" spans="3:8" x14ac:dyDescent="0.25">
      <c r="C2452" s="31"/>
      <c r="D2452" s="31"/>
      <c r="E2452" s="18"/>
      <c r="F2452" s="31"/>
      <c r="H2452" s="36"/>
    </row>
    <row r="2453" spans="3:8" x14ac:dyDescent="0.25">
      <c r="C2453" s="31"/>
      <c r="D2453" s="31"/>
      <c r="E2453" s="18"/>
      <c r="F2453" s="31"/>
      <c r="H2453" s="36"/>
    </row>
    <row r="2454" spans="3:8" x14ac:dyDescent="0.25">
      <c r="C2454" s="31"/>
      <c r="D2454" s="31"/>
      <c r="E2454" s="18"/>
      <c r="F2454" s="31"/>
      <c r="H2454" s="36"/>
    </row>
    <row r="2455" spans="3:8" x14ac:dyDescent="0.25">
      <c r="C2455" s="31"/>
      <c r="D2455" s="31"/>
      <c r="E2455" s="18"/>
      <c r="F2455" s="31"/>
      <c r="H2455" s="36"/>
    </row>
    <row r="2456" spans="3:8" x14ac:dyDescent="0.25">
      <c r="C2456" s="31"/>
      <c r="D2456" s="31"/>
      <c r="E2456" s="18"/>
      <c r="F2456" s="31"/>
      <c r="H2456" s="36"/>
    </row>
    <row r="2457" spans="3:8" x14ac:dyDescent="0.25">
      <c r="C2457" s="31"/>
      <c r="D2457" s="31"/>
      <c r="E2457" s="18"/>
      <c r="F2457" s="31"/>
      <c r="H2457" s="36"/>
    </row>
    <row r="2458" spans="3:8" x14ac:dyDescent="0.25">
      <c r="C2458" s="31"/>
      <c r="D2458" s="31"/>
      <c r="E2458" s="18"/>
      <c r="F2458" s="31"/>
      <c r="H2458" s="36"/>
    </row>
    <row r="2459" spans="3:8" x14ac:dyDescent="0.25">
      <c r="C2459" s="31"/>
      <c r="D2459" s="31"/>
      <c r="E2459" s="18"/>
      <c r="F2459" s="31"/>
      <c r="H2459" s="36"/>
    </row>
    <row r="2460" spans="3:8" x14ac:dyDescent="0.25">
      <c r="C2460" s="31"/>
      <c r="D2460" s="31"/>
      <c r="E2460" s="18"/>
      <c r="F2460" s="31"/>
      <c r="H2460" s="36"/>
    </row>
    <row r="2461" spans="3:8" x14ac:dyDescent="0.25">
      <c r="C2461" s="31"/>
      <c r="D2461" s="31"/>
      <c r="E2461" s="18"/>
      <c r="F2461" s="31"/>
      <c r="H2461" s="36"/>
    </row>
    <row r="2462" spans="3:8" x14ac:dyDescent="0.25">
      <c r="C2462" s="31"/>
      <c r="D2462" s="31"/>
      <c r="E2462" s="18"/>
      <c r="F2462" s="31"/>
      <c r="H2462" s="36"/>
    </row>
    <row r="2463" spans="3:8" x14ac:dyDescent="0.25">
      <c r="C2463" s="31"/>
      <c r="D2463" s="31"/>
      <c r="E2463" s="18"/>
      <c r="F2463" s="31"/>
      <c r="H2463" s="36"/>
    </row>
    <row r="2464" spans="3:8" x14ac:dyDescent="0.25">
      <c r="C2464" s="31"/>
      <c r="D2464" s="31"/>
      <c r="E2464" s="18"/>
      <c r="F2464" s="31"/>
      <c r="H2464" s="36"/>
    </row>
    <row r="2465" spans="3:8" x14ac:dyDescent="0.25">
      <c r="C2465" s="31"/>
      <c r="D2465" s="31"/>
      <c r="E2465" s="18"/>
      <c r="F2465" s="31"/>
      <c r="H2465" s="36"/>
    </row>
    <row r="2466" spans="3:8" x14ac:dyDescent="0.25">
      <c r="C2466" s="31"/>
      <c r="D2466" s="31"/>
      <c r="E2466" s="18"/>
      <c r="F2466" s="31"/>
      <c r="H2466" s="36"/>
    </row>
    <row r="2467" spans="3:8" x14ac:dyDescent="0.25">
      <c r="C2467" s="31"/>
      <c r="D2467" s="31"/>
      <c r="E2467" s="18"/>
      <c r="F2467" s="31"/>
      <c r="H2467" s="36"/>
    </row>
    <row r="2468" spans="3:8" x14ac:dyDescent="0.25">
      <c r="C2468" s="31"/>
      <c r="D2468" s="31"/>
      <c r="E2468" s="18"/>
      <c r="F2468" s="31"/>
      <c r="H2468" s="36"/>
    </row>
    <row r="2469" spans="3:8" x14ac:dyDescent="0.25">
      <c r="C2469" s="31"/>
      <c r="D2469" s="31"/>
      <c r="E2469" s="18"/>
      <c r="F2469" s="31"/>
      <c r="H2469" s="36"/>
    </row>
    <row r="2470" spans="3:8" x14ac:dyDescent="0.25">
      <c r="C2470" s="31"/>
      <c r="D2470" s="31"/>
      <c r="E2470" s="18"/>
      <c r="F2470" s="31"/>
      <c r="H2470" s="36"/>
    </row>
    <row r="2471" spans="3:8" x14ac:dyDescent="0.25">
      <c r="C2471" s="31"/>
      <c r="D2471" s="31"/>
      <c r="E2471" s="18"/>
      <c r="F2471" s="31"/>
      <c r="H2471" s="36"/>
    </row>
    <row r="2472" spans="3:8" x14ac:dyDescent="0.25">
      <c r="C2472" s="31"/>
      <c r="D2472" s="31"/>
      <c r="E2472" s="18"/>
      <c r="F2472" s="31"/>
      <c r="H2472" s="36"/>
    </row>
    <row r="2473" spans="3:8" x14ac:dyDescent="0.25">
      <c r="C2473" s="31"/>
      <c r="D2473" s="31"/>
      <c r="E2473" s="18"/>
      <c r="F2473" s="31"/>
      <c r="H2473" s="36"/>
    </row>
    <row r="2474" spans="3:8" x14ac:dyDescent="0.25">
      <c r="C2474" s="31"/>
      <c r="D2474" s="31"/>
      <c r="E2474" s="18"/>
      <c r="F2474" s="31"/>
      <c r="H2474" s="36"/>
    </row>
    <row r="2475" spans="3:8" x14ac:dyDescent="0.25">
      <c r="C2475" s="31"/>
      <c r="D2475" s="31"/>
      <c r="E2475" s="18"/>
      <c r="F2475" s="31"/>
      <c r="H2475" s="36"/>
    </row>
    <row r="2476" spans="3:8" x14ac:dyDescent="0.25">
      <c r="C2476" s="31"/>
      <c r="D2476" s="31"/>
      <c r="E2476" s="18"/>
      <c r="F2476" s="31"/>
      <c r="H2476" s="36"/>
    </row>
    <row r="2477" spans="3:8" x14ac:dyDescent="0.25">
      <c r="C2477" s="31"/>
      <c r="D2477" s="31"/>
      <c r="E2477" s="18"/>
      <c r="F2477" s="31"/>
      <c r="H2477" s="36"/>
    </row>
    <row r="2478" spans="3:8" x14ac:dyDescent="0.25">
      <c r="C2478" s="31"/>
      <c r="D2478" s="31"/>
      <c r="E2478" s="18"/>
      <c r="F2478" s="31"/>
      <c r="H2478" s="36"/>
    </row>
    <row r="2479" spans="3:8" x14ac:dyDescent="0.25">
      <c r="C2479" s="31"/>
      <c r="D2479" s="31"/>
      <c r="E2479" s="18"/>
      <c r="F2479" s="31"/>
      <c r="H2479" s="36"/>
    </row>
    <row r="2480" spans="3:8" x14ac:dyDescent="0.25">
      <c r="C2480" s="31"/>
      <c r="D2480" s="31"/>
      <c r="E2480" s="18"/>
      <c r="F2480" s="31"/>
      <c r="H2480" s="36"/>
    </row>
    <row r="2481" spans="3:8" x14ac:dyDescent="0.25">
      <c r="C2481" s="31"/>
      <c r="D2481" s="31"/>
      <c r="E2481" s="18"/>
      <c r="F2481" s="31"/>
      <c r="H2481" s="36"/>
    </row>
    <row r="2482" spans="3:8" x14ac:dyDescent="0.25">
      <c r="C2482" s="31"/>
      <c r="D2482" s="31"/>
      <c r="E2482" s="18"/>
      <c r="F2482" s="31"/>
      <c r="H2482" s="36"/>
    </row>
    <row r="2483" spans="3:8" x14ac:dyDescent="0.25">
      <c r="C2483" s="31"/>
      <c r="D2483" s="31"/>
      <c r="E2483" s="18"/>
      <c r="F2483" s="31"/>
      <c r="H2483" s="36"/>
    </row>
    <row r="2484" spans="3:8" x14ac:dyDescent="0.25">
      <c r="C2484" s="31"/>
      <c r="D2484" s="31"/>
      <c r="E2484" s="18"/>
      <c r="F2484" s="31"/>
      <c r="H2484" s="36"/>
    </row>
    <row r="2485" spans="3:8" x14ac:dyDescent="0.25">
      <c r="C2485" s="31"/>
      <c r="D2485" s="31"/>
      <c r="E2485" s="18"/>
      <c r="F2485" s="31"/>
      <c r="H2485" s="36"/>
    </row>
    <row r="2486" spans="3:8" x14ac:dyDescent="0.25">
      <c r="C2486" s="31"/>
      <c r="D2486" s="31"/>
      <c r="E2486" s="18"/>
      <c r="F2486" s="31"/>
      <c r="H2486" s="36"/>
    </row>
    <row r="2487" spans="3:8" x14ac:dyDescent="0.25">
      <c r="C2487" s="31"/>
      <c r="D2487" s="31"/>
      <c r="E2487" s="18"/>
      <c r="F2487" s="31"/>
      <c r="H2487" s="36"/>
    </row>
    <row r="2488" spans="3:8" x14ac:dyDescent="0.25">
      <c r="C2488" s="31"/>
      <c r="D2488" s="31"/>
      <c r="E2488" s="18"/>
      <c r="F2488" s="31"/>
      <c r="H2488" s="36"/>
    </row>
    <row r="2489" spans="3:8" x14ac:dyDescent="0.25">
      <c r="C2489" s="31"/>
      <c r="D2489" s="31"/>
      <c r="E2489" s="18"/>
      <c r="F2489" s="31"/>
      <c r="H2489" s="36"/>
    </row>
    <row r="2490" spans="3:8" x14ac:dyDescent="0.25">
      <c r="C2490" s="31"/>
      <c r="D2490" s="31"/>
      <c r="E2490" s="18"/>
      <c r="F2490" s="31"/>
      <c r="H2490" s="36"/>
    </row>
    <row r="2491" spans="3:8" x14ac:dyDescent="0.25">
      <c r="C2491" s="31"/>
      <c r="D2491" s="31"/>
      <c r="E2491" s="18"/>
      <c r="F2491" s="31"/>
      <c r="H2491" s="36"/>
    </row>
    <row r="2492" spans="3:8" x14ac:dyDescent="0.25">
      <c r="C2492" s="31"/>
      <c r="D2492" s="31"/>
      <c r="E2492" s="18"/>
      <c r="F2492" s="31"/>
      <c r="H2492" s="36"/>
    </row>
    <row r="2493" spans="3:8" x14ac:dyDescent="0.25">
      <c r="C2493" s="31"/>
      <c r="D2493" s="31"/>
      <c r="E2493" s="18"/>
      <c r="F2493" s="31"/>
      <c r="H2493" s="36"/>
    </row>
    <row r="2494" spans="3:8" x14ac:dyDescent="0.25">
      <c r="C2494" s="31"/>
      <c r="D2494" s="31"/>
      <c r="E2494" s="18"/>
      <c r="F2494" s="31"/>
      <c r="H2494" s="36"/>
    </row>
    <row r="2495" spans="3:8" x14ac:dyDescent="0.25">
      <c r="C2495" s="31"/>
      <c r="D2495" s="31"/>
      <c r="E2495" s="18"/>
      <c r="F2495" s="31"/>
      <c r="H2495" s="36"/>
    </row>
    <row r="2496" spans="3:8" x14ac:dyDescent="0.25">
      <c r="C2496" s="31"/>
      <c r="D2496" s="31"/>
      <c r="E2496" s="18"/>
      <c r="F2496" s="31"/>
      <c r="H2496" s="36"/>
    </row>
    <row r="2497" spans="3:8" x14ac:dyDescent="0.25">
      <c r="C2497" s="31"/>
      <c r="D2497" s="31"/>
      <c r="E2497" s="18"/>
      <c r="F2497" s="31"/>
      <c r="H2497" s="36"/>
    </row>
    <row r="2498" spans="3:8" x14ac:dyDescent="0.25">
      <c r="C2498" s="31"/>
      <c r="D2498" s="31"/>
      <c r="E2498" s="18"/>
      <c r="F2498" s="31"/>
      <c r="H2498" s="36"/>
    </row>
    <row r="2499" spans="3:8" x14ac:dyDescent="0.25">
      <c r="C2499" s="31"/>
      <c r="D2499" s="31"/>
      <c r="E2499" s="18"/>
      <c r="F2499" s="31"/>
      <c r="H2499" s="36"/>
    </row>
    <row r="2500" spans="3:8" x14ac:dyDescent="0.25">
      <c r="C2500" s="31"/>
      <c r="D2500" s="31"/>
      <c r="E2500" s="18"/>
      <c r="F2500" s="31"/>
      <c r="H2500" s="36"/>
    </row>
    <row r="2501" spans="3:8" x14ac:dyDescent="0.25">
      <c r="C2501" s="31"/>
      <c r="D2501" s="31"/>
      <c r="E2501" s="18"/>
      <c r="F2501" s="31"/>
      <c r="H2501" s="36"/>
    </row>
    <row r="2502" spans="3:8" x14ac:dyDescent="0.25">
      <c r="C2502" s="31"/>
      <c r="D2502" s="31"/>
      <c r="E2502" s="18"/>
      <c r="F2502" s="31"/>
      <c r="H2502" s="36"/>
    </row>
    <row r="2503" spans="3:8" x14ac:dyDescent="0.25">
      <c r="C2503" s="31"/>
      <c r="D2503" s="31"/>
      <c r="E2503" s="18"/>
      <c r="F2503" s="31"/>
      <c r="H2503" s="36"/>
    </row>
    <row r="2504" spans="3:8" x14ac:dyDescent="0.25">
      <c r="C2504" s="31"/>
      <c r="D2504" s="31"/>
      <c r="E2504" s="18"/>
      <c r="F2504" s="31"/>
      <c r="H2504" s="36"/>
    </row>
    <row r="2505" spans="3:8" x14ac:dyDescent="0.25">
      <c r="C2505" s="31"/>
      <c r="D2505" s="31"/>
      <c r="E2505" s="18"/>
      <c r="F2505" s="31"/>
      <c r="H2505" s="36"/>
    </row>
    <row r="2506" spans="3:8" x14ac:dyDescent="0.25">
      <c r="C2506" s="31"/>
      <c r="D2506" s="31"/>
      <c r="E2506" s="18"/>
      <c r="F2506" s="31"/>
      <c r="H2506" s="36"/>
    </row>
    <row r="2507" spans="3:8" x14ac:dyDescent="0.25">
      <c r="C2507" s="31"/>
      <c r="D2507" s="31"/>
      <c r="E2507" s="18"/>
      <c r="F2507" s="31"/>
      <c r="H2507" s="36"/>
    </row>
    <row r="2508" spans="3:8" x14ac:dyDescent="0.25">
      <c r="C2508" s="31"/>
      <c r="D2508" s="31"/>
      <c r="E2508" s="18"/>
      <c r="F2508" s="31"/>
      <c r="H2508" s="36"/>
    </row>
    <row r="2509" spans="3:8" x14ac:dyDescent="0.25">
      <c r="C2509" s="31"/>
      <c r="D2509" s="31"/>
      <c r="E2509" s="18"/>
      <c r="F2509" s="31"/>
      <c r="H2509" s="36"/>
    </row>
    <row r="2510" spans="3:8" x14ac:dyDescent="0.25">
      <c r="C2510" s="31"/>
      <c r="D2510" s="31"/>
      <c r="E2510" s="18"/>
      <c r="F2510" s="31"/>
      <c r="H2510" s="36"/>
    </row>
    <row r="2511" spans="3:8" x14ac:dyDescent="0.25">
      <c r="C2511" s="31"/>
      <c r="D2511" s="31"/>
      <c r="E2511" s="18"/>
      <c r="F2511" s="31"/>
      <c r="H2511" s="36"/>
    </row>
    <row r="2512" spans="3:8" x14ac:dyDescent="0.25">
      <c r="C2512" s="31"/>
      <c r="D2512" s="31"/>
      <c r="E2512" s="18"/>
      <c r="F2512" s="31"/>
      <c r="H2512" s="36"/>
    </row>
    <row r="2513" spans="3:8" x14ac:dyDescent="0.25">
      <c r="C2513" s="31"/>
      <c r="D2513" s="31"/>
      <c r="E2513" s="18"/>
      <c r="F2513" s="31"/>
      <c r="H2513" s="36"/>
    </row>
    <row r="2514" spans="3:8" x14ac:dyDescent="0.25">
      <c r="C2514" s="31"/>
      <c r="D2514" s="31"/>
      <c r="E2514" s="18"/>
      <c r="F2514" s="31"/>
      <c r="H2514" s="36"/>
    </row>
    <row r="2515" spans="3:8" x14ac:dyDescent="0.25">
      <c r="C2515" s="31"/>
      <c r="D2515" s="31"/>
      <c r="E2515" s="18"/>
      <c r="F2515" s="31"/>
      <c r="H2515" s="36"/>
    </row>
    <row r="2516" spans="3:8" x14ac:dyDescent="0.25">
      <c r="C2516" s="31"/>
      <c r="D2516" s="31"/>
      <c r="E2516" s="18"/>
      <c r="F2516" s="31"/>
      <c r="H2516" s="36"/>
    </row>
    <row r="2517" spans="3:8" x14ac:dyDescent="0.25">
      <c r="C2517" s="31"/>
      <c r="D2517" s="31"/>
      <c r="E2517" s="18"/>
      <c r="F2517" s="31"/>
      <c r="H2517" s="36"/>
    </row>
    <row r="2518" spans="3:8" x14ac:dyDescent="0.25">
      <c r="C2518" s="31"/>
      <c r="D2518" s="31"/>
      <c r="E2518" s="18"/>
      <c r="F2518" s="31"/>
      <c r="H2518" s="36"/>
    </row>
    <row r="2519" spans="3:8" x14ac:dyDescent="0.25">
      <c r="C2519" s="31"/>
      <c r="D2519" s="31"/>
      <c r="E2519" s="18"/>
      <c r="F2519" s="31"/>
      <c r="H2519" s="36"/>
    </row>
    <row r="2520" spans="3:8" x14ac:dyDescent="0.25">
      <c r="C2520" s="31"/>
      <c r="D2520" s="31"/>
      <c r="E2520" s="18"/>
      <c r="F2520" s="31"/>
      <c r="H2520" s="36"/>
    </row>
    <row r="2521" spans="3:8" x14ac:dyDescent="0.25">
      <c r="C2521" s="31"/>
      <c r="D2521" s="31"/>
      <c r="E2521" s="18"/>
      <c r="F2521" s="31"/>
      <c r="H2521" s="36"/>
    </row>
    <row r="2522" spans="3:8" x14ac:dyDescent="0.25">
      <c r="C2522" s="31"/>
      <c r="D2522" s="31"/>
      <c r="E2522" s="18"/>
      <c r="F2522" s="31"/>
      <c r="H2522" s="36"/>
    </row>
    <row r="2523" spans="3:8" x14ac:dyDescent="0.25">
      <c r="C2523" s="31"/>
      <c r="D2523" s="31"/>
      <c r="E2523" s="18"/>
      <c r="F2523" s="31"/>
      <c r="H2523" s="36"/>
    </row>
    <row r="2524" spans="3:8" x14ac:dyDescent="0.25">
      <c r="C2524" s="31"/>
      <c r="D2524" s="31"/>
      <c r="E2524" s="18"/>
      <c r="F2524" s="31"/>
      <c r="H2524" s="36"/>
    </row>
    <row r="2525" spans="3:8" x14ac:dyDescent="0.25">
      <c r="C2525" s="31"/>
      <c r="D2525" s="31"/>
      <c r="E2525" s="18"/>
      <c r="F2525" s="31"/>
      <c r="H2525" s="36"/>
    </row>
    <row r="2526" spans="3:8" x14ac:dyDescent="0.25">
      <c r="C2526" s="31"/>
      <c r="D2526" s="31"/>
      <c r="E2526" s="18"/>
      <c r="F2526" s="31"/>
      <c r="H2526" s="36"/>
    </row>
    <row r="2527" spans="3:8" x14ac:dyDescent="0.25">
      <c r="C2527" s="31"/>
      <c r="D2527" s="31"/>
      <c r="E2527" s="18"/>
      <c r="F2527" s="31"/>
      <c r="H2527" s="36"/>
    </row>
    <row r="2528" spans="3:8" x14ac:dyDescent="0.25">
      <c r="C2528" s="31"/>
      <c r="D2528" s="31"/>
      <c r="E2528" s="18"/>
      <c r="F2528" s="31"/>
      <c r="H2528" s="36"/>
    </row>
    <row r="2529" spans="3:8" x14ac:dyDescent="0.25">
      <c r="C2529" s="31"/>
      <c r="D2529" s="31"/>
      <c r="E2529" s="18"/>
      <c r="F2529" s="31"/>
      <c r="H2529" s="36"/>
    </row>
    <row r="2530" spans="3:8" x14ac:dyDescent="0.25">
      <c r="C2530" s="31"/>
      <c r="D2530" s="31"/>
      <c r="E2530" s="18"/>
      <c r="F2530" s="31"/>
      <c r="H2530" s="36"/>
    </row>
    <row r="2531" spans="3:8" x14ac:dyDescent="0.25">
      <c r="C2531" s="31"/>
      <c r="D2531" s="31"/>
      <c r="E2531" s="18"/>
      <c r="F2531" s="31"/>
      <c r="H2531" s="36"/>
    </row>
    <row r="2532" spans="3:8" x14ac:dyDescent="0.25">
      <c r="C2532" s="31"/>
      <c r="D2532" s="31"/>
      <c r="E2532" s="18"/>
      <c r="F2532" s="31"/>
      <c r="H2532" s="36"/>
    </row>
    <row r="2533" spans="3:8" x14ac:dyDescent="0.25">
      <c r="C2533" s="31"/>
      <c r="D2533" s="31"/>
      <c r="E2533" s="18"/>
      <c r="F2533" s="31"/>
      <c r="H2533" s="36"/>
    </row>
    <row r="2534" spans="3:8" x14ac:dyDescent="0.25">
      <c r="C2534" s="31"/>
      <c r="D2534" s="31"/>
      <c r="E2534" s="18"/>
      <c r="F2534" s="31"/>
      <c r="H2534" s="36"/>
    </row>
    <row r="2535" spans="3:8" x14ac:dyDescent="0.25">
      <c r="C2535" s="31"/>
      <c r="D2535" s="31"/>
      <c r="E2535" s="18"/>
      <c r="F2535" s="31"/>
      <c r="H2535" s="36"/>
    </row>
    <row r="2536" spans="3:8" x14ac:dyDescent="0.25">
      <c r="C2536" s="31"/>
      <c r="D2536" s="31"/>
      <c r="E2536" s="18"/>
      <c r="F2536" s="31"/>
      <c r="H2536" s="36"/>
    </row>
    <row r="2537" spans="3:8" x14ac:dyDescent="0.25">
      <c r="C2537" s="31"/>
      <c r="D2537" s="31"/>
      <c r="E2537" s="18"/>
      <c r="F2537" s="31"/>
      <c r="H2537" s="36"/>
    </row>
    <row r="2538" spans="3:8" x14ac:dyDescent="0.25">
      <c r="C2538" s="31"/>
      <c r="D2538" s="31"/>
      <c r="E2538" s="18"/>
      <c r="F2538" s="31"/>
      <c r="H2538" s="36"/>
    </row>
    <row r="2539" spans="3:8" x14ac:dyDescent="0.25">
      <c r="C2539" s="31"/>
      <c r="D2539" s="31"/>
      <c r="E2539" s="18"/>
      <c r="F2539" s="31"/>
      <c r="H2539" s="36"/>
    </row>
    <row r="2540" spans="3:8" x14ac:dyDescent="0.25">
      <c r="C2540" s="31"/>
      <c r="D2540" s="31"/>
      <c r="E2540" s="18"/>
      <c r="F2540" s="31"/>
      <c r="H2540" s="36"/>
    </row>
    <row r="2541" spans="3:8" x14ac:dyDescent="0.25">
      <c r="C2541" s="31"/>
      <c r="D2541" s="31"/>
      <c r="E2541" s="18"/>
      <c r="F2541" s="31"/>
      <c r="H2541" s="36"/>
    </row>
    <row r="2542" spans="3:8" x14ac:dyDescent="0.25">
      <c r="C2542" s="31"/>
      <c r="D2542" s="31"/>
      <c r="E2542" s="18"/>
      <c r="F2542" s="31"/>
      <c r="H2542" s="36"/>
    </row>
    <row r="2543" spans="3:8" x14ac:dyDescent="0.25">
      <c r="C2543" s="31"/>
      <c r="D2543" s="31"/>
      <c r="E2543" s="18"/>
      <c r="F2543" s="31"/>
      <c r="H2543" s="36"/>
    </row>
    <row r="2544" spans="3:8" x14ac:dyDescent="0.25">
      <c r="C2544" s="31"/>
      <c r="D2544" s="31"/>
      <c r="E2544" s="18"/>
      <c r="F2544" s="31"/>
      <c r="H2544" s="36"/>
    </row>
    <row r="2545" spans="3:8" x14ac:dyDescent="0.25">
      <c r="C2545" s="31"/>
      <c r="D2545" s="31"/>
      <c r="E2545" s="18"/>
      <c r="F2545" s="31"/>
      <c r="H2545" s="36"/>
    </row>
    <row r="2546" spans="3:8" x14ac:dyDescent="0.25">
      <c r="C2546" s="31"/>
      <c r="D2546" s="31"/>
      <c r="E2546" s="18"/>
      <c r="F2546" s="31"/>
      <c r="H2546" s="36"/>
    </row>
    <row r="2547" spans="3:8" x14ac:dyDescent="0.25">
      <c r="C2547" s="31"/>
      <c r="D2547" s="31"/>
      <c r="E2547" s="18"/>
      <c r="F2547" s="31"/>
      <c r="H2547" s="36"/>
    </row>
    <row r="2548" spans="3:8" x14ac:dyDescent="0.25">
      <c r="C2548" s="31"/>
      <c r="D2548" s="31"/>
      <c r="E2548" s="18"/>
      <c r="F2548" s="31"/>
      <c r="H2548" s="36"/>
    </row>
    <row r="2549" spans="3:8" x14ac:dyDescent="0.25">
      <c r="C2549" s="31"/>
      <c r="D2549" s="31"/>
      <c r="E2549" s="18"/>
      <c r="F2549" s="31"/>
      <c r="H2549" s="36"/>
    </row>
    <row r="2550" spans="3:8" x14ac:dyDescent="0.25">
      <c r="C2550" s="31"/>
      <c r="D2550" s="31"/>
      <c r="E2550" s="18"/>
      <c r="F2550" s="31"/>
      <c r="H2550" s="36"/>
    </row>
    <row r="2551" spans="3:8" x14ac:dyDescent="0.25">
      <c r="C2551" s="31"/>
      <c r="D2551" s="31"/>
      <c r="E2551" s="18"/>
      <c r="F2551" s="31"/>
      <c r="H2551" s="36"/>
    </row>
    <row r="2552" spans="3:8" x14ac:dyDescent="0.25">
      <c r="C2552" s="31"/>
      <c r="D2552" s="31"/>
      <c r="E2552" s="18"/>
      <c r="F2552" s="31"/>
      <c r="H2552" s="36"/>
    </row>
    <row r="2553" spans="3:8" x14ac:dyDescent="0.25">
      <c r="C2553" s="31"/>
      <c r="D2553" s="31"/>
      <c r="E2553" s="18"/>
      <c r="F2553" s="31"/>
      <c r="H2553" s="36"/>
    </row>
    <row r="2554" spans="3:8" x14ac:dyDescent="0.25">
      <c r="C2554" s="31"/>
      <c r="D2554" s="31"/>
      <c r="E2554" s="18"/>
      <c r="F2554" s="31"/>
      <c r="H2554" s="36"/>
    </row>
    <row r="2555" spans="3:8" x14ac:dyDescent="0.25">
      <c r="C2555" s="31"/>
      <c r="D2555" s="31"/>
      <c r="E2555" s="18"/>
      <c r="F2555" s="31"/>
      <c r="H2555" s="36"/>
    </row>
    <row r="2556" spans="3:8" x14ac:dyDescent="0.25">
      <c r="C2556" s="31"/>
      <c r="D2556" s="31"/>
      <c r="E2556" s="18"/>
      <c r="F2556" s="31"/>
      <c r="H2556" s="36"/>
    </row>
    <row r="2557" spans="3:8" x14ac:dyDescent="0.25">
      <c r="C2557" s="31"/>
      <c r="D2557" s="31"/>
      <c r="E2557" s="18"/>
      <c r="F2557" s="31"/>
      <c r="H2557" s="36"/>
    </row>
    <row r="2558" spans="3:8" x14ac:dyDescent="0.25">
      <c r="C2558" s="31"/>
      <c r="D2558" s="31"/>
      <c r="E2558" s="18"/>
      <c r="F2558" s="31"/>
      <c r="H2558" s="36"/>
    </row>
    <row r="2559" spans="3:8" x14ac:dyDescent="0.25">
      <c r="C2559" s="31"/>
      <c r="D2559" s="31"/>
      <c r="E2559" s="18"/>
      <c r="F2559" s="31"/>
      <c r="H2559" s="36"/>
    </row>
    <row r="2560" spans="3:8" x14ac:dyDescent="0.25">
      <c r="C2560" s="31"/>
      <c r="D2560" s="31"/>
      <c r="E2560" s="18"/>
      <c r="F2560" s="31"/>
      <c r="H2560" s="36"/>
    </row>
    <row r="2561" spans="3:8" x14ac:dyDescent="0.25">
      <c r="C2561" s="31"/>
      <c r="D2561" s="31"/>
      <c r="E2561" s="18"/>
      <c r="F2561" s="31"/>
      <c r="H2561" s="36"/>
    </row>
    <row r="2562" spans="3:8" x14ac:dyDescent="0.25">
      <c r="C2562" s="31"/>
      <c r="D2562" s="31"/>
      <c r="E2562" s="18"/>
      <c r="F2562" s="31"/>
      <c r="H2562" s="36"/>
    </row>
    <row r="2563" spans="3:8" x14ac:dyDescent="0.25">
      <c r="C2563" s="31"/>
      <c r="D2563" s="31"/>
      <c r="E2563" s="18"/>
      <c r="F2563" s="31"/>
      <c r="H2563" s="36"/>
    </row>
    <row r="2564" spans="3:8" x14ac:dyDescent="0.25">
      <c r="C2564" s="31"/>
      <c r="D2564" s="31"/>
      <c r="E2564" s="18"/>
      <c r="F2564" s="31"/>
      <c r="H2564" s="36"/>
    </row>
    <row r="2565" spans="3:8" x14ac:dyDescent="0.25">
      <c r="C2565" s="31"/>
      <c r="D2565" s="31"/>
      <c r="E2565" s="18"/>
      <c r="F2565" s="31"/>
      <c r="H2565" s="36"/>
    </row>
    <row r="2566" spans="3:8" x14ac:dyDescent="0.25">
      <c r="C2566" s="31"/>
      <c r="D2566" s="31"/>
      <c r="E2566" s="18"/>
      <c r="F2566" s="31"/>
      <c r="H2566" s="36"/>
    </row>
    <row r="2567" spans="3:8" x14ac:dyDescent="0.25">
      <c r="C2567" s="31"/>
      <c r="D2567" s="31"/>
      <c r="E2567" s="18"/>
      <c r="F2567" s="31"/>
      <c r="H2567" s="36"/>
    </row>
    <row r="2568" spans="3:8" x14ac:dyDescent="0.25">
      <c r="C2568" s="31"/>
      <c r="D2568" s="31"/>
      <c r="E2568" s="18"/>
      <c r="F2568" s="31"/>
      <c r="H2568" s="36"/>
    </row>
    <row r="2569" spans="3:8" x14ac:dyDescent="0.25">
      <c r="C2569" s="31"/>
      <c r="D2569" s="31"/>
      <c r="E2569" s="18"/>
      <c r="F2569" s="31"/>
      <c r="H2569" s="36"/>
    </row>
    <row r="2570" spans="3:8" x14ac:dyDescent="0.25">
      <c r="C2570" s="31"/>
      <c r="D2570" s="31"/>
      <c r="E2570" s="18"/>
      <c r="F2570" s="31"/>
      <c r="H2570" s="36"/>
    </row>
    <row r="2571" spans="3:8" x14ac:dyDescent="0.25">
      <c r="C2571" s="31"/>
      <c r="D2571" s="31"/>
      <c r="E2571" s="18"/>
      <c r="F2571" s="31"/>
      <c r="H2571" s="36"/>
    </row>
    <row r="2572" spans="3:8" x14ac:dyDescent="0.25">
      <c r="C2572" s="31"/>
      <c r="D2572" s="31"/>
      <c r="E2572" s="18"/>
      <c r="F2572" s="31"/>
      <c r="H2572" s="36"/>
    </row>
    <row r="2573" spans="3:8" x14ac:dyDescent="0.25">
      <c r="C2573" s="31"/>
      <c r="D2573" s="31"/>
      <c r="E2573" s="18"/>
      <c r="F2573" s="31"/>
      <c r="H2573" s="36"/>
    </row>
    <row r="2574" spans="3:8" x14ac:dyDescent="0.25">
      <c r="C2574" s="31"/>
      <c r="D2574" s="31"/>
      <c r="E2574" s="18"/>
      <c r="F2574" s="31"/>
      <c r="H2574" s="36"/>
    </row>
    <row r="2575" spans="3:8" x14ac:dyDescent="0.25">
      <c r="C2575" s="31"/>
      <c r="D2575" s="31"/>
      <c r="E2575" s="18"/>
      <c r="F2575" s="31"/>
      <c r="H2575" s="36"/>
    </row>
    <row r="2576" spans="3:8" x14ac:dyDescent="0.25">
      <c r="C2576" s="31"/>
      <c r="D2576" s="31"/>
      <c r="E2576" s="18"/>
      <c r="F2576" s="31"/>
      <c r="H2576" s="36"/>
    </row>
    <row r="2577" spans="3:8" x14ac:dyDescent="0.25">
      <c r="C2577" s="31"/>
      <c r="D2577" s="31"/>
      <c r="E2577" s="18"/>
      <c r="F2577" s="31"/>
      <c r="H2577" s="36"/>
    </row>
    <row r="2578" spans="3:8" x14ac:dyDescent="0.25">
      <c r="C2578" s="31"/>
      <c r="D2578" s="31"/>
      <c r="E2578" s="18"/>
      <c r="F2578" s="31"/>
      <c r="H2578" s="36"/>
    </row>
    <row r="2579" spans="3:8" x14ac:dyDescent="0.25">
      <c r="C2579" s="31"/>
      <c r="D2579" s="31"/>
      <c r="E2579" s="18"/>
      <c r="F2579" s="31"/>
      <c r="H2579" s="36"/>
    </row>
    <row r="2580" spans="3:8" x14ac:dyDescent="0.25">
      <c r="C2580" s="31"/>
      <c r="D2580" s="31"/>
      <c r="E2580" s="18"/>
      <c r="F2580" s="31"/>
      <c r="H2580" s="36"/>
    </row>
    <row r="2581" spans="3:8" x14ac:dyDescent="0.25">
      <c r="C2581" s="31"/>
      <c r="D2581" s="31"/>
      <c r="E2581" s="18"/>
      <c r="F2581" s="31"/>
      <c r="H2581" s="36"/>
    </row>
    <row r="2582" spans="3:8" x14ac:dyDescent="0.25">
      <c r="C2582" s="31"/>
      <c r="D2582" s="31"/>
      <c r="E2582" s="18"/>
      <c r="F2582" s="31"/>
      <c r="H2582" s="36"/>
    </row>
    <row r="2583" spans="3:8" x14ac:dyDescent="0.25">
      <c r="C2583" s="31"/>
      <c r="D2583" s="31"/>
      <c r="E2583" s="18"/>
      <c r="F2583" s="31"/>
      <c r="H2583" s="36"/>
    </row>
    <row r="2584" spans="3:8" x14ac:dyDescent="0.25">
      <c r="C2584" s="31"/>
      <c r="D2584" s="31"/>
      <c r="E2584" s="18"/>
      <c r="F2584" s="31"/>
      <c r="H2584" s="36"/>
    </row>
    <row r="2585" spans="3:8" x14ac:dyDescent="0.25">
      <c r="C2585" s="31"/>
      <c r="D2585" s="31"/>
      <c r="E2585" s="18"/>
      <c r="F2585" s="31"/>
      <c r="H2585" s="36"/>
    </row>
    <row r="2586" spans="3:8" x14ac:dyDescent="0.25">
      <c r="C2586" s="31"/>
      <c r="D2586" s="31"/>
      <c r="E2586" s="18"/>
      <c r="F2586" s="31"/>
      <c r="H2586" s="36"/>
    </row>
    <row r="2587" spans="3:8" x14ac:dyDescent="0.25">
      <c r="C2587" s="31"/>
      <c r="D2587" s="31"/>
      <c r="E2587" s="18"/>
      <c r="F2587" s="31"/>
      <c r="H2587" s="36"/>
    </row>
    <row r="2588" spans="3:8" x14ac:dyDescent="0.25">
      <c r="C2588" s="31"/>
      <c r="D2588" s="31"/>
      <c r="E2588" s="18"/>
      <c r="F2588" s="31"/>
      <c r="H2588" s="36"/>
    </row>
    <row r="2589" spans="3:8" x14ac:dyDescent="0.25">
      <c r="C2589" s="31"/>
      <c r="D2589" s="31"/>
      <c r="E2589" s="18"/>
      <c r="F2589" s="31"/>
      <c r="H2589" s="36"/>
    </row>
    <row r="2590" spans="3:8" x14ac:dyDescent="0.25">
      <c r="C2590" s="31"/>
      <c r="D2590" s="31"/>
      <c r="E2590" s="18"/>
      <c r="F2590" s="31"/>
      <c r="H2590" s="36"/>
    </row>
    <row r="2591" spans="3:8" x14ac:dyDescent="0.25">
      <c r="C2591" s="31"/>
      <c r="D2591" s="31"/>
      <c r="E2591" s="18"/>
      <c r="F2591" s="31"/>
      <c r="H2591" s="36"/>
    </row>
    <row r="2592" spans="3:8" x14ac:dyDescent="0.25">
      <c r="C2592" s="31"/>
      <c r="D2592" s="31"/>
      <c r="E2592" s="18"/>
      <c r="F2592" s="31"/>
      <c r="H2592" s="36"/>
    </row>
    <row r="2593" spans="3:8" x14ac:dyDescent="0.25">
      <c r="C2593" s="31"/>
      <c r="D2593" s="31"/>
      <c r="E2593" s="18"/>
      <c r="F2593" s="31"/>
      <c r="H2593" s="36"/>
    </row>
    <row r="2594" spans="3:8" x14ac:dyDescent="0.25">
      <c r="C2594" s="31"/>
      <c r="D2594" s="31"/>
      <c r="E2594" s="18"/>
      <c r="F2594" s="31"/>
      <c r="H2594" s="36"/>
    </row>
    <row r="2595" spans="3:8" x14ac:dyDescent="0.25">
      <c r="C2595" s="31"/>
      <c r="D2595" s="31"/>
      <c r="E2595" s="18"/>
      <c r="F2595" s="31"/>
      <c r="H2595" s="36"/>
    </row>
    <row r="2596" spans="3:8" x14ac:dyDescent="0.25">
      <c r="C2596" s="31"/>
      <c r="D2596" s="31"/>
      <c r="E2596" s="18"/>
      <c r="F2596" s="31"/>
      <c r="H2596" s="36"/>
    </row>
    <row r="2597" spans="3:8" x14ac:dyDescent="0.25">
      <c r="C2597" s="31"/>
      <c r="D2597" s="31"/>
      <c r="E2597" s="18"/>
      <c r="F2597" s="31"/>
      <c r="H2597" s="36"/>
    </row>
    <row r="2598" spans="3:8" x14ac:dyDescent="0.25">
      <c r="C2598" s="31"/>
      <c r="D2598" s="31"/>
      <c r="E2598" s="18"/>
      <c r="F2598" s="31"/>
      <c r="H2598" s="36"/>
    </row>
    <row r="2599" spans="3:8" x14ac:dyDescent="0.25">
      <c r="C2599" s="31"/>
      <c r="D2599" s="31"/>
      <c r="E2599" s="18"/>
      <c r="F2599" s="31"/>
      <c r="H2599" s="36"/>
    </row>
    <row r="2600" spans="3:8" x14ac:dyDescent="0.25">
      <c r="C2600" s="31"/>
      <c r="D2600" s="31"/>
      <c r="E2600" s="18"/>
      <c r="F2600" s="31"/>
      <c r="H2600" s="36"/>
    </row>
    <row r="2601" spans="3:8" x14ac:dyDescent="0.25">
      <c r="C2601" s="31"/>
      <c r="D2601" s="31"/>
      <c r="E2601" s="18"/>
      <c r="F2601" s="31"/>
      <c r="H2601" s="36"/>
    </row>
    <row r="2602" spans="3:8" x14ac:dyDescent="0.25">
      <c r="C2602" s="31"/>
      <c r="D2602" s="31"/>
      <c r="E2602" s="18"/>
      <c r="F2602" s="31"/>
      <c r="H2602" s="36"/>
    </row>
    <row r="2603" spans="3:8" x14ac:dyDescent="0.25">
      <c r="C2603" s="31"/>
      <c r="D2603" s="31"/>
      <c r="E2603" s="18"/>
      <c r="F2603" s="31"/>
      <c r="H2603" s="36"/>
    </row>
    <row r="2604" spans="3:8" x14ac:dyDescent="0.25">
      <c r="C2604" s="31"/>
      <c r="D2604" s="31"/>
      <c r="E2604" s="18"/>
      <c r="F2604" s="31"/>
      <c r="H2604" s="36"/>
    </row>
    <row r="2605" spans="3:8" x14ac:dyDescent="0.25">
      <c r="C2605" s="31"/>
      <c r="D2605" s="31"/>
      <c r="E2605" s="18"/>
      <c r="F2605" s="31"/>
      <c r="H2605" s="36"/>
    </row>
    <row r="2606" spans="3:8" x14ac:dyDescent="0.25">
      <c r="C2606" s="31"/>
      <c r="D2606" s="31"/>
      <c r="E2606" s="18"/>
      <c r="F2606" s="31"/>
      <c r="H2606" s="36"/>
    </row>
    <row r="2607" spans="3:8" x14ac:dyDescent="0.25">
      <c r="C2607" s="31"/>
      <c r="D2607" s="31"/>
      <c r="E2607" s="18"/>
      <c r="F2607" s="31"/>
      <c r="H2607" s="36"/>
    </row>
    <row r="2608" spans="3:8" x14ac:dyDescent="0.25">
      <c r="C2608" s="31"/>
      <c r="D2608" s="31"/>
      <c r="E2608" s="18"/>
      <c r="F2608" s="31"/>
      <c r="H2608" s="36"/>
    </row>
    <row r="2609" spans="3:8" x14ac:dyDescent="0.25">
      <c r="C2609" s="31"/>
      <c r="D2609" s="31"/>
      <c r="E2609" s="18"/>
      <c r="F2609" s="31"/>
      <c r="H2609" s="36"/>
    </row>
    <row r="2610" spans="3:8" x14ac:dyDescent="0.25">
      <c r="C2610" s="31"/>
      <c r="D2610" s="31"/>
      <c r="E2610" s="18"/>
      <c r="F2610" s="31"/>
      <c r="H2610" s="36"/>
    </row>
    <row r="2611" spans="3:8" x14ac:dyDescent="0.25">
      <c r="C2611" s="31"/>
      <c r="D2611" s="31"/>
      <c r="E2611" s="18"/>
      <c r="F2611" s="31"/>
      <c r="H2611" s="36"/>
    </row>
    <row r="2612" spans="3:8" x14ac:dyDescent="0.25">
      <c r="C2612" s="31"/>
      <c r="D2612" s="31"/>
      <c r="E2612" s="18"/>
      <c r="F2612" s="31"/>
      <c r="H2612" s="36"/>
    </row>
    <row r="2613" spans="3:8" x14ac:dyDescent="0.25">
      <c r="C2613" s="31"/>
      <c r="D2613" s="31"/>
      <c r="E2613" s="18"/>
      <c r="F2613" s="31"/>
      <c r="H2613" s="36"/>
    </row>
    <row r="2614" spans="3:8" x14ac:dyDescent="0.25">
      <c r="C2614" s="31"/>
      <c r="D2614" s="31"/>
      <c r="E2614" s="18"/>
      <c r="F2614" s="31"/>
      <c r="H2614" s="36"/>
    </row>
    <row r="2615" spans="3:8" x14ac:dyDescent="0.25">
      <c r="C2615" s="31"/>
      <c r="D2615" s="31"/>
      <c r="E2615" s="18"/>
      <c r="F2615" s="31"/>
      <c r="H2615" s="36"/>
    </row>
    <row r="2616" spans="3:8" x14ac:dyDescent="0.25">
      <c r="C2616" s="31"/>
      <c r="D2616" s="31"/>
      <c r="E2616" s="18"/>
      <c r="F2616" s="31"/>
      <c r="H2616" s="36"/>
    </row>
    <row r="2617" spans="3:8" x14ac:dyDescent="0.25">
      <c r="C2617" s="31"/>
      <c r="D2617" s="31"/>
      <c r="E2617" s="18"/>
      <c r="F2617" s="31"/>
      <c r="H2617" s="36"/>
    </row>
    <row r="2618" spans="3:8" x14ac:dyDescent="0.25">
      <c r="C2618" s="31"/>
      <c r="D2618" s="31"/>
      <c r="E2618" s="18"/>
      <c r="F2618" s="31"/>
      <c r="H2618" s="36"/>
    </row>
    <row r="2619" spans="3:8" x14ac:dyDescent="0.25">
      <c r="C2619" s="31"/>
      <c r="D2619" s="31"/>
      <c r="E2619" s="18"/>
      <c r="F2619" s="31"/>
      <c r="H2619" s="36"/>
    </row>
    <row r="2620" spans="3:8" x14ac:dyDescent="0.25">
      <c r="C2620" s="31"/>
      <c r="D2620" s="31"/>
      <c r="E2620" s="18"/>
      <c r="F2620" s="31"/>
      <c r="H2620" s="36"/>
    </row>
    <row r="2621" spans="3:8" x14ac:dyDescent="0.25">
      <c r="C2621" s="31"/>
      <c r="D2621" s="31"/>
      <c r="E2621" s="18"/>
      <c r="F2621" s="31"/>
      <c r="H2621" s="36"/>
    </row>
    <row r="2622" spans="3:8" x14ac:dyDescent="0.25">
      <c r="C2622" s="31"/>
      <c r="D2622" s="31"/>
      <c r="E2622" s="18"/>
      <c r="F2622" s="31"/>
      <c r="H2622" s="36"/>
    </row>
    <row r="2623" spans="3:8" x14ac:dyDescent="0.25">
      <c r="C2623" s="31"/>
      <c r="D2623" s="31"/>
      <c r="E2623" s="18"/>
      <c r="F2623" s="31"/>
      <c r="H2623" s="36"/>
    </row>
    <row r="2624" spans="3:8" x14ac:dyDescent="0.25">
      <c r="C2624" s="31"/>
      <c r="D2624" s="31"/>
      <c r="E2624" s="18"/>
      <c r="F2624" s="31"/>
      <c r="H2624" s="36"/>
    </row>
    <row r="2625" spans="3:8" x14ac:dyDescent="0.25">
      <c r="C2625" s="31"/>
      <c r="D2625" s="31"/>
      <c r="E2625" s="18"/>
      <c r="F2625" s="31"/>
      <c r="H2625" s="36"/>
    </row>
    <row r="2626" spans="3:8" x14ac:dyDescent="0.25">
      <c r="C2626" s="31"/>
      <c r="D2626" s="31"/>
      <c r="E2626" s="18"/>
      <c r="F2626" s="31"/>
      <c r="H2626" s="36"/>
    </row>
    <row r="2627" spans="3:8" x14ac:dyDescent="0.25">
      <c r="C2627" s="31"/>
      <c r="D2627" s="31"/>
      <c r="E2627" s="18"/>
      <c r="F2627" s="31"/>
      <c r="H2627" s="36"/>
    </row>
    <row r="2628" spans="3:8" x14ac:dyDescent="0.25">
      <c r="C2628" s="31"/>
      <c r="D2628" s="31"/>
      <c r="E2628" s="18"/>
      <c r="F2628" s="31"/>
      <c r="H2628" s="36"/>
    </row>
    <row r="2629" spans="3:8" x14ac:dyDescent="0.25">
      <c r="C2629" s="31"/>
      <c r="D2629" s="31"/>
      <c r="E2629" s="18"/>
      <c r="F2629" s="31"/>
      <c r="H2629" s="36"/>
    </row>
    <row r="2630" spans="3:8" x14ac:dyDescent="0.25">
      <c r="C2630" s="31"/>
      <c r="D2630" s="31"/>
      <c r="E2630" s="18"/>
      <c r="F2630" s="31"/>
      <c r="H2630" s="36"/>
    </row>
    <row r="2631" spans="3:8" x14ac:dyDescent="0.25">
      <c r="C2631" s="31"/>
      <c r="D2631" s="31"/>
      <c r="E2631" s="18"/>
      <c r="F2631" s="31"/>
      <c r="H2631" s="36"/>
    </row>
    <row r="2632" spans="3:8" x14ac:dyDescent="0.25">
      <c r="C2632" s="31"/>
      <c r="D2632" s="31"/>
      <c r="E2632" s="18"/>
      <c r="F2632" s="31"/>
      <c r="H2632" s="36"/>
    </row>
    <row r="2633" spans="3:8" x14ac:dyDescent="0.25">
      <c r="C2633" s="31"/>
      <c r="D2633" s="31"/>
      <c r="E2633" s="18"/>
      <c r="F2633" s="31"/>
      <c r="H2633" s="36"/>
    </row>
    <row r="2634" spans="3:8" x14ac:dyDescent="0.25">
      <c r="C2634" s="31"/>
      <c r="D2634" s="31"/>
      <c r="E2634" s="18"/>
      <c r="F2634" s="31"/>
      <c r="H2634" s="36"/>
    </row>
    <row r="2635" spans="3:8" x14ac:dyDescent="0.25">
      <c r="C2635" s="31"/>
      <c r="D2635" s="31"/>
      <c r="E2635" s="18"/>
      <c r="F2635" s="31"/>
      <c r="H2635" s="36"/>
    </row>
    <row r="2636" spans="3:8" x14ac:dyDescent="0.25">
      <c r="C2636" s="31"/>
      <c r="D2636" s="31"/>
      <c r="E2636" s="18"/>
      <c r="F2636" s="31"/>
      <c r="H2636" s="36"/>
    </row>
    <row r="2637" spans="3:8" x14ac:dyDescent="0.25">
      <c r="C2637" s="31"/>
      <c r="D2637" s="31"/>
      <c r="E2637" s="18"/>
      <c r="F2637" s="31"/>
      <c r="H2637" s="36"/>
    </row>
    <row r="2638" spans="3:8" x14ac:dyDescent="0.25">
      <c r="C2638" s="31"/>
      <c r="D2638" s="31"/>
      <c r="E2638" s="18"/>
      <c r="F2638" s="31"/>
      <c r="H2638" s="36"/>
    </row>
    <row r="2639" spans="3:8" x14ac:dyDescent="0.25">
      <c r="C2639" s="31"/>
      <c r="D2639" s="31"/>
      <c r="E2639" s="18"/>
      <c r="F2639" s="31"/>
      <c r="H2639" s="36"/>
    </row>
    <row r="2640" spans="3:8" x14ac:dyDescent="0.25">
      <c r="C2640" s="31"/>
      <c r="D2640" s="31"/>
      <c r="E2640" s="18"/>
      <c r="F2640" s="31"/>
      <c r="H2640" s="36"/>
    </row>
    <row r="2641" spans="3:8" x14ac:dyDescent="0.25">
      <c r="C2641" s="31"/>
      <c r="D2641" s="31"/>
      <c r="E2641" s="18"/>
      <c r="F2641" s="31"/>
      <c r="H2641" s="36"/>
    </row>
    <row r="2642" spans="3:8" x14ac:dyDescent="0.25">
      <c r="C2642" s="31"/>
      <c r="D2642" s="31"/>
      <c r="E2642" s="18"/>
      <c r="F2642" s="31"/>
      <c r="H2642" s="36"/>
    </row>
    <row r="2643" spans="3:8" x14ac:dyDescent="0.25">
      <c r="C2643" s="31"/>
      <c r="D2643" s="31"/>
      <c r="E2643" s="18"/>
      <c r="F2643" s="31"/>
      <c r="H2643" s="36"/>
    </row>
    <row r="2644" spans="3:8" x14ac:dyDescent="0.25">
      <c r="C2644" s="31"/>
      <c r="D2644" s="31"/>
      <c r="E2644" s="18"/>
      <c r="F2644" s="31"/>
      <c r="H2644" s="36"/>
    </row>
    <row r="2645" spans="3:8" x14ac:dyDescent="0.25">
      <c r="C2645" s="31"/>
      <c r="D2645" s="31"/>
      <c r="E2645" s="18"/>
      <c r="F2645" s="31"/>
      <c r="H2645" s="36"/>
    </row>
    <row r="2646" spans="3:8" x14ac:dyDescent="0.25">
      <c r="C2646" s="31"/>
      <c r="D2646" s="31"/>
      <c r="E2646" s="18"/>
      <c r="F2646" s="31"/>
      <c r="H2646" s="36"/>
    </row>
    <row r="2647" spans="3:8" x14ac:dyDescent="0.25">
      <c r="C2647" s="31"/>
      <c r="D2647" s="31"/>
      <c r="E2647" s="18"/>
      <c r="F2647" s="31"/>
      <c r="H2647" s="36"/>
    </row>
    <row r="2648" spans="3:8" x14ac:dyDescent="0.25">
      <c r="C2648" s="31"/>
      <c r="D2648" s="31"/>
      <c r="E2648" s="18"/>
      <c r="F2648" s="31"/>
      <c r="H2648" s="36"/>
    </row>
    <row r="2649" spans="3:8" x14ac:dyDescent="0.25">
      <c r="C2649" s="31"/>
      <c r="D2649" s="31"/>
      <c r="E2649" s="18"/>
      <c r="F2649" s="31"/>
      <c r="H2649" s="36"/>
    </row>
    <row r="2650" spans="3:8" x14ac:dyDescent="0.25">
      <c r="C2650" s="31"/>
      <c r="D2650" s="31"/>
      <c r="E2650" s="18"/>
      <c r="F2650" s="31"/>
      <c r="H2650" s="36"/>
    </row>
    <row r="2651" spans="3:8" x14ac:dyDescent="0.25">
      <c r="C2651" s="31"/>
      <c r="D2651" s="31"/>
      <c r="E2651" s="18"/>
      <c r="F2651" s="31"/>
      <c r="H2651" s="36"/>
    </row>
    <row r="2652" spans="3:8" x14ac:dyDescent="0.25">
      <c r="C2652" s="31"/>
      <c r="D2652" s="31"/>
      <c r="E2652" s="18"/>
      <c r="F2652" s="31"/>
      <c r="H2652" s="36"/>
    </row>
    <row r="2653" spans="3:8" x14ac:dyDescent="0.25">
      <c r="C2653" s="31"/>
      <c r="D2653" s="31"/>
      <c r="E2653" s="18"/>
      <c r="F2653" s="31"/>
      <c r="H2653" s="36"/>
    </row>
    <row r="2654" spans="3:8" x14ac:dyDescent="0.25">
      <c r="C2654" s="31"/>
      <c r="D2654" s="31"/>
      <c r="E2654" s="18"/>
      <c r="F2654" s="31"/>
      <c r="H2654" s="36"/>
    </row>
    <row r="2655" spans="3:8" x14ac:dyDescent="0.25">
      <c r="C2655" s="31"/>
      <c r="D2655" s="31"/>
      <c r="E2655" s="18"/>
      <c r="F2655" s="31"/>
      <c r="H2655" s="36"/>
    </row>
    <row r="2656" spans="3:8" x14ac:dyDescent="0.25">
      <c r="C2656" s="31"/>
      <c r="D2656" s="31"/>
      <c r="E2656" s="18"/>
      <c r="F2656" s="31"/>
      <c r="H2656" s="36"/>
    </row>
    <row r="2657" spans="3:8" x14ac:dyDescent="0.25">
      <c r="C2657" s="31"/>
      <c r="D2657" s="31"/>
      <c r="E2657" s="18"/>
      <c r="F2657" s="31"/>
      <c r="H2657" s="36"/>
    </row>
    <row r="2658" spans="3:8" x14ac:dyDescent="0.25">
      <c r="C2658" s="31"/>
      <c r="D2658" s="31"/>
      <c r="E2658" s="18"/>
      <c r="F2658" s="31"/>
      <c r="H2658" s="36"/>
    </row>
    <row r="2659" spans="3:8" x14ac:dyDescent="0.25">
      <c r="C2659" s="31"/>
      <c r="D2659" s="31"/>
      <c r="E2659" s="18"/>
      <c r="F2659" s="31"/>
      <c r="H2659" s="36"/>
    </row>
    <row r="2660" spans="3:8" x14ac:dyDescent="0.25">
      <c r="C2660" s="31"/>
      <c r="D2660" s="31"/>
      <c r="E2660" s="18"/>
      <c r="F2660" s="31"/>
      <c r="H2660" s="36"/>
    </row>
    <row r="2661" spans="3:8" x14ac:dyDescent="0.25">
      <c r="C2661" s="31"/>
      <c r="D2661" s="31"/>
      <c r="E2661" s="18"/>
      <c r="F2661" s="31"/>
      <c r="H2661" s="36"/>
    </row>
    <row r="2662" spans="3:8" x14ac:dyDescent="0.25">
      <c r="C2662" s="31"/>
      <c r="D2662" s="31"/>
      <c r="E2662" s="18"/>
      <c r="F2662" s="31"/>
      <c r="H2662" s="36"/>
    </row>
    <row r="2663" spans="3:8" x14ac:dyDescent="0.25">
      <c r="C2663" s="31"/>
      <c r="D2663" s="31"/>
      <c r="E2663" s="18"/>
      <c r="F2663" s="31"/>
      <c r="H2663" s="36"/>
    </row>
    <row r="2664" spans="3:8" x14ac:dyDescent="0.25">
      <c r="C2664" s="31"/>
      <c r="D2664" s="31"/>
      <c r="E2664" s="18"/>
      <c r="F2664" s="31"/>
      <c r="H2664" s="36"/>
    </row>
    <row r="2665" spans="3:8" x14ac:dyDescent="0.25">
      <c r="C2665" s="31"/>
      <c r="D2665" s="31"/>
      <c r="E2665" s="18"/>
      <c r="F2665" s="31"/>
      <c r="H2665" s="36"/>
    </row>
    <row r="2666" spans="3:8" x14ac:dyDescent="0.25">
      <c r="C2666" s="31"/>
      <c r="D2666" s="31"/>
      <c r="E2666" s="18"/>
      <c r="F2666" s="31"/>
      <c r="H2666" s="36"/>
    </row>
    <row r="2667" spans="3:8" x14ac:dyDescent="0.25">
      <c r="C2667" s="31"/>
      <c r="D2667" s="31"/>
      <c r="E2667" s="18"/>
      <c r="F2667" s="31"/>
      <c r="H2667" s="36"/>
    </row>
    <row r="2668" spans="3:8" x14ac:dyDescent="0.25">
      <c r="C2668" s="31"/>
      <c r="D2668" s="31"/>
      <c r="E2668" s="18"/>
      <c r="F2668" s="31"/>
      <c r="H2668" s="36"/>
    </row>
    <row r="2669" spans="3:8" x14ac:dyDescent="0.25">
      <c r="C2669" s="31"/>
      <c r="D2669" s="31"/>
      <c r="E2669" s="18"/>
      <c r="F2669" s="31"/>
      <c r="H2669" s="36"/>
    </row>
    <row r="2670" spans="3:8" x14ac:dyDescent="0.25">
      <c r="C2670" s="31"/>
      <c r="D2670" s="31"/>
      <c r="E2670" s="18"/>
      <c r="F2670" s="31"/>
      <c r="H2670" s="36"/>
    </row>
    <row r="2671" spans="3:8" x14ac:dyDescent="0.25">
      <c r="C2671" s="31"/>
      <c r="D2671" s="31"/>
      <c r="E2671" s="18"/>
      <c r="F2671" s="31"/>
      <c r="H2671" s="36"/>
    </row>
    <row r="2672" spans="3:8" x14ac:dyDescent="0.25">
      <c r="C2672" s="31"/>
      <c r="D2672" s="31"/>
      <c r="E2672" s="18"/>
      <c r="F2672" s="31"/>
      <c r="H2672" s="36"/>
    </row>
    <row r="2673" spans="3:8" x14ac:dyDescent="0.25">
      <c r="C2673" s="31"/>
      <c r="D2673" s="31"/>
      <c r="E2673" s="18"/>
      <c r="F2673" s="31"/>
      <c r="H2673" s="36"/>
    </row>
    <row r="2674" spans="3:8" x14ac:dyDescent="0.25">
      <c r="C2674" s="31"/>
      <c r="D2674" s="31"/>
      <c r="E2674" s="18"/>
      <c r="F2674" s="31"/>
      <c r="H2674" s="36"/>
    </row>
    <row r="2675" spans="3:8" x14ac:dyDescent="0.25">
      <c r="C2675" s="31"/>
      <c r="D2675" s="31"/>
      <c r="E2675" s="18"/>
      <c r="F2675" s="31"/>
      <c r="H2675" s="36"/>
    </row>
    <row r="2676" spans="3:8" x14ac:dyDescent="0.25">
      <c r="C2676" s="31"/>
      <c r="D2676" s="31"/>
      <c r="E2676" s="18"/>
      <c r="F2676" s="31"/>
      <c r="H2676" s="36"/>
    </row>
    <row r="2677" spans="3:8" x14ac:dyDescent="0.25">
      <c r="C2677" s="31"/>
      <c r="D2677" s="31"/>
      <c r="E2677" s="18"/>
      <c r="F2677" s="31"/>
      <c r="H2677" s="36"/>
    </row>
    <row r="2678" spans="3:8" x14ac:dyDescent="0.25">
      <c r="C2678" s="31"/>
      <c r="D2678" s="31"/>
      <c r="E2678" s="18"/>
      <c r="F2678" s="31"/>
      <c r="H2678" s="36"/>
    </row>
    <row r="2679" spans="3:8" x14ac:dyDescent="0.25">
      <c r="C2679" s="31"/>
      <c r="D2679" s="31"/>
      <c r="E2679" s="18"/>
      <c r="F2679" s="31"/>
      <c r="H2679" s="36"/>
    </row>
    <row r="2680" spans="3:8" x14ac:dyDescent="0.25">
      <c r="C2680" s="31"/>
      <c r="D2680" s="31"/>
      <c r="E2680" s="18"/>
      <c r="F2680" s="31"/>
      <c r="H2680" s="36"/>
    </row>
    <row r="2681" spans="3:8" x14ac:dyDescent="0.25">
      <c r="C2681" s="31"/>
      <c r="D2681" s="31"/>
      <c r="E2681" s="18"/>
      <c r="F2681" s="31"/>
      <c r="H2681" s="36"/>
    </row>
    <row r="2682" spans="3:8" x14ac:dyDescent="0.25">
      <c r="C2682" s="31"/>
      <c r="D2682" s="31"/>
      <c r="E2682" s="18"/>
      <c r="F2682" s="31"/>
      <c r="H2682" s="36"/>
    </row>
    <row r="2683" spans="3:8" x14ac:dyDescent="0.25">
      <c r="C2683" s="31"/>
      <c r="D2683" s="31"/>
      <c r="E2683" s="18"/>
      <c r="F2683" s="31"/>
      <c r="H2683" s="36"/>
    </row>
    <row r="2684" spans="3:8" x14ac:dyDescent="0.25">
      <c r="C2684" s="31"/>
      <c r="D2684" s="31"/>
      <c r="E2684" s="18"/>
      <c r="F2684" s="31"/>
      <c r="H2684" s="36"/>
    </row>
    <row r="2685" spans="3:8" x14ac:dyDescent="0.25">
      <c r="C2685" s="31"/>
      <c r="D2685" s="31"/>
      <c r="E2685" s="18"/>
      <c r="F2685" s="31"/>
      <c r="H2685" s="36"/>
    </row>
    <row r="2686" spans="3:8" x14ac:dyDescent="0.25">
      <c r="C2686" s="31"/>
      <c r="D2686" s="31"/>
      <c r="E2686" s="18"/>
      <c r="F2686" s="31"/>
      <c r="H2686" s="36"/>
    </row>
    <row r="2687" spans="3:8" x14ac:dyDescent="0.25">
      <c r="C2687" s="31"/>
      <c r="D2687" s="31"/>
      <c r="E2687" s="18"/>
      <c r="F2687" s="31"/>
      <c r="H2687" s="36"/>
    </row>
    <row r="2688" spans="3:8" x14ac:dyDescent="0.25">
      <c r="C2688" s="31"/>
      <c r="D2688" s="31"/>
      <c r="E2688" s="18"/>
      <c r="F2688" s="31"/>
      <c r="H2688" s="36"/>
    </row>
    <row r="2689" spans="3:8" x14ac:dyDescent="0.25">
      <c r="C2689" s="31"/>
      <c r="D2689" s="31"/>
      <c r="E2689" s="18"/>
      <c r="F2689" s="31"/>
      <c r="H2689" s="36"/>
    </row>
    <row r="2690" spans="3:8" x14ac:dyDescent="0.25">
      <c r="C2690" s="31"/>
      <c r="D2690" s="31"/>
      <c r="E2690" s="18"/>
      <c r="F2690" s="31"/>
      <c r="H2690" s="36"/>
    </row>
    <row r="2691" spans="3:8" x14ac:dyDescent="0.25">
      <c r="C2691" s="31"/>
      <c r="D2691" s="31"/>
      <c r="E2691" s="18"/>
      <c r="F2691" s="31"/>
      <c r="H2691" s="36"/>
    </row>
    <row r="2692" spans="3:8" x14ac:dyDescent="0.25">
      <c r="C2692" s="31"/>
      <c r="D2692" s="31"/>
      <c r="E2692" s="18"/>
      <c r="F2692" s="31"/>
      <c r="H2692" s="36"/>
    </row>
    <row r="2693" spans="3:8" x14ac:dyDescent="0.25">
      <c r="C2693" s="31"/>
      <c r="D2693" s="31"/>
      <c r="E2693" s="18"/>
      <c r="F2693" s="31"/>
      <c r="H2693" s="36"/>
    </row>
    <row r="2694" spans="3:8" x14ac:dyDescent="0.25">
      <c r="C2694" s="31"/>
      <c r="D2694" s="31"/>
      <c r="E2694" s="18"/>
      <c r="F2694" s="31"/>
      <c r="H2694" s="36"/>
    </row>
    <row r="2695" spans="3:8" x14ac:dyDescent="0.25">
      <c r="C2695" s="31"/>
      <c r="D2695" s="31"/>
      <c r="E2695" s="18"/>
      <c r="F2695" s="31"/>
      <c r="H2695" s="36"/>
    </row>
    <row r="2696" spans="3:8" x14ac:dyDescent="0.25">
      <c r="C2696" s="31"/>
      <c r="D2696" s="31"/>
      <c r="E2696" s="18"/>
      <c r="F2696" s="31"/>
      <c r="H2696" s="36"/>
    </row>
    <row r="2697" spans="3:8" x14ac:dyDescent="0.25">
      <c r="C2697" s="31"/>
      <c r="D2697" s="31"/>
      <c r="E2697" s="18"/>
      <c r="F2697" s="31"/>
      <c r="H2697" s="36"/>
    </row>
    <row r="2698" spans="3:8" x14ac:dyDescent="0.25">
      <c r="C2698" s="31"/>
      <c r="D2698" s="31"/>
      <c r="E2698" s="18"/>
      <c r="F2698" s="31"/>
      <c r="H2698" s="36"/>
    </row>
    <row r="2699" spans="3:8" x14ac:dyDescent="0.25">
      <c r="C2699" s="31"/>
      <c r="D2699" s="31"/>
      <c r="E2699" s="18"/>
      <c r="F2699" s="31"/>
      <c r="H2699" s="36"/>
    </row>
    <row r="2700" spans="3:8" x14ac:dyDescent="0.25">
      <c r="C2700" s="31"/>
      <c r="D2700" s="31"/>
      <c r="E2700" s="18"/>
      <c r="F2700" s="31"/>
      <c r="H2700" s="36"/>
    </row>
    <row r="2701" spans="3:8" x14ac:dyDescent="0.25">
      <c r="C2701" s="31"/>
      <c r="D2701" s="31"/>
      <c r="E2701" s="18"/>
      <c r="F2701" s="31"/>
      <c r="H2701" s="36"/>
    </row>
    <row r="2702" spans="3:8" x14ac:dyDescent="0.25">
      <c r="C2702" s="31"/>
      <c r="D2702" s="31"/>
      <c r="E2702" s="18"/>
      <c r="F2702" s="31"/>
      <c r="H2702" s="36"/>
    </row>
    <row r="2703" spans="3:8" x14ac:dyDescent="0.25">
      <c r="C2703" s="31"/>
      <c r="D2703" s="31"/>
      <c r="E2703" s="18"/>
      <c r="F2703" s="31"/>
      <c r="H2703" s="36"/>
    </row>
    <row r="2704" spans="3:8" x14ac:dyDescent="0.25">
      <c r="C2704" s="31"/>
      <c r="D2704" s="31"/>
      <c r="E2704" s="18"/>
      <c r="F2704" s="31"/>
      <c r="H2704" s="36"/>
    </row>
    <row r="2705" spans="3:8" x14ac:dyDescent="0.25">
      <c r="C2705" s="31"/>
      <c r="D2705" s="31"/>
      <c r="E2705" s="18"/>
      <c r="F2705" s="31"/>
      <c r="H2705" s="36"/>
    </row>
    <row r="2706" spans="3:8" x14ac:dyDescent="0.25">
      <c r="C2706" s="31"/>
      <c r="D2706" s="31"/>
      <c r="E2706" s="18"/>
      <c r="F2706" s="31"/>
      <c r="H2706" s="36"/>
    </row>
    <row r="2707" spans="3:8" x14ac:dyDescent="0.25">
      <c r="C2707" s="31"/>
      <c r="D2707" s="31"/>
      <c r="E2707" s="18"/>
      <c r="F2707" s="31"/>
      <c r="H2707" s="36"/>
    </row>
    <row r="2708" spans="3:8" x14ac:dyDescent="0.25">
      <c r="C2708" s="31"/>
      <c r="D2708" s="31"/>
      <c r="E2708" s="18"/>
      <c r="F2708" s="31"/>
      <c r="H2708" s="36"/>
    </row>
    <row r="2709" spans="3:8" x14ac:dyDescent="0.25">
      <c r="C2709" s="31"/>
      <c r="D2709" s="31"/>
      <c r="E2709" s="18"/>
      <c r="F2709" s="31"/>
      <c r="H2709" s="36"/>
    </row>
    <row r="2710" spans="3:8" x14ac:dyDescent="0.25">
      <c r="C2710" s="31"/>
      <c r="D2710" s="31"/>
      <c r="E2710" s="18"/>
      <c r="F2710" s="31"/>
      <c r="H2710" s="36"/>
    </row>
    <row r="2711" spans="3:8" x14ac:dyDescent="0.25">
      <c r="C2711" s="31"/>
      <c r="D2711" s="31"/>
      <c r="E2711" s="18"/>
      <c r="F2711" s="31"/>
      <c r="H2711" s="36"/>
    </row>
    <row r="2712" spans="3:8" x14ac:dyDescent="0.25">
      <c r="C2712" s="31"/>
      <c r="D2712" s="31"/>
      <c r="E2712" s="18"/>
      <c r="F2712" s="31"/>
      <c r="H2712" s="36"/>
    </row>
    <row r="2713" spans="3:8" x14ac:dyDescent="0.25">
      <c r="C2713" s="31"/>
      <c r="D2713" s="31"/>
      <c r="E2713" s="18"/>
      <c r="F2713" s="31"/>
      <c r="H2713" s="36"/>
    </row>
    <row r="2714" spans="3:8" x14ac:dyDescent="0.25">
      <c r="C2714" s="31"/>
      <c r="D2714" s="31"/>
      <c r="E2714" s="18"/>
      <c r="F2714" s="31"/>
      <c r="H2714" s="36"/>
    </row>
    <row r="2715" spans="3:8" x14ac:dyDescent="0.25">
      <c r="C2715" s="31"/>
      <c r="D2715" s="31"/>
      <c r="E2715" s="18"/>
      <c r="F2715" s="31"/>
      <c r="H2715" s="36"/>
    </row>
    <row r="2716" spans="3:8" x14ac:dyDescent="0.25">
      <c r="C2716" s="31"/>
      <c r="D2716" s="31"/>
      <c r="E2716" s="18"/>
      <c r="F2716" s="31"/>
      <c r="H2716" s="36"/>
    </row>
    <row r="2717" spans="3:8" x14ac:dyDescent="0.25">
      <c r="C2717" s="31"/>
      <c r="D2717" s="31"/>
      <c r="E2717" s="18"/>
      <c r="F2717" s="31"/>
      <c r="H2717" s="36"/>
    </row>
    <row r="2718" spans="3:8" x14ac:dyDescent="0.25">
      <c r="C2718" s="31"/>
      <c r="D2718" s="31"/>
      <c r="E2718" s="18"/>
      <c r="F2718" s="31"/>
      <c r="H2718" s="36"/>
    </row>
    <row r="2719" spans="3:8" x14ac:dyDescent="0.25">
      <c r="C2719" s="31"/>
      <c r="D2719" s="31"/>
      <c r="E2719" s="18"/>
      <c r="F2719" s="31"/>
      <c r="H2719" s="36"/>
    </row>
    <row r="2720" spans="3:8" x14ac:dyDescent="0.25">
      <c r="C2720" s="31"/>
      <c r="D2720" s="31"/>
      <c r="E2720" s="18"/>
      <c r="F2720" s="31"/>
      <c r="H2720" s="36"/>
    </row>
    <row r="2721" spans="3:8" x14ac:dyDescent="0.25">
      <c r="C2721" s="31"/>
      <c r="D2721" s="31"/>
      <c r="E2721" s="18"/>
      <c r="F2721" s="31"/>
      <c r="H2721" s="36"/>
    </row>
    <row r="2722" spans="3:8" x14ac:dyDescent="0.25">
      <c r="C2722" s="31"/>
      <c r="D2722" s="31"/>
      <c r="E2722" s="18"/>
      <c r="F2722" s="31"/>
      <c r="H2722" s="36"/>
    </row>
    <row r="2723" spans="3:8" x14ac:dyDescent="0.25">
      <c r="C2723" s="31"/>
      <c r="D2723" s="31"/>
      <c r="E2723" s="18"/>
      <c r="F2723" s="31"/>
      <c r="H2723" s="36"/>
    </row>
    <row r="2724" spans="3:8" x14ac:dyDescent="0.25">
      <c r="C2724" s="31"/>
      <c r="D2724" s="31"/>
      <c r="E2724" s="18"/>
      <c r="F2724" s="31"/>
      <c r="H2724" s="36"/>
    </row>
    <row r="2725" spans="3:8" x14ac:dyDescent="0.25">
      <c r="C2725" s="31"/>
      <c r="D2725" s="31"/>
      <c r="E2725" s="18"/>
      <c r="F2725" s="31"/>
      <c r="H2725" s="36"/>
    </row>
    <row r="2726" spans="3:8" x14ac:dyDescent="0.25">
      <c r="C2726" s="31"/>
      <c r="D2726" s="31"/>
      <c r="E2726" s="18"/>
      <c r="F2726" s="31"/>
      <c r="H2726" s="36"/>
    </row>
    <row r="2727" spans="3:8" x14ac:dyDescent="0.25">
      <c r="C2727" s="31"/>
      <c r="D2727" s="31"/>
      <c r="E2727" s="18"/>
      <c r="F2727" s="31"/>
      <c r="H2727" s="36"/>
    </row>
    <row r="2728" spans="3:8" x14ac:dyDescent="0.25">
      <c r="C2728" s="31"/>
      <c r="D2728" s="31"/>
      <c r="E2728" s="18"/>
      <c r="F2728" s="31"/>
      <c r="H2728" s="36"/>
    </row>
    <row r="2729" spans="3:8" x14ac:dyDescent="0.25">
      <c r="C2729" s="31"/>
      <c r="D2729" s="31"/>
      <c r="E2729" s="18"/>
      <c r="F2729" s="31"/>
      <c r="H2729" s="36"/>
    </row>
    <row r="2730" spans="3:8" x14ac:dyDescent="0.25">
      <c r="C2730" s="31"/>
      <c r="D2730" s="31"/>
      <c r="E2730" s="18"/>
      <c r="F2730" s="31"/>
      <c r="H2730" s="36"/>
    </row>
    <row r="2731" spans="3:8" x14ac:dyDescent="0.25">
      <c r="C2731" s="31"/>
      <c r="D2731" s="31"/>
      <c r="E2731" s="18"/>
      <c r="F2731" s="31"/>
      <c r="H2731" s="36"/>
    </row>
    <row r="2732" spans="3:8" x14ac:dyDescent="0.25">
      <c r="C2732" s="31"/>
      <c r="D2732" s="31"/>
      <c r="E2732" s="18"/>
      <c r="F2732" s="31"/>
      <c r="H2732" s="36"/>
    </row>
    <row r="2733" spans="3:8" x14ac:dyDescent="0.25">
      <c r="C2733" s="31"/>
      <c r="D2733" s="31"/>
      <c r="E2733" s="18"/>
      <c r="F2733" s="31"/>
      <c r="H2733" s="36"/>
    </row>
    <row r="2734" spans="3:8" x14ac:dyDescent="0.25">
      <c r="C2734" s="31"/>
      <c r="D2734" s="31"/>
      <c r="E2734" s="18"/>
      <c r="F2734" s="31"/>
      <c r="H2734" s="36"/>
    </row>
    <row r="2735" spans="3:8" x14ac:dyDescent="0.25">
      <c r="C2735" s="31"/>
      <c r="D2735" s="31"/>
      <c r="E2735" s="18"/>
      <c r="F2735" s="31"/>
      <c r="H2735" s="36"/>
    </row>
    <row r="2736" spans="3:8" x14ac:dyDescent="0.25">
      <c r="C2736" s="31"/>
      <c r="D2736" s="31"/>
      <c r="E2736" s="18"/>
      <c r="F2736" s="31"/>
      <c r="H2736" s="36"/>
    </row>
    <row r="2737" spans="3:8" x14ac:dyDescent="0.25">
      <c r="C2737" s="31"/>
      <c r="D2737" s="31"/>
      <c r="E2737" s="18"/>
      <c r="F2737" s="31"/>
      <c r="H2737" s="36"/>
    </row>
    <row r="2738" spans="3:8" x14ac:dyDescent="0.25">
      <c r="C2738" s="31"/>
      <c r="D2738" s="31"/>
      <c r="E2738" s="18"/>
      <c r="F2738" s="31"/>
      <c r="H2738" s="36"/>
    </row>
    <row r="2739" spans="3:8" x14ac:dyDescent="0.25">
      <c r="C2739" s="31"/>
      <c r="D2739" s="31"/>
      <c r="E2739" s="18"/>
      <c r="F2739" s="31"/>
      <c r="H2739" s="36"/>
    </row>
    <row r="2740" spans="3:8" x14ac:dyDescent="0.25">
      <c r="C2740" s="31"/>
      <c r="D2740" s="31"/>
      <c r="E2740" s="18"/>
      <c r="F2740" s="31"/>
      <c r="H2740" s="36"/>
    </row>
    <row r="2741" spans="3:8" x14ac:dyDescent="0.25">
      <c r="C2741" s="31"/>
      <c r="D2741" s="31"/>
      <c r="E2741" s="18"/>
      <c r="F2741" s="31"/>
      <c r="H2741" s="36"/>
    </row>
    <row r="2742" spans="3:8" x14ac:dyDescent="0.25">
      <c r="C2742" s="31"/>
      <c r="D2742" s="31"/>
      <c r="E2742" s="18"/>
      <c r="F2742" s="31"/>
      <c r="H2742" s="36"/>
    </row>
    <row r="2743" spans="3:8" x14ac:dyDescent="0.25">
      <c r="C2743" s="31"/>
      <c r="D2743" s="31"/>
      <c r="E2743" s="18"/>
      <c r="F2743" s="31"/>
      <c r="H2743" s="36"/>
    </row>
    <row r="2744" spans="3:8" x14ac:dyDescent="0.25">
      <c r="C2744" s="31"/>
      <c r="D2744" s="31"/>
      <c r="E2744" s="18"/>
      <c r="F2744" s="31"/>
      <c r="H2744" s="36"/>
    </row>
    <row r="2745" spans="3:8" x14ac:dyDescent="0.25">
      <c r="C2745" s="31"/>
      <c r="D2745" s="31"/>
      <c r="E2745" s="18"/>
      <c r="F2745" s="31"/>
      <c r="H2745" s="36"/>
    </row>
    <row r="2746" spans="3:8" x14ac:dyDescent="0.25">
      <c r="C2746" s="31"/>
      <c r="D2746" s="31"/>
      <c r="E2746" s="18"/>
      <c r="F2746" s="31"/>
      <c r="H2746" s="36"/>
    </row>
    <row r="2747" spans="3:8" x14ac:dyDescent="0.25">
      <c r="C2747" s="31"/>
      <c r="D2747" s="31"/>
      <c r="E2747" s="18"/>
      <c r="F2747" s="31"/>
      <c r="H2747" s="36"/>
    </row>
    <row r="2748" spans="3:8" x14ac:dyDescent="0.25">
      <c r="C2748" s="31"/>
      <c r="D2748" s="31"/>
      <c r="E2748" s="18"/>
      <c r="F2748" s="31"/>
      <c r="H2748" s="36"/>
    </row>
    <row r="2749" spans="3:8" x14ac:dyDescent="0.25">
      <c r="C2749" s="31"/>
      <c r="D2749" s="31"/>
      <c r="E2749" s="18"/>
      <c r="F2749" s="31"/>
      <c r="H2749" s="36"/>
    </row>
    <row r="2750" spans="3:8" x14ac:dyDescent="0.25">
      <c r="C2750" s="31"/>
      <c r="D2750" s="31"/>
      <c r="E2750" s="18"/>
      <c r="F2750" s="31"/>
      <c r="H2750" s="36"/>
    </row>
    <row r="2751" spans="3:8" x14ac:dyDescent="0.25">
      <c r="C2751" s="31"/>
      <c r="D2751" s="31"/>
      <c r="E2751" s="18"/>
      <c r="F2751" s="31"/>
      <c r="H2751" s="36"/>
    </row>
    <row r="2752" spans="3:8" x14ac:dyDescent="0.25">
      <c r="C2752" s="31"/>
      <c r="D2752" s="31"/>
      <c r="E2752" s="18"/>
      <c r="F2752" s="31"/>
      <c r="H2752" s="36"/>
    </row>
    <row r="2753" spans="3:8" x14ac:dyDescent="0.25">
      <c r="C2753" s="31"/>
      <c r="D2753" s="31"/>
      <c r="E2753" s="18"/>
      <c r="F2753" s="31"/>
      <c r="H2753" s="36"/>
    </row>
    <row r="2754" spans="3:8" x14ac:dyDescent="0.25">
      <c r="C2754" s="31"/>
      <c r="D2754" s="31"/>
      <c r="E2754" s="18"/>
      <c r="F2754" s="31"/>
      <c r="H2754" s="36"/>
    </row>
    <row r="2755" spans="3:8" x14ac:dyDescent="0.25">
      <c r="C2755" s="31"/>
      <c r="D2755" s="31"/>
      <c r="E2755" s="18"/>
      <c r="F2755" s="31"/>
      <c r="H2755" s="36"/>
    </row>
    <row r="2756" spans="3:8" x14ac:dyDescent="0.25">
      <c r="C2756" s="31"/>
      <c r="D2756" s="31"/>
      <c r="E2756" s="18"/>
      <c r="F2756" s="31"/>
      <c r="H2756" s="36"/>
    </row>
    <row r="2757" spans="3:8" x14ac:dyDescent="0.25">
      <c r="C2757" s="31"/>
      <c r="D2757" s="31"/>
      <c r="E2757" s="18"/>
      <c r="F2757" s="31"/>
      <c r="H2757" s="36"/>
    </row>
    <row r="2758" spans="3:8" x14ac:dyDescent="0.25">
      <c r="C2758" s="31"/>
      <c r="D2758" s="31"/>
      <c r="E2758" s="18"/>
      <c r="F2758" s="31"/>
      <c r="H2758" s="36"/>
    </row>
    <row r="2759" spans="3:8" x14ac:dyDescent="0.25">
      <c r="C2759" s="31"/>
      <c r="D2759" s="31"/>
      <c r="E2759" s="18"/>
      <c r="F2759" s="31"/>
      <c r="H2759" s="36"/>
    </row>
    <row r="2760" spans="3:8" x14ac:dyDescent="0.25">
      <c r="C2760" s="31"/>
      <c r="D2760" s="31"/>
      <c r="E2760" s="18"/>
      <c r="F2760" s="31"/>
      <c r="H2760" s="36"/>
    </row>
    <row r="2761" spans="3:8" x14ac:dyDescent="0.25">
      <c r="C2761" s="31"/>
      <c r="D2761" s="31"/>
      <c r="E2761" s="18"/>
      <c r="F2761" s="31"/>
      <c r="H2761" s="36"/>
    </row>
    <row r="2762" spans="3:8" x14ac:dyDescent="0.25">
      <c r="C2762" s="31"/>
      <c r="D2762" s="31"/>
      <c r="E2762" s="18"/>
      <c r="F2762" s="31"/>
      <c r="H2762" s="36"/>
    </row>
    <row r="2763" spans="3:8" x14ac:dyDescent="0.25">
      <c r="C2763" s="31"/>
      <c r="D2763" s="31"/>
      <c r="E2763" s="18"/>
      <c r="F2763" s="31"/>
      <c r="H2763" s="36"/>
    </row>
    <row r="2764" spans="3:8" x14ac:dyDescent="0.25">
      <c r="C2764" s="31"/>
      <c r="D2764" s="31"/>
      <c r="E2764" s="18"/>
      <c r="F2764" s="31"/>
      <c r="H2764" s="36"/>
    </row>
    <row r="2765" spans="3:8" x14ac:dyDescent="0.25">
      <c r="C2765" s="31"/>
      <c r="D2765" s="31"/>
      <c r="E2765" s="18"/>
      <c r="F2765" s="31"/>
      <c r="H2765" s="36"/>
    </row>
    <row r="2766" spans="3:8" x14ac:dyDescent="0.25">
      <c r="C2766" s="31"/>
      <c r="D2766" s="31"/>
      <c r="E2766" s="18"/>
      <c r="F2766" s="31"/>
      <c r="H2766" s="36"/>
    </row>
    <row r="2767" spans="3:8" x14ac:dyDescent="0.25">
      <c r="C2767" s="31"/>
      <c r="D2767" s="31"/>
      <c r="E2767" s="18"/>
      <c r="F2767" s="31"/>
      <c r="H2767" s="36"/>
    </row>
    <row r="2768" spans="3:8" x14ac:dyDescent="0.25">
      <c r="C2768" s="31"/>
      <c r="D2768" s="31"/>
      <c r="E2768" s="18"/>
      <c r="F2768" s="31"/>
      <c r="H2768" s="36"/>
    </row>
    <row r="2769" spans="3:8" x14ac:dyDescent="0.25">
      <c r="C2769" s="31"/>
      <c r="D2769" s="31"/>
      <c r="E2769" s="18"/>
      <c r="F2769" s="31"/>
      <c r="H2769" s="36"/>
    </row>
    <row r="2770" spans="3:8" x14ac:dyDescent="0.25">
      <c r="C2770" s="31"/>
      <c r="D2770" s="31"/>
      <c r="E2770" s="18"/>
      <c r="F2770" s="31"/>
      <c r="H2770" s="36"/>
    </row>
    <row r="2771" spans="3:8" x14ac:dyDescent="0.25">
      <c r="C2771" s="31"/>
      <c r="D2771" s="31"/>
      <c r="E2771" s="18"/>
      <c r="F2771" s="31"/>
      <c r="H2771" s="36"/>
    </row>
    <row r="2772" spans="3:8" x14ac:dyDescent="0.25">
      <c r="C2772" s="31"/>
      <c r="D2772" s="31"/>
      <c r="E2772" s="18"/>
      <c r="F2772" s="31"/>
      <c r="H2772" s="36"/>
    </row>
    <row r="2773" spans="3:8" x14ac:dyDescent="0.25">
      <c r="C2773" s="31"/>
      <c r="D2773" s="31"/>
      <c r="E2773" s="18"/>
      <c r="F2773" s="31"/>
      <c r="H2773" s="36"/>
    </row>
    <row r="2774" spans="3:8" x14ac:dyDescent="0.25">
      <c r="C2774" s="31"/>
      <c r="D2774" s="31"/>
      <c r="E2774" s="18"/>
      <c r="F2774" s="31"/>
      <c r="H2774" s="36"/>
    </row>
    <row r="2775" spans="3:8" x14ac:dyDescent="0.25">
      <c r="C2775" s="31"/>
      <c r="D2775" s="31"/>
      <c r="E2775" s="18"/>
      <c r="F2775" s="31"/>
      <c r="H2775" s="36"/>
    </row>
    <row r="2776" spans="3:8" x14ac:dyDescent="0.25">
      <c r="C2776" s="31"/>
      <c r="D2776" s="31"/>
      <c r="E2776" s="18"/>
      <c r="F2776" s="31"/>
      <c r="H2776" s="36"/>
    </row>
    <row r="2777" spans="3:8" x14ac:dyDescent="0.25">
      <c r="C2777" s="31"/>
      <c r="D2777" s="31"/>
      <c r="E2777" s="18"/>
      <c r="F2777" s="31"/>
      <c r="H2777" s="36"/>
    </row>
    <row r="2778" spans="3:8" x14ac:dyDescent="0.25">
      <c r="C2778" s="31"/>
      <c r="D2778" s="31"/>
      <c r="E2778" s="18"/>
      <c r="F2778" s="31"/>
      <c r="H2778" s="36"/>
    </row>
    <row r="2779" spans="3:8" x14ac:dyDescent="0.25">
      <c r="C2779" s="31"/>
      <c r="D2779" s="31"/>
      <c r="E2779" s="18"/>
      <c r="F2779" s="31"/>
      <c r="H2779" s="36"/>
    </row>
    <row r="2780" spans="3:8" x14ac:dyDescent="0.25">
      <c r="C2780" s="31"/>
      <c r="D2780" s="31"/>
      <c r="E2780" s="18"/>
      <c r="F2780" s="31"/>
      <c r="H2780" s="36"/>
    </row>
    <row r="2781" spans="3:8" x14ac:dyDescent="0.25">
      <c r="C2781" s="31"/>
      <c r="D2781" s="31"/>
      <c r="E2781" s="18"/>
      <c r="F2781" s="31"/>
      <c r="H2781" s="36"/>
    </row>
    <row r="2782" spans="3:8" x14ac:dyDescent="0.25">
      <c r="C2782" s="31"/>
      <c r="D2782" s="31"/>
      <c r="E2782" s="18"/>
      <c r="F2782" s="31"/>
      <c r="H2782" s="36"/>
    </row>
    <row r="2783" spans="3:8" x14ac:dyDescent="0.25">
      <c r="C2783" s="31"/>
      <c r="D2783" s="31"/>
      <c r="E2783" s="18"/>
      <c r="F2783" s="31"/>
      <c r="H2783" s="36"/>
    </row>
    <row r="2784" spans="3:8" x14ac:dyDescent="0.25">
      <c r="C2784" s="31"/>
      <c r="D2784" s="31"/>
      <c r="E2784" s="18"/>
      <c r="F2784" s="31"/>
      <c r="H2784" s="36"/>
    </row>
    <row r="2785" spans="3:8" x14ac:dyDescent="0.25">
      <c r="C2785" s="31"/>
      <c r="D2785" s="31"/>
      <c r="E2785" s="18"/>
      <c r="F2785" s="31"/>
      <c r="H2785" s="36"/>
    </row>
    <row r="2786" spans="3:8" x14ac:dyDescent="0.25">
      <c r="C2786" s="31"/>
      <c r="D2786" s="31"/>
      <c r="E2786" s="18"/>
      <c r="F2786" s="31"/>
      <c r="H2786" s="36"/>
    </row>
    <row r="2787" spans="3:8" x14ac:dyDescent="0.25">
      <c r="C2787" s="31"/>
      <c r="D2787" s="31"/>
      <c r="E2787" s="18"/>
      <c r="F2787" s="31"/>
      <c r="H2787" s="36"/>
    </row>
    <row r="2788" spans="3:8" x14ac:dyDescent="0.25">
      <c r="C2788" s="31"/>
      <c r="D2788" s="31"/>
      <c r="E2788" s="18"/>
      <c r="F2788" s="31"/>
      <c r="H2788" s="36"/>
    </row>
    <row r="2789" spans="3:8" x14ac:dyDescent="0.25">
      <c r="C2789" s="31"/>
      <c r="D2789" s="31"/>
      <c r="E2789" s="18"/>
      <c r="F2789" s="31"/>
      <c r="H2789" s="36"/>
    </row>
    <row r="2790" spans="3:8" x14ac:dyDescent="0.25">
      <c r="C2790" s="31"/>
      <c r="D2790" s="31"/>
      <c r="E2790" s="18"/>
      <c r="F2790" s="31"/>
      <c r="H2790" s="36"/>
    </row>
    <row r="2791" spans="3:8" x14ac:dyDescent="0.25">
      <c r="C2791" s="31"/>
      <c r="D2791" s="31"/>
      <c r="E2791" s="18"/>
      <c r="F2791" s="31"/>
      <c r="H2791" s="36"/>
    </row>
    <row r="2792" spans="3:8" x14ac:dyDescent="0.25">
      <c r="C2792" s="31"/>
      <c r="D2792" s="31"/>
      <c r="E2792" s="18"/>
      <c r="F2792" s="31"/>
      <c r="H2792" s="36"/>
    </row>
    <row r="2793" spans="3:8" x14ac:dyDescent="0.25">
      <c r="C2793" s="31"/>
      <c r="D2793" s="31"/>
      <c r="E2793" s="18"/>
      <c r="F2793" s="31"/>
      <c r="H2793" s="36"/>
    </row>
    <row r="2794" spans="3:8" x14ac:dyDescent="0.25">
      <c r="C2794" s="31"/>
      <c r="D2794" s="31"/>
      <c r="E2794" s="18"/>
      <c r="F2794" s="31"/>
      <c r="H2794" s="36"/>
    </row>
    <row r="2795" spans="3:8" x14ac:dyDescent="0.25">
      <c r="C2795" s="31"/>
      <c r="D2795" s="31"/>
      <c r="E2795" s="18"/>
      <c r="F2795" s="31"/>
      <c r="H2795" s="36"/>
    </row>
    <row r="2796" spans="3:8" x14ac:dyDescent="0.25">
      <c r="C2796" s="31"/>
      <c r="D2796" s="31"/>
      <c r="E2796" s="18"/>
      <c r="F2796" s="31"/>
      <c r="H2796" s="36"/>
    </row>
    <row r="2797" spans="3:8" x14ac:dyDescent="0.25">
      <c r="C2797" s="31"/>
      <c r="D2797" s="31"/>
      <c r="E2797" s="18"/>
      <c r="F2797" s="31"/>
      <c r="H2797" s="36"/>
    </row>
    <row r="2798" spans="3:8" x14ac:dyDescent="0.25">
      <c r="C2798" s="31"/>
      <c r="D2798" s="31"/>
      <c r="E2798" s="18"/>
      <c r="F2798" s="31"/>
      <c r="H2798" s="36"/>
    </row>
    <row r="2799" spans="3:8" x14ac:dyDescent="0.25">
      <c r="C2799" s="31"/>
      <c r="D2799" s="31"/>
      <c r="E2799" s="18"/>
      <c r="F2799" s="31"/>
      <c r="H2799" s="36"/>
    </row>
    <row r="2800" spans="3:8" x14ac:dyDescent="0.25">
      <c r="C2800" s="31"/>
      <c r="D2800" s="31"/>
      <c r="E2800" s="18"/>
      <c r="F2800" s="31"/>
      <c r="H2800" s="36"/>
    </row>
    <row r="2801" spans="3:8" x14ac:dyDescent="0.25">
      <c r="C2801" s="31"/>
      <c r="D2801" s="31"/>
      <c r="E2801" s="18"/>
      <c r="F2801" s="31"/>
      <c r="H2801" s="36"/>
    </row>
    <row r="2802" spans="3:8" x14ac:dyDescent="0.25">
      <c r="C2802" s="31"/>
      <c r="D2802" s="31"/>
      <c r="E2802" s="18"/>
      <c r="F2802" s="31"/>
      <c r="H2802" s="36"/>
    </row>
    <row r="2803" spans="3:8" x14ac:dyDescent="0.25">
      <c r="C2803" s="31"/>
      <c r="D2803" s="31"/>
      <c r="E2803" s="18"/>
      <c r="F2803" s="31"/>
      <c r="H2803" s="36"/>
    </row>
    <row r="2804" spans="3:8" x14ac:dyDescent="0.25">
      <c r="C2804" s="31"/>
      <c r="D2804" s="31"/>
      <c r="E2804" s="18"/>
      <c r="F2804" s="31"/>
      <c r="H2804" s="36"/>
    </row>
    <row r="2805" spans="3:8" x14ac:dyDescent="0.25">
      <c r="C2805" s="31"/>
      <c r="D2805" s="31"/>
      <c r="E2805" s="18"/>
      <c r="F2805" s="31"/>
      <c r="H2805" s="36"/>
    </row>
    <row r="2806" spans="3:8" x14ac:dyDescent="0.25">
      <c r="C2806" s="31"/>
      <c r="D2806" s="31"/>
      <c r="E2806" s="18"/>
      <c r="F2806" s="31"/>
      <c r="H2806" s="36"/>
    </row>
    <row r="2807" spans="3:8" x14ac:dyDescent="0.25">
      <c r="C2807" s="31"/>
      <c r="D2807" s="31"/>
      <c r="E2807" s="18"/>
      <c r="F2807" s="31"/>
      <c r="H2807" s="36"/>
    </row>
    <row r="2808" spans="3:8" x14ac:dyDescent="0.25">
      <c r="C2808" s="31"/>
      <c r="D2808" s="31"/>
      <c r="E2808" s="18"/>
      <c r="F2808" s="31"/>
      <c r="H2808" s="36"/>
    </row>
    <row r="2809" spans="3:8" x14ac:dyDescent="0.25">
      <c r="C2809" s="31"/>
      <c r="D2809" s="31"/>
      <c r="E2809" s="18"/>
      <c r="F2809" s="31"/>
      <c r="H2809" s="36"/>
    </row>
    <row r="2810" spans="3:8" x14ac:dyDescent="0.25">
      <c r="C2810" s="31"/>
      <c r="D2810" s="31"/>
      <c r="E2810" s="18"/>
      <c r="F2810" s="31"/>
      <c r="H2810" s="36"/>
    </row>
    <row r="2811" spans="3:8" x14ac:dyDescent="0.25">
      <c r="C2811" s="31"/>
      <c r="D2811" s="31"/>
      <c r="E2811" s="18"/>
      <c r="F2811" s="31"/>
      <c r="H2811" s="36"/>
    </row>
    <row r="2812" spans="3:8" x14ac:dyDescent="0.25">
      <c r="C2812" s="31"/>
      <c r="D2812" s="31"/>
      <c r="E2812" s="18"/>
      <c r="F2812" s="31"/>
      <c r="H2812" s="36"/>
    </row>
    <row r="2813" spans="3:8" x14ac:dyDescent="0.25">
      <c r="C2813" s="31"/>
      <c r="D2813" s="31"/>
      <c r="E2813" s="18"/>
      <c r="F2813" s="31"/>
      <c r="H2813" s="36"/>
    </row>
    <row r="2814" spans="3:8" x14ac:dyDescent="0.25">
      <c r="C2814" s="31"/>
      <c r="D2814" s="31"/>
      <c r="E2814" s="18"/>
      <c r="F2814" s="31"/>
      <c r="H2814" s="36"/>
    </row>
    <row r="2815" spans="3:8" x14ac:dyDescent="0.25">
      <c r="C2815" s="31"/>
      <c r="D2815" s="31"/>
      <c r="E2815" s="18"/>
      <c r="F2815" s="31"/>
      <c r="H2815" s="36"/>
    </row>
    <row r="2816" spans="3:8" x14ac:dyDescent="0.25">
      <c r="C2816" s="31"/>
      <c r="D2816" s="31"/>
      <c r="E2816" s="18"/>
      <c r="F2816" s="31"/>
      <c r="H2816" s="36"/>
    </row>
    <row r="2817" spans="3:8" x14ac:dyDescent="0.25">
      <c r="C2817" s="31"/>
      <c r="D2817" s="31"/>
      <c r="E2817" s="18"/>
      <c r="F2817" s="31"/>
      <c r="H2817" s="36"/>
    </row>
    <row r="2818" spans="3:8" x14ac:dyDescent="0.25">
      <c r="C2818" s="31"/>
      <c r="D2818" s="31"/>
      <c r="E2818" s="18"/>
      <c r="F2818" s="31"/>
      <c r="H2818" s="36"/>
    </row>
    <row r="2819" spans="3:8" x14ac:dyDescent="0.25">
      <c r="C2819" s="31"/>
      <c r="D2819" s="31"/>
      <c r="E2819" s="18"/>
      <c r="F2819" s="31"/>
      <c r="H2819" s="36"/>
    </row>
    <row r="2820" spans="3:8" x14ac:dyDescent="0.25">
      <c r="C2820" s="31"/>
      <c r="D2820" s="31"/>
      <c r="E2820" s="18"/>
      <c r="F2820" s="31"/>
      <c r="H2820" s="36"/>
    </row>
    <row r="2821" spans="3:8" x14ac:dyDescent="0.25">
      <c r="C2821" s="31"/>
      <c r="D2821" s="31"/>
      <c r="E2821" s="18"/>
      <c r="F2821" s="31"/>
      <c r="H2821" s="36"/>
    </row>
    <row r="2822" spans="3:8" x14ac:dyDescent="0.25">
      <c r="C2822" s="31"/>
      <c r="D2822" s="31"/>
      <c r="E2822" s="18"/>
      <c r="F2822" s="31"/>
      <c r="H2822" s="36"/>
    </row>
    <row r="2823" spans="3:8" x14ac:dyDescent="0.25">
      <c r="C2823" s="31"/>
      <c r="D2823" s="31"/>
      <c r="E2823" s="18"/>
      <c r="F2823" s="31"/>
      <c r="H2823" s="36"/>
    </row>
    <row r="2824" spans="3:8" x14ac:dyDescent="0.25">
      <c r="C2824" s="31"/>
      <c r="D2824" s="31"/>
      <c r="E2824" s="18"/>
      <c r="F2824" s="31"/>
      <c r="H2824" s="36"/>
    </row>
    <row r="2825" spans="3:8" x14ac:dyDescent="0.25">
      <c r="C2825" s="31"/>
      <c r="D2825" s="31"/>
      <c r="E2825" s="18"/>
      <c r="F2825" s="31"/>
      <c r="H2825" s="36"/>
    </row>
    <row r="2826" spans="3:8" x14ac:dyDescent="0.25">
      <c r="C2826" s="31"/>
      <c r="D2826" s="31"/>
      <c r="E2826" s="18"/>
      <c r="F2826" s="31"/>
      <c r="H2826" s="36"/>
    </row>
    <row r="2827" spans="3:8" x14ac:dyDescent="0.25">
      <c r="C2827" s="31"/>
      <c r="D2827" s="31"/>
      <c r="E2827" s="18"/>
      <c r="F2827" s="31"/>
      <c r="H2827" s="36"/>
    </row>
    <row r="2828" spans="3:8" x14ac:dyDescent="0.25">
      <c r="C2828" s="31"/>
      <c r="D2828" s="31"/>
      <c r="E2828" s="18"/>
      <c r="F2828" s="31"/>
      <c r="H2828" s="36"/>
    </row>
    <row r="2829" spans="3:8" x14ac:dyDescent="0.25">
      <c r="C2829" s="31"/>
      <c r="D2829" s="31"/>
      <c r="E2829" s="18"/>
      <c r="F2829" s="31"/>
      <c r="H2829" s="36"/>
    </row>
    <row r="2830" spans="3:8" x14ac:dyDescent="0.25">
      <c r="C2830" s="31"/>
      <c r="D2830" s="31"/>
      <c r="E2830" s="18"/>
      <c r="F2830" s="31"/>
      <c r="H2830" s="36"/>
    </row>
    <row r="2831" spans="3:8" x14ac:dyDescent="0.25">
      <c r="C2831" s="31"/>
      <c r="D2831" s="31"/>
      <c r="E2831" s="18"/>
      <c r="F2831" s="31"/>
      <c r="H2831" s="36"/>
    </row>
    <row r="2832" spans="3:8" x14ac:dyDescent="0.25">
      <c r="C2832" s="31"/>
      <c r="D2832" s="31"/>
      <c r="E2832" s="18"/>
      <c r="F2832" s="31"/>
      <c r="H2832" s="36"/>
    </row>
    <row r="2833" spans="3:8" x14ac:dyDescent="0.25">
      <c r="C2833" s="31"/>
      <c r="D2833" s="31"/>
      <c r="E2833" s="18"/>
      <c r="F2833" s="31"/>
      <c r="H2833" s="36"/>
    </row>
    <row r="2834" spans="3:8" x14ac:dyDescent="0.25">
      <c r="C2834" s="31"/>
      <c r="D2834" s="31"/>
      <c r="E2834" s="18"/>
      <c r="F2834" s="31"/>
      <c r="H2834" s="36"/>
    </row>
    <row r="2835" spans="3:8" x14ac:dyDescent="0.25">
      <c r="C2835" s="31"/>
      <c r="D2835" s="31"/>
      <c r="E2835" s="18"/>
      <c r="F2835" s="31"/>
      <c r="H2835" s="36"/>
    </row>
    <row r="2836" spans="3:8" x14ac:dyDescent="0.25">
      <c r="C2836" s="31"/>
      <c r="D2836" s="31"/>
      <c r="E2836" s="18"/>
      <c r="F2836" s="31"/>
      <c r="H2836" s="36"/>
    </row>
    <row r="2837" spans="3:8" x14ac:dyDescent="0.25">
      <c r="C2837" s="31"/>
      <c r="D2837" s="31"/>
      <c r="E2837" s="18"/>
      <c r="F2837" s="31"/>
      <c r="H2837" s="36"/>
    </row>
    <row r="2838" spans="3:8" x14ac:dyDescent="0.25">
      <c r="C2838" s="31"/>
      <c r="D2838" s="31"/>
      <c r="E2838" s="18"/>
      <c r="F2838" s="31"/>
      <c r="H2838" s="36"/>
    </row>
    <row r="2839" spans="3:8" x14ac:dyDescent="0.25">
      <c r="C2839" s="31"/>
      <c r="D2839" s="31"/>
      <c r="E2839" s="18"/>
      <c r="F2839" s="31"/>
      <c r="H2839" s="36"/>
    </row>
    <row r="2840" spans="3:8" x14ac:dyDescent="0.25">
      <c r="C2840" s="31"/>
      <c r="D2840" s="31"/>
      <c r="E2840" s="18"/>
      <c r="F2840" s="31"/>
      <c r="H2840" s="36"/>
    </row>
    <row r="2841" spans="3:8" x14ac:dyDescent="0.25">
      <c r="C2841" s="31"/>
      <c r="D2841" s="31"/>
      <c r="E2841" s="18"/>
      <c r="F2841" s="31"/>
      <c r="H2841" s="36"/>
    </row>
    <row r="2842" spans="3:8" x14ac:dyDescent="0.25">
      <c r="C2842" s="31"/>
      <c r="D2842" s="31"/>
      <c r="E2842" s="18"/>
      <c r="F2842" s="31"/>
      <c r="H2842" s="36"/>
    </row>
    <row r="2843" spans="3:8" x14ac:dyDescent="0.25">
      <c r="C2843" s="31"/>
      <c r="D2843" s="31"/>
      <c r="E2843" s="18"/>
      <c r="F2843" s="31"/>
      <c r="H2843" s="36"/>
    </row>
    <row r="2844" spans="3:8" x14ac:dyDescent="0.25">
      <c r="C2844" s="31"/>
      <c r="D2844" s="31"/>
      <c r="E2844" s="18"/>
      <c r="F2844" s="31"/>
      <c r="H2844" s="36"/>
    </row>
    <row r="2845" spans="3:8" x14ac:dyDescent="0.25">
      <c r="C2845" s="31"/>
      <c r="D2845" s="31"/>
      <c r="E2845" s="18"/>
      <c r="F2845" s="31"/>
      <c r="H2845" s="36"/>
    </row>
    <row r="2846" spans="3:8" x14ac:dyDescent="0.25">
      <c r="C2846" s="31"/>
      <c r="D2846" s="31"/>
      <c r="E2846" s="18"/>
      <c r="F2846" s="31"/>
      <c r="H2846" s="36"/>
    </row>
    <row r="2847" spans="3:8" x14ac:dyDescent="0.25">
      <c r="C2847" s="31"/>
      <c r="D2847" s="31"/>
      <c r="E2847" s="18"/>
      <c r="F2847" s="31"/>
      <c r="H2847" s="36"/>
    </row>
    <row r="2848" spans="3:8" x14ac:dyDescent="0.25">
      <c r="C2848" s="31"/>
      <c r="D2848" s="31"/>
      <c r="E2848" s="18"/>
      <c r="F2848" s="31"/>
      <c r="H2848" s="36"/>
    </row>
    <row r="2849" spans="3:8" x14ac:dyDescent="0.25">
      <c r="C2849" s="31"/>
      <c r="D2849" s="31"/>
      <c r="E2849" s="18"/>
      <c r="F2849" s="31"/>
      <c r="H2849" s="36"/>
    </row>
    <row r="2850" spans="3:8" x14ac:dyDescent="0.25">
      <c r="C2850" s="31"/>
      <c r="D2850" s="31"/>
      <c r="E2850" s="18"/>
      <c r="F2850" s="31"/>
      <c r="H2850" s="36"/>
    </row>
    <row r="2851" spans="3:8" x14ac:dyDescent="0.25">
      <c r="C2851" s="31"/>
      <c r="D2851" s="31"/>
      <c r="E2851" s="18"/>
      <c r="F2851" s="31"/>
      <c r="H2851" s="36"/>
    </row>
    <row r="2852" spans="3:8" x14ac:dyDescent="0.25">
      <c r="C2852" s="31"/>
      <c r="D2852" s="31"/>
      <c r="E2852" s="18"/>
      <c r="F2852" s="31"/>
      <c r="H2852" s="36"/>
    </row>
    <row r="2853" spans="3:8" x14ac:dyDescent="0.25">
      <c r="C2853" s="31"/>
      <c r="D2853" s="31"/>
      <c r="E2853" s="18"/>
      <c r="F2853" s="31"/>
      <c r="H2853" s="36"/>
    </row>
    <row r="2854" spans="3:8" x14ac:dyDescent="0.25">
      <c r="C2854" s="31"/>
      <c r="D2854" s="31"/>
      <c r="E2854" s="18"/>
      <c r="F2854" s="31"/>
      <c r="H2854" s="36"/>
    </row>
    <row r="2855" spans="3:8" x14ac:dyDescent="0.25">
      <c r="C2855" s="31"/>
      <c r="D2855" s="31"/>
      <c r="E2855" s="18"/>
      <c r="F2855" s="31"/>
      <c r="H2855" s="36"/>
    </row>
    <row r="2856" spans="3:8" x14ac:dyDescent="0.25">
      <c r="C2856" s="31"/>
      <c r="D2856" s="31"/>
      <c r="E2856" s="18"/>
      <c r="F2856" s="31"/>
      <c r="H2856" s="36"/>
    </row>
    <row r="2857" spans="3:8" x14ac:dyDescent="0.25">
      <c r="C2857" s="31"/>
      <c r="D2857" s="31"/>
      <c r="E2857" s="18"/>
      <c r="F2857" s="31"/>
      <c r="H2857" s="36"/>
    </row>
    <row r="2858" spans="3:8" x14ac:dyDescent="0.25">
      <c r="C2858" s="31"/>
      <c r="D2858" s="31"/>
      <c r="E2858" s="18"/>
      <c r="F2858" s="31"/>
      <c r="H2858" s="36"/>
    </row>
    <row r="2859" spans="3:8" x14ac:dyDescent="0.25">
      <c r="C2859" s="31"/>
      <c r="D2859" s="31"/>
      <c r="E2859" s="18"/>
      <c r="F2859" s="31"/>
      <c r="H2859" s="36"/>
    </row>
    <row r="2860" spans="3:8" x14ac:dyDescent="0.25">
      <c r="C2860" s="31"/>
      <c r="D2860" s="31"/>
      <c r="E2860" s="18"/>
      <c r="F2860" s="31"/>
      <c r="H2860" s="36"/>
    </row>
    <row r="2861" spans="3:8" x14ac:dyDescent="0.25">
      <c r="C2861" s="31"/>
      <c r="D2861" s="31"/>
      <c r="E2861" s="18"/>
      <c r="F2861" s="31"/>
      <c r="H2861" s="36"/>
    </row>
    <row r="2862" spans="3:8" x14ac:dyDescent="0.25">
      <c r="C2862" s="31"/>
      <c r="D2862" s="31"/>
      <c r="E2862" s="18"/>
      <c r="F2862" s="31"/>
      <c r="H2862" s="36"/>
    </row>
    <row r="2863" spans="3:8" x14ac:dyDescent="0.25">
      <c r="C2863" s="31"/>
      <c r="D2863" s="31"/>
      <c r="E2863" s="18"/>
      <c r="F2863" s="31"/>
      <c r="H2863" s="36"/>
    </row>
    <row r="2864" spans="3:8" x14ac:dyDescent="0.25">
      <c r="C2864" s="31"/>
      <c r="D2864" s="31"/>
      <c r="E2864" s="18"/>
      <c r="F2864" s="31"/>
      <c r="H2864" s="36"/>
    </row>
    <row r="2865" spans="3:8" x14ac:dyDescent="0.25">
      <c r="C2865" s="31"/>
      <c r="D2865" s="31"/>
      <c r="E2865" s="18"/>
      <c r="F2865" s="31"/>
      <c r="H2865" s="36"/>
    </row>
    <row r="2866" spans="3:8" x14ac:dyDescent="0.25">
      <c r="C2866" s="31"/>
      <c r="D2866" s="31"/>
      <c r="E2866" s="18"/>
      <c r="F2866" s="31"/>
      <c r="H2866" s="36"/>
    </row>
    <row r="2867" spans="3:8" x14ac:dyDescent="0.25">
      <c r="C2867" s="31"/>
      <c r="D2867" s="31"/>
      <c r="E2867" s="18"/>
      <c r="F2867" s="31"/>
      <c r="H2867" s="36"/>
    </row>
    <row r="2868" spans="3:8" x14ac:dyDescent="0.25">
      <c r="C2868" s="31"/>
      <c r="D2868" s="31"/>
      <c r="E2868" s="18"/>
      <c r="F2868" s="31"/>
      <c r="H2868" s="36"/>
    </row>
    <row r="2869" spans="3:8" x14ac:dyDescent="0.25">
      <c r="C2869" s="31"/>
      <c r="D2869" s="31"/>
      <c r="E2869" s="18"/>
      <c r="F2869" s="31"/>
      <c r="H2869" s="36"/>
    </row>
    <row r="2870" spans="3:8" x14ac:dyDescent="0.25">
      <c r="C2870" s="31"/>
      <c r="D2870" s="31"/>
      <c r="E2870" s="18"/>
      <c r="F2870" s="31"/>
      <c r="H2870" s="36"/>
    </row>
    <row r="2871" spans="3:8" x14ac:dyDescent="0.25">
      <c r="C2871" s="31"/>
      <c r="D2871" s="31"/>
      <c r="E2871" s="18"/>
      <c r="F2871" s="31"/>
      <c r="H2871" s="36"/>
    </row>
    <row r="2872" spans="3:8" x14ac:dyDescent="0.25">
      <c r="C2872" s="31"/>
      <c r="D2872" s="31"/>
      <c r="E2872" s="18"/>
      <c r="F2872" s="31"/>
      <c r="H2872" s="36"/>
    </row>
    <row r="2873" spans="3:8" x14ac:dyDescent="0.25">
      <c r="C2873" s="31"/>
      <c r="D2873" s="31"/>
      <c r="E2873" s="18"/>
      <c r="F2873" s="31"/>
      <c r="H2873" s="36"/>
    </row>
    <row r="2874" spans="3:8" x14ac:dyDescent="0.25">
      <c r="C2874" s="31"/>
      <c r="D2874" s="31"/>
      <c r="E2874" s="18"/>
      <c r="F2874" s="31"/>
      <c r="H2874" s="36"/>
    </row>
    <row r="2875" spans="3:8" x14ac:dyDescent="0.25">
      <c r="C2875" s="31"/>
      <c r="D2875" s="31"/>
      <c r="E2875" s="18"/>
      <c r="F2875" s="31"/>
      <c r="H2875" s="36"/>
    </row>
    <row r="2876" spans="3:8" x14ac:dyDescent="0.25">
      <c r="C2876" s="31"/>
      <c r="D2876" s="31"/>
      <c r="E2876" s="18"/>
      <c r="F2876" s="31"/>
      <c r="H2876" s="36"/>
    </row>
    <row r="2877" spans="3:8" x14ac:dyDescent="0.25">
      <c r="C2877" s="31"/>
      <c r="D2877" s="31"/>
      <c r="E2877" s="18"/>
      <c r="F2877" s="31"/>
      <c r="H2877" s="36"/>
    </row>
    <row r="2878" spans="3:8" x14ac:dyDescent="0.25">
      <c r="C2878" s="31"/>
      <c r="D2878" s="31"/>
      <c r="E2878" s="18"/>
      <c r="F2878" s="31"/>
      <c r="H2878" s="36"/>
    </row>
    <row r="2879" spans="3:8" x14ac:dyDescent="0.25">
      <c r="C2879" s="31"/>
      <c r="D2879" s="31"/>
      <c r="E2879" s="18"/>
      <c r="F2879" s="31"/>
      <c r="H2879" s="36"/>
    </row>
    <row r="2880" spans="3:8" x14ac:dyDescent="0.25">
      <c r="C2880" s="31"/>
      <c r="D2880" s="31"/>
      <c r="E2880" s="18"/>
      <c r="F2880" s="31"/>
      <c r="H2880" s="36"/>
    </row>
    <row r="2881" spans="3:8" x14ac:dyDescent="0.25">
      <c r="C2881" s="31"/>
      <c r="D2881" s="31"/>
      <c r="E2881" s="18"/>
      <c r="F2881" s="31"/>
      <c r="H2881" s="36"/>
    </row>
    <row r="2882" spans="3:8" x14ac:dyDescent="0.25">
      <c r="C2882" s="31"/>
      <c r="D2882" s="31"/>
      <c r="E2882" s="18"/>
      <c r="F2882" s="31"/>
      <c r="H2882" s="36"/>
    </row>
    <row r="2883" spans="3:8" x14ac:dyDescent="0.25">
      <c r="C2883" s="31"/>
      <c r="D2883" s="31"/>
      <c r="E2883" s="18"/>
      <c r="F2883" s="31"/>
      <c r="H2883" s="36"/>
    </row>
    <row r="2884" spans="3:8" x14ac:dyDescent="0.25">
      <c r="C2884" s="31"/>
      <c r="D2884" s="31"/>
      <c r="E2884" s="18"/>
      <c r="F2884" s="31"/>
      <c r="H2884" s="36"/>
    </row>
    <row r="2885" spans="3:8" x14ac:dyDescent="0.25">
      <c r="C2885" s="31"/>
      <c r="D2885" s="31"/>
      <c r="E2885" s="18"/>
      <c r="F2885" s="31"/>
      <c r="H2885" s="36"/>
    </row>
    <row r="2886" spans="3:8" x14ac:dyDescent="0.25">
      <c r="C2886" s="31"/>
      <c r="D2886" s="31"/>
      <c r="E2886" s="18"/>
      <c r="F2886" s="31"/>
      <c r="H2886" s="36"/>
    </row>
    <row r="2887" spans="3:8" x14ac:dyDescent="0.25">
      <c r="C2887" s="31"/>
      <c r="D2887" s="31"/>
      <c r="E2887" s="18"/>
      <c r="F2887" s="31"/>
      <c r="H2887" s="36"/>
    </row>
    <row r="2888" spans="3:8" x14ac:dyDescent="0.25">
      <c r="C2888" s="31"/>
      <c r="D2888" s="31"/>
      <c r="E2888" s="18"/>
      <c r="F2888" s="31"/>
      <c r="H2888" s="36"/>
    </row>
    <row r="2889" spans="3:8" x14ac:dyDescent="0.25">
      <c r="C2889" s="31"/>
      <c r="D2889" s="31"/>
      <c r="E2889" s="18"/>
      <c r="F2889" s="31"/>
      <c r="H2889" s="36"/>
    </row>
    <row r="2890" spans="3:8" x14ac:dyDescent="0.25">
      <c r="C2890" s="31"/>
      <c r="D2890" s="31"/>
      <c r="E2890" s="18"/>
      <c r="F2890" s="31"/>
      <c r="H2890" s="36"/>
    </row>
    <row r="2891" spans="3:8" x14ac:dyDescent="0.25">
      <c r="C2891" s="31"/>
      <c r="D2891" s="31"/>
      <c r="E2891" s="18"/>
      <c r="F2891" s="31"/>
      <c r="H2891" s="36"/>
    </row>
    <row r="2892" spans="3:8" x14ac:dyDescent="0.25">
      <c r="C2892" s="31"/>
      <c r="D2892" s="31"/>
      <c r="E2892" s="18"/>
      <c r="F2892" s="31"/>
      <c r="H2892" s="36"/>
    </row>
    <row r="2893" spans="3:8" x14ac:dyDescent="0.25">
      <c r="C2893" s="31"/>
      <c r="D2893" s="31"/>
      <c r="E2893" s="18"/>
      <c r="F2893" s="31"/>
      <c r="H2893" s="36"/>
    </row>
    <row r="2894" spans="3:8" x14ac:dyDescent="0.25">
      <c r="C2894" s="31"/>
      <c r="D2894" s="31"/>
      <c r="E2894" s="18"/>
      <c r="F2894" s="31"/>
      <c r="H2894" s="36"/>
    </row>
    <row r="2895" spans="3:8" x14ac:dyDescent="0.25">
      <c r="C2895" s="31"/>
      <c r="D2895" s="31"/>
      <c r="E2895" s="18"/>
      <c r="F2895" s="31"/>
      <c r="H2895" s="36"/>
    </row>
    <row r="2896" spans="3:8" x14ac:dyDescent="0.25">
      <c r="C2896" s="31"/>
      <c r="D2896" s="31"/>
      <c r="E2896" s="18"/>
      <c r="F2896" s="31"/>
      <c r="H2896" s="36"/>
    </row>
    <row r="2897" spans="3:8" x14ac:dyDescent="0.25">
      <c r="C2897" s="31"/>
      <c r="D2897" s="31"/>
      <c r="E2897" s="18"/>
      <c r="F2897" s="31"/>
      <c r="H2897" s="36"/>
    </row>
    <row r="2898" spans="3:8" x14ac:dyDescent="0.25">
      <c r="C2898" s="31"/>
      <c r="D2898" s="31"/>
      <c r="E2898" s="18"/>
      <c r="F2898" s="31"/>
      <c r="H2898" s="36"/>
    </row>
    <row r="2899" spans="3:8" x14ac:dyDescent="0.25">
      <c r="C2899" s="31"/>
      <c r="D2899" s="31"/>
      <c r="E2899" s="18"/>
      <c r="F2899" s="31"/>
      <c r="H2899" s="36"/>
    </row>
    <row r="2900" spans="3:8" x14ac:dyDescent="0.25">
      <c r="C2900" s="31"/>
      <c r="D2900" s="31"/>
      <c r="E2900" s="18"/>
      <c r="F2900" s="31"/>
      <c r="H2900" s="36"/>
    </row>
    <row r="2901" spans="3:8" x14ac:dyDescent="0.25">
      <c r="C2901" s="31"/>
      <c r="D2901" s="31"/>
      <c r="E2901" s="18"/>
      <c r="F2901" s="31"/>
      <c r="H2901" s="36"/>
    </row>
    <row r="2902" spans="3:8" x14ac:dyDescent="0.25">
      <c r="C2902" s="31"/>
      <c r="D2902" s="31"/>
      <c r="E2902" s="18"/>
      <c r="F2902" s="31"/>
      <c r="H2902" s="36"/>
    </row>
    <row r="2903" spans="3:8" x14ac:dyDescent="0.25">
      <c r="C2903" s="31"/>
      <c r="D2903" s="31"/>
      <c r="E2903" s="18"/>
      <c r="F2903" s="31"/>
      <c r="H2903" s="36"/>
    </row>
    <row r="2904" spans="3:8" x14ac:dyDescent="0.25">
      <c r="C2904" s="31"/>
      <c r="D2904" s="31"/>
      <c r="E2904" s="18"/>
      <c r="F2904" s="31"/>
      <c r="H2904" s="36"/>
    </row>
    <row r="2905" spans="3:8" x14ac:dyDescent="0.25">
      <c r="C2905" s="31"/>
      <c r="D2905" s="31"/>
      <c r="E2905" s="18"/>
      <c r="F2905" s="31"/>
      <c r="H2905" s="36"/>
    </row>
    <row r="2906" spans="3:8" x14ac:dyDescent="0.25">
      <c r="C2906" s="31"/>
      <c r="D2906" s="31"/>
      <c r="E2906" s="18"/>
      <c r="F2906" s="31"/>
      <c r="H2906" s="36"/>
    </row>
    <row r="2907" spans="3:8" x14ac:dyDescent="0.25">
      <c r="C2907" s="31"/>
      <c r="D2907" s="31"/>
      <c r="E2907" s="18"/>
      <c r="F2907" s="31"/>
      <c r="H2907" s="36"/>
    </row>
    <row r="2908" spans="3:8" x14ac:dyDescent="0.25">
      <c r="C2908" s="31"/>
      <c r="D2908" s="31"/>
      <c r="E2908" s="18"/>
      <c r="F2908" s="31"/>
      <c r="H2908" s="36"/>
    </row>
    <row r="2909" spans="3:8" x14ac:dyDescent="0.25">
      <c r="C2909" s="31"/>
      <c r="D2909" s="31"/>
      <c r="E2909" s="18"/>
      <c r="F2909" s="31"/>
      <c r="H2909" s="36"/>
    </row>
    <row r="2910" spans="3:8" x14ac:dyDescent="0.25">
      <c r="C2910" s="31"/>
      <c r="D2910" s="31"/>
      <c r="E2910" s="18"/>
      <c r="F2910" s="31"/>
      <c r="H2910" s="36"/>
    </row>
    <row r="2911" spans="3:8" x14ac:dyDescent="0.25">
      <c r="C2911" s="31"/>
      <c r="D2911" s="31"/>
      <c r="E2911" s="18"/>
      <c r="F2911" s="31"/>
      <c r="H2911" s="36"/>
    </row>
    <row r="2912" spans="3:8" x14ac:dyDescent="0.25">
      <c r="C2912" s="31"/>
      <c r="D2912" s="31"/>
      <c r="E2912" s="18"/>
      <c r="F2912" s="31"/>
      <c r="H2912" s="36"/>
    </row>
    <row r="2913" spans="3:8" x14ac:dyDescent="0.25">
      <c r="C2913" s="31"/>
      <c r="D2913" s="31"/>
      <c r="E2913" s="18"/>
      <c r="F2913" s="31"/>
      <c r="H2913" s="36"/>
    </row>
    <row r="2914" spans="3:8" x14ac:dyDescent="0.25">
      <c r="C2914" s="31"/>
      <c r="D2914" s="31"/>
      <c r="E2914" s="18"/>
      <c r="F2914" s="31"/>
      <c r="H2914" s="36"/>
    </row>
    <row r="2915" spans="3:8" x14ac:dyDescent="0.25">
      <c r="C2915" s="31"/>
      <c r="D2915" s="31"/>
      <c r="E2915" s="18"/>
      <c r="F2915" s="31"/>
      <c r="H2915" s="36"/>
    </row>
    <row r="2916" spans="3:8" x14ac:dyDescent="0.25">
      <c r="C2916" s="31"/>
      <c r="D2916" s="31"/>
      <c r="E2916" s="18"/>
      <c r="F2916" s="31"/>
      <c r="H2916" s="36"/>
    </row>
    <row r="2917" spans="3:8" x14ac:dyDescent="0.25">
      <c r="C2917" s="31"/>
      <c r="D2917" s="31"/>
      <c r="E2917" s="18"/>
      <c r="F2917" s="31"/>
      <c r="H2917" s="36"/>
    </row>
    <row r="2918" spans="3:8" x14ac:dyDescent="0.25">
      <c r="C2918" s="31"/>
      <c r="D2918" s="31"/>
      <c r="E2918" s="18"/>
      <c r="F2918" s="31"/>
      <c r="H2918" s="36"/>
    </row>
    <row r="2919" spans="3:8" x14ac:dyDescent="0.25">
      <c r="C2919" s="31"/>
      <c r="D2919" s="31"/>
      <c r="E2919" s="18"/>
      <c r="F2919" s="31"/>
      <c r="H2919" s="36"/>
    </row>
    <row r="2920" spans="3:8" x14ac:dyDescent="0.25">
      <c r="C2920" s="31"/>
      <c r="D2920" s="31"/>
      <c r="E2920" s="18"/>
      <c r="F2920" s="31"/>
      <c r="H2920" s="36"/>
    </row>
    <row r="2921" spans="3:8" x14ac:dyDescent="0.25">
      <c r="C2921" s="31"/>
      <c r="D2921" s="31"/>
      <c r="E2921" s="18"/>
      <c r="F2921" s="31"/>
      <c r="H2921" s="36"/>
    </row>
    <row r="2922" spans="3:8" x14ac:dyDescent="0.25">
      <c r="C2922" s="31"/>
      <c r="D2922" s="31"/>
      <c r="E2922" s="18"/>
      <c r="F2922" s="31"/>
      <c r="H2922" s="36"/>
    </row>
    <row r="2923" spans="3:8" x14ac:dyDescent="0.25">
      <c r="C2923" s="31"/>
      <c r="D2923" s="31"/>
      <c r="E2923" s="18"/>
      <c r="F2923" s="31"/>
      <c r="H2923" s="36"/>
    </row>
    <row r="2924" spans="3:8" x14ac:dyDescent="0.25">
      <c r="C2924" s="31"/>
      <c r="D2924" s="31"/>
      <c r="E2924" s="18"/>
      <c r="F2924" s="31"/>
      <c r="H2924" s="36"/>
    </row>
    <row r="2925" spans="3:8" x14ac:dyDescent="0.25">
      <c r="C2925" s="31"/>
      <c r="D2925" s="31"/>
      <c r="E2925" s="18"/>
      <c r="F2925" s="31"/>
      <c r="H2925" s="36"/>
    </row>
    <row r="2926" spans="3:8" x14ac:dyDescent="0.25">
      <c r="C2926" s="31"/>
      <c r="D2926" s="31"/>
      <c r="E2926" s="18"/>
      <c r="F2926" s="31"/>
      <c r="H2926" s="36"/>
    </row>
    <row r="2927" spans="3:8" x14ac:dyDescent="0.25">
      <c r="C2927" s="31"/>
      <c r="D2927" s="31"/>
      <c r="E2927" s="18"/>
      <c r="F2927" s="31"/>
      <c r="H2927" s="36"/>
    </row>
    <row r="2928" spans="3:8" x14ac:dyDescent="0.25">
      <c r="C2928" s="31"/>
      <c r="D2928" s="31"/>
      <c r="E2928" s="18"/>
      <c r="F2928" s="31"/>
      <c r="H2928" s="36"/>
    </row>
    <row r="2929" spans="3:8" x14ac:dyDescent="0.25">
      <c r="C2929" s="31"/>
      <c r="D2929" s="31"/>
      <c r="E2929" s="18"/>
      <c r="F2929" s="31"/>
      <c r="H2929" s="36"/>
    </row>
    <row r="2930" spans="3:8" x14ac:dyDescent="0.25">
      <c r="C2930" s="31"/>
      <c r="D2930" s="31"/>
      <c r="E2930" s="18"/>
      <c r="F2930" s="31"/>
      <c r="H2930" s="36"/>
    </row>
    <row r="2931" spans="3:8" x14ac:dyDescent="0.25">
      <c r="C2931" s="31"/>
      <c r="D2931" s="31"/>
      <c r="E2931" s="18"/>
      <c r="F2931" s="31"/>
      <c r="H2931" s="36"/>
    </row>
    <row r="2932" spans="3:8" x14ac:dyDescent="0.25">
      <c r="C2932" s="31"/>
      <c r="D2932" s="31"/>
      <c r="E2932" s="18"/>
      <c r="F2932" s="31"/>
      <c r="H2932" s="36"/>
    </row>
    <row r="2933" spans="3:8" x14ac:dyDescent="0.25">
      <c r="C2933" s="31"/>
      <c r="D2933" s="31"/>
      <c r="E2933" s="18"/>
      <c r="F2933" s="31"/>
      <c r="H2933" s="36"/>
    </row>
    <row r="2934" spans="3:8" x14ac:dyDescent="0.25">
      <c r="C2934" s="31"/>
      <c r="D2934" s="31"/>
      <c r="E2934" s="18"/>
      <c r="F2934" s="31"/>
      <c r="H2934" s="36"/>
    </row>
    <row r="2935" spans="3:8" x14ac:dyDescent="0.25">
      <c r="C2935" s="31"/>
      <c r="D2935" s="31"/>
      <c r="E2935" s="18"/>
      <c r="F2935" s="31"/>
      <c r="H2935" s="36"/>
    </row>
    <row r="2936" spans="3:8" x14ac:dyDescent="0.25">
      <c r="C2936" s="31"/>
      <c r="D2936" s="31"/>
      <c r="E2936" s="18"/>
      <c r="F2936" s="31"/>
      <c r="H2936" s="36"/>
    </row>
    <row r="2937" spans="3:8" x14ac:dyDescent="0.25">
      <c r="C2937" s="31"/>
      <c r="D2937" s="31"/>
      <c r="E2937" s="18"/>
      <c r="F2937" s="31"/>
      <c r="H2937" s="36"/>
    </row>
    <row r="2938" spans="3:8" x14ac:dyDescent="0.25">
      <c r="C2938" s="31"/>
      <c r="D2938" s="31"/>
      <c r="E2938" s="18"/>
      <c r="F2938" s="31"/>
      <c r="H2938" s="36"/>
    </row>
    <row r="2939" spans="3:8" x14ac:dyDescent="0.25">
      <c r="C2939" s="31"/>
      <c r="D2939" s="31"/>
      <c r="E2939" s="18"/>
      <c r="F2939" s="31"/>
      <c r="H2939" s="36"/>
    </row>
    <row r="2940" spans="3:8" x14ac:dyDescent="0.25">
      <c r="C2940" s="31"/>
      <c r="D2940" s="31"/>
      <c r="E2940" s="18"/>
      <c r="F2940" s="31"/>
      <c r="H2940" s="36"/>
    </row>
    <row r="2941" spans="3:8" x14ac:dyDescent="0.25">
      <c r="C2941" s="31"/>
      <c r="D2941" s="31"/>
      <c r="E2941" s="18"/>
      <c r="F2941" s="31"/>
      <c r="H2941" s="36"/>
    </row>
    <row r="2942" spans="3:8" x14ac:dyDescent="0.25">
      <c r="C2942" s="31"/>
      <c r="D2942" s="31"/>
      <c r="E2942" s="18"/>
      <c r="F2942" s="31"/>
      <c r="H2942" s="36"/>
    </row>
    <row r="2943" spans="3:8" x14ac:dyDescent="0.25">
      <c r="C2943" s="31"/>
      <c r="D2943" s="31"/>
      <c r="E2943" s="18"/>
      <c r="F2943" s="31"/>
      <c r="H2943" s="36"/>
    </row>
    <row r="2944" spans="3:8" x14ac:dyDescent="0.25">
      <c r="C2944" s="31"/>
      <c r="D2944" s="31"/>
      <c r="E2944" s="18"/>
      <c r="F2944" s="31"/>
      <c r="H2944" s="36"/>
    </row>
    <row r="2945" spans="3:8" x14ac:dyDescent="0.25">
      <c r="C2945" s="31"/>
      <c r="D2945" s="31"/>
      <c r="E2945" s="18"/>
      <c r="F2945" s="31"/>
      <c r="H2945" s="36"/>
    </row>
    <row r="2946" spans="3:8" x14ac:dyDescent="0.25">
      <c r="C2946" s="31"/>
      <c r="D2946" s="31"/>
      <c r="E2946" s="18"/>
      <c r="F2946" s="31"/>
      <c r="H2946" s="36"/>
    </row>
    <row r="2947" spans="3:8" x14ac:dyDescent="0.25">
      <c r="C2947" s="31"/>
      <c r="D2947" s="31"/>
      <c r="E2947" s="18"/>
      <c r="F2947" s="31"/>
      <c r="H2947" s="36"/>
    </row>
    <row r="2948" spans="3:8" x14ac:dyDescent="0.25">
      <c r="C2948" s="31"/>
      <c r="D2948" s="31"/>
      <c r="E2948" s="18"/>
      <c r="F2948" s="31"/>
      <c r="H2948" s="36"/>
    </row>
    <row r="2949" spans="3:8" x14ac:dyDescent="0.25">
      <c r="C2949" s="31"/>
      <c r="D2949" s="31"/>
      <c r="E2949" s="18"/>
      <c r="F2949" s="31"/>
      <c r="H2949" s="36"/>
    </row>
    <row r="2950" spans="3:8" x14ac:dyDescent="0.25">
      <c r="C2950" s="31"/>
      <c r="D2950" s="31"/>
      <c r="E2950" s="18"/>
      <c r="F2950" s="31"/>
      <c r="H2950" s="36"/>
    </row>
    <row r="2951" spans="3:8" x14ac:dyDescent="0.25">
      <c r="C2951" s="31"/>
      <c r="D2951" s="31"/>
      <c r="E2951" s="18"/>
      <c r="F2951" s="31"/>
      <c r="H2951" s="36"/>
    </row>
    <row r="2952" spans="3:8" x14ac:dyDescent="0.25">
      <c r="C2952" s="31"/>
      <c r="D2952" s="31"/>
      <c r="E2952" s="18"/>
      <c r="F2952" s="31"/>
      <c r="H2952" s="36"/>
    </row>
    <row r="2953" spans="3:8" x14ac:dyDescent="0.25">
      <c r="C2953" s="31"/>
      <c r="D2953" s="31"/>
      <c r="E2953" s="18"/>
      <c r="F2953" s="31"/>
      <c r="H2953" s="36"/>
    </row>
    <row r="2954" spans="3:8" x14ac:dyDescent="0.25">
      <c r="C2954" s="31"/>
      <c r="D2954" s="31"/>
      <c r="E2954" s="18"/>
      <c r="F2954" s="31"/>
      <c r="H2954" s="36"/>
    </row>
    <row r="2955" spans="3:8" x14ac:dyDescent="0.25">
      <c r="C2955" s="31"/>
      <c r="D2955" s="31"/>
      <c r="E2955" s="18"/>
      <c r="F2955" s="31"/>
      <c r="H2955" s="36"/>
    </row>
    <row r="2956" spans="3:8" x14ac:dyDescent="0.25">
      <c r="C2956" s="31"/>
      <c r="D2956" s="31"/>
      <c r="E2956" s="18"/>
      <c r="F2956" s="31"/>
      <c r="H2956" s="36"/>
    </row>
    <row r="2957" spans="3:8" x14ac:dyDescent="0.25">
      <c r="C2957" s="31"/>
      <c r="D2957" s="31"/>
      <c r="E2957" s="18"/>
      <c r="F2957" s="31"/>
      <c r="H2957" s="36"/>
    </row>
    <row r="2958" spans="3:8" x14ac:dyDescent="0.25">
      <c r="C2958" s="31"/>
      <c r="D2958" s="31"/>
      <c r="E2958" s="18"/>
      <c r="F2958" s="31"/>
      <c r="H2958" s="36"/>
    </row>
    <row r="2959" spans="3:8" x14ac:dyDescent="0.25">
      <c r="C2959" s="31"/>
      <c r="D2959" s="31"/>
      <c r="E2959" s="18"/>
      <c r="F2959" s="31"/>
      <c r="H2959" s="36"/>
    </row>
    <row r="2960" spans="3:8" x14ac:dyDescent="0.25">
      <c r="C2960" s="31"/>
      <c r="D2960" s="31"/>
      <c r="E2960" s="18"/>
      <c r="F2960" s="31"/>
      <c r="H2960" s="36"/>
    </row>
    <row r="2961" spans="3:8" x14ac:dyDescent="0.25">
      <c r="C2961" s="31"/>
      <c r="D2961" s="31"/>
      <c r="E2961" s="18"/>
      <c r="F2961" s="31"/>
      <c r="H2961" s="36"/>
    </row>
    <row r="2962" spans="3:8" x14ac:dyDescent="0.25">
      <c r="C2962" s="31"/>
      <c r="D2962" s="31"/>
      <c r="E2962" s="18"/>
      <c r="F2962" s="31"/>
      <c r="H2962" s="36"/>
    </row>
    <row r="2963" spans="3:8" x14ac:dyDescent="0.25">
      <c r="C2963" s="31"/>
      <c r="D2963" s="31"/>
      <c r="E2963" s="18"/>
      <c r="F2963" s="31"/>
      <c r="H2963" s="36"/>
    </row>
    <row r="2964" spans="3:8" x14ac:dyDescent="0.25">
      <c r="C2964" s="31"/>
      <c r="D2964" s="31"/>
      <c r="E2964" s="18"/>
      <c r="F2964" s="31"/>
      <c r="H2964" s="36"/>
    </row>
    <row r="2965" spans="3:8" x14ac:dyDescent="0.25">
      <c r="C2965" s="31"/>
      <c r="D2965" s="31"/>
      <c r="E2965" s="18"/>
      <c r="F2965" s="31"/>
      <c r="H2965" s="36"/>
    </row>
    <row r="2966" spans="3:8" x14ac:dyDescent="0.25">
      <c r="C2966" s="31"/>
      <c r="D2966" s="31"/>
      <c r="E2966" s="18"/>
      <c r="F2966" s="31"/>
      <c r="H2966" s="36"/>
    </row>
    <row r="2967" spans="3:8" x14ac:dyDescent="0.25">
      <c r="C2967" s="31"/>
      <c r="D2967" s="31"/>
      <c r="E2967" s="18"/>
      <c r="F2967" s="31"/>
      <c r="H2967" s="36"/>
    </row>
    <row r="2968" spans="3:8" x14ac:dyDescent="0.25">
      <c r="C2968" s="31"/>
      <c r="D2968" s="31"/>
      <c r="E2968" s="18"/>
      <c r="F2968" s="31"/>
      <c r="H2968" s="36"/>
    </row>
    <row r="2969" spans="3:8" x14ac:dyDescent="0.25">
      <c r="C2969" s="31"/>
      <c r="D2969" s="31"/>
      <c r="E2969" s="18"/>
      <c r="F2969" s="31"/>
      <c r="H2969" s="36"/>
    </row>
    <row r="2970" spans="3:8" x14ac:dyDescent="0.25">
      <c r="C2970" s="31"/>
      <c r="D2970" s="31"/>
      <c r="E2970" s="18"/>
      <c r="F2970" s="31"/>
      <c r="H2970" s="36"/>
    </row>
    <row r="2971" spans="3:8" x14ac:dyDescent="0.25">
      <c r="C2971" s="31"/>
      <c r="D2971" s="31"/>
      <c r="E2971" s="18"/>
      <c r="F2971" s="31"/>
      <c r="H2971" s="36"/>
    </row>
    <row r="2972" spans="3:8" x14ac:dyDescent="0.25">
      <c r="C2972" s="31"/>
      <c r="D2972" s="31"/>
      <c r="E2972" s="18"/>
      <c r="F2972" s="31"/>
      <c r="H2972" s="36"/>
    </row>
    <row r="2973" spans="3:8" x14ac:dyDescent="0.25">
      <c r="C2973" s="31"/>
      <c r="D2973" s="31"/>
      <c r="E2973" s="18"/>
      <c r="F2973" s="31"/>
      <c r="H2973" s="36"/>
    </row>
    <row r="2974" spans="3:8" x14ac:dyDescent="0.25">
      <c r="C2974" s="31"/>
      <c r="D2974" s="31"/>
      <c r="E2974" s="18"/>
      <c r="F2974" s="31"/>
      <c r="H2974" s="36"/>
    </row>
    <row r="2975" spans="3:8" x14ac:dyDescent="0.25">
      <c r="C2975" s="31"/>
      <c r="D2975" s="31"/>
      <c r="E2975" s="18"/>
      <c r="F2975" s="31"/>
      <c r="H2975" s="36"/>
    </row>
    <row r="2976" spans="3:8" x14ac:dyDescent="0.25">
      <c r="C2976" s="31"/>
      <c r="D2976" s="31"/>
      <c r="E2976" s="18"/>
      <c r="F2976" s="31"/>
      <c r="H2976" s="36"/>
    </row>
    <row r="2977" spans="3:8" x14ac:dyDescent="0.25">
      <c r="C2977" s="31"/>
      <c r="D2977" s="31"/>
      <c r="E2977" s="18"/>
      <c r="F2977" s="31"/>
      <c r="H2977" s="36"/>
    </row>
    <row r="2978" spans="3:8" x14ac:dyDescent="0.25">
      <c r="C2978" s="31"/>
      <c r="D2978" s="31"/>
      <c r="E2978" s="18"/>
      <c r="F2978" s="31"/>
      <c r="H2978" s="36"/>
    </row>
    <row r="2979" spans="3:8" x14ac:dyDescent="0.25">
      <c r="C2979" s="31"/>
      <c r="D2979" s="31"/>
      <c r="E2979" s="18"/>
      <c r="F2979" s="31"/>
      <c r="H2979" s="36"/>
    </row>
    <row r="2980" spans="3:8" x14ac:dyDescent="0.25">
      <c r="C2980" s="31"/>
      <c r="D2980" s="31"/>
      <c r="E2980" s="18"/>
      <c r="F2980" s="31"/>
      <c r="H2980" s="36"/>
    </row>
    <row r="2981" spans="3:8" x14ac:dyDescent="0.25">
      <c r="C2981" s="31"/>
      <c r="D2981" s="31"/>
      <c r="E2981" s="18"/>
      <c r="F2981" s="31"/>
      <c r="H2981" s="36"/>
    </row>
    <row r="2982" spans="3:8" x14ac:dyDescent="0.25">
      <c r="C2982" s="31"/>
      <c r="D2982" s="31"/>
      <c r="E2982" s="18"/>
      <c r="F2982" s="31"/>
      <c r="H2982" s="36"/>
    </row>
    <row r="2983" spans="3:8" x14ac:dyDescent="0.25">
      <c r="C2983" s="31"/>
      <c r="D2983" s="31"/>
      <c r="E2983" s="18"/>
      <c r="F2983" s="31"/>
      <c r="H2983" s="36"/>
    </row>
    <row r="2984" spans="3:8" x14ac:dyDescent="0.25">
      <c r="C2984" s="31"/>
      <c r="D2984" s="31"/>
      <c r="E2984" s="18"/>
      <c r="F2984" s="31"/>
      <c r="H2984" s="36"/>
    </row>
    <row r="2985" spans="3:8" x14ac:dyDescent="0.25">
      <c r="C2985" s="31"/>
      <c r="D2985" s="31"/>
      <c r="E2985" s="18"/>
      <c r="F2985" s="31"/>
      <c r="H2985" s="36"/>
    </row>
    <row r="2986" spans="3:8" x14ac:dyDescent="0.25">
      <c r="C2986" s="31"/>
      <c r="D2986" s="31"/>
      <c r="E2986" s="18"/>
      <c r="F2986" s="31"/>
      <c r="H2986" s="36"/>
    </row>
    <row r="2987" spans="3:8" x14ac:dyDescent="0.25">
      <c r="C2987" s="31"/>
      <c r="D2987" s="31"/>
      <c r="E2987" s="18"/>
      <c r="F2987" s="31"/>
      <c r="H2987" s="36"/>
    </row>
    <row r="2988" spans="3:8" x14ac:dyDescent="0.25">
      <c r="C2988" s="31"/>
      <c r="D2988" s="31"/>
      <c r="E2988" s="18"/>
      <c r="F2988" s="31"/>
      <c r="H2988" s="36"/>
    </row>
    <row r="2989" spans="3:8" x14ac:dyDescent="0.25">
      <c r="C2989" s="31"/>
      <c r="D2989" s="31"/>
      <c r="E2989" s="18"/>
      <c r="F2989" s="31"/>
      <c r="H2989" s="36"/>
    </row>
    <row r="2990" spans="3:8" x14ac:dyDescent="0.25">
      <c r="C2990" s="31"/>
      <c r="D2990" s="31"/>
      <c r="E2990" s="18"/>
      <c r="F2990" s="31"/>
      <c r="H2990" s="36"/>
    </row>
    <row r="2991" spans="3:8" x14ac:dyDescent="0.25">
      <c r="C2991" s="31"/>
      <c r="D2991" s="31"/>
      <c r="E2991" s="18"/>
      <c r="F2991" s="31"/>
      <c r="H2991" s="36"/>
    </row>
    <row r="2992" spans="3:8" x14ac:dyDescent="0.25">
      <c r="C2992" s="31"/>
      <c r="D2992" s="31"/>
      <c r="E2992" s="18"/>
      <c r="F2992" s="31"/>
      <c r="H2992" s="36"/>
    </row>
    <row r="2993" spans="3:8" x14ac:dyDescent="0.25">
      <c r="C2993" s="31"/>
      <c r="D2993" s="31"/>
      <c r="E2993" s="18"/>
      <c r="F2993" s="31"/>
      <c r="H2993" s="36"/>
    </row>
    <row r="2994" spans="3:8" x14ac:dyDescent="0.25">
      <c r="C2994" s="31"/>
      <c r="D2994" s="31"/>
      <c r="E2994" s="18"/>
      <c r="F2994" s="31"/>
      <c r="H2994" s="36"/>
    </row>
    <row r="2995" spans="3:8" x14ac:dyDescent="0.25">
      <c r="C2995" s="31"/>
      <c r="D2995" s="31"/>
      <c r="E2995" s="18"/>
      <c r="F2995" s="31"/>
      <c r="H2995" s="36"/>
    </row>
    <row r="2996" spans="3:8" x14ac:dyDescent="0.25">
      <c r="C2996" s="31"/>
      <c r="D2996" s="31"/>
      <c r="E2996" s="18"/>
      <c r="F2996" s="31"/>
      <c r="H2996" s="36"/>
    </row>
    <row r="2997" spans="3:8" x14ac:dyDescent="0.25">
      <c r="C2997" s="31"/>
      <c r="D2997" s="31"/>
      <c r="E2997" s="18"/>
      <c r="F2997" s="31"/>
      <c r="H2997" s="36"/>
    </row>
    <row r="2998" spans="3:8" x14ac:dyDescent="0.25">
      <c r="C2998" s="31"/>
      <c r="D2998" s="31"/>
      <c r="E2998" s="18"/>
      <c r="F2998" s="31"/>
      <c r="H2998" s="36"/>
    </row>
    <row r="2999" spans="3:8" x14ac:dyDescent="0.25">
      <c r="C2999" s="31"/>
      <c r="D2999" s="31"/>
      <c r="E2999" s="18"/>
      <c r="F2999" s="31"/>
      <c r="H2999" s="36"/>
    </row>
    <row r="3000" spans="3:8" x14ac:dyDescent="0.25">
      <c r="C3000" s="31"/>
      <c r="D3000" s="31"/>
      <c r="E3000" s="18"/>
      <c r="F3000" s="31"/>
      <c r="H3000" s="36"/>
    </row>
    <row r="3001" spans="3:8" x14ac:dyDescent="0.25">
      <c r="C3001" s="31"/>
      <c r="D3001" s="31"/>
      <c r="E3001" s="18"/>
      <c r="F3001" s="31"/>
      <c r="H3001" s="36"/>
    </row>
    <row r="3002" spans="3:8" x14ac:dyDescent="0.25">
      <c r="C3002" s="31"/>
      <c r="D3002" s="31"/>
      <c r="E3002" s="18"/>
      <c r="F3002" s="31"/>
      <c r="H3002" s="36"/>
    </row>
    <row r="3003" spans="3:8" x14ac:dyDescent="0.25">
      <c r="C3003" s="31"/>
      <c r="D3003" s="31"/>
      <c r="E3003" s="18"/>
      <c r="F3003" s="31"/>
      <c r="H3003" s="36"/>
    </row>
    <row r="3004" spans="3:8" x14ac:dyDescent="0.25">
      <c r="C3004" s="31"/>
      <c r="D3004" s="31"/>
      <c r="E3004" s="18"/>
      <c r="F3004" s="31"/>
      <c r="H3004" s="36"/>
    </row>
    <row r="3005" spans="3:8" x14ac:dyDescent="0.25">
      <c r="C3005" s="31"/>
      <c r="D3005" s="31"/>
      <c r="E3005" s="18"/>
      <c r="F3005" s="31"/>
      <c r="H3005" s="36"/>
    </row>
    <row r="3006" spans="3:8" x14ac:dyDescent="0.25">
      <c r="C3006" s="31"/>
      <c r="D3006" s="31"/>
      <c r="E3006" s="18"/>
      <c r="F3006" s="31"/>
      <c r="H3006" s="36"/>
    </row>
    <row r="3007" spans="3:8" x14ac:dyDescent="0.25">
      <c r="C3007" s="31"/>
      <c r="D3007" s="31"/>
      <c r="E3007" s="18"/>
      <c r="F3007" s="31"/>
      <c r="H3007" s="36"/>
    </row>
    <row r="3008" spans="3:8" x14ac:dyDescent="0.25">
      <c r="C3008" s="31"/>
      <c r="D3008" s="31"/>
      <c r="E3008" s="18"/>
      <c r="F3008" s="31"/>
      <c r="H3008" s="36"/>
    </row>
    <row r="3009" spans="3:8" x14ac:dyDescent="0.25">
      <c r="C3009" s="31"/>
      <c r="D3009" s="31"/>
      <c r="E3009" s="18"/>
      <c r="F3009" s="31"/>
      <c r="H3009" s="36"/>
    </row>
    <row r="3010" spans="3:8" x14ac:dyDescent="0.25">
      <c r="C3010" s="31"/>
      <c r="D3010" s="31"/>
      <c r="E3010" s="18"/>
      <c r="F3010" s="31"/>
      <c r="H3010" s="36"/>
    </row>
    <row r="3011" spans="3:8" x14ac:dyDescent="0.25">
      <c r="C3011" s="31"/>
      <c r="D3011" s="31"/>
      <c r="E3011" s="18"/>
      <c r="F3011" s="31"/>
      <c r="H3011" s="36"/>
    </row>
    <row r="3012" spans="3:8" x14ac:dyDescent="0.25">
      <c r="C3012" s="31"/>
      <c r="D3012" s="31"/>
      <c r="E3012" s="18"/>
      <c r="F3012" s="31"/>
      <c r="H3012" s="36"/>
    </row>
    <row r="3013" spans="3:8" x14ac:dyDescent="0.25">
      <c r="C3013" s="31"/>
      <c r="D3013" s="31"/>
      <c r="E3013" s="18"/>
      <c r="F3013" s="31"/>
      <c r="H3013" s="36"/>
    </row>
    <row r="3014" spans="3:8" x14ac:dyDescent="0.25">
      <c r="C3014" s="31"/>
      <c r="D3014" s="31"/>
      <c r="E3014" s="18"/>
      <c r="F3014" s="31"/>
      <c r="H3014" s="36"/>
    </row>
    <row r="3015" spans="3:8" x14ac:dyDescent="0.25">
      <c r="C3015" s="31"/>
      <c r="D3015" s="31"/>
      <c r="E3015" s="18"/>
      <c r="F3015" s="31"/>
      <c r="H3015" s="36"/>
    </row>
    <row r="3016" spans="3:8" x14ac:dyDescent="0.25">
      <c r="C3016" s="31"/>
      <c r="D3016" s="31"/>
      <c r="E3016" s="18"/>
      <c r="F3016" s="31"/>
      <c r="H3016" s="36"/>
    </row>
    <row r="3017" spans="3:8" x14ac:dyDescent="0.25">
      <c r="C3017" s="31"/>
      <c r="D3017" s="31"/>
      <c r="E3017" s="18"/>
      <c r="F3017" s="31"/>
      <c r="H3017" s="36"/>
    </row>
    <row r="3018" spans="3:8" x14ac:dyDescent="0.25">
      <c r="C3018" s="31"/>
      <c r="D3018" s="31"/>
      <c r="E3018" s="18"/>
      <c r="F3018" s="31"/>
      <c r="H3018" s="36"/>
    </row>
    <row r="3019" spans="3:8" x14ac:dyDescent="0.25">
      <c r="C3019" s="31"/>
      <c r="D3019" s="31"/>
      <c r="E3019" s="18"/>
      <c r="F3019" s="31"/>
      <c r="H3019" s="36"/>
    </row>
    <row r="3020" spans="3:8" x14ac:dyDescent="0.25">
      <c r="C3020" s="31"/>
      <c r="D3020" s="31"/>
      <c r="E3020" s="18"/>
      <c r="F3020" s="31"/>
      <c r="H3020" s="36"/>
    </row>
    <row r="3021" spans="3:8" x14ac:dyDescent="0.25">
      <c r="C3021" s="31"/>
      <c r="D3021" s="31"/>
      <c r="E3021" s="18"/>
      <c r="F3021" s="31"/>
      <c r="H3021" s="36"/>
    </row>
    <row r="3022" spans="3:8" x14ac:dyDescent="0.25">
      <c r="C3022" s="31"/>
      <c r="D3022" s="31"/>
      <c r="E3022" s="18"/>
      <c r="F3022" s="31"/>
      <c r="H3022" s="36"/>
    </row>
    <row r="3023" spans="3:8" x14ac:dyDescent="0.25">
      <c r="C3023" s="31"/>
      <c r="D3023" s="31"/>
      <c r="E3023" s="18"/>
      <c r="F3023" s="31"/>
      <c r="H3023" s="36"/>
    </row>
    <row r="3024" spans="3:8" x14ac:dyDescent="0.25">
      <c r="C3024" s="31"/>
      <c r="D3024" s="31"/>
      <c r="E3024" s="18"/>
      <c r="F3024" s="31"/>
      <c r="H3024" s="36"/>
    </row>
    <row r="3025" spans="3:8" x14ac:dyDescent="0.25">
      <c r="C3025" s="31"/>
      <c r="D3025" s="31"/>
      <c r="E3025" s="18"/>
      <c r="F3025" s="31"/>
      <c r="H3025" s="36"/>
    </row>
    <row r="3026" spans="3:8" x14ac:dyDescent="0.25">
      <c r="C3026" s="31"/>
      <c r="D3026" s="31"/>
      <c r="E3026" s="18"/>
      <c r="F3026" s="31"/>
      <c r="H3026" s="36"/>
    </row>
    <row r="3027" spans="3:8" x14ac:dyDescent="0.25">
      <c r="C3027" s="31"/>
      <c r="D3027" s="31"/>
      <c r="E3027" s="18"/>
      <c r="F3027" s="31"/>
      <c r="H3027" s="36"/>
    </row>
    <row r="3028" spans="3:8" x14ac:dyDescent="0.25">
      <c r="C3028" s="31"/>
      <c r="D3028" s="31"/>
      <c r="E3028" s="18"/>
      <c r="F3028" s="31"/>
      <c r="H3028" s="36"/>
    </row>
    <row r="3029" spans="3:8" x14ac:dyDescent="0.25">
      <c r="C3029" s="31"/>
      <c r="D3029" s="31"/>
      <c r="E3029" s="18"/>
      <c r="F3029" s="31"/>
      <c r="H3029" s="36"/>
    </row>
    <row r="3030" spans="3:8" x14ac:dyDescent="0.25">
      <c r="C3030" s="31"/>
      <c r="D3030" s="31"/>
      <c r="E3030" s="18"/>
      <c r="F3030" s="31"/>
      <c r="H3030" s="36"/>
    </row>
    <row r="3031" spans="3:8" x14ac:dyDescent="0.25">
      <c r="C3031" s="31"/>
      <c r="D3031" s="31"/>
      <c r="E3031" s="18"/>
      <c r="F3031" s="31"/>
      <c r="H3031" s="36"/>
    </row>
    <row r="3032" spans="3:8" x14ac:dyDescent="0.25">
      <c r="C3032" s="31"/>
      <c r="D3032" s="31"/>
      <c r="E3032" s="18"/>
      <c r="F3032" s="31"/>
      <c r="H3032" s="36"/>
    </row>
    <row r="3033" spans="3:8" x14ac:dyDescent="0.25">
      <c r="C3033" s="31"/>
      <c r="D3033" s="31"/>
      <c r="E3033" s="18"/>
      <c r="F3033" s="31"/>
      <c r="H3033" s="36"/>
    </row>
    <row r="3034" spans="3:8" x14ac:dyDescent="0.25">
      <c r="C3034" s="31"/>
      <c r="D3034" s="31"/>
      <c r="E3034" s="18"/>
      <c r="F3034" s="31"/>
      <c r="H3034" s="36"/>
    </row>
    <row r="3035" spans="3:8" x14ac:dyDescent="0.25">
      <c r="C3035" s="31"/>
      <c r="D3035" s="31"/>
      <c r="E3035" s="18"/>
      <c r="F3035" s="31"/>
      <c r="H3035" s="36"/>
    </row>
    <row r="3036" spans="3:8" x14ac:dyDescent="0.25">
      <c r="C3036" s="31"/>
      <c r="D3036" s="31"/>
      <c r="E3036" s="18"/>
      <c r="F3036" s="31"/>
      <c r="H3036" s="36"/>
    </row>
    <row r="3037" spans="3:8" x14ac:dyDescent="0.25">
      <c r="C3037" s="31"/>
      <c r="D3037" s="31"/>
      <c r="E3037" s="18"/>
      <c r="F3037" s="31"/>
      <c r="H3037" s="36"/>
    </row>
    <row r="3038" spans="3:8" x14ac:dyDescent="0.25">
      <c r="C3038" s="31"/>
      <c r="D3038" s="31"/>
      <c r="E3038" s="18"/>
      <c r="F3038" s="31"/>
      <c r="H3038" s="36"/>
    </row>
    <row r="3039" spans="3:8" x14ac:dyDescent="0.25">
      <c r="C3039" s="31"/>
      <c r="D3039" s="31"/>
      <c r="E3039" s="18"/>
      <c r="F3039" s="31"/>
      <c r="H3039" s="36"/>
    </row>
    <row r="3040" spans="3:8" x14ac:dyDescent="0.25">
      <c r="C3040" s="31"/>
      <c r="D3040" s="31"/>
      <c r="E3040" s="18"/>
      <c r="F3040" s="31"/>
      <c r="H3040" s="36"/>
    </row>
    <row r="3041" spans="3:8" x14ac:dyDescent="0.25">
      <c r="C3041" s="31"/>
      <c r="D3041" s="31"/>
      <c r="E3041" s="18"/>
      <c r="F3041" s="31"/>
      <c r="H3041" s="36"/>
    </row>
    <row r="3042" spans="3:8" x14ac:dyDescent="0.25">
      <c r="C3042" s="31"/>
      <c r="D3042" s="31"/>
      <c r="E3042" s="18"/>
      <c r="F3042" s="31"/>
      <c r="H3042" s="36"/>
    </row>
    <row r="3043" spans="3:8" x14ac:dyDescent="0.25">
      <c r="C3043" s="31"/>
      <c r="D3043" s="31"/>
      <c r="E3043" s="18"/>
      <c r="F3043" s="31"/>
      <c r="H3043" s="36"/>
    </row>
    <row r="3044" spans="3:8" x14ac:dyDescent="0.25">
      <c r="C3044" s="31"/>
      <c r="D3044" s="31"/>
      <c r="E3044" s="18"/>
      <c r="F3044" s="31"/>
      <c r="H3044" s="36"/>
    </row>
    <row r="3045" spans="3:8" x14ac:dyDescent="0.25">
      <c r="C3045" s="31"/>
      <c r="D3045" s="31"/>
      <c r="E3045" s="18"/>
      <c r="F3045" s="31"/>
      <c r="H3045" s="36"/>
    </row>
    <row r="3046" spans="3:8" x14ac:dyDescent="0.25">
      <c r="C3046" s="31"/>
      <c r="D3046" s="31"/>
      <c r="E3046" s="18"/>
      <c r="F3046" s="31"/>
      <c r="H3046" s="36"/>
    </row>
    <row r="3047" spans="3:8" x14ac:dyDescent="0.25">
      <c r="C3047" s="31"/>
      <c r="D3047" s="31"/>
      <c r="E3047" s="18"/>
      <c r="F3047" s="31"/>
      <c r="H3047" s="36"/>
    </row>
    <row r="3048" spans="3:8" x14ac:dyDescent="0.25">
      <c r="C3048" s="31"/>
      <c r="D3048" s="31"/>
      <c r="E3048" s="18"/>
      <c r="F3048" s="31"/>
      <c r="H3048" s="36"/>
    </row>
    <row r="3049" spans="3:8" x14ac:dyDescent="0.25">
      <c r="C3049" s="31"/>
      <c r="D3049" s="31"/>
      <c r="E3049" s="18"/>
      <c r="F3049" s="31"/>
      <c r="H3049" s="36"/>
    </row>
    <row r="3050" spans="3:8" x14ac:dyDescent="0.25">
      <c r="C3050" s="31"/>
      <c r="D3050" s="31"/>
      <c r="E3050" s="18"/>
      <c r="F3050" s="31"/>
      <c r="H3050" s="36"/>
    </row>
    <row r="3051" spans="3:8" x14ac:dyDescent="0.25">
      <c r="C3051" s="31"/>
      <c r="D3051" s="31"/>
      <c r="E3051" s="18"/>
      <c r="F3051" s="31"/>
      <c r="H3051" s="36"/>
    </row>
    <row r="3052" spans="3:8" x14ac:dyDescent="0.25">
      <c r="C3052" s="31"/>
      <c r="D3052" s="31"/>
      <c r="E3052" s="18"/>
      <c r="F3052" s="31"/>
      <c r="H3052" s="36"/>
    </row>
    <row r="3053" spans="3:8" x14ac:dyDescent="0.25">
      <c r="C3053" s="31"/>
      <c r="D3053" s="31"/>
      <c r="E3053" s="18"/>
      <c r="F3053" s="31"/>
      <c r="H3053" s="36"/>
    </row>
    <row r="3054" spans="3:8" x14ac:dyDescent="0.25">
      <c r="C3054" s="31"/>
      <c r="D3054" s="31"/>
      <c r="E3054" s="18"/>
      <c r="F3054" s="31"/>
      <c r="H3054" s="36"/>
    </row>
    <row r="3055" spans="3:8" x14ac:dyDescent="0.25">
      <c r="C3055" s="31"/>
      <c r="D3055" s="31"/>
      <c r="E3055" s="18"/>
      <c r="F3055" s="31"/>
      <c r="H3055" s="36"/>
    </row>
    <row r="3056" spans="3:8" x14ac:dyDescent="0.25">
      <c r="C3056" s="31"/>
      <c r="D3056" s="31"/>
      <c r="E3056" s="18"/>
      <c r="F3056" s="31"/>
      <c r="H3056" s="36"/>
    </row>
    <row r="3057" spans="3:8" x14ac:dyDescent="0.25">
      <c r="C3057" s="31"/>
      <c r="D3057" s="31"/>
      <c r="E3057" s="18"/>
      <c r="F3057" s="31"/>
      <c r="H3057" s="36"/>
    </row>
    <row r="3058" spans="3:8" x14ac:dyDescent="0.25">
      <c r="C3058" s="31"/>
      <c r="D3058" s="31"/>
      <c r="E3058" s="18"/>
      <c r="F3058" s="31"/>
      <c r="H3058" s="36"/>
    </row>
    <row r="3059" spans="3:8" x14ac:dyDescent="0.25">
      <c r="C3059" s="31"/>
      <c r="D3059" s="31"/>
      <c r="E3059" s="18"/>
      <c r="F3059" s="31"/>
      <c r="H3059" s="36"/>
    </row>
    <row r="3060" spans="3:8" x14ac:dyDescent="0.25">
      <c r="C3060" s="31"/>
      <c r="D3060" s="31"/>
      <c r="E3060" s="18"/>
      <c r="F3060" s="31"/>
      <c r="H3060" s="36"/>
    </row>
    <row r="3061" spans="3:8" x14ac:dyDescent="0.25">
      <c r="C3061" s="31"/>
      <c r="D3061" s="31"/>
      <c r="E3061" s="18"/>
      <c r="F3061" s="31"/>
      <c r="H3061" s="36"/>
    </row>
    <row r="3062" spans="3:8" x14ac:dyDescent="0.25">
      <c r="C3062" s="31"/>
      <c r="D3062" s="31"/>
      <c r="E3062" s="18"/>
      <c r="F3062" s="31"/>
      <c r="H3062" s="36"/>
    </row>
    <row r="3063" spans="3:8" x14ac:dyDescent="0.25">
      <c r="C3063" s="31"/>
      <c r="D3063" s="31"/>
      <c r="E3063" s="18"/>
      <c r="F3063" s="31"/>
      <c r="H3063" s="36"/>
    </row>
    <row r="3064" spans="3:8" x14ac:dyDescent="0.25">
      <c r="C3064" s="31"/>
      <c r="D3064" s="31"/>
      <c r="E3064" s="18"/>
      <c r="F3064" s="31"/>
      <c r="H3064" s="36"/>
    </row>
    <row r="3065" spans="3:8" x14ac:dyDescent="0.25">
      <c r="C3065" s="31"/>
      <c r="D3065" s="31"/>
      <c r="E3065" s="18"/>
      <c r="F3065" s="31"/>
      <c r="H3065" s="36"/>
    </row>
    <row r="3066" spans="3:8" x14ac:dyDescent="0.25">
      <c r="C3066" s="31"/>
      <c r="D3066" s="31"/>
      <c r="E3066" s="18"/>
      <c r="F3066" s="31"/>
      <c r="H3066" s="36"/>
    </row>
    <row r="3067" spans="3:8" x14ac:dyDescent="0.25">
      <c r="C3067" s="31"/>
      <c r="D3067" s="31"/>
      <c r="E3067" s="18"/>
      <c r="F3067" s="31"/>
      <c r="H3067" s="36"/>
    </row>
    <row r="3068" spans="3:8" x14ac:dyDescent="0.25">
      <c r="C3068" s="31"/>
      <c r="D3068" s="31"/>
      <c r="E3068" s="18"/>
      <c r="F3068" s="31"/>
      <c r="H3068" s="36"/>
    </row>
    <row r="3069" spans="3:8" x14ac:dyDescent="0.25">
      <c r="C3069" s="31"/>
      <c r="D3069" s="31"/>
      <c r="E3069" s="18"/>
      <c r="F3069" s="31"/>
      <c r="H3069" s="36"/>
    </row>
    <row r="3070" spans="3:8" x14ac:dyDescent="0.25">
      <c r="C3070" s="31"/>
      <c r="D3070" s="31"/>
      <c r="E3070" s="18"/>
      <c r="F3070" s="31"/>
      <c r="H3070" s="36"/>
    </row>
    <row r="3071" spans="3:8" x14ac:dyDescent="0.25">
      <c r="C3071" s="31"/>
      <c r="D3071" s="31"/>
      <c r="E3071" s="18"/>
      <c r="F3071" s="31"/>
      <c r="H3071" s="36"/>
    </row>
    <row r="3072" spans="3:8" x14ac:dyDescent="0.25">
      <c r="C3072" s="31"/>
      <c r="D3072" s="31"/>
      <c r="E3072" s="18"/>
      <c r="F3072" s="31"/>
      <c r="H3072" s="36"/>
    </row>
    <row r="3073" spans="3:8" x14ac:dyDescent="0.25">
      <c r="C3073" s="31"/>
      <c r="D3073" s="31"/>
      <c r="E3073" s="18"/>
      <c r="F3073" s="31"/>
      <c r="H3073" s="36"/>
    </row>
    <row r="3074" spans="3:8" x14ac:dyDescent="0.25">
      <c r="C3074" s="31"/>
      <c r="D3074" s="31"/>
      <c r="E3074" s="18"/>
      <c r="F3074" s="31"/>
      <c r="H3074" s="36"/>
    </row>
    <row r="3075" spans="3:8" x14ac:dyDescent="0.25">
      <c r="C3075" s="31"/>
      <c r="D3075" s="31"/>
      <c r="E3075" s="18"/>
      <c r="F3075" s="31"/>
      <c r="H3075" s="36"/>
    </row>
    <row r="3076" spans="3:8" x14ac:dyDescent="0.25">
      <c r="C3076" s="31"/>
      <c r="D3076" s="31"/>
      <c r="E3076" s="18"/>
      <c r="F3076" s="31"/>
      <c r="H3076" s="36"/>
    </row>
    <row r="3077" spans="3:8" x14ac:dyDescent="0.25">
      <c r="C3077" s="31"/>
      <c r="D3077" s="31"/>
      <c r="E3077" s="18"/>
      <c r="F3077" s="31"/>
      <c r="H3077" s="36"/>
    </row>
    <row r="3078" spans="3:8" x14ac:dyDescent="0.25">
      <c r="C3078" s="31"/>
      <c r="D3078" s="31"/>
      <c r="E3078" s="18"/>
      <c r="F3078" s="31"/>
      <c r="H3078" s="36"/>
    </row>
    <row r="3079" spans="3:8" x14ac:dyDescent="0.25">
      <c r="C3079" s="31"/>
      <c r="D3079" s="31"/>
      <c r="E3079" s="18"/>
      <c r="F3079" s="31"/>
      <c r="H3079" s="36"/>
    </row>
    <row r="3080" spans="3:8" x14ac:dyDescent="0.25">
      <c r="C3080" s="31"/>
      <c r="D3080" s="31"/>
      <c r="E3080" s="18"/>
      <c r="F3080" s="31"/>
      <c r="H3080" s="36"/>
    </row>
    <row r="3081" spans="3:8" x14ac:dyDescent="0.25">
      <c r="C3081" s="31"/>
      <c r="D3081" s="31"/>
      <c r="E3081" s="18"/>
      <c r="F3081" s="31"/>
      <c r="H3081" s="36"/>
    </row>
    <row r="3082" spans="3:8" x14ac:dyDescent="0.25">
      <c r="C3082" s="31"/>
      <c r="D3082" s="31"/>
      <c r="E3082" s="18"/>
      <c r="F3082" s="31"/>
      <c r="H3082" s="36"/>
    </row>
    <row r="3083" spans="3:8" x14ac:dyDescent="0.25">
      <c r="C3083" s="31"/>
      <c r="D3083" s="31"/>
      <c r="E3083" s="18"/>
      <c r="F3083" s="31"/>
      <c r="H3083" s="36"/>
    </row>
    <row r="3084" spans="3:8" x14ac:dyDescent="0.25">
      <c r="C3084" s="31"/>
      <c r="D3084" s="31"/>
      <c r="E3084" s="18"/>
      <c r="F3084" s="31"/>
      <c r="H3084" s="36"/>
    </row>
    <row r="3085" spans="3:8" x14ac:dyDescent="0.25">
      <c r="C3085" s="31"/>
      <c r="D3085" s="31"/>
      <c r="E3085" s="18"/>
      <c r="F3085" s="31"/>
      <c r="H3085" s="36"/>
    </row>
    <row r="3086" spans="3:8" x14ac:dyDescent="0.25">
      <c r="C3086" s="31"/>
      <c r="D3086" s="31"/>
      <c r="E3086" s="18"/>
      <c r="F3086" s="31"/>
      <c r="H3086" s="36"/>
    </row>
    <row r="3087" spans="3:8" x14ac:dyDescent="0.25">
      <c r="C3087" s="31"/>
      <c r="D3087" s="31"/>
      <c r="E3087" s="18"/>
      <c r="F3087" s="31"/>
      <c r="H3087" s="36"/>
    </row>
    <row r="3088" spans="3:8" x14ac:dyDescent="0.25">
      <c r="C3088" s="31"/>
      <c r="D3088" s="31"/>
      <c r="E3088" s="18"/>
      <c r="F3088" s="31"/>
      <c r="H3088" s="36"/>
    </row>
    <row r="3089" spans="3:8" x14ac:dyDescent="0.25">
      <c r="C3089" s="31"/>
      <c r="D3089" s="31"/>
      <c r="E3089" s="18"/>
      <c r="F3089" s="31"/>
      <c r="H3089" s="36"/>
    </row>
    <row r="3090" spans="3:8" x14ac:dyDescent="0.25">
      <c r="C3090" s="31"/>
      <c r="D3090" s="31"/>
      <c r="E3090" s="18"/>
      <c r="F3090" s="31"/>
      <c r="H3090" s="36"/>
    </row>
    <row r="3091" spans="3:8" x14ac:dyDescent="0.25">
      <c r="C3091" s="31"/>
      <c r="D3091" s="31"/>
      <c r="E3091" s="18"/>
      <c r="F3091" s="31"/>
      <c r="H3091" s="36"/>
    </row>
    <row r="3092" spans="3:8" x14ac:dyDescent="0.25">
      <c r="C3092" s="31"/>
      <c r="D3092" s="31"/>
      <c r="E3092" s="18"/>
      <c r="F3092" s="31"/>
      <c r="H3092" s="36"/>
    </row>
    <row r="3093" spans="3:8" x14ac:dyDescent="0.25">
      <c r="C3093" s="31"/>
      <c r="D3093" s="31"/>
      <c r="E3093" s="18"/>
      <c r="F3093" s="31"/>
      <c r="H3093" s="36"/>
    </row>
    <row r="3094" spans="3:8" x14ac:dyDescent="0.25">
      <c r="C3094" s="31"/>
      <c r="D3094" s="31"/>
      <c r="E3094" s="18"/>
      <c r="F3094" s="31"/>
      <c r="H3094" s="36"/>
    </row>
    <row r="3095" spans="3:8" x14ac:dyDescent="0.25">
      <c r="C3095" s="31"/>
      <c r="D3095" s="31"/>
      <c r="E3095" s="18"/>
      <c r="F3095" s="31"/>
      <c r="H3095" s="36"/>
    </row>
    <row r="3096" spans="3:8" x14ac:dyDescent="0.25">
      <c r="C3096" s="31"/>
      <c r="D3096" s="31"/>
      <c r="E3096" s="18"/>
      <c r="F3096" s="31"/>
      <c r="H3096" s="36"/>
    </row>
    <row r="3097" spans="3:8" x14ac:dyDescent="0.25">
      <c r="C3097" s="31"/>
      <c r="D3097" s="31"/>
      <c r="E3097" s="18"/>
      <c r="F3097" s="31"/>
      <c r="H3097" s="36"/>
    </row>
    <row r="3098" spans="3:8" x14ac:dyDescent="0.25">
      <c r="C3098" s="31"/>
      <c r="D3098" s="31"/>
      <c r="E3098" s="18"/>
      <c r="F3098" s="31"/>
      <c r="H3098" s="36"/>
    </row>
    <row r="3099" spans="3:8" x14ac:dyDescent="0.25">
      <c r="C3099" s="31"/>
      <c r="D3099" s="31"/>
      <c r="E3099" s="18"/>
      <c r="F3099" s="31"/>
      <c r="H3099" s="36"/>
    </row>
    <row r="3100" spans="3:8" x14ac:dyDescent="0.25">
      <c r="C3100" s="31"/>
      <c r="D3100" s="31"/>
      <c r="E3100" s="18"/>
      <c r="F3100" s="31"/>
      <c r="H3100" s="36"/>
    </row>
    <row r="3101" spans="3:8" x14ac:dyDescent="0.25">
      <c r="C3101" s="31"/>
      <c r="D3101" s="31"/>
      <c r="E3101" s="18"/>
      <c r="F3101" s="31"/>
      <c r="H3101" s="36"/>
    </row>
    <row r="3102" spans="3:8" x14ac:dyDescent="0.25">
      <c r="C3102" s="31"/>
      <c r="D3102" s="31"/>
      <c r="E3102" s="18"/>
      <c r="F3102" s="31"/>
      <c r="H3102" s="36"/>
    </row>
    <row r="3103" spans="3:8" x14ac:dyDescent="0.25">
      <c r="C3103" s="31"/>
      <c r="D3103" s="31"/>
      <c r="E3103" s="18"/>
      <c r="F3103" s="31"/>
      <c r="H3103" s="36"/>
    </row>
    <row r="3104" spans="3:8" x14ac:dyDescent="0.25">
      <c r="C3104" s="31"/>
      <c r="D3104" s="31"/>
      <c r="E3104" s="18"/>
      <c r="F3104" s="31"/>
      <c r="H3104" s="36"/>
    </row>
    <row r="3105" spans="3:8" x14ac:dyDescent="0.25">
      <c r="C3105" s="31"/>
      <c r="D3105" s="31"/>
      <c r="E3105" s="18"/>
      <c r="F3105" s="31"/>
      <c r="H3105" s="36"/>
    </row>
    <row r="3106" spans="3:8" x14ac:dyDescent="0.25">
      <c r="C3106" s="31"/>
      <c r="D3106" s="31"/>
      <c r="E3106" s="18"/>
      <c r="F3106" s="31"/>
      <c r="H3106" s="36"/>
    </row>
    <row r="3107" spans="3:8" x14ac:dyDescent="0.25">
      <c r="C3107" s="31"/>
      <c r="D3107" s="31"/>
      <c r="E3107" s="18"/>
      <c r="F3107" s="31"/>
      <c r="H3107" s="36"/>
    </row>
    <row r="3108" spans="3:8" x14ac:dyDescent="0.25">
      <c r="C3108" s="31"/>
      <c r="D3108" s="31"/>
      <c r="E3108" s="18"/>
      <c r="F3108" s="31"/>
      <c r="H3108" s="36"/>
    </row>
    <row r="3109" spans="3:8" x14ac:dyDescent="0.25">
      <c r="C3109" s="31"/>
      <c r="D3109" s="31"/>
      <c r="E3109" s="18"/>
      <c r="F3109" s="31"/>
      <c r="H3109" s="36"/>
    </row>
    <row r="3110" spans="3:8" x14ac:dyDescent="0.25">
      <c r="C3110" s="31"/>
      <c r="D3110" s="31"/>
      <c r="E3110" s="18"/>
      <c r="F3110" s="31"/>
      <c r="H3110" s="36"/>
    </row>
    <row r="3111" spans="3:8" x14ac:dyDescent="0.25">
      <c r="C3111" s="31"/>
      <c r="D3111" s="31"/>
      <c r="E3111" s="18"/>
      <c r="F3111" s="31"/>
      <c r="H3111" s="36"/>
    </row>
    <row r="3112" spans="3:8" x14ac:dyDescent="0.25">
      <c r="C3112" s="31"/>
      <c r="D3112" s="31"/>
      <c r="E3112" s="18"/>
      <c r="F3112" s="31"/>
      <c r="H3112" s="36"/>
    </row>
    <row r="3113" spans="3:8" x14ac:dyDescent="0.25">
      <c r="C3113" s="31"/>
      <c r="D3113" s="31"/>
      <c r="E3113" s="18"/>
      <c r="F3113" s="31"/>
      <c r="H3113" s="36"/>
    </row>
    <row r="3114" spans="3:8" x14ac:dyDescent="0.25">
      <c r="C3114" s="31"/>
      <c r="D3114" s="31"/>
      <c r="E3114" s="18"/>
      <c r="F3114" s="31"/>
      <c r="H3114" s="36"/>
    </row>
    <row r="3115" spans="3:8" x14ac:dyDescent="0.25">
      <c r="C3115" s="31"/>
      <c r="D3115" s="31"/>
      <c r="E3115" s="18"/>
      <c r="F3115" s="31"/>
      <c r="H3115" s="36"/>
    </row>
    <row r="3116" spans="3:8" x14ac:dyDescent="0.25">
      <c r="C3116" s="31"/>
      <c r="D3116" s="31"/>
      <c r="E3116" s="18"/>
      <c r="F3116" s="31"/>
      <c r="H3116" s="36"/>
    </row>
    <row r="3117" spans="3:8" x14ac:dyDescent="0.25">
      <c r="C3117" s="31"/>
      <c r="D3117" s="31"/>
      <c r="E3117" s="18"/>
      <c r="F3117" s="31"/>
      <c r="H3117" s="36"/>
    </row>
    <row r="3118" spans="3:8" x14ac:dyDescent="0.25">
      <c r="C3118" s="31"/>
      <c r="D3118" s="31"/>
      <c r="E3118" s="18"/>
      <c r="F3118" s="31"/>
      <c r="H3118" s="36"/>
    </row>
    <row r="3119" spans="3:8" x14ac:dyDescent="0.25">
      <c r="C3119" s="31"/>
      <c r="D3119" s="31"/>
      <c r="E3119" s="18"/>
      <c r="F3119" s="31"/>
      <c r="H3119" s="36"/>
    </row>
    <row r="3120" spans="3:8" x14ac:dyDescent="0.25">
      <c r="C3120" s="31"/>
      <c r="D3120" s="31"/>
      <c r="E3120" s="18"/>
      <c r="F3120" s="31"/>
      <c r="H3120" s="36"/>
    </row>
    <row r="3121" spans="3:8" x14ac:dyDescent="0.25">
      <c r="C3121" s="31"/>
      <c r="D3121" s="31"/>
      <c r="E3121" s="18"/>
      <c r="F3121" s="31"/>
      <c r="H3121" s="36"/>
    </row>
    <row r="3122" spans="3:8" x14ac:dyDescent="0.25">
      <c r="C3122" s="31"/>
      <c r="D3122" s="31"/>
      <c r="E3122" s="18"/>
      <c r="F3122" s="31"/>
      <c r="H3122" s="36"/>
    </row>
    <row r="3123" spans="3:8" x14ac:dyDescent="0.25">
      <c r="C3123" s="31"/>
      <c r="D3123" s="31"/>
      <c r="E3123" s="18"/>
      <c r="F3123" s="31"/>
      <c r="H3123" s="36"/>
    </row>
    <row r="3124" spans="3:8" x14ac:dyDescent="0.25">
      <c r="C3124" s="31"/>
      <c r="D3124" s="31"/>
      <c r="E3124" s="18"/>
      <c r="F3124" s="31"/>
      <c r="H3124" s="36"/>
    </row>
    <row r="3125" spans="3:8" x14ac:dyDescent="0.25">
      <c r="C3125" s="31"/>
      <c r="D3125" s="31"/>
      <c r="E3125" s="18"/>
      <c r="F3125" s="31"/>
      <c r="H3125" s="36"/>
    </row>
    <row r="3126" spans="3:8" x14ac:dyDescent="0.25">
      <c r="C3126" s="31"/>
      <c r="D3126" s="31"/>
      <c r="E3126" s="18"/>
      <c r="F3126" s="31"/>
      <c r="H3126" s="36"/>
    </row>
    <row r="3127" spans="3:8" x14ac:dyDescent="0.25">
      <c r="C3127" s="31"/>
      <c r="D3127" s="31"/>
      <c r="E3127" s="18"/>
      <c r="F3127" s="31"/>
      <c r="H3127" s="36"/>
    </row>
    <row r="3128" spans="3:8" x14ac:dyDescent="0.25">
      <c r="C3128" s="31"/>
      <c r="D3128" s="31"/>
      <c r="E3128" s="18"/>
      <c r="F3128" s="31"/>
      <c r="H3128" s="36"/>
    </row>
    <row r="3129" spans="3:8" x14ac:dyDescent="0.25">
      <c r="C3129" s="31"/>
      <c r="D3129" s="31"/>
      <c r="E3129" s="18"/>
      <c r="F3129" s="31"/>
      <c r="H3129" s="36"/>
    </row>
    <row r="3130" spans="3:8" x14ac:dyDescent="0.25">
      <c r="C3130" s="31"/>
      <c r="D3130" s="31"/>
      <c r="E3130" s="18"/>
      <c r="F3130" s="31"/>
      <c r="H3130" s="36"/>
    </row>
    <row r="3131" spans="3:8" x14ac:dyDescent="0.25">
      <c r="C3131" s="31"/>
      <c r="D3131" s="31"/>
      <c r="E3131" s="18"/>
      <c r="F3131" s="31"/>
      <c r="H3131" s="36"/>
    </row>
    <row r="3132" spans="3:8" x14ac:dyDescent="0.25">
      <c r="C3132" s="31"/>
      <c r="D3132" s="31"/>
      <c r="E3132" s="18"/>
      <c r="F3132" s="31"/>
      <c r="H3132" s="36"/>
    </row>
    <row r="3133" spans="3:8" x14ac:dyDescent="0.25">
      <c r="C3133" s="31"/>
      <c r="D3133" s="31"/>
      <c r="E3133" s="18"/>
      <c r="F3133" s="31"/>
      <c r="H3133" s="36"/>
    </row>
    <row r="3134" spans="3:8" x14ac:dyDescent="0.25">
      <c r="C3134" s="31"/>
      <c r="D3134" s="31"/>
      <c r="E3134" s="18"/>
      <c r="F3134" s="31"/>
      <c r="H3134" s="36"/>
    </row>
    <row r="3135" spans="3:8" x14ac:dyDescent="0.25">
      <c r="C3135" s="31"/>
      <c r="D3135" s="31"/>
      <c r="E3135" s="18"/>
      <c r="F3135" s="31"/>
      <c r="H3135" s="36"/>
    </row>
    <row r="3136" spans="3:8" x14ac:dyDescent="0.25">
      <c r="C3136" s="31"/>
      <c r="D3136" s="31"/>
      <c r="E3136" s="18"/>
      <c r="F3136" s="31"/>
      <c r="H3136" s="36"/>
    </row>
    <row r="3137" spans="3:8" x14ac:dyDescent="0.25">
      <c r="C3137" s="31"/>
      <c r="D3137" s="31"/>
      <c r="E3137" s="18"/>
      <c r="F3137" s="31"/>
      <c r="H3137" s="36"/>
    </row>
    <row r="3138" spans="3:8" x14ac:dyDescent="0.25">
      <c r="C3138" s="31"/>
      <c r="D3138" s="31"/>
      <c r="E3138" s="18"/>
      <c r="F3138" s="31"/>
      <c r="H3138" s="36"/>
    </row>
    <row r="3139" spans="3:8" x14ac:dyDescent="0.25">
      <c r="C3139" s="31"/>
      <c r="D3139" s="31"/>
      <c r="E3139" s="18"/>
      <c r="F3139" s="31"/>
      <c r="H3139" s="36"/>
    </row>
    <row r="3140" spans="3:8" x14ac:dyDescent="0.25">
      <c r="C3140" s="31"/>
      <c r="D3140" s="31"/>
      <c r="E3140" s="18"/>
      <c r="F3140" s="31"/>
      <c r="H3140" s="36"/>
    </row>
    <row r="3141" spans="3:8" x14ac:dyDescent="0.25">
      <c r="C3141" s="31"/>
      <c r="D3141" s="31"/>
      <c r="E3141" s="18"/>
      <c r="F3141" s="31"/>
      <c r="H3141" s="36"/>
    </row>
    <row r="3142" spans="3:8" x14ac:dyDescent="0.25">
      <c r="C3142" s="31"/>
      <c r="D3142" s="31"/>
      <c r="E3142" s="18"/>
      <c r="F3142" s="31"/>
      <c r="H3142" s="36"/>
    </row>
    <row r="3143" spans="3:8" x14ac:dyDescent="0.25">
      <c r="C3143" s="31"/>
      <c r="D3143" s="31"/>
      <c r="E3143" s="18"/>
      <c r="F3143" s="31"/>
      <c r="H3143" s="36"/>
    </row>
    <row r="3144" spans="3:8" x14ac:dyDescent="0.25">
      <c r="C3144" s="31"/>
      <c r="D3144" s="31"/>
      <c r="E3144" s="18"/>
      <c r="F3144" s="31"/>
      <c r="H3144" s="36"/>
    </row>
    <row r="3145" spans="3:8" x14ac:dyDescent="0.25">
      <c r="C3145" s="31"/>
      <c r="D3145" s="31"/>
      <c r="E3145" s="18"/>
      <c r="F3145" s="31"/>
      <c r="H3145" s="36"/>
    </row>
    <row r="3146" spans="3:8" x14ac:dyDescent="0.25">
      <c r="C3146" s="31"/>
      <c r="D3146" s="31"/>
      <c r="E3146" s="18"/>
      <c r="F3146" s="31"/>
      <c r="H3146" s="36"/>
    </row>
    <row r="3147" spans="3:8" x14ac:dyDescent="0.25">
      <c r="C3147" s="31"/>
      <c r="D3147" s="31"/>
      <c r="E3147" s="18"/>
      <c r="F3147" s="31"/>
      <c r="H3147" s="36"/>
    </row>
    <row r="3148" spans="3:8" x14ac:dyDescent="0.25">
      <c r="C3148" s="31"/>
      <c r="D3148" s="31"/>
      <c r="E3148" s="18"/>
      <c r="F3148" s="31"/>
      <c r="H3148" s="36"/>
    </row>
    <row r="3149" spans="3:8" x14ac:dyDescent="0.25">
      <c r="C3149" s="31"/>
      <c r="D3149" s="31"/>
      <c r="E3149" s="18"/>
      <c r="F3149" s="31"/>
      <c r="H3149" s="36"/>
    </row>
    <row r="3150" spans="3:8" x14ac:dyDescent="0.25">
      <c r="C3150" s="31"/>
      <c r="D3150" s="31"/>
      <c r="E3150" s="18"/>
      <c r="F3150" s="31"/>
      <c r="H3150" s="36"/>
    </row>
    <row r="3151" spans="3:8" x14ac:dyDescent="0.25">
      <c r="C3151" s="31"/>
      <c r="D3151" s="31"/>
      <c r="E3151" s="18"/>
      <c r="F3151" s="31"/>
      <c r="H3151" s="36"/>
    </row>
    <row r="3152" spans="3:8" x14ac:dyDescent="0.25">
      <c r="C3152" s="31"/>
      <c r="D3152" s="31"/>
      <c r="E3152" s="18"/>
      <c r="F3152" s="31"/>
      <c r="H3152" s="36"/>
    </row>
    <row r="3153" spans="3:8" x14ac:dyDescent="0.25">
      <c r="C3153" s="31"/>
      <c r="D3153" s="31"/>
      <c r="E3153" s="18"/>
      <c r="F3153" s="31"/>
      <c r="H3153" s="36"/>
    </row>
    <row r="3154" spans="3:8" x14ac:dyDescent="0.25">
      <c r="C3154" s="31"/>
      <c r="D3154" s="31"/>
      <c r="E3154" s="18"/>
      <c r="F3154" s="31"/>
      <c r="H3154" s="36"/>
    </row>
    <row r="3155" spans="3:8" x14ac:dyDescent="0.25">
      <c r="C3155" s="31"/>
      <c r="D3155" s="31"/>
      <c r="E3155" s="18"/>
      <c r="F3155" s="31"/>
      <c r="H3155" s="36"/>
    </row>
    <row r="3156" spans="3:8" x14ac:dyDescent="0.25">
      <c r="C3156" s="31"/>
      <c r="D3156" s="31"/>
      <c r="E3156" s="18"/>
      <c r="F3156" s="31"/>
      <c r="H3156" s="36"/>
    </row>
    <row r="3157" spans="3:8" x14ac:dyDescent="0.25">
      <c r="C3157" s="31"/>
      <c r="D3157" s="31"/>
      <c r="E3157" s="18"/>
      <c r="F3157" s="31"/>
      <c r="H3157" s="36"/>
    </row>
    <row r="3158" spans="3:8" x14ac:dyDescent="0.25">
      <c r="C3158" s="31"/>
      <c r="D3158" s="31"/>
      <c r="E3158" s="18"/>
      <c r="F3158" s="31"/>
      <c r="H3158" s="36"/>
    </row>
    <row r="3159" spans="3:8" x14ac:dyDescent="0.25">
      <c r="C3159" s="31"/>
      <c r="D3159" s="31"/>
      <c r="E3159" s="18"/>
      <c r="F3159" s="31"/>
      <c r="H3159" s="36"/>
    </row>
    <row r="3160" spans="3:8" x14ac:dyDescent="0.25">
      <c r="C3160" s="31"/>
      <c r="D3160" s="31"/>
      <c r="E3160" s="18"/>
      <c r="F3160" s="31"/>
      <c r="H3160" s="36"/>
    </row>
    <row r="3161" spans="3:8" x14ac:dyDescent="0.25">
      <c r="C3161" s="31"/>
      <c r="D3161" s="31"/>
      <c r="E3161" s="18"/>
      <c r="F3161" s="31"/>
      <c r="H3161" s="36"/>
    </row>
    <row r="3162" spans="3:8" x14ac:dyDescent="0.25">
      <c r="C3162" s="31"/>
      <c r="D3162" s="31"/>
      <c r="E3162" s="18"/>
      <c r="F3162" s="31"/>
      <c r="H3162" s="36"/>
    </row>
    <row r="3163" spans="3:8" x14ac:dyDescent="0.25">
      <c r="C3163" s="31"/>
      <c r="D3163" s="31"/>
      <c r="E3163" s="18"/>
      <c r="F3163" s="31"/>
      <c r="H3163" s="36"/>
    </row>
    <row r="3164" spans="3:8" x14ac:dyDescent="0.25">
      <c r="C3164" s="31"/>
      <c r="D3164" s="31"/>
      <c r="E3164" s="18"/>
      <c r="F3164" s="31"/>
      <c r="H3164" s="36"/>
    </row>
    <row r="3165" spans="3:8" x14ac:dyDescent="0.25">
      <c r="C3165" s="31"/>
      <c r="D3165" s="31"/>
      <c r="E3165" s="18"/>
      <c r="F3165" s="31"/>
      <c r="H3165" s="36"/>
    </row>
    <row r="3166" spans="3:8" x14ac:dyDescent="0.25">
      <c r="C3166" s="31"/>
      <c r="D3166" s="31"/>
      <c r="E3166" s="18"/>
      <c r="F3166" s="31"/>
      <c r="H3166" s="36"/>
    </row>
    <row r="3167" spans="3:8" x14ac:dyDescent="0.25">
      <c r="C3167" s="31"/>
      <c r="D3167" s="31"/>
      <c r="E3167" s="18"/>
      <c r="F3167" s="31"/>
      <c r="H3167" s="36"/>
    </row>
    <row r="3168" spans="3:8" x14ac:dyDescent="0.25">
      <c r="C3168" s="31"/>
      <c r="D3168" s="31"/>
      <c r="E3168" s="18"/>
      <c r="F3168" s="31"/>
      <c r="H3168" s="36"/>
    </row>
    <row r="3169" spans="3:8" x14ac:dyDescent="0.25">
      <c r="C3169" s="31"/>
      <c r="D3169" s="31"/>
      <c r="E3169" s="18"/>
      <c r="F3169" s="31"/>
      <c r="H3169" s="36"/>
    </row>
    <row r="3170" spans="3:8" x14ac:dyDescent="0.25">
      <c r="C3170" s="31"/>
      <c r="D3170" s="31"/>
      <c r="E3170" s="18"/>
      <c r="F3170" s="31"/>
      <c r="H3170" s="36"/>
    </row>
    <row r="3171" spans="3:8" x14ac:dyDescent="0.25">
      <c r="C3171" s="31"/>
      <c r="D3171" s="31"/>
      <c r="E3171" s="18"/>
      <c r="F3171" s="31"/>
      <c r="H3171" s="36"/>
    </row>
    <row r="3172" spans="3:8" x14ac:dyDescent="0.25">
      <c r="C3172" s="31"/>
      <c r="D3172" s="31"/>
      <c r="E3172" s="18"/>
      <c r="F3172" s="31"/>
      <c r="H3172" s="36"/>
    </row>
    <row r="3173" spans="3:8" x14ac:dyDescent="0.25">
      <c r="C3173" s="31"/>
      <c r="D3173" s="31"/>
      <c r="E3173" s="18"/>
      <c r="F3173" s="31"/>
      <c r="H3173" s="36"/>
    </row>
    <row r="3174" spans="3:8" x14ac:dyDescent="0.25">
      <c r="C3174" s="31"/>
      <c r="D3174" s="31"/>
      <c r="E3174" s="18"/>
      <c r="F3174" s="31"/>
      <c r="H3174" s="36"/>
    </row>
    <row r="3175" spans="3:8" x14ac:dyDescent="0.25">
      <c r="C3175" s="31"/>
      <c r="D3175" s="31"/>
      <c r="E3175" s="18"/>
      <c r="F3175" s="31"/>
      <c r="H3175" s="36"/>
    </row>
    <row r="3176" spans="3:8" x14ac:dyDescent="0.25">
      <c r="C3176" s="31"/>
      <c r="D3176" s="31"/>
      <c r="E3176" s="18"/>
      <c r="F3176" s="31"/>
      <c r="H3176" s="36"/>
    </row>
    <row r="3177" spans="3:8" x14ac:dyDescent="0.25">
      <c r="C3177" s="31"/>
      <c r="D3177" s="31"/>
      <c r="E3177" s="18"/>
      <c r="F3177" s="31"/>
      <c r="H3177" s="36"/>
    </row>
    <row r="3178" spans="3:8" x14ac:dyDescent="0.25">
      <c r="C3178" s="31"/>
      <c r="D3178" s="31"/>
      <c r="E3178" s="18"/>
      <c r="F3178" s="31"/>
      <c r="H3178" s="36"/>
    </row>
    <row r="3179" spans="3:8" x14ac:dyDescent="0.25">
      <c r="C3179" s="31"/>
      <c r="D3179" s="31"/>
      <c r="E3179" s="18"/>
      <c r="F3179" s="31"/>
      <c r="H3179" s="36"/>
    </row>
    <row r="3180" spans="3:8" x14ac:dyDescent="0.25">
      <c r="C3180" s="31"/>
      <c r="D3180" s="31"/>
      <c r="E3180" s="18"/>
      <c r="F3180" s="31"/>
      <c r="H3180" s="36"/>
    </row>
    <row r="3181" spans="3:8" x14ac:dyDescent="0.25">
      <c r="C3181" s="31"/>
      <c r="D3181" s="31"/>
      <c r="E3181" s="18"/>
      <c r="F3181" s="31"/>
      <c r="H3181" s="36"/>
    </row>
    <row r="3182" spans="3:8" x14ac:dyDescent="0.25">
      <c r="C3182" s="31"/>
      <c r="D3182" s="31"/>
      <c r="E3182" s="18"/>
      <c r="F3182" s="31"/>
      <c r="H3182" s="36"/>
    </row>
    <row r="3183" spans="3:8" x14ac:dyDescent="0.25">
      <c r="C3183" s="31"/>
      <c r="D3183" s="31"/>
      <c r="E3183" s="18"/>
      <c r="F3183" s="31"/>
      <c r="H3183" s="36"/>
    </row>
    <row r="3184" spans="3:8" x14ac:dyDescent="0.25">
      <c r="C3184" s="31"/>
      <c r="D3184" s="31"/>
      <c r="E3184" s="18"/>
      <c r="F3184" s="31"/>
      <c r="H3184" s="36"/>
    </row>
    <row r="3185" spans="3:8" x14ac:dyDescent="0.25">
      <c r="C3185" s="31"/>
      <c r="D3185" s="31"/>
      <c r="E3185" s="18"/>
      <c r="F3185" s="31"/>
      <c r="H3185" s="36"/>
    </row>
    <row r="3186" spans="3:8" x14ac:dyDescent="0.25">
      <c r="C3186" s="31"/>
      <c r="D3186" s="31"/>
      <c r="E3186" s="18"/>
      <c r="F3186" s="31"/>
      <c r="H3186" s="36"/>
    </row>
    <row r="3187" spans="3:8" x14ac:dyDescent="0.25">
      <c r="C3187" s="31"/>
      <c r="D3187" s="31"/>
      <c r="E3187" s="18"/>
      <c r="F3187" s="31"/>
      <c r="H3187" s="36"/>
    </row>
    <row r="3188" spans="3:8" x14ac:dyDescent="0.25">
      <c r="C3188" s="31"/>
      <c r="D3188" s="31"/>
      <c r="E3188" s="18"/>
      <c r="F3188" s="31"/>
      <c r="H3188" s="36"/>
    </row>
    <row r="3189" spans="3:8" x14ac:dyDescent="0.25">
      <c r="C3189" s="31"/>
      <c r="D3189" s="31"/>
      <c r="E3189" s="18"/>
      <c r="F3189" s="31"/>
      <c r="H3189" s="36"/>
    </row>
    <row r="3190" spans="3:8" x14ac:dyDescent="0.25">
      <c r="C3190" s="31"/>
      <c r="D3190" s="31"/>
      <c r="E3190" s="18"/>
      <c r="F3190" s="31"/>
      <c r="H3190" s="36"/>
    </row>
    <row r="3191" spans="3:8" x14ac:dyDescent="0.25">
      <c r="C3191" s="31"/>
      <c r="D3191" s="31"/>
      <c r="E3191" s="18"/>
      <c r="F3191" s="31"/>
      <c r="H3191" s="36"/>
    </row>
    <row r="3192" spans="3:8" x14ac:dyDescent="0.25">
      <c r="C3192" s="31"/>
      <c r="D3192" s="31"/>
      <c r="E3192" s="18"/>
      <c r="F3192" s="31"/>
      <c r="H3192" s="36"/>
    </row>
    <row r="3193" spans="3:8" x14ac:dyDescent="0.25">
      <c r="C3193" s="31"/>
      <c r="D3193" s="31"/>
      <c r="E3193" s="18"/>
      <c r="F3193" s="31"/>
      <c r="H3193" s="36"/>
    </row>
    <row r="3194" spans="3:8" x14ac:dyDescent="0.25">
      <c r="C3194" s="31"/>
      <c r="D3194" s="31"/>
      <c r="E3194" s="18"/>
      <c r="F3194" s="31"/>
      <c r="H3194" s="36"/>
    </row>
    <row r="3195" spans="3:8" x14ac:dyDescent="0.25">
      <c r="C3195" s="31"/>
      <c r="D3195" s="31"/>
      <c r="E3195" s="18"/>
      <c r="F3195" s="31"/>
      <c r="H3195" s="36"/>
    </row>
    <row r="3196" spans="3:8" x14ac:dyDescent="0.25">
      <c r="C3196" s="31"/>
      <c r="D3196" s="31"/>
      <c r="E3196" s="18"/>
      <c r="F3196" s="31"/>
      <c r="H3196" s="36"/>
    </row>
    <row r="3197" spans="3:8" x14ac:dyDescent="0.25">
      <c r="C3197" s="31"/>
      <c r="D3197" s="31"/>
      <c r="E3197" s="18"/>
      <c r="F3197" s="31"/>
      <c r="H3197" s="36"/>
    </row>
    <row r="3198" spans="3:8" x14ac:dyDescent="0.25">
      <c r="C3198" s="31"/>
      <c r="D3198" s="31"/>
      <c r="E3198" s="18"/>
      <c r="F3198" s="31"/>
      <c r="H3198" s="36"/>
    </row>
    <row r="3199" spans="3:8" x14ac:dyDescent="0.25">
      <c r="C3199" s="31"/>
      <c r="D3199" s="31"/>
      <c r="E3199" s="18"/>
      <c r="F3199" s="31"/>
      <c r="H3199" s="36"/>
    </row>
    <row r="3200" spans="3:8" x14ac:dyDescent="0.25">
      <c r="C3200" s="31"/>
      <c r="D3200" s="31"/>
      <c r="E3200" s="18"/>
      <c r="F3200" s="31"/>
      <c r="H3200" s="36"/>
    </row>
    <row r="3201" spans="3:8" x14ac:dyDescent="0.25">
      <c r="C3201" s="31"/>
      <c r="D3201" s="31"/>
      <c r="E3201" s="18"/>
      <c r="F3201" s="31"/>
      <c r="H3201" s="36"/>
    </row>
    <row r="3202" spans="3:8" x14ac:dyDescent="0.25">
      <c r="C3202" s="31"/>
      <c r="D3202" s="31"/>
      <c r="E3202" s="18"/>
      <c r="F3202" s="31"/>
      <c r="H3202" s="36"/>
    </row>
    <row r="3203" spans="3:8" x14ac:dyDescent="0.25">
      <c r="C3203" s="31"/>
      <c r="D3203" s="31"/>
      <c r="E3203" s="18"/>
      <c r="F3203" s="31"/>
      <c r="H3203" s="36"/>
    </row>
    <row r="3204" spans="3:8" x14ac:dyDescent="0.25">
      <c r="C3204" s="31"/>
      <c r="D3204" s="31"/>
      <c r="E3204" s="18"/>
      <c r="F3204" s="31"/>
      <c r="H3204" s="36"/>
    </row>
    <row r="3205" spans="3:8" x14ac:dyDescent="0.25">
      <c r="C3205" s="31"/>
      <c r="D3205" s="31"/>
      <c r="E3205" s="18"/>
      <c r="F3205" s="31"/>
      <c r="H3205" s="36"/>
    </row>
    <row r="3206" spans="3:8" x14ac:dyDescent="0.25">
      <c r="C3206" s="31"/>
      <c r="D3206" s="31"/>
      <c r="E3206" s="18"/>
      <c r="F3206" s="31"/>
      <c r="H3206" s="36"/>
    </row>
    <row r="3207" spans="3:8" x14ac:dyDescent="0.25">
      <c r="C3207" s="31"/>
      <c r="D3207" s="31"/>
      <c r="E3207" s="18"/>
      <c r="F3207" s="31"/>
      <c r="H3207" s="36"/>
    </row>
    <row r="3208" spans="3:8" x14ac:dyDescent="0.25">
      <c r="C3208" s="31"/>
      <c r="D3208" s="31"/>
      <c r="E3208" s="18"/>
      <c r="F3208" s="31"/>
      <c r="H3208" s="36"/>
    </row>
    <row r="3209" spans="3:8" x14ac:dyDescent="0.25">
      <c r="C3209" s="31"/>
      <c r="D3209" s="31"/>
      <c r="E3209" s="18"/>
      <c r="F3209" s="31"/>
      <c r="H3209" s="36"/>
    </row>
    <row r="3210" spans="3:8" x14ac:dyDescent="0.25">
      <c r="C3210" s="31"/>
      <c r="D3210" s="31"/>
      <c r="E3210" s="18"/>
      <c r="F3210" s="31"/>
      <c r="H3210" s="36"/>
    </row>
    <row r="3211" spans="3:8" x14ac:dyDescent="0.25">
      <c r="C3211" s="31"/>
      <c r="D3211" s="31"/>
      <c r="E3211" s="18"/>
      <c r="F3211" s="31"/>
      <c r="H3211" s="36"/>
    </row>
    <row r="3212" spans="3:8" x14ac:dyDescent="0.25">
      <c r="C3212" s="31"/>
      <c r="D3212" s="31"/>
      <c r="E3212" s="18"/>
      <c r="F3212" s="31"/>
      <c r="H3212" s="36"/>
    </row>
    <row r="3213" spans="3:8" x14ac:dyDescent="0.25">
      <c r="C3213" s="31"/>
      <c r="D3213" s="31"/>
      <c r="E3213" s="18"/>
      <c r="F3213" s="31"/>
      <c r="H3213" s="36"/>
    </row>
    <row r="3214" spans="3:8" x14ac:dyDescent="0.25">
      <c r="C3214" s="31"/>
      <c r="D3214" s="31"/>
      <c r="E3214" s="18"/>
      <c r="F3214" s="31"/>
      <c r="H3214" s="36"/>
    </row>
    <row r="3215" spans="3:8" x14ac:dyDescent="0.25">
      <c r="C3215" s="31"/>
      <c r="D3215" s="31"/>
      <c r="E3215" s="18"/>
      <c r="F3215" s="31"/>
      <c r="H3215" s="36"/>
    </row>
    <row r="3216" spans="3:8" x14ac:dyDescent="0.25">
      <c r="C3216" s="31"/>
      <c r="D3216" s="31"/>
      <c r="E3216" s="18"/>
      <c r="F3216" s="31"/>
      <c r="H3216" s="36"/>
    </row>
    <row r="3217" spans="3:8" x14ac:dyDescent="0.25">
      <c r="C3217" s="31"/>
      <c r="D3217" s="31"/>
      <c r="E3217" s="18"/>
      <c r="F3217" s="31"/>
      <c r="H3217" s="36"/>
    </row>
    <row r="3218" spans="3:8" x14ac:dyDescent="0.25">
      <c r="C3218" s="31"/>
      <c r="D3218" s="31"/>
      <c r="E3218" s="18"/>
      <c r="F3218" s="31"/>
      <c r="H3218" s="36"/>
    </row>
    <row r="3219" spans="3:8" x14ac:dyDescent="0.25">
      <c r="C3219" s="31"/>
      <c r="D3219" s="31"/>
      <c r="E3219" s="18"/>
      <c r="F3219" s="31"/>
      <c r="H3219" s="36"/>
    </row>
    <row r="3220" spans="3:8" x14ac:dyDescent="0.25">
      <c r="C3220" s="31"/>
      <c r="D3220" s="31"/>
      <c r="E3220" s="18"/>
      <c r="F3220" s="31"/>
      <c r="H3220" s="36"/>
    </row>
    <row r="3221" spans="3:8" x14ac:dyDescent="0.25">
      <c r="C3221" s="31"/>
      <c r="D3221" s="31"/>
      <c r="E3221" s="18"/>
      <c r="F3221" s="31"/>
      <c r="H3221" s="36"/>
    </row>
    <row r="3222" spans="3:8" x14ac:dyDescent="0.25">
      <c r="C3222" s="31"/>
      <c r="D3222" s="31"/>
      <c r="E3222" s="18"/>
      <c r="F3222" s="31"/>
      <c r="H3222" s="36"/>
    </row>
    <row r="3223" spans="3:8" x14ac:dyDescent="0.25">
      <c r="C3223" s="31"/>
      <c r="D3223" s="31"/>
      <c r="E3223" s="18"/>
      <c r="F3223" s="31"/>
      <c r="H3223" s="36"/>
    </row>
    <row r="3224" spans="3:8" x14ac:dyDescent="0.25">
      <c r="C3224" s="31"/>
      <c r="D3224" s="31"/>
      <c r="E3224" s="18"/>
      <c r="F3224" s="31"/>
      <c r="H3224" s="36"/>
    </row>
    <row r="3225" spans="3:8" x14ac:dyDescent="0.25">
      <c r="C3225" s="31"/>
      <c r="D3225" s="31"/>
      <c r="E3225" s="18"/>
      <c r="F3225" s="31"/>
      <c r="H3225" s="36"/>
    </row>
    <row r="3226" spans="3:8" x14ac:dyDescent="0.25">
      <c r="C3226" s="31"/>
      <c r="D3226" s="31"/>
      <c r="E3226" s="18"/>
      <c r="F3226" s="31"/>
      <c r="H3226" s="36"/>
    </row>
    <row r="3227" spans="3:8" x14ac:dyDescent="0.25">
      <c r="C3227" s="31"/>
      <c r="D3227" s="31"/>
      <c r="E3227" s="18"/>
      <c r="F3227" s="31"/>
      <c r="H3227" s="36"/>
    </row>
    <row r="3228" spans="3:8" x14ac:dyDescent="0.25">
      <c r="C3228" s="31"/>
      <c r="D3228" s="31"/>
      <c r="E3228" s="18"/>
      <c r="F3228" s="31"/>
      <c r="H3228" s="36"/>
    </row>
    <row r="3229" spans="3:8" x14ac:dyDescent="0.25">
      <c r="C3229" s="31"/>
      <c r="D3229" s="31"/>
      <c r="E3229" s="18"/>
      <c r="F3229" s="31"/>
      <c r="H3229" s="36"/>
    </row>
    <row r="3230" spans="3:8" x14ac:dyDescent="0.25">
      <c r="C3230" s="31"/>
      <c r="D3230" s="31"/>
      <c r="E3230" s="18"/>
      <c r="F3230" s="31"/>
      <c r="H3230" s="36"/>
    </row>
    <row r="3231" spans="3:8" x14ac:dyDescent="0.25">
      <c r="C3231" s="31"/>
      <c r="D3231" s="31"/>
      <c r="E3231" s="18"/>
      <c r="F3231" s="31"/>
      <c r="H3231" s="36"/>
    </row>
    <row r="3232" spans="3:8" x14ac:dyDescent="0.25">
      <c r="C3232" s="31"/>
      <c r="D3232" s="31"/>
      <c r="E3232" s="18"/>
      <c r="F3232" s="31"/>
      <c r="H3232" s="36"/>
    </row>
    <row r="3233" spans="3:8" x14ac:dyDescent="0.25">
      <c r="C3233" s="31"/>
      <c r="D3233" s="31"/>
      <c r="E3233" s="18"/>
      <c r="F3233" s="31"/>
      <c r="H3233" s="36"/>
    </row>
    <row r="3234" spans="3:8" x14ac:dyDescent="0.25">
      <c r="C3234" s="31"/>
      <c r="D3234" s="31"/>
      <c r="E3234" s="18"/>
      <c r="F3234" s="31"/>
      <c r="H3234" s="36"/>
    </row>
    <row r="3235" spans="3:8" x14ac:dyDescent="0.25">
      <c r="C3235" s="31"/>
      <c r="D3235" s="31"/>
      <c r="E3235" s="18"/>
      <c r="F3235" s="31"/>
      <c r="H3235" s="36"/>
    </row>
    <row r="3236" spans="3:8" x14ac:dyDescent="0.25">
      <c r="C3236" s="31"/>
      <c r="D3236" s="31"/>
      <c r="E3236" s="18"/>
      <c r="F3236" s="31"/>
      <c r="H3236" s="36"/>
    </row>
    <row r="3237" spans="3:8" x14ac:dyDescent="0.25">
      <c r="C3237" s="31"/>
      <c r="D3237" s="31"/>
      <c r="E3237" s="18"/>
      <c r="F3237" s="31"/>
      <c r="H3237" s="36"/>
    </row>
    <row r="3238" spans="3:8" x14ac:dyDescent="0.25">
      <c r="C3238" s="31"/>
      <c r="D3238" s="31"/>
      <c r="E3238" s="18"/>
      <c r="F3238" s="31"/>
      <c r="H3238" s="36"/>
    </row>
    <row r="3239" spans="3:8" x14ac:dyDescent="0.25">
      <c r="C3239" s="31"/>
      <c r="D3239" s="31"/>
      <c r="E3239" s="18"/>
      <c r="F3239" s="31"/>
      <c r="H3239" s="36"/>
    </row>
    <row r="3240" spans="3:8" x14ac:dyDescent="0.25">
      <c r="C3240" s="31"/>
      <c r="D3240" s="31"/>
      <c r="E3240" s="18"/>
      <c r="F3240" s="31"/>
      <c r="H3240" s="36"/>
    </row>
    <row r="3241" spans="3:8" x14ac:dyDescent="0.25">
      <c r="C3241" s="31"/>
      <c r="D3241" s="31"/>
      <c r="E3241" s="18"/>
      <c r="F3241" s="31"/>
      <c r="H3241" s="36"/>
    </row>
    <row r="3242" spans="3:8" x14ac:dyDescent="0.25">
      <c r="C3242" s="31"/>
      <c r="D3242" s="31"/>
      <c r="E3242" s="18"/>
      <c r="F3242" s="31"/>
      <c r="H3242" s="36"/>
    </row>
    <row r="3243" spans="3:8" x14ac:dyDescent="0.25">
      <c r="C3243" s="31"/>
      <c r="D3243" s="31"/>
      <c r="E3243" s="18"/>
      <c r="F3243" s="31"/>
      <c r="H3243" s="36"/>
    </row>
    <row r="3244" spans="3:8" x14ac:dyDescent="0.25">
      <c r="C3244" s="31"/>
      <c r="D3244" s="31"/>
      <c r="E3244" s="18"/>
      <c r="F3244" s="31"/>
      <c r="H3244" s="36"/>
    </row>
    <row r="3245" spans="3:8" x14ac:dyDescent="0.25">
      <c r="C3245" s="31"/>
      <c r="D3245" s="31"/>
      <c r="E3245" s="18"/>
      <c r="F3245" s="31"/>
      <c r="H3245" s="36"/>
    </row>
    <row r="3246" spans="3:8" x14ac:dyDescent="0.25">
      <c r="C3246" s="31"/>
      <c r="D3246" s="31"/>
      <c r="E3246" s="18"/>
      <c r="F3246" s="31"/>
      <c r="H3246" s="36"/>
    </row>
    <row r="3247" spans="3:8" x14ac:dyDescent="0.25">
      <c r="C3247" s="31"/>
      <c r="D3247" s="31"/>
      <c r="E3247" s="18"/>
      <c r="F3247" s="31"/>
      <c r="H3247" s="36"/>
    </row>
    <row r="3248" spans="3:8" x14ac:dyDescent="0.25">
      <c r="C3248" s="31"/>
      <c r="D3248" s="31"/>
      <c r="E3248" s="18"/>
      <c r="F3248" s="31"/>
      <c r="H3248" s="36"/>
    </row>
    <row r="3249" spans="3:8" x14ac:dyDescent="0.25">
      <c r="C3249" s="31"/>
      <c r="D3249" s="31"/>
      <c r="E3249" s="18"/>
      <c r="F3249" s="31"/>
      <c r="H3249" s="36"/>
    </row>
    <row r="3250" spans="3:8" x14ac:dyDescent="0.25">
      <c r="C3250" s="31"/>
      <c r="D3250" s="31"/>
      <c r="E3250" s="18"/>
      <c r="F3250" s="31"/>
      <c r="H3250" s="36"/>
    </row>
    <row r="3251" spans="3:8" x14ac:dyDescent="0.25">
      <c r="C3251" s="31"/>
      <c r="D3251" s="31"/>
      <c r="E3251" s="18"/>
      <c r="F3251" s="31"/>
      <c r="H3251" s="36"/>
    </row>
    <row r="3252" spans="3:8" x14ac:dyDescent="0.25">
      <c r="C3252" s="31"/>
      <c r="D3252" s="31"/>
      <c r="E3252" s="18"/>
      <c r="F3252" s="31"/>
      <c r="H3252" s="36"/>
    </row>
    <row r="3253" spans="3:8" x14ac:dyDescent="0.25">
      <c r="C3253" s="31"/>
      <c r="D3253" s="31"/>
      <c r="E3253" s="18"/>
      <c r="F3253" s="31"/>
      <c r="H3253" s="36"/>
    </row>
    <row r="3254" spans="3:8" x14ac:dyDescent="0.25">
      <c r="C3254" s="31"/>
      <c r="D3254" s="31"/>
      <c r="E3254" s="18"/>
      <c r="F3254" s="31"/>
      <c r="H3254" s="36"/>
    </row>
    <row r="3255" spans="3:8" x14ac:dyDescent="0.25">
      <c r="C3255" s="31"/>
      <c r="D3255" s="31"/>
      <c r="E3255" s="18"/>
      <c r="F3255" s="31"/>
      <c r="H3255" s="36"/>
    </row>
    <row r="3256" spans="3:8" x14ac:dyDescent="0.25">
      <c r="C3256" s="31"/>
      <c r="D3256" s="31"/>
      <c r="E3256" s="18"/>
      <c r="F3256" s="31"/>
      <c r="H3256" s="36"/>
    </row>
    <row r="3257" spans="3:8" x14ac:dyDescent="0.25">
      <c r="C3257" s="31"/>
      <c r="D3257" s="31"/>
      <c r="E3257" s="18"/>
      <c r="F3257" s="31"/>
      <c r="H3257" s="36"/>
    </row>
    <row r="3258" spans="3:8" x14ac:dyDescent="0.25">
      <c r="C3258" s="31"/>
      <c r="D3258" s="31"/>
      <c r="E3258" s="18"/>
      <c r="F3258" s="31"/>
      <c r="H3258" s="36"/>
    </row>
    <row r="3259" spans="3:8" x14ac:dyDescent="0.25">
      <c r="C3259" s="31"/>
      <c r="D3259" s="31"/>
      <c r="E3259" s="18"/>
      <c r="F3259" s="31"/>
      <c r="H3259" s="36"/>
    </row>
    <row r="3260" spans="3:8" x14ac:dyDescent="0.25">
      <c r="C3260" s="31"/>
      <c r="D3260" s="31"/>
      <c r="E3260" s="18"/>
      <c r="F3260" s="31"/>
      <c r="H3260" s="36"/>
    </row>
    <row r="3261" spans="3:8" x14ac:dyDescent="0.25">
      <c r="C3261" s="31"/>
      <c r="D3261" s="31"/>
      <c r="E3261" s="18"/>
      <c r="F3261" s="31"/>
      <c r="H3261" s="36"/>
    </row>
    <row r="3262" spans="3:8" x14ac:dyDescent="0.25">
      <c r="C3262" s="31"/>
      <c r="D3262" s="31"/>
      <c r="E3262" s="18"/>
      <c r="F3262" s="31"/>
      <c r="H3262" s="36"/>
    </row>
    <row r="3263" spans="3:8" x14ac:dyDescent="0.25">
      <c r="C3263" s="31"/>
      <c r="D3263" s="31"/>
      <c r="E3263" s="18"/>
      <c r="F3263" s="31"/>
      <c r="H3263" s="36"/>
    </row>
    <row r="3264" spans="3:8" x14ac:dyDescent="0.25">
      <c r="C3264" s="31"/>
      <c r="D3264" s="31"/>
      <c r="E3264" s="18"/>
      <c r="F3264" s="31"/>
      <c r="H3264" s="36"/>
    </row>
    <row r="3265" spans="3:8" x14ac:dyDescent="0.25">
      <c r="C3265" s="31"/>
      <c r="D3265" s="31"/>
      <c r="E3265" s="18"/>
      <c r="F3265" s="31"/>
      <c r="H3265" s="36"/>
    </row>
    <row r="3266" spans="3:8" x14ac:dyDescent="0.25">
      <c r="C3266" s="31"/>
      <c r="D3266" s="31"/>
      <c r="E3266" s="18"/>
      <c r="F3266" s="31"/>
      <c r="H3266" s="36"/>
    </row>
    <row r="3267" spans="3:8" x14ac:dyDescent="0.25">
      <c r="C3267" s="31"/>
      <c r="D3267" s="31"/>
      <c r="E3267" s="18"/>
      <c r="F3267" s="31"/>
      <c r="H3267" s="36"/>
    </row>
    <row r="3268" spans="3:8" x14ac:dyDescent="0.25">
      <c r="C3268" s="31"/>
      <c r="D3268" s="31"/>
      <c r="E3268" s="18"/>
      <c r="F3268" s="31"/>
      <c r="H3268" s="36"/>
    </row>
    <row r="3269" spans="3:8" x14ac:dyDescent="0.25">
      <c r="C3269" s="31"/>
      <c r="D3269" s="31"/>
      <c r="E3269" s="18"/>
      <c r="F3269" s="31"/>
      <c r="H3269" s="36"/>
    </row>
    <row r="3270" spans="3:8" x14ac:dyDescent="0.25">
      <c r="C3270" s="31"/>
      <c r="D3270" s="31"/>
      <c r="E3270" s="18"/>
      <c r="F3270" s="31"/>
      <c r="H3270" s="36"/>
    </row>
    <row r="3271" spans="3:8" x14ac:dyDescent="0.25">
      <c r="C3271" s="31"/>
      <c r="D3271" s="31"/>
      <c r="E3271" s="18"/>
      <c r="F3271" s="31"/>
      <c r="H3271" s="36"/>
    </row>
    <row r="3272" spans="3:8" x14ac:dyDescent="0.25">
      <c r="C3272" s="31"/>
      <c r="D3272" s="31"/>
      <c r="E3272" s="18"/>
      <c r="F3272" s="31"/>
      <c r="H3272" s="36"/>
    </row>
    <row r="3273" spans="3:8" x14ac:dyDescent="0.25">
      <c r="C3273" s="31"/>
      <c r="D3273" s="31"/>
      <c r="E3273" s="18"/>
      <c r="F3273" s="31"/>
      <c r="H3273" s="36"/>
    </row>
    <row r="3274" spans="3:8" x14ac:dyDescent="0.25">
      <c r="C3274" s="31"/>
      <c r="D3274" s="31"/>
      <c r="E3274" s="18"/>
      <c r="F3274" s="31"/>
      <c r="H3274" s="36"/>
    </row>
    <row r="3275" spans="3:8" x14ac:dyDescent="0.25">
      <c r="C3275" s="31"/>
      <c r="D3275" s="31"/>
      <c r="E3275" s="18"/>
      <c r="F3275" s="31"/>
      <c r="H3275" s="36"/>
    </row>
    <row r="3276" spans="3:8" x14ac:dyDescent="0.25">
      <c r="C3276" s="31"/>
      <c r="D3276" s="31"/>
      <c r="E3276" s="18"/>
      <c r="F3276" s="31"/>
      <c r="H3276" s="36"/>
    </row>
    <row r="3277" spans="3:8" x14ac:dyDescent="0.25">
      <c r="C3277" s="31"/>
      <c r="D3277" s="31"/>
      <c r="E3277" s="18"/>
      <c r="F3277" s="31"/>
      <c r="H3277" s="36"/>
    </row>
    <row r="3278" spans="3:8" x14ac:dyDescent="0.25">
      <c r="C3278" s="31"/>
      <c r="D3278" s="31"/>
      <c r="E3278" s="18"/>
      <c r="F3278" s="31"/>
      <c r="H3278" s="36"/>
    </row>
    <row r="3279" spans="3:8" x14ac:dyDescent="0.25">
      <c r="C3279" s="31"/>
      <c r="D3279" s="31"/>
      <c r="E3279" s="18"/>
      <c r="F3279" s="31"/>
      <c r="H3279" s="36"/>
    </row>
    <row r="3280" spans="3:8" x14ac:dyDescent="0.25">
      <c r="C3280" s="31"/>
      <c r="D3280" s="31"/>
      <c r="E3280" s="18"/>
      <c r="F3280" s="31"/>
      <c r="H3280" s="36"/>
    </row>
    <row r="3281" spans="3:8" x14ac:dyDescent="0.25">
      <c r="C3281" s="31"/>
      <c r="D3281" s="31"/>
      <c r="E3281" s="18"/>
      <c r="F3281" s="31"/>
      <c r="H3281" s="36"/>
    </row>
    <row r="3282" spans="3:8" x14ac:dyDescent="0.25">
      <c r="C3282" s="31"/>
      <c r="D3282" s="31"/>
      <c r="E3282" s="18"/>
      <c r="F3282" s="31"/>
      <c r="H3282" s="36"/>
    </row>
    <row r="3283" spans="3:8" x14ac:dyDescent="0.25">
      <c r="C3283" s="31"/>
      <c r="D3283" s="31"/>
      <c r="E3283" s="18"/>
      <c r="F3283" s="31"/>
      <c r="H3283" s="36"/>
    </row>
    <row r="3284" spans="3:8" x14ac:dyDescent="0.25">
      <c r="C3284" s="31"/>
      <c r="D3284" s="31"/>
      <c r="E3284" s="18"/>
      <c r="F3284" s="31"/>
      <c r="H3284" s="36"/>
    </row>
    <row r="3285" spans="3:8" x14ac:dyDescent="0.25">
      <c r="C3285" s="31"/>
      <c r="D3285" s="31"/>
      <c r="E3285" s="18"/>
      <c r="F3285" s="31"/>
      <c r="H3285" s="36"/>
    </row>
    <row r="3286" spans="3:8" x14ac:dyDescent="0.25">
      <c r="C3286" s="31"/>
      <c r="D3286" s="31"/>
      <c r="E3286" s="18"/>
      <c r="F3286" s="31"/>
      <c r="H3286" s="36"/>
    </row>
    <row r="3287" spans="3:8" x14ac:dyDescent="0.25">
      <c r="C3287" s="31"/>
      <c r="D3287" s="31"/>
      <c r="E3287" s="18"/>
      <c r="F3287" s="31"/>
      <c r="H3287" s="36"/>
    </row>
    <row r="3288" spans="3:8" x14ac:dyDescent="0.25">
      <c r="C3288" s="31"/>
      <c r="D3288" s="31"/>
      <c r="E3288" s="18"/>
      <c r="F3288" s="31"/>
      <c r="H3288" s="36"/>
    </row>
    <row r="3289" spans="3:8" x14ac:dyDescent="0.25">
      <c r="C3289" s="31"/>
      <c r="D3289" s="31"/>
      <c r="E3289" s="18"/>
      <c r="F3289" s="31"/>
      <c r="H3289" s="36"/>
    </row>
    <row r="3290" spans="3:8" x14ac:dyDescent="0.25">
      <c r="C3290" s="31"/>
      <c r="D3290" s="31"/>
      <c r="E3290" s="18"/>
      <c r="F3290" s="31"/>
      <c r="H3290" s="36"/>
    </row>
    <row r="3291" spans="3:8" x14ac:dyDescent="0.25">
      <c r="C3291" s="31"/>
      <c r="D3291" s="31"/>
      <c r="E3291" s="18"/>
      <c r="F3291" s="31"/>
      <c r="H3291" s="36"/>
    </row>
    <row r="3292" spans="3:8" x14ac:dyDescent="0.25">
      <c r="C3292" s="31"/>
      <c r="D3292" s="31"/>
      <c r="E3292" s="18"/>
      <c r="F3292" s="31"/>
      <c r="H3292" s="36"/>
    </row>
    <row r="3293" spans="3:8" x14ac:dyDescent="0.25">
      <c r="C3293" s="31"/>
      <c r="D3293" s="31"/>
      <c r="E3293" s="18"/>
      <c r="F3293" s="31"/>
      <c r="H3293" s="36"/>
    </row>
    <row r="3294" spans="3:8" x14ac:dyDescent="0.25">
      <c r="C3294" s="31"/>
      <c r="D3294" s="31"/>
      <c r="E3294" s="18"/>
      <c r="F3294" s="31"/>
      <c r="H3294" s="36"/>
    </row>
    <row r="3295" spans="3:8" x14ac:dyDescent="0.25">
      <c r="C3295" s="31"/>
      <c r="D3295" s="31"/>
      <c r="E3295" s="18"/>
      <c r="F3295" s="31"/>
      <c r="H3295" s="36"/>
    </row>
    <row r="3296" spans="3:8" x14ac:dyDescent="0.25">
      <c r="C3296" s="31"/>
      <c r="D3296" s="31"/>
      <c r="E3296" s="18"/>
      <c r="F3296" s="31"/>
      <c r="H3296" s="36"/>
    </row>
    <row r="3297" spans="3:8" x14ac:dyDescent="0.25">
      <c r="C3297" s="31"/>
      <c r="D3297" s="31"/>
      <c r="E3297" s="18"/>
      <c r="F3297" s="31"/>
      <c r="H3297" s="36"/>
    </row>
    <row r="3298" spans="3:8" x14ac:dyDescent="0.25">
      <c r="C3298" s="31"/>
      <c r="D3298" s="31"/>
      <c r="E3298" s="18"/>
      <c r="F3298" s="31"/>
      <c r="H3298" s="36"/>
    </row>
    <row r="3299" spans="3:8" x14ac:dyDescent="0.25">
      <c r="C3299" s="31"/>
      <c r="D3299" s="31"/>
      <c r="E3299" s="18"/>
      <c r="F3299" s="31"/>
      <c r="H3299" s="36"/>
    </row>
    <row r="3300" spans="3:8" x14ac:dyDescent="0.25">
      <c r="C3300" s="31"/>
      <c r="D3300" s="31"/>
      <c r="E3300" s="18"/>
      <c r="F3300" s="31"/>
      <c r="H3300" s="36"/>
    </row>
    <row r="3301" spans="3:8" x14ac:dyDescent="0.25">
      <c r="C3301" s="31"/>
      <c r="D3301" s="31"/>
      <c r="E3301" s="18"/>
      <c r="F3301" s="31"/>
      <c r="H3301" s="36"/>
    </row>
    <row r="3302" spans="3:8" x14ac:dyDescent="0.25">
      <c r="C3302" s="31"/>
      <c r="D3302" s="31"/>
      <c r="E3302" s="18"/>
      <c r="F3302" s="31"/>
      <c r="H3302" s="36"/>
    </row>
    <row r="3303" spans="3:8" x14ac:dyDescent="0.25">
      <c r="C3303" s="31"/>
      <c r="D3303" s="31"/>
      <c r="E3303" s="18"/>
      <c r="F3303" s="31"/>
      <c r="H3303" s="36"/>
    </row>
    <row r="3304" spans="3:8" x14ac:dyDescent="0.25">
      <c r="C3304" s="31"/>
      <c r="D3304" s="31"/>
      <c r="E3304" s="18"/>
      <c r="F3304" s="31"/>
      <c r="H3304" s="36"/>
    </row>
    <row r="3305" spans="3:8" x14ac:dyDescent="0.25">
      <c r="C3305" s="31"/>
      <c r="D3305" s="31"/>
      <c r="E3305" s="18"/>
      <c r="F3305" s="31"/>
      <c r="H3305" s="36"/>
    </row>
    <row r="3306" spans="3:8" x14ac:dyDescent="0.25">
      <c r="C3306" s="31"/>
      <c r="D3306" s="31"/>
      <c r="E3306" s="18"/>
      <c r="F3306" s="31"/>
      <c r="H3306" s="36"/>
    </row>
    <row r="3307" spans="3:8" x14ac:dyDescent="0.25">
      <c r="C3307" s="31"/>
      <c r="D3307" s="31"/>
      <c r="E3307" s="18"/>
      <c r="F3307" s="31"/>
      <c r="H3307" s="36"/>
    </row>
    <row r="3308" spans="3:8" x14ac:dyDescent="0.25">
      <c r="C3308" s="31"/>
      <c r="D3308" s="31"/>
      <c r="E3308" s="18"/>
      <c r="F3308" s="31"/>
      <c r="H3308" s="36"/>
    </row>
    <row r="3309" spans="3:8" x14ac:dyDescent="0.25">
      <c r="C3309" s="31"/>
      <c r="D3309" s="31"/>
      <c r="E3309" s="18"/>
      <c r="F3309" s="31"/>
      <c r="H3309" s="36"/>
    </row>
    <row r="3310" spans="3:8" x14ac:dyDescent="0.25">
      <c r="C3310" s="31"/>
      <c r="D3310" s="31"/>
      <c r="E3310" s="18"/>
      <c r="F3310" s="31"/>
      <c r="H3310" s="36"/>
    </row>
    <row r="3311" spans="3:8" x14ac:dyDescent="0.25">
      <c r="C3311" s="31"/>
      <c r="D3311" s="31"/>
      <c r="E3311" s="18"/>
      <c r="F3311" s="31"/>
      <c r="H3311" s="36"/>
    </row>
    <row r="3312" spans="3:8" x14ac:dyDescent="0.25">
      <c r="C3312" s="31"/>
      <c r="D3312" s="31"/>
      <c r="E3312" s="18"/>
      <c r="F3312" s="31"/>
      <c r="H3312" s="36"/>
    </row>
    <row r="3313" spans="3:8" x14ac:dyDescent="0.25">
      <c r="C3313" s="31"/>
      <c r="D3313" s="31"/>
      <c r="E3313" s="18"/>
      <c r="F3313" s="31"/>
      <c r="H3313" s="36"/>
    </row>
    <row r="3314" spans="3:8" x14ac:dyDescent="0.25">
      <c r="C3314" s="31"/>
      <c r="D3314" s="31"/>
      <c r="E3314" s="18"/>
      <c r="F3314" s="31"/>
      <c r="H3314" s="36"/>
    </row>
    <row r="3315" spans="3:8" x14ac:dyDescent="0.25">
      <c r="C3315" s="31"/>
      <c r="D3315" s="31"/>
      <c r="E3315" s="18"/>
      <c r="F3315" s="31"/>
      <c r="H3315" s="36"/>
    </row>
    <row r="3316" spans="3:8" x14ac:dyDescent="0.25">
      <c r="C3316" s="31"/>
      <c r="D3316" s="31"/>
      <c r="E3316" s="18"/>
      <c r="F3316" s="31"/>
      <c r="H3316" s="36"/>
    </row>
    <row r="3317" spans="3:8" x14ac:dyDescent="0.25">
      <c r="C3317" s="31"/>
      <c r="D3317" s="31"/>
      <c r="E3317" s="18"/>
      <c r="F3317" s="31"/>
      <c r="H3317" s="36"/>
    </row>
    <row r="3318" spans="3:8" x14ac:dyDescent="0.25">
      <c r="C3318" s="31"/>
      <c r="D3318" s="31"/>
      <c r="E3318" s="18"/>
      <c r="F3318" s="31"/>
      <c r="H3318" s="36"/>
    </row>
    <row r="3319" spans="3:8" x14ac:dyDescent="0.25">
      <c r="C3319" s="31"/>
      <c r="D3319" s="31"/>
      <c r="E3319" s="18"/>
      <c r="F3319" s="31"/>
      <c r="H3319" s="36"/>
    </row>
    <row r="3320" spans="3:8" x14ac:dyDescent="0.25">
      <c r="C3320" s="31"/>
      <c r="D3320" s="31"/>
      <c r="E3320" s="18"/>
      <c r="F3320" s="31"/>
      <c r="H3320" s="36"/>
    </row>
    <row r="3321" spans="3:8" x14ac:dyDescent="0.25">
      <c r="C3321" s="31"/>
      <c r="D3321" s="31"/>
      <c r="E3321" s="18"/>
      <c r="F3321" s="31"/>
      <c r="H3321" s="36"/>
    </row>
    <row r="3322" spans="3:8" x14ac:dyDescent="0.25">
      <c r="C3322" s="31"/>
      <c r="D3322" s="31"/>
      <c r="E3322" s="18"/>
      <c r="F3322" s="31"/>
      <c r="H3322" s="36"/>
    </row>
    <row r="3323" spans="3:8" x14ac:dyDescent="0.25">
      <c r="C3323" s="31"/>
      <c r="D3323" s="31"/>
      <c r="E3323" s="18"/>
      <c r="F3323" s="31"/>
      <c r="H3323" s="36"/>
    </row>
    <row r="3324" spans="3:8" x14ac:dyDescent="0.25">
      <c r="C3324" s="31"/>
      <c r="D3324" s="31"/>
      <c r="E3324" s="18"/>
      <c r="F3324" s="31"/>
      <c r="H3324" s="36"/>
    </row>
    <row r="3325" spans="3:8" x14ac:dyDescent="0.25">
      <c r="C3325" s="31"/>
      <c r="D3325" s="31"/>
      <c r="E3325" s="18"/>
      <c r="F3325" s="31"/>
      <c r="H3325" s="36"/>
    </row>
    <row r="3326" spans="3:8" x14ac:dyDescent="0.25">
      <c r="C3326" s="31"/>
      <c r="D3326" s="31"/>
      <c r="E3326" s="18"/>
      <c r="F3326" s="31"/>
      <c r="H3326" s="36"/>
    </row>
    <row r="3327" spans="3:8" x14ac:dyDescent="0.25">
      <c r="C3327" s="31"/>
      <c r="D3327" s="31"/>
      <c r="E3327" s="18"/>
      <c r="F3327" s="31"/>
      <c r="H3327" s="36"/>
    </row>
    <row r="3328" spans="3:8" x14ac:dyDescent="0.25">
      <c r="C3328" s="31"/>
      <c r="D3328" s="31"/>
      <c r="E3328" s="18"/>
      <c r="F3328" s="31"/>
      <c r="H3328" s="36"/>
    </row>
    <row r="3329" spans="3:8" x14ac:dyDescent="0.25">
      <c r="C3329" s="31"/>
      <c r="D3329" s="31"/>
      <c r="E3329" s="18"/>
      <c r="F3329" s="31"/>
      <c r="H3329" s="36"/>
    </row>
    <row r="3330" spans="3:8" x14ac:dyDescent="0.25">
      <c r="C3330" s="31"/>
      <c r="D3330" s="31"/>
      <c r="E3330" s="18"/>
      <c r="F3330" s="31"/>
      <c r="H3330" s="36"/>
    </row>
    <row r="3331" spans="3:8" x14ac:dyDescent="0.25">
      <c r="C3331" s="31"/>
      <c r="D3331" s="31"/>
      <c r="E3331" s="18"/>
      <c r="F3331" s="31"/>
      <c r="H3331" s="36"/>
    </row>
    <row r="3332" spans="3:8" x14ac:dyDescent="0.25">
      <c r="C3332" s="31"/>
      <c r="D3332" s="31"/>
      <c r="E3332" s="18"/>
      <c r="F3332" s="31"/>
      <c r="H3332" s="36"/>
    </row>
    <row r="3333" spans="3:8" x14ac:dyDescent="0.25">
      <c r="C3333" s="31"/>
      <c r="D3333" s="31"/>
      <c r="E3333" s="18"/>
      <c r="F3333" s="31"/>
      <c r="H3333" s="36"/>
    </row>
    <row r="3334" spans="3:8" x14ac:dyDescent="0.25">
      <c r="C3334" s="31"/>
      <c r="D3334" s="31"/>
      <c r="E3334" s="18"/>
      <c r="F3334" s="31"/>
      <c r="H3334" s="36"/>
    </row>
    <row r="3335" spans="3:8" x14ac:dyDescent="0.25">
      <c r="C3335" s="31"/>
      <c r="D3335" s="31"/>
      <c r="E3335" s="18"/>
      <c r="F3335" s="31"/>
      <c r="H3335" s="36"/>
    </row>
    <row r="3336" spans="3:8" x14ac:dyDescent="0.25">
      <c r="C3336" s="31"/>
      <c r="D3336" s="31"/>
      <c r="E3336" s="18"/>
      <c r="F3336" s="31"/>
      <c r="H3336" s="36"/>
    </row>
    <row r="3337" spans="3:8" x14ac:dyDescent="0.25">
      <c r="C3337" s="31"/>
      <c r="D3337" s="31"/>
      <c r="E3337" s="18"/>
      <c r="F3337" s="31"/>
      <c r="H3337" s="36"/>
    </row>
    <row r="3338" spans="3:8" x14ac:dyDescent="0.25">
      <c r="C3338" s="31"/>
      <c r="D3338" s="31"/>
      <c r="E3338" s="18"/>
      <c r="F3338" s="31"/>
      <c r="H3338" s="36"/>
    </row>
    <row r="3339" spans="3:8" x14ac:dyDescent="0.25">
      <c r="C3339" s="31"/>
      <c r="D3339" s="31"/>
      <c r="E3339" s="18"/>
      <c r="F3339" s="31"/>
      <c r="H3339" s="36"/>
    </row>
    <row r="3340" spans="3:8" x14ac:dyDescent="0.25">
      <c r="C3340" s="31"/>
      <c r="D3340" s="31"/>
      <c r="E3340" s="18"/>
      <c r="F3340" s="31"/>
      <c r="H3340" s="36"/>
    </row>
    <row r="3341" spans="3:8" x14ac:dyDescent="0.25">
      <c r="C3341" s="31"/>
      <c r="D3341" s="31"/>
      <c r="E3341" s="18"/>
      <c r="F3341" s="31"/>
      <c r="H3341" s="36"/>
    </row>
    <row r="3342" spans="3:8" x14ac:dyDescent="0.25">
      <c r="C3342" s="31"/>
      <c r="D3342" s="31"/>
      <c r="E3342" s="18"/>
      <c r="F3342" s="31"/>
      <c r="H3342" s="36"/>
    </row>
    <row r="3343" spans="3:8" x14ac:dyDescent="0.25">
      <c r="C3343" s="31"/>
      <c r="D3343" s="31"/>
      <c r="E3343" s="18"/>
      <c r="F3343" s="31"/>
      <c r="H3343" s="36"/>
    </row>
    <row r="3344" spans="3:8" x14ac:dyDescent="0.25">
      <c r="C3344" s="31"/>
      <c r="D3344" s="31"/>
      <c r="E3344" s="18"/>
      <c r="F3344" s="31"/>
      <c r="H3344" s="36"/>
    </row>
    <row r="3345" spans="3:8" x14ac:dyDescent="0.25">
      <c r="C3345" s="31"/>
      <c r="D3345" s="31"/>
      <c r="E3345" s="18"/>
      <c r="F3345" s="31"/>
      <c r="H3345" s="36"/>
    </row>
    <row r="3346" spans="3:8" x14ac:dyDescent="0.25">
      <c r="C3346" s="31"/>
      <c r="D3346" s="31"/>
      <c r="E3346" s="18"/>
      <c r="F3346" s="31"/>
      <c r="H3346" s="36"/>
    </row>
    <row r="3347" spans="3:8" x14ac:dyDescent="0.25">
      <c r="C3347" s="31"/>
      <c r="D3347" s="31"/>
      <c r="E3347" s="18"/>
      <c r="F3347" s="31"/>
      <c r="H3347" s="36"/>
    </row>
    <row r="3348" spans="3:8" x14ac:dyDescent="0.25">
      <c r="C3348" s="31"/>
      <c r="D3348" s="31"/>
      <c r="E3348" s="18"/>
      <c r="F3348" s="31"/>
      <c r="H3348" s="36"/>
    </row>
    <row r="3349" spans="3:8" x14ac:dyDescent="0.25">
      <c r="C3349" s="31"/>
      <c r="D3349" s="31"/>
      <c r="E3349" s="18"/>
      <c r="F3349" s="31"/>
      <c r="H3349" s="36"/>
    </row>
    <row r="3350" spans="3:8" x14ac:dyDescent="0.25">
      <c r="C3350" s="31"/>
      <c r="D3350" s="31"/>
      <c r="E3350" s="18"/>
      <c r="F3350" s="31"/>
      <c r="H3350" s="36"/>
    </row>
    <row r="3351" spans="3:8" x14ac:dyDescent="0.25">
      <c r="C3351" s="31"/>
      <c r="D3351" s="31"/>
      <c r="E3351" s="18"/>
      <c r="F3351" s="31"/>
      <c r="H3351" s="36"/>
    </row>
    <row r="3352" spans="3:8" x14ac:dyDescent="0.25">
      <c r="C3352" s="31"/>
      <c r="D3352" s="31"/>
      <c r="E3352" s="18"/>
      <c r="F3352" s="31"/>
      <c r="H3352" s="36"/>
    </row>
    <row r="3353" spans="3:8" x14ac:dyDescent="0.25">
      <c r="C3353" s="31"/>
      <c r="D3353" s="31"/>
      <c r="E3353" s="18"/>
      <c r="F3353" s="31"/>
      <c r="H3353" s="36"/>
    </row>
    <row r="3354" spans="3:8" x14ac:dyDescent="0.25">
      <c r="C3354" s="31"/>
      <c r="D3354" s="31"/>
      <c r="E3354" s="18"/>
      <c r="F3354" s="31"/>
      <c r="H3354" s="36"/>
    </row>
    <row r="3355" spans="3:8" x14ac:dyDescent="0.25">
      <c r="C3355" s="31"/>
      <c r="D3355" s="31"/>
      <c r="E3355" s="18"/>
      <c r="F3355" s="31"/>
      <c r="H3355" s="36"/>
    </row>
    <row r="3356" spans="3:8" x14ac:dyDescent="0.25">
      <c r="C3356" s="31"/>
      <c r="D3356" s="31"/>
      <c r="E3356" s="18"/>
      <c r="F3356" s="31"/>
      <c r="H3356" s="36"/>
    </row>
    <row r="3357" spans="3:8" x14ac:dyDescent="0.25">
      <c r="C3357" s="31"/>
      <c r="D3357" s="31"/>
      <c r="E3357" s="18"/>
      <c r="F3357" s="31"/>
      <c r="H3357" s="36"/>
    </row>
    <row r="3358" spans="3:8" x14ac:dyDescent="0.25">
      <c r="C3358" s="31"/>
      <c r="D3358" s="31"/>
      <c r="E3358" s="18"/>
      <c r="F3358" s="31"/>
      <c r="H3358" s="36"/>
    </row>
    <row r="3359" spans="3:8" x14ac:dyDescent="0.25">
      <c r="C3359" s="31"/>
      <c r="D3359" s="31"/>
      <c r="E3359" s="18"/>
      <c r="F3359" s="31"/>
      <c r="H3359" s="36"/>
    </row>
    <row r="3360" spans="3:8" x14ac:dyDescent="0.25">
      <c r="C3360" s="31"/>
      <c r="D3360" s="31"/>
      <c r="E3360" s="18"/>
      <c r="F3360" s="31"/>
      <c r="H3360" s="36"/>
    </row>
    <row r="3361" spans="3:8" x14ac:dyDescent="0.25">
      <c r="C3361" s="31"/>
      <c r="D3361" s="31"/>
      <c r="E3361" s="18"/>
      <c r="F3361" s="31"/>
      <c r="H3361" s="36"/>
    </row>
    <row r="3362" spans="3:8" x14ac:dyDescent="0.25">
      <c r="C3362" s="31"/>
      <c r="D3362" s="31"/>
      <c r="E3362" s="18"/>
      <c r="F3362" s="31"/>
      <c r="H3362" s="36"/>
    </row>
    <row r="3363" spans="3:8" x14ac:dyDescent="0.25">
      <c r="C3363" s="31"/>
      <c r="D3363" s="31"/>
      <c r="E3363" s="18"/>
      <c r="F3363" s="31"/>
      <c r="H3363" s="36"/>
    </row>
    <row r="3364" spans="3:8" x14ac:dyDescent="0.25">
      <c r="C3364" s="31"/>
      <c r="D3364" s="31"/>
      <c r="E3364" s="18"/>
      <c r="F3364" s="31"/>
      <c r="H3364" s="36"/>
    </row>
    <row r="3365" spans="3:8" x14ac:dyDescent="0.25">
      <c r="C3365" s="31"/>
      <c r="D3365" s="31"/>
      <c r="E3365" s="18"/>
      <c r="F3365" s="31"/>
      <c r="H3365" s="36"/>
    </row>
    <row r="3366" spans="3:8" x14ac:dyDescent="0.25">
      <c r="C3366" s="31"/>
      <c r="D3366" s="31"/>
      <c r="E3366" s="18"/>
      <c r="F3366" s="31"/>
      <c r="H3366" s="36"/>
    </row>
    <row r="3367" spans="3:8" x14ac:dyDescent="0.25">
      <c r="C3367" s="31"/>
      <c r="D3367" s="31"/>
      <c r="E3367" s="18"/>
      <c r="F3367" s="31"/>
      <c r="H3367" s="36"/>
    </row>
    <row r="3368" spans="3:8" x14ac:dyDescent="0.25">
      <c r="C3368" s="31"/>
      <c r="D3368" s="31"/>
      <c r="E3368" s="18"/>
      <c r="F3368" s="31"/>
      <c r="H3368" s="36"/>
    </row>
    <row r="3369" spans="3:8" x14ac:dyDescent="0.25">
      <c r="C3369" s="31"/>
      <c r="D3369" s="31"/>
      <c r="E3369" s="18"/>
      <c r="F3369" s="31"/>
      <c r="H3369" s="36"/>
    </row>
    <row r="3370" spans="3:8" x14ac:dyDescent="0.25">
      <c r="C3370" s="31"/>
      <c r="D3370" s="31"/>
      <c r="E3370" s="18"/>
      <c r="F3370" s="31"/>
      <c r="H3370" s="36"/>
    </row>
    <row r="3371" spans="3:8" x14ac:dyDescent="0.25">
      <c r="C3371" s="31"/>
      <c r="D3371" s="31"/>
      <c r="E3371" s="18"/>
      <c r="F3371" s="31"/>
      <c r="H3371" s="36"/>
    </row>
    <row r="3372" spans="3:8" x14ac:dyDescent="0.25">
      <c r="C3372" s="31"/>
      <c r="D3372" s="31"/>
      <c r="E3372" s="18"/>
      <c r="F3372" s="31"/>
      <c r="H3372" s="36"/>
    </row>
    <row r="3373" spans="3:8" x14ac:dyDescent="0.25">
      <c r="C3373" s="31"/>
      <c r="D3373" s="31"/>
      <c r="E3373" s="18"/>
      <c r="F3373" s="31"/>
      <c r="H3373" s="36"/>
    </row>
    <row r="3374" spans="3:8" x14ac:dyDescent="0.25">
      <c r="C3374" s="31"/>
      <c r="D3374" s="31"/>
      <c r="E3374" s="18"/>
      <c r="F3374" s="31"/>
      <c r="H3374" s="36"/>
    </row>
    <row r="3375" spans="3:8" x14ac:dyDescent="0.25">
      <c r="C3375" s="31"/>
      <c r="D3375" s="31"/>
      <c r="E3375" s="18"/>
      <c r="F3375" s="31"/>
      <c r="H3375" s="36"/>
    </row>
    <row r="3376" spans="3:8" x14ac:dyDescent="0.25">
      <c r="C3376" s="31"/>
      <c r="D3376" s="31"/>
      <c r="E3376" s="18"/>
      <c r="F3376" s="31"/>
      <c r="H3376" s="36"/>
    </row>
    <row r="3377" spans="3:8" x14ac:dyDescent="0.25">
      <c r="C3377" s="31"/>
      <c r="D3377" s="31"/>
      <c r="E3377" s="18"/>
      <c r="F3377" s="31"/>
      <c r="H3377" s="36"/>
    </row>
    <row r="3378" spans="3:8" x14ac:dyDescent="0.25">
      <c r="C3378" s="31"/>
      <c r="D3378" s="31"/>
      <c r="E3378" s="18"/>
      <c r="F3378" s="31"/>
      <c r="H3378" s="36"/>
    </row>
    <row r="3379" spans="3:8" x14ac:dyDescent="0.25">
      <c r="C3379" s="31"/>
      <c r="D3379" s="31"/>
      <c r="E3379" s="18"/>
      <c r="F3379" s="31"/>
      <c r="H3379" s="36"/>
    </row>
    <row r="3380" spans="3:8" x14ac:dyDescent="0.25">
      <c r="C3380" s="31"/>
      <c r="D3380" s="31"/>
      <c r="E3380" s="18"/>
      <c r="F3380" s="31"/>
      <c r="H3380" s="36"/>
    </row>
    <row r="3381" spans="3:8" x14ac:dyDescent="0.25">
      <c r="C3381" s="31"/>
      <c r="D3381" s="31"/>
      <c r="E3381" s="18"/>
      <c r="F3381" s="31"/>
      <c r="H3381" s="36"/>
    </row>
    <row r="3382" spans="3:8" x14ac:dyDescent="0.25">
      <c r="C3382" s="31"/>
      <c r="D3382" s="31"/>
      <c r="E3382" s="18"/>
      <c r="F3382" s="31"/>
      <c r="H3382" s="36"/>
    </row>
    <row r="3383" spans="3:8" x14ac:dyDescent="0.25">
      <c r="C3383" s="31"/>
      <c r="D3383" s="31"/>
      <c r="E3383" s="18"/>
      <c r="F3383" s="31"/>
      <c r="H3383" s="36"/>
    </row>
    <row r="3384" spans="3:8" x14ac:dyDescent="0.25">
      <c r="C3384" s="31"/>
      <c r="D3384" s="31"/>
      <c r="E3384" s="18"/>
      <c r="F3384" s="31"/>
      <c r="H3384" s="36"/>
    </row>
    <row r="3385" spans="3:8" x14ac:dyDescent="0.25">
      <c r="C3385" s="31"/>
      <c r="D3385" s="31"/>
      <c r="E3385" s="18"/>
      <c r="F3385" s="31"/>
      <c r="H3385" s="36"/>
    </row>
    <row r="3386" spans="3:8" x14ac:dyDescent="0.25">
      <c r="C3386" s="31"/>
      <c r="D3386" s="31"/>
      <c r="E3386" s="18"/>
      <c r="F3386" s="31"/>
      <c r="H3386" s="36"/>
    </row>
    <row r="3387" spans="3:8" x14ac:dyDescent="0.25">
      <c r="C3387" s="31"/>
      <c r="D3387" s="31"/>
      <c r="E3387" s="18"/>
      <c r="F3387" s="31"/>
      <c r="H3387" s="36"/>
    </row>
    <row r="3388" spans="3:8" x14ac:dyDescent="0.25">
      <c r="C3388" s="31"/>
      <c r="D3388" s="31"/>
      <c r="E3388" s="18"/>
      <c r="F3388" s="31"/>
      <c r="H3388" s="36"/>
    </row>
    <row r="3389" spans="3:8" x14ac:dyDescent="0.25">
      <c r="C3389" s="31"/>
      <c r="D3389" s="31"/>
      <c r="E3389" s="18"/>
      <c r="F3389" s="31"/>
      <c r="H3389" s="36"/>
    </row>
    <row r="3390" spans="3:8" x14ac:dyDescent="0.25">
      <c r="C3390" s="31"/>
      <c r="D3390" s="31"/>
      <c r="E3390" s="18"/>
      <c r="F3390" s="31"/>
      <c r="H3390" s="36"/>
    </row>
    <row r="3391" spans="3:8" x14ac:dyDescent="0.25">
      <c r="C3391" s="31"/>
      <c r="D3391" s="31"/>
      <c r="E3391" s="18"/>
      <c r="F3391" s="31"/>
      <c r="H3391" s="36"/>
    </row>
    <row r="3392" spans="3:8" x14ac:dyDescent="0.25">
      <c r="C3392" s="31"/>
      <c r="D3392" s="31"/>
      <c r="E3392" s="18"/>
      <c r="F3392" s="31"/>
      <c r="H3392" s="36"/>
    </row>
    <row r="3393" spans="3:8" x14ac:dyDescent="0.25">
      <c r="C3393" s="31"/>
      <c r="D3393" s="31"/>
      <c r="E3393" s="18"/>
      <c r="F3393" s="31"/>
      <c r="H3393" s="36"/>
    </row>
    <row r="3394" spans="3:8" x14ac:dyDescent="0.25">
      <c r="C3394" s="31"/>
      <c r="D3394" s="31"/>
      <c r="E3394" s="18"/>
      <c r="F3394" s="31"/>
      <c r="H3394" s="36"/>
    </row>
    <row r="3395" spans="3:8" x14ac:dyDescent="0.25">
      <c r="C3395" s="31"/>
      <c r="D3395" s="31"/>
      <c r="E3395" s="18"/>
      <c r="F3395" s="31"/>
      <c r="H3395" s="36"/>
    </row>
    <row r="3396" spans="3:8" x14ac:dyDescent="0.25">
      <c r="C3396" s="31"/>
      <c r="D3396" s="31"/>
      <c r="E3396" s="18"/>
      <c r="F3396" s="31"/>
      <c r="H3396" s="36"/>
    </row>
    <row r="3397" spans="3:8" x14ac:dyDescent="0.25">
      <c r="C3397" s="31"/>
      <c r="D3397" s="31"/>
      <c r="E3397" s="18"/>
      <c r="F3397" s="31"/>
      <c r="H3397" s="36"/>
    </row>
    <row r="3398" spans="3:8" x14ac:dyDescent="0.25">
      <c r="C3398" s="31"/>
      <c r="D3398" s="31"/>
      <c r="E3398" s="18"/>
      <c r="F3398" s="31"/>
      <c r="H3398" s="36"/>
    </row>
    <row r="3399" spans="3:8" x14ac:dyDescent="0.25">
      <c r="C3399" s="31"/>
      <c r="D3399" s="31"/>
      <c r="E3399" s="18"/>
      <c r="F3399" s="31"/>
      <c r="H3399" s="36"/>
    </row>
    <row r="3400" spans="3:8" x14ac:dyDescent="0.25">
      <c r="C3400" s="31"/>
      <c r="D3400" s="31"/>
      <c r="E3400" s="18"/>
      <c r="F3400" s="31"/>
      <c r="H3400" s="36"/>
    </row>
    <row r="3401" spans="3:8" x14ac:dyDescent="0.25">
      <c r="C3401" s="31"/>
      <c r="D3401" s="31"/>
      <c r="E3401" s="18"/>
      <c r="F3401" s="31"/>
      <c r="H3401" s="36"/>
    </row>
    <row r="3402" spans="3:8" x14ac:dyDescent="0.25">
      <c r="C3402" s="31"/>
      <c r="D3402" s="31"/>
      <c r="E3402" s="18"/>
      <c r="F3402" s="31"/>
      <c r="H3402" s="36"/>
    </row>
    <row r="3403" spans="3:8" x14ac:dyDescent="0.25">
      <c r="C3403" s="31"/>
      <c r="D3403" s="31"/>
      <c r="E3403" s="18"/>
      <c r="F3403" s="31"/>
      <c r="H3403" s="36"/>
    </row>
    <row r="3404" spans="3:8" x14ac:dyDescent="0.25">
      <c r="C3404" s="31"/>
      <c r="D3404" s="31"/>
      <c r="E3404" s="18"/>
      <c r="F3404" s="31"/>
      <c r="H3404" s="36"/>
    </row>
    <row r="3405" spans="3:8" x14ac:dyDescent="0.25">
      <c r="C3405" s="31"/>
      <c r="D3405" s="31"/>
      <c r="E3405" s="18"/>
      <c r="F3405" s="31"/>
      <c r="H3405" s="36"/>
    </row>
    <row r="3406" spans="3:8" x14ac:dyDescent="0.25">
      <c r="C3406" s="31"/>
      <c r="D3406" s="31"/>
      <c r="E3406" s="18"/>
      <c r="F3406" s="31"/>
      <c r="H3406" s="36"/>
    </row>
    <row r="3407" spans="3:8" x14ac:dyDescent="0.25">
      <c r="C3407" s="31"/>
      <c r="D3407" s="31"/>
      <c r="E3407" s="18"/>
      <c r="F3407" s="31"/>
      <c r="H3407" s="36"/>
    </row>
    <row r="3408" spans="3:8" x14ac:dyDescent="0.25">
      <c r="C3408" s="31"/>
      <c r="D3408" s="31"/>
      <c r="E3408" s="18"/>
      <c r="F3408" s="31"/>
      <c r="H3408" s="36"/>
    </row>
    <row r="3409" spans="3:8" x14ac:dyDescent="0.25">
      <c r="C3409" s="31"/>
      <c r="D3409" s="31"/>
      <c r="E3409" s="18"/>
      <c r="F3409" s="31"/>
      <c r="H3409" s="36"/>
    </row>
    <row r="3410" spans="3:8" x14ac:dyDescent="0.25">
      <c r="C3410" s="31"/>
      <c r="D3410" s="31"/>
      <c r="E3410" s="18"/>
      <c r="F3410" s="31"/>
      <c r="H3410" s="36"/>
    </row>
    <row r="3411" spans="3:8" x14ac:dyDescent="0.25">
      <c r="C3411" s="31"/>
      <c r="D3411" s="31"/>
      <c r="E3411" s="18"/>
      <c r="F3411" s="31"/>
      <c r="H3411" s="36"/>
    </row>
    <row r="3412" spans="3:8" x14ac:dyDescent="0.25">
      <c r="C3412" s="31"/>
      <c r="D3412" s="31"/>
      <c r="E3412" s="18"/>
      <c r="F3412" s="31"/>
      <c r="H3412" s="36"/>
    </row>
    <row r="3413" spans="3:8" x14ac:dyDescent="0.25">
      <c r="C3413" s="31"/>
      <c r="D3413" s="31"/>
      <c r="E3413" s="18"/>
      <c r="F3413" s="31"/>
      <c r="H3413" s="36"/>
    </row>
    <row r="3414" spans="3:8" x14ac:dyDescent="0.25">
      <c r="C3414" s="31"/>
      <c r="D3414" s="31"/>
      <c r="E3414" s="18"/>
      <c r="F3414" s="31"/>
      <c r="H3414" s="36"/>
    </row>
    <row r="3415" spans="3:8" x14ac:dyDescent="0.25">
      <c r="C3415" s="31"/>
      <c r="D3415" s="31"/>
      <c r="E3415" s="18"/>
      <c r="F3415" s="31"/>
      <c r="H3415" s="36"/>
    </row>
    <row r="3416" spans="3:8" x14ac:dyDescent="0.25">
      <c r="C3416" s="31"/>
      <c r="D3416" s="31"/>
      <c r="E3416" s="18"/>
      <c r="F3416" s="31"/>
      <c r="H3416" s="36"/>
    </row>
    <row r="3417" spans="3:8" x14ac:dyDescent="0.25">
      <c r="C3417" s="31"/>
      <c r="D3417" s="31"/>
      <c r="E3417" s="18"/>
      <c r="F3417" s="31"/>
      <c r="H3417" s="36"/>
    </row>
    <row r="3418" spans="3:8" x14ac:dyDescent="0.25">
      <c r="C3418" s="31"/>
      <c r="D3418" s="31"/>
      <c r="E3418" s="18"/>
      <c r="F3418" s="31"/>
      <c r="H3418" s="36"/>
    </row>
    <row r="3419" spans="3:8" x14ac:dyDescent="0.25">
      <c r="C3419" s="31"/>
      <c r="D3419" s="31"/>
      <c r="E3419" s="18"/>
      <c r="F3419" s="31"/>
      <c r="H3419" s="36"/>
    </row>
    <row r="3420" spans="3:8" x14ac:dyDescent="0.25">
      <c r="C3420" s="31"/>
      <c r="D3420" s="31"/>
      <c r="E3420" s="18"/>
      <c r="F3420" s="31"/>
      <c r="H3420" s="36"/>
    </row>
    <row r="3421" spans="3:8" x14ac:dyDescent="0.25">
      <c r="C3421" s="31"/>
      <c r="D3421" s="31"/>
      <c r="E3421" s="18"/>
      <c r="F3421" s="31"/>
      <c r="H3421" s="36"/>
    </row>
    <row r="3422" spans="3:8" x14ac:dyDescent="0.25">
      <c r="C3422" s="31"/>
      <c r="D3422" s="31"/>
      <c r="E3422" s="18"/>
      <c r="F3422" s="31"/>
      <c r="H3422" s="36"/>
    </row>
    <row r="3423" spans="3:8" x14ac:dyDescent="0.25">
      <c r="C3423" s="31"/>
      <c r="D3423" s="31"/>
      <c r="E3423" s="18"/>
      <c r="F3423" s="31"/>
      <c r="H3423" s="36"/>
    </row>
    <row r="3424" spans="3:8" x14ac:dyDescent="0.25">
      <c r="C3424" s="31"/>
      <c r="D3424" s="31"/>
      <c r="E3424" s="18"/>
      <c r="F3424" s="31"/>
      <c r="H3424" s="36"/>
    </row>
    <row r="3425" spans="3:8" x14ac:dyDescent="0.25">
      <c r="C3425" s="31"/>
      <c r="D3425" s="31"/>
      <c r="E3425" s="18"/>
      <c r="F3425" s="31"/>
      <c r="H3425" s="36"/>
    </row>
    <row r="3426" spans="3:8" x14ac:dyDescent="0.25">
      <c r="C3426" s="31"/>
      <c r="D3426" s="31"/>
      <c r="E3426" s="18"/>
      <c r="F3426" s="31"/>
      <c r="H3426" s="36"/>
    </row>
    <row r="3427" spans="3:8" x14ac:dyDescent="0.25">
      <c r="C3427" s="31"/>
      <c r="D3427" s="31"/>
      <c r="E3427" s="18"/>
      <c r="F3427" s="31"/>
      <c r="H3427" s="36"/>
    </row>
    <row r="3428" spans="3:8" x14ac:dyDescent="0.25">
      <c r="C3428" s="31"/>
      <c r="D3428" s="31"/>
      <c r="E3428" s="18"/>
      <c r="F3428" s="31"/>
      <c r="H3428" s="36"/>
    </row>
    <row r="3429" spans="3:8" x14ac:dyDescent="0.25">
      <c r="C3429" s="31"/>
      <c r="D3429" s="31"/>
      <c r="E3429" s="18"/>
      <c r="F3429" s="31"/>
      <c r="H3429" s="36"/>
    </row>
    <row r="3430" spans="3:8" x14ac:dyDescent="0.25">
      <c r="C3430" s="31"/>
      <c r="D3430" s="31"/>
      <c r="E3430" s="18"/>
      <c r="F3430" s="31"/>
      <c r="H3430" s="36"/>
    </row>
    <row r="3431" spans="3:8" x14ac:dyDescent="0.25">
      <c r="C3431" s="31"/>
      <c r="D3431" s="31"/>
      <c r="E3431" s="18"/>
      <c r="F3431" s="31"/>
      <c r="H3431" s="36"/>
    </row>
    <row r="3432" spans="3:8" x14ac:dyDescent="0.25">
      <c r="C3432" s="31"/>
      <c r="D3432" s="31"/>
      <c r="E3432" s="18"/>
      <c r="F3432" s="31"/>
      <c r="H3432" s="36"/>
    </row>
    <row r="3433" spans="3:8" x14ac:dyDescent="0.25">
      <c r="C3433" s="31"/>
      <c r="D3433" s="31"/>
      <c r="E3433" s="18"/>
      <c r="F3433" s="31"/>
      <c r="H3433" s="36"/>
    </row>
    <row r="3434" spans="3:8" x14ac:dyDescent="0.25">
      <c r="C3434" s="31"/>
      <c r="D3434" s="31"/>
      <c r="E3434" s="18"/>
      <c r="F3434" s="31"/>
      <c r="H3434" s="36"/>
    </row>
    <row r="3435" spans="3:8" x14ac:dyDescent="0.25">
      <c r="C3435" s="31"/>
      <c r="D3435" s="31"/>
      <c r="E3435" s="18"/>
      <c r="F3435" s="31"/>
      <c r="H3435" s="36"/>
    </row>
    <row r="3436" spans="3:8" x14ac:dyDescent="0.25">
      <c r="C3436" s="31"/>
      <c r="D3436" s="31"/>
      <c r="E3436" s="18"/>
      <c r="F3436" s="31"/>
      <c r="H3436" s="36"/>
    </row>
    <row r="3437" spans="3:8" x14ac:dyDescent="0.25">
      <c r="C3437" s="31"/>
      <c r="D3437" s="31"/>
      <c r="E3437" s="18"/>
      <c r="F3437" s="31"/>
      <c r="H3437" s="36"/>
    </row>
    <row r="3438" spans="3:8" x14ac:dyDescent="0.25">
      <c r="C3438" s="31"/>
      <c r="D3438" s="31"/>
      <c r="E3438" s="18"/>
      <c r="F3438" s="31"/>
      <c r="H3438" s="36"/>
    </row>
    <row r="3439" spans="3:8" x14ac:dyDescent="0.25">
      <c r="C3439" s="31"/>
      <c r="D3439" s="31"/>
      <c r="E3439" s="18"/>
      <c r="F3439" s="31"/>
      <c r="H3439" s="36"/>
    </row>
    <row r="3440" spans="3:8" x14ac:dyDescent="0.25">
      <c r="C3440" s="31"/>
      <c r="D3440" s="31"/>
      <c r="E3440" s="18"/>
      <c r="F3440" s="31"/>
      <c r="H3440" s="36"/>
    </row>
    <row r="3441" spans="3:8" x14ac:dyDescent="0.25">
      <c r="C3441" s="31"/>
      <c r="D3441" s="31"/>
      <c r="E3441" s="18"/>
      <c r="F3441" s="31"/>
      <c r="H3441" s="36"/>
    </row>
    <row r="3442" spans="3:8" x14ac:dyDescent="0.25">
      <c r="C3442" s="31"/>
      <c r="D3442" s="31"/>
      <c r="E3442" s="18"/>
      <c r="F3442" s="31"/>
      <c r="H3442" s="36"/>
    </row>
    <row r="3443" spans="3:8" x14ac:dyDescent="0.25">
      <c r="C3443" s="31"/>
      <c r="D3443" s="31"/>
      <c r="E3443" s="18"/>
      <c r="F3443" s="31"/>
      <c r="H3443" s="36"/>
    </row>
    <row r="3444" spans="3:8" x14ac:dyDescent="0.25">
      <c r="C3444" s="31"/>
      <c r="D3444" s="31"/>
      <c r="E3444" s="18"/>
      <c r="F3444" s="31"/>
      <c r="H3444" s="36"/>
    </row>
    <row r="3445" spans="3:8" x14ac:dyDescent="0.25">
      <c r="C3445" s="31"/>
      <c r="D3445" s="31"/>
      <c r="E3445" s="18"/>
      <c r="F3445" s="31"/>
      <c r="H3445" s="36"/>
    </row>
    <row r="3446" spans="3:8" x14ac:dyDescent="0.25">
      <c r="C3446" s="31"/>
      <c r="D3446" s="31"/>
      <c r="E3446" s="18"/>
      <c r="F3446" s="31"/>
      <c r="H3446" s="36"/>
    </row>
    <row r="3447" spans="3:8" x14ac:dyDescent="0.25">
      <c r="C3447" s="31"/>
      <c r="D3447" s="31"/>
      <c r="E3447" s="18"/>
      <c r="F3447" s="31"/>
      <c r="H3447" s="36"/>
    </row>
    <row r="3448" spans="3:8" x14ac:dyDescent="0.25">
      <c r="C3448" s="31"/>
      <c r="D3448" s="31"/>
      <c r="E3448" s="18"/>
      <c r="F3448" s="31"/>
      <c r="H3448" s="36"/>
    </row>
    <row r="3449" spans="3:8" x14ac:dyDescent="0.25">
      <c r="C3449" s="31"/>
      <c r="D3449" s="31"/>
      <c r="E3449" s="18"/>
      <c r="F3449" s="31"/>
      <c r="H3449" s="36"/>
    </row>
    <row r="3450" spans="3:8" x14ac:dyDescent="0.25">
      <c r="C3450" s="31"/>
      <c r="D3450" s="31"/>
      <c r="E3450" s="18"/>
      <c r="F3450" s="31"/>
      <c r="H3450" s="36"/>
    </row>
    <row r="3451" spans="3:8" x14ac:dyDescent="0.25">
      <c r="C3451" s="31"/>
      <c r="D3451" s="31"/>
      <c r="E3451" s="18"/>
      <c r="F3451" s="31"/>
      <c r="H3451" s="36"/>
    </row>
    <row r="3452" spans="3:8" x14ac:dyDescent="0.25">
      <c r="C3452" s="31"/>
      <c r="D3452" s="31"/>
      <c r="E3452" s="18"/>
      <c r="F3452" s="31"/>
      <c r="H3452" s="36"/>
    </row>
    <row r="3453" spans="3:8" x14ac:dyDescent="0.25">
      <c r="C3453" s="31"/>
      <c r="D3453" s="31"/>
      <c r="E3453" s="18"/>
      <c r="F3453" s="31"/>
      <c r="H3453" s="36"/>
    </row>
    <row r="3454" spans="3:8" x14ac:dyDescent="0.25">
      <c r="C3454" s="31"/>
      <c r="D3454" s="31"/>
      <c r="E3454" s="18"/>
      <c r="F3454" s="31"/>
      <c r="H3454" s="36"/>
    </row>
    <row r="3455" spans="3:8" x14ac:dyDescent="0.25">
      <c r="C3455" s="31"/>
      <c r="D3455" s="31"/>
      <c r="E3455" s="18"/>
      <c r="F3455" s="31"/>
      <c r="H3455" s="36"/>
    </row>
    <row r="3456" spans="3:8" x14ac:dyDescent="0.25">
      <c r="C3456" s="31"/>
      <c r="D3456" s="31"/>
      <c r="E3456" s="18"/>
      <c r="F3456" s="31"/>
      <c r="H3456" s="36"/>
    </row>
    <row r="3457" spans="3:8" x14ac:dyDescent="0.25">
      <c r="C3457" s="31"/>
      <c r="D3457" s="31"/>
      <c r="E3457" s="18"/>
      <c r="F3457" s="31"/>
      <c r="H3457" s="36"/>
    </row>
    <row r="3458" spans="3:8" x14ac:dyDescent="0.25">
      <c r="C3458" s="31"/>
      <c r="D3458" s="31"/>
      <c r="E3458" s="18"/>
      <c r="F3458" s="31"/>
      <c r="H3458" s="36"/>
    </row>
    <row r="3459" spans="3:8" x14ac:dyDescent="0.25">
      <c r="C3459" s="31"/>
      <c r="D3459" s="31"/>
      <c r="E3459" s="18"/>
      <c r="F3459" s="31"/>
      <c r="H3459" s="36"/>
    </row>
    <row r="3460" spans="3:8" x14ac:dyDescent="0.25">
      <c r="C3460" s="31"/>
      <c r="D3460" s="31"/>
      <c r="E3460" s="18"/>
      <c r="F3460" s="31"/>
      <c r="H3460" s="36"/>
    </row>
    <row r="3461" spans="3:8" x14ac:dyDescent="0.25">
      <c r="C3461" s="31"/>
      <c r="D3461" s="31"/>
      <c r="E3461" s="18"/>
      <c r="F3461" s="31"/>
      <c r="H3461" s="36"/>
    </row>
    <row r="3462" spans="3:8" x14ac:dyDescent="0.25">
      <c r="C3462" s="31"/>
      <c r="D3462" s="31"/>
      <c r="E3462" s="18"/>
      <c r="F3462" s="31"/>
      <c r="H3462" s="36"/>
    </row>
    <row r="3463" spans="3:8" x14ac:dyDescent="0.25">
      <c r="C3463" s="31"/>
      <c r="D3463" s="31"/>
      <c r="E3463" s="18"/>
      <c r="F3463" s="31"/>
      <c r="H3463" s="36"/>
    </row>
    <row r="3464" spans="3:8" x14ac:dyDescent="0.25">
      <c r="C3464" s="31"/>
      <c r="D3464" s="31"/>
      <c r="E3464" s="18"/>
      <c r="F3464" s="31"/>
      <c r="H3464" s="36"/>
    </row>
    <row r="3465" spans="3:8" x14ac:dyDescent="0.25">
      <c r="C3465" s="31"/>
      <c r="D3465" s="31"/>
      <c r="E3465" s="18"/>
      <c r="F3465" s="31"/>
      <c r="H3465" s="36"/>
    </row>
    <row r="3466" spans="3:8" x14ac:dyDescent="0.25">
      <c r="C3466" s="31"/>
      <c r="D3466" s="31"/>
      <c r="E3466" s="18"/>
      <c r="F3466" s="31"/>
      <c r="H3466" s="36"/>
    </row>
    <row r="3467" spans="3:8" x14ac:dyDescent="0.25">
      <c r="C3467" s="31"/>
      <c r="D3467" s="31"/>
      <c r="E3467" s="18"/>
      <c r="F3467" s="31"/>
      <c r="H3467" s="36"/>
    </row>
    <row r="3468" spans="3:8" x14ac:dyDescent="0.25">
      <c r="C3468" s="31"/>
      <c r="D3468" s="31"/>
      <c r="E3468" s="18"/>
      <c r="F3468" s="31"/>
      <c r="H3468" s="36"/>
    </row>
    <row r="3469" spans="3:8" x14ac:dyDescent="0.25">
      <c r="C3469" s="31"/>
      <c r="D3469" s="31"/>
      <c r="E3469" s="18"/>
      <c r="F3469" s="31"/>
      <c r="H3469" s="36"/>
    </row>
    <row r="3470" spans="3:8" x14ac:dyDescent="0.25">
      <c r="C3470" s="31"/>
      <c r="D3470" s="31"/>
      <c r="E3470" s="18"/>
      <c r="F3470" s="31"/>
      <c r="H3470" s="36"/>
    </row>
    <row r="3471" spans="3:8" x14ac:dyDescent="0.25">
      <c r="C3471" s="31"/>
      <c r="D3471" s="31"/>
      <c r="E3471" s="18"/>
      <c r="F3471" s="31"/>
      <c r="H3471" s="36"/>
    </row>
    <row r="3472" spans="3:8" x14ac:dyDescent="0.25">
      <c r="C3472" s="31"/>
      <c r="D3472" s="31"/>
      <c r="E3472" s="18"/>
      <c r="F3472" s="31"/>
      <c r="H3472" s="36"/>
    </row>
    <row r="3473" spans="3:8" x14ac:dyDescent="0.25">
      <c r="C3473" s="31"/>
      <c r="D3473" s="31"/>
      <c r="E3473" s="18"/>
      <c r="F3473" s="31"/>
      <c r="H3473" s="36"/>
    </row>
    <row r="3474" spans="3:8" x14ac:dyDescent="0.25">
      <c r="C3474" s="31"/>
      <c r="D3474" s="31"/>
      <c r="E3474" s="18"/>
      <c r="F3474" s="31"/>
      <c r="H3474" s="36"/>
    </row>
    <row r="3475" spans="3:8" x14ac:dyDescent="0.25">
      <c r="C3475" s="31"/>
      <c r="D3475" s="31"/>
      <c r="E3475" s="18"/>
      <c r="F3475" s="31"/>
      <c r="H3475" s="36"/>
    </row>
    <row r="3476" spans="3:8" x14ac:dyDescent="0.25">
      <c r="C3476" s="31"/>
      <c r="D3476" s="31"/>
      <c r="E3476" s="18"/>
      <c r="F3476" s="31"/>
      <c r="H3476" s="36"/>
    </row>
    <row r="3477" spans="3:8" x14ac:dyDescent="0.25">
      <c r="C3477" s="31"/>
      <c r="D3477" s="31"/>
      <c r="E3477" s="18"/>
      <c r="F3477" s="31"/>
      <c r="H3477" s="36"/>
    </row>
    <row r="3478" spans="3:8" x14ac:dyDescent="0.25">
      <c r="C3478" s="31"/>
      <c r="D3478" s="31"/>
      <c r="E3478" s="18"/>
      <c r="F3478" s="31"/>
      <c r="H3478" s="36"/>
    </row>
    <row r="3479" spans="3:8" x14ac:dyDescent="0.25">
      <c r="C3479" s="31"/>
      <c r="D3479" s="31"/>
      <c r="E3479" s="18"/>
      <c r="F3479" s="31"/>
      <c r="H3479" s="36"/>
    </row>
    <row r="3480" spans="3:8" x14ac:dyDescent="0.25">
      <c r="C3480" s="31"/>
      <c r="D3480" s="31"/>
      <c r="E3480" s="18"/>
      <c r="F3480" s="31"/>
      <c r="H3480" s="36"/>
    </row>
    <row r="3481" spans="3:8" x14ac:dyDescent="0.25">
      <c r="C3481" s="31"/>
      <c r="D3481" s="31"/>
      <c r="E3481" s="18"/>
      <c r="F3481" s="31"/>
      <c r="H3481" s="36"/>
    </row>
    <row r="3482" spans="3:8" x14ac:dyDescent="0.25">
      <c r="C3482" s="31"/>
      <c r="D3482" s="31"/>
      <c r="E3482" s="18"/>
      <c r="F3482" s="31"/>
      <c r="H3482" s="36"/>
    </row>
    <row r="3483" spans="3:8" x14ac:dyDescent="0.25">
      <c r="C3483" s="31"/>
      <c r="D3483" s="31"/>
      <c r="E3483" s="18"/>
      <c r="F3483" s="31"/>
      <c r="H3483" s="36"/>
    </row>
    <row r="3484" spans="3:8" x14ac:dyDescent="0.25">
      <c r="C3484" s="31"/>
      <c r="D3484" s="31"/>
      <c r="E3484" s="18"/>
      <c r="F3484" s="31"/>
      <c r="H3484" s="36"/>
    </row>
    <row r="3485" spans="3:8" x14ac:dyDescent="0.25">
      <c r="C3485" s="31"/>
      <c r="D3485" s="31"/>
      <c r="E3485" s="18"/>
      <c r="F3485" s="31"/>
      <c r="H3485" s="36"/>
    </row>
    <row r="3486" spans="3:8" x14ac:dyDescent="0.25">
      <c r="C3486" s="31"/>
      <c r="D3486" s="31"/>
      <c r="E3486" s="18"/>
      <c r="F3486" s="31"/>
      <c r="H3486" s="36"/>
    </row>
    <row r="3487" spans="3:8" x14ac:dyDescent="0.25">
      <c r="C3487" s="31"/>
      <c r="D3487" s="31"/>
      <c r="E3487" s="18"/>
      <c r="F3487" s="31"/>
      <c r="H3487" s="36"/>
    </row>
    <row r="3488" spans="3:8" x14ac:dyDescent="0.25">
      <c r="C3488" s="31"/>
      <c r="D3488" s="31"/>
      <c r="E3488" s="18"/>
      <c r="F3488" s="31"/>
      <c r="H3488" s="36"/>
    </row>
    <row r="3489" spans="3:8" x14ac:dyDescent="0.25">
      <c r="C3489" s="31"/>
      <c r="D3489" s="31"/>
      <c r="E3489" s="18"/>
      <c r="F3489" s="31"/>
      <c r="H3489" s="36"/>
    </row>
    <row r="3490" spans="3:8" x14ac:dyDescent="0.25">
      <c r="C3490" s="31"/>
      <c r="D3490" s="31"/>
      <c r="E3490" s="18"/>
      <c r="F3490" s="31"/>
      <c r="H3490" s="36"/>
    </row>
    <row r="3491" spans="3:8" x14ac:dyDescent="0.25">
      <c r="C3491" s="31"/>
      <c r="D3491" s="31"/>
      <c r="E3491" s="18"/>
      <c r="F3491" s="31"/>
      <c r="H3491" s="36"/>
    </row>
    <row r="3492" spans="3:8" x14ac:dyDescent="0.25">
      <c r="C3492" s="31"/>
      <c r="D3492" s="31"/>
      <c r="E3492" s="18"/>
      <c r="F3492" s="31"/>
      <c r="H3492" s="36"/>
    </row>
    <row r="3493" spans="3:8" x14ac:dyDescent="0.25">
      <c r="C3493" s="31"/>
      <c r="D3493" s="31"/>
      <c r="E3493" s="18"/>
      <c r="F3493" s="31"/>
      <c r="H3493" s="36"/>
    </row>
    <row r="3494" spans="3:8" x14ac:dyDescent="0.25">
      <c r="C3494" s="31"/>
      <c r="D3494" s="31"/>
      <c r="E3494" s="18"/>
      <c r="F3494" s="31"/>
      <c r="H3494" s="36"/>
    </row>
    <row r="3495" spans="3:8" x14ac:dyDescent="0.25">
      <c r="C3495" s="31"/>
      <c r="D3495" s="31"/>
      <c r="E3495" s="18"/>
      <c r="F3495" s="31"/>
      <c r="H3495" s="36"/>
    </row>
    <row r="3496" spans="3:8" x14ac:dyDescent="0.25">
      <c r="C3496" s="31"/>
      <c r="D3496" s="31"/>
      <c r="E3496" s="18"/>
      <c r="F3496" s="31"/>
      <c r="H3496" s="36"/>
    </row>
    <row r="3497" spans="3:8" x14ac:dyDescent="0.25">
      <c r="C3497" s="31"/>
      <c r="D3497" s="31"/>
      <c r="E3497" s="18"/>
      <c r="F3497" s="31"/>
      <c r="H3497" s="36"/>
    </row>
    <row r="3498" spans="3:8" x14ac:dyDescent="0.25">
      <c r="C3498" s="31"/>
      <c r="D3498" s="31"/>
      <c r="E3498" s="18"/>
      <c r="F3498" s="31"/>
      <c r="H3498" s="36"/>
    </row>
    <row r="3499" spans="3:8" x14ac:dyDescent="0.25">
      <c r="C3499" s="31"/>
      <c r="D3499" s="31"/>
      <c r="E3499" s="18"/>
      <c r="F3499" s="31"/>
      <c r="H3499" s="36"/>
    </row>
    <row r="3500" spans="3:8" x14ac:dyDescent="0.25">
      <c r="C3500" s="31"/>
      <c r="D3500" s="31"/>
      <c r="E3500" s="18"/>
      <c r="F3500" s="31"/>
      <c r="H3500" s="36"/>
    </row>
    <row r="3501" spans="3:8" x14ac:dyDescent="0.25">
      <c r="C3501" s="31"/>
      <c r="D3501" s="31"/>
      <c r="E3501" s="18"/>
      <c r="F3501" s="31"/>
      <c r="H3501" s="36"/>
    </row>
    <row r="3502" spans="3:8" x14ac:dyDescent="0.25">
      <c r="C3502" s="31"/>
      <c r="D3502" s="31"/>
      <c r="E3502" s="18"/>
      <c r="F3502" s="31"/>
      <c r="H3502" s="36"/>
    </row>
    <row r="3503" spans="3:8" x14ac:dyDescent="0.25">
      <c r="C3503" s="31"/>
      <c r="D3503" s="31"/>
      <c r="E3503" s="18"/>
      <c r="F3503" s="31"/>
      <c r="H3503" s="36"/>
    </row>
    <row r="3504" spans="3:8" x14ac:dyDescent="0.25">
      <c r="C3504" s="31"/>
      <c r="D3504" s="31"/>
      <c r="E3504" s="18"/>
      <c r="F3504" s="31"/>
      <c r="H3504" s="36"/>
    </row>
    <row r="3505" spans="3:8" x14ac:dyDescent="0.25">
      <c r="C3505" s="31"/>
      <c r="D3505" s="31"/>
      <c r="E3505" s="18"/>
      <c r="F3505" s="31"/>
      <c r="H3505" s="36"/>
    </row>
    <row r="3506" spans="3:8" x14ac:dyDescent="0.25">
      <c r="C3506" s="31"/>
      <c r="D3506" s="31"/>
      <c r="E3506" s="18"/>
      <c r="F3506" s="31"/>
      <c r="H3506" s="36"/>
    </row>
    <row r="3507" spans="3:8" x14ac:dyDescent="0.25">
      <c r="C3507" s="31"/>
      <c r="D3507" s="31"/>
      <c r="E3507" s="18"/>
      <c r="F3507" s="31"/>
      <c r="H3507" s="36"/>
    </row>
    <row r="3508" spans="3:8" x14ac:dyDescent="0.25">
      <c r="C3508" s="31"/>
      <c r="D3508" s="31"/>
      <c r="E3508" s="18"/>
      <c r="F3508" s="31"/>
      <c r="H3508" s="36"/>
    </row>
    <row r="3509" spans="3:8" x14ac:dyDescent="0.25">
      <c r="C3509" s="31"/>
      <c r="D3509" s="31"/>
      <c r="E3509" s="18"/>
      <c r="F3509" s="31"/>
      <c r="H3509" s="36"/>
    </row>
    <row r="3510" spans="3:8" x14ac:dyDescent="0.25">
      <c r="C3510" s="31"/>
      <c r="D3510" s="31"/>
      <c r="E3510" s="18"/>
      <c r="F3510" s="31"/>
      <c r="H3510" s="36"/>
    </row>
    <row r="3511" spans="3:8" x14ac:dyDescent="0.25">
      <c r="C3511" s="31"/>
      <c r="D3511" s="31"/>
      <c r="E3511" s="18"/>
      <c r="F3511" s="31"/>
      <c r="H3511" s="36"/>
    </row>
    <row r="3512" spans="3:8" x14ac:dyDescent="0.25">
      <c r="C3512" s="31"/>
      <c r="D3512" s="31"/>
      <c r="E3512" s="18"/>
      <c r="F3512" s="31"/>
      <c r="H3512" s="36"/>
    </row>
    <row r="3513" spans="3:8" x14ac:dyDescent="0.25">
      <c r="C3513" s="31"/>
      <c r="D3513" s="31"/>
      <c r="E3513" s="18"/>
      <c r="F3513" s="31"/>
      <c r="H3513" s="36"/>
    </row>
    <row r="3514" spans="3:8" x14ac:dyDescent="0.25">
      <c r="C3514" s="31"/>
      <c r="D3514" s="31"/>
      <c r="E3514" s="18"/>
      <c r="F3514" s="31"/>
      <c r="H3514" s="36"/>
    </row>
    <row r="3515" spans="3:8" x14ac:dyDescent="0.25">
      <c r="C3515" s="31"/>
      <c r="D3515" s="31"/>
      <c r="E3515" s="18"/>
      <c r="F3515" s="31"/>
      <c r="H3515" s="36"/>
    </row>
    <row r="3516" spans="3:8" x14ac:dyDescent="0.25">
      <c r="C3516" s="31"/>
      <c r="D3516" s="31"/>
      <c r="E3516" s="18"/>
      <c r="F3516" s="31"/>
      <c r="H3516" s="36"/>
    </row>
    <row r="3517" spans="3:8" x14ac:dyDescent="0.25">
      <c r="C3517" s="31"/>
      <c r="D3517" s="31"/>
      <c r="E3517" s="18"/>
      <c r="F3517" s="31"/>
      <c r="H3517" s="36"/>
    </row>
    <row r="3518" spans="3:8" x14ac:dyDescent="0.25">
      <c r="C3518" s="31"/>
      <c r="D3518" s="31"/>
      <c r="E3518" s="18"/>
      <c r="F3518" s="31"/>
      <c r="H3518" s="36"/>
    </row>
    <row r="3519" spans="3:8" x14ac:dyDescent="0.25">
      <c r="C3519" s="31"/>
      <c r="D3519" s="31"/>
      <c r="E3519" s="18"/>
      <c r="F3519" s="31"/>
      <c r="H3519" s="36"/>
    </row>
    <row r="3520" spans="3:8" x14ac:dyDescent="0.25">
      <c r="C3520" s="31"/>
      <c r="D3520" s="31"/>
      <c r="E3520" s="18"/>
      <c r="F3520" s="31"/>
      <c r="H3520" s="36"/>
    </row>
    <row r="3521" spans="3:8" x14ac:dyDescent="0.25">
      <c r="C3521" s="31"/>
      <c r="D3521" s="31"/>
      <c r="E3521" s="18"/>
      <c r="F3521" s="31"/>
      <c r="H3521" s="36"/>
    </row>
    <row r="3522" spans="3:8" x14ac:dyDescent="0.25">
      <c r="C3522" s="31"/>
      <c r="D3522" s="31"/>
      <c r="E3522" s="18"/>
      <c r="F3522" s="31"/>
      <c r="H3522" s="36"/>
    </row>
    <row r="3523" spans="3:8" x14ac:dyDescent="0.25">
      <c r="C3523" s="31"/>
      <c r="D3523" s="31"/>
      <c r="E3523" s="18"/>
      <c r="F3523" s="31"/>
      <c r="H3523" s="36"/>
    </row>
    <row r="3524" spans="3:8" x14ac:dyDescent="0.25">
      <c r="C3524" s="31"/>
      <c r="D3524" s="31"/>
      <c r="E3524" s="18"/>
      <c r="F3524" s="31"/>
      <c r="H3524" s="36"/>
    </row>
    <row r="3525" spans="3:8" x14ac:dyDescent="0.25">
      <c r="C3525" s="31"/>
      <c r="D3525" s="31"/>
      <c r="E3525" s="18"/>
      <c r="F3525" s="31"/>
      <c r="H3525" s="36"/>
    </row>
    <row r="3526" spans="3:8" x14ac:dyDescent="0.25">
      <c r="C3526" s="31"/>
      <c r="D3526" s="31"/>
      <c r="E3526" s="18"/>
      <c r="F3526" s="31"/>
      <c r="H3526" s="36"/>
    </row>
    <row r="3527" spans="3:8" x14ac:dyDescent="0.25">
      <c r="C3527" s="31"/>
      <c r="D3527" s="31"/>
      <c r="E3527" s="18"/>
      <c r="F3527" s="31"/>
      <c r="H3527" s="36"/>
    </row>
    <row r="3528" spans="3:8" x14ac:dyDescent="0.25">
      <c r="C3528" s="31"/>
      <c r="D3528" s="31"/>
      <c r="E3528" s="18"/>
      <c r="F3528" s="31"/>
      <c r="H3528" s="36"/>
    </row>
    <row r="3529" spans="3:8" x14ac:dyDescent="0.25">
      <c r="C3529" s="31"/>
      <c r="D3529" s="31"/>
      <c r="E3529" s="18"/>
      <c r="F3529" s="31"/>
      <c r="H3529" s="36"/>
    </row>
    <row r="3530" spans="3:8" x14ac:dyDescent="0.25">
      <c r="C3530" s="31"/>
      <c r="D3530" s="31"/>
      <c r="E3530" s="18"/>
      <c r="F3530" s="31"/>
      <c r="H3530" s="36"/>
    </row>
    <row r="3531" spans="3:8" x14ac:dyDescent="0.25">
      <c r="C3531" s="31"/>
      <c r="D3531" s="31"/>
      <c r="E3531" s="18"/>
      <c r="F3531" s="31"/>
      <c r="H3531" s="36"/>
    </row>
    <row r="3532" spans="3:8" x14ac:dyDescent="0.25">
      <c r="C3532" s="31"/>
      <c r="D3532" s="31"/>
      <c r="E3532" s="18"/>
      <c r="F3532" s="31"/>
      <c r="H3532" s="36"/>
    </row>
    <row r="3533" spans="3:8" x14ac:dyDescent="0.25">
      <c r="C3533" s="31"/>
      <c r="D3533" s="31"/>
      <c r="E3533" s="18"/>
      <c r="F3533" s="31"/>
      <c r="H3533" s="36"/>
    </row>
    <row r="3534" spans="3:8" x14ac:dyDescent="0.25">
      <c r="C3534" s="31"/>
      <c r="D3534" s="31"/>
      <c r="E3534" s="18"/>
      <c r="F3534" s="31"/>
      <c r="H3534" s="36"/>
    </row>
    <row r="3535" spans="3:8" x14ac:dyDescent="0.25">
      <c r="C3535" s="31"/>
      <c r="D3535" s="31"/>
      <c r="E3535" s="18"/>
      <c r="F3535" s="31"/>
      <c r="H3535" s="36"/>
    </row>
    <row r="3536" spans="3:8" x14ac:dyDescent="0.25">
      <c r="C3536" s="31"/>
      <c r="D3536" s="31"/>
      <c r="E3536" s="18"/>
      <c r="F3536" s="31"/>
      <c r="H3536" s="36"/>
    </row>
    <row r="3537" spans="3:8" x14ac:dyDescent="0.25">
      <c r="C3537" s="31"/>
      <c r="D3537" s="31"/>
      <c r="E3537" s="18"/>
      <c r="F3537" s="31"/>
      <c r="H3537" s="36"/>
    </row>
    <row r="3538" spans="3:8" x14ac:dyDescent="0.25">
      <c r="C3538" s="31"/>
      <c r="D3538" s="31"/>
      <c r="E3538" s="18"/>
      <c r="F3538" s="31"/>
      <c r="H3538" s="36"/>
    </row>
    <row r="3539" spans="3:8" x14ac:dyDescent="0.25">
      <c r="C3539" s="31"/>
      <c r="D3539" s="31"/>
      <c r="E3539" s="18"/>
      <c r="F3539" s="31"/>
      <c r="H3539" s="36"/>
    </row>
    <row r="3540" spans="3:8" x14ac:dyDescent="0.25">
      <c r="C3540" s="31"/>
      <c r="D3540" s="31"/>
      <c r="E3540" s="18"/>
      <c r="F3540" s="31"/>
      <c r="H3540" s="36"/>
    </row>
    <row r="3541" spans="3:8" x14ac:dyDescent="0.25">
      <c r="C3541" s="31"/>
      <c r="D3541" s="31"/>
      <c r="E3541" s="18"/>
      <c r="F3541" s="31"/>
      <c r="H3541" s="36"/>
    </row>
    <row r="3542" spans="3:8" x14ac:dyDescent="0.25">
      <c r="C3542" s="31"/>
      <c r="D3542" s="31"/>
      <c r="E3542" s="18"/>
      <c r="F3542" s="31"/>
      <c r="H3542" s="36"/>
    </row>
    <row r="3543" spans="3:8" x14ac:dyDescent="0.25">
      <c r="C3543" s="31"/>
      <c r="D3543" s="31"/>
      <c r="E3543" s="18"/>
      <c r="F3543" s="31"/>
      <c r="H3543" s="36"/>
    </row>
    <row r="3544" spans="3:8" x14ac:dyDescent="0.25">
      <c r="C3544" s="31"/>
      <c r="D3544" s="31"/>
      <c r="E3544" s="18"/>
      <c r="F3544" s="31"/>
      <c r="H3544" s="36"/>
    </row>
    <row r="3545" spans="3:8" x14ac:dyDescent="0.25">
      <c r="C3545" s="31"/>
      <c r="D3545" s="31"/>
      <c r="E3545" s="18"/>
      <c r="F3545" s="31"/>
      <c r="H3545" s="36"/>
    </row>
    <row r="3546" spans="3:8" x14ac:dyDescent="0.25">
      <c r="C3546" s="31"/>
      <c r="D3546" s="31"/>
      <c r="E3546" s="18"/>
      <c r="F3546" s="31"/>
      <c r="H3546" s="36"/>
    </row>
    <row r="3547" spans="3:8" x14ac:dyDescent="0.25">
      <c r="C3547" s="31"/>
      <c r="D3547" s="31"/>
      <c r="E3547" s="18"/>
      <c r="F3547" s="31"/>
      <c r="H3547" s="36"/>
    </row>
    <row r="3548" spans="3:8" x14ac:dyDescent="0.25">
      <c r="C3548" s="31"/>
      <c r="D3548" s="31"/>
      <c r="E3548" s="18"/>
      <c r="F3548" s="31"/>
      <c r="H3548" s="36"/>
    </row>
    <row r="3549" spans="3:8" x14ac:dyDescent="0.25">
      <c r="C3549" s="31"/>
      <c r="D3549" s="31"/>
      <c r="E3549" s="18"/>
      <c r="F3549" s="31"/>
      <c r="H3549" s="36"/>
    </row>
    <row r="3550" spans="3:8" x14ac:dyDescent="0.25">
      <c r="C3550" s="31"/>
      <c r="D3550" s="31"/>
      <c r="E3550" s="18"/>
      <c r="F3550" s="31"/>
      <c r="H3550" s="36"/>
    </row>
    <row r="3551" spans="3:8" x14ac:dyDescent="0.25">
      <c r="C3551" s="31"/>
      <c r="D3551" s="31"/>
      <c r="E3551" s="18"/>
      <c r="F3551" s="31"/>
      <c r="H3551" s="36"/>
    </row>
    <row r="3552" spans="3:8" x14ac:dyDescent="0.25">
      <c r="C3552" s="31"/>
      <c r="D3552" s="31"/>
      <c r="E3552" s="18"/>
      <c r="F3552" s="31"/>
      <c r="H3552" s="36"/>
    </row>
    <row r="3553" spans="3:8" x14ac:dyDescent="0.25">
      <c r="C3553" s="31"/>
      <c r="D3553" s="31"/>
      <c r="E3553" s="18"/>
      <c r="F3553" s="31"/>
      <c r="H3553" s="36"/>
    </row>
    <row r="3554" spans="3:8" x14ac:dyDescent="0.25">
      <c r="C3554" s="31"/>
      <c r="D3554" s="31"/>
      <c r="E3554" s="18"/>
      <c r="F3554" s="31"/>
      <c r="H3554" s="36"/>
    </row>
    <row r="3555" spans="3:8" x14ac:dyDescent="0.25">
      <c r="C3555" s="31"/>
      <c r="D3555" s="31"/>
      <c r="E3555" s="18"/>
      <c r="F3555" s="31"/>
      <c r="H3555" s="36"/>
    </row>
    <row r="3556" spans="3:8" x14ac:dyDescent="0.25">
      <c r="C3556" s="31"/>
      <c r="D3556" s="31"/>
      <c r="E3556" s="18"/>
      <c r="F3556" s="31"/>
      <c r="H3556" s="36"/>
    </row>
    <row r="3557" spans="3:8" x14ac:dyDescent="0.25">
      <c r="C3557" s="31"/>
      <c r="D3557" s="31"/>
      <c r="E3557" s="18"/>
      <c r="F3557" s="31"/>
      <c r="H3557" s="36"/>
    </row>
    <row r="3558" spans="3:8" x14ac:dyDescent="0.25">
      <c r="C3558" s="31"/>
      <c r="D3558" s="31"/>
      <c r="E3558" s="18"/>
      <c r="F3558" s="31"/>
      <c r="H3558" s="36"/>
    </row>
    <row r="3559" spans="3:8" x14ac:dyDescent="0.25">
      <c r="C3559" s="31"/>
      <c r="D3559" s="31"/>
      <c r="E3559" s="18"/>
      <c r="F3559" s="31"/>
      <c r="H3559" s="36"/>
    </row>
    <row r="3560" spans="3:8" x14ac:dyDescent="0.25">
      <c r="C3560" s="31"/>
      <c r="D3560" s="31"/>
      <c r="E3560" s="18"/>
      <c r="F3560" s="31"/>
      <c r="H3560" s="36"/>
    </row>
    <row r="3561" spans="3:8" x14ac:dyDescent="0.25">
      <c r="C3561" s="31"/>
      <c r="D3561" s="31"/>
      <c r="E3561" s="18"/>
      <c r="F3561" s="31"/>
      <c r="H3561" s="36"/>
    </row>
    <row r="3562" spans="3:8" x14ac:dyDescent="0.25">
      <c r="C3562" s="31"/>
      <c r="D3562" s="31"/>
      <c r="E3562" s="18"/>
      <c r="F3562" s="31"/>
      <c r="H3562" s="36"/>
    </row>
    <row r="3563" spans="3:8" x14ac:dyDescent="0.25">
      <c r="C3563" s="31"/>
      <c r="D3563" s="31"/>
      <c r="E3563" s="18"/>
      <c r="F3563" s="31"/>
      <c r="H3563" s="36"/>
    </row>
    <row r="3564" spans="3:8" x14ac:dyDescent="0.25">
      <c r="C3564" s="31"/>
      <c r="D3564" s="31"/>
      <c r="E3564" s="18"/>
      <c r="F3564" s="31"/>
      <c r="H3564" s="36"/>
    </row>
    <row r="3565" spans="3:8" x14ac:dyDescent="0.25">
      <c r="C3565" s="31"/>
      <c r="D3565" s="31"/>
      <c r="E3565" s="18"/>
      <c r="F3565" s="31"/>
      <c r="H3565" s="36"/>
    </row>
    <row r="3566" spans="3:8" x14ac:dyDescent="0.25">
      <c r="C3566" s="31"/>
      <c r="D3566" s="31"/>
      <c r="E3566" s="18"/>
      <c r="F3566" s="31"/>
      <c r="H3566" s="36"/>
    </row>
    <row r="3567" spans="3:8" x14ac:dyDescent="0.25">
      <c r="C3567" s="31"/>
      <c r="D3567" s="31"/>
      <c r="E3567" s="18"/>
      <c r="F3567" s="31"/>
      <c r="H3567" s="36"/>
    </row>
    <row r="3568" spans="3:8" x14ac:dyDescent="0.25">
      <c r="C3568" s="31"/>
      <c r="D3568" s="31"/>
      <c r="E3568" s="18"/>
      <c r="F3568" s="31"/>
      <c r="H3568" s="36"/>
    </row>
    <row r="3569" spans="3:8" x14ac:dyDescent="0.25">
      <c r="C3569" s="31"/>
      <c r="D3569" s="31"/>
      <c r="E3569" s="18"/>
      <c r="F3569" s="31"/>
      <c r="H3569" s="36"/>
    </row>
    <row r="3570" spans="3:8" x14ac:dyDescent="0.25">
      <c r="C3570" s="31"/>
      <c r="D3570" s="31"/>
      <c r="E3570" s="18"/>
      <c r="F3570" s="31"/>
      <c r="H3570" s="36"/>
    </row>
    <row r="3571" spans="3:8" x14ac:dyDescent="0.25">
      <c r="C3571" s="31"/>
      <c r="D3571" s="31"/>
      <c r="E3571" s="18"/>
      <c r="F3571" s="31"/>
      <c r="H3571" s="36"/>
    </row>
    <row r="3572" spans="3:8" x14ac:dyDescent="0.25">
      <c r="C3572" s="31"/>
      <c r="D3572" s="31"/>
      <c r="E3572" s="18"/>
      <c r="F3572" s="31"/>
      <c r="H3572" s="36"/>
    </row>
    <row r="3573" spans="3:8" x14ac:dyDescent="0.25">
      <c r="C3573" s="31"/>
      <c r="D3573" s="31"/>
      <c r="E3573" s="18"/>
      <c r="F3573" s="31"/>
      <c r="H3573" s="36"/>
    </row>
    <row r="3574" spans="3:8" x14ac:dyDescent="0.25">
      <c r="C3574" s="31"/>
      <c r="D3574" s="31"/>
      <c r="E3574" s="18"/>
      <c r="F3574" s="31"/>
      <c r="H3574" s="36"/>
    </row>
    <row r="3575" spans="3:8" x14ac:dyDescent="0.25">
      <c r="C3575" s="31"/>
      <c r="D3575" s="31"/>
      <c r="E3575" s="18"/>
      <c r="F3575" s="31"/>
      <c r="H3575" s="36"/>
    </row>
    <row r="3576" spans="3:8" x14ac:dyDescent="0.25">
      <c r="C3576" s="31"/>
      <c r="D3576" s="31"/>
      <c r="E3576" s="18"/>
      <c r="F3576" s="31"/>
      <c r="H3576" s="36"/>
    </row>
    <row r="3577" spans="3:8" x14ac:dyDescent="0.25">
      <c r="C3577" s="31"/>
      <c r="D3577" s="31"/>
      <c r="E3577" s="18"/>
      <c r="F3577" s="31"/>
      <c r="H3577" s="36"/>
    </row>
    <row r="3578" spans="3:8" x14ac:dyDescent="0.25">
      <c r="C3578" s="31"/>
      <c r="D3578" s="31"/>
      <c r="E3578" s="18"/>
      <c r="F3578" s="31"/>
      <c r="H3578" s="36"/>
    </row>
    <row r="3579" spans="3:8" x14ac:dyDescent="0.25">
      <c r="C3579" s="31"/>
      <c r="D3579" s="31"/>
      <c r="E3579" s="18"/>
      <c r="F3579" s="31"/>
      <c r="H3579" s="36"/>
    </row>
    <row r="3580" spans="3:8" x14ac:dyDescent="0.25">
      <c r="C3580" s="31"/>
      <c r="D3580" s="31"/>
      <c r="E3580" s="18"/>
      <c r="F3580" s="31"/>
      <c r="H3580" s="36"/>
    </row>
    <row r="3581" spans="3:8" x14ac:dyDescent="0.25">
      <c r="C3581" s="31"/>
      <c r="D3581" s="31"/>
      <c r="E3581" s="18"/>
      <c r="F3581" s="31"/>
      <c r="H3581" s="36"/>
    </row>
    <row r="3582" spans="3:8" x14ac:dyDescent="0.25">
      <c r="C3582" s="31"/>
      <c r="D3582" s="31"/>
      <c r="E3582" s="18"/>
      <c r="F3582" s="31"/>
      <c r="H3582" s="36"/>
    </row>
    <row r="3583" spans="3:8" x14ac:dyDescent="0.25">
      <c r="C3583" s="31"/>
      <c r="D3583" s="31"/>
      <c r="E3583" s="18"/>
      <c r="F3583" s="31"/>
      <c r="H3583" s="36"/>
    </row>
    <row r="3584" spans="3:8" x14ac:dyDescent="0.25">
      <c r="C3584" s="31"/>
      <c r="D3584" s="31"/>
      <c r="E3584" s="18"/>
      <c r="F3584" s="31"/>
      <c r="H3584" s="36"/>
    </row>
    <row r="3585" spans="3:8" x14ac:dyDescent="0.25">
      <c r="C3585" s="31"/>
      <c r="D3585" s="31"/>
      <c r="E3585" s="18"/>
      <c r="F3585" s="31"/>
      <c r="H3585" s="36"/>
    </row>
    <row r="3586" spans="3:8" x14ac:dyDescent="0.25">
      <c r="C3586" s="31"/>
      <c r="D3586" s="31"/>
      <c r="E3586" s="18"/>
      <c r="F3586" s="31"/>
      <c r="H3586" s="36"/>
    </row>
    <row r="3587" spans="3:8" x14ac:dyDescent="0.25">
      <c r="C3587" s="31"/>
      <c r="D3587" s="31"/>
      <c r="E3587" s="18"/>
      <c r="F3587" s="31"/>
      <c r="H3587" s="36"/>
    </row>
    <row r="3588" spans="3:8" x14ac:dyDescent="0.25">
      <c r="C3588" s="31"/>
      <c r="D3588" s="31"/>
      <c r="E3588" s="18"/>
      <c r="F3588" s="31"/>
      <c r="H3588" s="36"/>
    </row>
    <row r="3589" spans="3:8" x14ac:dyDescent="0.25">
      <c r="C3589" s="31"/>
      <c r="D3589" s="31"/>
      <c r="E3589" s="18"/>
      <c r="F3589" s="31"/>
      <c r="H3589" s="36"/>
    </row>
    <row r="3590" spans="3:8" x14ac:dyDescent="0.25">
      <c r="C3590" s="31"/>
      <c r="D3590" s="31"/>
      <c r="E3590" s="18"/>
      <c r="F3590" s="31"/>
      <c r="H3590" s="36"/>
    </row>
    <row r="3591" spans="3:8" x14ac:dyDescent="0.25">
      <c r="C3591" s="31"/>
      <c r="D3591" s="31"/>
      <c r="E3591" s="18"/>
      <c r="F3591" s="31"/>
      <c r="H3591" s="36"/>
    </row>
    <row r="3592" spans="3:8" x14ac:dyDescent="0.25">
      <c r="C3592" s="31"/>
      <c r="D3592" s="31"/>
      <c r="E3592" s="18"/>
      <c r="F3592" s="31"/>
      <c r="H3592" s="36"/>
    </row>
    <row r="3593" spans="3:8" x14ac:dyDescent="0.25">
      <c r="C3593" s="31"/>
      <c r="D3593" s="31"/>
      <c r="E3593" s="18"/>
      <c r="F3593" s="31"/>
      <c r="H3593" s="36"/>
    </row>
    <row r="3594" spans="3:8" x14ac:dyDescent="0.25">
      <c r="C3594" s="31"/>
      <c r="D3594" s="31"/>
      <c r="E3594" s="18"/>
      <c r="F3594" s="31"/>
      <c r="H3594" s="36"/>
    </row>
    <row r="3595" spans="3:8" x14ac:dyDescent="0.25">
      <c r="C3595" s="31"/>
      <c r="D3595" s="31"/>
      <c r="E3595" s="18"/>
      <c r="F3595" s="31"/>
      <c r="H3595" s="36"/>
    </row>
    <row r="3596" spans="3:8" x14ac:dyDescent="0.25">
      <c r="C3596" s="31"/>
      <c r="D3596" s="31"/>
      <c r="E3596" s="18"/>
      <c r="F3596" s="31"/>
      <c r="H3596" s="36"/>
    </row>
    <row r="3597" spans="3:8" x14ac:dyDescent="0.25">
      <c r="C3597" s="31"/>
      <c r="D3597" s="31"/>
      <c r="E3597" s="18"/>
      <c r="F3597" s="31"/>
      <c r="H3597" s="36"/>
    </row>
    <row r="3598" spans="3:8" x14ac:dyDescent="0.25">
      <c r="C3598" s="31"/>
      <c r="D3598" s="31"/>
      <c r="E3598" s="18"/>
      <c r="F3598" s="31"/>
      <c r="H3598" s="36"/>
    </row>
    <row r="3599" spans="3:8" x14ac:dyDescent="0.25">
      <c r="C3599" s="31"/>
      <c r="D3599" s="31"/>
      <c r="E3599" s="18"/>
      <c r="F3599" s="31"/>
      <c r="H3599" s="36"/>
    </row>
    <row r="3600" spans="3:8" x14ac:dyDescent="0.25">
      <c r="C3600" s="31"/>
      <c r="D3600" s="31"/>
      <c r="E3600" s="18"/>
      <c r="F3600" s="31"/>
      <c r="H3600" s="36"/>
    </row>
    <row r="3601" spans="3:8" x14ac:dyDescent="0.25">
      <c r="C3601" s="31"/>
      <c r="D3601" s="31"/>
      <c r="E3601" s="18"/>
      <c r="F3601" s="31"/>
      <c r="H3601" s="36"/>
    </row>
    <row r="3602" spans="3:8" x14ac:dyDescent="0.25">
      <c r="C3602" s="31"/>
      <c r="D3602" s="31"/>
      <c r="E3602" s="18"/>
      <c r="F3602" s="31"/>
      <c r="H3602" s="36"/>
    </row>
    <row r="3603" spans="3:8" x14ac:dyDescent="0.25">
      <c r="C3603" s="31"/>
      <c r="D3603" s="31"/>
      <c r="E3603" s="18"/>
      <c r="F3603" s="31"/>
      <c r="H3603" s="36"/>
    </row>
    <row r="3604" spans="3:8" x14ac:dyDescent="0.25">
      <c r="C3604" s="31"/>
      <c r="D3604" s="31"/>
      <c r="E3604" s="18"/>
      <c r="F3604" s="31"/>
      <c r="H3604" s="36"/>
    </row>
    <row r="3605" spans="3:8" x14ac:dyDescent="0.25">
      <c r="C3605" s="31"/>
      <c r="D3605" s="31"/>
      <c r="E3605" s="18"/>
      <c r="F3605" s="31"/>
      <c r="H3605" s="36"/>
    </row>
    <row r="3606" spans="3:8" x14ac:dyDescent="0.25">
      <c r="C3606" s="31"/>
      <c r="D3606" s="31"/>
      <c r="E3606" s="18"/>
      <c r="F3606" s="31"/>
      <c r="H3606" s="36"/>
    </row>
    <row r="3607" spans="3:8" x14ac:dyDescent="0.25">
      <c r="C3607" s="31"/>
      <c r="D3607" s="31"/>
      <c r="E3607" s="18"/>
      <c r="F3607" s="31"/>
      <c r="H3607" s="36"/>
    </row>
    <row r="3608" spans="3:8" x14ac:dyDescent="0.25">
      <c r="C3608" s="31"/>
      <c r="D3608" s="31"/>
      <c r="E3608" s="18"/>
      <c r="F3608" s="31"/>
      <c r="H3608" s="36"/>
    </row>
    <row r="3609" spans="3:8" x14ac:dyDescent="0.25">
      <c r="C3609" s="31"/>
      <c r="D3609" s="31"/>
      <c r="E3609" s="18"/>
      <c r="F3609" s="31"/>
      <c r="H3609" s="36"/>
    </row>
    <row r="3610" spans="3:8" x14ac:dyDescent="0.25">
      <c r="C3610" s="31"/>
      <c r="D3610" s="31"/>
      <c r="E3610" s="18"/>
      <c r="F3610" s="31"/>
      <c r="H3610" s="36"/>
    </row>
    <row r="3611" spans="3:8" x14ac:dyDescent="0.25">
      <c r="C3611" s="31"/>
      <c r="D3611" s="31"/>
      <c r="E3611" s="18"/>
      <c r="F3611" s="31"/>
      <c r="H3611" s="36"/>
    </row>
    <row r="3612" spans="3:8" x14ac:dyDescent="0.25">
      <c r="C3612" s="31"/>
      <c r="D3612" s="31"/>
      <c r="E3612" s="18"/>
      <c r="F3612" s="31"/>
      <c r="H3612" s="36"/>
    </row>
    <row r="3613" spans="3:8" x14ac:dyDescent="0.25">
      <c r="C3613" s="31"/>
      <c r="D3613" s="31"/>
      <c r="E3613" s="18"/>
      <c r="F3613" s="31"/>
      <c r="H3613" s="36"/>
    </row>
    <row r="3614" spans="3:8" x14ac:dyDescent="0.25">
      <c r="C3614" s="31"/>
      <c r="D3614" s="31"/>
      <c r="E3614" s="18"/>
      <c r="F3614" s="31"/>
      <c r="H3614" s="36"/>
    </row>
    <row r="3615" spans="3:8" x14ac:dyDescent="0.25">
      <c r="C3615" s="31"/>
      <c r="D3615" s="31"/>
      <c r="E3615" s="18"/>
      <c r="F3615" s="31"/>
      <c r="H3615" s="36"/>
    </row>
    <row r="3616" spans="3:8" x14ac:dyDescent="0.25">
      <c r="C3616" s="31"/>
      <c r="D3616" s="31"/>
      <c r="E3616" s="18"/>
      <c r="F3616" s="31"/>
      <c r="H3616" s="36"/>
    </row>
    <row r="3617" spans="3:8" x14ac:dyDescent="0.25">
      <c r="C3617" s="31"/>
      <c r="D3617" s="31"/>
      <c r="E3617" s="18"/>
      <c r="F3617" s="31"/>
      <c r="H3617" s="36"/>
    </row>
    <row r="3618" spans="3:8" x14ac:dyDescent="0.25">
      <c r="C3618" s="31"/>
      <c r="D3618" s="31"/>
      <c r="E3618" s="18"/>
      <c r="F3618" s="31"/>
      <c r="H3618" s="36"/>
    </row>
    <row r="3619" spans="3:8" x14ac:dyDescent="0.25">
      <c r="C3619" s="31"/>
      <c r="D3619" s="31"/>
      <c r="E3619" s="18"/>
      <c r="F3619" s="31"/>
      <c r="H3619" s="36"/>
    </row>
    <row r="3620" spans="3:8" x14ac:dyDescent="0.25">
      <c r="C3620" s="31"/>
      <c r="D3620" s="31"/>
      <c r="E3620" s="18"/>
      <c r="F3620" s="31"/>
      <c r="H3620" s="36"/>
    </row>
    <row r="3621" spans="3:8" x14ac:dyDescent="0.25">
      <c r="C3621" s="31"/>
      <c r="D3621" s="31"/>
      <c r="E3621" s="18"/>
      <c r="F3621" s="31"/>
      <c r="H3621" s="36"/>
    </row>
    <row r="3622" spans="3:8" x14ac:dyDescent="0.25">
      <c r="C3622" s="31"/>
      <c r="D3622" s="31"/>
      <c r="E3622" s="18"/>
      <c r="F3622" s="31"/>
      <c r="H3622" s="36"/>
    </row>
    <row r="3623" spans="3:8" x14ac:dyDescent="0.25">
      <c r="C3623" s="31"/>
      <c r="D3623" s="31"/>
      <c r="E3623" s="18"/>
      <c r="F3623" s="31"/>
      <c r="H3623" s="36"/>
    </row>
    <row r="3624" spans="3:8" x14ac:dyDescent="0.25">
      <c r="C3624" s="31"/>
      <c r="D3624" s="31"/>
      <c r="E3624" s="18"/>
      <c r="F3624" s="31"/>
      <c r="H3624" s="36"/>
    </row>
    <row r="3625" spans="3:8" x14ac:dyDescent="0.25">
      <c r="C3625" s="31"/>
      <c r="D3625" s="31"/>
      <c r="E3625" s="18"/>
      <c r="F3625" s="31"/>
      <c r="H3625" s="36"/>
    </row>
    <row r="3626" spans="3:8" x14ac:dyDescent="0.25">
      <c r="C3626" s="31"/>
      <c r="D3626" s="31"/>
      <c r="E3626" s="18"/>
      <c r="F3626" s="31"/>
      <c r="H3626" s="36"/>
    </row>
    <row r="3627" spans="3:8" x14ac:dyDescent="0.25">
      <c r="C3627" s="31"/>
      <c r="D3627" s="31"/>
      <c r="E3627" s="18"/>
      <c r="F3627" s="31"/>
      <c r="H3627" s="36"/>
    </row>
    <row r="3628" spans="3:8" x14ac:dyDescent="0.25">
      <c r="C3628" s="31"/>
      <c r="D3628" s="31"/>
      <c r="E3628" s="18"/>
      <c r="F3628" s="31"/>
      <c r="H3628" s="36"/>
    </row>
    <row r="3629" spans="3:8" x14ac:dyDescent="0.25">
      <c r="C3629" s="31"/>
      <c r="D3629" s="31"/>
      <c r="E3629" s="18"/>
      <c r="F3629" s="31"/>
      <c r="H3629" s="36"/>
    </row>
    <row r="3630" spans="3:8" x14ac:dyDescent="0.25">
      <c r="C3630" s="31"/>
      <c r="D3630" s="31"/>
      <c r="E3630" s="18"/>
      <c r="F3630" s="31"/>
      <c r="H3630" s="36"/>
    </row>
    <row r="3631" spans="3:8" x14ac:dyDescent="0.25">
      <c r="C3631" s="31"/>
      <c r="D3631" s="31"/>
      <c r="E3631" s="18"/>
      <c r="F3631" s="31"/>
      <c r="H3631" s="36"/>
    </row>
    <row r="3632" spans="3:8" x14ac:dyDescent="0.25">
      <c r="C3632" s="31"/>
      <c r="D3632" s="31"/>
      <c r="E3632" s="18"/>
      <c r="F3632" s="31"/>
      <c r="H3632" s="36"/>
    </row>
    <row r="3633" spans="3:8" x14ac:dyDescent="0.25">
      <c r="C3633" s="31"/>
      <c r="D3633" s="31"/>
      <c r="E3633" s="18"/>
      <c r="F3633" s="31"/>
      <c r="H3633" s="36"/>
    </row>
    <row r="3634" spans="3:8" x14ac:dyDescent="0.25">
      <c r="C3634" s="31"/>
      <c r="D3634" s="31"/>
      <c r="E3634" s="18"/>
      <c r="F3634" s="31"/>
      <c r="H3634" s="36"/>
    </row>
    <row r="3635" spans="3:8" x14ac:dyDescent="0.25">
      <c r="C3635" s="31"/>
      <c r="D3635" s="31"/>
      <c r="E3635" s="18"/>
      <c r="F3635" s="31"/>
      <c r="H3635" s="36"/>
    </row>
    <row r="3636" spans="3:8" x14ac:dyDescent="0.25">
      <c r="C3636" s="31"/>
      <c r="D3636" s="31"/>
      <c r="E3636" s="18"/>
      <c r="F3636" s="31"/>
      <c r="H3636" s="36"/>
    </row>
    <row r="3637" spans="3:8" x14ac:dyDescent="0.25">
      <c r="C3637" s="31"/>
      <c r="D3637" s="31"/>
      <c r="E3637" s="18"/>
      <c r="F3637" s="31"/>
      <c r="H3637" s="36"/>
    </row>
    <row r="3638" spans="3:8" x14ac:dyDescent="0.25">
      <c r="C3638" s="31"/>
      <c r="D3638" s="31"/>
      <c r="E3638" s="18"/>
      <c r="F3638" s="31"/>
      <c r="H3638" s="36"/>
    </row>
    <row r="3639" spans="3:8" x14ac:dyDescent="0.25">
      <c r="C3639" s="31"/>
      <c r="D3639" s="31"/>
      <c r="E3639" s="18"/>
      <c r="F3639" s="31"/>
      <c r="H3639" s="36"/>
    </row>
    <row r="3640" spans="3:8" x14ac:dyDescent="0.25">
      <c r="C3640" s="31"/>
      <c r="D3640" s="31"/>
      <c r="E3640" s="18"/>
      <c r="F3640" s="31"/>
      <c r="H3640" s="36"/>
    </row>
    <row r="3641" spans="3:8" x14ac:dyDescent="0.25">
      <c r="C3641" s="31"/>
      <c r="D3641" s="31"/>
      <c r="E3641" s="18"/>
      <c r="F3641" s="31"/>
      <c r="H3641" s="36"/>
    </row>
    <row r="3642" spans="3:8" x14ac:dyDescent="0.25">
      <c r="C3642" s="31"/>
      <c r="D3642" s="31"/>
      <c r="E3642" s="18"/>
      <c r="F3642" s="31"/>
      <c r="H3642" s="36"/>
    </row>
    <row r="3643" spans="3:8" x14ac:dyDescent="0.25">
      <c r="C3643" s="31"/>
      <c r="D3643" s="31"/>
      <c r="E3643" s="18"/>
      <c r="F3643" s="31"/>
      <c r="H3643" s="36"/>
    </row>
    <row r="3644" spans="3:8" x14ac:dyDescent="0.25">
      <c r="C3644" s="31"/>
      <c r="D3644" s="31"/>
      <c r="E3644" s="18"/>
      <c r="F3644" s="31"/>
      <c r="H3644" s="36"/>
    </row>
    <row r="3645" spans="3:8" x14ac:dyDescent="0.25">
      <c r="C3645" s="31"/>
      <c r="D3645" s="31"/>
      <c r="E3645" s="18"/>
      <c r="F3645" s="31"/>
      <c r="H3645" s="36"/>
    </row>
    <row r="3646" spans="3:8" x14ac:dyDescent="0.25">
      <c r="C3646" s="31"/>
      <c r="D3646" s="31"/>
      <c r="E3646" s="18"/>
      <c r="F3646" s="31"/>
      <c r="H3646" s="36"/>
    </row>
    <row r="3647" spans="3:8" x14ac:dyDescent="0.25">
      <c r="C3647" s="31"/>
      <c r="D3647" s="31"/>
      <c r="E3647" s="18"/>
      <c r="F3647" s="31"/>
      <c r="H3647" s="36"/>
    </row>
    <row r="3648" spans="3:8" x14ac:dyDescent="0.25">
      <c r="C3648" s="31"/>
      <c r="D3648" s="31"/>
      <c r="E3648" s="18"/>
      <c r="F3648" s="31"/>
      <c r="H3648" s="36"/>
    </row>
    <row r="3649" spans="3:8" x14ac:dyDescent="0.25">
      <c r="C3649" s="31"/>
      <c r="D3649" s="31"/>
      <c r="E3649" s="18"/>
      <c r="F3649" s="31"/>
      <c r="H3649" s="36"/>
    </row>
    <row r="3650" spans="3:8" x14ac:dyDescent="0.25">
      <c r="C3650" s="31"/>
      <c r="D3650" s="31"/>
      <c r="E3650" s="18"/>
      <c r="F3650" s="31"/>
      <c r="H3650" s="36"/>
    </row>
    <row r="3651" spans="3:8" x14ac:dyDescent="0.25">
      <c r="C3651" s="31"/>
      <c r="D3651" s="31"/>
      <c r="E3651" s="18"/>
      <c r="F3651" s="31"/>
      <c r="H3651" s="36"/>
    </row>
    <row r="3652" spans="3:8" x14ac:dyDescent="0.25">
      <c r="C3652" s="31"/>
      <c r="D3652" s="31"/>
      <c r="E3652" s="18"/>
      <c r="F3652" s="31"/>
      <c r="H3652" s="36"/>
    </row>
    <row r="3653" spans="3:8" x14ac:dyDescent="0.25">
      <c r="C3653" s="31"/>
      <c r="D3653" s="31"/>
      <c r="E3653" s="18"/>
      <c r="F3653" s="31"/>
      <c r="H3653" s="36"/>
    </row>
    <row r="3654" spans="3:8" x14ac:dyDescent="0.25">
      <c r="C3654" s="31"/>
      <c r="D3654" s="31"/>
      <c r="E3654" s="18"/>
      <c r="F3654" s="31"/>
      <c r="H3654" s="36"/>
    </row>
    <row r="3655" spans="3:8" x14ac:dyDescent="0.25">
      <c r="C3655" s="31"/>
      <c r="D3655" s="31"/>
      <c r="E3655" s="18"/>
      <c r="F3655" s="31"/>
      <c r="H3655" s="36"/>
    </row>
    <row r="3656" spans="3:8" x14ac:dyDescent="0.25">
      <c r="C3656" s="31"/>
      <c r="D3656" s="31"/>
      <c r="E3656" s="18"/>
      <c r="F3656" s="31"/>
      <c r="H3656" s="36"/>
    </row>
    <row r="3657" spans="3:8" x14ac:dyDescent="0.25">
      <c r="C3657" s="31"/>
      <c r="D3657" s="31"/>
      <c r="E3657" s="18"/>
      <c r="F3657" s="31"/>
      <c r="H3657" s="36"/>
    </row>
    <row r="3658" spans="3:8" x14ac:dyDescent="0.25">
      <c r="C3658" s="31"/>
      <c r="D3658" s="31"/>
      <c r="E3658" s="18"/>
      <c r="F3658" s="31"/>
      <c r="H3658" s="36"/>
    </row>
    <row r="3659" spans="3:8" x14ac:dyDescent="0.25">
      <c r="C3659" s="31"/>
      <c r="D3659" s="31"/>
      <c r="E3659" s="18"/>
      <c r="F3659" s="31"/>
      <c r="H3659" s="36"/>
    </row>
    <row r="3660" spans="3:8" x14ac:dyDescent="0.25">
      <c r="C3660" s="31"/>
      <c r="D3660" s="31"/>
      <c r="E3660" s="18"/>
      <c r="F3660" s="31"/>
      <c r="H3660" s="36"/>
    </row>
    <row r="3661" spans="3:8" x14ac:dyDescent="0.25">
      <c r="C3661" s="31"/>
      <c r="D3661" s="31"/>
      <c r="E3661" s="18"/>
      <c r="F3661" s="31"/>
      <c r="H3661" s="36"/>
    </row>
    <row r="3662" spans="3:8" x14ac:dyDescent="0.25">
      <c r="C3662" s="31"/>
      <c r="D3662" s="31"/>
      <c r="E3662" s="18"/>
      <c r="F3662" s="31"/>
      <c r="H3662" s="36"/>
    </row>
    <row r="3663" spans="3:8" x14ac:dyDescent="0.25">
      <c r="C3663" s="31"/>
      <c r="D3663" s="31"/>
      <c r="E3663" s="18"/>
      <c r="F3663" s="31"/>
      <c r="H3663" s="36"/>
    </row>
    <row r="3664" spans="3:8" x14ac:dyDescent="0.25">
      <c r="C3664" s="31"/>
      <c r="D3664" s="31"/>
      <c r="E3664" s="18"/>
      <c r="F3664" s="31"/>
      <c r="H3664" s="36"/>
    </row>
    <row r="3665" spans="3:8" x14ac:dyDescent="0.25">
      <c r="C3665" s="31"/>
      <c r="D3665" s="31"/>
      <c r="E3665" s="18"/>
      <c r="F3665" s="31"/>
      <c r="H3665" s="36"/>
    </row>
    <row r="3666" spans="3:8" x14ac:dyDescent="0.25">
      <c r="C3666" s="31"/>
      <c r="D3666" s="31"/>
      <c r="E3666" s="18"/>
      <c r="F3666" s="31"/>
      <c r="H3666" s="36"/>
    </row>
    <row r="3667" spans="3:8" x14ac:dyDescent="0.25">
      <c r="C3667" s="31"/>
      <c r="D3667" s="31"/>
      <c r="E3667" s="18"/>
      <c r="F3667" s="31"/>
      <c r="H3667" s="36"/>
    </row>
    <row r="3668" spans="3:8" x14ac:dyDescent="0.25">
      <c r="C3668" s="31"/>
      <c r="D3668" s="31"/>
      <c r="E3668" s="18"/>
      <c r="F3668" s="31"/>
      <c r="H3668" s="36"/>
    </row>
    <row r="3669" spans="3:8" x14ac:dyDescent="0.25">
      <c r="C3669" s="31"/>
      <c r="D3669" s="31"/>
      <c r="E3669" s="18"/>
      <c r="F3669" s="31"/>
      <c r="H3669" s="36"/>
    </row>
    <row r="3670" spans="3:8" x14ac:dyDescent="0.25">
      <c r="C3670" s="31"/>
      <c r="D3670" s="31"/>
      <c r="E3670" s="18"/>
      <c r="F3670" s="31"/>
      <c r="H3670" s="36"/>
    </row>
    <row r="3671" spans="3:8" x14ac:dyDescent="0.25">
      <c r="C3671" s="31"/>
      <c r="D3671" s="31"/>
      <c r="E3671" s="18"/>
      <c r="F3671" s="31"/>
      <c r="H3671" s="36"/>
    </row>
    <row r="3672" spans="3:8" x14ac:dyDescent="0.25">
      <c r="C3672" s="31"/>
      <c r="D3672" s="31"/>
      <c r="E3672" s="18"/>
      <c r="F3672" s="31"/>
      <c r="H3672" s="36"/>
    </row>
    <row r="3673" spans="3:8" x14ac:dyDescent="0.25">
      <c r="C3673" s="31"/>
      <c r="D3673" s="31"/>
      <c r="E3673" s="18"/>
      <c r="F3673" s="31"/>
      <c r="H3673" s="36"/>
    </row>
    <row r="3674" spans="3:8" x14ac:dyDescent="0.25">
      <c r="C3674" s="31"/>
      <c r="D3674" s="31"/>
      <c r="E3674" s="18"/>
      <c r="F3674" s="31"/>
      <c r="H3674" s="36"/>
    </row>
    <row r="3675" spans="3:8" x14ac:dyDescent="0.25">
      <c r="C3675" s="31"/>
      <c r="D3675" s="31"/>
      <c r="E3675" s="18"/>
      <c r="F3675" s="31"/>
      <c r="H3675" s="36"/>
    </row>
    <row r="3676" spans="3:8" x14ac:dyDescent="0.25">
      <c r="C3676" s="31"/>
      <c r="D3676" s="31"/>
      <c r="E3676" s="18"/>
      <c r="F3676" s="31"/>
      <c r="H3676" s="36"/>
    </row>
    <row r="3677" spans="3:8" x14ac:dyDescent="0.25">
      <c r="C3677" s="31"/>
      <c r="D3677" s="31"/>
      <c r="E3677" s="18"/>
      <c r="F3677" s="31"/>
      <c r="H3677" s="36"/>
    </row>
    <row r="3678" spans="3:8" x14ac:dyDescent="0.25">
      <c r="C3678" s="31"/>
      <c r="D3678" s="31"/>
      <c r="E3678" s="18"/>
      <c r="F3678" s="31"/>
      <c r="H3678" s="36"/>
    </row>
    <row r="3679" spans="3:8" x14ac:dyDescent="0.25">
      <c r="C3679" s="31"/>
      <c r="D3679" s="31"/>
      <c r="E3679" s="18"/>
      <c r="F3679" s="31"/>
      <c r="H3679" s="36"/>
    </row>
    <row r="3680" spans="3:8" x14ac:dyDescent="0.25">
      <c r="C3680" s="31"/>
      <c r="D3680" s="31"/>
      <c r="E3680" s="18"/>
      <c r="F3680" s="31"/>
      <c r="H3680" s="36"/>
    </row>
    <row r="3681" spans="3:8" x14ac:dyDescent="0.25">
      <c r="C3681" s="31"/>
      <c r="D3681" s="31"/>
      <c r="E3681" s="18"/>
      <c r="F3681" s="31"/>
      <c r="H3681" s="36"/>
    </row>
    <row r="3682" spans="3:8" x14ac:dyDescent="0.25">
      <c r="C3682" s="31"/>
      <c r="D3682" s="31"/>
      <c r="E3682" s="18"/>
      <c r="F3682" s="31"/>
      <c r="H3682" s="36"/>
    </row>
    <row r="3683" spans="3:8" x14ac:dyDescent="0.25">
      <c r="C3683" s="31"/>
      <c r="D3683" s="31"/>
      <c r="E3683" s="18"/>
      <c r="F3683" s="31"/>
      <c r="H3683" s="36"/>
    </row>
    <row r="3684" spans="3:8" x14ac:dyDescent="0.25">
      <c r="C3684" s="31"/>
      <c r="D3684" s="31"/>
      <c r="E3684" s="18"/>
      <c r="F3684" s="31"/>
      <c r="H3684" s="36"/>
    </row>
    <row r="3685" spans="3:8" x14ac:dyDescent="0.25">
      <c r="C3685" s="31"/>
      <c r="D3685" s="31"/>
      <c r="E3685" s="18"/>
      <c r="F3685" s="31"/>
      <c r="H3685" s="36"/>
    </row>
    <row r="3686" spans="3:8" x14ac:dyDescent="0.25">
      <c r="C3686" s="31"/>
      <c r="D3686" s="31"/>
      <c r="E3686" s="18"/>
      <c r="F3686" s="31"/>
      <c r="H3686" s="36"/>
    </row>
    <row r="3687" spans="3:8" x14ac:dyDescent="0.25">
      <c r="C3687" s="31"/>
      <c r="D3687" s="31"/>
      <c r="E3687" s="18"/>
      <c r="F3687" s="31"/>
      <c r="H3687" s="36"/>
    </row>
    <row r="3688" spans="3:8" x14ac:dyDescent="0.25">
      <c r="C3688" s="31"/>
      <c r="D3688" s="31"/>
      <c r="E3688" s="18"/>
      <c r="F3688" s="31"/>
      <c r="H3688" s="36"/>
    </row>
    <row r="3689" spans="3:8" x14ac:dyDescent="0.25">
      <c r="C3689" s="31"/>
      <c r="D3689" s="31"/>
      <c r="E3689" s="18"/>
      <c r="F3689" s="31"/>
      <c r="H3689" s="36"/>
    </row>
    <row r="3690" spans="3:8" x14ac:dyDescent="0.25">
      <c r="C3690" s="31"/>
      <c r="D3690" s="31"/>
      <c r="E3690" s="18"/>
      <c r="F3690" s="31"/>
      <c r="H3690" s="36"/>
    </row>
    <row r="3691" spans="3:8" x14ac:dyDescent="0.25">
      <c r="C3691" s="31"/>
      <c r="D3691" s="31"/>
      <c r="E3691" s="18"/>
      <c r="F3691" s="31"/>
      <c r="H3691" s="36"/>
    </row>
    <row r="3692" spans="3:8" x14ac:dyDescent="0.25">
      <c r="C3692" s="31"/>
      <c r="D3692" s="31"/>
      <c r="E3692" s="18"/>
      <c r="F3692" s="31"/>
      <c r="H3692" s="36"/>
    </row>
    <row r="3693" spans="3:8" x14ac:dyDescent="0.25">
      <c r="C3693" s="31"/>
      <c r="D3693" s="31"/>
      <c r="E3693" s="18"/>
      <c r="F3693" s="31"/>
      <c r="H3693" s="36"/>
    </row>
    <row r="3694" spans="3:8" x14ac:dyDescent="0.25">
      <c r="C3694" s="31"/>
      <c r="D3694" s="31"/>
      <c r="E3694" s="18"/>
      <c r="F3694" s="31"/>
      <c r="H3694" s="36"/>
    </row>
    <row r="3695" spans="3:8" x14ac:dyDescent="0.25">
      <c r="C3695" s="31"/>
      <c r="D3695" s="31"/>
      <c r="E3695" s="18"/>
      <c r="F3695" s="31"/>
      <c r="H3695" s="36"/>
    </row>
    <row r="3696" spans="3:8" x14ac:dyDescent="0.25">
      <c r="C3696" s="31"/>
      <c r="D3696" s="31"/>
      <c r="E3696" s="18"/>
      <c r="F3696" s="31"/>
      <c r="H3696" s="36"/>
    </row>
    <row r="3697" spans="3:8" x14ac:dyDescent="0.25">
      <c r="C3697" s="31"/>
      <c r="D3697" s="31"/>
      <c r="E3697" s="18"/>
      <c r="F3697" s="31"/>
      <c r="H3697" s="36"/>
    </row>
    <row r="3698" spans="3:8" x14ac:dyDescent="0.25">
      <c r="C3698" s="31"/>
      <c r="D3698" s="31"/>
      <c r="E3698" s="18"/>
      <c r="F3698" s="31"/>
      <c r="H3698" s="36"/>
    </row>
    <row r="3699" spans="3:8" x14ac:dyDescent="0.25">
      <c r="C3699" s="31"/>
      <c r="D3699" s="31"/>
      <c r="E3699" s="18"/>
      <c r="F3699" s="31"/>
      <c r="H3699" s="36"/>
    </row>
    <row r="3700" spans="3:8" x14ac:dyDescent="0.25">
      <c r="C3700" s="31"/>
      <c r="D3700" s="31"/>
      <c r="E3700" s="18"/>
      <c r="F3700" s="31"/>
      <c r="H3700" s="36"/>
    </row>
    <row r="3701" spans="3:8" x14ac:dyDescent="0.25">
      <c r="C3701" s="31"/>
      <c r="D3701" s="31"/>
      <c r="E3701" s="18"/>
      <c r="F3701" s="31"/>
      <c r="H3701" s="36"/>
    </row>
    <row r="3702" spans="3:8" x14ac:dyDescent="0.25">
      <c r="C3702" s="31"/>
      <c r="D3702" s="31"/>
      <c r="E3702" s="18"/>
      <c r="F3702" s="31"/>
      <c r="H3702" s="36"/>
    </row>
    <row r="3703" spans="3:8" x14ac:dyDescent="0.25">
      <c r="C3703" s="31"/>
      <c r="D3703" s="31"/>
      <c r="E3703" s="18"/>
      <c r="F3703" s="31"/>
      <c r="H3703" s="36"/>
    </row>
    <row r="3704" spans="3:8" x14ac:dyDescent="0.25">
      <c r="C3704" s="31"/>
      <c r="D3704" s="31"/>
      <c r="E3704" s="18"/>
      <c r="F3704" s="31"/>
      <c r="H3704" s="36"/>
    </row>
    <row r="3705" spans="3:8" x14ac:dyDescent="0.25">
      <c r="C3705" s="31"/>
      <c r="D3705" s="31"/>
      <c r="E3705" s="18"/>
      <c r="F3705" s="31"/>
      <c r="H3705" s="36"/>
    </row>
    <row r="3706" spans="3:8" x14ac:dyDescent="0.25">
      <c r="C3706" s="31"/>
      <c r="D3706" s="31"/>
      <c r="E3706" s="18"/>
      <c r="F3706" s="31"/>
      <c r="H3706" s="36"/>
    </row>
    <row r="3707" spans="3:8" x14ac:dyDescent="0.25">
      <c r="C3707" s="31"/>
      <c r="D3707" s="31"/>
      <c r="E3707" s="18"/>
      <c r="F3707" s="31"/>
      <c r="H3707" s="36"/>
    </row>
    <row r="3708" spans="3:8" x14ac:dyDescent="0.25">
      <c r="C3708" s="31"/>
      <c r="D3708" s="31"/>
      <c r="E3708" s="18"/>
      <c r="F3708" s="31"/>
      <c r="H3708" s="36"/>
    </row>
    <row r="3709" spans="3:8" x14ac:dyDescent="0.25">
      <c r="C3709" s="31"/>
      <c r="D3709" s="31"/>
      <c r="E3709" s="18"/>
      <c r="F3709" s="31"/>
      <c r="H3709" s="36"/>
    </row>
    <row r="3710" spans="3:8" x14ac:dyDescent="0.25">
      <c r="C3710" s="31"/>
      <c r="D3710" s="31"/>
      <c r="E3710" s="18"/>
      <c r="F3710" s="31"/>
      <c r="H3710" s="36"/>
    </row>
    <row r="3711" spans="3:8" x14ac:dyDescent="0.25">
      <c r="C3711" s="31"/>
      <c r="D3711" s="31"/>
      <c r="E3711" s="18"/>
      <c r="F3711" s="31"/>
      <c r="H3711" s="36"/>
    </row>
    <row r="3712" spans="3:8" x14ac:dyDescent="0.25">
      <c r="C3712" s="31"/>
      <c r="D3712" s="31"/>
      <c r="E3712" s="18"/>
      <c r="F3712" s="31"/>
      <c r="H3712" s="36"/>
    </row>
    <row r="3713" spans="3:8" x14ac:dyDescent="0.25">
      <c r="C3713" s="31"/>
      <c r="D3713" s="31"/>
      <c r="E3713" s="18"/>
      <c r="F3713" s="31"/>
      <c r="H3713" s="36"/>
    </row>
    <row r="3714" spans="3:8" x14ac:dyDescent="0.25">
      <c r="C3714" s="31"/>
      <c r="D3714" s="31"/>
      <c r="E3714" s="18"/>
      <c r="F3714" s="31"/>
      <c r="H3714" s="36"/>
    </row>
    <row r="3715" spans="3:8" x14ac:dyDescent="0.25">
      <c r="C3715" s="31"/>
      <c r="D3715" s="31"/>
      <c r="E3715" s="18"/>
      <c r="F3715" s="31"/>
      <c r="H3715" s="36"/>
    </row>
    <row r="3716" spans="3:8" x14ac:dyDescent="0.25">
      <c r="C3716" s="31"/>
      <c r="D3716" s="31"/>
      <c r="E3716" s="18"/>
      <c r="F3716" s="31"/>
      <c r="H3716" s="36"/>
    </row>
    <row r="3717" spans="3:8" x14ac:dyDescent="0.25">
      <c r="C3717" s="31"/>
      <c r="D3717" s="31"/>
      <c r="E3717" s="18"/>
      <c r="F3717" s="31"/>
      <c r="H3717" s="36"/>
    </row>
    <row r="3718" spans="3:8" x14ac:dyDescent="0.25">
      <c r="C3718" s="31"/>
      <c r="D3718" s="31"/>
      <c r="E3718" s="18"/>
      <c r="F3718" s="31"/>
      <c r="H3718" s="36"/>
    </row>
    <row r="3719" spans="3:8" x14ac:dyDescent="0.25">
      <c r="C3719" s="31"/>
      <c r="D3719" s="31"/>
      <c r="E3719" s="18"/>
      <c r="F3719" s="31"/>
      <c r="H3719" s="36"/>
    </row>
    <row r="3720" spans="3:8" x14ac:dyDescent="0.25">
      <c r="C3720" s="31"/>
      <c r="D3720" s="31"/>
      <c r="E3720" s="18"/>
      <c r="F3720" s="31"/>
      <c r="H3720" s="36"/>
    </row>
    <row r="3721" spans="3:8" x14ac:dyDescent="0.25">
      <c r="C3721" s="31"/>
      <c r="D3721" s="31"/>
      <c r="E3721" s="18"/>
      <c r="F3721" s="31"/>
      <c r="H3721" s="36"/>
    </row>
    <row r="3722" spans="3:8" x14ac:dyDescent="0.25">
      <c r="C3722" s="31"/>
      <c r="D3722" s="31"/>
      <c r="E3722" s="18"/>
      <c r="F3722" s="31"/>
      <c r="H3722" s="36"/>
    </row>
    <row r="3723" spans="3:8" x14ac:dyDescent="0.25">
      <c r="C3723" s="31"/>
      <c r="D3723" s="31"/>
      <c r="E3723" s="18"/>
      <c r="F3723" s="31"/>
      <c r="H3723" s="36"/>
    </row>
    <row r="3724" spans="3:8" x14ac:dyDescent="0.25">
      <c r="C3724" s="31"/>
      <c r="D3724" s="31"/>
      <c r="E3724" s="18"/>
      <c r="F3724" s="31"/>
      <c r="H3724" s="36"/>
    </row>
    <row r="3725" spans="3:8" x14ac:dyDescent="0.25">
      <c r="C3725" s="31"/>
      <c r="D3725" s="31"/>
      <c r="E3725" s="18"/>
      <c r="F3725" s="31"/>
      <c r="H3725" s="36"/>
    </row>
    <row r="3726" spans="3:8" x14ac:dyDescent="0.25">
      <c r="C3726" s="31"/>
      <c r="D3726" s="31"/>
      <c r="E3726" s="18"/>
      <c r="F3726" s="31"/>
      <c r="H3726" s="36"/>
    </row>
    <row r="3727" spans="3:8" x14ac:dyDescent="0.25">
      <c r="C3727" s="31"/>
      <c r="D3727" s="31"/>
      <c r="E3727" s="18"/>
      <c r="F3727" s="31"/>
      <c r="H3727" s="36"/>
    </row>
    <row r="3728" spans="3:8" x14ac:dyDescent="0.25">
      <c r="C3728" s="31"/>
      <c r="D3728" s="31"/>
      <c r="E3728" s="18"/>
      <c r="F3728" s="31"/>
      <c r="H3728" s="36"/>
    </row>
    <row r="3729" spans="3:8" x14ac:dyDescent="0.25">
      <c r="C3729" s="31"/>
      <c r="D3729" s="31"/>
      <c r="E3729" s="18"/>
      <c r="F3729" s="31"/>
      <c r="H3729" s="36"/>
    </row>
    <row r="3730" spans="3:8" x14ac:dyDescent="0.25">
      <c r="C3730" s="31"/>
      <c r="D3730" s="31"/>
      <c r="E3730" s="18"/>
      <c r="F3730" s="31"/>
      <c r="H3730" s="36"/>
    </row>
    <row r="3731" spans="3:8" x14ac:dyDescent="0.25">
      <c r="C3731" s="31"/>
      <c r="D3731" s="31"/>
      <c r="E3731" s="18"/>
      <c r="F3731" s="31"/>
      <c r="H3731" s="36"/>
    </row>
    <row r="3732" spans="3:8" x14ac:dyDescent="0.25">
      <c r="C3732" s="31"/>
      <c r="D3732" s="31"/>
      <c r="E3732" s="18"/>
      <c r="F3732" s="31"/>
      <c r="H3732" s="36"/>
    </row>
    <row r="3733" spans="3:8" x14ac:dyDescent="0.25">
      <c r="C3733" s="31"/>
      <c r="D3733" s="31"/>
      <c r="E3733" s="18"/>
      <c r="F3733" s="31"/>
      <c r="H3733" s="36"/>
    </row>
    <row r="3734" spans="3:8" x14ac:dyDescent="0.25">
      <c r="C3734" s="31"/>
      <c r="D3734" s="31"/>
      <c r="E3734" s="18"/>
      <c r="F3734" s="31"/>
      <c r="H3734" s="36"/>
    </row>
    <row r="3735" spans="3:8" x14ac:dyDescent="0.25">
      <c r="C3735" s="31"/>
      <c r="D3735" s="31"/>
      <c r="E3735" s="18"/>
      <c r="F3735" s="31"/>
      <c r="H3735" s="36"/>
    </row>
    <row r="3736" spans="3:8" x14ac:dyDescent="0.25">
      <c r="C3736" s="31"/>
      <c r="D3736" s="31"/>
      <c r="E3736" s="18"/>
      <c r="F3736" s="31"/>
      <c r="H3736" s="36"/>
    </row>
    <row r="3737" spans="3:8" x14ac:dyDescent="0.25">
      <c r="C3737" s="31"/>
      <c r="D3737" s="31"/>
      <c r="E3737" s="18"/>
      <c r="F3737" s="31"/>
      <c r="H3737" s="36"/>
    </row>
    <row r="3738" spans="3:8" x14ac:dyDescent="0.25">
      <c r="C3738" s="31"/>
      <c r="D3738" s="31"/>
      <c r="E3738" s="18"/>
      <c r="F3738" s="31"/>
      <c r="H3738" s="36"/>
    </row>
    <row r="3739" spans="3:8" x14ac:dyDescent="0.25">
      <c r="C3739" s="31"/>
      <c r="D3739" s="31"/>
      <c r="E3739" s="18"/>
      <c r="F3739" s="31"/>
      <c r="H3739" s="36"/>
    </row>
    <row r="3740" spans="3:8" x14ac:dyDescent="0.25">
      <c r="C3740" s="31"/>
      <c r="D3740" s="31"/>
      <c r="E3740" s="18"/>
      <c r="F3740" s="31"/>
      <c r="H3740" s="36"/>
    </row>
    <row r="3741" spans="3:8" x14ac:dyDescent="0.25">
      <c r="C3741" s="31"/>
      <c r="D3741" s="31"/>
      <c r="E3741" s="18"/>
      <c r="F3741" s="31"/>
      <c r="H3741" s="36"/>
    </row>
    <row r="3742" spans="3:8" x14ac:dyDescent="0.25">
      <c r="C3742" s="31"/>
      <c r="D3742" s="31"/>
      <c r="E3742" s="18"/>
      <c r="F3742" s="31"/>
      <c r="H3742" s="36"/>
    </row>
    <row r="3743" spans="3:8" x14ac:dyDescent="0.25">
      <c r="C3743" s="31"/>
      <c r="D3743" s="31"/>
      <c r="E3743" s="18"/>
      <c r="F3743" s="31"/>
      <c r="H3743" s="36"/>
    </row>
    <row r="3744" spans="3:8" x14ac:dyDescent="0.25">
      <c r="C3744" s="31"/>
      <c r="D3744" s="31"/>
      <c r="E3744" s="18"/>
      <c r="F3744" s="31"/>
      <c r="H3744" s="36"/>
    </row>
    <row r="3745" spans="3:8" x14ac:dyDescent="0.25">
      <c r="C3745" s="31"/>
      <c r="D3745" s="31"/>
      <c r="E3745" s="18"/>
      <c r="F3745" s="31"/>
      <c r="H3745" s="36"/>
    </row>
    <row r="3746" spans="3:8" x14ac:dyDescent="0.25">
      <c r="C3746" s="31"/>
      <c r="D3746" s="31"/>
      <c r="E3746" s="18"/>
      <c r="F3746" s="31"/>
      <c r="H3746" s="36"/>
    </row>
    <row r="3747" spans="3:8" x14ac:dyDescent="0.25">
      <c r="C3747" s="31"/>
      <c r="D3747" s="31"/>
      <c r="E3747" s="18"/>
      <c r="F3747" s="31"/>
      <c r="H3747" s="36"/>
    </row>
    <row r="3748" spans="3:8" x14ac:dyDescent="0.25">
      <c r="C3748" s="31"/>
      <c r="D3748" s="31"/>
      <c r="E3748" s="18"/>
      <c r="F3748" s="31"/>
      <c r="H3748" s="36"/>
    </row>
    <row r="3749" spans="3:8" x14ac:dyDescent="0.25">
      <c r="C3749" s="31"/>
      <c r="D3749" s="31"/>
      <c r="E3749" s="18"/>
      <c r="F3749" s="31"/>
      <c r="H3749" s="36"/>
    </row>
    <row r="3750" spans="3:8" x14ac:dyDescent="0.25">
      <c r="C3750" s="31"/>
      <c r="D3750" s="31"/>
      <c r="E3750" s="18"/>
      <c r="F3750" s="31"/>
      <c r="H3750" s="36"/>
    </row>
    <row r="3751" spans="3:8" x14ac:dyDescent="0.25">
      <c r="C3751" s="31"/>
      <c r="D3751" s="31"/>
      <c r="E3751" s="18"/>
      <c r="F3751" s="31"/>
      <c r="H3751" s="36"/>
    </row>
    <row r="3752" spans="3:8" x14ac:dyDescent="0.25">
      <c r="C3752" s="31"/>
      <c r="D3752" s="31"/>
      <c r="E3752" s="18"/>
      <c r="F3752" s="31"/>
      <c r="H3752" s="36"/>
    </row>
    <row r="3753" spans="3:8" x14ac:dyDescent="0.25">
      <c r="C3753" s="31"/>
      <c r="D3753" s="31"/>
      <c r="E3753" s="18"/>
      <c r="F3753" s="31"/>
      <c r="H3753" s="36"/>
    </row>
    <row r="3754" spans="3:8" x14ac:dyDescent="0.25">
      <c r="C3754" s="31"/>
      <c r="D3754" s="31"/>
      <c r="E3754" s="18"/>
      <c r="F3754" s="31"/>
      <c r="H3754" s="36"/>
    </row>
    <row r="3755" spans="3:8" x14ac:dyDescent="0.25">
      <c r="C3755" s="31"/>
      <c r="D3755" s="31"/>
      <c r="E3755" s="18"/>
      <c r="F3755" s="31"/>
      <c r="H3755" s="36"/>
    </row>
    <row r="3756" spans="3:8" x14ac:dyDescent="0.25">
      <c r="C3756" s="31"/>
      <c r="D3756" s="31"/>
      <c r="E3756" s="18"/>
      <c r="F3756" s="31"/>
      <c r="H3756" s="36"/>
    </row>
    <row r="3757" spans="3:8" x14ac:dyDescent="0.25">
      <c r="C3757" s="31"/>
      <c r="D3757" s="31"/>
      <c r="E3757" s="18"/>
      <c r="F3757" s="31"/>
      <c r="H3757" s="36"/>
    </row>
    <row r="3758" spans="3:8" x14ac:dyDescent="0.25">
      <c r="C3758" s="31"/>
      <c r="D3758" s="31"/>
      <c r="E3758" s="18"/>
      <c r="F3758" s="31"/>
      <c r="H3758" s="36"/>
    </row>
    <row r="3759" spans="3:8" x14ac:dyDescent="0.25">
      <c r="C3759" s="31"/>
      <c r="D3759" s="31"/>
      <c r="E3759" s="18"/>
      <c r="F3759" s="31"/>
      <c r="H3759" s="36"/>
    </row>
    <row r="3760" spans="3:8" x14ac:dyDescent="0.25">
      <c r="C3760" s="31"/>
      <c r="D3760" s="31"/>
      <c r="E3760" s="18"/>
      <c r="F3760" s="31"/>
      <c r="H3760" s="36"/>
    </row>
    <row r="3761" spans="3:8" x14ac:dyDescent="0.25">
      <c r="C3761" s="31"/>
      <c r="D3761" s="31"/>
      <c r="E3761" s="18"/>
      <c r="F3761" s="31"/>
      <c r="H3761" s="36"/>
    </row>
    <row r="3762" spans="3:8" x14ac:dyDescent="0.25">
      <c r="C3762" s="31"/>
      <c r="D3762" s="31"/>
      <c r="E3762" s="18"/>
      <c r="F3762" s="31"/>
      <c r="H3762" s="36"/>
    </row>
    <row r="3763" spans="3:8" x14ac:dyDescent="0.25">
      <c r="C3763" s="31"/>
      <c r="D3763" s="31"/>
      <c r="E3763" s="18"/>
      <c r="F3763" s="31"/>
      <c r="H3763" s="36"/>
    </row>
    <row r="3764" spans="3:8" x14ac:dyDescent="0.25">
      <c r="C3764" s="31"/>
      <c r="D3764" s="31"/>
      <c r="E3764" s="18"/>
      <c r="F3764" s="31"/>
      <c r="H3764" s="36"/>
    </row>
    <row r="3765" spans="3:8" x14ac:dyDescent="0.25">
      <c r="C3765" s="31"/>
      <c r="D3765" s="31"/>
      <c r="E3765" s="18"/>
      <c r="F3765" s="31"/>
      <c r="H3765" s="36"/>
    </row>
    <row r="3766" spans="3:8" x14ac:dyDescent="0.25">
      <c r="C3766" s="31"/>
      <c r="D3766" s="31"/>
      <c r="E3766" s="18"/>
      <c r="F3766" s="31"/>
      <c r="H3766" s="36"/>
    </row>
    <row r="3767" spans="3:8" x14ac:dyDescent="0.25">
      <c r="C3767" s="31"/>
      <c r="D3767" s="31"/>
      <c r="E3767" s="18"/>
      <c r="F3767" s="31"/>
      <c r="H3767" s="36"/>
    </row>
    <row r="3768" spans="3:8" x14ac:dyDescent="0.25">
      <c r="C3768" s="31"/>
      <c r="D3768" s="31"/>
      <c r="E3768" s="18"/>
      <c r="F3768" s="31"/>
      <c r="H3768" s="36"/>
    </row>
    <row r="3769" spans="3:8" x14ac:dyDescent="0.25">
      <c r="C3769" s="31"/>
      <c r="D3769" s="31"/>
      <c r="E3769" s="18"/>
      <c r="F3769" s="31"/>
      <c r="H3769" s="36"/>
    </row>
    <row r="3770" spans="3:8" x14ac:dyDescent="0.25">
      <c r="C3770" s="31"/>
      <c r="D3770" s="31"/>
      <c r="E3770" s="18"/>
      <c r="F3770" s="31"/>
      <c r="H3770" s="36"/>
    </row>
    <row r="3771" spans="3:8" x14ac:dyDescent="0.25">
      <c r="C3771" s="31"/>
      <c r="D3771" s="31"/>
      <c r="E3771" s="18"/>
      <c r="F3771" s="31"/>
      <c r="H3771" s="36"/>
    </row>
    <row r="3772" spans="3:8" x14ac:dyDescent="0.25">
      <c r="C3772" s="31"/>
      <c r="D3772" s="31"/>
      <c r="E3772" s="18"/>
      <c r="F3772" s="31"/>
      <c r="H3772" s="36"/>
    </row>
    <row r="3773" spans="3:8" x14ac:dyDescent="0.25">
      <c r="C3773" s="31"/>
      <c r="D3773" s="31"/>
      <c r="E3773" s="18"/>
      <c r="F3773" s="31"/>
      <c r="H3773" s="36"/>
    </row>
    <row r="3774" spans="3:8" x14ac:dyDescent="0.25">
      <c r="C3774" s="31"/>
      <c r="D3774" s="31"/>
      <c r="E3774" s="18"/>
      <c r="F3774" s="31"/>
      <c r="H3774" s="36"/>
    </row>
    <row r="3775" spans="3:8" x14ac:dyDescent="0.25">
      <c r="C3775" s="31"/>
      <c r="D3775" s="31"/>
      <c r="E3775" s="18"/>
      <c r="F3775" s="31"/>
      <c r="H3775" s="36"/>
    </row>
    <row r="3776" spans="3:8" x14ac:dyDescent="0.25">
      <c r="C3776" s="31"/>
      <c r="D3776" s="31"/>
      <c r="E3776" s="18"/>
      <c r="F3776" s="31"/>
      <c r="H3776" s="36"/>
    </row>
    <row r="3777" spans="3:8" x14ac:dyDescent="0.25">
      <c r="C3777" s="31"/>
      <c r="D3777" s="31"/>
      <c r="E3777" s="18"/>
      <c r="F3777" s="31"/>
      <c r="H3777" s="36"/>
    </row>
    <row r="3778" spans="3:8" x14ac:dyDescent="0.25">
      <c r="C3778" s="31"/>
      <c r="D3778" s="31"/>
      <c r="E3778" s="18"/>
      <c r="F3778" s="31"/>
      <c r="H3778" s="36"/>
    </row>
    <row r="3779" spans="3:8" x14ac:dyDescent="0.25">
      <c r="C3779" s="31"/>
      <c r="D3779" s="31"/>
      <c r="E3779" s="18"/>
      <c r="F3779" s="31"/>
      <c r="H3779" s="36"/>
    </row>
    <row r="3780" spans="3:8" x14ac:dyDescent="0.25">
      <c r="C3780" s="31"/>
      <c r="D3780" s="31"/>
      <c r="E3780" s="18"/>
      <c r="F3780" s="31"/>
      <c r="H3780" s="36"/>
    </row>
    <row r="3781" spans="3:8" x14ac:dyDescent="0.25">
      <c r="C3781" s="31"/>
      <c r="D3781" s="31"/>
      <c r="E3781" s="18"/>
      <c r="F3781" s="31"/>
      <c r="H3781" s="36"/>
    </row>
    <row r="3782" spans="3:8" x14ac:dyDescent="0.25">
      <c r="C3782" s="31"/>
      <c r="D3782" s="31"/>
      <c r="E3782" s="18"/>
      <c r="F3782" s="31"/>
      <c r="H3782" s="36"/>
    </row>
    <row r="3783" spans="3:8" x14ac:dyDescent="0.25">
      <c r="C3783" s="31"/>
      <c r="D3783" s="31"/>
      <c r="E3783" s="18"/>
      <c r="F3783" s="31"/>
      <c r="H3783" s="36"/>
    </row>
    <row r="3784" spans="3:8" x14ac:dyDescent="0.25">
      <c r="C3784" s="31"/>
      <c r="D3784" s="31"/>
      <c r="E3784" s="18"/>
      <c r="F3784" s="31"/>
      <c r="H3784" s="36"/>
    </row>
    <row r="3785" spans="3:8" x14ac:dyDescent="0.25">
      <c r="C3785" s="31"/>
      <c r="D3785" s="31"/>
      <c r="E3785" s="18"/>
      <c r="F3785" s="31"/>
      <c r="H3785" s="36"/>
    </row>
    <row r="3786" spans="3:8" x14ac:dyDescent="0.25">
      <c r="C3786" s="31"/>
      <c r="D3786" s="31"/>
      <c r="E3786" s="18"/>
      <c r="F3786" s="31"/>
      <c r="H3786" s="36"/>
    </row>
    <row r="3787" spans="3:8" x14ac:dyDescent="0.25">
      <c r="C3787" s="31"/>
      <c r="D3787" s="31"/>
      <c r="E3787" s="18"/>
      <c r="F3787" s="31"/>
      <c r="H3787" s="36"/>
    </row>
    <row r="3788" spans="3:8" x14ac:dyDescent="0.25">
      <c r="C3788" s="31"/>
      <c r="D3788" s="31"/>
      <c r="E3788" s="18"/>
      <c r="F3788" s="31"/>
      <c r="H3788" s="36"/>
    </row>
    <row r="3789" spans="3:8" x14ac:dyDescent="0.25">
      <c r="C3789" s="31"/>
      <c r="D3789" s="31"/>
      <c r="E3789" s="18"/>
      <c r="F3789" s="31"/>
      <c r="H3789" s="36"/>
    </row>
    <row r="3790" spans="3:8" x14ac:dyDescent="0.25">
      <c r="C3790" s="31"/>
      <c r="D3790" s="31"/>
      <c r="E3790" s="18"/>
      <c r="F3790" s="31"/>
      <c r="H3790" s="36"/>
    </row>
    <row r="3791" spans="3:8" x14ac:dyDescent="0.25">
      <c r="C3791" s="31"/>
      <c r="D3791" s="31"/>
      <c r="E3791" s="18"/>
      <c r="F3791" s="31"/>
      <c r="H3791" s="36"/>
    </row>
    <row r="3792" spans="3:8" x14ac:dyDescent="0.25">
      <c r="C3792" s="31"/>
      <c r="D3792" s="31"/>
      <c r="E3792" s="18"/>
      <c r="F3792" s="31"/>
      <c r="H3792" s="36"/>
    </row>
    <row r="3793" spans="3:8" x14ac:dyDescent="0.25">
      <c r="C3793" s="31"/>
      <c r="D3793" s="31"/>
      <c r="E3793" s="18"/>
      <c r="F3793" s="31"/>
      <c r="H3793" s="36"/>
    </row>
    <row r="3794" spans="3:8" x14ac:dyDescent="0.25">
      <c r="C3794" s="31"/>
      <c r="D3794" s="31"/>
      <c r="E3794" s="18"/>
      <c r="F3794" s="31"/>
      <c r="H3794" s="36"/>
    </row>
    <row r="3795" spans="3:8" x14ac:dyDescent="0.25">
      <c r="C3795" s="31"/>
      <c r="D3795" s="31"/>
      <c r="E3795" s="18"/>
      <c r="F3795" s="31"/>
      <c r="H3795" s="36"/>
    </row>
    <row r="3796" spans="3:8" x14ac:dyDescent="0.25">
      <c r="C3796" s="31"/>
      <c r="D3796" s="31"/>
      <c r="E3796" s="18"/>
      <c r="F3796" s="31"/>
      <c r="H3796" s="36"/>
    </row>
    <row r="3797" spans="3:8" x14ac:dyDescent="0.25">
      <c r="C3797" s="31"/>
      <c r="D3797" s="31"/>
      <c r="E3797" s="18"/>
      <c r="F3797" s="31"/>
      <c r="H3797" s="36"/>
    </row>
    <row r="3798" spans="3:8" x14ac:dyDescent="0.25">
      <c r="C3798" s="31"/>
      <c r="D3798" s="31"/>
      <c r="E3798" s="18"/>
      <c r="F3798" s="31"/>
      <c r="H3798" s="36"/>
    </row>
    <row r="3799" spans="3:8" x14ac:dyDescent="0.25">
      <c r="C3799" s="31"/>
      <c r="D3799" s="31"/>
      <c r="E3799" s="18"/>
      <c r="F3799" s="31"/>
      <c r="H3799" s="36"/>
    </row>
    <row r="3800" spans="3:8" x14ac:dyDescent="0.25">
      <c r="C3800" s="31"/>
      <c r="D3800" s="31"/>
      <c r="E3800" s="18"/>
      <c r="F3800" s="31"/>
      <c r="H3800" s="36"/>
    </row>
    <row r="3801" spans="3:8" x14ac:dyDescent="0.25">
      <c r="C3801" s="31"/>
      <c r="D3801" s="31"/>
      <c r="E3801" s="18"/>
      <c r="F3801" s="31"/>
      <c r="H3801" s="36"/>
    </row>
    <row r="3802" spans="3:8" x14ac:dyDescent="0.25">
      <c r="C3802" s="31"/>
      <c r="D3802" s="31"/>
      <c r="E3802" s="18"/>
      <c r="F3802" s="31"/>
      <c r="H3802" s="36"/>
    </row>
    <row r="3803" spans="3:8" x14ac:dyDescent="0.25">
      <c r="C3803" s="31"/>
      <c r="D3803" s="31"/>
      <c r="E3803" s="18"/>
      <c r="F3803" s="31"/>
      <c r="H3803" s="36"/>
    </row>
    <row r="3804" spans="3:8" x14ac:dyDescent="0.25">
      <c r="C3804" s="31"/>
      <c r="D3804" s="31"/>
      <c r="E3804" s="18"/>
      <c r="F3804" s="31"/>
      <c r="H3804" s="36"/>
    </row>
    <row r="3805" spans="3:8" x14ac:dyDescent="0.25">
      <c r="C3805" s="31"/>
      <c r="D3805" s="31"/>
      <c r="E3805" s="18"/>
      <c r="F3805" s="31"/>
      <c r="H3805" s="36"/>
    </row>
    <row r="3806" spans="3:8" x14ac:dyDescent="0.25">
      <c r="C3806" s="31"/>
      <c r="D3806" s="31"/>
      <c r="E3806" s="18"/>
      <c r="F3806" s="31"/>
      <c r="H3806" s="36"/>
    </row>
    <row r="3807" spans="3:8" x14ac:dyDescent="0.25">
      <c r="C3807" s="31"/>
      <c r="D3807" s="31"/>
      <c r="E3807" s="18"/>
      <c r="F3807" s="31"/>
      <c r="H3807" s="36"/>
    </row>
    <row r="3808" spans="3:8" x14ac:dyDescent="0.25">
      <c r="C3808" s="31"/>
      <c r="D3808" s="31"/>
      <c r="E3808" s="18"/>
      <c r="F3808" s="31"/>
      <c r="H3808" s="36"/>
    </row>
    <row r="3809" spans="3:8" x14ac:dyDescent="0.25">
      <c r="C3809" s="31"/>
      <c r="D3809" s="31"/>
      <c r="E3809" s="18"/>
      <c r="F3809" s="31"/>
      <c r="H3809" s="36"/>
    </row>
    <row r="3810" spans="3:8" x14ac:dyDescent="0.25">
      <c r="C3810" s="31"/>
      <c r="D3810" s="31"/>
      <c r="E3810" s="18"/>
      <c r="F3810" s="31"/>
      <c r="H3810" s="36"/>
    </row>
    <row r="3811" spans="3:8" x14ac:dyDescent="0.25">
      <c r="C3811" s="31"/>
      <c r="D3811" s="31"/>
      <c r="E3811" s="18"/>
      <c r="F3811" s="31"/>
      <c r="H3811" s="36"/>
    </row>
    <row r="3812" spans="3:8" x14ac:dyDescent="0.25">
      <c r="C3812" s="31"/>
      <c r="D3812" s="31"/>
      <c r="E3812" s="18"/>
      <c r="F3812" s="31"/>
      <c r="H3812" s="36"/>
    </row>
    <row r="3813" spans="3:8" x14ac:dyDescent="0.25">
      <c r="C3813" s="31"/>
      <c r="D3813" s="31"/>
      <c r="E3813" s="18"/>
      <c r="F3813" s="31"/>
      <c r="H3813" s="36"/>
    </row>
    <row r="3814" spans="3:8" x14ac:dyDescent="0.25">
      <c r="C3814" s="31"/>
      <c r="D3814" s="31"/>
      <c r="E3814" s="18"/>
      <c r="F3814" s="31"/>
      <c r="H3814" s="36"/>
    </row>
    <row r="3815" spans="3:8" x14ac:dyDescent="0.25">
      <c r="C3815" s="31"/>
      <c r="D3815" s="31"/>
      <c r="E3815" s="18"/>
      <c r="F3815" s="31"/>
      <c r="H3815" s="36"/>
    </row>
    <row r="3816" spans="3:8" x14ac:dyDescent="0.25">
      <c r="C3816" s="31"/>
      <c r="D3816" s="31"/>
      <c r="E3816" s="18"/>
      <c r="F3816" s="31"/>
      <c r="H3816" s="36"/>
    </row>
    <row r="3817" spans="3:8" x14ac:dyDescent="0.25">
      <c r="C3817" s="31"/>
      <c r="D3817" s="31"/>
      <c r="E3817" s="18"/>
      <c r="F3817" s="31"/>
      <c r="H3817" s="36"/>
    </row>
    <row r="3818" spans="3:8" x14ac:dyDescent="0.25">
      <c r="C3818" s="31"/>
      <c r="D3818" s="31"/>
      <c r="E3818" s="18"/>
      <c r="F3818" s="31"/>
      <c r="H3818" s="36"/>
    </row>
    <row r="3819" spans="3:8" x14ac:dyDescent="0.25">
      <c r="C3819" s="31"/>
      <c r="D3819" s="31"/>
      <c r="E3819" s="18"/>
      <c r="F3819" s="31"/>
      <c r="H3819" s="36"/>
    </row>
    <row r="3820" spans="3:8" x14ac:dyDescent="0.25">
      <c r="C3820" s="31"/>
      <c r="D3820" s="31"/>
      <c r="E3820" s="18"/>
      <c r="F3820" s="31"/>
      <c r="H3820" s="36"/>
    </row>
    <row r="3821" spans="3:8" x14ac:dyDescent="0.25">
      <c r="C3821" s="31"/>
      <c r="D3821" s="31"/>
      <c r="E3821" s="18"/>
      <c r="F3821" s="31"/>
      <c r="H3821" s="36"/>
    </row>
    <row r="3822" spans="3:8" x14ac:dyDescent="0.25">
      <c r="C3822" s="31"/>
      <c r="D3822" s="31"/>
      <c r="E3822" s="18"/>
      <c r="F3822" s="31"/>
      <c r="H3822" s="36"/>
    </row>
    <row r="3823" spans="3:8" x14ac:dyDescent="0.25">
      <c r="C3823" s="31"/>
      <c r="D3823" s="31"/>
      <c r="E3823" s="18"/>
      <c r="F3823" s="31"/>
      <c r="H3823" s="36"/>
    </row>
    <row r="3824" spans="3:8" x14ac:dyDescent="0.25">
      <c r="C3824" s="31"/>
      <c r="D3824" s="31"/>
      <c r="E3824" s="18"/>
      <c r="F3824" s="31"/>
      <c r="H3824" s="36"/>
    </row>
    <row r="3825" spans="3:8" x14ac:dyDescent="0.25">
      <c r="C3825" s="31"/>
      <c r="D3825" s="31"/>
      <c r="E3825" s="18"/>
      <c r="F3825" s="31"/>
      <c r="H3825" s="36"/>
    </row>
    <row r="3826" spans="3:8" x14ac:dyDescent="0.25">
      <c r="C3826" s="31"/>
      <c r="D3826" s="31"/>
      <c r="E3826" s="18"/>
      <c r="F3826" s="31"/>
      <c r="H3826" s="36"/>
    </row>
    <row r="3827" spans="3:8" x14ac:dyDescent="0.25">
      <c r="C3827" s="31"/>
      <c r="D3827" s="31"/>
      <c r="E3827" s="18"/>
      <c r="F3827" s="31"/>
      <c r="H3827" s="36"/>
    </row>
    <row r="3828" spans="3:8" x14ac:dyDescent="0.25">
      <c r="C3828" s="31"/>
      <c r="D3828" s="31"/>
      <c r="E3828" s="18"/>
      <c r="F3828" s="31"/>
      <c r="H3828" s="36"/>
    </row>
    <row r="3829" spans="3:8" x14ac:dyDescent="0.25">
      <c r="C3829" s="31"/>
      <c r="D3829" s="31"/>
      <c r="E3829" s="18"/>
      <c r="F3829" s="31"/>
      <c r="H3829" s="36"/>
    </row>
    <row r="3830" spans="3:8" x14ac:dyDescent="0.25">
      <c r="C3830" s="31"/>
      <c r="D3830" s="31"/>
      <c r="E3830" s="18"/>
      <c r="F3830" s="31"/>
      <c r="H3830" s="36"/>
    </row>
    <row r="3831" spans="3:8" x14ac:dyDescent="0.25">
      <c r="C3831" s="31"/>
      <c r="D3831" s="31"/>
      <c r="E3831" s="18"/>
      <c r="F3831" s="31"/>
      <c r="H3831" s="36"/>
    </row>
    <row r="3832" spans="3:8" x14ac:dyDescent="0.25">
      <c r="C3832" s="31"/>
      <c r="D3832" s="31"/>
      <c r="E3832" s="18"/>
      <c r="F3832" s="31"/>
      <c r="H3832" s="36"/>
    </row>
    <row r="3833" spans="3:8" x14ac:dyDescent="0.25">
      <c r="C3833" s="31"/>
      <c r="D3833" s="31"/>
      <c r="E3833" s="18"/>
      <c r="F3833" s="31"/>
      <c r="H3833" s="36"/>
    </row>
    <row r="3834" spans="3:8" x14ac:dyDescent="0.25">
      <c r="C3834" s="31"/>
      <c r="D3834" s="31"/>
      <c r="E3834" s="18"/>
      <c r="F3834" s="31"/>
      <c r="H3834" s="36"/>
    </row>
    <row r="3835" spans="3:8" x14ac:dyDescent="0.25">
      <c r="C3835" s="31"/>
      <c r="D3835" s="31"/>
      <c r="E3835" s="18"/>
      <c r="F3835" s="31"/>
      <c r="H3835" s="36"/>
    </row>
    <row r="3836" spans="3:8" x14ac:dyDescent="0.25">
      <c r="C3836" s="31"/>
      <c r="D3836" s="31"/>
      <c r="E3836" s="18"/>
      <c r="F3836" s="31"/>
      <c r="H3836" s="36"/>
    </row>
    <row r="3837" spans="3:8" x14ac:dyDescent="0.25">
      <c r="C3837" s="31"/>
      <c r="D3837" s="31"/>
      <c r="E3837" s="18"/>
      <c r="F3837" s="31"/>
      <c r="H3837" s="36"/>
    </row>
    <row r="3838" spans="3:8" x14ac:dyDescent="0.25">
      <c r="C3838" s="31"/>
      <c r="D3838" s="31"/>
      <c r="E3838" s="18"/>
      <c r="F3838" s="31"/>
      <c r="H3838" s="36"/>
    </row>
    <row r="3839" spans="3:8" x14ac:dyDescent="0.25">
      <c r="C3839" s="31"/>
      <c r="D3839" s="31"/>
      <c r="E3839" s="18"/>
      <c r="F3839" s="31"/>
      <c r="H3839" s="36"/>
    </row>
    <row r="3840" spans="3:8" x14ac:dyDescent="0.25">
      <c r="C3840" s="31"/>
      <c r="D3840" s="31"/>
      <c r="E3840" s="18"/>
      <c r="F3840" s="31"/>
      <c r="H3840" s="36"/>
    </row>
    <row r="3841" spans="3:8" x14ac:dyDescent="0.25">
      <c r="C3841" s="31"/>
      <c r="D3841" s="31"/>
      <c r="E3841" s="18"/>
      <c r="F3841" s="31"/>
      <c r="H3841" s="36"/>
    </row>
    <row r="3842" spans="3:8" x14ac:dyDescent="0.25">
      <c r="C3842" s="31"/>
      <c r="D3842" s="31"/>
      <c r="E3842" s="18"/>
      <c r="F3842" s="31"/>
      <c r="H3842" s="36"/>
    </row>
    <row r="3843" spans="3:8" x14ac:dyDescent="0.25">
      <c r="C3843" s="31"/>
      <c r="D3843" s="31"/>
      <c r="E3843" s="18"/>
      <c r="F3843" s="31"/>
      <c r="H3843" s="36"/>
    </row>
    <row r="3844" spans="3:8" x14ac:dyDescent="0.25">
      <c r="C3844" s="31"/>
      <c r="D3844" s="31"/>
      <c r="E3844" s="18"/>
      <c r="F3844" s="31"/>
      <c r="H3844" s="36"/>
    </row>
    <row r="3845" spans="3:8" x14ac:dyDescent="0.25">
      <c r="C3845" s="31"/>
      <c r="D3845" s="31"/>
      <c r="E3845" s="18"/>
      <c r="F3845" s="31"/>
      <c r="H3845" s="36"/>
    </row>
    <row r="3846" spans="3:8" x14ac:dyDescent="0.25">
      <c r="C3846" s="31"/>
      <c r="D3846" s="31"/>
      <c r="E3846" s="18"/>
      <c r="F3846" s="31"/>
      <c r="H3846" s="36"/>
    </row>
    <row r="3847" spans="3:8" x14ac:dyDescent="0.25">
      <c r="C3847" s="31"/>
      <c r="D3847" s="31"/>
      <c r="E3847" s="18"/>
      <c r="F3847" s="31"/>
      <c r="H3847" s="36"/>
    </row>
    <row r="3848" spans="3:8" x14ac:dyDescent="0.25">
      <c r="C3848" s="31"/>
      <c r="D3848" s="31"/>
      <c r="E3848" s="18"/>
      <c r="F3848" s="31"/>
      <c r="H3848" s="36"/>
    </row>
    <row r="3849" spans="3:8" x14ac:dyDescent="0.25">
      <c r="C3849" s="31"/>
      <c r="D3849" s="31"/>
      <c r="E3849" s="18"/>
      <c r="F3849" s="31"/>
      <c r="H3849" s="36"/>
    </row>
    <row r="3850" spans="3:8" x14ac:dyDescent="0.25">
      <c r="C3850" s="31"/>
      <c r="D3850" s="31"/>
      <c r="E3850" s="18"/>
      <c r="F3850" s="31"/>
      <c r="H3850" s="36"/>
    </row>
    <row r="3851" spans="3:8" x14ac:dyDescent="0.25">
      <c r="C3851" s="31"/>
      <c r="D3851" s="31"/>
      <c r="E3851" s="18"/>
      <c r="F3851" s="31"/>
      <c r="H3851" s="36"/>
    </row>
    <row r="3852" spans="3:8" x14ac:dyDescent="0.25">
      <c r="C3852" s="31"/>
      <c r="D3852" s="31"/>
      <c r="E3852" s="18"/>
      <c r="F3852" s="31"/>
      <c r="H3852" s="36"/>
    </row>
    <row r="3853" spans="3:8" x14ac:dyDescent="0.25">
      <c r="C3853" s="31"/>
      <c r="D3853" s="31"/>
      <c r="E3853" s="18"/>
      <c r="F3853" s="31"/>
      <c r="H3853" s="36"/>
    </row>
    <row r="3854" spans="3:8" x14ac:dyDescent="0.25">
      <c r="C3854" s="31"/>
      <c r="D3854" s="31"/>
      <c r="E3854" s="18"/>
      <c r="F3854" s="31"/>
      <c r="H3854" s="36"/>
    </row>
    <row r="3855" spans="3:8" x14ac:dyDescent="0.25">
      <c r="C3855" s="31"/>
      <c r="D3855" s="31"/>
      <c r="E3855" s="18"/>
      <c r="F3855" s="31"/>
      <c r="H3855" s="36"/>
    </row>
    <row r="3856" spans="3:8" x14ac:dyDescent="0.25">
      <c r="C3856" s="31"/>
      <c r="D3856" s="31"/>
      <c r="E3856" s="18"/>
      <c r="F3856" s="31"/>
      <c r="H3856" s="36"/>
    </row>
    <row r="3857" spans="3:8" x14ac:dyDescent="0.25">
      <c r="C3857" s="31"/>
      <c r="D3857" s="31"/>
      <c r="E3857" s="18"/>
      <c r="F3857" s="31"/>
      <c r="H3857" s="36"/>
    </row>
    <row r="3858" spans="3:8" x14ac:dyDescent="0.25">
      <c r="C3858" s="31"/>
      <c r="D3858" s="31"/>
      <c r="E3858" s="18"/>
      <c r="F3858" s="31"/>
      <c r="H3858" s="36"/>
    </row>
    <row r="3859" spans="3:8" x14ac:dyDescent="0.25">
      <c r="C3859" s="31"/>
      <c r="D3859" s="31"/>
      <c r="E3859" s="18"/>
      <c r="F3859" s="31"/>
      <c r="H3859" s="36"/>
    </row>
    <row r="3860" spans="3:8" x14ac:dyDescent="0.25">
      <c r="C3860" s="31"/>
      <c r="D3860" s="31"/>
      <c r="E3860" s="18"/>
      <c r="F3860" s="31"/>
      <c r="H3860" s="36"/>
    </row>
    <row r="3861" spans="3:8" x14ac:dyDescent="0.25">
      <c r="C3861" s="31"/>
      <c r="D3861" s="31"/>
      <c r="E3861" s="18"/>
      <c r="F3861" s="31"/>
      <c r="H3861" s="36"/>
    </row>
    <row r="3862" spans="3:8" x14ac:dyDescent="0.25">
      <c r="C3862" s="31"/>
      <c r="D3862" s="31"/>
      <c r="E3862" s="18"/>
      <c r="F3862" s="31"/>
      <c r="H3862" s="36"/>
    </row>
    <row r="3863" spans="3:8" x14ac:dyDescent="0.25">
      <c r="C3863" s="31"/>
      <c r="D3863" s="31"/>
      <c r="E3863" s="18"/>
      <c r="F3863" s="31"/>
      <c r="H3863" s="36"/>
    </row>
    <row r="3864" spans="3:8" x14ac:dyDescent="0.25">
      <c r="C3864" s="31"/>
      <c r="D3864" s="31"/>
      <c r="E3864" s="18"/>
      <c r="F3864" s="31"/>
      <c r="H3864" s="36"/>
    </row>
    <row r="3865" spans="3:8" x14ac:dyDescent="0.25">
      <c r="C3865" s="31"/>
      <c r="D3865" s="31"/>
      <c r="E3865" s="18"/>
      <c r="F3865" s="31"/>
      <c r="H3865" s="36"/>
    </row>
    <row r="3866" spans="3:8" x14ac:dyDescent="0.25">
      <c r="C3866" s="31"/>
      <c r="D3866" s="31"/>
      <c r="E3866" s="18"/>
      <c r="F3866" s="31"/>
      <c r="H3866" s="36"/>
    </row>
    <row r="3867" spans="3:8" x14ac:dyDescent="0.25">
      <c r="C3867" s="31"/>
      <c r="D3867" s="31"/>
      <c r="E3867" s="18"/>
      <c r="F3867" s="31"/>
      <c r="H3867" s="36"/>
    </row>
    <row r="3868" spans="3:8" x14ac:dyDescent="0.25">
      <c r="C3868" s="31"/>
      <c r="D3868" s="31"/>
      <c r="E3868" s="18"/>
      <c r="F3868" s="31"/>
      <c r="H3868" s="36"/>
    </row>
    <row r="3869" spans="3:8" x14ac:dyDescent="0.25">
      <c r="C3869" s="31"/>
      <c r="D3869" s="31"/>
      <c r="E3869" s="18"/>
      <c r="F3869" s="31"/>
      <c r="H3869" s="36"/>
    </row>
    <row r="3870" spans="3:8" x14ac:dyDescent="0.25">
      <c r="C3870" s="31"/>
      <c r="D3870" s="31"/>
      <c r="E3870" s="18"/>
      <c r="F3870" s="31"/>
      <c r="H3870" s="36"/>
    </row>
    <row r="3871" spans="3:8" x14ac:dyDescent="0.25">
      <c r="C3871" s="31"/>
      <c r="D3871" s="31"/>
      <c r="E3871" s="18"/>
      <c r="F3871" s="31"/>
      <c r="H3871" s="36"/>
    </row>
    <row r="3872" spans="3:8" x14ac:dyDescent="0.25">
      <c r="C3872" s="31"/>
      <c r="D3872" s="31"/>
      <c r="E3872" s="18"/>
      <c r="F3872" s="31"/>
      <c r="H3872" s="36"/>
    </row>
    <row r="3873" spans="3:8" x14ac:dyDescent="0.25">
      <c r="C3873" s="31"/>
      <c r="D3873" s="31"/>
      <c r="E3873" s="18"/>
      <c r="F3873" s="31"/>
      <c r="H3873" s="36"/>
    </row>
    <row r="3874" spans="3:8" x14ac:dyDescent="0.25">
      <c r="C3874" s="31"/>
      <c r="D3874" s="31"/>
      <c r="E3874" s="18"/>
      <c r="F3874" s="31"/>
      <c r="H3874" s="36"/>
    </row>
    <row r="3875" spans="3:8" x14ac:dyDescent="0.25">
      <c r="C3875" s="31"/>
      <c r="D3875" s="31"/>
      <c r="E3875" s="18"/>
      <c r="F3875" s="31"/>
      <c r="H3875" s="36"/>
    </row>
    <row r="3876" spans="3:8" x14ac:dyDescent="0.25">
      <c r="C3876" s="31"/>
      <c r="D3876" s="31"/>
      <c r="E3876" s="18"/>
      <c r="F3876" s="31"/>
      <c r="H3876" s="36"/>
    </row>
    <row r="3877" spans="3:8" x14ac:dyDescent="0.25">
      <c r="C3877" s="31"/>
      <c r="D3877" s="31"/>
      <c r="E3877" s="18"/>
      <c r="F3877" s="31"/>
      <c r="H3877" s="36"/>
    </row>
    <row r="3878" spans="3:8" x14ac:dyDescent="0.25">
      <c r="C3878" s="31"/>
      <c r="D3878" s="31"/>
      <c r="E3878" s="18"/>
      <c r="F3878" s="31"/>
      <c r="H3878" s="36"/>
    </row>
    <row r="3879" spans="3:8" x14ac:dyDescent="0.25">
      <c r="C3879" s="31"/>
      <c r="D3879" s="31"/>
      <c r="E3879" s="18"/>
      <c r="F3879" s="31"/>
      <c r="H3879" s="36"/>
    </row>
    <row r="3880" spans="3:8" x14ac:dyDescent="0.25">
      <c r="C3880" s="31"/>
      <c r="D3880" s="31"/>
      <c r="E3880" s="18"/>
      <c r="F3880" s="31"/>
      <c r="H3880" s="36"/>
    </row>
    <row r="3881" spans="3:8" x14ac:dyDescent="0.25">
      <c r="C3881" s="31"/>
      <c r="D3881" s="31"/>
      <c r="E3881" s="18"/>
      <c r="F3881" s="31"/>
      <c r="H3881" s="36"/>
    </row>
    <row r="3882" spans="3:8" x14ac:dyDescent="0.25">
      <c r="C3882" s="31"/>
      <c r="D3882" s="31"/>
      <c r="E3882" s="18"/>
      <c r="F3882" s="31"/>
      <c r="H3882" s="36"/>
    </row>
    <row r="3883" spans="3:8" x14ac:dyDescent="0.25">
      <c r="C3883" s="31"/>
      <c r="D3883" s="31"/>
      <c r="E3883" s="18"/>
      <c r="F3883" s="31"/>
      <c r="H3883" s="36"/>
    </row>
    <row r="3884" spans="3:8" x14ac:dyDescent="0.25">
      <c r="C3884" s="31"/>
      <c r="D3884" s="31"/>
      <c r="E3884" s="18"/>
      <c r="F3884" s="31"/>
      <c r="H3884" s="36"/>
    </row>
    <row r="3885" spans="3:8" x14ac:dyDescent="0.25">
      <c r="C3885" s="31"/>
      <c r="D3885" s="31"/>
      <c r="E3885" s="18"/>
      <c r="F3885" s="31"/>
      <c r="H3885" s="36"/>
    </row>
    <row r="3886" spans="3:8" x14ac:dyDescent="0.25">
      <c r="C3886" s="31"/>
      <c r="D3886" s="31"/>
      <c r="E3886" s="18"/>
      <c r="F3886" s="31"/>
      <c r="H3886" s="36"/>
    </row>
    <row r="3887" spans="3:8" x14ac:dyDescent="0.25">
      <c r="C3887" s="31"/>
      <c r="D3887" s="31"/>
      <c r="E3887" s="18"/>
      <c r="F3887" s="31"/>
      <c r="H3887" s="36"/>
    </row>
    <row r="3888" spans="3:8" x14ac:dyDescent="0.25">
      <c r="C3888" s="31"/>
      <c r="D3888" s="31"/>
      <c r="E3888" s="18"/>
      <c r="F3888" s="31"/>
      <c r="H3888" s="36"/>
    </row>
    <row r="3889" spans="3:8" x14ac:dyDescent="0.25">
      <c r="C3889" s="31"/>
      <c r="D3889" s="31"/>
      <c r="E3889" s="18"/>
      <c r="F3889" s="31"/>
      <c r="H3889" s="36"/>
    </row>
    <row r="3890" spans="3:8" x14ac:dyDescent="0.25">
      <c r="C3890" s="31"/>
      <c r="D3890" s="31"/>
      <c r="E3890" s="18"/>
      <c r="F3890" s="31"/>
      <c r="H3890" s="36"/>
    </row>
    <row r="3891" spans="3:8" x14ac:dyDescent="0.25">
      <c r="C3891" s="31"/>
      <c r="D3891" s="31"/>
      <c r="E3891" s="18"/>
      <c r="F3891" s="31"/>
      <c r="H3891" s="36"/>
    </row>
    <row r="3892" spans="3:8" x14ac:dyDescent="0.25">
      <c r="C3892" s="31"/>
      <c r="D3892" s="31"/>
      <c r="E3892" s="18"/>
      <c r="F3892" s="31"/>
      <c r="H3892" s="36"/>
    </row>
    <row r="3893" spans="3:8" x14ac:dyDescent="0.25">
      <c r="C3893" s="31"/>
      <c r="D3893" s="31"/>
      <c r="E3893" s="18"/>
      <c r="F3893" s="31"/>
      <c r="H3893" s="36"/>
    </row>
    <row r="3894" spans="3:8" x14ac:dyDescent="0.25">
      <c r="C3894" s="31"/>
      <c r="D3894" s="31"/>
      <c r="E3894" s="18"/>
      <c r="F3894" s="31"/>
      <c r="H3894" s="36"/>
    </row>
    <row r="3895" spans="3:8" x14ac:dyDescent="0.25">
      <c r="C3895" s="31"/>
      <c r="D3895" s="31"/>
      <c r="E3895" s="18"/>
      <c r="F3895" s="31"/>
      <c r="H3895" s="36"/>
    </row>
    <row r="3896" spans="3:8" x14ac:dyDescent="0.25">
      <c r="C3896" s="31"/>
      <c r="D3896" s="31"/>
      <c r="E3896" s="18"/>
      <c r="F3896" s="31"/>
      <c r="H3896" s="36"/>
    </row>
    <row r="3897" spans="3:8" x14ac:dyDescent="0.25">
      <c r="C3897" s="31"/>
      <c r="D3897" s="31"/>
      <c r="E3897" s="18"/>
      <c r="F3897" s="31"/>
      <c r="H3897" s="36"/>
    </row>
    <row r="3898" spans="3:8" x14ac:dyDescent="0.25">
      <c r="C3898" s="31"/>
      <c r="D3898" s="31"/>
      <c r="E3898" s="18"/>
      <c r="F3898" s="31"/>
      <c r="H3898" s="36"/>
    </row>
    <row r="3899" spans="3:8" x14ac:dyDescent="0.25">
      <c r="C3899" s="31"/>
      <c r="D3899" s="31"/>
      <c r="E3899" s="18"/>
      <c r="F3899" s="31"/>
      <c r="H3899" s="36"/>
    </row>
    <row r="3900" spans="3:8" x14ac:dyDescent="0.25">
      <c r="C3900" s="31"/>
      <c r="D3900" s="31"/>
      <c r="E3900" s="18"/>
      <c r="F3900" s="31"/>
      <c r="H3900" s="36"/>
    </row>
    <row r="3901" spans="3:8" x14ac:dyDescent="0.25">
      <c r="C3901" s="31"/>
      <c r="D3901" s="31"/>
      <c r="E3901" s="18"/>
      <c r="F3901" s="31"/>
      <c r="H3901" s="36"/>
    </row>
    <row r="3902" spans="3:8" x14ac:dyDescent="0.25">
      <c r="C3902" s="31"/>
      <c r="D3902" s="31"/>
      <c r="E3902" s="18"/>
      <c r="F3902" s="31"/>
      <c r="H3902" s="36"/>
    </row>
    <row r="3903" spans="3:8" x14ac:dyDescent="0.25">
      <c r="C3903" s="31"/>
      <c r="D3903" s="31"/>
      <c r="E3903" s="18"/>
      <c r="F3903" s="31"/>
      <c r="H3903" s="36"/>
    </row>
    <row r="3904" spans="3:8" x14ac:dyDescent="0.25">
      <c r="C3904" s="31"/>
      <c r="D3904" s="31"/>
      <c r="E3904" s="18"/>
      <c r="F3904" s="31"/>
      <c r="H3904" s="36"/>
    </row>
    <row r="3905" spans="3:8" x14ac:dyDescent="0.25">
      <c r="C3905" s="31"/>
      <c r="D3905" s="31"/>
      <c r="E3905" s="18"/>
      <c r="F3905" s="31"/>
      <c r="H3905" s="36"/>
    </row>
    <row r="3906" spans="3:8" x14ac:dyDescent="0.25">
      <c r="C3906" s="31"/>
      <c r="D3906" s="31"/>
      <c r="E3906" s="18"/>
      <c r="F3906" s="31"/>
      <c r="H3906" s="36"/>
    </row>
    <row r="3907" spans="3:8" x14ac:dyDescent="0.25">
      <c r="C3907" s="31"/>
      <c r="D3907" s="31"/>
      <c r="E3907" s="18"/>
      <c r="F3907" s="31"/>
      <c r="H3907" s="36"/>
    </row>
    <row r="3908" spans="3:8" x14ac:dyDescent="0.25">
      <c r="C3908" s="31"/>
      <c r="D3908" s="31"/>
      <c r="E3908" s="18"/>
      <c r="F3908" s="31"/>
      <c r="H3908" s="36"/>
    </row>
    <row r="3909" spans="3:8" x14ac:dyDescent="0.25">
      <c r="C3909" s="31"/>
      <c r="D3909" s="31"/>
      <c r="E3909" s="18"/>
      <c r="F3909" s="31"/>
      <c r="H3909" s="36"/>
    </row>
    <row r="3910" spans="3:8" x14ac:dyDescent="0.25">
      <c r="C3910" s="31"/>
      <c r="D3910" s="31"/>
      <c r="E3910" s="18"/>
      <c r="F3910" s="31"/>
      <c r="H3910" s="36"/>
    </row>
    <row r="3911" spans="3:8" x14ac:dyDescent="0.25">
      <c r="C3911" s="31"/>
      <c r="D3911" s="31"/>
      <c r="E3911" s="18"/>
      <c r="F3911" s="31"/>
      <c r="H3911" s="36"/>
    </row>
    <row r="3912" spans="3:8" x14ac:dyDescent="0.25">
      <c r="C3912" s="31"/>
      <c r="D3912" s="31"/>
      <c r="E3912" s="18"/>
      <c r="F3912" s="31"/>
      <c r="H3912" s="36"/>
    </row>
    <row r="3913" spans="3:8" x14ac:dyDescent="0.25">
      <c r="C3913" s="31"/>
      <c r="D3913" s="31"/>
      <c r="E3913" s="18"/>
      <c r="F3913" s="31"/>
      <c r="H3913" s="36"/>
    </row>
    <row r="3914" spans="3:8" x14ac:dyDescent="0.25">
      <c r="C3914" s="31"/>
      <c r="D3914" s="31"/>
      <c r="E3914" s="18"/>
      <c r="F3914" s="31"/>
      <c r="H3914" s="36"/>
    </row>
    <row r="3915" spans="3:8" x14ac:dyDescent="0.25">
      <c r="C3915" s="31"/>
      <c r="D3915" s="31"/>
      <c r="E3915" s="18"/>
      <c r="F3915" s="31"/>
      <c r="H3915" s="36"/>
    </row>
    <row r="3916" spans="3:8" x14ac:dyDescent="0.25">
      <c r="C3916" s="31"/>
      <c r="D3916" s="31"/>
      <c r="E3916" s="18"/>
      <c r="F3916" s="31"/>
      <c r="H3916" s="36"/>
    </row>
    <row r="3917" spans="3:8" x14ac:dyDescent="0.25">
      <c r="C3917" s="31"/>
      <c r="D3917" s="31"/>
      <c r="E3917" s="18"/>
      <c r="F3917" s="31"/>
      <c r="H3917" s="36"/>
    </row>
    <row r="3918" spans="3:8" x14ac:dyDescent="0.25">
      <c r="C3918" s="31"/>
      <c r="D3918" s="31"/>
      <c r="E3918" s="18"/>
      <c r="F3918" s="31"/>
      <c r="H3918" s="36"/>
    </row>
    <row r="3919" spans="3:8" x14ac:dyDescent="0.25">
      <c r="C3919" s="31"/>
      <c r="D3919" s="31"/>
      <c r="E3919" s="18"/>
      <c r="F3919" s="31"/>
      <c r="H3919" s="36"/>
    </row>
    <row r="3920" spans="3:8" x14ac:dyDescent="0.25">
      <c r="C3920" s="31"/>
      <c r="D3920" s="31"/>
      <c r="E3920" s="18"/>
      <c r="F3920" s="31"/>
      <c r="H3920" s="36"/>
    </row>
    <row r="3921" spans="3:8" x14ac:dyDescent="0.25">
      <c r="C3921" s="31"/>
      <c r="D3921" s="31"/>
      <c r="E3921" s="18"/>
      <c r="F3921" s="31"/>
      <c r="H3921" s="36"/>
    </row>
    <row r="3922" spans="3:8" x14ac:dyDescent="0.25">
      <c r="C3922" s="31"/>
      <c r="D3922" s="31"/>
      <c r="E3922" s="18"/>
      <c r="F3922" s="31"/>
      <c r="H3922" s="36"/>
    </row>
    <row r="3923" spans="3:8" x14ac:dyDescent="0.25">
      <c r="C3923" s="31"/>
      <c r="D3923" s="31"/>
      <c r="E3923" s="18"/>
      <c r="F3923" s="31"/>
      <c r="H3923" s="36"/>
    </row>
    <row r="3924" spans="3:8" x14ac:dyDescent="0.25">
      <c r="C3924" s="31"/>
      <c r="D3924" s="31"/>
      <c r="E3924" s="18"/>
      <c r="F3924" s="31"/>
      <c r="H3924" s="36"/>
    </row>
    <row r="3925" spans="3:8" x14ac:dyDescent="0.25">
      <c r="C3925" s="31"/>
      <c r="D3925" s="31"/>
      <c r="E3925" s="18"/>
      <c r="F3925" s="31"/>
      <c r="H3925" s="36"/>
    </row>
    <row r="3926" spans="3:8" x14ac:dyDescent="0.25">
      <c r="C3926" s="31"/>
      <c r="D3926" s="31"/>
      <c r="E3926" s="18"/>
      <c r="F3926" s="31"/>
      <c r="H3926" s="36"/>
    </row>
    <row r="3927" spans="3:8" x14ac:dyDescent="0.25">
      <c r="C3927" s="31"/>
      <c r="D3927" s="31"/>
      <c r="E3927" s="18"/>
      <c r="F3927" s="31"/>
      <c r="H3927" s="36"/>
    </row>
    <row r="3928" spans="3:8" x14ac:dyDescent="0.25">
      <c r="C3928" s="31"/>
      <c r="D3928" s="31"/>
      <c r="E3928" s="18"/>
      <c r="F3928" s="31"/>
      <c r="H3928" s="36"/>
    </row>
    <row r="3929" spans="3:8" x14ac:dyDescent="0.25">
      <c r="C3929" s="31"/>
      <c r="D3929" s="31"/>
      <c r="E3929" s="18"/>
      <c r="F3929" s="31"/>
      <c r="H3929" s="36"/>
    </row>
    <row r="3930" spans="3:8" x14ac:dyDescent="0.25">
      <c r="C3930" s="31"/>
      <c r="D3930" s="31"/>
      <c r="E3930" s="18"/>
      <c r="F3930" s="31"/>
      <c r="H3930" s="36"/>
    </row>
    <row r="3931" spans="3:8" x14ac:dyDescent="0.25">
      <c r="C3931" s="31"/>
      <c r="D3931" s="31"/>
      <c r="E3931" s="18"/>
      <c r="F3931" s="31"/>
      <c r="H3931" s="36"/>
    </row>
    <row r="3932" spans="3:8" x14ac:dyDescent="0.25">
      <c r="C3932" s="31"/>
      <c r="D3932" s="31"/>
      <c r="E3932" s="18"/>
      <c r="F3932" s="31"/>
      <c r="H3932" s="36"/>
    </row>
    <row r="3933" spans="3:8" x14ac:dyDescent="0.25">
      <c r="C3933" s="31"/>
      <c r="D3933" s="31"/>
      <c r="E3933" s="18"/>
      <c r="F3933" s="31"/>
      <c r="H3933" s="36"/>
    </row>
    <row r="3934" spans="3:8" x14ac:dyDescent="0.25">
      <c r="C3934" s="31"/>
      <c r="D3934" s="31"/>
      <c r="E3934" s="18"/>
      <c r="F3934" s="31"/>
      <c r="H3934" s="36"/>
    </row>
    <row r="3935" spans="3:8" x14ac:dyDescent="0.25">
      <c r="C3935" s="31"/>
      <c r="D3935" s="31"/>
      <c r="E3935" s="18"/>
      <c r="F3935" s="31"/>
      <c r="H3935" s="36"/>
    </row>
    <row r="3936" spans="3:8" x14ac:dyDescent="0.25">
      <c r="C3936" s="31"/>
      <c r="D3936" s="31"/>
      <c r="E3936" s="18"/>
      <c r="F3936" s="31"/>
      <c r="H3936" s="36"/>
    </row>
    <row r="3937" spans="3:8" x14ac:dyDescent="0.25">
      <c r="C3937" s="31"/>
      <c r="D3937" s="31"/>
      <c r="E3937" s="18"/>
      <c r="F3937" s="31"/>
      <c r="H3937" s="36"/>
    </row>
    <row r="3938" spans="3:8" x14ac:dyDescent="0.25">
      <c r="C3938" s="31"/>
      <c r="D3938" s="31"/>
      <c r="E3938" s="18"/>
      <c r="F3938" s="31"/>
      <c r="H3938" s="36"/>
    </row>
    <row r="3939" spans="3:8" x14ac:dyDescent="0.25">
      <c r="C3939" s="31"/>
      <c r="D3939" s="31"/>
      <c r="E3939" s="18"/>
      <c r="F3939" s="31"/>
      <c r="H3939" s="36"/>
    </row>
    <row r="3940" spans="3:8" x14ac:dyDescent="0.25">
      <c r="C3940" s="31"/>
      <c r="D3940" s="31"/>
      <c r="E3940" s="18"/>
      <c r="F3940" s="31"/>
      <c r="H3940" s="36"/>
    </row>
    <row r="3941" spans="3:8" x14ac:dyDescent="0.25">
      <c r="C3941" s="31"/>
      <c r="D3941" s="31"/>
      <c r="E3941" s="18"/>
      <c r="F3941" s="31"/>
      <c r="H3941" s="36"/>
    </row>
    <row r="3942" spans="3:8" x14ac:dyDescent="0.25">
      <c r="C3942" s="31"/>
      <c r="D3942" s="31"/>
      <c r="E3942" s="18"/>
      <c r="F3942" s="31"/>
      <c r="H3942" s="36"/>
    </row>
    <row r="3943" spans="3:8" x14ac:dyDescent="0.25">
      <c r="C3943" s="31"/>
      <c r="D3943" s="31"/>
      <c r="E3943" s="18"/>
      <c r="F3943" s="31"/>
      <c r="H3943" s="36"/>
    </row>
    <row r="3944" spans="3:8" x14ac:dyDescent="0.25">
      <c r="C3944" s="31"/>
      <c r="D3944" s="31"/>
      <c r="E3944" s="18"/>
      <c r="F3944" s="31"/>
      <c r="H3944" s="36"/>
    </row>
    <row r="3945" spans="3:8" x14ac:dyDescent="0.25">
      <c r="C3945" s="31"/>
      <c r="D3945" s="31"/>
      <c r="E3945" s="18"/>
      <c r="F3945" s="31"/>
      <c r="H3945" s="36"/>
    </row>
    <row r="3946" spans="3:8" x14ac:dyDescent="0.25">
      <c r="C3946" s="31"/>
      <c r="D3946" s="31"/>
      <c r="E3946" s="18"/>
      <c r="F3946" s="31"/>
      <c r="H3946" s="36"/>
    </row>
    <row r="3947" spans="3:8" x14ac:dyDescent="0.25">
      <c r="C3947" s="31"/>
      <c r="D3947" s="31"/>
      <c r="E3947" s="18"/>
      <c r="F3947" s="31"/>
      <c r="H3947" s="36"/>
    </row>
    <row r="3948" spans="3:8" x14ac:dyDescent="0.25">
      <c r="C3948" s="31"/>
      <c r="D3948" s="31"/>
      <c r="E3948" s="18"/>
      <c r="F3948" s="31"/>
      <c r="H3948" s="36"/>
    </row>
    <row r="3949" spans="3:8" x14ac:dyDescent="0.25">
      <c r="C3949" s="31"/>
      <c r="D3949" s="31"/>
      <c r="E3949" s="18"/>
      <c r="F3949" s="31"/>
      <c r="H3949" s="36"/>
    </row>
    <row r="3950" spans="3:8" x14ac:dyDescent="0.25">
      <c r="C3950" s="31"/>
      <c r="D3950" s="31"/>
      <c r="E3950" s="18"/>
      <c r="F3950" s="31"/>
      <c r="H3950" s="36"/>
    </row>
    <row r="3951" spans="3:8" x14ac:dyDescent="0.25">
      <c r="C3951" s="31"/>
      <c r="D3951" s="31"/>
      <c r="E3951" s="18"/>
      <c r="F3951" s="31"/>
      <c r="H3951" s="36"/>
    </row>
    <row r="3952" spans="3:8" x14ac:dyDescent="0.25">
      <c r="C3952" s="31"/>
      <c r="D3952" s="31"/>
      <c r="E3952" s="18"/>
      <c r="F3952" s="31"/>
      <c r="H3952" s="36"/>
    </row>
    <row r="3953" spans="3:8" x14ac:dyDescent="0.25">
      <c r="C3953" s="31"/>
      <c r="D3953" s="31"/>
      <c r="E3953" s="18"/>
      <c r="F3953" s="31"/>
      <c r="H3953" s="36"/>
    </row>
    <row r="3954" spans="3:8" x14ac:dyDescent="0.25">
      <c r="C3954" s="31"/>
      <c r="D3954" s="31"/>
      <c r="E3954" s="18"/>
      <c r="F3954" s="31"/>
      <c r="H3954" s="36"/>
    </row>
    <row r="3955" spans="3:8" x14ac:dyDescent="0.25">
      <c r="C3955" s="31"/>
      <c r="D3955" s="31"/>
      <c r="E3955" s="18"/>
      <c r="F3955" s="31"/>
      <c r="H3955" s="36"/>
    </row>
    <row r="3956" spans="3:8" x14ac:dyDescent="0.25">
      <c r="C3956" s="31"/>
      <c r="D3956" s="31"/>
      <c r="E3956" s="18"/>
      <c r="F3956" s="31"/>
      <c r="H3956" s="36"/>
    </row>
    <row r="3957" spans="3:8" x14ac:dyDescent="0.25">
      <c r="C3957" s="31"/>
      <c r="D3957" s="31"/>
      <c r="E3957" s="18"/>
      <c r="F3957" s="31"/>
      <c r="H3957" s="36"/>
    </row>
    <row r="3958" spans="3:8" x14ac:dyDescent="0.25">
      <c r="C3958" s="31"/>
      <c r="D3958" s="31"/>
      <c r="E3958" s="18"/>
      <c r="F3958" s="31"/>
      <c r="H3958" s="36"/>
    </row>
    <row r="3959" spans="3:8" x14ac:dyDescent="0.25">
      <c r="C3959" s="31"/>
      <c r="D3959" s="31"/>
      <c r="E3959" s="18"/>
      <c r="F3959" s="31"/>
      <c r="H3959" s="36"/>
    </row>
    <row r="3960" spans="3:8" x14ac:dyDescent="0.25">
      <c r="C3960" s="31"/>
      <c r="D3960" s="31"/>
      <c r="E3960" s="18"/>
      <c r="F3960" s="31"/>
      <c r="H3960" s="36"/>
    </row>
    <row r="3961" spans="3:8" x14ac:dyDescent="0.25">
      <c r="C3961" s="31"/>
      <c r="D3961" s="31"/>
      <c r="E3961" s="18"/>
      <c r="F3961" s="31"/>
      <c r="H3961" s="36"/>
    </row>
    <row r="3962" spans="3:8" x14ac:dyDescent="0.25">
      <c r="C3962" s="31"/>
      <c r="D3962" s="31"/>
      <c r="E3962" s="18"/>
      <c r="F3962" s="31"/>
      <c r="H3962" s="36"/>
    </row>
    <row r="3963" spans="3:8" x14ac:dyDescent="0.25">
      <c r="C3963" s="31"/>
      <c r="D3963" s="31"/>
      <c r="E3963" s="18"/>
      <c r="F3963" s="31"/>
      <c r="H3963" s="36"/>
    </row>
    <row r="3964" spans="3:8" x14ac:dyDescent="0.25">
      <c r="C3964" s="31"/>
      <c r="D3964" s="31"/>
      <c r="E3964" s="18"/>
      <c r="F3964" s="31"/>
      <c r="H3964" s="36"/>
    </row>
    <row r="3965" spans="3:8" x14ac:dyDescent="0.25">
      <c r="C3965" s="31"/>
      <c r="D3965" s="31"/>
      <c r="E3965" s="18"/>
      <c r="F3965" s="31"/>
      <c r="H3965" s="36"/>
    </row>
    <row r="3966" spans="3:8" x14ac:dyDescent="0.25">
      <c r="C3966" s="31"/>
      <c r="D3966" s="31"/>
      <c r="E3966" s="18"/>
      <c r="F3966" s="31"/>
      <c r="H3966" s="36"/>
    </row>
    <row r="3967" spans="3:8" x14ac:dyDescent="0.25">
      <c r="C3967" s="31"/>
      <c r="D3967" s="31"/>
      <c r="E3967" s="18"/>
      <c r="F3967" s="31"/>
      <c r="H3967" s="36"/>
    </row>
    <row r="3968" spans="3:8" x14ac:dyDescent="0.25">
      <c r="C3968" s="31"/>
      <c r="D3968" s="31"/>
      <c r="E3968" s="18"/>
      <c r="F3968" s="31"/>
      <c r="H3968" s="36"/>
    </row>
    <row r="3969" spans="3:8" x14ac:dyDescent="0.25">
      <c r="C3969" s="31"/>
      <c r="D3969" s="31"/>
      <c r="E3969" s="18"/>
      <c r="F3969" s="31"/>
      <c r="H3969" s="36"/>
    </row>
    <row r="3970" spans="3:8" x14ac:dyDescent="0.25">
      <c r="C3970" s="31"/>
      <c r="D3970" s="31"/>
      <c r="E3970" s="18"/>
      <c r="F3970" s="31"/>
      <c r="H3970" s="36"/>
    </row>
    <row r="3971" spans="3:8" x14ac:dyDescent="0.25">
      <c r="C3971" s="31"/>
      <c r="D3971" s="31"/>
      <c r="E3971" s="18"/>
      <c r="F3971" s="31"/>
      <c r="H3971" s="36"/>
    </row>
    <row r="3972" spans="3:8" x14ac:dyDescent="0.25">
      <c r="C3972" s="31"/>
      <c r="D3972" s="31"/>
      <c r="E3972" s="18"/>
      <c r="F3972" s="31"/>
      <c r="H3972" s="36"/>
    </row>
    <row r="3973" spans="3:8" x14ac:dyDescent="0.25">
      <c r="C3973" s="31"/>
      <c r="D3973" s="31"/>
      <c r="E3973" s="18"/>
      <c r="F3973" s="31"/>
      <c r="H3973" s="36"/>
    </row>
    <row r="3974" spans="3:8" x14ac:dyDescent="0.25">
      <c r="C3974" s="31"/>
      <c r="D3974" s="31"/>
      <c r="E3974" s="18"/>
      <c r="F3974" s="31"/>
      <c r="H3974" s="36"/>
    </row>
    <row r="3975" spans="3:8" x14ac:dyDescent="0.25">
      <c r="C3975" s="31"/>
      <c r="D3975" s="31"/>
      <c r="E3975" s="18"/>
      <c r="F3975" s="31"/>
      <c r="H3975" s="36"/>
    </row>
    <row r="3976" spans="3:8" x14ac:dyDescent="0.25">
      <c r="C3976" s="31"/>
      <c r="D3976" s="31"/>
      <c r="E3976" s="18"/>
      <c r="F3976" s="31"/>
      <c r="H3976" s="36"/>
    </row>
    <row r="3977" spans="3:8" x14ac:dyDescent="0.25">
      <c r="C3977" s="31"/>
      <c r="D3977" s="31"/>
      <c r="E3977" s="18"/>
      <c r="F3977" s="31"/>
      <c r="H3977" s="36"/>
    </row>
    <row r="3978" spans="3:8" x14ac:dyDescent="0.25">
      <c r="C3978" s="31"/>
      <c r="D3978" s="31"/>
      <c r="E3978" s="18"/>
      <c r="F3978" s="31"/>
      <c r="H3978" s="36"/>
    </row>
    <row r="3979" spans="3:8" x14ac:dyDescent="0.25">
      <c r="C3979" s="31"/>
      <c r="D3979" s="31"/>
      <c r="E3979" s="18"/>
      <c r="F3979" s="31"/>
      <c r="H3979" s="36"/>
    </row>
    <row r="3980" spans="3:8" x14ac:dyDescent="0.25">
      <c r="C3980" s="31"/>
      <c r="D3980" s="31"/>
      <c r="E3980" s="18"/>
      <c r="F3980" s="31"/>
      <c r="H3980" s="36"/>
    </row>
    <row r="3981" spans="3:8" x14ac:dyDescent="0.25">
      <c r="C3981" s="31"/>
      <c r="D3981" s="31"/>
      <c r="E3981" s="18"/>
      <c r="F3981" s="31"/>
      <c r="H3981" s="36"/>
    </row>
    <row r="3982" spans="3:8" x14ac:dyDescent="0.25">
      <c r="C3982" s="31"/>
      <c r="D3982" s="31"/>
      <c r="E3982" s="18"/>
      <c r="F3982" s="31"/>
      <c r="H3982" s="36"/>
    </row>
    <row r="3983" spans="3:8" x14ac:dyDescent="0.25">
      <c r="C3983" s="31"/>
      <c r="D3983" s="31"/>
      <c r="E3983" s="18"/>
      <c r="F3983" s="31"/>
      <c r="H3983" s="36"/>
    </row>
    <row r="3984" spans="3:8" x14ac:dyDescent="0.25">
      <c r="C3984" s="31"/>
      <c r="D3984" s="31"/>
      <c r="E3984" s="18"/>
      <c r="F3984" s="31"/>
      <c r="H3984" s="36"/>
    </row>
    <row r="3985" spans="3:8" x14ac:dyDescent="0.25">
      <c r="C3985" s="31"/>
      <c r="D3985" s="31"/>
      <c r="E3985" s="18"/>
      <c r="F3985" s="31"/>
      <c r="H3985" s="36"/>
    </row>
    <row r="3986" spans="3:8" x14ac:dyDescent="0.25">
      <c r="C3986" s="31"/>
      <c r="D3986" s="31"/>
      <c r="E3986" s="18"/>
      <c r="F3986" s="31"/>
      <c r="H3986" s="36"/>
    </row>
    <row r="3987" spans="3:8" x14ac:dyDescent="0.25">
      <c r="C3987" s="31"/>
      <c r="D3987" s="31"/>
      <c r="E3987" s="18"/>
      <c r="F3987" s="31"/>
      <c r="H3987" s="36"/>
    </row>
    <row r="3988" spans="3:8" x14ac:dyDescent="0.25">
      <c r="C3988" s="31"/>
      <c r="D3988" s="31"/>
      <c r="E3988" s="18"/>
      <c r="F3988" s="31"/>
      <c r="H3988" s="36"/>
    </row>
    <row r="3989" spans="3:8" x14ac:dyDescent="0.25">
      <c r="C3989" s="31"/>
      <c r="D3989" s="31"/>
      <c r="E3989" s="18"/>
      <c r="F3989" s="31"/>
      <c r="H3989" s="36"/>
    </row>
    <row r="3990" spans="3:8" x14ac:dyDescent="0.25">
      <c r="C3990" s="31"/>
      <c r="D3990" s="31"/>
      <c r="E3990" s="18"/>
      <c r="F3990" s="31"/>
      <c r="H3990" s="36"/>
    </row>
    <row r="3991" spans="3:8" x14ac:dyDescent="0.25">
      <c r="C3991" s="31"/>
      <c r="D3991" s="31"/>
      <c r="E3991" s="18"/>
      <c r="F3991" s="31"/>
      <c r="H3991" s="36"/>
    </row>
    <row r="3992" spans="3:8" x14ac:dyDescent="0.25">
      <c r="C3992" s="31"/>
      <c r="D3992" s="31"/>
      <c r="E3992" s="18"/>
      <c r="F3992" s="31"/>
      <c r="H3992" s="36"/>
    </row>
    <row r="3993" spans="3:8" x14ac:dyDescent="0.25">
      <c r="C3993" s="31"/>
      <c r="D3993" s="31"/>
      <c r="E3993" s="18"/>
      <c r="F3993" s="31"/>
      <c r="H3993" s="36"/>
    </row>
    <row r="3994" spans="3:8" x14ac:dyDescent="0.25">
      <c r="C3994" s="31"/>
      <c r="D3994" s="31"/>
      <c r="E3994" s="18"/>
      <c r="F3994" s="31"/>
      <c r="H3994" s="36"/>
    </row>
    <row r="3995" spans="3:8" x14ac:dyDescent="0.25">
      <c r="C3995" s="31"/>
      <c r="D3995" s="31"/>
      <c r="E3995" s="18"/>
      <c r="F3995" s="31"/>
      <c r="H3995" s="36"/>
    </row>
    <row r="3996" spans="3:8" x14ac:dyDescent="0.25">
      <c r="C3996" s="31"/>
      <c r="D3996" s="31"/>
      <c r="E3996" s="18"/>
      <c r="F3996" s="31"/>
      <c r="H3996" s="36"/>
    </row>
    <row r="3997" spans="3:8" x14ac:dyDescent="0.25">
      <c r="C3997" s="31"/>
      <c r="D3997" s="31"/>
      <c r="E3997" s="18"/>
      <c r="F3997" s="31"/>
      <c r="H3997" s="36"/>
    </row>
    <row r="3998" spans="3:8" x14ac:dyDescent="0.25">
      <c r="C3998" s="31"/>
      <c r="D3998" s="31"/>
      <c r="E3998" s="18"/>
      <c r="F3998" s="31"/>
      <c r="H3998" s="36"/>
    </row>
    <row r="3999" spans="3:8" x14ac:dyDescent="0.25">
      <c r="C3999" s="31"/>
      <c r="D3999" s="31"/>
      <c r="E3999" s="18"/>
      <c r="F3999" s="31"/>
      <c r="H3999" s="36"/>
    </row>
    <row r="4000" spans="3:8" x14ac:dyDescent="0.25">
      <c r="C4000" s="31"/>
      <c r="D4000" s="31"/>
      <c r="E4000" s="18"/>
      <c r="F4000" s="31"/>
      <c r="H4000" s="36"/>
    </row>
    <row r="4001" spans="3:8" x14ac:dyDescent="0.25">
      <c r="C4001" s="31"/>
      <c r="D4001" s="31"/>
      <c r="E4001" s="18"/>
      <c r="F4001" s="31"/>
      <c r="H4001" s="36"/>
    </row>
    <row r="4002" spans="3:8" x14ac:dyDescent="0.25">
      <c r="C4002" s="31"/>
      <c r="D4002" s="31"/>
      <c r="E4002" s="18"/>
      <c r="F4002" s="31"/>
      <c r="H4002" s="36"/>
    </row>
    <row r="4003" spans="3:8" x14ac:dyDescent="0.25">
      <c r="C4003" s="31"/>
      <c r="D4003" s="31"/>
      <c r="E4003" s="18"/>
      <c r="F4003" s="31"/>
      <c r="H4003" s="36"/>
    </row>
    <row r="4004" spans="3:8" x14ac:dyDescent="0.25">
      <c r="C4004" s="31"/>
      <c r="D4004" s="31"/>
      <c r="E4004" s="18"/>
      <c r="F4004" s="31"/>
      <c r="H4004" s="36"/>
    </row>
    <row r="4005" spans="3:8" x14ac:dyDescent="0.25">
      <c r="C4005" s="31"/>
      <c r="D4005" s="31"/>
      <c r="E4005" s="18"/>
      <c r="F4005" s="31"/>
      <c r="H4005" s="36"/>
    </row>
    <row r="4006" spans="3:8" x14ac:dyDescent="0.25">
      <c r="C4006" s="31"/>
      <c r="D4006" s="31"/>
      <c r="E4006" s="18"/>
      <c r="F4006" s="31"/>
      <c r="H4006" s="36"/>
    </row>
    <row r="4007" spans="3:8" x14ac:dyDescent="0.25">
      <c r="C4007" s="31"/>
      <c r="D4007" s="31"/>
      <c r="E4007" s="18"/>
      <c r="F4007" s="31"/>
      <c r="H4007" s="36"/>
    </row>
    <row r="4008" spans="3:8" x14ac:dyDescent="0.25">
      <c r="C4008" s="31"/>
      <c r="D4008" s="31"/>
      <c r="E4008" s="18"/>
      <c r="F4008" s="31"/>
      <c r="H4008" s="36"/>
    </row>
    <row r="4009" spans="3:8" x14ac:dyDescent="0.25">
      <c r="C4009" s="31"/>
      <c r="D4009" s="31"/>
      <c r="E4009" s="18"/>
      <c r="F4009" s="31"/>
      <c r="H4009" s="36"/>
    </row>
    <row r="4010" spans="3:8" x14ac:dyDescent="0.25">
      <c r="C4010" s="31"/>
      <c r="D4010" s="31"/>
      <c r="E4010" s="18"/>
      <c r="F4010" s="31"/>
      <c r="H4010" s="36"/>
    </row>
    <row r="4011" spans="3:8" x14ac:dyDescent="0.25">
      <c r="C4011" s="31"/>
      <c r="D4011" s="31"/>
      <c r="E4011" s="18"/>
      <c r="F4011" s="31"/>
      <c r="H4011" s="36"/>
    </row>
    <row r="4012" spans="3:8" x14ac:dyDescent="0.25">
      <c r="C4012" s="31"/>
      <c r="D4012" s="31"/>
      <c r="E4012" s="18"/>
      <c r="F4012" s="31"/>
      <c r="H4012" s="36"/>
    </row>
    <row r="4013" spans="3:8" x14ac:dyDescent="0.25">
      <c r="C4013" s="31"/>
      <c r="D4013" s="31"/>
      <c r="E4013" s="18"/>
      <c r="F4013" s="31"/>
      <c r="H4013" s="36"/>
    </row>
    <row r="4014" spans="3:8" x14ac:dyDescent="0.25">
      <c r="C4014" s="31"/>
      <c r="D4014" s="31"/>
      <c r="E4014" s="18"/>
      <c r="F4014" s="31"/>
      <c r="H4014" s="36"/>
    </row>
    <row r="4015" spans="3:8" x14ac:dyDescent="0.25">
      <c r="C4015" s="31"/>
      <c r="D4015" s="31"/>
      <c r="E4015" s="18"/>
      <c r="F4015" s="31"/>
      <c r="H4015" s="36"/>
    </row>
    <row r="4016" spans="3:8" x14ac:dyDescent="0.25">
      <c r="C4016" s="31"/>
      <c r="D4016" s="31"/>
      <c r="E4016" s="18"/>
      <c r="F4016" s="31"/>
      <c r="H4016" s="36"/>
    </row>
    <row r="4017" spans="3:8" x14ac:dyDescent="0.25">
      <c r="C4017" s="31"/>
      <c r="D4017" s="31"/>
      <c r="E4017" s="18"/>
      <c r="F4017" s="31"/>
      <c r="H4017" s="36"/>
    </row>
    <row r="4018" spans="3:8" x14ac:dyDescent="0.25">
      <c r="C4018" s="31"/>
      <c r="D4018" s="31"/>
      <c r="E4018" s="18"/>
      <c r="F4018" s="31"/>
      <c r="H4018" s="36"/>
    </row>
    <row r="4019" spans="3:8" x14ac:dyDescent="0.25">
      <c r="C4019" s="31"/>
      <c r="D4019" s="31"/>
      <c r="E4019" s="18"/>
      <c r="F4019" s="31"/>
      <c r="H4019" s="36"/>
    </row>
    <row r="4020" spans="3:8" x14ac:dyDescent="0.25">
      <c r="C4020" s="31"/>
      <c r="D4020" s="31"/>
      <c r="E4020" s="18"/>
      <c r="F4020" s="31"/>
      <c r="H4020" s="36"/>
    </row>
    <row r="4021" spans="3:8" x14ac:dyDescent="0.25">
      <c r="C4021" s="31"/>
      <c r="D4021" s="31"/>
      <c r="E4021" s="18"/>
      <c r="F4021" s="31"/>
      <c r="H4021" s="36"/>
    </row>
    <row r="4022" spans="3:8" x14ac:dyDescent="0.25">
      <c r="C4022" s="31"/>
      <c r="D4022" s="31"/>
      <c r="E4022" s="18"/>
      <c r="F4022" s="31"/>
      <c r="H4022" s="36"/>
    </row>
    <row r="4023" spans="3:8" x14ac:dyDescent="0.25">
      <c r="C4023" s="31"/>
      <c r="D4023" s="31"/>
      <c r="E4023" s="18"/>
      <c r="F4023" s="31"/>
      <c r="H4023" s="36"/>
    </row>
    <row r="4024" spans="3:8" x14ac:dyDescent="0.25">
      <c r="C4024" s="31"/>
      <c r="D4024" s="31"/>
      <c r="E4024" s="18"/>
      <c r="F4024" s="31"/>
      <c r="H4024" s="36"/>
    </row>
    <row r="4025" spans="3:8" x14ac:dyDescent="0.25">
      <c r="C4025" s="31"/>
      <c r="D4025" s="31"/>
      <c r="E4025" s="18"/>
      <c r="F4025" s="31"/>
      <c r="H4025" s="36"/>
    </row>
    <row r="4026" spans="3:8" x14ac:dyDescent="0.25">
      <c r="C4026" s="31"/>
      <c r="D4026" s="31"/>
      <c r="E4026" s="18"/>
      <c r="F4026" s="31"/>
      <c r="H4026" s="36"/>
    </row>
    <row r="4027" spans="3:8" x14ac:dyDescent="0.25">
      <c r="C4027" s="31"/>
      <c r="D4027" s="31"/>
      <c r="E4027" s="18"/>
      <c r="F4027" s="31"/>
      <c r="H4027" s="36"/>
    </row>
    <row r="4028" spans="3:8" x14ac:dyDescent="0.25">
      <c r="C4028" s="31"/>
      <c r="D4028" s="31"/>
      <c r="E4028" s="18"/>
      <c r="F4028" s="31"/>
      <c r="H4028" s="36"/>
    </row>
    <row r="4029" spans="3:8" x14ac:dyDescent="0.25">
      <c r="C4029" s="31"/>
      <c r="D4029" s="31"/>
      <c r="E4029" s="18"/>
      <c r="F4029" s="31"/>
      <c r="H4029" s="36"/>
    </row>
    <row r="4030" spans="3:8" x14ac:dyDescent="0.25">
      <c r="C4030" s="31"/>
      <c r="D4030" s="31"/>
      <c r="E4030" s="18"/>
      <c r="F4030" s="31"/>
      <c r="H4030" s="36"/>
    </row>
    <row r="4031" spans="3:8" x14ac:dyDescent="0.25">
      <c r="C4031" s="31"/>
      <c r="D4031" s="31"/>
      <c r="E4031" s="18"/>
      <c r="F4031" s="31"/>
      <c r="H4031" s="36"/>
    </row>
    <row r="4032" spans="3:8" x14ac:dyDescent="0.25">
      <c r="C4032" s="31"/>
      <c r="D4032" s="31"/>
      <c r="E4032" s="18"/>
      <c r="F4032" s="31"/>
      <c r="H4032" s="36"/>
    </row>
    <row r="4033" spans="3:8" x14ac:dyDescent="0.25">
      <c r="C4033" s="31"/>
      <c r="D4033" s="31"/>
      <c r="E4033" s="18"/>
      <c r="F4033" s="31"/>
      <c r="H4033" s="36"/>
    </row>
    <row r="4034" spans="3:8" x14ac:dyDescent="0.25">
      <c r="C4034" s="31"/>
      <c r="D4034" s="31"/>
      <c r="E4034" s="18"/>
      <c r="F4034" s="31"/>
      <c r="H4034" s="36"/>
    </row>
    <row r="4035" spans="3:8" x14ac:dyDescent="0.25">
      <c r="C4035" s="31"/>
      <c r="D4035" s="31"/>
      <c r="E4035" s="18"/>
      <c r="F4035" s="31"/>
      <c r="H4035" s="36"/>
    </row>
    <row r="4036" spans="3:8" x14ac:dyDescent="0.25">
      <c r="C4036" s="31"/>
      <c r="D4036" s="31"/>
      <c r="E4036" s="18"/>
      <c r="F4036" s="31"/>
      <c r="H4036" s="36"/>
    </row>
    <row r="4037" spans="3:8" x14ac:dyDescent="0.25">
      <c r="C4037" s="31"/>
      <c r="D4037" s="31"/>
      <c r="E4037" s="18"/>
      <c r="F4037" s="31"/>
      <c r="H4037" s="36"/>
    </row>
    <row r="4038" spans="3:8" x14ac:dyDescent="0.25">
      <c r="C4038" s="31"/>
      <c r="D4038" s="31"/>
      <c r="E4038" s="18"/>
      <c r="F4038" s="31"/>
      <c r="H4038" s="36"/>
    </row>
    <row r="4039" spans="3:8" x14ac:dyDescent="0.25">
      <c r="C4039" s="31"/>
      <c r="D4039" s="31"/>
      <c r="E4039" s="18"/>
      <c r="F4039" s="31"/>
      <c r="H4039" s="36"/>
    </row>
    <row r="4040" spans="3:8" x14ac:dyDescent="0.25">
      <c r="C4040" s="31"/>
      <c r="D4040" s="31"/>
      <c r="E4040" s="18"/>
      <c r="F4040" s="31"/>
      <c r="H4040" s="36"/>
    </row>
    <row r="4041" spans="3:8" x14ac:dyDescent="0.25">
      <c r="C4041" s="31"/>
      <c r="D4041" s="31"/>
      <c r="E4041" s="18"/>
      <c r="F4041" s="31"/>
      <c r="H4041" s="36"/>
    </row>
    <row r="4042" spans="3:8" x14ac:dyDescent="0.25">
      <c r="C4042" s="31"/>
      <c r="D4042" s="31"/>
      <c r="E4042" s="18"/>
      <c r="F4042" s="31"/>
      <c r="H4042" s="36"/>
    </row>
    <row r="4043" spans="3:8" x14ac:dyDescent="0.25">
      <c r="C4043" s="31"/>
      <c r="D4043" s="31"/>
      <c r="E4043" s="18"/>
      <c r="F4043" s="31"/>
      <c r="H4043" s="36"/>
    </row>
    <row r="4044" spans="3:8" x14ac:dyDescent="0.25">
      <c r="C4044" s="31"/>
      <c r="D4044" s="31"/>
      <c r="E4044" s="18"/>
      <c r="F4044" s="31"/>
      <c r="H4044" s="36"/>
    </row>
    <row r="4045" spans="3:8" x14ac:dyDescent="0.25">
      <c r="C4045" s="31"/>
      <c r="D4045" s="31"/>
      <c r="E4045" s="18"/>
      <c r="F4045" s="31"/>
      <c r="H4045" s="36"/>
    </row>
    <row r="4046" spans="3:8" x14ac:dyDescent="0.25">
      <c r="C4046" s="31"/>
      <c r="D4046" s="31"/>
      <c r="E4046" s="18"/>
      <c r="F4046" s="31"/>
      <c r="H4046" s="36"/>
    </row>
    <row r="4047" spans="3:8" x14ac:dyDescent="0.25">
      <c r="C4047" s="31"/>
      <c r="D4047" s="31"/>
      <c r="E4047" s="18"/>
      <c r="F4047" s="31"/>
      <c r="H4047" s="36"/>
    </row>
    <row r="4048" spans="3:8" x14ac:dyDescent="0.25">
      <c r="C4048" s="31"/>
      <c r="D4048" s="31"/>
      <c r="E4048" s="18"/>
      <c r="F4048" s="31"/>
      <c r="H4048" s="36"/>
    </row>
    <row r="4049" spans="3:8" x14ac:dyDescent="0.25">
      <c r="C4049" s="31"/>
      <c r="D4049" s="31"/>
      <c r="E4049" s="18"/>
      <c r="F4049" s="31"/>
      <c r="H4049" s="36"/>
    </row>
    <row r="4050" spans="3:8" x14ac:dyDescent="0.25">
      <c r="C4050" s="31"/>
      <c r="D4050" s="31"/>
      <c r="E4050" s="18"/>
      <c r="F4050" s="31"/>
      <c r="H4050" s="36"/>
    </row>
    <row r="4051" spans="3:8" x14ac:dyDescent="0.25">
      <c r="C4051" s="31"/>
      <c r="D4051" s="31"/>
      <c r="E4051" s="18"/>
      <c r="F4051" s="31"/>
      <c r="H4051" s="36"/>
    </row>
    <row r="4052" spans="3:8" x14ac:dyDescent="0.25">
      <c r="C4052" s="31"/>
      <c r="D4052" s="31"/>
      <c r="E4052" s="18"/>
      <c r="F4052" s="31"/>
      <c r="H4052" s="36"/>
    </row>
    <row r="4053" spans="3:8" x14ac:dyDescent="0.25">
      <c r="C4053" s="31"/>
      <c r="D4053" s="31"/>
      <c r="E4053" s="18"/>
      <c r="F4053" s="31"/>
      <c r="H4053" s="36"/>
    </row>
    <row r="4054" spans="3:8" x14ac:dyDescent="0.25">
      <c r="C4054" s="31"/>
      <c r="D4054" s="31"/>
      <c r="E4054" s="18"/>
      <c r="F4054" s="31"/>
      <c r="H4054" s="36"/>
    </row>
    <row r="4055" spans="3:8" x14ac:dyDescent="0.25">
      <c r="C4055" s="31"/>
      <c r="D4055" s="31"/>
      <c r="E4055" s="18"/>
      <c r="F4055" s="31"/>
      <c r="H4055" s="36"/>
    </row>
    <row r="4056" spans="3:8" x14ac:dyDescent="0.25">
      <c r="C4056" s="31"/>
      <c r="D4056" s="31"/>
      <c r="E4056" s="18"/>
      <c r="F4056" s="31"/>
      <c r="H4056" s="36"/>
    </row>
    <row r="4057" spans="3:8" x14ac:dyDescent="0.25">
      <c r="C4057" s="31"/>
      <c r="D4057" s="31"/>
      <c r="E4057" s="18"/>
      <c r="F4057" s="31"/>
      <c r="H4057" s="36"/>
    </row>
    <row r="4058" spans="3:8" x14ac:dyDescent="0.25">
      <c r="C4058" s="31"/>
      <c r="D4058" s="31"/>
      <c r="E4058" s="18"/>
      <c r="F4058" s="31"/>
      <c r="H4058" s="36"/>
    </row>
    <row r="4059" spans="3:8" x14ac:dyDescent="0.25">
      <c r="C4059" s="31"/>
      <c r="D4059" s="31"/>
      <c r="E4059" s="18"/>
      <c r="F4059" s="31"/>
      <c r="H4059" s="36"/>
    </row>
    <row r="4060" spans="3:8" x14ac:dyDescent="0.25">
      <c r="C4060" s="31"/>
      <c r="D4060" s="31"/>
      <c r="E4060" s="18"/>
      <c r="F4060" s="31"/>
      <c r="H4060" s="36"/>
    </row>
    <row r="4061" spans="3:8" x14ac:dyDescent="0.25">
      <c r="C4061" s="31"/>
      <c r="D4061" s="31"/>
      <c r="E4061" s="18"/>
      <c r="F4061" s="31"/>
      <c r="H4061" s="36"/>
    </row>
    <row r="4062" spans="3:8" x14ac:dyDescent="0.25">
      <c r="C4062" s="31"/>
      <c r="D4062" s="31"/>
      <c r="E4062" s="18"/>
      <c r="F4062" s="31"/>
      <c r="H4062" s="36"/>
    </row>
    <row r="4063" spans="3:8" x14ac:dyDescent="0.25">
      <c r="C4063" s="31"/>
      <c r="D4063" s="31"/>
      <c r="E4063" s="18"/>
      <c r="F4063" s="31"/>
      <c r="H4063" s="36"/>
    </row>
    <row r="4064" spans="3:8" x14ac:dyDescent="0.25">
      <c r="C4064" s="31"/>
      <c r="D4064" s="31"/>
      <c r="E4064" s="18"/>
      <c r="F4064" s="31"/>
      <c r="H4064" s="36"/>
    </row>
    <row r="4065" spans="3:8" x14ac:dyDescent="0.25">
      <c r="C4065" s="31"/>
      <c r="D4065" s="31"/>
      <c r="E4065" s="18"/>
      <c r="F4065" s="31"/>
      <c r="H4065" s="36"/>
    </row>
    <row r="4066" spans="3:8" x14ac:dyDescent="0.25">
      <c r="C4066" s="31"/>
      <c r="D4066" s="31"/>
      <c r="E4066" s="18"/>
      <c r="F4066" s="31"/>
      <c r="H4066" s="36"/>
    </row>
    <row r="4067" spans="3:8" x14ac:dyDescent="0.25">
      <c r="C4067" s="31"/>
      <c r="D4067" s="31"/>
      <c r="E4067" s="18"/>
      <c r="F4067" s="31"/>
      <c r="H4067" s="36"/>
    </row>
    <row r="4068" spans="3:8" x14ac:dyDescent="0.25">
      <c r="C4068" s="31"/>
      <c r="D4068" s="31"/>
      <c r="E4068" s="18"/>
      <c r="F4068" s="31"/>
      <c r="H4068" s="36"/>
    </row>
    <row r="4069" spans="3:8" x14ac:dyDescent="0.25">
      <c r="C4069" s="31"/>
      <c r="D4069" s="31"/>
      <c r="E4069" s="18"/>
      <c r="F4069" s="31"/>
      <c r="H4069" s="36"/>
    </row>
    <row r="4070" spans="3:8" x14ac:dyDescent="0.25">
      <c r="C4070" s="31"/>
      <c r="D4070" s="31"/>
      <c r="E4070" s="18"/>
      <c r="F4070" s="31"/>
      <c r="H4070" s="36"/>
    </row>
    <row r="4071" spans="3:8" x14ac:dyDescent="0.25">
      <c r="C4071" s="31"/>
      <c r="D4071" s="31"/>
      <c r="E4071" s="18"/>
      <c r="F4071" s="31"/>
      <c r="H4071" s="36"/>
    </row>
    <row r="4072" spans="3:8" x14ac:dyDescent="0.25">
      <c r="C4072" s="31"/>
      <c r="D4072" s="31"/>
      <c r="E4072" s="18"/>
      <c r="F4072" s="31"/>
      <c r="H4072" s="36"/>
    </row>
    <row r="4073" spans="3:8" x14ac:dyDescent="0.25">
      <c r="C4073" s="31"/>
      <c r="D4073" s="31"/>
      <c r="E4073" s="18"/>
      <c r="F4073" s="31"/>
      <c r="H4073" s="36"/>
    </row>
    <row r="4074" spans="3:8" x14ac:dyDescent="0.25">
      <c r="C4074" s="31"/>
      <c r="D4074" s="31"/>
      <c r="E4074" s="18"/>
      <c r="F4074" s="31"/>
      <c r="H4074" s="36"/>
    </row>
    <row r="4075" spans="3:8" x14ac:dyDescent="0.25">
      <c r="C4075" s="31"/>
      <c r="D4075" s="31"/>
      <c r="E4075" s="18"/>
      <c r="F4075" s="31"/>
      <c r="H4075" s="36"/>
    </row>
    <row r="4076" spans="3:8" x14ac:dyDescent="0.25">
      <c r="C4076" s="31"/>
      <c r="D4076" s="31"/>
      <c r="E4076" s="18"/>
      <c r="F4076" s="31"/>
      <c r="H4076" s="36"/>
    </row>
    <row r="4077" spans="3:8" x14ac:dyDescent="0.25">
      <c r="C4077" s="31"/>
      <c r="D4077" s="31"/>
      <c r="E4077" s="18"/>
      <c r="F4077" s="31"/>
      <c r="H4077" s="36"/>
    </row>
    <row r="4078" spans="3:8" x14ac:dyDescent="0.25">
      <c r="C4078" s="31"/>
      <c r="D4078" s="31"/>
      <c r="E4078" s="18"/>
      <c r="F4078" s="31"/>
      <c r="H4078" s="36"/>
    </row>
    <row r="4079" spans="3:8" x14ac:dyDescent="0.25">
      <c r="C4079" s="31"/>
      <c r="D4079" s="31"/>
      <c r="E4079" s="18"/>
      <c r="F4079" s="31"/>
      <c r="H4079" s="36"/>
    </row>
    <row r="4080" spans="3:8" x14ac:dyDescent="0.25">
      <c r="C4080" s="31"/>
      <c r="D4080" s="31"/>
      <c r="E4080" s="18"/>
      <c r="F4080" s="31"/>
      <c r="H4080" s="36"/>
    </row>
    <row r="4081" spans="3:8" x14ac:dyDescent="0.25">
      <c r="C4081" s="31"/>
      <c r="D4081" s="31"/>
      <c r="E4081" s="18"/>
      <c r="F4081" s="31"/>
      <c r="H4081" s="36"/>
    </row>
    <row r="4082" spans="3:8" x14ac:dyDescent="0.25">
      <c r="C4082" s="31"/>
      <c r="D4082" s="31"/>
      <c r="E4082" s="18"/>
      <c r="F4082" s="31"/>
      <c r="H4082" s="36"/>
    </row>
    <row r="4083" spans="3:8" x14ac:dyDescent="0.25">
      <c r="C4083" s="31"/>
      <c r="D4083" s="31"/>
      <c r="E4083" s="18"/>
      <c r="F4083" s="31"/>
      <c r="H4083" s="36"/>
    </row>
    <row r="4084" spans="3:8" x14ac:dyDescent="0.25">
      <c r="C4084" s="31"/>
      <c r="D4084" s="31"/>
      <c r="E4084" s="18"/>
      <c r="F4084" s="31"/>
      <c r="H4084" s="36"/>
    </row>
    <row r="4085" spans="3:8" x14ac:dyDescent="0.25">
      <c r="C4085" s="31"/>
      <c r="D4085" s="31"/>
      <c r="E4085" s="18"/>
      <c r="F4085" s="31"/>
      <c r="H4085" s="36"/>
    </row>
    <row r="4086" spans="3:8" x14ac:dyDescent="0.25">
      <c r="C4086" s="31"/>
      <c r="D4086" s="31"/>
      <c r="E4086" s="18"/>
      <c r="F4086" s="31"/>
      <c r="H4086" s="36"/>
    </row>
    <row r="4087" spans="3:8" x14ac:dyDescent="0.25">
      <c r="C4087" s="31"/>
      <c r="D4087" s="31"/>
      <c r="E4087" s="18"/>
      <c r="F4087" s="31"/>
      <c r="H4087" s="36"/>
    </row>
    <row r="4088" spans="3:8" x14ac:dyDescent="0.25">
      <c r="C4088" s="31"/>
      <c r="D4088" s="31"/>
      <c r="E4088" s="18"/>
      <c r="F4088" s="31"/>
      <c r="H4088" s="36"/>
    </row>
    <row r="4089" spans="3:8" x14ac:dyDescent="0.25">
      <c r="C4089" s="31"/>
      <c r="D4089" s="31"/>
      <c r="E4089" s="18"/>
      <c r="F4089" s="31"/>
      <c r="H4089" s="36"/>
    </row>
    <row r="4090" spans="3:8" x14ac:dyDescent="0.25">
      <c r="C4090" s="31"/>
      <c r="D4090" s="31"/>
      <c r="E4090" s="18"/>
      <c r="F4090" s="31"/>
      <c r="H4090" s="36"/>
    </row>
    <row r="4091" spans="3:8" x14ac:dyDescent="0.25">
      <c r="C4091" s="31"/>
      <c r="D4091" s="31"/>
      <c r="E4091" s="18"/>
      <c r="F4091" s="31"/>
      <c r="H4091" s="36"/>
    </row>
    <row r="4092" spans="3:8" x14ac:dyDescent="0.25">
      <c r="C4092" s="31"/>
      <c r="D4092" s="31"/>
      <c r="E4092" s="18"/>
      <c r="F4092" s="31"/>
      <c r="H4092" s="36"/>
    </row>
    <row r="4093" spans="3:8" x14ac:dyDescent="0.25">
      <c r="C4093" s="31"/>
      <c r="D4093" s="31"/>
      <c r="E4093" s="18"/>
      <c r="F4093" s="31"/>
      <c r="H4093" s="36"/>
    </row>
    <row r="4094" spans="3:8" x14ac:dyDescent="0.25">
      <c r="C4094" s="31"/>
      <c r="D4094" s="31"/>
      <c r="E4094" s="18"/>
      <c r="F4094" s="31"/>
      <c r="H4094" s="36"/>
    </row>
    <row r="4095" spans="3:8" x14ac:dyDescent="0.25">
      <c r="C4095" s="31"/>
      <c r="D4095" s="31"/>
      <c r="E4095" s="18"/>
      <c r="F4095" s="31"/>
      <c r="H4095" s="36"/>
    </row>
    <row r="4096" spans="3:8" x14ac:dyDescent="0.25">
      <c r="C4096" s="31"/>
      <c r="D4096" s="31"/>
      <c r="E4096" s="18"/>
      <c r="F4096" s="31"/>
      <c r="H4096" s="36"/>
    </row>
    <row r="4097" spans="3:8" x14ac:dyDescent="0.25">
      <c r="C4097" s="31"/>
      <c r="D4097" s="31"/>
      <c r="E4097" s="18"/>
      <c r="F4097" s="31"/>
      <c r="H4097" s="36"/>
    </row>
    <row r="4098" spans="3:8" x14ac:dyDescent="0.25">
      <c r="C4098" s="31"/>
      <c r="D4098" s="31"/>
      <c r="E4098" s="18"/>
      <c r="F4098" s="31"/>
      <c r="H4098" s="36"/>
    </row>
    <row r="4099" spans="3:8" x14ac:dyDescent="0.25">
      <c r="C4099" s="31"/>
      <c r="D4099" s="31"/>
      <c r="E4099" s="18"/>
      <c r="F4099" s="31"/>
      <c r="H4099" s="36"/>
    </row>
    <row r="4100" spans="3:8" x14ac:dyDescent="0.25">
      <c r="C4100" s="31"/>
      <c r="D4100" s="31"/>
      <c r="E4100" s="18"/>
      <c r="F4100" s="31"/>
      <c r="H4100" s="36"/>
    </row>
    <row r="4101" spans="3:8" x14ac:dyDescent="0.25">
      <c r="C4101" s="31"/>
      <c r="D4101" s="31"/>
      <c r="E4101" s="18"/>
      <c r="F4101" s="31"/>
      <c r="H4101" s="36"/>
    </row>
    <row r="4102" spans="3:8" x14ac:dyDescent="0.25">
      <c r="C4102" s="31"/>
      <c r="D4102" s="31"/>
      <c r="E4102" s="18"/>
      <c r="F4102" s="31"/>
      <c r="H4102" s="36"/>
    </row>
    <row r="4103" spans="3:8" x14ac:dyDescent="0.25">
      <c r="C4103" s="31"/>
      <c r="D4103" s="31"/>
      <c r="E4103" s="18"/>
      <c r="F4103" s="31"/>
      <c r="H4103" s="36"/>
    </row>
    <row r="4104" spans="3:8" x14ac:dyDescent="0.25">
      <c r="C4104" s="31"/>
      <c r="D4104" s="31"/>
      <c r="E4104" s="18"/>
      <c r="F4104" s="31"/>
      <c r="H4104" s="36"/>
    </row>
    <row r="4105" spans="3:8" x14ac:dyDescent="0.25">
      <c r="C4105" s="31"/>
      <c r="D4105" s="31"/>
      <c r="E4105" s="18"/>
      <c r="F4105" s="31"/>
      <c r="H4105" s="36"/>
    </row>
    <row r="4106" spans="3:8" x14ac:dyDescent="0.25">
      <c r="C4106" s="31"/>
      <c r="D4106" s="31"/>
      <c r="E4106" s="18"/>
      <c r="F4106" s="31"/>
      <c r="H4106" s="36"/>
    </row>
    <row r="4107" spans="3:8" x14ac:dyDescent="0.25">
      <c r="C4107" s="31"/>
      <c r="D4107" s="31"/>
      <c r="E4107" s="18"/>
      <c r="F4107" s="31"/>
      <c r="H4107" s="36"/>
    </row>
    <row r="4108" spans="3:8" x14ac:dyDescent="0.25">
      <c r="C4108" s="31"/>
      <c r="D4108" s="31"/>
      <c r="E4108" s="18"/>
      <c r="F4108" s="31"/>
      <c r="H4108" s="36"/>
    </row>
    <row r="4109" spans="3:8" x14ac:dyDescent="0.25">
      <c r="C4109" s="31"/>
      <c r="D4109" s="31"/>
      <c r="E4109" s="18"/>
      <c r="F4109" s="31"/>
      <c r="H4109" s="36"/>
    </row>
    <row r="4110" spans="3:8" x14ac:dyDescent="0.25">
      <c r="C4110" s="31"/>
      <c r="D4110" s="31"/>
      <c r="E4110" s="18"/>
      <c r="F4110" s="31"/>
      <c r="H4110" s="36"/>
    </row>
    <row r="4111" spans="3:8" x14ac:dyDescent="0.25">
      <c r="C4111" s="31"/>
      <c r="D4111" s="31"/>
      <c r="E4111" s="18"/>
      <c r="F4111" s="31"/>
      <c r="H4111" s="36"/>
    </row>
    <row r="4112" spans="3:8" x14ac:dyDescent="0.25">
      <c r="C4112" s="31"/>
      <c r="D4112" s="31"/>
      <c r="E4112" s="18"/>
      <c r="F4112" s="31"/>
      <c r="H4112" s="36"/>
    </row>
    <row r="4113" spans="3:8" x14ac:dyDescent="0.25">
      <c r="C4113" s="31"/>
      <c r="D4113" s="31"/>
      <c r="E4113" s="18"/>
      <c r="F4113" s="31"/>
      <c r="H4113" s="36"/>
    </row>
    <row r="4114" spans="3:8" x14ac:dyDescent="0.25">
      <c r="C4114" s="31"/>
      <c r="D4114" s="31"/>
      <c r="E4114" s="18"/>
      <c r="F4114" s="31"/>
      <c r="H4114" s="36"/>
    </row>
    <row r="4115" spans="3:8" x14ac:dyDescent="0.25">
      <c r="C4115" s="31"/>
      <c r="D4115" s="31"/>
      <c r="E4115" s="18"/>
      <c r="F4115" s="31"/>
      <c r="H4115" s="36"/>
    </row>
    <row r="4116" spans="3:8" x14ac:dyDescent="0.25">
      <c r="C4116" s="31"/>
      <c r="D4116" s="31"/>
      <c r="E4116" s="18"/>
      <c r="F4116" s="31"/>
      <c r="H4116" s="36"/>
    </row>
    <row r="4117" spans="3:8" x14ac:dyDescent="0.25">
      <c r="C4117" s="31"/>
      <c r="D4117" s="31"/>
      <c r="E4117" s="18"/>
      <c r="F4117" s="31"/>
      <c r="H4117" s="36"/>
    </row>
    <row r="4118" spans="3:8" x14ac:dyDescent="0.25">
      <c r="C4118" s="31"/>
      <c r="D4118" s="31"/>
      <c r="E4118" s="18"/>
      <c r="F4118" s="31"/>
      <c r="H4118" s="36"/>
    </row>
    <row r="4119" spans="3:8" x14ac:dyDescent="0.25">
      <c r="C4119" s="31"/>
      <c r="D4119" s="31"/>
      <c r="E4119" s="18"/>
      <c r="F4119" s="31"/>
      <c r="H4119" s="36"/>
    </row>
    <row r="4120" spans="3:8" x14ac:dyDescent="0.25">
      <c r="C4120" s="31"/>
      <c r="D4120" s="31"/>
      <c r="E4120" s="18"/>
      <c r="F4120" s="31"/>
      <c r="H4120" s="36"/>
    </row>
    <row r="4121" spans="3:8" x14ac:dyDescent="0.25">
      <c r="C4121" s="31"/>
      <c r="D4121" s="31"/>
      <c r="E4121" s="18"/>
      <c r="F4121" s="31"/>
      <c r="H4121" s="36"/>
    </row>
    <row r="4122" spans="3:8" x14ac:dyDescent="0.25">
      <c r="C4122" s="31"/>
      <c r="D4122" s="31"/>
      <c r="E4122" s="18"/>
      <c r="F4122" s="31"/>
      <c r="H4122" s="36"/>
    </row>
    <row r="4123" spans="3:8" x14ac:dyDescent="0.25">
      <c r="C4123" s="31"/>
      <c r="D4123" s="31"/>
      <c r="E4123" s="18"/>
      <c r="F4123" s="31"/>
      <c r="H4123" s="36"/>
    </row>
    <row r="4124" spans="3:8" x14ac:dyDescent="0.25">
      <c r="C4124" s="31"/>
      <c r="D4124" s="31"/>
      <c r="E4124" s="18"/>
      <c r="F4124" s="31"/>
      <c r="H4124" s="36"/>
    </row>
    <row r="4125" spans="3:8" x14ac:dyDescent="0.25">
      <c r="C4125" s="31"/>
      <c r="D4125" s="31"/>
      <c r="E4125" s="18"/>
      <c r="F4125" s="31"/>
      <c r="H4125" s="36"/>
    </row>
    <row r="4126" spans="3:8" x14ac:dyDescent="0.25">
      <c r="C4126" s="31"/>
      <c r="D4126" s="31"/>
      <c r="E4126" s="18"/>
      <c r="F4126" s="31"/>
      <c r="H4126" s="36"/>
    </row>
    <row r="4127" spans="3:8" x14ac:dyDescent="0.25">
      <c r="C4127" s="31"/>
      <c r="D4127" s="31"/>
      <c r="E4127" s="18"/>
      <c r="F4127" s="31"/>
      <c r="H4127" s="36"/>
    </row>
    <row r="4128" spans="3:8" x14ac:dyDescent="0.25">
      <c r="C4128" s="31"/>
      <c r="D4128" s="31"/>
      <c r="E4128" s="18"/>
      <c r="F4128" s="31"/>
      <c r="H4128" s="36"/>
    </row>
    <row r="4129" spans="3:8" x14ac:dyDescent="0.25">
      <c r="C4129" s="31"/>
      <c r="D4129" s="31"/>
      <c r="E4129" s="18"/>
      <c r="F4129" s="31"/>
      <c r="H4129" s="36"/>
    </row>
    <row r="4130" spans="3:8" x14ac:dyDescent="0.25">
      <c r="C4130" s="31"/>
      <c r="D4130" s="31"/>
      <c r="E4130" s="18"/>
      <c r="F4130" s="31"/>
      <c r="H4130" s="36"/>
    </row>
    <row r="4131" spans="3:8" x14ac:dyDescent="0.25">
      <c r="C4131" s="31"/>
      <c r="D4131" s="31"/>
      <c r="E4131" s="18"/>
      <c r="F4131" s="31"/>
      <c r="H4131" s="36"/>
    </row>
    <row r="4132" spans="3:8" x14ac:dyDescent="0.25">
      <c r="C4132" s="31"/>
      <c r="D4132" s="31"/>
      <c r="E4132" s="18"/>
      <c r="F4132" s="31"/>
      <c r="H4132" s="36"/>
    </row>
    <row r="4133" spans="3:8" x14ac:dyDescent="0.25">
      <c r="C4133" s="31"/>
      <c r="D4133" s="31"/>
      <c r="E4133" s="18"/>
      <c r="F4133" s="31"/>
      <c r="H4133" s="36"/>
    </row>
    <row r="4134" spans="3:8" x14ac:dyDescent="0.25">
      <c r="C4134" s="31"/>
      <c r="D4134" s="31"/>
      <c r="E4134" s="18"/>
      <c r="F4134" s="31"/>
      <c r="H4134" s="36"/>
    </row>
    <row r="4135" spans="3:8" x14ac:dyDescent="0.25">
      <c r="C4135" s="31"/>
      <c r="D4135" s="31"/>
      <c r="E4135" s="18"/>
      <c r="F4135" s="31"/>
      <c r="H4135" s="36"/>
    </row>
    <row r="4136" spans="3:8" x14ac:dyDescent="0.25">
      <c r="C4136" s="31"/>
      <c r="D4136" s="31"/>
      <c r="E4136" s="18"/>
      <c r="F4136" s="31"/>
      <c r="H4136" s="36"/>
    </row>
    <row r="4137" spans="3:8" x14ac:dyDescent="0.25">
      <c r="C4137" s="31"/>
      <c r="D4137" s="31"/>
      <c r="E4137" s="18"/>
      <c r="F4137" s="31"/>
      <c r="H4137" s="36"/>
    </row>
    <row r="4138" spans="3:8" x14ac:dyDescent="0.25">
      <c r="C4138" s="31"/>
      <c r="D4138" s="31"/>
      <c r="E4138" s="18"/>
      <c r="F4138" s="31"/>
      <c r="H4138" s="36"/>
    </row>
    <row r="4139" spans="3:8" x14ac:dyDescent="0.25">
      <c r="C4139" s="31"/>
      <c r="D4139" s="31"/>
      <c r="E4139" s="18"/>
      <c r="F4139" s="31"/>
      <c r="H4139" s="36"/>
    </row>
    <row r="4140" spans="3:8" x14ac:dyDescent="0.25">
      <c r="C4140" s="31"/>
      <c r="D4140" s="31"/>
      <c r="E4140" s="18"/>
      <c r="F4140" s="31"/>
      <c r="H4140" s="36"/>
    </row>
    <row r="4141" spans="3:8" x14ac:dyDescent="0.25">
      <c r="C4141" s="31"/>
      <c r="D4141" s="31"/>
      <c r="E4141" s="18"/>
      <c r="F4141" s="31"/>
      <c r="H4141" s="36"/>
    </row>
    <row r="4142" spans="3:8" x14ac:dyDescent="0.25">
      <c r="C4142" s="31"/>
      <c r="D4142" s="31"/>
      <c r="E4142" s="18"/>
      <c r="F4142" s="31"/>
      <c r="H4142" s="36"/>
    </row>
    <row r="4143" spans="3:8" x14ac:dyDescent="0.25">
      <c r="C4143" s="31"/>
      <c r="D4143" s="31"/>
      <c r="E4143" s="18"/>
      <c r="F4143" s="31"/>
      <c r="H4143" s="36"/>
    </row>
    <row r="4144" spans="3:8" x14ac:dyDescent="0.25">
      <c r="C4144" s="31"/>
      <c r="D4144" s="31"/>
      <c r="E4144" s="18"/>
      <c r="F4144" s="31"/>
      <c r="H4144" s="36"/>
    </row>
    <row r="4145" spans="3:8" x14ac:dyDescent="0.25">
      <c r="C4145" s="31"/>
      <c r="D4145" s="31"/>
      <c r="E4145" s="18"/>
      <c r="F4145" s="31"/>
      <c r="H4145" s="36"/>
    </row>
    <row r="4146" spans="3:8" x14ac:dyDescent="0.25">
      <c r="C4146" s="31"/>
      <c r="D4146" s="31"/>
      <c r="E4146" s="18"/>
      <c r="F4146" s="31"/>
      <c r="H4146" s="36"/>
    </row>
    <row r="4147" spans="3:8" x14ac:dyDescent="0.25">
      <c r="C4147" s="31"/>
      <c r="D4147" s="31"/>
      <c r="E4147" s="18"/>
      <c r="F4147" s="31"/>
      <c r="H4147" s="36"/>
    </row>
    <row r="4148" spans="3:8" x14ac:dyDescent="0.25">
      <c r="C4148" s="31"/>
      <c r="D4148" s="31"/>
      <c r="E4148" s="18"/>
      <c r="F4148" s="31"/>
      <c r="H4148" s="36"/>
    </row>
    <row r="4149" spans="3:8" x14ac:dyDescent="0.25">
      <c r="C4149" s="31"/>
      <c r="D4149" s="31"/>
      <c r="E4149" s="18"/>
      <c r="F4149" s="31"/>
      <c r="H4149" s="36"/>
    </row>
    <row r="4150" spans="3:8" x14ac:dyDescent="0.25">
      <c r="C4150" s="31"/>
      <c r="D4150" s="31"/>
      <c r="E4150" s="18"/>
      <c r="F4150" s="31"/>
      <c r="H4150" s="36"/>
    </row>
    <row r="4151" spans="3:8" x14ac:dyDescent="0.25">
      <c r="C4151" s="31"/>
      <c r="D4151" s="31"/>
      <c r="E4151" s="18"/>
      <c r="F4151" s="31"/>
      <c r="H4151" s="36"/>
    </row>
    <row r="4152" spans="3:8" x14ac:dyDescent="0.25">
      <c r="C4152" s="31"/>
      <c r="D4152" s="31"/>
      <c r="E4152" s="18"/>
      <c r="F4152" s="31"/>
      <c r="H4152" s="36"/>
    </row>
    <row r="4153" spans="3:8" x14ac:dyDescent="0.25">
      <c r="C4153" s="31"/>
      <c r="D4153" s="31"/>
      <c r="E4153" s="18"/>
      <c r="F4153" s="31"/>
      <c r="H4153" s="36"/>
    </row>
    <row r="4154" spans="3:8" x14ac:dyDescent="0.25">
      <c r="C4154" s="31"/>
      <c r="D4154" s="31"/>
      <c r="E4154" s="18"/>
      <c r="F4154" s="31"/>
      <c r="H4154" s="36"/>
    </row>
    <row r="4155" spans="3:8" x14ac:dyDescent="0.25">
      <c r="C4155" s="31"/>
      <c r="D4155" s="31"/>
      <c r="E4155" s="18"/>
      <c r="F4155" s="31"/>
      <c r="H4155" s="36"/>
    </row>
    <row r="4156" spans="3:8" x14ac:dyDescent="0.25">
      <c r="C4156" s="31"/>
      <c r="D4156" s="31"/>
      <c r="E4156" s="18"/>
      <c r="F4156" s="31"/>
      <c r="H4156" s="36"/>
    </row>
    <row r="4157" spans="3:8" x14ac:dyDescent="0.25">
      <c r="C4157" s="31"/>
      <c r="D4157" s="31"/>
      <c r="E4157" s="18"/>
      <c r="F4157" s="31"/>
      <c r="H4157" s="36"/>
    </row>
    <row r="4158" spans="3:8" x14ac:dyDescent="0.25">
      <c r="C4158" s="31"/>
      <c r="D4158" s="31"/>
      <c r="E4158" s="18"/>
      <c r="F4158" s="31"/>
      <c r="H4158" s="36"/>
    </row>
    <row r="4159" spans="3:8" x14ac:dyDescent="0.25">
      <c r="C4159" s="31"/>
      <c r="D4159" s="31"/>
      <c r="E4159" s="18"/>
      <c r="F4159" s="31"/>
      <c r="H4159" s="36"/>
    </row>
    <row r="4160" spans="3:8" x14ac:dyDescent="0.25">
      <c r="C4160" s="31"/>
      <c r="D4160" s="31"/>
      <c r="E4160" s="18"/>
      <c r="F4160" s="31"/>
      <c r="H4160" s="36"/>
    </row>
    <row r="4161" spans="3:8" x14ac:dyDescent="0.25">
      <c r="C4161" s="31"/>
      <c r="D4161" s="31"/>
      <c r="E4161" s="18"/>
      <c r="F4161" s="31"/>
      <c r="H4161" s="36"/>
    </row>
    <row r="4162" spans="3:8" x14ac:dyDescent="0.25">
      <c r="C4162" s="31"/>
      <c r="D4162" s="31"/>
      <c r="E4162" s="18"/>
      <c r="F4162" s="31"/>
      <c r="H4162" s="36"/>
    </row>
    <row r="4163" spans="3:8" x14ac:dyDescent="0.25">
      <c r="C4163" s="31"/>
      <c r="D4163" s="31"/>
      <c r="E4163" s="18"/>
      <c r="F4163" s="31"/>
      <c r="H4163" s="36"/>
    </row>
    <row r="4164" spans="3:8" x14ac:dyDescent="0.25">
      <c r="C4164" s="31"/>
      <c r="D4164" s="31"/>
      <c r="E4164" s="18"/>
      <c r="F4164" s="31"/>
      <c r="H4164" s="36"/>
    </row>
    <row r="4165" spans="3:8" x14ac:dyDescent="0.25">
      <c r="C4165" s="31"/>
      <c r="D4165" s="31"/>
      <c r="E4165" s="18"/>
      <c r="F4165" s="31"/>
      <c r="H4165" s="36"/>
    </row>
    <row r="4166" spans="3:8" x14ac:dyDescent="0.25">
      <c r="C4166" s="31"/>
      <c r="D4166" s="31"/>
      <c r="E4166" s="18"/>
      <c r="F4166" s="31"/>
      <c r="H4166" s="36"/>
    </row>
    <row r="4167" spans="3:8" x14ac:dyDescent="0.25">
      <c r="C4167" s="31"/>
      <c r="D4167" s="31"/>
      <c r="E4167" s="18"/>
      <c r="F4167" s="31"/>
      <c r="H4167" s="36"/>
    </row>
    <row r="4168" spans="3:8" x14ac:dyDescent="0.25">
      <c r="C4168" s="31"/>
      <c r="D4168" s="31"/>
      <c r="E4168" s="18"/>
      <c r="F4168" s="31"/>
      <c r="H4168" s="36"/>
    </row>
    <row r="4169" spans="3:8" x14ac:dyDescent="0.25">
      <c r="C4169" s="31"/>
      <c r="D4169" s="31"/>
      <c r="E4169" s="18"/>
      <c r="F4169" s="31"/>
      <c r="H4169" s="36"/>
    </row>
    <row r="4170" spans="3:8" x14ac:dyDescent="0.25">
      <c r="C4170" s="31"/>
      <c r="D4170" s="31"/>
      <c r="E4170" s="18"/>
      <c r="F4170" s="31"/>
      <c r="H4170" s="36"/>
    </row>
    <row r="4171" spans="3:8" x14ac:dyDescent="0.25">
      <c r="C4171" s="31"/>
      <c r="D4171" s="31"/>
      <c r="E4171" s="18"/>
      <c r="F4171" s="31"/>
      <c r="H4171" s="36"/>
    </row>
    <row r="4172" spans="3:8" x14ac:dyDescent="0.25">
      <c r="C4172" s="31"/>
      <c r="D4172" s="31"/>
      <c r="E4172" s="18"/>
      <c r="F4172" s="31"/>
      <c r="H4172" s="36"/>
    </row>
    <row r="4173" spans="3:8" x14ac:dyDescent="0.25">
      <c r="C4173" s="31"/>
      <c r="D4173" s="31"/>
      <c r="E4173" s="18"/>
      <c r="F4173" s="31"/>
      <c r="H4173" s="36"/>
    </row>
    <row r="4174" spans="3:8" x14ac:dyDescent="0.25">
      <c r="C4174" s="31"/>
      <c r="D4174" s="31"/>
      <c r="E4174" s="18"/>
      <c r="F4174" s="31"/>
      <c r="H4174" s="36"/>
    </row>
    <row r="4175" spans="3:8" x14ac:dyDescent="0.25">
      <c r="C4175" s="31"/>
      <c r="D4175" s="31"/>
      <c r="E4175" s="18"/>
      <c r="F4175" s="31"/>
      <c r="H4175" s="36"/>
    </row>
    <row r="4176" spans="3:8" x14ac:dyDescent="0.25">
      <c r="C4176" s="31"/>
      <c r="D4176" s="31"/>
      <c r="E4176" s="18"/>
      <c r="F4176" s="31"/>
      <c r="H4176" s="36"/>
    </row>
    <row r="4177" spans="3:8" x14ac:dyDescent="0.25">
      <c r="C4177" s="31"/>
      <c r="D4177" s="31"/>
      <c r="E4177" s="18"/>
      <c r="F4177" s="31"/>
      <c r="H4177" s="36"/>
    </row>
    <row r="4178" spans="3:8" x14ac:dyDescent="0.25">
      <c r="C4178" s="31"/>
      <c r="D4178" s="31"/>
      <c r="E4178" s="18"/>
      <c r="F4178" s="31"/>
      <c r="H4178" s="36"/>
    </row>
    <row r="4179" spans="3:8" x14ac:dyDescent="0.25">
      <c r="C4179" s="31"/>
      <c r="D4179" s="31"/>
      <c r="E4179" s="18"/>
      <c r="F4179" s="31"/>
      <c r="H4179" s="36"/>
    </row>
    <row r="4180" spans="3:8" x14ac:dyDescent="0.25">
      <c r="C4180" s="31"/>
      <c r="D4180" s="31"/>
      <c r="E4180" s="18"/>
      <c r="F4180" s="31"/>
      <c r="H4180" s="36"/>
    </row>
    <row r="4181" spans="3:8" x14ac:dyDescent="0.25">
      <c r="C4181" s="31"/>
      <c r="D4181" s="31"/>
      <c r="E4181" s="18"/>
      <c r="F4181" s="31"/>
      <c r="H4181" s="36"/>
    </row>
    <row r="4182" spans="3:8" x14ac:dyDescent="0.25">
      <c r="C4182" s="31"/>
      <c r="D4182" s="31"/>
      <c r="E4182" s="18"/>
      <c r="F4182" s="31"/>
      <c r="H4182" s="36"/>
    </row>
    <row r="4183" spans="3:8" x14ac:dyDescent="0.25">
      <c r="C4183" s="31"/>
      <c r="D4183" s="31"/>
      <c r="E4183" s="18"/>
      <c r="F4183" s="31"/>
      <c r="H4183" s="36"/>
    </row>
    <row r="4184" spans="3:8" x14ac:dyDescent="0.25">
      <c r="C4184" s="31"/>
      <c r="D4184" s="31"/>
      <c r="E4184" s="18"/>
      <c r="F4184" s="31"/>
      <c r="H4184" s="36"/>
    </row>
    <row r="4185" spans="3:8" x14ac:dyDescent="0.25">
      <c r="C4185" s="31"/>
      <c r="D4185" s="31"/>
      <c r="E4185" s="18"/>
      <c r="F4185" s="31"/>
      <c r="H4185" s="36"/>
    </row>
    <row r="4186" spans="3:8" x14ac:dyDescent="0.25">
      <c r="C4186" s="31"/>
      <c r="D4186" s="31"/>
      <c r="E4186" s="18"/>
      <c r="F4186" s="31"/>
      <c r="H4186" s="36"/>
    </row>
    <row r="4187" spans="3:8" x14ac:dyDescent="0.25">
      <c r="C4187" s="31"/>
      <c r="D4187" s="31"/>
      <c r="E4187" s="18"/>
      <c r="F4187" s="31"/>
      <c r="H4187" s="36"/>
    </row>
    <row r="4188" spans="3:8" x14ac:dyDescent="0.25">
      <c r="C4188" s="31"/>
      <c r="D4188" s="31"/>
      <c r="E4188" s="18"/>
      <c r="F4188" s="31"/>
      <c r="H4188" s="36"/>
    </row>
    <row r="4189" spans="3:8" x14ac:dyDescent="0.25">
      <c r="C4189" s="31"/>
      <c r="D4189" s="31"/>
      <c r="E4189" s="18"/>
      <c r="F4189" s="31"/>
      <c r="H4189" s="36"/>
    </row>
    <row r="4190" spans="3:8" x14ac:dyDescent="0.25">
      <c r="C4190" s="31"/>
      <c r="D4190" s="31"/>
      <c r="E4190" s="18"/>
      <c r="F4190" s="31"/>
      <c r="H4190" s="36"/>
    </row>
    <row r="4191" spans="3:8" x14ac:dyDescent="0.25">
      <c r="C4191" s="31"/>
      <c r="D4191" s="31"/>
      <c r="E4191" s="18"/>
      <c r="F4191" s="31"/>
      <c r="H4191" s="36"/>
    </row>
    <row r="4192" spans="3:8" x14ac:dyDescent="0.25">
      <c r="C4192" s="31"/>
      <c r="D4192" s="31"/>
      <c r="E4192" s="18"/>
      <c r="F4192" s="31"/>
      <c r="H4192" s="36"/>
    </row>
    <row r="4193" spans="3:8" x14ac:dyDescent="0.25">
      <c r="C4193" s="31"/>
      <c r="D4193" s="31"/>
      <c r="E4193" s="18"/>
      <c r="F4193" s="31"/>
      <c r="H4193" s="36"/>
    </row>
    <row r="4194" spans="3:8" x14ac:dyDescent="0.25">
      <c r="C4194" s="31"/>
      <c r="D4194" s="31"/>
      <c r="E4194" s="18"/>
      <c r="F4194" s="31"/>
      <c r="H4194" s="36"/>
    </row>
    <row r="4195" spans="3:8" x14ac:dyDescent="0.25">
      <c r="C4195" s="31"/>
      <c r="D4195" s="31"/>
      <c r="E4195" s="18"/>
      <c r="F4195" s="31"/>
      <c r="H4195" s="36"/>
    </row>
    <row r="4196" spans="3:8" x14ac:dyDescent="0.25">
      <c r="C4196" s="31"/>
      <c r="D4196" s="31"/>
      <c r="E4196" s="18"/>
      <c r="F4196" s="31"/>
      <c r="H4196" s="36"/>
    </row>
    <row r="4197" spans="3:8" x14ac:dyDescent="0.25">
      <c r="C4197" s="31"/>
      <c r="D4197" s="31"/>
      <c r="E4197" s="18"/>
      <c r="F4197" s="31"/>
      <c r="H4197" s="36"/>
    </row>
    <row r="4198" spans="3:8" x14ac:dyDescent="0.25">
      <c r="C4198" s="31"/>
      <c r="D4198" s="31"/>
      <c r="E4198" s="18"/>
      <c r="F4198" s="31"/>
      <c r="H4198" s="36"/>
    </row>
    <row r="4199" spans="3:8" x14ac:dyDescent="0.25">
      <c r="C4199" s="31"/>
      <c r="D4199" s="31"/>
      <c r="E4199" s="18"/>
      <c r="F4199" s="31"/>
      <c r="H4199" s="36"/>
    </row>
    <row r="4200" spans="3:8" x14ac:dyDescent="0.25">
      <c r="C4200" s="31"/>
      <c r="D4200" s="31"/>
      <c r="E4200" s="18"/>
      <c r="F4200" s="31"/>
      <c r="H4200" s="36"/>
    </row>
    <row r="4201" spans="3:8" x14ac:dyDescent="0.25">
      <c r="C4201" s="31"/>
      <c r="D4201" s="31"/>
      <c r="E4201" s="18"/>
      <c r="F4201" s="31"/>
      <c r="H4201" s="36"/>
    </row>
    <row r="4202" spans="3:8" x14ac:dyDescent="0.25">
      <c r="C4202" s="31"/>
      <c r="D4202" s="31"/>
      <c r="E4202" s="18"/>
      <c r="F4202" s="31"/>
      <c r="H4202" s="36"/>
    </row>
    <row r="4203" spans="3:8" x14ac:dyDescent="0.25">
      <c r="C4203" s="31"/>
      <c r="D4203" s="31"/>
      <c r="E4203" s="18"/>
      <c r="F4203" s="31"/>
      <c r="H4203" s="36"/>
    </row>
    <row r="4204" spans="3:8" x14ac:dyDescent="0.25">
      <c r="C4204" s="31"/>
      <c r="D4204" s="31"/>
      <c r="E4204" s="18"/>
      <c r="F4204" s="31"/>
      <c r="H4204" s="36"/>
    </row>
    <row r="4205" spans="3:8" x14ac:dyDescent="0.25">
      <c r="C4205" s="31"/>
      <c r="D4205" s="31"/>
      <c r="E4205" s="18"/>
      <c r="F4205" s="31"/>
      <c r="H4205" s="36"/>
    </row>
    <row r="4206" spans="3:8" x14ac:dyDescent="0.25">
      <c r="C4206" s="31"/>
      <c r="D4206" s="31"/>
      <c r="E4206" s="18"/>
      <c r="F4206" s="31"/>
      <c r="H4206" s="36"/>
    </row>
    <row r="4207" spans="3:8" x14ac:dyDescent="0.25">
      <c r="C4207" s="31"/>
      <c r="D4207" s="31"/>
      <c r="E4207" s="18"/>
      <c r="F4207" s="31"/>
      <c r="H4207" s="36"/>
    </row>
    <row r="4208" spans="3:8" x14ac:dyDescent="0.25">
      <c r="C4208" s="31"/>
      <c r="D4208" s="31"/>
      <c r="E4208" s="18"/>
      <c r="F4208" s="31"/>
      <c r="H4208" s="36"/>
    </row>
    <row r="4209" spans="3:8" x14ac:dyDescent="0.25">
      <c r="C4209" s="31"/>
      <c r="D4209" s="31"/>
      <c r="E4209" s="18"/>
      <c r="F4209" s="31"/>
      <c r="H4209" s="36"/>
    </row>
    <row r="4210" spans="3:8" x14ac:dyDescent="0.25">
      <c r="C4210" s="31"/>
      <c r="D4210" s="31"/>
      <c r="E4210" s="18"/>
      <c r="F4210" s="31"/>
      <c r="H4210" s="36"/>
    </row>
    <row r="4211" spans="3:8" x14ac:dyDescent="0.25">
      <c r="C4211" s="31"/>
      <c r="D4211" s="31"/>
      <c r="E4211" s="18"/>
      <c r="F4211" s="31"/>
      <c r="H4211" s="36"/>
    </row>
    <row r="4212" spans="3:8" x14ac:dyDescent="0.25">
      <c r="C4212" s="31"/>
      <c r="D4212" s="31"/>
      <c r="E4212" s="18"/>
      <c r="F4212" s="31"/>
      <c r="H4212" s="36"/>
    </row>
    <row r="4213" spans="3:8" x14ac:dyDescent="0.25">
      <c r="C4213" s="31"/>
      <c r="D4213" s="31"/>
      <c r="E4213" s="18"/>
      <c r="F4213" s="31"/>
      <c r="H4213" s="36"/>
    </row>
    <row r="4214" spans="3:8" x14ac:dyDescent="0.25">
      <c r="C4214" s="31"/>
      <c r="D4214" s="31"/>
      <c r="E4214" s="18"/>
      <c r="F4214" s="31"/>
      <c r="H4214" s="36"/>
    </row>
    <row r="4215" spans="3:8" x14ac:dyDescent="0.25">
      <c r="C4215" s="31"/>
      <c r="D4215" s="31"/>
      <c r="E4215" s="18"/>
      <c r="F4215" s="31"/>
      <c r="H4215" s="36"/>
    </row>
    <row r="4216" spans="3:8" x14ac:dyDescent="0.25">
      <c r="C4216" s="31"/>
      <c r="D4216" s="31"/>
      <c r="E4216" s="18"/>
      <c r="F4216" s="31"/>
      <c r="H4216" s="36"/>
    </row>
    <row r="4217" spans="3:8" x14ac:dyDescent="0.25">
      <c r="C4217" s="31"/>
      <c r="D4217" s="31"/>
      <c r="E4217" s="18"/>
      <c r="F4217" s="31"/>
      <c r="H4217" s="36"/>
    </row>
    <row r="4218" spans="3:8" x14ac:dyDescent="0.25">
      <c r="C4218" s="31"/>
      <c r="D4218" s="31"/>
      <c r="E4218" s="18"/>
      <c r="F4218" s="31"/>
      <c r="H4218" s="36"/>
    </row>
    <row r="4219" spans="3:8" x14ac:dyDescent="0.25">
      <c r="C4219" s="31"/>
      <c r="D4219" s="31"/>
      <c r="E4219" s="18"/>
      <c r="F4219" s="31"/>
      <c r="H4219" s="36"/>
    </row>
    <row r="4220" spans="3:8" x14ac:dyDescent="0.25">
      <c r="C4220" s="31"/>
      <c r="D4220" s="31"/>
      <c r="E4220" s="18"/>
      <c r="F4220" s="31"/>
      <c r="H4220" s="36"/>
    </row>
    <row r="4221" spans="3:8" x14ac:dyDescent="0.25">
      <c r="C4221" s="31"/>
      <c r="D4221" s="31"/>
      <c r="E4221" s="18"/>
      <c r="F4221" s="31"/>
      <c r="H4221" s="36"/>
    </row>
    <row r="4222" spans="3:8" x14ac:dyDescent="0.25">
      <c r="C4222" s="31"/>
      <c r="D4222" s="31"/>
      <c r="E4222" s="18"/>
      <c r="F4222" s="31"/>
      <c r="H4222" s="36"/>
    </row>
    <row r="4223" spans="3:8" x14ac:dyDescent="0.25">
      <c r="C4223" s="31"/>
      <c r="D4223" s="31"/>
      <c r="E4223" s="18"/>
      <c r="F4223" s="31"/>
      <c r="H4223" s="36"/>
    </row>
    <row r="4224" spans="3:8" x14ac:dyDescent="0.25">
      <c r="C4224" s="31"/>
      <c r="D4224" s="31"/>
      <c r="E4224" s="18"/>
      <c r="F4224" s="31"/>
      <c r="H4224" s="36"/>
    </row>
    <row r="4225" spans="3:8" x14ac:dyDescent="0.25">
      <c r="C4225" s="31"/>
      <c r="D4225" s="31"/>
      <c r="E4225" s="18"/>
      <c r="F4225" s="31"/>
      <c r="H4225" s="36"/>
    </row>
    <row r="4226" spans="3:8" x14ac:dyDescent="0.25">
      <c r="C4226" s="31"/>
      <c r="D4226" s="31"/>
      <c r="E4226" s="18"/>
      <c r="F4226" s="31"/>
      <c r="H4226" s="36"/>
    </row>
    <row r="4227" spans="3:8" x14ac:dyDescent="0.25">
      <c r="C4227" s="31"/>
      <c r="D4227" s="31"/>
      <c r="E4227" s="18"/>
      <c r="F4227" s="31"/>
      <c r="H4227" s="36"/>
    </row>
    <row r="4228" spans="3:8" x14ac:dyDescent="0.25">
      <c r="C4228" s="31"/>
      <c r="D4228" s="31"/>
      <c r="E4228" s="18"/>
      <c r="F4228" s="31"/>
      <c r="H4228" s="36"/>
    </row>
    <row r="4229" spans="3:8" x14ac:dyDescent="0.25">
      <c r="C4229" s="31"/>
      <c r="D4229" s="31"/>
      <c r="E4229" s="18"/>
      <c r="F4229" s="31"/>
      <c r="H4229" s="36"/>
    </row>
    <row r="4230" spans="3:8" x14ac:dyDescent="0.25">
      <c r="C4230" s="31"/>
      <c r="D4230" s="31"/>
      <c r="E4230" s="18"/>
      <c r="F4230" s="31"/>
      <c r="H4230" s="36"/>
    </row>
    <row r="4231" spans="3:8" x14ac:dyDescent="0.25">
      <c r="C4231" s="31"/>
      <c r="D4231" s="31"/>
      <c r="E4231" s="18"/>
      <c r="F4231" s="31"/>
      <c r="H4231" s="36"/>
    </row>
    <row r="4232" spans="3:8" x14ac:dyDescent="0.25">
      <c r="C4232" s="31"/>
      <c r="D4232" s="31"/>
      <c r="E4232" s="18"/>
      <c r="F4232" s="31"/>
      <c r="H4232" s="36"/>
    </row>
    <row r="4233" spans="3:8" x14ac:dyDescent="0.25">
      <c r="C4233" s="31"/>
      <c r="D4233" s="31"/>
      <c r="E4233" s="18"/>
      <c r="F4233" s="31"/>
      <c r="H4233" s="36"/>
    </row>
    <row r="4234" spans="3:8" x14ac:dyDescent="0.25">
      <c r="C4234" s="31"/>
      <c r="D4234" s="31"/>
      <c r="E4234" s="18"/>
      <c r="F4234" s="31"/>
      <c r="H4234" s="36"/>
    </row>
    <row r="4235" spans="3:8" x14ac:dyDescent="0.25">
      <c r="C4235" s="31"/>
      <c r="D4235" s="31"/>
      <c r="E4235" s="18"/>
      <c r="F4235" s="31"/>
      <c r="H4235" s="36"/>
    </row>
    <row r="4236" spans="3:8" x14ac:dyDescent="0.25">
      <c r="C4236" s="31"/>
      <c r="D4236" s="31"/>
      <c r="E4236" s="18"/>
      <c r="F4236" s="31"/>
      <c r="H4236" s="36"/>
    </row>
    <row r="4237" spans="3:8" x14ac:dyDescent="0.25">
      <c r="C4237" s="31"/>
      <c r="D4237" s="31"/>
      <c r="E4237" s="18"/>
      <c r="F4237" s="31"/>
      <c r="H4237" s="36"/>
    </row>
    <row r="4238" spans="3:8" x14ac:dyDescent="0.25">
      <c r="C4238" s="31"/>
      <c r="D4238" s="31"/>
      <c r="E4238" s="18"/>
      <c r="F4238" s="31"/>
      <c r="H4238" s="36"/>
    </row>
    <row r="4239" spans="3:8" x14ac:dyDescent="0.25">
      <c r="C4239" s="31"/>
      <c r="D4239" s="31"/>
      <c r="E4239" s="18"/>
      <c r="F4239" s="31"/>
      <c r="H4239" s="36"/>
    </row>
    <row r="4240" spans="3:8" x14ac:dyDescent="0.25">
      <c r="C4240" s="31"/>
      <c r="D4240" s="31"/>
      <c r="E4240" s="18"/>
      <c r="F4240" s="31"/>
      <c r="H4240" s="36"/>
    </row>
    <row r="4241" spans="3:8" x14ac:dyDescent="0.25">
      <c r="C4241" s="31"/>
      <c r="D4241" s="31"/>
      <c r="E4241" s="18"/>
      <c r="F4241" s="31"/>
      <c r="H4241" s="36"/>
    </row>
    <row r="4242" spans="3:8" x14ac:dyDescent="0.25">
      <c r="C4242" s="31"/>
      <c r="D4242" s="31"/>
      <c r="E4242" s="18"/>
      <c r="F4242" s="31"/>
      <c r="H4242" s="36"/>
    </row>
    <row r="4243" spans="3:8" x14ac:dyDescent="0.25">
      <c r="C4243" s="31"/>
      <c r="D4243" s="31"/>
      <c r="E4243" s="18"/>
      <c r="F4243" s="31"/>
      <c r="H4243" s="36"/>
    </row>
    <row r="4244" spans="3:8" x14ac:dyDescent="0.25">
      <c r="C4244" s="31"/>
      <c r="D4244" s="31"/>
      <c r="E4244" s="18"/>
      <c r="F4244" s="31"/>
      <c r="H4244" s="36"/>
    </row>
    <row r="4245" spans="3:8" x14ac:dyDescent="0.25">
      <c r="C4245" s="31"/>
      <c r="D4245" s="31"/>
      <c r="E4245" s="18"/>
      <c r="F4245" s="31"/>
      <c r="H4245" s="36"/>
    </row>
    <row r="4246" spans="3:8" x14ac:dyDescent="0.25">
      <c r="C4246" s="31"/>
      <c r="D4246" s="31"/>
      <c r="E4246" s="18"/>
      <c r="F4246" s="31"/>
      <c r="H4246" s="36"/>
    </row>
    <row r="4247" spans="3:8" x14ac:dyDescent="0.25">
      <c r="C4247" s="31"/>
      <c r="D4247" s="31"/>
      <c r="E4247" s="18"/>
      <c r="F4247" s="31"/>
      <c r="H4247" s="36"/>
    </row>
    <row r="4248" spans="3:8" x14ac:dyDescent="0.25">
      <c r="C4248" s="31"/>
      <c r="D4248" s="31"/>
      <c r="E4248" s="18"/>
      <c r="F4248" s="31"/>
      <c r="H4248" s="36"/>
    </row>
    <row r="4249" spans="3:8" x14ac:dyDescent="0.25">
      <c r="C4249" s="31"/>
      <c r="D4249" s="31"/>
      <c r="E4249" s="18"/>
      <c r="F4249" s="31"/>
      <c r="H4249" s="36"/>
    </row>
    <row r="4250" spans="3:8" x14ac:dyDescent="0.25">
      <c r="C4250" s="31"/>
      <c r="D4250" s="31"/>
      <c r="E4250" s="18"/>
      <c r="F4250" s="31"/>
      <c r="H4250" s="36"/>
    </row>
    <row r="4251" spans="3:8" x14ac:dyDescent="0.25">
      <c r="C4251" s="31"/>
      <c r="D4251" s="31"/>
      <c r="E4251" s="18"/>
      <c r="F4251" s="31"/>
      <c r="H4251" s="36"/>
    </row>
    <row r="4252" spans="3:8" x14ac:dyDescent="0.25">
      <c r="C4252" s="31"/>
      <c r="D4252" s="31"/>
      <c r="E4252" s="18"/>
      <c r="F4252" s="31"/>
      <c r="H4252" s="36"/>
    </row>
    <row r="4253" spans="3:8" x14ac:dyDescent="0.25">
      <c r="C4253" s="31"/>
      <c r="D4253" s="31"/>
      <c r="E4253" s="18"/>
      <c r="F4253" s="31"/>
      <c r="H4253" s="36"/>
    </row>
    <row r="4254" spans="3:8" x14ac:dyDescent="0.25">
      <c r="C4254" s="31"/>
      <c r="D4254" s="31"/>
      <c r="E4254" s="18"/>
      <c r="F4254" s="31"/>
      <c r="H4254" s="36"/>
    </row>
    <row r="4255" spans="3:8" x14ac:dyDescent="0.25">
      <c r="C4255" s="31"/>
      <c r="D4255" s="31"/>
      <c r="E4255" s="18"/>
      <c r="F4255" s="31"/>
      <c r="H4255" s="36"/>
    </row>
    <row r="4256" spans="3:8" x14ac:dyDescent="0.25">
      <c r="C4256" s="31"/>
      <c r="D4256" s="31"/>
      <c r="E4256" s="18"/>
      <c r="F4256" s="31"/>
      <c r="H4256" s="36"/>
    </row>
    <row r="4257" spans="3:8" x14ac:dyDescent="0.25">
      <c r="C4257" s="31"/>
      <c r="D4257" s="31"/>
      <c r="E4257" s="18"/>
      <c r="F4257" s="31"/>
      <c r="H4257" s="36"/>
    </row>
    <row r="4258" spans="3:8" x14ac:dyDescent="0.25">
      <c r="C4258" s="31"/>
      <c r="D4258" s="31"/>
      <c r="E4258" s="18"/>
      <c r="F4258" s="31"/>
      <c r="H4258" s="36"/>
    </row>
    <row r="4259" spans="3:8" x14ac:dyDescent="0.25">
      <c r="C4259" s="31"/>
      <c r="D4259" s="31"/>
      <c r="E4259" s="18"/>
      <c r="F4259" s="31"/>
      <c r="H4259" s="36"/>
    </row>
    <row r="4260" spans="3:8" x14ac:dyDescent="0.25">
      <c r="C4260" s="31"/>
      <c r="D4260" s="31"/>
      <c r="E4260" s="18"/>
      <c r="F4260" s="31"/>
      <c r="H4260" s="36"/>
    </row>
    <row r="4261" spans="3:8" x14ac:dyDescent="0.25">
      <c r="C4261" s="31"/>
      <c r="D4261" s="31"/>
      <c r="E4261" s="18"/>
      <c r="F4261" s="31"/>
      <c r="H4261" s="36"/>
    </row>
    <row r="4262" spans="3:8" x14ac:dyDescent="0.25">
      <c r="C4262" s="31"/>
      <c r="D4262" s="31"/>
      <c r="E4262" s="18"/>
      <c r="F4262" s="31"/>
      <c r="H4262" s="36"/>
    </row>
    <row r="4263" spans="3:8" x14ac:dyDescent="0.25">
      <c r="C4263" s="31"/>
      <c r="D4263" s="31"/>
      <c r="E4263" s="18"/>
      <c r="F4263" s="31"/>
      <c r="H4263" s="36"/>
    </row>
    <row r="4264" spans="3:8" x14ac:dyDescent="0.25">
      <c r="C4264" s="31"/>
      <c r="D4264" s="31"/>
      <c r="E4264" s="18"/>
      <c r="F4264" s="31"/>
      <c r="H4264" s="36"/>
    </row>
    <row r="4265" spans="3:8" x14ac:dyDescent="0.25">
      <c r="C4265" s="31"/>
      <c r="D4265" s="31"/>
      <c r="E4265" s="18"/>
      <c r="F4265" s="31"/>
      <c r="H4265" s="36"/>
    </row>
    <row r="4266" spans="3:8" x14ac:dyDescent="0.25">
      <c r="C4266" s="31"/>
      <c r="D4266" s="31"/>
      <c r="E4266" s="18"/>
      <c r="F4266" s="31"/>
      <c r="H4266" s="36"/>
    </row>
    <row r="4267" spans="3:8" x14ac:dyDescent="0.25">
      <c r="C4267" s="31"/>
      <c r="D4267" s="31"/>
      <c r="E4267" s="18"/>
      <c r="F4267" s="31"/>
      <c r="H4267" s="36"/>
    </row>
    <row r="4268" spans="3:8" x14ac:dyDescent="0.25">
      <c r="C4268" s="31"/>
      <c r="D4268" s="31"/>
      <c r="E4268" s="18"/>
      <c r="F4268" s="31"/>
      <c r="H4268" s="36"/>
    </row>
    <row r="4269" spans="3:8" x14ac:dyDescent="0.25">
      <c r="C4269" s="31"/>
      <c r="D4269" s="31"/>
      <c r="E4269" s="18"/>
      <c r="F4269" s="31"/>
      <c r="H4269" s="36"/>
    </row>
    <row r="4270" spans="3:8" x14ac:dyDescent="0.25">
      <c r="C4270" s="31"/>
      <c r="D4270" s="31"/>
      <c r="E4270" s="18"/>
      <c r="F4270" s="31"/>
      <c r="H4270" s="36"/>
    </row>
    <row r="4271" spans="3:8" x14ac:dyDescent="0.25">
      <c r="C4271" s="31"/>
      <c r="D4271" s="31"/>
      <c r="E4271" s="18"/>
      <c r="F4271" s="31"/>
      <c r="H4271" s="36"/>
    </row>
    <row r="4272" spans="3:8" x14ac:dyDescent="0.25">
      <c r="C4272" s="31"/>
      <c r="D4272" s="31"/>
      <c r="E4272" s="18"/>
      <c r="F4272" s="31"/>
      <c r="H4272" s="36"/>
    </row>
    <row r="4273" spans="3:8" x14ac:dyDescent="0.25">
      <c r="C4273" s="31"/>
      <c r="D4273" s="31"/>
      <c r="E4273" s="18"/>
      <c r="F4273" s="31"/>
      <c r="H4273" s="36"/>
    </row>
    <row r="4274" spans="3:8" x14ac:dyDescent="0.25">
      <c r="C4274" s="31"/>
      <c r="D4274" s="31"/>
      <c r="E4274" s="18"/>
      <c r="F4274" s="31"/>
      <c r="H4274" s="36"/>
    </row>
    <row r="4275" spans="3:8" x14ac:dyDescent="0.25">
      <c r="C4275" s="31"/>
      <c r="D4275" s="31"/>
      <c r="E4275" s="18"/>
      <c r="F4275" s="31"/>
      <c r="H4275" s="36"/>
    </row>
    <row r="4276" spans="3:8" x14ac:dyDescent="0.25">
      <c r="C4276" s="31"/>
      <c r="D4276" s="31"/>
      <c r="E4276" s="18"/>
      <c r="F4276" s="31"/>
      <c r="H4276" s="36"/>
    </row>
    <row r="4277" spans="3:8" x14ac:dyDescent="0.25">
      <c r="C4277" s="31"/>
      <c r="D4277" s="31"/>
      <c r="E4277" s="18"/>
      <c r="F4277" s="31"/>
      <c r="H4277" s="36"/>
    </row>
    <row r="4278" spans="3:8" x14ac:dyDescent="0.25">
      <c r="C4278" s="31"/>
      <c r="D4278" s="31"/>
      <c r="E4278" s="18"/>
      <c r="F4278" s="31"/>
      <c r="H4278" s="36"/>
    </row>
    <row r="4279" spans="3:8" x14ac:dyDescent="0.25">
      <c r="C4279" s="31"/>
      <c r="D4279" s="31"/>
      <c r="E4279" s="18"/>
      <c r="F4279" s="31"/>
      <c r="H4279" s="36"/>
    </row>
    <row r="4280" spans="3:8" x14ac:dyDescent="0.25">
      <c r="C4280" s="31"/>
      <c r="D4280" s="31"/>
      <c r="E4280" s="18"/>
      <c r="F4280" s="31"/>
      <c r="H4280" s="36"/>
    </row>
    <row r="4281" spans="3:8" x14ac:dyDescent="0.25">
      <c r="C4281" s="31"/>
      <c r="D4281" s="31"/>
      <c r="E4281" s="18"/>
      <c r="F4281" s="31"/>
      <c r="H4281" s="36"/>
    </row>
    <row r="4282" spans="3:8" x14ac:dyDescent="0.25">
      <c r="C4282" s="31"/>
      <c r="D4282" s="31"/>
      <c r="E4282" s="18"/>
      <c r="F4282" s="31"/>
      <c r="H4282" s="36"/>
    </row>
    <row r="4283" spans="3:8" x14ac:dyDescent="0.25">
      <c r="C4283" s="31"/>
      <c r="D4283" s="31"/>
      <c r="E4283" s="18"/>
      <c r="F4283" s="31"/>
      <c r="H4283" s="36"/>
    </row>
    <row r="4284" spans="3:8" x14ac:dyDescent="0.25">
      <c r="C4284" s="31"/>
      <c r="D4284" s="31"/>
      <c r="E4284" s="18"/>
      <c r="F4284" s="31"/>
      <c r="H4284" s="36"/>
    </row>
    <row r="4285" spans="3:8" x14ac:dyDescent="0.25">
      <c r="C4285" s="31"/>
      <c r="D4285" s="31"/>
      <c r="E4285" s="18"/>
      <c r="F4285" s="31"/>
      <c r="H4285" s="36"/>
    </row>
    <row r="4286" spans="3:8" x14ac:dyDescent="0.25">
      <c r="C4286" s="31"/>
      <c r="D4286" s="31"/>
      <c r="E4286" s="18"/>
      <c r="F4286" s="31"/>
      <c r="H4286" s="36"/>
    </row>
    <row r="4287" spans="3:8" x14ac:dyDescent="0.25">
      <c r="C4287" s="31"/>
      <c r="D4287" s="31"/>
      <c r="E4287" s="18"/>
      <c r="F4287" s="31"/>
      <c r="H4287" s="36"/>
    </row>
    <row r="4288" spans="3:8" x14ac:dyDescent="0.25">
      <c r="C4288" s="31"/>
      <c r="D4288" s="31"/>
      <c r="E4288" s="18"/>
      <c r="F4288" s="31"/>
      <c r="H4288" s="36"/>
    </row>
    <row r="4289" spans="3:8" x14ac:dyDescent="0.25">
      <c r="C4289" s="31"/>
      <c r="D4289" s="31"/>
      <c r="E4289" s="18"/>
      <c r="F4289" s="31"/>
      <c r="H4289" s="36"/>
    </row>
    <row r="4290" spans="3:8" x14ac:dyDescent="0.25">
      <c r="C4290" s="31"/>
      <c r="D4290" s="31"/>
      <c r="E4290" s="18"/>
      <c r="F4290" s="31"/>
      <c r="H4290" s="36"/>
    </row>
    <row r="4291" spans="3:8" x14ac:dyDescent="0.25">
      <c r="C4291" s="31"/>
      <c r="D4291" s="31"/>
      <c r="E4291" s="18"/>
      <c r="F4291" s="31"/>
      <c r="H4291" s="36"/>
    </row>
    <row r="4292" spans="3:8" x14ac:dyDescent="0.25">
      <c r="C4292" s="31"/>
      <c r="D4292" s="31"/>
      <c r="E4292" s="18"/>
      <c r="F4292" s="31"/>
      <c r="H4292" s="36"/>
    </row>
    <row r="4293" spans="3:8" x14ac:dyDescent="0.25">
      <c r="C4293" s="31"/>
      <c r="D4293" s="31"/>
      <c r="E4293" s="18"/>
      <c r="F4293" s="31"/>
      <c r="H4293" s="36"/>
    </row>
    <row r="4294" spans="3:8" x14ac:dyDescent="0.25">
      <c r="C4294" s="31"/>
      <c r="D4294" s="31"/>
      <c r="E4294" s="18"/>
      <c r="F4294" s="31"/>
      <c r="H4294" s="36"/>
    </row>
    <row r="4295" spans="3:8" x14ac:dyDescent="0.25">
      <c r="C4295" s="31"/>
      <c r="D4295" s="31"/>
      <c r="E4295" s="18"/>
      <c r="F4295" s="31"/>
      <c r="H4295" s="36"/>
    </row>
    <row r="4296" spans="3:8" x14ac:dyDescent="0.25">
      <c r="C4296" s="31"/>
      <c r="D4296" s="31"/>
      <c r="E4296" s="18"/>
      <c r="F4296" s="31"/>
      <c r="H4296" s="36"/>
    </row>
    <row r="4297" spans="3:8" x14ac:dyDescent="0.25">
      <c r="C4297" s="31"/>
      <c r="D4297" s="31"/>
      <c r="E4297" s="18"/>
      <c r="F4297" s="31"/>
      <c r="H4297" s="36"/>
    </row>
    <row r="4298" spans="3:8" x14ac:dyDescent="0.25">
      <c r="C4298" s="31"/>
      <c r="D4298" s="31"/>
      <c r="E4298" s="18"/>
      <c r="F4298" s="31"/>
      <c r="H4298" s="36"/>
    </row>
    <row r="4299" spans="3:8" x14ac:dyDescent="0.25">
      <c r="C4299" s="31"/>
      <c r="D4299" s="31"/>
      <c r="E4299" s="18"/>
      <c r="F4299" s="31"/>
      <c r="H4299" s="36"/>
    </row>
    <row r="4300" spans="3:8" x14ac:dyDescent="0.25">
      <c r="C4300" s="31"/>
      <c r="D4300" s="31"/>
      <c r="E4300" s="18"/>
      <c r="F4300" s="31"/>
      <c r="H4300" s="36"/>
    </row>
    <row r="4301" spans="3:8" x14ac:dyDescent="0.25">
      <c r="C4301" s="31"/>
      <c r="D4301" s="31"/>
      <c r="E4301" s="18"/>
      <c r="F4301" s="31"/>
      <c r="H4301" s="36"/>
    </row>
    <row r="4302" spans="3:8" x14ac:dyDescent="0.25">
      <c r="C4302" s="31"/>
      <c r="D4302" s="31"/>
      <c r="E4302" s="18"/>
      <c r="F4302" s="31"/>
      <c r="H4302" s="36"/>
    </row>
    <row r="4303" spans="3:8" x14ac:dyDescent="0.25">
      <c r="C4303" s="31"/>
      <c r="D4303" s="31"/>
      <c r="E4303" s="18"/>
      <c r="F4303" s="31"/>
      <c r="H4303" s="36"/>
    </row>
    <row r="4304" spans="3:8" x14ac:dyDescent="0.25">
      <c r="C4304" s="31"/>
      <c r="D4304" s="31"/>
      <c r="E4304" s="18"/>
      <c r="F4304" s="31"/>
      <c r="H4304" s="36"/>
    </row>
    <row r="4305" spans="3:8" x14ac:dyDescent="0.25">
      <c r="C4305" s="31"/>
      <c r="D4305" s="31"/>
      <c r="E4305" s="18"/>
      <c r="F4305" s="31"/>
      <c r="H4305" s="36"/>
    </row>
    <row r="4306" spans="3:8" x14ac:dyDescent="0.25">
      <c r="C4306" s="31"/>
      <c r="D4306" s="31"/>
      <c r="E4306" s="18"/>
      <c r="F4306" s="31"/>
      <c r="H4306" s="36"/>
    </row>
    <row r="4307" spans="3:8" x14ac:dyDescent="0.25">
      <c r="C4307" s="31"/>
      <c r="D4307" s="31"/>
      <c r="E4307" s="18"/>
      <c r="F4307" s="31"/>
      <c r="H4307" s="36"/>
    </row>
    <row r="4308" spans="3:8" x14ac:dyDescent="0.25">
      <c r="C4308" s="31"/>
      <c r="D4308" s="31"/>
      <c r="E4308" s="18"/>
      <c r="F4308" s="31"/>
      <c r="H4308" s="36"/>
    </row>
    <row r="4309" spans="3:8" x14ac:dyDescent="0.25">
      <c r="C4309" s="31"/>
      <c r="D4309" s="31"/>
      <c r="E4309" s="18"/>
      <c r="F4309" s="31"/>
      <c r="H4309" s="36"/>
    </row>
    <row r="4310" spans="3:8" x14ac:dyDescent="0.25">
      <c r="C4310" s="31"/>
      <c r="D4310" s="31"/>
      <c r="E4310" s="18"/>
      <c r="F4310" s="31"/>
      <c r="H4310" s="36"/>
    </row>
    <row r="4311" spans="3:8" x14ac:dyDescent="0.25">
      <c r="C4311" s="31"/>
      <c r="D4311" s="31"/>
      <c r="E4311" s="18"/>
      <c r="F4311" s="31"/>
      <c r="H4311" s="36"/>
    </row>
    <row r="4312" spans="3:8" x14ac:dyDescent="0.25">
      <c r="C4312" s="31"/>
      <c r="D4312" s="31"/>
      <c r="E4312" s="18"/>
      <c r="F4312" s="31"/>
      <c r="H4312" s="36"/>
    </row>
    <row r="4313" spans="3:8" x14ac:dyDescent="0.25">
      <c r="C4313" s="31"/>
      <c r="D4313" s="31"/>
      <c r="E4313" s="18"/>
      <c r="F4313" s="31"/>
      <c r="H4313" s="36"/>
    </row>
    <row r="4314" spans="3:8" x14ac:dyDescent="0.25">
      <c r="C4314" s="31"/>
      <c r="D4314" s="31"/>
      <c r="E4314" s="18"/>
      <c r="F4314" s="31"/>
      <c r="H4314" s="36"/>
    </row>
    <row r="4315" spans="3:8" x14ac:dyDescent="0.25">
      <c r="C4315" s="31"/>
      <c r="D4315" s="31"/>
      <c r="E4315" s="18"/>
      <c r="F4315" s="31"/>
      <c r="H4315" s="36"/>
    </row>
    <row r="4316" spans="3:8" x14ac:dyDescent="0.25">
      <c r="C4316" s="31"/>
      <c r="D4316" s="31"/>
      <c r="E4316" s="18"/>
      <c r="F4316" s="31"/>
      <c r="H4316" s="36"/>
    </row>
    <row r="4317" spans="3:8" x14ac:dyDescent="0.25">
      <c r="C4317" s="31"/>
      <c r="D4317" s="31"/>
      <c r="E4317" s="18"/>
      <c r="F4317" s="31"/>
      <c r="H4317" s="36"/>
    </row>
    <row r="4318" spans="3:8" x14ac:dyDescent="0.25">
      <c r="C4318" s="31"/>
      <c r="D4318" s="31"/>
      <c r="E4318" s="18"/>
      <c r="F4318" s="31"/>
      <c r="H4318" s="36"/>
    </row>
    <row r="4319" spans="3:8" x14ac:dyDescent="0.25">
      <c r="C4319" s="31"/>
      <c r="D4319" s="31"/>
      <c r="E4319" s="18"/>
      <c r="F4319" s="31"/>
      <c r="H4319" s="36"/>
    </row>
    <row r="4320" spans="3:8" x14ac:dyDescent="0.25">
      <c r="C4320" s="31"/>
      <c r="D4320" s="31"/>
      <c r="E4320" s="18"/>
      <c r="F4320" s="31"/>
      <c r="H4320" s="36"/>
    </row>
    <row r="4321" spans="3:8" x14ac:dyDescent="0.25">
      <c r="C4321" s="31"/>
      <c r="D4321" s="31"/>
      <c r="E4321" s="18"/>
      <c r="F4321" s="31"/>
      <c r="H4321" s="36"/>
    </row>
    <row r="4322" spans="3:8" x14ac:dyDescent="0.25">
      <c r="C4322" s="31"/>
      <c r="D4322" s="31"/>
      <c r="E4322" s="18"/>
      <c r="F4322" s="31"/>
      <c r="H4322" s="36"/>
    </row>
    <row r="4323" spans="3:8" x14ac:dyDescent="0.25">
      <c r="C4323" s="31"/>
      <c r="D4323" s="31"/>
      <c r="E4323" s="18"/>
      <c r="F4323" s="31"/>
      <c r="H4323" s="36"/>
    </row>
    <row r="4324" spans="3:8" x14ac:dyDescent="0.25">
      <c r="C4324" s="31"/>
      <c r="D4324" s="31"/>
      <c r="E4324" s="18"/>
      <c r="F4324" s="31"/>
      <c r="H4324" s="36"/>
    </row>
    <row r="4325" spans="3:8" x14ac:dyDescent="0.25">
      <c r="C4325" s="31"/>
      <c r="D4325" s="31"/>
      <c r="E4325" s="18"/>
      <c r="F4325" s="31"/>
      <c r="H4325" s="36"/>
    </row>
    <row r="4326" spans="3:8" x14ac:dyDescent="0.25">
      <c r="C4326" s="31"/>
      <c r="D4326" s="31"/>
      <c r="E4326" s="18"/>
      <c r="F4326" s="31"/>
      <c r="H4326" s="36"/>
    </row>
    <row r="4327" spans="3:8" x14ac:dyDescent="0.25">
      <c r="C4327" s="31"/>
      <c r="D4327" s="31"/>
      <c r="E4327" s="18"/>
      <c r="F4327" s="31"/>
      <c r="H4327" s="36"/>
    </row>
    <row r="4328" spans="3:8" x14ac:dyDescent="0.25">
      <c r="C4328" s="31"/>
      <c r="D4328" s="31"/>
      <c r="E4328" s="18"/>
      <c r="F4328" s="31"/>
      <c r="H4328" s="36"/>
    </row>
    <row r="4329" spans="3:8" x14ac:dyDescent="0.25">
      <c r="C4329" s="31"/>
      <c r="D4329" s="31"/>
      <c r="E4329" s="18"/>
      <c r="F4329" s="31"/>
      <c r="H4329" s="36"/>
    </row>
    <row r="4330" spans="3:8" x14ac:dyDescent="0.25">
      <c r="C4330" s="31"/>
      <c r="D4330" s="31"/>
      <c r="E4330" s="18"/>
      <c r="F4330" s="31"/>
      <c r="H4330" s="36"/>
    </row>
    <row r="4331" spans="3:8" x14ac:dyDescent="0.25">
      <c r="C4331" s="31"/>
      <c r="D4331" s="31"/>
      <c r="E4331" s="18"/>
      <c r="F4331" s="31"/>
      <c r="H4331" s="36"/>
    </row>
    <row r="4332" spans="3:8" x14ac:dyDescent="0.25">
      <c r="C4332" s="31"/>
      <c r="D4332" s="31"/>
      <c r="E4332" s="18"/>
      <c r="F4332" s="31"/>
      <c r="H4332" s="36"/>
    </row>
    <row r="4333" spans="3:8" x14ac:dyDescent="0.25">
      <c r="C4333" s="31"/>
      <c r="D4333" s="31"/>
      <c r="E4333" s="18"/>
      <c r="F4333" s="31"/>
      <c r="H4333" s="36"/>
    </row>
    <row r="4334" spans="3:8" x14ac:dyDescent="0.25">
      <c r="C4334" s="31"/>
      <c r="D4334" s="31"/>
      <c r="E4334" s="18"/>
      <c r="F4334" s="31"/>
      <c r="H4334" s="36"/>
    </row>
    <row r="4335" spans="3:8" x14ac:dyDescent="0.25">
      <c r="C4335" s="31"/>
      <c r="D4335" s="31"/>
      <c r="E4335" s="18"/>
      <c r="F4335" s="31"/>
      <c r="H4335" s="36"/>
    </row>
    <row r="4336" spans="3:8" x14ac:dyDescent="0.25">
      <c r="C4336" s="31"/>
      <c r="D4336" s="31"/>
      <c r="E4336" s="18"/>
      <c r="F4336" s="31"/>
      <c r="H4336" s="36"/>
    </row>
    <row r="4337" spans="3:8" x14ac:dyDescent="0.25">
      <c r="C4337" s="31"/>
      <c r="D4337" s="31"/>
      <c r="E4337" s="18"/>
      <c r="F4337" s="31"/>
      <c r="H4337" s="36"/>
    </row>
    <row r="4338" spans="3:8" x14ac:dyDescent="0.25">
      <c r="C4338" s="31"/>
      <c r="D4338" s="31"/>
      <c r="E4338" s="18"/>
      <c r="F4338" s="31"/>
      <c r="H4338" s="36"/>
    </row>
    <row r="4339" spans="3:8" x14ac:dyDescent="0.25">
      <c r="C4339" s="31"/>
      <c r="D4339" s="31"/>
      <c r="E4339" s="18"/>
      <c r="F4339" s="31"/>
      <c r="H4339" s="36"/>
    </row>
    <row r="4340" spans="3:8" x14ac:dyDescent="0.25">
      <c r="C4340" s="31"/>
      <c r="D4340" s="31"/>
      <c r="E4340" s="18"/>
      <c r="F4340" s="31"/>
      <c r="H4340" s="36"/>
    </row>
    <row r="4341" spans="3:8" x14ac:dyDescent="0.25">
      <c r="C4341" s="31"/>
      <c r="D4341" s="31"/>
      <c r="E4341" s="18"/>
      <c r="F4341" s="31"/>
      <c r="H4341" s="36"/>
    </row>
    <row r="4342" spans="3:8" x14ac:dyDescent="0.25">
      <c r="C4342" s="31"/>
      <c r="D4342" s="31"/>
      <c r="E4342" s="18"/>
      <c r="F4342" s="31"/>
      <c r="H4342" s="36"/>
    </row>
    <row r="4343" spans="3:8" x14ac:dyDescent="0.25">
      <c r="C4343" s="31"/>
      <c r="D4343" s="31"/>
      <c r="E4343" s="18"/>
      <c r="F4343" s="31"/>
      <c r="H4343" s="36"/>
    </row>
    <row r="4344" spans="3:8" x14ac:dyDescent="0.25">
      <c r="C4344" s="31"/>
      <c r="D4344" s="31"/>
      <c r="E4344" s="18"/>
      <c r="F4344" s="31"/>
      <c r="H4344" s="36"/>
    </row>
    <row r="4345" spans="3:8" x14ac:dyDescent="0.25">
      <c r="C4345" s="31"/>
      <c r="D4345" s="31"/>
      <c r="E4345" s="18"/>
      <c r="F4345" s="31"/>
      <c r="H4345" s="36"/>
    </row>
    <row r="4346" spans="3:8" x14ac:dyDescent="0.25">
      <c r="C4346" s="31"/>
      <c r="D4346" s="31"/>
      <c r="E4346" s="18"/>
      <c r="F4346" s="31"/>
      <c r="H4346" s="36"/>
    </row>
    <row r="4347" spans="3:8" x14ac:dyDescent="0.25">
      <c r="C4347" s="31"/>
      <c r="D4347" s="31"/>
      <c r="E4347" s="18"/>
      <c r="F4347" s="31"/>
      <c r="H4347" s="36"/>
    </row>
    <row r="4348" spans="3:8" x14ac:dyDescent="0.25">
      <c r="C4348" s="31"/>
      <c r="D4348" s="31"/>
      <c r="E4348" s="18"/>
      <c r="F4348" s="31"/>
      <c r="H4348" s="36"/>
    </row>
    <row r="4349" spans="3:8" x14ac:dyDescent="0.25">
      <c r="C4349" s="31"/>
      <c r="D4349" s="31"/>
      <c r="E4349" s="18"/>
      <c r="F4349" s="31"/>
      <c r="H4349" s="36"/>
    </row>
    <row r="4350" spans="3:8" x14ac:dyDescent="0.25">
      <c r="C4350" s="31"/>
      <c r="D4350" s="31"/>
      <c r="E4350" s="18"/>
      <c r="F4350" s="31"/>
      <c r="H4350" s="36"/>
    </row>
    <row r="4351" spans="3:8" x14ac:dyDescent="0.25">
      <c r="C4351" s="31"/>
      <c r="D4351" s="31"/>
      <c r="E4351" s="18"/>
      <c r="F4351" s="31"/>
      <c r="H4351" s="36"/>
    </row>
    <row r="4352" spans="3:8" x14ac:dyDescent="0.25">
      <c r="C4352" s="31"/>
      <c r="D4352" s="31"/>
      <c r="E4352" s="18"/>
      <c r="F4352" s="31"/>
      <c r="H4352" s="36"/>
    </row>
    <row r="4353" spans="3:8" x14ac:dyDescent="0.25">
      <c r="C4353" s="31"/>
      <c r="D4353" s="31"/>
      <c r="E4353" s="18"/>
      <c r="F4353" s="31"/>
      <c r="H4353" s="36"/>
    </row>
    <row r="4354" spans="3:8" x14ac:dyDescent="0.25">
      <c r="C4354" s="31"/>
      <c r="D4354" s="31"/>
      <c r="E4354" s="18"/>
      <c r="F4354" s="31"/>
      <c r="H4354" s="36"/>
    </row>
    <row r="4355" spans="3:8" x14ac:dyDescent="0.25">
      <c r="C4355" s="31"/>
      <c r="D4355" s="31"/>
      <c r="E4355" s="18"/>
      <c r="F4355" s="31"/>
      <c r="H4355" s="36"/>
    </row>
    <row r="4356" spans="3:8" x14ac:dyDescent="0.25">
      <c r="C4356" s="31"/>
      <c r="D4356" s="31"/>
      <c r="E4356" s="18"/>
      <c r="F4356" s="31"/>
      <c r="H4356" s="36"/>
    </row>
    <row r="4357" spans="3:8" x14ac:dyDescent="0.25">
      <c r="C4357" s="31"/>
      <c r="D4357" s="31"/>
      <c r="E4357" s="18"/>
      <c r="F4357" s="31"/>
      <c r="H4357" s="36"/>
    </row>
    <row r="4358" spans="3:8" x14ac:dyDescent="0.25">
      <c r="C4358" s="31"/>
      <c r="D4358" s="31"/>
      <c r="E4358" s="18"/>
      <c r="F4358" s="31"/>
      <c r="H4358" s="36"/>
    </row>
    <row r="4359" spans="3:8" x14ac:dyDescent="0.25">
      <c r="C4359" s="31"/>
      <c r="D4359" s="31"/>
      <c r="E4359" s="18"/>
      <c r="F4359" s="31"/>
      <c r="H4359" s="36"/>
    </row>
    <row r="4360" spans="3:8" x14ac:dyDescent="0.25">
      <c r="C4360" s="31"/>
      <c r="D4360" s="31"/>
      <c r="E4360" s="18"/>
      <c r="F4360" s="31"/>
      <c r="H4360" s="36"/>
    </row>
    <row r="4361" spans="3:8" x14ac:dyDescent="0.25">
      <c r="C4361" s="31"/>
      <c r="D4361" s="31"/>
      <c r="E4361" s="18"/>
      <c r="F4361" s="31"/>
      <c r="H4361" s="36"/>
    </row>
    <row r="4362" spans="3:8" x14ac:dyDescent="0.25">
      <c r="C4362" s="31"/>
      <c r="D4362" s="31"/>
      <c r="E4362" s="18"/>
      <c r="F4362" s="31"/>
      <c r="H4362" s="36"/>
    </row>
    <row r="4363" spans="3:8" x14ac:dyDescent="0.25">
      <c r="C4363" s="31"/>
      <c r="D4363" s="31"/>
      <c r="E4363" s="18"/>
      <c r="F4363" s="31"/>
      <c r="H4363" s="36"/>
    </row>
    <row r="4364" spans="3:8" x14ac:dyDescent="0.25">
      <c r="C4364" s="31"/>
      <c r="D4364" s="31"/>
      <c r="E4364" s="18"/>
      <c r="F4364" s="31"/>
      <c r="H4364" s="36"/>
    </row>
    <row r="4365" spans="3:8" x14ac:dyDescent="0.25">
      <c r="C4365" s="31"/>
      <c r="D4365" s="31"/>
      <c r="E4365" s="18"/>
      <c r="F4365" s="31"/>
      <c r="H4365" s="36"/>
    </row>
    <row r="4366" spans="3:8" x14ac:dyDescent="0.25">
      <c r="C4366" s="31"/>
      <c r="D4366" s="31"/>
      <c r="E4366" s="18"/>
      <c r="F4366" s="31"/>
      <c r="H4366" s="36"/>
    </row>
    <row r="4367" spans="3:8" x14ac:dyDescent="0.25">
      <c r="C4367" s="31"/>
      <c r="D4367" s="31"/>
      <c r="E4367" s="18"/>
      <c r="F4367" s="31"/>
      <c r="H4367" s="36"/>
    </row>
    <row r="4368" spans="3:8" x14ac:dyDescent="0.25">
      <c r="C4368" s="31"/>
      <c r="D4368" s="31"/>
      <c r="E4368" s="18"/>
      <c r="F4368" s="31"/>
      <c r="H4368" s="36"/>
    </row>
    <row r="4369" spans="3:8" x14ac:dyDescent="0.25">
      <c r="C4369" s="31"/>
      <c r="D4369" s="31"/>
      <c r="E4369" s="18"/>
      <c r="F4369" s="31"/>
      <c r="H4369" s="36"/>
    </row>
    <row r="4370" spans="3:8" x14ac:dyDescent="0.25">
      <c r="C4370" s="31"/>
      <c r="D4370" s="31"/>
      <c r="E4370" s="18"/>
      <c r="F4370" s="31"/>
      <c r="H4370" s="36"/>
    </row>
    <row r="4371" spans="3:8" x14ac:dyDescent="0.25">
      <c r="C4371" s="31"/>
      <c r="D4371" s="31"/>
      <c r="E4371" s="18"/>
      <c r="F4371" s="31"/>
      <c r="H4371" s="36"/>
    </row>
    <row r="4372" spans="3:8" x14ac:dyDescent="0.25">
      <c r="C4372" s="31"/>
      <c r="D4372" s="31"/>
      <c r="E4372" s="18"/>
      <c r="F4372" s="31"/>
      <c r="H4372" s="36"/>
    </row>
    <row r="4373" spans="3:8" x14ac:dyDescent="0.25">
      <c r="C4373" s="31"/>
      <c r="D4373" s="31"/>
      <c r="E4373" s="18"/>
      <c r="F4373" s="31"/>
      <c r="H4373" s="36"/>
    </row>
    <row r="4374" spans="3:8" x14ac:dyDescent="0.25">
      <c r="C4374" s="31"/>
      <c r="D4374" s="31"/>
      <c r="E4374" s="18"/>
      <c r="F4374" s="31"/>
      <c r="H4374" s="36"/>
    </row>
    <row r="4375" spans="3:8" x14ac:dyDescent="0.25">
      <c r="C4375" s="31"/>
      <c r="D4375" s="31"/>
      <c r="E4375" s="18"/>
      <c r="F4375" s="31"/>
      <c r="H4375" s="36"/>
    </row>
    <row r="4376" spans="3:8" x14ac:dyDescent="0.25">
      <c r="C4376" s="31"/>
      <c r="D4376" s="31"/>
      <c r="E4376" s="18"/>
      <c r="F4376" s="31"/>
      <c r="H4376" s="36"/>
    </row>
    <row r="4377" spans="3:8" x14ac:dyDescent="0.25">
      <c r="C4377" s="31"/>
      <c r="D4377" s="31"/>
      <c r="E4377" s="18"/>
      <c r="F4377" s="31"/>
      <c r="H4377" s="36"/>
    </row>
    <row r="4378" spans="3:8" x14ac:dyDescent="0.25">
      <c r="C4378" s="31"/>
      <c r="D4378" s="31"/>
      <c r="E4378" s="18"/>
      <c r="F4378" s="31"/>
      <c r="H4378" s="36"/>
    </row>
    <row r="4379" spans="3:8" x14ac:dyDescent="0.25">
      <c r="C4379" s="31"/>
      <c r="D4379" s="31"/>
      <c r="E4379" s="18"/>
      <c r="F4379" s="31"/>
      <c r="H4379" s="36"/>
    </row>
    <row r="4380" spans="3:8" x14ac:dyDescent="0.25">
      <c r="C4380" s="31"/>
      <c r="D4380" s="31"/>
      <c r="E4380" s="18"/>
      <c r="F4380" s="31"/>
      <c r="H4380" s="36"/>
    </row>
    <row r="4381" spans="3:8" x14ac:dyDescent="0.25">
      <c r="C4381" s="31"/>
      <c r="D4381" s="31"/>
      <c r="E4381" s="18"/>
      <c r="F4381" s="31"/>
      <c r="H4381" s="36"/>
    </row>
    <row r="4382" spans="3:8" x14ac:dyDescent="0.25">
      <c r="C4382" s="31"/>
      <c r="D4382" s="31"/>
      <c r="E4382" s="18"/>
      <c r="F4382" s="31"/>
      <c r="H4382" s="36"/>
    </row>
    <row r="4383" spans="3:8" x14ac:dyDescent="0.25">
      <c r="C4383" s="31"/>
      <c r="D4383" s="31"/>
      <c r="E4383" s="18"/>
      <c r="F4383" s="31"/>
      <c r="H4383" s="36"/>
    </row>
    <row r="4384" spans="3:8" x14ac:dyDescent="0.25">
      <c r="C4384" s="31"/>
      <c r="D4384" s="31"/>
      <c r="E4384" s="18"/>
      <c r="F4384" s="31"/>
      <c r="H4384" s="36"/>
    </row>
    <row r="4385" spans="3:8" x14ac:dyDescent="0.25">
      <c r="C4385" s="31"/>
      <c r="D4385" s="31"/>
      <c r="E4385" s="18"/>
      <c r="F4385" s="31"/>
      <c r="H4385" s="36"/>
    </row>
    <row r="4386" spans="3:8" x14ac:dyDescent="0.25">
      <c r="C4386" s="31"/>
      <c r="D4386" s="31"/>
      <c r="E4386" s="18"/>
      <c r="F4386" s="31"/>
      <c r="H4386" s="36"/>
    </row>
    <row r="4387" spans="3:8" x14ac:dyDescent="0.25">
      <c r="C4387" s="31"/>
      <c r="D4387" s="31"/>
      <c r="E4387" s="18"/>
      <c r="F4387" s="31"/>
      <c r="H4387" s="36"/>
    </row>
    <row r="4388" spans="3:8" x14ac:dyDescent="0.25">
      <c r="C4388" s="31"/>
      <c r="D4388" s="31"/>
      <c r="E4388" s="18"/>
      <c r="F4388" s="31"/>
      <c r="H4388" s="36"/>
    </row>
    <row r="4389" spans="3:8" x14ac:dyDescent="0.25">
      <c r="C4389" s="31"/>
      <c r="D4389" s="31"/>
      <c r="E4389" s="18"/>
      <c r="F4389" s="31"/>
      <c r="H4389" s="36"/>
    </row>
    <row r="4390" spans="3:8" x14ac:dyDescent="0.25">
      <c r="C4390" s="31"/>
      <c r="D4390" s="31"/>
      <c r="E4390" s="18"/>
      <c r="F4390" s="31"/>
      <c r="H4390" s="36"/>
    </row>
    <row r="4391" spans="3:8" x14ac:dyDescent="0.25">
      <c r="C4391" s="31"/>
      <c r="D4391" s="31"/>
      <c r="E4391" s="18"/>
      <c r="F4391" s="31"/>
      <c r="H4391" s="36"/>
    </row>
    <row r="4392" spans="3:8" x14ac:dyDescent="0.25">
      <c r="C4392" s="31"/>
      <c r="D4392" s="31"/>
      <c r="E4392" s="18"/>
      <c r="F4392" s="31"/>
      <c r="H4392" s="36"/>
    </row>
    <row r="4393" spans="3:8" x14ac:dyDescent="0.25">
      <c r="C4393" s="31"/>
      <c r="D4393" s="31"/>
      <c r="E4393" s="18"/>
      <c r="F4393" s="31"/>
      <c r="H4393" s="36"/>
    </row>
    <row r="4394" spans="3:8" x14ac:dyDescent="0.25">
      <c r="C4394" s="31"/>
      <c r="D4394" s="31"/>
      <c r="E4394" s="18"/>
      <c r="F4394" s="31"/>
      <c r="H4394" s="36"/>
    </row>
    <row r="4395" spans="3:8" x14ac:dyDescent="0.25">
      <c r="C4395" s="31"/>
      <c r="D4395" s="31"/>
      <c r="E4395" s="18"/>
      <c r="F4395" s="31"/>
      <c r="H4395" s="36"/>
    </row>
    <row r="4396" spans="3:8" x14ac:dyDescent="0.25">
      <c r="C4396" s="31"/>
      <c r="D4396" s="31"/>
      <c r="E4396" s="18"/>
      <c r="F4396" s="31"/>
      <c r="H4396" s="36"/>
    </row>
    <row r="4397" spans="3:8" x14ac:dyDescent="0.25">
      <c r="C4397" s="31"/>
      <c r="D4397" s="31"/>
      <c r="E4397" s="18"/>
      <c r="F4397" s="31"/>
      <c r="H4397" s="36"/>
    </row>
    <row r="4398" spans="3:8" x14ac:dyDescent="0.25">
      <c r="C4398" s="31"/>
      <c r="D4398" s="31"/>
      <c r="E4398" s="18"/>
      <c r="F4398" s="31"/>
      <c r="H4398" s="36"/>
    </row>
    <row r="4399" spans="3:8" x14ac:dyDescent="0.25">
      <c r="C4399" s="31"/>
      <c r="D4399" s="31"/>
      <c r="E4399" s="18"/>
      <c r="F4399" s="31"/>
      <c r="H4399" s="36"/>
    </row>
    <row r="4400" spans="3:8" x14ac:dyDescent="0.25">
      <c r="C4400" s="31"/>
      <c r="D4400" s="31"/>
      <c r="E4400" s="18"/>
      <c r="F4400" s="31"/>
      <c r="H4400" s="36"/>
    </row>
    <row r="4401" spans="3:8" x14ac:dyDescent="0.25">
      <c r="C4401" s="31"/>
      <c r="D4401" s="31"/>
      <c r="E4401" s="18"/>
      <c r="F4401" s="31"/>
      <c r="H4401" s="36"/>
    </row>
    <row r="4402" spans="3:8" x14ac:dyDescent="0.25">
      <c r="C4402" s="31"/>
      <c r="D4402" s="31"/>
      <c r="E4402" s="18"/>
      <c r="F4402" s="31"/>
      <c r="H4402" s="36"/>
    </row>
    <row r="4403" spans="3:8" x14ac:dyDescent="0.25">
      <c r="C4403" s="31"/>
      <c r="D4403" s="31"/>
      <c r="E4403" s="18"/>
      <c r="F4403" s="31"/>
      <c r="H4403" s="36"/>
    </row>
    <row r="4404" spans="3:8" x14ac:dyDescent="0.25">
      <c r="C4404" s="31"/>
      <c r="D4404" s="31"/>
      <c r="E4404" s="18"/>
      <c r="F4404" s="31"/>
      <c r="H4404" s="36"/>
    </row>
    <row r="4405" spans="3:8" x14ac:dyDescent="0.25">
      <c r="C4405" s="31"/>
      <c r="D4405" s="31"/>
      <c r="E4405" s="18"/>
      <c r="F4405" s="31"/>
      <c r="H4405" s="36"/>
    </row>
    <row r="4406" spans="3:8" x14ac:dyDescent="0.25">
      <c r="C4406" s="31"/>
      <c r="D4406" s="31"/>
      <c r="E4406" s="18"/>
      <c r="F4406" s="31"/>
      <c r="H4406" s="36"/>
    </row>
    <row r="4407" spans="3:8" x14ac:dyDescent="0.25">
      <c r="C4407" s="31"/>
      <c r="D4407" s="31"/>
      <c r="E4407" s="18"/>
      <c r="F4407" s="31"/>
      <c r="H4407" s="36"/>
    </row>
    <row r="4408" spans="3:8" x14ac:dyDescent="0.25">
      <c r="C4408" s="31"/>
      <c r="D4408" s="31"/>
      <c r="E4408" s="18"/>
      <c r="F4408" s="31"/>
      <c r="H4408" s="36"/>
    </row>
    <row r="4409" spans="3:8" x14ac:dyDescent="0.25">
      <c r="C4409" s="31"/>
      <c r="D4409" s="31"/>
      <c r="E4409" s="18"/>
      <c r="F4409" s="31"/>
      <c r="H4409" s="36"/>
    </row>
    <row r="4410" spans="3:8" x14ac:dyDescent="0.25">
      <c r="C4410" s="31"/>
      <c r="D4410" s="31"/>
      <c r="E4410" s="18"/>
      <c r="F4410" s="31"/>
      <c r="H4410" s="36"/>
    </row>
    <row r="4411" spans="3:8" x14ac:dyDescent="0.25">
      <c r="C4411" s="31"/>
      <c r="D4411" s="31"/>
      <c r="E4411" s="18"/>
      <c r="F4411" s="31"/>
      <c r="H4411" s="36"/>
    </row>
    <row r="4412" spans="3:8" x14ac:dyDescent="0.25">
      <c r="C4412" s="31"/>
      <c r="D4412" s="31"/>
      <c r="E4412" s="18"/>
      <c r="F4412" s="31"/>
      <c r="H4412" s="36"/>
    </row>
    <row r="4413" spans="3:8" x14ac:dyDescent="0.25">
      <c r="C4413" s="31"/>
      <c r="D4413" s="31"/>
      <c r="E4413" s="18"/>
      <c r="F4413" s="31"/>
      <c r="H4413" s="36"/>
    </row>
    <row r="4414" spans="3:8" x14ac:dyDescent="0.25">
      <c r="C4414" s="31"/>
      <c r="D4414" s="31"/>
      <c r="E4414" s="18"/>
      <c r="F4414" s="31"/>
      <c r="H4414" s="36"/>
    </row>
    <row r="4415" spans="3:8" x14ac:dyDescent="0.25">
      <c r="C4415" s="31"/>
      <c r="D4415" s="31"/>
      <c r="E4415" s="18"/>
      <c r="F4415" s="31"/>
      <c r="H4415" s="36"/>
    </row>
    <row r="4416" spans="3:8" x14ac:dyDescent="0.25">
      <c r="C4416" s="31"/>
      <c r="D4416" s="31"/>
      <c r="E4416" s="18"/>
      <c r="F4416" s="31"/>
      <c r="H4416" s="36"/>
    </row>
    <row r="4417" spans="3:8" x14ac:dyDescent="0.25">
      <c r="C4417" s="31"/>
      <c r="D4417" s="31"/>
      <c r="E4417" s="18"/>
      <c r="F4417" s="31"/>
      <c r="H4417" s="36"/>
    </row>
    <row r="4418" spans="3:8" x14ac:dyDescent="0.25">
      <c r="C4418" s="31"/>
      <c r="D4418" s="31"/>
      <c r="E4418" s="18"/>
      <c r="F4418" s="31"/>
      <c r="H4418" s="36"/>
    </row>
    <row r="4419" spans="3:8" x14ac:dyDescent="0.25">
      <c r="C4419" s="31"/>
      <c r="D4419" s="31"/>
      <c r="E4419" s="18"/>
      <c r="F4419" s="31"/>
      <c r="H4419" s="36"/>
    </row>
    <row r="4420" spans="3:8" x14ac:dyDescent="0.25">
      <c r="C4420" s="31"/>
      <c r="D4420" s="31"/>
      <c r="E4420" s="18"/>
      <c r="F4420" s="31"/>
      <c r="H4420" s="36"/>
    </row>
    <row r="4421" spans="3:8" x14ac:dyDescent="0.25">
      <c r="C4421" s="31"/>
      <c r="D4421" s="31"/>
      <c r="E4421" s="18"/>
      <c r="F4421" s="31"/>
      <c r="H4421" s="36"/>
    </row>
    <row r="4422" spans="3:8" x14ac:dyDescent="0.25">
      <c r="C4422" s="31"/>
      <c r="D4422" s="31"/>
      <c r="E4422" s="18"/>
      <c r="F4422" s="31"/>
      <c r="H4422" s="36"/>
    </row>
    <row r="4423" spans="3:8" x14ac:dyDescent="0.25">
      <c r="C4423" s="31"/>
      <c r="D4423" s="31"/>
      <c r="E4423" s="18"/>
      <c r="F4423" s="31"/>
      <c r="H4423" s="36"/>
    </row>
    <row r="4424" spans="3:8" x14ac:dyDescent="0.25">
      <c r="C4424" s="31"/>
      <c r="D4424" s="31"/>
      <c r="E4424" s="18"/>
      <c r="F4424" s="31"/>
      <c r="H4424" s="36"/>
    </row>
    <row r="4425" spans="3:8" x14ac:dyDescent="0.25">
      <c r="C4425" s="31"/>
      <c r="D4425" s="31"/>
      <c r="E4425" s="18"/>
      <c r="F4425" s="31"/>
      <c r="H4425" s="36"/>
    </row>
    <row r="4426" spans="3:8" x14ac:dyDescent="0.25">
      <c r="C4426" s="31"/>
      <c r="D4426" s="31"/>
      <c r="E4426" s="18"/>
      <c r="F4426" s="31"/>
      <c r="H4426" s="36"/>
    </row>
    <row r="4427" spans="3:8" x14ac:dyDescent="0.25">
      <c r="C4427" s="31"/>
      <c r="D4427" s="31"/>
      <c r="E4427" s="18"/>
      <c r="F4427" s="31"/>
      <c r="H4427" s="36"/>
    </row>
    <row r="4428" spans="3:8" x14ac:dyDescent="0.25">
      <c r="C4428" s="31"/>
      <c r="D4428" s="31"/>
      <c r="E4428" s="18"/>
      <c r="F4428" s="31"/>
      <c r="H4428" s="36"/>
    </row>
    <row r="4429" spans="3:8" x14ac:dyDescent="0.25">
      <c r="C4429" s="31"/>
      <c r="D4429" s="31"/>
      <c r="E4429" s="18"/>
      <c r="F4429" s="31"/>
      <c r="H4429" s="36"/>
    </row>
    <row r="4430" spans="3:8" x14ac:dyDescent="0.25">
      <c r="C4430" s="31"/>
      <c r="D4430" s="31"/>
      <c r="E4430" s="18"/>
      <c r="F4430" s="31"/>
      <c r="H4430" s="36"/>
    </row>
    <row r="4431" spans="3:8" x14ac:dyDescent="0.25">
      <c r="C4431" s="31"/>
      <c r="D4431" s="31"/>
      <c r="E4431" s="18"/>
      <c r="F4431" s="31"/>
      <c r="H4431" s="36"/>
    </row>
    <row r="4432" spans="3:8" x14ac:dyDescent="0.25">
      <c r="C4432" s="31"/>
      <c r="D4432" s="31"/>
      <c r="E4432" s="18"/>
      <c r="F4432" s="31"/>
      <c r="H4432" s="36"/>
    </row>
    <row r="4433" spans="3:8" x14ac:dyDescent="0.25">
      <c r="C4433" s="31"/>
      <c r="D4433" s="31"/>
      <c r="E4433" s="18"/>
      <c r="F4433" s="31"/>
      <c r="H4433" s="36"/>
    </row>
    <row r="4434" spans="3:8" x14ac:dyDescent="0.25">
      <c r="C4434" s="31"/>
      <c r="D4434" s="31"/>
      <c r="E4434" s="18"/>
      <c r="F4434" s="31"/>
      <c r="H4434" s="36"/>
    </row>
    <row r="4435" spans="3:8" x14ac:dyDescent="0.25">
      <c r="C4435" s="31"/>
      <c r="D4435" s="31"/>
      <c r="E4435" s="18"/>
      <c r="F4435" s="31"/>
      <c r="H4435" s="36"/>
    </row>
    <row r="4436" spans="3:8" x14ac:dyDescent="0.25">
      <c r="C4436" s="31"/>
      <c r="D4436" s="31"/>
      <c r="E4436" s="18"/>
      <c r="F4436" s="31"/>
      <c r="H4436" s="36"/>
    </row>
    <row r="4437" spans="3:8" x14ac:dyDescent="0.25">
      <c r="C4437" s="31"/>
      <c r="D4437" s="31"/>
      <c r="E4437" s="18"/>
      <c r="F4437" s="31"/>
      <c r="H4437" s="36"/>
    </row>
    <row r="4438" spans="3:8" x14ac:dyDescent="0.25">
      <c r="C4438" s="31"/>
      <c r="D4438" s="31"/>
      <c r="E4438" s="18"/>
      <c r="F4438" s="31"/>
      <c r="H4438" s="36"/>
    </row>
    <row r="4439" spans="3:8" x14ac:dyDescent="0.25">
      <c r="C4439" s="31"/>
      <c r="D4439" s="31"/>
      <c r="E4439" s="18"/>
      <c r="F4439" s="31"/>
      <c r="H4439" s="36"/>
    </row>
    <row r="4440" spans="3:8" x14ac:dyDescent="0.25">
      <c r="C4440" s="31"/>
      <c r="D4440" s="31"/>
      <c r="E4440" s="18"/>
      <c r="F4440" s="31"/>
      <c r="H4440" s="36"/>
    </row>
    <row r="4441" spans="3:8" x14ac:dyDescent="0.25">
      <c r="C4441" s="31"/>
      <c r="D4441" s="31"/>
      <c r="E4441" s="18"/>
      <c r="F4441" s="31"/>
      <c r="H4441" s="36"/>
    </row>
    <row r="4442" spans="3:8" x14ac:dyDescent="0.25">
      <c r="C4442" s="31"/>
      <c r="D4442" s="31"/>
      <c r="E4442" s="18"/>
      <c r="F4442" s="31"/>
      <c r="H4442" s="36"/>
    </row>
    <row r="4443" spans="3:8" x14ac:dyDescent="0.25">
      <c r="C4443" s="31"/>
      <c r="D4443" s="31"/>
      <c r="E4443" s="18"/>
      <c r="F4443" s="31"/>
      <c r="H4443" s="36"/>
    </row>
    <row r="4444" spans="3:8" x14ac:dyDescent="0.25">
      <c r="C4444" s="31"/>
      <c r="D4444" s="31"/>
      <c r="E4444" s="18"/>
      <c r="F4444" s="31"/>
      <c r="H4444" s="36"/>
    </row>
    <row r="4445" spans="3:8" x14ac:dyDescent="0.25">
      <c r="C4445" s="31"/>
      <c r="D4445" s="31"/>
      <c r="E4445" s="18"/>
      <c r="F4445" s="31"/>
      <c r="H4445" s="36"/>
    </row>
    <row r="4446" spans="3:8" x14ac:dyDescent="0.25">
      <c r="C4446" s="31"/>
      <c r="D4446" s="31"/>
      <c r="E4446" s="18"/>
      <c r="F4446" s="31"/>
      <c r="H4446" s="36"/>
    </row>
    <row r="4447" spans="3:8" x14ac:dyDescent="0.25">
      <c r="C4447" s="31"/>
      <c r="D4447" s="31"/>
      <c r="E4447" s="18"/>
      <c r="F4447" s="31"/>
      <c r="H4447" s="36"/>
    </row>
    <row r="4448" spans="3:8" x14ac:dyDescent="0.25">
      <c r="C4448" s="31"/>
      <c r="D4448" s="31"/>
      <c r="E4448" s="18"/>
      <c r="F4448" s="31"/>
      <c r="H4448" s="36"/>
    </row>
    <row r="4449" spans="3:8" x14ac:dyDescent="0.25">
      <c r="C4449" s="31"/>
      <c r="D4449" s="31"/>
      <c r="E4449" s="18"/>
      <c r="F4449" s="31"/>
      <c r="H4449" s="36"/>
    </row>
    <row r="4450" spans="3:8" x14ac:dyDescent="0.25">
      <c r="C4450" s="31"/>
      <c r="D4450" s="31"/>
      <c r="E4450" s="18"/>
      <c r="F4450" s="31"/>
      <c r="H4450" s="36"/>
    </row>
    <row r="4451" spans="3:8" x14ac:dyDescent="0.25">
      <c r="C4451" s="31"/>
      <c r="D4451" s="31"/>
      <c r="E4451" s="18"/>
      <c r="F4451" s="31"/>
      <c r="H4451" s="36"/>
    </row>
    <row r="4452" spans="3:8" x14ac:dyDescent="0.25">
      <c r="C4452" s="31"/>
      <c r="D4452" s="31"/>
      <c r="E4452" s="18"/>
      <c r="F4452" s="31"/>
      <c r="H4452" s="36"/>
    </row>
    <row r="4453" spans="3:8" x14ac:dyDescent="0.25">
      <c r="C4453" s="31"/>
      <c r="D4453" s="31"/>
      <c r="E4453" s="18"/>
      <c r="F4453" s="31"/>
      <c r="H4453" s="36"/>
    </row>
    <row r="4454" spans="3:8" x14ac:dyDescent="0.25">
      <c r="C4454" s="31"/>
      <c r="D4454" s="31"/>
      <c r="E4454" s="18"/>
      <c r="F4454" s="31"/>
      <c r="H4454" s="36"/>
    </row>
    <row r="4455" spans="3:8" x14ac:dyDescent="0.25">
      <c r="C4455" s="31"/>
      <c r="D4455" s="31"/>
      <c r="E4455" s="18"/>
      <c r="F4455" s="31"/>
      <c r="H4455" s="36"/>
    </row>
    <row r="4456" spans="3:8" x14ac:dyDescent="0.25">
      <c r="C4456" s="31"/>
      <c r="D4456" s="31"/>
      <c r="E4456" s="18"/>
      <c r="F4456" s="31"/>
      <c r="H4456" s="36"/>
    </row>
    <row r="4457" spans="3:8" x14ac:dyDescent="0.25">
      <c r="C4457" s="31"/>
      <c r="D4457" s="31"/>
      <c r="E4457" s="18"/>
      <c r="F4457" s="31"/>
      <c r="H4457" s="36"/>
    </row>
    <row r="4458" spans="3:8" x14ac:dyDescent="0.25">
      <c r="C4458" s="31"/>
      <c r="D4458" s="31"/>
      <c r="E4458" s="18"/>
      <c r="F4458" s="31"/>
      <c r="H4458" s="36"/>
    </row>
    <row r="4459" spans="3:8" x14ac:dyDescent="0.25">
      <c r="C4459" s="31"/>
      <c r="D4459" s="31"/>
      <c r="E4459" s="18"/>
      <c r="F4459" s="31"/>
      <c r="H4459" s="36"/>
    </row>
    <row r="4460" spans="3:8" x14ac:dyDescent="0.25">
      <c r="C4460" s="31"/>
      <c r="D4460" s="31"/>
      <c r="E4460" s="18"/>
      <c r="F4460" s="31"/>
      <c r="H4460" s="36"/>
    </row>
    <row r="4461" spans="3:8" x14ac:dyDescent="0.25">
      <c r="C4461" s="31"/>
      <c r="D4461" s="31"/>
      <c r="E4461" s="18"/>
      <c r="F4461" s="31"/>
      <c r="H4461" s="36"/>
    </row>
    <row r="4462" spans="3:8" x14ac:dyDescent="0.25">
      <c r="C4462" s="31"/>
      <c r="D4462" s="31"/>
      <c r="E4462" s="18"/>
      <c r="F4462" s="31"/>
      <c r="H4462" s="36"/>
    </row>
    <row r="4463" spans="3:8" x14ac:dyDescent="0.25">
      <c r="C4463" s="31"/>
      <c r="D4463" s="31"/>
      <c r="E4463" s="18"/>
      <c r="F4463" s="31"/>
      <c r="H4463" s="36"/>
    </row>
    <row r="4464" spans="3:8" x14ac:dyDescent="0.25">
      <c r="C4464" s="31"/>
      <c r="D4464" s="31"/>
      <c r="E4464" s="18"/>
      <c r="F4464" s="31"/>
      <c r="H4464" s="36"/>
    </row>
    <row r="4465" spans="3:8" x14ac:dyDescent="0.25">
      <c r="C4465" s="31"/>
      <c r="D4465" s="31"/>
      <c r="E4465" s="18"/>
      <c r="F4465" s="31"/>
      <c r="H4465" s="36"/>
    </row>
    <row r="4466" spans="3:8" x14ac:dyDescent="0.25">
      <c r="C4466" s="31"/>
      <c r="D4466" s="31"/>
      <c r="E4466" s="18"/>
      <c r="F4466" s="31"/>
      <c r="H4466" s="36"/>
    </row>
    <row r="4467" spans="3:8" x14ac:dyDescent="0.25">
      <c r="C4467" s="31"/>
      <c r="D4467" s="31"/>
      <c r="E4467" s="18"/>
      <c r="F4467" s="31"/>
      <c r="H4467" s="36"/>
    </row>
    <row r="4468" spans="3:8" x14ac:dyDescent="0.25">
      <c r="C4468" s="31"/>
      <c r="D4468" s="31"/>
      <c r="E4468" s="18"/>
      <c r="F4468" s="31"/>
      <c r="H4468" s="36"/>
    </row>
    <row r="4469" spans="3:8" x14ac:dyDescent="0.25">
      <c r="C4469" s="31"/>
      <c r="D4469" s="31"/>
      <c r="E4469" s="18"/>
      <c r="F4469" s="31"/>
      <c r="H4469" s="36"/>
    </row>
    <row r="4470" spans="3:8" x14ac:dyDescent="0.25">
      <c r="C4470" s="31"/>
      <c r="D4470" s="31"/>
      <c r="E4470" s="18"/>
      <c r="F4470" s="31"/>
      <c r="H4470" s="36"/>
    </row>
    <row r="4471" spans="3:8" x14ac:dyDescent="0.25">
      <c r="C4471" s="31"/>
      <c r="D4471" s="31"/>
      <c r="E4471" s="18"/>
      <c r="F4471" s="31"/>
      <c r="H4471" s="36"/>
    </row>
    <row r="4472" spans="3:8" x14ac:dyDescent="0.25">
      <c r="C4472" s="31"/>
      <c r="D4472" s="31"/>
      <c r="E4472" s="18"/>
      <c r="F4472" s="31"/>
      <c r="H4472" s="36"/>
    </row>
    <row r="4473" spans="3:8" x14ac:dyDescent="0.25">
      <c r="C4473" s="31"/>
      <c r="D4473" s="31"/>
      <c r="E4473" s="18"/>
      <c r="F4473" s="31"/>
      <c r="H4473" s="36"/>
    </row>
    <row r="4474" spans="3:8" x14ac:dyDescent="0.25">
      <c r="C4474" s="31"/>
      <c r="D4474" s="31"/>
      <c r="E4474" s="18"/>
      <c r="F4474" s="31"/>
      <c r="H4474" s="36"/>
    </row>
    <row r="4475" spans="3:8" x14ac:dyDescent="0.25">
      <c r="C4475" s="31"/>
      <c r="D4475" s="31"/>
      <c r="E4475" s="18"/>
      <c r="F4475" s="31"/>
      <c r="H4475" s="36"/>
    </row>
    <row r="4476" spans="3:8" x14ac:dyDescent="0.25">
      <c r="C4476" s="31"/>
      <c r="D4476" s="31"/>
      <c r="E4476" s="18"/>
      <c r="F4476" s="31"/>
      <c r="H4476" s="36"/>
    </row>
    <row r="4477" spans="3:8" x14ac:dyDescent="0.25">
      <c r="C4477" s="31"/>
      <c r="D4477" s="31"/>
      <c r="E4477" s="18"/>
      <c r="F4477" s="31"/>
      <c r="H4477" s="36"/>
    </row>
    <row r="4478" spans="3:8" x14ac:dyDescent="0.25">
      <c r="C4478" s="31"/>
      <c r="D4478" s="31"/>
      <c r="E4478" s="18"/>
      <c r="F4478" s="31"/>
      <c r="H4478" s="36"/>
    </row>
    <row r="4479" spans="3:8" x14ac:dyDescent="0.25">
      <c r="C4479" s="31"/>
      <c r="D4479" s="31"/>
      <c r="E4479" s="18"/>
      <c r="F4479" s="31"/>
      <c r="H4479" s="36"/>
    </row>
    <row r="4480" spans="3:8" x14ac:dyDescent="0.25">
      <c r="C4480" s="31"/>
      <c r="D4480" s="31"/>
      <c r="E4480" s="18"/>
      <c r="F4480" s="31"/>
      <c r="H4480" s="36"/>
    </row>
    <row r="4481" spans="3:8" x14ac:dyDescent="0.25">
      <c r="C4481" s="31"/>
      <c r="D4481" s="31"/>
      <c r="E4481" s="18"/>
      <c r="F4481" s="31"/>
      <c r="H4481" s="36"/>
    </row>
    <row r="4482" spans="3:8" x14ac:dyDescent="0.25">
      <c r="C4482" s="31"/>
      <c r="D4482" s="31"/>
      <c r="E4482" s="18"/>
      <c r="F4482" s="31"/>
      <c r="H4482" s="36"/>
    </row>
    <row r="4483" spans="3:8" x14ac:dyDescent="0.25">
      <c r="C4483" s="31"/>
      <c r="D4483" s="31"/>
      <c r="E4483" s="18"/>
      <c r="F4483" s="31"/>
      <c r="H4483" s="36"/>
    </row>
    <row r="4484" spans="3:8" x14ac:dyDescent="0.25">
      <c r="C4484" s="31"/>
      <c r="D4484" s="31"/>
      <c r="E4484" s="18"/>
      <c r="F4484" s="31"/>
      <c r="H4484" s="36"/>
    </row>
    <row r="4485" spans="3:8" x14ac:dyDescent="0.25">
      <c r="C4485" s="31"/>
      <c r="D4485" s="31"/>
      <c r="E4485" s="18"/>
      <c r="F4485" s="31"/>
      <c r="H4485" s="36"/>
    </row>
    <row r="4486" spans="3:8" x14ac:dyDescent="0.25">
      <c r="C4486" s="31"/>
      <c r="D4486" s="31"/>
      <c r="E4486" s="18"/>
      <c r="F4486" s="31"/>
      <c r="H4486" s="36"/>
    </row>
    <row r="4487" spans="3:8" x14ac:dyDescent="0.25">
      <c r="C4487" s="31"/>
      <c r="D4487" s="31"/>
      <c r="E4487" s="18"/>
      <c r="F4487" s="31"/>
      <c r="H4487" s="36"/>
    </row>
    <row r="4488" spans="3:8" x14ac:dyDescent="0.25">
      <c r="C4488" s="31"/>
      <c r="D4488" s="31"/>
      <c r="E4488" s="18"/>
      <c r="F4488" s="31"/>
      <c r="H4488" s="36"/>
    </row>
    <row r="4489" spans="3:8" x14ac:dyDescent="0.25">
      <c r="C4489" s="31"/>
      <c r="D4489" s="31"/>
      <c r="E4489" s="18"/>
      <c r="F4489" s="31"/>
      <c r="H4489" s="36"/>
    </row>
    <row r="4490" spans="3:8" x14ac:dyDescent="0.25">
      <c r="C4490" s="31"/>
      <c r="D4490" s="31"/>
      <c r="E4490" s="18"/>
      <c r="F4490" s="31"/>
      <c r="H4490" s="36"/>
    </row>
    <row r="4491" spans="3:8" x14ac:dyDescent="0.25">
      <c r="C4491" s="31"/>
      <c r="D4491" s="31"/>
      <c r="E4491" s="18"/>
      <c r="F4491" s="31"/>
      <c r="H4491" s="36"/>
    </row>
    <row r="4492" spans="3:8" x14ac:dyDescent="0.25">
      <c r="C4492" s="31"/>
      <c r="D4492" s="31"/>
      <c r="E4492" s="18"/>
      <c r="F4492" s="31"/>
      <c r="H4492" s="36"/>
    </row>
    <row r="4493" spans="3:8" x14ac:dyDescent="0.25">
      <c r="C4493" s="31"/>
      <c r="D4493" s="31"/>
      <c r="E4493" s="18"/>
      <c r="F4493" s="31"/>
      <c r="H4493" s="36"/>
    </row>
    <row r="4494" spans="3:8" x14ac:dyDescent="0.25">
      <c r="C4494" s="31"/>
      <c r="D4494" s="31"/>
      <c r="E4494" s="18"/>
      <c r="F4494" s="31"/>
      <c r="H4494" s="36"/>
    </row>
    <row r="4495" spans="3:8" x14ac:dyDescent="0.25">
      <c r="C4495" s="31"/>
      <c r="D4495" s="31"/>
      <c r="E4495" s="18"/>
      <c r="F4495" s="31"/>
      <c r="H4495" s="36"/>
    </row>
    <row r="4496" spans="3:8" x14ac:dyDescent="0.25">
      <c r="C4496" s="31"/>
      <c r="D4496" s="31"/>
      <c r="E4496" s="18"/>
      <c r="F4496" s="31"/>
      <c r="H4496" s="36"/>
    </row>
    <row r="4497" spans="3:8" x14ac:dyDescent="0.25">
      <c r="C4497" s="31"/>
      <c r="D4497" s="31"/>
      <c r="E4497" s="18"/>
      <c r="F4497" s="31"/>
      <c r="H4497" s="36"/>
    </row>
    <row r="4498" spans="3:8" x14ac:dyDescent="0.25">
      <c r="C4498" s="31"/>
      <c r="D4498" s="31"/>
      <c r="E4498" s="18"/>
      <c r="F4498" s="31"/>
      <c r="H4498" s="36"/>
    </row>
    <row r="4499" spans="3:8" x14ac:dyDescent="0.25">
      <c r="C4499" s="31"/>
      <c r="D4499" s="31"/>
      <c r="E4499" s="18"/>
      <c r="F4499" s="31"/>
      <c r="H4499" s="36"/>
    </row>
    <row r="4500" spans="3:8" x14ac:dyDescent="0.25">
      <c r="C4500" s="31"/>
      <c r="D4500" s="31"/>
      <c r="E4500" s="18"/>
      <c r="F4500" s="31"/>
      <c r="H4500" s="36"/>
    </row>
    <row r="4501" spans="3:8" x14ac:dyDescent="0.25">
      <c r="C4501" s="31"/>
      <c r="D4501" s="31"/>
      <c r="E4501" s="18"/>
      <c r="F4501" s="31"/>
      <c r="H4501" s="36"/>
    </row>
    <row r="4502" spans="3:8" x14ac:dyDescent="0.25">
      <c r="C4502" s="31"/>
      <c r="D4502" s="31"/>
      <c r="E4502" s="18"/>
      <c r="F4502" s="31"/>
      <c r="H4502" s="36"/>
    </row>
    <row r="4503" spans="3:8" x14ac:dyDescent="0.25">
      <c r="C4503" s="31"/>
      <c r="D4503" s="31"/>
      <c r="E4503" s="18"/>
      <c r="F4503" s="31"/>
      <c r="H4503" s="36"/>
    </row>
    <row r="4504" spans="3:8" x14ac:dyDescent="0.25">
      <c r="C4504" s="31"/>
      <c r="D4504" s="31"/>
      <c r="E4504" s="18"/>
      <c r="F4504" s="31"/>
      <c r="H4504" s="36"/>
    </row>
    <row r="4505" spans="3:8" x14ac:dyDescent="0.25">
      <c r="C4505" s="31"/>
      <c r="D4505" s="31"/>
      <c r="E4505" s="18"/>
      <c r="F4505" s="31"/>
      <c r="H4505" s="36"/>
    </row>
    <row r="4506" spans="3:8" x14ac:dyDescent="0.25">
      <c r="C4506" s="31"/>
      <c r="D4506" s="31"/>
      <c r="E4506" s="18"/>
      <c r="F4506" s="31"/>
      <c r="H4506" s="36"/>
    </row>
    <row r="4507" spans="3:8" x14ac:dyDescent="0.25">
      <c r="C4507" s="31"/>
      <c r="D4507" s="31"/>
      <c r="E4507" s="18"/>
      <c r="F4507" s="31"/>
      <c r="H4507" s="36"/>
    </row>
    <row r="4508" spans="3:8" x14ac:dyDescent="0.25">
      <c r="C4508" s="31"/>
      <c r="D4508" s="31"/>
      <c r="E4508" s="18"/>
      <c r="F4508" s="31"/>
      <c r="H4508" s="36"/>
    </row>
    <row r="4509" spans="3:8" x14ac:dyDescent="0.25">
      <c r="C4509" s="31"/>
      <c r="D4509" s="31"/>
      <c r="E4509" s="18"/>
      <c r="F4509" s="31"/>
      <c r="H4509" s="36"/>
    </row>
    <row r="4510" spans="3:8" x14ac:dyDescent="0.25">
      <c r="C4510" s="31"/>
      <c r="D4510" s="31"/>
      <c r="E4510" s="18"/>
      <c r="F4510" s="31"/>
      <c r="H4510" s="36"/>
    </row>
    <row r="4511" spans="3:8" x14ac:dyDescent="0.25">
      <c r="C4511" s="31"/>
      <c r="D4511" s="31"/>
      <c r="E4511" s="18"/>
      <c r="F4511" s="31"/>
      <c r="H4511" s="36"/>
    </row>
    <row r="4512" spans="3:8" x14ac:dyDescent="0.25">
      <c r="C4512" s="31"/>
      <c r="D4512" s="31"/>
      <c r="E4512" s="18"/>
      <c r="F4512" s="31"/>
      <c r="H4512" s="36"/>
    </row>
    <row r="4513" spans="3:8" x14ac:dyDescent="0.25">
      <c r="C4513" s="31"/>
      <c r="D4513" s="31"/>
      <c r="E4513" s="18"/>
      <c r="F4513" s="31"/>
      <c r="H4513" s="36"/>
    </row>
    <row r="4514" spans="3:8" x14ac:dyDescent="0.25">
      <c r="C4514" s="31"/>
      <c r="D4514" s="31"/>
      <c r="E4514" s="18"/>
      <c r="F4514" s="31"/>
      <c r="H4514" s="36"/>
    </row>
    <row r="4515" spans="3:8" x14ac:dyDescent="0.25">
      <c r="C4515" s="31"/>
      <c r="D4515" s="31"/>
      <c r="E4515" s="18"/>
      <c r="F4515" s="31"/>
      <c r="H4515" s="36"/>
    </row>
    <row r="4516" spans="3:8" x14ac:dyDescent="0.25">
      <c r="C4516" s="31"/>
      <c r="D4516" s="31"/>
      <c r="E4516" s="18"/>
      <c r="F4516" s="31"/>
      <c r="H4516" s="36"/>
    </row>
    <row r="4517" spans="3:8" x14ac:dyDescent="0.25">
      <c r="C4517" s="31"/>
      <c r="D4517" s="31"/>
      <c r="E4517" s="18"/>
      <c r="F4517" s="31"/>
      <c r="H4517" s="36"/>
    </row>
    <row r="4518" spans="3:8" x14ac:dyDescent="0.25">
      <c r="C4518" s="31"/>
      <c r="D4518" s="31"/>
      <c r="E4518" s="18"/>
      <c r="F4518" s="31"/>
      <c r="H4518" s="36"/>
    </row>
    <row r="4519" spans="3:8" x14ac:dyDescent="0.25">
      <c r="C4519" s="31"/>
      <c r="D4519" s="31"/>
      <c r="E4519" s="18"/>
      <c r="F4519" s="31"/>
      <c r="H4519" s="36"/>
    </row>
    <row r="4520" spans="3:8" x14ac:dyDescent="0.25">
      <c r="C4520" s="31"/>
      <c r="D4520" s="31"/>
      <c r="E4520" s="18"/>
      <c r="F4520" s="31"/>
      <c r="H4520" s="36"/>
    </row>
    <row r="4521" spans="3:8" x14ac:dyDescent="0.25">
      <c r="C4521" s="31"/>
      <c r="D4521" s="31"/>
      <c r="E4521" s="18"/>
      <c r="F4521" s="31"/>
      <c r="H4521" s="36"/>
    </row>
    <row r="4522" spans="3:8" x14ac:dyDescent="0.25">
      <c r="C4522" s="31"/>
      <c r="D4522" s="31"/>
      <c r="E4522" s="18"/>
      <c r="F4522" s="31"/>
      <c r="H4522" s="36"/>
    </row>
    <row r="4523" spans="3:8" x14ac:dyDescent="0.25">
      <c r="C4523" s="31"/>
      <c r="D4523" s="31"/>
      <c r="E4523" s="18"/>
      <c r="F4523" s="31"/>
      <c r="H4523" s="36"/>
    </row>
    <row r="4524" spans="3:8" x14ac:dyDescent="0.25">
      <c r="C4524" s="31"/>
      <c r="D4524" s="31"/>
      <c r="E4524" s="18"/>
      <c r="F4524" s="31"/>
      <c r="H4524" s="36"/>
    </row>
    <row r="4525" spans="3:8" x14ac:dyDescent="0.25">
      <c r="C4525" s="31"/>
      <c r="D4525" s="31"/>
      <c r="E4525" s="18"/>
      <c r="F4525" s="31"/>
      <c r="H4525" s="36"/>
    </row>
    <row r="4526" spans="3:8" x14ac:dyDescent="0.25">
      <c r="C4526" s="31"/>
      <c r="D4526" s="31"/>
      <c r="E4526" s="18"/>
      <c r="F4526" s="31"/>
      <c r="H4526" s="36"/>
    </row>
    <row r="4527" spans="3:8" x14ac:dyDescent="0.25">
      <c r="C4527" s="31"/>
      <c r="D4527" s="31"/>
      <c r="E4527" s="18"/>
      <c r="F4527" s="31"/>
      <c r="H4527" s="36"/>
    </row>
    <row r="4528" spans="3:8" x14ac:dyDescent="0.25">
      <c r="C4528" s="31"/>
      <c r="D4528" s="31"/>
      <c r="E4528" s="18"/>
      <c r="F4528" s="31"/>
      <c r="H4528" s="36"/>
    </row>
    <row r="4529" spans="3:8" x14ac:dyDescent="0.25">
      <c r="C4529" s="31"/>
      <c r="D4529" s="31"/>
      <c r="E4529" s="18"/>
      <c r="F4529" s="31"/>
      <c r="H4529" s="36"/>
    </row>
    <row r="4530" spans="3:8" x14ac:dyDescent="0.25">
      <c r="C4530" s="31"/>
      <c r="D4530" s="31"/>
      <c r="E4530" s="18"/>
      <c r="F4530" s="31"/>
      <c r="H4530" s="36"/>
    </row>
    <row r="4531" spans="3:8" x14ac:dyDescent="0.25">
      <c r="C4531" s="31"/>
      <c r="D4531" s="31"/>
      <c r="E4531" s="18"/>
      <c r="F4531" s="31"/>
      <c r="H4531" s="36"/>
    </row>
    <row r="4532" spans="3:8" x14ac:dyDescent="0.25">
      <c r="C4532" s="31"/>
      <c r="D4532" s="31"/>
      <c r="E4532" s="18"/>
      <c r="F4532" s="31"/>
      <c r="H4532" s="36"/>
    </row>
    <row r="4533" spans="3:8" x14ac:dyDescent="0.25">
      <c r="C4533" s="31"/>
      <c r="D4533" s="31"/>
      <c r="E4533" s="18"/>
      <c r="F4533" s="31"/>
      <c r="H4533" s="36"/>
    </row>
    <row r="4534" spans="3:8" x14ac:dyDescent="0.25">
      <c r="C4534" s="31"/>
      <c r="D4534" s="31"/>
      <c r="E4534" s="18"/>
      <c r="F4534" s="31"/>
      <c r="H4534" s="36"/>
    </row>
    <row r="4535" spans="3:8" x14ac:dyDescent="0.25">
      <c r="C4535" s="31"/>
      <c r="D4535" s="31"/>
      <c r="E4535" s="18"/>
      <c r="F4535" s="31"/>
      <c r="H4535" s="36"/>
    </row>
    <row r="4536" spans="3:8" x14ac:dyDescent="0.25">
      <c r="C4536" s="31"/>
      <c r="D4536" s="31"/>
      <c r="E4536" s="18"/>
      <c r="F4536" s="31"/>
      <c r="H4536" s="36"/>
    </row>
    <row r="4537" spans="3:8" x14ac:dyDescent="0.25">
      <c r="C4537" s="31"/>
      <c r="D4537" s="31"/>
      <c r="E4537" s="18"/>
      <c r="F4537" s="31"/>
      <c r="H4537" s="36"/>
    </row>
    <row r="4538" spans="3:8" x14ac:dyDescent="0.25">
      <c r="C4538" s="31"/>
      <c r="D4538" s="31"/>
      <c r="E4538" s="18"/>
      <c r="F4538" s="31"/>
      <c r="H4538" s="36"/>
    </row>
    <row r="4539" spans="3:8" x14ac:dyDescent="0.25">
      <c r="C4539" s="31"/>
      <c r="D4539" s="31"/>
      <c r="E4539" s="18"/>
      <c r="F4539" s="31"/>
      <c r="H4539" s="36"/>
    </row>
    <row r="4540" spans="3:8" x14ac:dyDescent="0.25">
      <c r="C4540" s="31"/>
      <c r="D4540" s="31"/>
      <c r="E4540" s="18"/>
      <c r="F4540" s="31"/>
      <c r="H4540" s="36"/>
    </row>
    <row r="4541" spans="3:8" x14ac:dyDescent="0.25">
      <c r="C4541" s="31"/>
      <c r="D4541" s="31"/>
      <c r="E4541" s="18"/>
      <c r="F4541" s="31"/>
      <c r="H4541" s="36"/>
    </row>
    <row r="4542" spans="3:8" x14ac:dyDescent="0.25">
      <c r="C4542" s="31"/>
      <c r="D4542" s="31"/>
      <c r="E4542" s="18"/>
      <c r="F4542" s="31"/>
      <c r="H4542" s="36"/>
    </row>
    <row r="4543" spans="3:8" x14ac:dyDescent="0.25">
      <c r="C4543" s="31"/>
      <c r="D4543" s="31"/>
      <c r="E4543" s="18"/>
      <c r="F4543" s="31"/>
      <c r="H4543" s="36"/>
    </row>
    <row r="4544" spans="3:8" x14ac:dyDescent="0.25">
      <c r="C4544" s="31"/>
      <c r="D4544" s="31"/>
      <c r="E4544" s="18"/>
      <c r="F4544" s="31"/>
      <c r="H4544" s="36"/>
    </row>
    <row r="4545" spans="3:8" x14ac:dyDescent="0.25">
      <c r="C4545" s="31"/>
      <c r="D4545" s="31"/>
      <c r="E4545" s="18"/>
      <c r="F4545" s="31"/>
      <c r="H4545" s="36"/>
    </row>
    <row r="4546" spans="3:8" x14ac:dyDescent="0.25">
      <c r="C4546" s="31"/>
      <c r="D4546" s="31"/>
      <c r="E4546" s="18"/>
      <c r="F4546" s="31"/>
      <c r="H4546" s="36"/>
    </row>
    <row r="4547" spans="3:8" x14ac:dyDescent="0.25">
      <c r="C4547" s="31"/>
      <c r="D4547" s="31"/>
      <c r="E4547" s="18"/>
      <c r="F4547" s="31"/>
      <c r="H4547" s="36"/>
    </row>
    <row r="4548" spans="3:8" x14ac:dyDescent="0.25">
      <c r="C4548" s="31"/>
      <c r="D4548" s="31"/>
      <c r="E4548" s="18"/>
      <c r="F4548" s="31"/>
      <c r="H4548" s="36"/>
    </row>
    <row r="4549" spans="3:8" x14ac:dyDescent="0.25">
      <c r="C4549" s="31"/>
      <c r="D4549" s="31"/>
      <c r="E4549" s="18"/>
      <c r="F4549" s="31"/>
      <c r="H4549" s="36"/>
    </row>
    <row r="4550" spans="3:8" x14ac:dyDescent="0.25">
      <c r="C4550" s="31"/>
      <c r="D4550" s="31"/>
      <c r="E4550" s="18"/>
      <c r="F4550" s="31"/>
      <c r="H4550" s="36"/>
    </row>
    <row r="4551" spans="3:8" x14ac:dyDescent="0.25">
      <c r="C4551" s="31"/>
      <c r="D4551" s="31"/>
      <c r="E4551" s="18"/>
      <c r="F4551" s="31"/>
      <c r="H4551" s="36"/>
    </row>
    <row r="4552" spans="3:8" x14ac:dyDescent="0.25">
      <c r="C4552" s="31"/>
      <c r="D4552" s="31"/>
      <c r="E4552" s="18"/>
      <c r="F4552" s="31"/>
      <c r="H4552" s="36"/>
    </row>
    <row r="4553" spans="3:8" x14ac:dyDescent="0.25">
      <c r="C4553" s="31"/>
      <c r="D4553" s="31"/>
      <c r="E4553" s="18"/>
      <c r="F4553" s="31"/>
      <c r="H4553" s="36"/>
    </row>
    <row r="4554" spans="3:8" x14ac:dyDescent="0.25">
      <c r="C4554" s="31"/>
      <c r="D4554" s="31"/>
      <c r="E4554" s="18"/>
      <c r="F4554" s="31"/>
      <c r="H4554" s="36"/>
    </row>
    <row r="4555" spans="3:8" x14ac:dyDescent="0.25">
      <c r="C4555" s="31"/>
      <c r="D4555" s="31"/>
      <c r="E4555" s="18"/>
      <c r="F4555" s="31"/>
      <c r="H4555" s="36"/>
    </row>
    <row r="4556" spans="3:8" x14ac:dyDescent="0.25">
      <c r="C4556" s="31"/>
      <c r="D4556" s="31"/>
      <c r="E4556" s="18"/>
      <c r="F4556" s="31"/>
      <c r="H4556" s="36"/>
    </row>
    <row r="4557" spans="3:8" x14ac:dyDescent="0.25">
      <c r="C4557" s="31"/>
      <c r="D4557" s="31"/>
      <c r="E4557" s="18"/>
      <c r="F4557" s="31"/>
      <c r="H4557" s="36"/>
    </row>
    <row r="4558" spans="3:8" x14ac:dyDescent="0.25">
      <c r="C4558" s="31"/>
      <c r="D4558" s="31"/>
      <c r="E4558" s="18"/>
      <c r="F4558" s="31"/>
      <c r="H4558" s="36"/>
    </row>
    <row r="4559" spans="3:8" x14ac:dyDescent="0.25">
      <c r="C4559" s="31"/>
      <c r="D4559" s="31"/>
      <c r="E4559" s="18"/>
      <c r="F4559" s="31"/>
      <c r="H4559" s="36"/>
    </row>
    <row r="4560" spans="3:8" x14ac:dyDescent="0.25">
      <c r="C4560" s="31"/>
      <c r="D4560" s="31"/>
      <c r="E4560" s="18"/>
      <c r="F4560" s="31"/>
      <c r="H4560" s="36"/>
    </row>
    <row r="4561" spans="3:8" x14ac:dyDescent="0.25">
      <c r="C4561" s="31"/>
      <c r="D4561" s="31"/>
      <c r="E4561" s="18"/>
      <c r="F4561" s="31"/>
      <c r="H4561" s="36"/>
    </row>
    <row r="4562" spans="3:8" x14ac:dyDescent="0.25">
      <c r="C4562" s="31"/>
      <c r="D4562" s="31"/>
      <c r="E4562" s="18"/>
      <c r="F4562" s="31"/>
      <c r="H4562" s="36"/>
    </row>
    <row r="4563" spans="3:8" x14ac:dyDescent="0.25">
      <c r="C4563" s="31"/>
      <c r="D4563" s="31"/>
      <c r="E4563" s="18"/>
      <c r="F4563" s="31"/>
      <c r="H4563" s="36"/>
    </row>
    <row r="4564" spans="3:8" x14ac:dyDescent="0.25">
      <c r="C4564" s="31"/>
      <c r="D4564" s="31"/>
      <c r="E4564" s="18"/>
      <c r="F4564" s="31"/>
      <c r="H4564" s="36"/>
    </row>
    <row r="4565" spans="3:8" x14ac:dyDescent="0.25">
      <c r="C4565" s="31"/>
      <c r="D4565" s="31"/>
      <c r="E4565" s="18"/>
      <c r="F4565" s="31"/>
      <c r="H4565" s="36"/>
    </row>
    <row r="4566" spans="3:8" x14ac:dyDescent="0.25">
      <c r="C4566" s="31"/>
      <c r="D4566" s="31"/>
      <c r="E4566" s="18"/>
      <c r="F4566" s="31"/>
      <c r="H4566" s="36"/>
    </row>
    <row r="4567" spans="3:8" x14ac:dyDescent="0.25">
      <c r="C4567" s="31"/>
      <c r="D4567" s="31"/>
      <c r="E4567" s="18"/>
      <c r="F4567" s="31"/>
      <c r="H4567" s="36"/>
    </row>
    <row r="4568" spans="3:8" x14ac:dyDescent="0.25">
      <c r="C4568" s="31"/>
      <c r="D4568" s="31"/>
      <c r="E4568" s="18"/>
      <c r="F4568" s="31"/>
      <c r="H4568" s="36"/>
    </row>
    <row r="4569" spans="3:8" x14ac:dyDescent="0.25">
      <c r="C4569" s="31"/>
      <c r="D4569" s="31"/>
      <c r="E4569" s="18"/>
      <c r="F4569" s="31"/>
      <c r="H4569" s="36"/>
    </row>
    <row r="4570" spans="3:8" x14ac:dyDescent="0.25">
      <c r="C4570" s="31"/>
      <c r="D4570" s="31"/>
      <c r="E4570" s="18"/>
      <c r="F4570" s="31"/>
      <c r="H4570" s="36"/>
    </row>
    <row r="4571" spans="3:8" x14ac:dyDescent="0.25">
      <c r="C4571" s="31"/>
      <c r="D4571" s="31"/>
      <c r="E4571" s="18"/>
      <c r="F4571" s="31"/>
      <c r="H4571" s="36"/>
    </row>
    <row r="4572" spans="3:8" x14ac:dyDescent="0.25">
      <c r="C4572" s="31"/>
      <c r="D4572" s="31"/>
      <c r="E4572" s="18"/>
      <c r="F4572" s="31"/>
      <c r="H4572" s="36"/>
    </row>
    <row r="4573" spans="3:8" x14ac:dyDescent="0.25">
      <c r="C4573" s="31"/>
      <c r="D4573" s="31"/>
      <c r="E4573" s="18"/>
      <c r="F4573" s="31"/>
      <c r="H4573" s="36"/>
    </row>
    <row r="4574" spans="3:8" x14ac:dyDescent="0.25">
      <c r="C4574" s="31"/>
      <c r="D4574" s="31"/>
      <c r="E4574" s="18"/>
      <c r="F4574" s="31"/>
      <c r="H4574" s="36"/>
    </row>
    <row r="4575" spans="3:8" x14ac:dyDescent="0.25">
      <c r="C4575" s="31"/>
      <c r="D4575" s="31"/>
      <c r="E4575" s="18"/>
      <c r="F4575" s="31"/>
      <c r="H4575" s="36"/>
    </row>
    <row r="4576" spans="3:8" x14ac:dyDescent="0.25">
      <c r="C4576" s="31"/>
      <c r="D4576" s="31"/>
      <c r="E4576" s="18"/>
      <c r="F4576" s="31"/>
      <c r="H4576" s="36"/>
    </row>
    <row r="4577" spans="3:8" x14ac:dyDescent="0.25">
      <c r="C4577" s="31"/>
      <c r="D4577" s="31"/>
      <c r="E4577" s="18"/>
      <c r="F4577" s="31"/>
      <c r="H4577" s="36"/>
    </row>
    <row r="4578" spans="3:8" x14ac:dyDescent="0.25">
      <c r="C4578" s="31"/>
      <c r="D4578" s="31"/>
      <c r="E4578" s="18"/>
      <c r="F4578" s="31"/>
      <c r="H4578" s="36"/>
    </row>
    <row r="4579" spans="3:8" x14ac:dyDescent="0.25">
      <c r="C4579" s="31"/>
      <c r="D4579" s="31"/>
      <c r="E4579" s="18"/>
      <c r="F4579" s="31"/>
      <c r="H4579" s="36"/>
    </row>
    <row r="4580" spans="3:8" x14ac:dyDescent="0.25">
      <c r="C4580" s="31"/>
      <c r="D4580" s="31"/>
      <c r="E4580" s="18"/>
      <c r="F4580" s="31"/>
      <c r="H4580" s="36"/>
    </row>
    <row r="4581" spans="3:8" x14ac:dyDescent="0.25">
      <c r="C4581" s="31"/>
      <c r="D4581" s="31"/>
      <c r="E4581" s="18"/>
      <c r="F4581" s="31"/>
      <c r="H4581" s="36"/>
    </row>
    <row r="4582" spans="3:8" x14ac:dyDescent="0.25">
      <c r="C4582" s="31"/>
      <c r="D4582" s="31"/>
      <c r="E4582" s="18"/>
      <c r="F4582" s="31"/>
      <c r="H4582" s="36"/>
    </row>
    <row r="4583" spans="3:8" x14ac:dyDescent="0.25">
      <c r="C4583" s="31"/>
      <c r="D4583" s="31"/>
      <c r="E4583" s="18"/>
      <c r="F4583" s="31"/>
      <c r="H4583" s="36"/>
    </row>
    <row r="4584" spans="3:8" x14ac:dyDescent="0.25">
      <c r="C4584" s="31"/>
      <c r="D4584" s="31"/>
      <c r="E4584" s="18"/>
      <c r="F4584" s="31"/>
      <c r="H4584" s="36"/>
    </row>
    <row r="4585" spans="3:8" x14ac:dyDescent="0.25">
      <c r="C4585" s="31"/>
      <c r="D4585" s="31"/>
      <c r="E4585" s="18"/>
      <c r="F4585" s="31"/>
      <c r="H4585" s="36"/>
    </row>
    <row r="4586" spans="3:8" x14ac:dyDescent="0.25">
      <c r="C4586" s="31"/>
      <c r="D4586" s="31"/>
      <c r="E4586" s="18"/>
      <c r="F4586" s="31"/>
      <c r="H4586" s="36"/>
    </row>
    <row r="4587" spans="3:8" x14ac:dyDescent="0.25">
      <c r="C4587" s="31"/>
      <c r="D4587" s="31"/>
      <c r="E4587" s="18"/>
      <c r="F4587" s="31"/>
      <c r="H4587" s="36"/>
    </row>
    <row r="4588" spans="3:8" x14ac:dyDescent="0.25">
      <c r="C4588" s="31"/>
      <c r="D4588" s="31"/>
      <c r="E4588" s="18"/>
      <c r="F4588" s="31"/>
      <c r="H4588" s="36"/>
    </row>
    <row r="4589" spans="3:8" x14ac:dyDescent="0.25">
      <c r="C4589" s="31"/>
      <c r="D4589" s="31"/>
      <c r="E4589" s="18"/>
      <c r="F4589" s="31"/>
      <c r="H4589" s="36"/>
    </row>
    <row r="4590" spans="3:8" x14ac:dyDescent="0.25">
      <c r="C4590" s="31"/>
      <c r="D4590" s="31"/>
      <c r="E4590" s="18"/>
      <c r="F4590" s="31"/>
      <c r="H4590" s="36"/>
    </row>
    <row r="4591" spans="3:8" x14ac:dyDescent="0.25">
      <c r="C4591" s="31"/>
      <c r="D4591" s="31"/>
      <c r="E4591" s="18"/>
      <c r="F4591" s="31"/>
      <c r="H4591" s="36"/>
    </row>
    <row r="4592" spans="3:8" x14ac:dyDescent="0.25">
      <c r="C4592" s="31"/>
      <c r="D4592" s="31"/>
      <c r="E4592" s="18"/>
      <c r="F4592" s="31"/>
      <c r="H4592" s="36"/>
    </row>
    <row r="4593" spans="3:8" x14ac:dyDescent="0.25">
      <c r="C4593" s="31"/>
      <c r="D4593" s="31"/>
      <c r="E4593" s="18"/>
      <c r="F4593" s="31"/>
      <c r="H4593" s="36"/>
    </row>
    <row r="4594" spans="3:8" x14ac:dyDescent="0.25">
      <c r="C4594" s="31"/>
      <c r="D4594" s="31"/>
      <c r="E4594" s="18"/>
      <c r="F4594" s="31"/>
      <c r="H4594" s="36"/>
    </row>
    <row r="4595" spans="3:8" x14ac:dyDescent="0.25">
      <c r="C4595" s="31"/>
      <c r="D4595" s="31"/>
      <c r="E4595" s="18"/>
      <c r="F4595" s="31"/>
      <c r="H4595" s="36"/>
    </row>
    <row r="4596" spans="3:8" x14ac:dyDescent="0.25">
      <c r="C4596" s="31"/>
      <c r="D4596" s="31"/>
      <c r="E4596" s="18"/>
      <c r="F4596" s="31"/>
      <c r="H4596" s="36"/>
    </row>
    <row r="4597" spans="3:8" x14ac:dyDescent="0.25">
      <c r="C4597" s="31"/>
      <c r="D4597" s="31"/>
      <c r="E4597" s="18"/>
      <c r="F4597" s="31"/>
      <c r="H4597" s="36"/>
    </row>
    <row r="4598" spans="3:8" x14ac:dyDescent="0.25">
      <c r="C4598" s="31"/>
      <c r="D4598" s="31"/>
      <c r="E4598" s="18"/>
      <c r="F4598" s="31"/>
      <c r="H4598" s="36"/>
    </row>
    <row r="4599" spans="3:8" x14ac:dyDescent="0.25">
      <c r="C4599" s="31"/>
      <c r="D4599" s="31"/>
      <c r="E4599" s="18"/>
      <c r="F4599" s="31"/>
      <c r="H4599" s="36"/>
    </row>
    <row r="4600" spans="3:8" x14ac:dyDescent="0.25">
      <c r="C4600" s="31"/>
      <c r="D4600" s="31"/>
      <c r="E4600" s="18"/>
      <c r="F4600" s="31"/>
      <c r="H4600" s="36"/>
    </row>
    <row r="4601" spans="3:8" x14ac:dyDescent="0.25">
      <c r="C4601" s="31"/>
      <c r="D4601" s="31"/>
      <c r="E4601" s="18"/>
      <c r="F4601" s="31"/>
      <c r="H4601" s="36"/>
    </row>
    <row r="4602" spans="3:8" x14ac:dyDescent="0.25">
      <c r="C4602" s="31"/>
      <c r="D4602" s="31"/>
      <c r="E4602" s="18"/>
      <c r="F4602" s="31"/>
      <c r="H4602" s="36"/>
    </row>
    <row r="4603" spans="3:8" x14ac:dyDescent="0.25">
      <c r="C4603" s="31"/>
      <c r="D4603" s="31"/>
      <c r="E4603" s="18"/>
      <c r="F4603" s="31"/>
      <c r="H4603" s="36"/>
    </row>
    <row r="4604" spans="3:8" x14ac:dyDescent="0.25">
      <c r="C4604" s="31"/>
      <c r="D4604" s="31"/>
      <c r="E4604" s="18"/>
      <c r="F4604" s="31"/>
      <c r="H4604" s="36"/>
    </row>
    <row r="4605" spans="3:8" x14ac:dyDescent="0.25">
      <c r="C4605" s="31"/>
      <c r="D4605" s="31"/>
      <c r="E4605" s="18"/>
      <c r="F4605" s="31"/>
      <c r="H4605" s="36"/>
    </row>
    <row r="4606" spans="3:8" x14ac:dyDescent="0.25">
      <c r="C4606" s="31"/>
      <c r="D4606" s="31"/>
      <c r="E4606" s="18"/>
      <c r="F4606" s="31"/>
      <c r="H4606" s="36"/>
    </row>
    <row r="4607" spans="3:8" x14ac:dyDescent="0.25">
      <c r="C4607" s="31"/>
      <c r="D4607" s="31"/>
      <c r="E4607" s="18"/>
      <c r="F4607" s="31"/>
      <c r="H4607" s="36"/>
    </row>
    <row r="4608" spans="3:8" x14ac:dyDescent="0.25">
      <c r="C4608" s="31"/>
      <c r="D4608" s="31"/>
      <c r="E4608" s="18"/>
      <c r="F4608" s="31"/>
      <c r="H4608" s="36"/>
    </row>
    <row r="4609" spans="3:8" x14ac:dyDescent="0.25">
      <c r="C4609" s="31"/>
      <c r="D4609" s="31"/>
      <c r="E4609" s="18"/>
      <c r="F4609" s="31"/>
      <c r="H4609" s="36"/>
    </row>
    <row r="4610" spans="3:8" x14ac:dyDescent="0.25">
      <c r="C4610" s="31"/>
      <c r="D4610" s="31"/>
      <c r="E4610" s="18"/>
      <c r="F4610" s="31"/>
      <c r="H4610" s="36"/>
    </row>
    <row r="4611" spans="3:8" x14ac:dyDescent="0.25">
      <c r="C4611" s="31"/>
      <c r="D4611" s="31"/>
      <c r="E4611" s="18"/>
      <c r="F4611" s="31"/>
      <c r="H4611" s="36"/>
    </row>
    <row r="4612" spans="3:8" x14ac:dyDescent="0.25">
      <c r="C4612" s="31"/>
      <c r="D4612" s="31"/>
      <c r="E4612" s="18"/>
      <c r="F4612" s="31"/>
      <c r="H4612" s="36"/>
    </row>
    <row r="4613" spans="3:8" x14ac:dyDescent="0.25">
      <c r="C4613" s="31"/>
      <c r="D4613" s="31"/>
      <c r="E4613" s="18"/>
      <c r="F4613" s="31"/>
      <c r="H4613" s="36"/>
    </row>
    <row r="4614" spans="3:8" x14ac:dyDescent="0.25">
      <c r="C4614" s="31"/>
      <c r="D4614" s="31"/>
      <c r="E4614" s="18"/>
      <c r="F4614" s="31"/>
      <c r="H4614" s="36"/>
    </row>
    <row r="4615" spans="3:8" x14ac:dyDescent="0.25">
      <c r="C4615" s="31"/>
      <c r="D4615" s="31"/>
      <c r="E4615" s="18"/>
      <c r="F4615" s="31"/>
      <c r="H4615" s="36"/>
    </row>
    <row r="4616" spans="3:8" x14ac:dyDescent="0.25">
      <c r="C4616" s="31"/>
      <c r="D4616" s="31"/>
      <c r="E4616" s="18"/>
      <c r="F4616" s="31"/>
      <c r="H4616" s="36"/>
    </row>
    <row r="4617" spans="3:8" x14ac:dyDescent="0.25">
      <c r="C4617" s="31"/>
      <c r="D4617" s="31"/>
      <c r="E4617" s="18"/>
      <c r="F4617" s="31"/>
      <c r="H4617" s="36"/>
    </row>
    <row r="4618" spans="3:8" x14ac:dyDescent="0.25">
      <c r="C4618" s="31"/>
      <c r="D4618" s="31"/>
      <c r="E4618" s="18"/>
      <c r="F4618" s="31"/>
      <c r="H4618" s="36"/>
    </row>
    <row r="4619" spans="3:8" x14ac:dyDescent="0.25">
      <c r="C4619" s="31"/>
      <c r="D4619" s="31"/>
      <c r="E4619" s="18"/>
      <c r="F4619" s="31"/>
      <c r="H4619" s="36"/>
    </row>
    <row r="4620" spans="3:8" x14ac:dyDescent="0.25">
      <c r="C4620" s="31"/>
      <c r="D4620" s="31"/>
      <c r="E4620" s="18"/>
      <c r="F4620" s="31"/>
      <c r="H4620" s="36"/>
    </row>
    <row r="4621" spans="3:8" x14ac:dyDescent="0.25">
      <c r="C4621" s="31"/>
      <c r="D4621" s="31"/>
      <c r="E4621" s="18"/>
      <c r="F4621" s="31"/>
      <c r="H4621" s="36"/>
    </row>
    <row r="4622" spans="3:8" x14ac:dyDescent="0.25">
      <c r="C4622" s="31"/>
      <c r="D4622" s="31"/>
      <c r="E4622" s="18"/>
      <c r="F4622" s="31"/>
      <c r="H4622" s="36"/>
    </row>
    <row r="4623" spans="3:8" x14ac:dyDescent="0.25">
      <c r="C4623" s="31"/>
      <c r="D4623" s="31"/>
      <c r="E4623" s="18"/>
      <c r="F4623" s="31"/>
      <c r="H4623" s="36"/>
    </row>
    <row r="4624" spans="3:8" x14ac:dyDescent="0.25">
      <c r="C4624" s="31"/>
      <c r="D4624" s="31"/>
      <c r="E4624" s="18"/>
      <c r="F4624" s="31"/>
      <c r="H4624" s="36"/>
    </row>
    <row r="4625" spans="3:8" x14ac:dyDescent="0.25">
      <c r="C4625" s="31"/>
      <c r="D4625" s="31"/>
      <c r="E4625" s="18"/>
      <c r="F4625" s="31"/>
      <c r="H4625" s="36"/>
    </row>
    <row r="4626" spans="3:8" x14ac:dyDescent="0.25">
      <c r="C4626" s="31"/>
      <c r="D4626" s="31"/>
      <c r="E4626" s="18"/>
      <c r="F4626" s="31"/>
      <c r="H4626" s="36"/>
    </row>
    <row r="4627" spans="3:8" x14ac:dyDescent="0.25">
      <c r="C4627" s="31"/>
      <c r="D4627" s="31"/>
      <c r="E4627" s="18"/>
      <c r="F4627" s="31"/>
      <c r="H4627" s="36"/>
    </row>
    <row r="4628" spans="3:8" x14ac:dyDescent="0.25">
      <c r="C4628" s="31"/>
      <c r="D4628" s="31"/>
      <c r="E4628" s="18"/>
      <c r="F4628" s="31"/>
      <c r="H4628" s="36"/>
    </row>
    <row r="4629" spans="3:8" x14ac:dyDescent="0.25">
      <c r="C4629" s="31"/>
      <c r="D4629" s="31"/>
      <c r="E4629" s="18"/>
      <c r="F4629" s="31"/>
      <c r="H4629" s="36"/>
    </row>
    <row r="4630" spans="3:8" x14ac:dyDescent="0.25">
      <c r="C4630" s="31"/>
      <c r="D4630" s="31"/>
      <c r="E4630" s="18"/>
      <c r="F4630" s="31"/>
      <c r="H4630" s="36"/>
    </row>
    <row r="4631" spans="3:8" x14ac:dyDescent="0.25">
      <c r="C4631" s="31"/>
      <c r="D4631" s="31"/>
      <c r="E4631" s="18"/>
      <c r="F4631" s="31"/>
      <c r="H4631" s="36"/>
    </row>
    <row r="4632" spans="3:8" x14ac:dyDescent="0.25">
      <c r="C4632" s="31"/>
      <c r="D4632" s="31"/>
      <c r="E4632" s="18"/>
      <c r="F4632" s="31"/>
      <c r="H4632" s="36"/>
    </row>
    <row r="4633" spans="3:8" x14ac:dyDescent="0.25">
      <c r="C4633" s="31"/>
      <c r="D4633" s="31"/>
      <c r="E4633" s="18"/>
      <c r="F4633" s="31"/>
      <c r="H4633" s="36"/>
    </row>
    <row r="4634" spans="3:8" x14ac:dyDescent="0.25">
      <c r="C4634" s="31"/>
      <c r="D4634" s="31"/>
      <c r="E4634" s="18"/>
      <c r="F4634" s="31"/>
      <c r="H4634" s="36"/>
    </row>
    <row r="4635" spans="3:8" x14ac:dyDescent="0.25">
      <c r="C4635" s="31"/>
      <c r="D4635" s="31"/>
      <c r="E4635" s="18"/>
      <c r="F4635" s="31"/>
      <c r="H4635" s="36"/>
    </row>
    <row r="4636" spans="3:8" x14ac:dyDescent="0.25">
      <c r="C4636" s="31"/>
      <c r="D4636" s="31"/>
      <c r="E4636" s="18"/>
      <c r="F4636" s="31"/>
      <c r="H4636" s="36"/>
    </row>
    <row r="4637" spans="3:8" x14ac:dyDescent="0.25">
      <c r="C4637" s="31"/>
      <c r="D4637" s="31"/>
      <c r="E4637" s="18"/>
      <c r="F4637" s="31"/>
      <c r="H4637" s="36"/>
    </row>
    <row r="4638" spans="3:8" x14ac:dyDescent="0.25">
      <c r="C4638" s="31"/>
      <c r="D4638" s="31"/>
      <c r="E4638" s="18"/>
      <c r="F4638" s="31"/>
      <c r="H4638" s="36"/>
    </row>
    <row r="4639" spans="3:8" x14ac:dyDescent="0.25">
      <c r="C4639" s="31"/>
      <c r="D4639" s="31"/>
      <c r="E4639" s="18"/>
      <c r="F4639" s="31"/>
      <c r="H4639" s="36"/>
    </row>
    <row r="4640" spans="3:8" x14ac:dyDescent="0.25">
      <c r="C4640" s="31"/>
      <c r="D4640" s="31"/>
      <c r="E4640" s="18"/>
      <c r="F4640" s="31"/>
      <c r="H4640" s="36"/>
    </row>
    <row r="4641" spans="3:8" x14ac:dyDescent="0.25">
      <c r="C4641" s="31"/>
      <c r="D4641" s="31"/>
      <c r="E4641" s="18"/>
      <c r="F4641" s="31"/>
      <c r="H4641" s="36"/>
    </row>
    <row r="4642" spans="3:8" x14ac:dyDescent="0.25">
      <c r="C4642" s="31"/>
      <c r="D4642" s="31"/>
      <c r="E4642" s="18"/>
      <c r="F4642" s="31"/>
      <c r="H4642" s="36"/>
    </row>
    <row r="4643" spans="3:8" x14ac:dyDescent="0.25">
      <c r="C4643" s="31"/>
      <c r="D4643" s="31"/>
      <c r="E4643" s="18"/>
      <c r="F4643" s="31"/>
      <c r="H4643" s="36"/>
    </row>
    <row r="4644" spans="3:8" x14ac:dyDescent="0.25">
      <c r="C4644" s="31"/>
      <c r="D4644" s="31"/>
      <c r="E4644" s="18"/>
      <c r="F4644" s="31"/>
      <c r="H4644" s="36"/>
    </row>
    <row r="4645" spans="3:8" x14ac:dyDescent="0.25">
      <c r="C4645" s="31"/>
      <c r="D4645" s="31"/>
      <c r="E4645" s="18"/>
      <c r="F4645" s="31"/>
      <c r="H4645" s="36"/>
    </row>
    <row r="4646" spans="3:8" x14ac:dyDescent="0.25">
      <c r="C4646" s="31"/>
      <c r="D4646" s="31"/>
      <c r="E4646" s="18"/>
      <c r="F4646" s="31"/>
      <c r="H4646" s="36"/>
    </row>
    <row r="4647" spans="3:8" x14ac:dyDescent="0.25">
      <c r="C4647" s="31"/>
      <c r="D4647" s="31"/>
      <c r="E4647" s="18"/>
      <c r="F4647" s="31"/>
      <c r="H4647" s="36"/>
    </row>
    <row r="4648" spans="3:8" x14ac:dyDescent="0.25">
      <c r="C4648" s="31"/>
      <c r="D4648" s="31"/>
      <c r="E4648" s="18"/>
      <c r="F4648" s="31"/>
      <c r="H4648" s="36"/>
    </row>
    <row r="4649" spans="3:8" x14ac:dyDescent="0.25">
      <c r="C4649" s="31"/>
      <c r="D4649" s="31"/>
      <c r="E4649" s="18"/>
      <c r="F4649" s="31"/>
      <c r="H4649" s="36"/>
    </row>
    <row r="4650" spans="3:8" x14ac:dyDescent="0.25">
      <c r="C4650" s="31"/>
      <c r="D4650" s="31"/>
      <c r="E4650" s="18"/>
      <c r="F4650" s="31"/>
      <c r="H4650" s="36"/>
    </row>
    <row r="4651" spans="3:8" x14ac:dyDescent="0.25">
      <c r="C4651" s="31"/>
      <c r="D4651" s="31"/>
      <c r="E4651" s="18"/>
      <c r="F4651" s="31"/>
      <c r="H4651" s="36"/>
    </row>
    <row r="4652" spans="3:8" x14ac:dyDescent="0.25">
      <c r="C4652" s="31"/>
      <c r="D4652" s="31"/>
      <c r="E4652" s="18"/>
      <c r="F4652" s="31"/>
      <c r="H4652" s="36"/>
    </row>
    <row r="4653" spans="3:8" x14ac:dyDescent="0.25">
      <c r="C4653" s="31"/>
      <c r="D4653" s="31"/>
      <c r="E4653" s="18"/>
      <c r="F4653" s="31"/>
      <c r="H4653" s="36"/>
    </row>
    <row r="4654" spans="3:8" x14ac:dyDescent="0.25">
      <c r="C4654" s="31"/>
      <c r="D4654" s="31"/>
      <c r="E4654" s="18"/>
      <c r="F4654" s="31"/>
      <c r="H4654" s="36"/>
    </row>
    <row r="4655" spans="3:8" x14ac:dyDescent="0.25">
      <c r="C4655" s="31"/>
      <c r="D4655" s="31"/>
      <c r="E4655" s="18"/>
      <c r="F4655" s="31"/>
      <c r="H4655" s="36"/>
    </row>
    <row r="4656" spans="3:8" x14ac:dyDescent="0.25">
      <c r="C4656" s="31"/>
      <c r="D4656" s="31"/>
      <c r="E4656" s="18"/>
      <c r="F4656" s="31"/>
      <c r="H4656" s="36"/>
    </row>
    <row r="4657" spans="3:8" x14ac:dyDescent="0.25">
      <c r="C4657" s="31"/>
      <c r="D4657" s="31"/>
      <c r="E4657" s="18"/>
      <c r="F4657" s="31"/>
      <c r="H4657" s="36"/>
    </row>
    <row r="4658" spans="3:8" x14ac:dyDescent="0.25">
      <c r="C4658" s="31"/>
      <c r="D4658" s="31"/>
      <c r="E4658" s="18"/>
      <c r="F4658" s="31"/>
      <c r="H4658" s="36"/>
    </row>
    <row r="4659" spans="3:8" x14ac:dyDescent="0.25">
      <c r="C4659" s="31"/>
      <c r="D4659" s="31"/>
      <c r="E4659" s="18"/>
      <c r="F4659" s="31"/>
      <c r="H4659" s="36"/>
    </row>
    <row r="4660" spans="3:8" x14ac:dyDescent="0.25">
      <c r="C4660" s="31"/>
      <c r="D4660" s="31"/>
      <c r="E4660" s="18"/>
      <c r="F4660" s="31"/>
      <c r="H4660" s="36"/>
    </row>
    <row r="4661" spans="3:8" x14ac:dyDescent="0.25">
      <c r="C4661" s="31"/>
      <c r="D4661" s="31"/>
      <c r="E4661" s="18"/>
      <c r="F4661" s="31"/>
      <c r="H4661" s="36"/>
    </row>
    <row r="4662" spans="3:8" x14ac:dyDescent="0.25">
      <c r="C4662" s="31"/>
      <c r="D4662" s="31"/>
      <c r="E4662" s="18"/>
      <c r="F4662" s="31"/>
      <c r="H4662" s="36"/>
    </row>
    <row r="4663" spans="3:8" x14ac:dyDescent="0.25">
      <c r="C4663" s="31"/>
      <c r="D4663" s="31"/>
      <c r="E4663" s="18"/>
      <c r="F4663" s="31"/>
      <c r="H4663" s="36"/>
    </row>
    <row r="4664" spans="3:8" x14ac:dyDescent="0.25">
      <c r="C4664" s="31"/>
      <c r="D4664" s="31"/>
      <c r="E4664" s="18"/>
      <c r="F4664" s="31"/>
      <c r="H4664" s="36"/>
    </row>
    <row r="4665" spans="3:8" x14ac:dyDescent="0.25">
      <c r="C4665" s="31"/>
      <c r="D4665" s="31"/>
      <c r="E4665" s="18"/>
      <c r="F4665" s="31"/>
      <c r="H4665" s="36"/>
    </row>
    <row r="4666" spans="3:8" x14ac:dyDescent="0.25">
      <c r="C4666" s="31"/>
      <c r="D4666" s="31"/>
      <c r="E4666" s="18"/>
      <c r="F4666" s="31"/>
      <c r="H4666" s="36"/>
    </row>
    <row r="4667" spans="3:8" x14ac:dyDescent="0.25">
      <c r="C4667" s="31"/>
      <c r="D4667" s="31"/>
      <c r="E4667" s="18"/>
      <c r="F4667" s="31"/>
      <c r="H4667" s="36"/>
    </row>
    <row r="4668" spans="3:8" x14ac:dyDescent="0.25">
      <c r="C4668" s="31"/>
      <c r="D4668" s="31"/>
      <c r="E4668" s="18"/>
      <c r="F4668" s="31"/>
      <c r="H4668" s="36"/>
    </row>
    <row r="4669" spans="3:8" x14ac:dyDescent="0.25">
      <c r="C4669" s="31"/>
      <c r="D4669" s="31"/>
      <c r="E4669" s="18"/>
      <c r="F4669" s="31"/>
      <c r="H4669" s="36"/>
    </row>
    <row r="4670" spans="3:8" x14ac:dyDescent="0.25">
      <c r="C4670" s="31"/>
      <c r="D4670" s="31"/>
      <c r="E4670" s="18"/>
      <c r="F4670" s="31"/>
      <c r="H4670" s="36"/>
    </row>
    <row r="4671" spans="3:8" x14ac:dyDescent="0.25">
      <c r="C4671" s="31"/>
      <c r="D4671" s="31"/>
      <c r="E4671" s="18"/>
      <c r="F4671" s="31"/>
      <c r="H4671" s="36"/>
    </row>
    <row r="4672" spans="3:8" x14ac:dyDescent="0.25">
      <c r="C4672" s="31"/>
      <c r="D4672" s="31"/>
      <c r="E4672" s="18"/>
      <c r="F4672" s="31"/>
      <c r="H4672" s="36"/>
    </row>
    <row r="4673" spans="3:8" x14ac:dyDescent="0.25">
      <c r="C4673" s="31"/>
      <c r="D4673" s="31"/>
      <c r="E4673" s="18"/>
      <c r="F4673" s="31"/>
      <c r="H4673" s="36"/>
    </row>
    <row r="4674" spans="3:8" x14ac:dyDescent="0.25">
      <c r="C4674" s="31"/>
      <c r="D4674" s="31"/>
      <c r="E4674" s="18"/>
      <c r="F4674" s="31"/>
      <c r="H4674" s="36"/>
    </row>
    <row r="4675" spans="3:8" x14ac:dyDescent="0.25">
      <c r="C4675" s="31"/>
      <c r="D4675" s="31"/>
      <c r="E4675" s="18"/>
      <c r="F4675" s="31"/>
      <c r="H4675" s="36"/>
    </row>
    <row r="4676" spans="3:8" x14ac:dyDescent="0.25">
      <c r="C4676" s="31"/>
      <c r="D4676" s="31"/>
      <c r="E4676" s="18"/>
      <c r="F4676" s="31"/>
      <c r="H4676" s="36"/>
    </row>
    <row r="4677" spans="3:8" x14ac:dyDescent="0.25">
      <c r="C4677" s="31"/>
      <c r="D4677" s="31"/>
      <c r="E4677" s="18"/>
      <c r="F4677" s="31"/>
      <c r="H4677" s="36"/>
    </row>
    <row r="4678" spans="3:8" x14ac:dyDescent="0.25">
      <c r="C4678" s="31"/>
      <c r="D4678" s="31"/>
      <c r="E4678" s="18"/>
      <c r="F4678" s="31"/>
      <c r="H4678" s="36"/>
    </row>
    <row r="4679" spans="3:8" x14ac:dyDescent="0.25">
      <c r="C4679" s="31"/>
      <c r="D4679" s="31"/>
      <c r="E4679" s="18"/>
      <c r="F4679" s="31"/>
      <c r="H4679" s="36"/>
    </row>
    <row r="4680" spans="3:8" x14ac:dyDescent="0.25">
      <c r="C4680" s="31"/>
      <c r="D4680" s="31"/>
      <c r="E4680" s="18"/>
      <c r="F4680" s="31"/>
      <c r="H4680" s="36"/>
    </row>
    <row r="4681" spans="3:8" x14ac:dyDescent="0.25">
      <c r="C4681" s="31"/>
      <c r="D4681" s="31"/>
      <c r="E4681" s="18"/>
      <c r="F4681" s="31"/>
      <c r="H4681" s="36"/>
    </row>
    <row r="4682" spans="3:8" x14ac:dyDescent="0.25">
      <c r="C4682" s="31"/>
      <c r="D4682" s="31"/>
      <c r="E4682" s="18"/>
      <c r="F4682" s="31"/>
      <c r="H4682" s="36"/>
    </row>
    <row r="4683" spans="3:8" x14ac:dyDescent="0.25">
      <c r="C4683" s="31"/>
      <c r="D4683" s="31"/>
      <c r="E4683" s="18"/>
      <c r="F4683" s="31"/>
      <c r="H4683" s="36"/>
    </row>
    <row r="4684" spans="3:8" x14ac:dyDescent="0.25">
      <c r="C4684" s="31"/>
      <c r="D4684" s="31"/>
      <c r="E4684" s="18"/>
      <c r="F4684" s="31"/>
      <c r="H4684" s="36"/>
    </row>
    <row r="4685" spans="3:8" x14ac:dyDescent="0.25">
      <c r="C4685" s="31"/>
      <c r="D4685" s="31"/>
      <c r="E4685" s="18"/>
      <c r="F4685" s="31"/>
      <c r="H4685" s="36"/>
    </row>
    <row r="4686" spans="3:8" x14ac:dyDescent="0.25">
      <c r="C4686" s="31"/>
      <c r="D4686" s="31"/>
      <c r="E4686" s="18"/>
      <c r="F4686" s="31"/>
      <c r="H4686" s="36"/>
    </row>
    <row r="4687" spans="3:8" x14ac:dyDescent="0.25">
      <c r="C4687" s="31"/>
      <c r="D4687" s="31"/>
      <c r="E4687" s="18"/>
      <c r="F4687" s="31"/>
      <c r="H4687" s="36"/>
    </row>
    <row r="4688" spans="3:8" x14ac:dyDescent="0.25">
      <c r="C4688" s="31"/>
      <c r="D4688" s="31"/>
      <c r="E4688" s="18"/>
      <c r="F4688" s="31"/>
      <c r="H4688" s="36"/>
    </row>
    <row r="4689" spans="3:8" x14ac:dyDescent="0.25">
      <c r="C4689" s="31"/>
      <c r="D4689" s="31"/>
      <c r="E4689" s="18"/>
      <c r="F4689" s="31"/>
      <c r="H4689" s="36"/>
    </row>
    <row r="4690" spans="3:8" x14ac:dyDescent="0.25">
      <c r="C4690" s="31"/>
      <c r="D4690" s="31"/>
      <c r="E4690" s="18"/>
      <c r="F4690" s="31"/>
      <c r="H4690" s="36"/>
    </row>
    <row r="4691" spans="3:8" x14ac:dyDescent="0.25">
      <c r="C4691" s="31"/>
      <c r="D4691" s="31"/>
      <c r="E4691" s="18"/>
      <c r="F4691" s="31"/>
      <c r="H4691" s="36"/>
    </row>
    <row r="4692" spans="3:8" x14ac:dyDescent="0.25">
      <c r="C4692" s="31"/>
      <c r="D4692" s="31"/>
      <c r="E4692" s="18"/>
      <c r="F4692" s="31"/>
      <c r="H4692" s="36"/>
    </row>
    <row r="4693" spans="3:8" x14ac:dyDescent="0.25">
      <c r="C4693" s="31"/>
      <c r="D4693" s="31"/>
      <c r="E4693" s="18"/>
      <c r="F4693" s="31"/>
      <c r="H4693" s="36"/>
    </row>
    <row r="4694" spans="3:8" x14ac:dyDescent="0.25">
      <c r="C4694" s="31"/>
      <c r="D4694" s="31"/>
      <c r="E4694" s="18"/>
      <c r="F4694" s="31"/>
      <c r="H4694" s="36"/>
    </row>
    <row r="4695" spans="3:8" x14ac:dyDescent="0.25">
      <c r="C4695" s="31"/>
      <c r="D4695" s="31"/>
      <c r="E4695" s="18"/>
      <c r="F4695" s="31"/>
      <c r="H4695" s="36"/>
    </row>
    <row r="4696" spans="3:8" x14ac:dyDescent="0.25">
      <c r="C4696" s="31"/>
      <c r="D4696" s="31"/>
      <c r="E4696" s="18"/>
      <c r="F4696" s="31"/>
      <c r="H4696" s="36"/>
    </row>
    <row r="4697" spans="3:8" x14ac:dyDescent="0.25">
      <c r="C4697" s="31"/>
      <c r="D4697" s="31"/>
      <c r="E4697" s="18"/>
      <c r="F4697" s="31"/>
      <c r="H4697" s="36"/>
    </row>
    <row r="4698" spans="3:8" x14ac:dyDescent="0.25">
      <c r="C4698" s="31"/>
      <c r="D4698" s="31"/>
      <c r="E4698" s="18"/>
      <c r="F4698" s="31"/>
      <c r="H4698" s="36"/>
    </row>
    <row r="4699" spans="3:8" x14ac:dyDescent="0.25">
      <c r="C4699" s="31"/>
      <c r="D4699" s="31"/>
      <c r="E4699" s="18"/>
      <c r="F4699" s="31"/>
      <c r="H4699" s="36"/>
    </row>
    <row r="4700" spans="3:8" x14ac:dyDescent="0.25">
      <c r="C4700" s="31"/>
      <c r="D4700" s="31"/>
      <c r="E4700" s="18"/>
      <c r="F4700" s="31"/>
      <c r="H4700" s="36"/>
    </row>
    <row r="4701" spans="3:8" x14ac:dyDescent="0.25">
      <c r="C4701" s="31"/>
      <c r="D4701" s="31"/>
      <c r="E4701" s="18"/>
      <c r="F4701" s="31"/>
      <c r="H4701" s="36"/>
    </row>
    <row r="4702" spans="3:8" x14ac:dyDescent="0.25">
      <c r="C4702" s="31"/>
      <c r="D4702" s="31"/>
      <c r="E4702" s="18"/>
      <c r="F4702" s="31"/>
      <c r="H4702" s="36"/>
    </row>
    <row r="4703" spans="3:8" x14ac:dyDescent="0.25">
      <c r="C4703" s="31"/>
      <c r="D4703" s="31"/>
      <c r="E4703" s="18"/>
      <c r="F4703" s="31"/>
      <c r="H4703" s="36"/>
    </row>
    <row r="4704" spans="3:8" x14ac:dyDescent="0.25">
      <c r="C4704" s="31"/>
      <c r="D4704" s="31"/>
      <c r="E4704" s="18"/>
      <c r="F4704" s="31"/>
      <c r="H4704" s="36"/>
    </row>
    <row r="4705" spans="3:8" x14ac:dyDescent="0.25">
      <c r="C4705" s="31"/>
      <c r="D4705" s="31"/>
      <c r="E4705" s="18"/>
      <c r="F4705" s="31"/>
      <c r="H4705" s="36"/>
    </row>
    <row r="4706" spans="3:8" x14ac:dyDescent="0.25">
      <c r="C4706" s="31"/>
      <c r="D4706" s="31"/>
      <c r="E4706" s="18"/>
      <c r="F4706" s="31"/>
      <c r="H4706" s="36"/>
    </row>
    <row r="4707" spans="3:8" x14ac:dyDescent="0.25">
      <c r="C4707" s="31"/>
      <c r="D4707" s="31"/>
      <c r="E4707" s="18"/>
      <c r="F4707" s="31"/>
      <c r="H4707" s="36"/>
    </row>
    <row r="4708" spans="3:8" x14ac:dyDescent="0.25">
      <c r="C4708" s="31"/>
      <c r="D4708" s="31"/>
      <c r="E4708" s="18"/>
      <c r="F4708" s="31"/>
      <c r="H4708" s="36"/>
    </row>
    <row r="4709" spans="3:8" x14ac:dyDescent="0.25">
      <c r="C4709" s="31"/>
      <c r="D4709" s="31"/>
      <c r="E4709" s="18"/>
      <c r="F4709" s="31"/>
      <c r="H4709" s="36"/>
    </row>
    <row r="4710" spans="3:8" x14ac:dyDescent="0.25">
      <c r="C4710" s="31"/>
      <c r="D4710" s="31"/>
      <c r="E4710" s="18"/>
      <c r="F4710" s="31"/>
      <c r="H4710" s="36"/>
    </row>
    <row r="4711" spans="3:8" x14ac:dyDescent="0.25">
      <c r="C4711" s="31"/>
      <c r="D4711" s="31"/>
      <c r="E4711" s="18"/>
      <c r="F4711" s="31"/>
      <c r="H4711" s="36"/>
    </row>
    <row r="4712" spans="3:8" x14ac:dyDescent="0.25">
      <c r="C4712" s="31"/>
      <c r="D4712" s="31"/>
      <c r="E4712" s="18"/>
      <c r="F4712" s="31"/>
      <c r="H4712" s="36"/>
    </row>
    <row r="4713" spans="3:8" x14ac:dyDescent="0.25">
      <c r="C4713" s="31"/>
      <c r="D4713" s="31"/>
      <c r="E4713" s="18"/>
      <c r="F4713" s="31"/>
      <c r="H4713" s="36"/>
    </row>
    <row r="4714" spans="3:8" x14ac:dyDescent="0.25">
      <c r="C4714" s="31"/>
      <c r="D4714" s="31"/>
      <c r="E4714" s="18"/>
      <c r="F4714" s="31"/>
      <c r="H4714" s="36"/>
    </row>
    <row r="4715" spans="3:8" x14ac:dyDescent="0.25">
      <c r="C4715" s="31"/>
      <c r="D4715" s="31"/>
      <c r="E4715" s="18"/>
      <c r="F4715" s="31"/>
      <c r="H4715" s="36"/>
    </row>
    <row r="4716" spans="3:8" x14ac:dyDescent="0.25">
      <c r="C4716" s="31"/>
      <c r="D4716" s="31"/>
      <c r="E4716" s="18"/>
      <c r="F4716" s="31"/>
      <c r="H4716" s="36"/>
    </row>
    <row r="4717" spans="3:8" x14ac:dyDescent="0.25">
      <c r="C4717" s="31"/>
      <c r="D4717" s="31"/>
      <c r="E4717" s="18"/>
      <c r="F4717" s="31"/>
      <c r="H4717" s="36"/>
    </row>
    <row r="4718" spans="3:8" x14ac:dyDescent="0.25">
      <c r="C4718" s="31"/>
      <c r="D4718" s="31"/>
      <c r="E4718" s="18"/>
      <c r="F4718" s="31"/>
      <c r="H4718" s="36"/>
    </row>
    <row r="4719" spans="3:8" x14ac:dyDescent="0.25">
      <c r="C4719" s="31"/>
      <c r="D4719" s="31"/>
      <c r="E4719" s="18"/>
      <c r="F4719" s="31"/>
      <c r="H4719" s="36"/>
    </row>
    <row r="4720" spans="3:8" x14ac:dyDescent="0.25">
      <c r="C4720" s="31"/>
      <c r="D4720" s="31"/>
      <c r="E4720" s="18"/>
      <c r="F4720" s="31"/>
      <c r="H4720" s="36"/>
    </row>
    <row r="4721" spans="3:8" x14ac:dyDescent="0.25">
      <c r="C4721" s="31"/>
      <c r="D4721" s="31"/>
      <c r="E4721" s="18"/>
      <c r="F4721" s="31"/>
      <c r="H4721" s="36"/>
    </row>
    <row r="4722" spans="3:8" x14ac:dyDescent="0.25">
      <c r="C4722" s="31"/>
      <c r="D4722" s="31"/>
      <c r="E4722" s="18"/>
      <c r="F4722" s="31"/>
      <c r="H4722" s="36"/>
    </row>
    <row r="4723" spans="3:8" x14ac:dyDescent="0.25">
      <c r="C4723" s="31"/>
      <c r="D4723" s="31"/>
      <c r="E4723" s="18"/>
      <c r="F4723" s="31"/>
      <c r="H4723" s="36"/>
    </row>
    <row r="4724" spans="3:8" x14ac:dyDescent="0.25">
      <c r="C4724" s="31"/>
      <c r="D4724" s="31"/>
      <c r="E4724" s="18"/>
      <c r="F4724" s="31"/>
      <c r="H4724" s="36"/>
    </row>
    <row r="4725" spans="3:8" x14ac:dyDescent="0.25">
      <c r="C4725" s="31"/>
      <c r="D4725" s="31"/>
      <c r="E4725" s="18"/>
      <c r="F4725" s="31"/>
      <c r="H4725" s="36"/>
    </row>
    <row r="4726" spans="3:8" x14ac:dyDescent="0.25">
      <c r="C4726" s="31"/>
      <c r="D4726" s="31"/>
      <c r="E4726" s="18"/>
      <c r="F4726" s="31"/>
      <c r="H4726" s="36"/>
    </row>
    <row r="4727" spans="3:8" x14ac:dyDescent="0.25">
      <c r="C4727" s="31"/>
      <c r="D4727" s="31"/>
      <c r="E4727" s="18"/>
      <c r="F4727" s="31"/>
      <c r="H4727" s="36"/>
    </row>
    <row r="4728" spans="3:8" x14ac:dyDescent="0.25">
      <c r="C4728" s="31"/>
      <c r="D4728" s="31"/>
      <c r="E4728" s="18"/>
      <c r="F4728" s="31"/>
      <c r="H4728" s="36"/>
    </row>
    <row r="4729" spans="3:8" x14ac:dyDescent="0.25">
      <c r="C4729" s="31"/>
      <c r="D4729" s="31"/>
      <c r="E4729" s="18"/>
      <c r="F4729" s="31"/>
      <c r="H4729" s="36"/>
    </row>
    <row r="4730" spans="3:8" x14ac:dyDescent="0.25">
      <c r="C4730" s="31"/>
      <c r="D4730" s="31"/>
      <c r="E4730" s="18"/>
      <c r="F4730" s="31"/>
      <c r="H4730" s="36"/>
    </row>
    <row r="4731" spans="3:8" x14ac:dyDescent="0.25">
      <c r="C4731" s="31"/>
      <c r="D4731" s="31"/>
      <c r="E4731" s="18"/>
      <c r="F4731" s="31"/>
      <c r="H4731" s="36"/>
    </row>
    <row r="4732" spans="3:8" x14ac:dyDescent="0.25">
      <c r="C4732" s="31"/>
      <c r="D4732" s="31"/>
      <c r="E4732" s="18"/>
      <c r="F4732" s="31"/>
      <c r="H4732" s="36"/>
    </row>
    <row r="4733" spans="3:8" x14ac:dyDescent="0.25">
      <c r="C4733" s="31"/>
      <c r="D4733" s="31"/>
      <c r="E4733" s="18"/>
      <c r="F4733" s="31"/>
      <c r="H4733" s="36"/>
    </row>
    <row r="4734" spans="3:8" x14ac:dyDescent="0.25">
      <c r="C4734" s="31"/>
      <c r="D4734" s="31"/>
      <c r="E4734" s="18"/>
      <c r="F4734" s="31"/>
      <c r="H4734" s="36"/>
    </row>
    <row r="4735" spans="3:8" x14ac:dyDescent="0.25">
      <c r="C4735" s="31"/>
      <c r="D4735" s="31"/>
      <c r="E4735" s="18"/>
      <c r="F4735" s="31"/>
      <c r="H4735" s="36"/>
    </row>
    <row r="4736" spans="3:8" x14ac:dyDescent="0.25">
      <c r="C4736" s="31"/>
      <c r="D4736" s="31"/>
      <c r="E4736" s="18"/>
      <c r="F4736" s="31"/>
      <c r="H4736" s="36"/>
    </row>
    <row r="4737" spans="3:8" x14ac:dyDescent="0.25">
      <c r="C4737" s="31"/>
      <c r="D4737" s="31"/>
      <c r="E4737" s="18"/>
      <c r="F4737" s="31"/>
      <c r="H4737" s="36"/>
    </row>
    <row r="4738" spans="3:8" x14ac:dyDescent="0.25">
      <c r="C4738" s="31"/>
      <c r="D4738" s="31"/>
      <c r="E4738" s="18"/>
      <c r="F4738" s="31"/>
      <c r="H4738" s="36"/>
    </row>
    <row r="4739" spans="3:8" x14ac:dyDescent="0.25">
      <c r="C4739" s="31"/>
      <c r="D4739" s="31"/>
      <c r="E4739" s="18"/>
      <c r="F4739" s="31"/>
      <c r="H4739" s="36"/>
    </row>
    <row r="4740" spans="3:8" x14ac:dyDescent="0.25">
      <c r="C4740" s="31"/>
      <c r="D4740" s="31"/>
      <c r="E4740" s="18"/>
      <c r="F4740" s="31"/>
      <c r="H4740" s="36"/>
    </row>
    <row r="4741" spans="3:8" x14ac:dyDescent="0.25">
      <c r="C4741" s="31"/>
      <c r="D4741" s="31"/>
      <c r="E4741" s="18"/>
      <c r="F4741" s="31"/>
      <c r="H4741" s="36"/>
    </row>
    <row r="4742" spans="3:8" x14ac:dyDescent="0.25">
      <c r="C4742" s="31"/>
      <c r="D4742" s="31"/>
      <c r="E4742" s="18"/>
      <c r="F4742" s="31"/>
      <c r="H4742" s="36"/>
    </row>
    <row r="4743" spans="3:8" x14ac:dyDescent="0.25">
      <c r="C4743" s="31"/>
      <c r="D4743" s="31"/>
      <c r="E4743" s="18"/>
      <c r="F4743" s="31"/>
      <c r="H4743" s="36"/>
    </row>
    <row r="4744" spans="3:8" x14ac:dyDescent="0.25">
      <c r="C4744" s="31"/>
      <c r="D4744" s="31"/>
      <c r="E4744" s="18"/>
      <c r="F4744" s="31"/>
      <c r="H4744" s="36"/>
    </row>
    <row r="4745" spans="3:8" x14ac:dyDescent="0.25">
      <c r="C4745" s="31"/>
      <c r="D4745" s="31"/>
      <c r="E4745" s="18"/>
      <c r="F4745" s="31"/>
      <c r="H4745" s="36"/>
    </row>
    <row r="4746" spans="3:8" x14ac:dyDescent="0.25">
      <c r="C4746" s="31"/>
      <c r="D4746" s="31"/>
      <c r="E4746" s="18"/>
      <c r="F4746" s="31"/>
      <c r="H4746" s="36"/>
    </row>
    <row r="4747" spans="3:8" x14ac:dyDescent="0.25">
      <c r="C4747" s="31"/>
      <c r="D4747" s="31"/>
      <c r="E4747" s="18"/>
      <c r="F4747" s="31"/>
      <c r="H4747" s="36"/>
    </row>
    <row r="4748" spans="3:8" x14ac:dyDescent="0.25">
      <c r="C4748" s="31"/>
      <c r="D4748" s="31"/>
      <c r="E4748" s="18"/>
      <c r="F4748" s="31"/>
      <c r="H4748" s="36"/>
    </row>
    <row r="4749" spans="3:8" x14ac:dyDescent="0.25">
      <c r="C4749" s="31"/>
      <c r="D4749" s="31"/>
      <c r="E4749" s="18"/>
      <c r="F4749" s="31"/>
      <c r="H4749" s="36"/>
    </row>
    <row r="4750" spans="3:8" x14ac:dyDescent="0.25">
      <c r="C4750" s="31"/>
      <c r="D4750" s="31"/>
      <c r="E4750" s="18"/>
      <c r="F4750" s="31"/>
      <c r="H4750" s="36"/>
    </row>
    <row r="4751" spans="3:8" x14ac:dyDescent="0.25">
      <c r="C4751" s="31"/>
      <c r="D4751" s="31"/>
      <c r="E4751" s="18"/>
      <c r="F4751" s="31"/>
      <c r="H4751" s="36"/>
    </row>
    <row r="4752" spans="3:8" x14ac:dyDescent="0.25">
      <c r="C4752" s="31"/>
      <c r="D4752" s="31"/>
      <c r="E4752" s="18"/>
      <c r="F4752" s="31"/>
      <c r="H4752" s="36"/>
    </row>
    <row r="4753" spans="3:8" x14ac:dyDescent="0.25">
      <c r="C4753" s="31"/>
      <c r="D4753" s="31"/>
      <c r="E4753" s="18"/>
      <c r="F4753" s="31"/>
      <c r="H4753" s="36"/>
    </row>
    <row r="4754" spans="3:8" x14ac:dyDescent="0.25">
      <c r="C4754" s="31"/>
      <c r="D4754" s="31"/>
      <c r="E4754" s="18"/>
      <c r="F4754" s="31"/>
      <c r="H4754" s="36"/>
    </row>
    <row r="4755" spans="3:8" x14ac:dyDescent="0.25">
      <c r="C4755" s="31"/>
      <c r="D4755" s="31"/>
      <c r="E4755" s="18"/>
      <c r="F4755" s="31"/>
      <c r="H4755" s="36"/>
    </row>
    <row r="4756" spans="3:8" x14ac:dyDescent="0.25">
      <c r="C4756" s="31"/>
      <c r="D4756" s="31"/>
      <c r="E4756" s="18"/>
      <c r="F4756" s="31"/>
      <c r="H4756" s="36"/>
    </row>
    <row r="4757" spans="3:8" x14ac:dyDescent="0.25">
      <c r="C4757" s="31"/>
      <c r="D4757" s="31"/>
      <c r="E4757" s="18"/>
      <c r="F4757" s="31"/>
      <c r="H4757" s="36"/>
    </row>
    <row r="4758" spans="3:8" x14ac:dyDescent="0.25">
      <c r="C4758" s="31"/>
      <c r="D4758" s="31"/>
      <c r="E4758" s="18"/>
      <c r="F4758" s="31"/>
      <c r="H4758" s="36"/>
    </row>
    <row r="4759" spans="3:8" x14ac:dyDescent="0.25">
      <c r="C4759" s="31"/>
      <c r="D4759" s="31"/>
      <c r="E4759" s="18"/>
      <c r="F4759" s="31"/>
      <c r="H4759" s="36"/>
    </row>
    <row r="4760" spans="3:8" x14ac:dyDescent="0.25">
      <c r="C4760" s="31"/>
      <c r="D4760" s="31"/>
      <c r="E4760" s="18"/>
      <c r="F4760" s="31"/>
      <c r="H4760" s="36"/>
    </row>
    <row r="4761" spans="3:8" x14ac:dyDescent="0.25">
      <c r="C4761" s="31"/>
      <c r="D4761" s="31"/>
      <c r="E4761" s="18"/>
      <c r="F4761" s="31"/>
      <c r="H4761" s="36"/>
    </row>
    <row r="4762" spans="3:8" x14ac:dyDescent="0.25">
      <c r="C4762" s="31"/>
      <c r="D4762" s="31"/>
      <c r="E4762" s="18"/>
      <c r="F4762" s="31"/>
      <c r="H4762" s="36"/>
    </row>
    <row r="4763" spans="3:8" x14ac:dyDescent="0.25">
      <c r="C4763" s="31"/>
      <c r="D4763" s="31"/>
      <c r="E4763" s="18"/>
      <c r="F4763" s="31"/>
      <c r="H4763" s="36"/>
    </row>
    <row r="4764" spans="3:8" x14ac:dyDescent="0.25">
      <c r="C4764" s="31"/>
      <c r="D4764" s="31"/>
      <c r="E4764" s="18"/>
      <c r="F4764" s="31"/>
      <c r="H4764" s="36"/>
    </row>
    <row r="4765" spans="3:8" x14ac:dyDescent="0.25">
      <c r="C4765" s="31"/>
      <c r="D4765" s="31"/>
      <c r="E4765" s="18"/>
      <c r="F4765" s="31"/>
      <c r="H4765" s="36"/>
    </row>
    <row r="4766" spans="3:8" x14ac:dyDescent="0.25">
      <c r="C4766" s="31"/>
      <c r="D4766" s="31"/>
      <c r="E4766" s="18"/>
      <c r="F4766" s="31"/>
      <c r="H4766" s="36"/>
    </row>
    <row r="4767" spans="3:8" x14ac:dyDescent="0.25">
      <c r="C4767" s="31"/>
      <c r="D4767" s="31"/>
      <c r="E4767" s="18"/>
      <c r="F4767" s="31"/>
      <c r="H4767" s="36"/>
    </row>
    <row r="4768" spans="3:8" x14ac:dyDescent="0.25">
      <c r="C4768" s="31"/>
      <c r="D4768" s="31"/>
      <c r="E4768" s="18"/>
      <c r="F4768" s="31"/>
      <c r="H4768" s="36"/>
    </row>
    <row r="4769" spans="3:8" x14ac:dyDescent="0.25">
      <c r="C4769" s="31"/>
      <c r="D4769" s="31"/>
      <c r="E4769" s="18"/>
      <c r="F4769" s="31"/>
      <c r="H4769" s="36"/>
    </row>
    <row r="4770" spans="3:8" x14ac:dyDescent="0.25">
      <c r="C4770" s="31"/>
      <c r="D4770" s="31"/>
      <c r="E4770" s="18"/>
      <c r="F4770" s="31"/>
      <c r="H4770" s="36"/>
    </row>
    <row r="4771" spans="3:8" x14ac:dyDescent="0.25">
      <c r="C4771" s="31"/>
      <c r="D4771" s="31"/>
      <c r="E4771" s="18"/>
      <c r="F4771" s="31"/>
      <c r="H4771" s="36"/>
    </row>
    <row r="4772" spans="3:8" x14ac:dyDescent="0.25">
      <c r="C4772" s="31"/>
      <c r="D4772" s="31"/>
      <c r="E4772" s="18"/>
      <c r="F4772" s="31"/>
      <c r="H4772" s="36"/>
    </row>
    <row r="4773" spans="3:8" x14ac:dyDescent="0.25">
      <c r="C4773" s="31"/>
      <c r="D4773" s="31"/>
      <c r="E4773" s="18"/>
      <c r="F4773" s="31"/>
      <c r="H4773" s="36"/>
    </row>
    <row r="4774" spans="3:8" x14ac:dyDescent="0.25">
      <c r="C4774" s="31"/>
      <c r="D4774" s="31"/>
      <c r="E4774" s="18"/>
      <c r="F4774" s="31"/>
      <c r="H4774" s="36"/>
    </row>
    <row r="4775" spans="3:8" x14ac:dyDescent="0.25">
      <c r="C4775" s="31"/>
      <c r="D4775" s="31"/>
      <c r="E4775" s="18"/>
      <c r="F4775" s="31"/>
      <c r="H4775" s="36"/>
    </row>
    <row r="4776" spans="3:8" x14ac:dyDescent="0.25">
      <c r="C4776" s="31"/>
      <c r="D4776" s="31"/>
      <c r="E4776" s="18"/>
      <c r="F4776" s="31"/>
      <c r="H4776" s="36"/>
    </row>
    <row r="4777" spans="3:8" x14ac:dyDescent="0.25">
      <c r="C4777" s="31"/>
      <c r="D4777" s="31"/>
      <c r="E4777" s="18"/>
      <c r="F4777" s="31"/>
      <c r="H4777" s="36"/>
    </row>
    <row r="4778" spans="3:8" x14ac:dyDescent="0.25">
      <c r="C4778" s="31"/>
      <c r="D4778" s="31"/>
      <c r="E4778" s="18"/>
      <c r="F4778" s="31"/>
      <c r="H4778" s="36"/>
    </row>
    <row r="4779" spans="3:8" x14ac:dyDescent="0.25">
      <c r="C4779" s="31"/>
      <c r="D4779" s="31"/>
      <c r="E4779" s="18"/>
      <c r="F4779" s="31"/>
      <c r="H4779" s="36"/>
    </row>
    <row r="4780" spans="3:8" x14ac:dyDescent="0.25">
      <c r="C4780" s="31"/>
      <c r="D4780" s="31"/>
      <c r="E4780" s="18"/>
      <c r="F4780" s="31"/>
      <c r="H4780" s="36"/>
    </row>
    <row r="4781" spans="3:8" x14ac:dyDescent="0.25">
      <c r="C4781" s="31"/>
      <c r="D4781" s="31"/>
      <c r="E4781" s="18"/>
      <c r="F4781" s="31"/>
      <c r="H4781" s="36"/>
    </row>
    <row r="4782" spans="3:8" x14ac:dyDescent="0.25">
      <c r="C4782" s="31"/>
      <c r="D4782" s="31"/>
      <c r="E4782" s="18"/>
      <c r="F4782" s="31"/>
      <c r="H4782" s="36"/>
    </row>
    <row r="4783" spans="3:8" x14ac:dyDescent="0.25">
      <c r="C4783" s="31"/>
      <c r="D4783" s="31"/>
      <c r="E4783" s="18"/>
      <c r="F4783" s="31"/>
      <c r="H4783" s="36"/>
    </row>
    <row r="4784" spans="3:8" x14ac:dyDescent="0.25">
      <c r="C4784" s="31"/>
      <c r="D4784" s="31"/>
      <c r="E4784" s="18"/>
      <c r="F4784" s="31"/>
      <c r="H4784" s="36"/>
    </row>
    <row r="4785" spans="3:8" x14ac:dyDescent="0.25">
      <c r="C4785" s="31"/>
      <c r="D4785" s="31"/>
      <c r="E4785" s="18"/>
      <c r="F4785" s="31"/>
      <c r="H4785" s="36"/>
    </row>
    <row r="4786" spans="3:8" x14ac:dyDescent="0.25">
      <c r="C4786" s="31"/>
      <c r="D4786" s="31"/>
      <c r="E4786" s="18"/>
      <c r="F4786" s="31"/>
      <c r="H4786" s="36"/>
    </row>
    <row r="4787" spans="3:8" x14ac:dyDescent="0.25">
      <c r="C4787" s="31"/>
      <c r="D4787" s="31"/>
      <c r="E4787" s="18"/>
      <c r="F4787" s="31"/>
      <c r="H4787" s="36"/>
    </row>
    <row r="4788" spans="3:8" x14ac:dyDescent="0.25">
      <c r="C4788" s="31"/>
      <c r="D4788" s="31"/>
      <c r="E4788" s="18"/>
      <c r="F4788" s="31"/>
      <c r="H4788" s="36"/>
    </row>
    <row r="4789" spans="3:8" x14ac:dyDescent="0.25">
      <c r="C4789" s="31"/>
      <c r="D4789" s="31"/>
      <c r="E4789" s="18"/>
      <c r="F4789" s="31"/>
      <c r="H4789" s="36"/>
    </row>
    <row r="4790" spans="3:8" x14ac:dyDescent="0.25">
      <c r="C4790" s="31"/>
      <c r="D4790" s="31"/>
      <c r="E4790" s="18"/>
      <c r="F4790" s="31"/>
      <c r="H4790" s="36"/>
    </row>
    <row r="4791" spans="3:8" x14ac:dyDescent="0.25">
      <c r="C4791" s="31"/>
      <c r="D4791" s="31"/>
      <c r="E4791" s="18"/>
      <c r="F4791" s="31"/>
      <c r="H4791" s="36"/>
    </row>
    <row r="4792" spans="3:8" x14ac:dyDescent="0.25">
      <c r="C4792" s="31"/>
      <c r="D4792" s="31"/>
      <c r="E4792" s="18"/>
      <c r="F4792" s="31"/>
      <c r="H4792" s="36"/>
    </row>
    <row r="4793" spans="3:8" x14ac:dyDescent="0.25">
      <c r="C4793" s="31"/>
      <c r="D4793" s="31"/>
      <c r="E4793" s="18"/>
      <c r="F4793" s="31"/>
      <c r="H4793" s="36"/>
    </row>
    <row r="4794" spans="3:8" x14ac:dyDescent="0.25">
      <c r="C4794" s="31"/>
      <c r="D4794" s="31"/>
      <c r="E4794" s="18"/>
      <c r="F4794" s="31"/>
      <c r="H4794" s="36"/>
    </row>
    <row r="4795" spans="3:8" x14ac:dyDescent="0.25">
      <c r="C4795" s="31"/>
      <c r="D4795" s="31"/>
      <c r="E4795" s="18"/>
      <c r="F4795" s="31"/>
      <c r="H4795" s="36"/>
    </row>
    <row r="4796" spans="3:8" x14ac:dyDescent="0.25">
      <c r="C4796" s="31"/>
      <c r="D4796" s="31"/>
      <c r="E4796" s="18"/>
      <c r="F4796" s="31"/>
      <c r="H4796" s="36"/>
    </row>
    <row r="4797" spans="3:8" x14ac:dyDescent="0.25">
      <c r="C4797" s="31"/>
      <c r="D4797" s="31"/>
      <c r="E4797" s="18"/>
      <c r="F4797" s="31"/>
      <c r="H4797" s="36"/>
    </row>
    <row r="4798" spans="3:8" x14ac:dyDescent="0.25">
      <c r="C4798" s="31"/>
      <c r="D4798" s="31"/>
      <c r="E4798" s="18"/>
      <c r="F4798" s="31"/>
      <c r="H4798" s="36"/>
    </row>
    <row r="4799" spans="3:8" x14ac:dyDescent="0.25">
      <c r="C4799" s="31"/>
      <c r="D4799" s="31"/>
      <c r="E4799" s="18"/>
      <c r="F4799" s="31"/>
      <c r="H4799" s="36"/>
    </row>
    <row r="4800" spans="3:8" x14ac:dyDescent="0.25">
      <c r="C4800" s="31"/>
      <c r="D4800" s="31"/>
      <c r="E4800" s="18"/>
      <c r="F4800" s="31"/>
      <c r="H4800" s="36"/>
    </row>
    <row r="4801" spans="3:8" x14ac:dyDescent="0.25">
      <c r="C4801" s="31"/>
      <c r="D4801" s="31"/>
      <c r="E4801" s="18"/>
      <c r="F4801" s="31"/>
      <c r="H4801" s="36"/>
    </row>
    <row r="4802" spans="3:8" x14ac:dyDescent="0.25">
      <c r="C4802" s="31"/>
      <c r="D4802" s="31"/>
      <c r="E4802" s="18"/>
      <c r="F4802" s="31"/>
      <c r="H4802" s="36"/>
    </row>
    <row r="4803" spans="3:8" x14ac:dyDescent="0.25">
      <c r="C4803" s="31"/>
      <c r="D4803" s="31"/>
      <c r="E4803" s="18"/>
      <c r="F4803" s="31"/>
      <c r="H4803" s="36"/>
    </row>
    <row r="4804" spans="3:8" x14ac:dyDescent="0.25">
      <c r="C4804" s="31"/>
      <c r="D4804" s="31"/>
      <c r="E4804" s="18"/>
      <c r="F4804" s="31"/>
      <c r="H4804" s="36"/>
    </row>
    <row r="4805" spans="3:8" x14ac:dyDescent="0.25">
      <c r="C4805" s="31"/>
      <c r="D4805" s="31"/>
      <c r="E4805" s="18"/>
      <c r="F4805" s="31"/>
      <c r="H4805" s="36"/>
    </row>
    <row r="4806" spans="3:8" x14ac:dyDescent="0.25">
      <c r="C4806" s="31"/>
      <c r="D4806" s="31"/>
      <c r="E4806" s="18"/>
      <c r="F4806" s="31"/>
      <c r="H4806" s="36"/>
    </row>
    <row r="4807" spans="3:8" x14ac:dyDescent="0.25">
      <c r="C4807" s="31"/>
      <c r="D4807" s="31"/>
      <c r="E4807" s="18"/>
      <c r="F4807" s="31"/>
      <c r="H4807" s="36"/>
    </row>
    <row r="4808" spans="3:8" x14ac:dyDescent="0.25">
      <c r="C4808" s="31"/>
      <c r="D4808" s="31"/>
      <c r="E4808" s="18"/>
      <c r="F4808" s="31"/>
      <c r="H4808" s="36"/>
    </row>
    <row r="4809" spans="3:8" x14ac:dyDescent="0.25">
      <c r="C4809" s="31"/>
      <c r="D4809" s="31"/>
      <c r="E4809" s="18"/>
      <c r="F4809" s="31"/>
      <c r="H4809" s="36"/>
    </row>
    <row r="4810" spans="3:8" x14ac:dyDescent="0.25">
      <c r="C4810" s="31"/>
      <c r="D4810" s="31"/>
      <c r="E4810" s="18"/>
      <c r="F4810" s="31"/>
      <c r="H4810" s="36"/>
    </row>
    <row r="4811" spans="3:8" x14ac:dyDescent="0.25">
      <c r="C4811" s="31"/>
      <c r="D4811" s="31"/>
      <c r="E4811" s="18"/>
      <c r="F4811" s="31"/>
      <c r="H4811" s="36"/>
    </row>
    <row r="4812" spans="3:8" x14ac:dyDescent="0.25">
      <c r="C4812" s="31"/>
      <c r="D4812" s="31"/>
      <c r="E4812" s="18"/>
      <c r="F4812" s="31"/>
      <c r="H4812" s="36"/>
    </row>
    <row r="4813" spans="3:8" x14ac:dyDescent="0.25">
      <c r="C4813" s="31"/>
      <c r="D4813" s="31"/>
      <c r="E4813" s="18"/>
      <c r="F4813" s="31"/>
      <c r="H4813" s="36"/>
    </row>
    <row r="4814" spans="3:8" x14ac:dyDescent="0.25">
      <c r="C4814" s="31"/>
      <c r="D4814" s="31"/>
      <c r="E4814" s="18"/>
      <c r="F4814" s="31"/>
      <c r="H4814" s="36"/>
    </row>
    <row r="4815" spans="3:8" x14ac:dyDescent="0.25">
      <c r="C4815" s="31"/>
      <c r="D4815" s="31"/>
      <c r="E4815" s="18"/>
      <c r="F4815" s="31"/>
      <c r="H4815" s="36"/>
    </row>
    <row r="4816" spans="3:8" x14ac:dyDescent="0.25">
      <c r="C4816" s="31"/>
      <c r="D4816" s="31"/>
      <c r="E4816" s="18"/>
      <c r="F4816" s="31"/>
      <c r="H4816" s="36"/>
    </row>
    <row r="4817" spans="3:8" x14ac:dyDescent="0.25">
      <c r="C4817" s="31"/>
      <c r="D4817" s="31"/>
      <c r="E4817" s="18"/>
      <c r="F4817" s="31"/>
      <c r="H4817" s="36"/>
    </row>
    <row r="4818" spans="3:8" x14ac:dyDescent="0.25">
      <c r="C4818" s="31"/>
      <c r="D4818" s="31"/>
      <c r="E4818" s="18"/>
      <c r="F4818" s="31"/>
      <c r="H4818" s="36"/>
    </row>
    <row r="4819" spans="3:8" x14ac:dyDescent="0.25">
      <c r="C4819" s="31"/>
      <c r="D4819" s="31"/>
      <c r="E4819" s="18"/>
      <c r="F4819" s="31"/>
      <c r="H4819" s="36"/>
    </row>
    <row r="4820" spans="3:8" x14ac:dyDescent="0.25">
      <c r="C4820" s="31"/>
      <c r="D4820" s="31"/>
      <c r="E4820" s="18"/>
      <c r="F4820" s="31"/>
      <c r="H4820" s="36"/>
    </row>
    <row r="4821" spans="3:8" x14ac:dyDescent="0.25">
      <c r="C4821" s="31"/>
      <c r="D4821" s="31"/>
      <c r="E4821" s="18"/>
      <c r="F4821" s="31"/>
      <c r="H4821" s="36"/>
    </row>
    <row r="4822" spans="3:8" x14ac:dyDescent="0.25">
      <c r="C4822" s="31"/>
      <c r="D4822" s="31"/>
      <c r="E4822" s="18"/>
      <c r="F4822" s="31"/>
      <c r="H4822" s="36"/>
    </row>
    <row r="4823" spans="3:8" x14ac:dyDescent="0.25">
      <c r="C4823" s="31"/>
      <c r="D4823" s="31"/>
      <c r="E4823" s="18"/>
      <c r="F4823" s="31"/>
      <c r="H4823" s="36"/>
    </row>
    <row r="4824" spans="3:8" x14ac:dyDescent="0.25">
      <c r="C4824" s="31"/>
      <c r="D4824" s="31"/>
      <c r="E4824" s="18"/>
      <c r="F4824" s="31"/>
      <c r="H4824" s="36"/>
    </row>
    <row r="4825" spans="3:8" x14ac:dyDescent="0.25">
      <c r="C4825" s="31"/>
      <c r="D4825" s="31"/>
      <c r="E4825" s="18"/>
      <c r="F4825" s="31"/>
      <c r="H4825" s="36"/>
    </row>
    <row r="4826" spans="3:8" x14ac:dyDescent="0.25">
      <c r="C4826" s="31"/>
      <c r="D4826" s="31"/>
      <c r="E4826" s="18"/>
      <c r="F4826" s="31"/>
      <c r="H4826" s="36"/>
    </row>
    <row r="4827" spans="3:8" x14ac:dyDescent="0.25">
      <c r="C4827" s="31"/>
      <c r="D4827" s="31"/>
      <c r="E4827" s="18"/>
      <c r="F4827" s="31"/>
      <c r="H4827" s="36"/>
    </row>
    <row r="4828" spans="3:8" x14ac:dyDescent="0.25">
      <c r="C4828" s="31"/>
      <c r="D4828" s="31"/>
      <c r="E4828" s="18"/>
      <c r="F4828" s="31"/>
      <c r="H4828" s="36"/>
    </row>
    <row r="4829" spans="3:8" x14ac:dyDescent="0.25">
      <c r="C4829" s="31"/>
      <c r="D4829" s="31"/>
      <c r="E4829" s="18"/>
      <c r="F4829" s="31"/>
      <c r="H4829" s="36"/>
    </row>
    <row r="4830" spans="3:8" x14ac:dyDescent="0.25">
      <c r="C4830" s="31"/>
      <c r="D4830" s="31"/>
      <c r="E4830" s="18"/>
      <c r="F4830" s="31"/>
      <c r="H4830" s="36"/>
    </row>
    <row r="4831" spans="3:8" x14ac:dyDescent="0.25">
      <c r="C4831" s="31"/>
      <c r="D4831" s="31"/>
      <c r="E4831" s="18"/>
      <c r="F4831" s="31"/>
      <c r="H4831" s="36"/>
    </row>
    <row r="4832" spans="3:8" x14ac:dyDescent="0.25">
      <c r="C4832" s="31"/>
      <c r="D4832" s="31"/>
      <c r="E4832" s="18"/>
      <c r="F4832" s="31"/>
      <c r="H4832" s="36"/>
    </row>
    <row r="4833" spans="3:8" x14ac:dyDescent="0.25">
      <c r="C4833" s="31"/>
      <c r="D4833" s="31"/>
      <c r="E4833" s="18"/>
      <c r="F4833" s="31"/>
      <c r="H4833" s="36"/>
    </row>
    <row r="4834" spans="3:8" x14ac:dyDescent="0.25">
      <c r="C4834" s="31"/>
      <c r="D4834" s="31"/>
      <c r="E4834" s="18"/>
      <c r="F4834" s="31"/>
      <c r="H4834" s="36"/>
    </row>
    <row r="4835" spans="3:8" x14ac:dyDescent="0.25">
      <c r="C4835" s="31"/>
      <c r="D4835" s="31"/>
      <c r="E4835" s="18"/>
      <c r="F4835" s="31"/>
      <c r="H4835" s="36"/>
    </row>
    <row r="4836" spans="3:8" x14ac:dyDescent="0.25">
      <c r="C4836" s="31"/>
      <c r="D4836" s="31"/>
      <c r="E4836" s="18"/>
      <c r="F4836" s="31"/>
      <c r="H4836" s="36"/>
    </row>
    <row r="4837" spans="3:8" x14ac:dyDescent="0.25">
      <c r="C4837" s="31"/>
      <c r="D4837" s="31"/>
      <c r="E4837" s="18"/>
      <c r="F4837" s="31"/>
      <c r="H4837" s="36"/>
    </row>
    <row r="4838" spans="3:8" x14ac:dyDescent="0.25">
      <c r="C4838" s="31"/>
      <c r="D4838" s="31"/>
      <c r="E4838" s="18"/>
      <c r="F4838" s="31"/>
      <c r="H4838" s="36"/>
    </row>
    <row r="4839" spans="3:8" x14ac:dyDescent="0.25">
      <c r="C4839" s="31"/>
      <c r="D4839" s="31"/>
      <c r="E4839" s="18"/>
      <c r="F4839" s="31"/>
      <c r="H4839" s="36"/>
    </row>
    <row r="4840" spans="3:8" x14ac:dyDescent="0.25">
      <c r="C4840" s="31"/>
      <c r="D4840" s="31"/>
      <c r="E4840" s="18"/>
      <c r="F4840" s="31"/>
      <c r="H4840" s="36"/>
    </row>
    <row r="4841" spans="3:8" x14ac:dyDescent="0.25">
      <c r="C4841" s="31"/>
      <c r="D4841" s="31"/>
      <c r="E4841" s="18"/>
      <c r="F4841" s="31"/>
      <c r="H4841" s="36"/>
    </row>
    <row r="4842" spans="3:8" x14ac:dyDescent="0.25">
      <c r="C4842" s="31"/>
      <c r="D4842" s="31"/>
      <c r="E4842" s="18"/>
      <c r="F4842" s="31"/>
      <c r="H4842" s="36"/>
    </row>
    <row r="4843" spans="3:8" x14ac:dyDescent="0.25">
      <c r="C4843" s="31"/>
      <c r="D4843" s="31"/>
      <c r="E4843" s="18"/>
      <c r="F4843" s="31"/>
      <c r="H4843" s="36"/>
    </row>
    <row r="4844" spans="3:8" x14ac:dyDescent="0.25">
      <c r="C4844" s="31"/>
      <c r="D4844" s="31"/>
      <c r="E4844" s="18"/>
      <c r="F4844" s="31"/>
      <c r="H4844" s="36"/>
    </row>
    <row r="4845" spans="3:8" x14ac:dyDescent="0.25">
      <c r="C4845" s="31"/>
      <c r="D4845" s="31"/>
      <c r="E4845" s="18"/>
      <c r="F4845" s="31"/>
      <c r="H4845" s="36"/>
    </row>
    <row r="4846" spans="3:8" x14ac:dyDescent="0.25">
      <c r="C4846" s="31"/>
      <c r="D4846" s="31"/>
      <c r="E4846" s="18"/>
      <c r="F4846" s="31"/>
      <c r="H4846" s="36"/>
    </row>
    <row r="4847" spans="3:8" x14ac:dyDescent="0.25">
      <c r="C4847" s="31"/>
      <c r="D4847" s="31"/>
      <c r="E4847" s="18"/>
      <c r="F4847" s="31"/>
      <c r="H4847" s="36"/>
    </row>
    <row r="4848" spans="3:8" x14ac:dyDescent="0.25">
      <c r="C4848" s="31"/>
      <c r="D4848" s="31"/>
      <c r="E4848" s="18"/>
      <c r="F4848" s="31"/>
      <c r="H4848" s="36"/>
    </row>
    <row r="4849" spans="3:8" x14ac:dyDescent="0.25">
      <c r="C4849" s="31"/>
      <c r="D4849" s="31"/>
      <c r="E4849" s="18"/>
      <c r="F4849" s="31"/>
      <c r="H4849" s="36"/>
    </row>
    <row r="4850" spans="3:8" x14ac:dyDescent="0.25">
      <c r="C4850" s="31"/>
      <c r="D4850" s="31"/>
      <c r="E4850" s="18"/>
      <c r="F4850" s="31"/>
      <c r="H4850" s="36"/>
    </row>
    <row r="4851" spans="3:8" x14ac:dyDescent="0.25">
      <c r="C4851" s="31"/>
      <c r="D4851" s="31"/>
      <c r="E4851" s="18"/>
      <c r="F4851" s="31"/>
      <c r="H4851" s="36"/>
    </row>
    <row r="4852" spans="3:8" x14ac:dyDescent="0.25">
      <c r="C4852" s="31"/>
      <c r="D4852" s="31"/>
      <c r="E4852" s="18"/>
      <c r="F4852" s="31"/>
      <c r="H4852" s="36"/>
    </row>
    <row r="4853" spans="3:8" x14ac:dyDescent="0.25">
      <c r="C4853" s="31"/>
      <c r="D4853" s="31"/>
      <c r="E4853" s="18"/>
      <c r="F4853" s="31"/>
      <c r="H4853" s="36"/>
    </row>
    <row r="4854" spans="3:8" x14ac:dyDescent="0.25">
      <c r="C4854" s="31"/>
      <c r="D4854" s="31"/>
      <c r="E4854" s="18"/>
      <c r="F4854" s="31"/>
      <c r="H4854" s="36"/>
    </row>
    <row r="4855" spans="3:8" x14ac:dyDescent="0.25">
      <c r="C4855" s="31"/>
      <c r="D4855" s="31"/>
      <c r="E4855" s="18"/>
      <c r="F4855" s="31"/>
      <c r="H4855" s="36"/>
    </row>
    <row r="4856" spans="3:8" x14ac:dyDescent="0.25">
      <c r="C4856" s="31"/>
      <c r="D4856" s="31"/>
      <c r="E4856" s="18"/>
      <c r="F4856" s="31"/>
      <c r="H4856" s="36"/>
    </row>
    <row r="4857" spans="3:8" x14ac:dyDescent="0.25">
      <c r="C4857" s="31"/>
      <c r="D4857" s="31"/>
      <c r="E4857" s="18"/>
      <c r="F4857" s="31"/>
      <c r="H4857" s="36"/>
    </row>
    <row r="4858" spans="3:8" x14ac:dyDescent="0.25">
      <c r="C4858" s="31"/>
      <c r="D4858" s="31"/>
      <c r="E4858" s="18"/>
      <c r="F4858" s="31"/>
      <c r="H4858" s="36"/>
    </row>
    <row r="4859" spans="3:8" x14ac:dyDescent="0.25">
      <c r="C4859" s="31"/>
      <c r="D4859" s="31"/>
      <c r="E4859" s="18"/>
      <c r="F4859" s="31"/>
      <c r="H4859" s="36"/>
    </row>
    <row r="4860" spans="3:8" x14ac:dyDescent="0.25">
      <c r="C4860" s="31"/>
      <c r="D4860" s="31"/>
      <c r="E4860" s="18"/>
      <c r="F4860" s="31"/>
      <c r="H4860" s="36"/>
    </row>
    <row r="4861" spans="3:8" x14ac:dyDescent="0.25">
      <c r="C4861" s="31"/>
      <c r="D4861" s="31"/>
      <c r="E4861" s="18"/>
      <c r="F4861" s="31"/>
      <c r="H4861" s="36"/>
    </row>
    <row r="4862" spans="3:8" x14ac:dyDescent="0.25">
      <c r="C4862" s="31"/>
      <c r="D4862" s="31"/>
      <c r="E4862" s="18"/>
      <c r="F4862" s="31"/>
      <c r="H4862" s="36"/>
    </row>
    <row r="4863" spans="3:8" x14ac:dyDescent="0.25">
      <c r="C4863" s="31"/>
      <c r="D4863" s="31"/>
      <c r="E4863" s="18"/>
      <c r="F4863" s="31"/>
      <c r="H4863" s="36"/>
    </row>
    <row r="4864" spans="3:8" x14ac:dyDescent="0.25">
      <c r="C4864" s="31"/>
      <c r="D4864" s="31"/>
      <c r="E4864" s="18"/>
      <c r="F4864" s="31"/>
      <c r="H4864" s="36"/>
    </row>
    <row r="4865" spans="3:8" x14ac:dyDescent="0.25">
      <c r="C4865" s="31"/>
      <c r="D4865" s="31"/>
      <c r="E4865" s="18"/>
      <c r="F4865" s="31"/>
      <c r="H4865" s="36"/>
    </row>
    <row r="4866" spans="3:8" x14ac:dyDescent="0.25">
      <c r="C4866" s="31"/>
      <c r="D4866" s="31"/>
      <c r="E4866" s="18"/>
      <c r="F4866" s="31"/>
      <c r="H4866" s="36"/>
    </row>
    <row r="4867" spans="3:8" x14ac:dyDescent="0.25">
      <c r="C4867" s="31"/>
      <c r="D4867" s="31"/>
      <c r="E4867" s="18"/>
      <c r="F4867" s="31"/>
      <c r="H4867" s="36"/>
    </row>
    <row r="4868" spans="3:8" x14ac:dyDescent="0.25">
      <c r="C4868" s="31"/>
      <c r="D4868" s="31"/>
      <c r="E4868" s="18"/>
      <c r="F4868" s="31"/>
      <c r="H4868" s="36"/>
    </row>
    <row r="4869" spans="3:8" x14ac:dyDescent="0.25">
      <c r="C4869" s="31"/>
      <c r="D4869" s="31"/>
      <c r="E4869" s="18"/>
      <c r="F4869" s="31"/>
      <c r="H4869" s="36"/>
    </row>
    <row r="4870" spans="3:8" x14ac:dyDescent="0.25">
      <c r="C4870" s="31"/>
      <c r="D4870" s="31"/>
      <c r="E4870" s="18"/>
      <c r="F4870" s="31"/>
      <c r="H4870" s="36"/>
    </row>
    <row r="4871" spans="3:8" x14ac:dyDescent="0.25">
      <c r="C4871" s="31"/>
      <c r="D4871" s="31"/>
      <c r="E4871" s="18"/>
      <c r="F4871" s="31"/>
      <c r="H4871" s="36"/>
    </row>
    <row r="4872" spans="3:8" x14ac:dyDescent="0.25">
      <c r="C4872" s="31"/>
      <c r="D4872" s="31"/>
      <c r="E4872" s="18"/>
      <c r="F4872" s="31"/>
      <c r="H4872" s="36"/>
    </row>
    <row r="4873" spans="3:8" x14ac:dyDescent="0.25">
      <c r="C4873" s="31"/>
      <c r="D4873" s="31"/>
      <c r="E4873" s="18"/>
      <c r="F4873" s="31"/>
      <c r="H4873" s="36"/>
    </row>
    <row r="4874" spans="3:8" x14ac:dyDescent="0.25">
      <c r="C4874" s="31"/>
      <c r="D4874" s="31"/>
      <c r="E4874" s="18"/>
      <c r="F4874" s="31"/>
      <c r="H4874" s="36"/>
    </row>
    <row r="4875" spans="3:8" x14ac:dyDescent="0.25">
      <c r="C4875" s="31"/>
      <c r="D4875" s="31"/>
      <c r="E4875" s="18"/>
      <c r="F4875" s="31"/>
      <c r="H4875" s="36"/>
    </row>
    <row r="4876" spans="3:8" x14ac:dyDescent="0.25">
      <c r="C4876" s="31"/>
      <c r="D4876" s="31"/>
      <c r="E4876" s="18"/>
      <c r="F4876" s="31"/>
      <c r="H4876" s="36"/>
    </row>
    <row r="4877" spans="3:8" x14ac:dyDescent="0.25">
      <c r="C4877" s="31"/>
      <c r="D4877" s="31"/>
      <c r="E4877" s="18"/>
      <c r="F4877" s="31"/>
      <c r="H4877" s="36"/>
    </row>
    <row r="4878" spans="3:8" x14ac:dyDescent="0.25">
      <c r="C4878" s="31"/>
      <c r="D4878" s="31"/>
      <c r="E4878" s="18"/>
      <c r="F4878" s="31"/>
      <c r="H4878" s="36"/>
    </row>
    <row r="4879" spans="3:8" x14ac:dyDescent="0.25">
      <c r="C4879" s="31"/>
      <c r="D4879" s="31"/>
      <c r="E4879" s="18"/>
      <c r="F4879" s="31"/>
      <c r="H4879" s="36"/>
    </row>
    <row r="4880" spans="3:8" x14ac:dyDescent="0.25">
      <c r="C4880" s="31"/>
      <c r="D4880" s="31"/>
      <c r="E4880" s="18"/>
      <c r="F4880" s="31"/>
      <c r="H4880" s="36"/>
    </row>
    <row r="4881" spans="3:8" x14ac:dyDescent="0.25">
      <c r="C4881" s="31"/>
      <c r="D4881" s="31"/>
      <c r="E4881" s="18"/>
      <c r="F4881" s="31"/>
      <c r="H4881" s="36"/>
    </row>
    <row r="4882" spans="3:8" x14ac:dyDescent="0.25">
      <c r="C4882" s="31"/>
      <c r="D4882" s="31"/>
      <c r="E4882" s="18"/>
      <c r="F4882" s="31"/>
      <c r="H4882" s="36"/>
    </row>
    <row r="4883" spans="3:8" x14ac:dyDescent="0.25">
      <c r="C4883" s="31"/>
      <c r="D4883" s="31"/>
      <c r="E4883" s="18"/>
      <c r="F4883" s="31"/>
      <c r="H4883" s="36"/>
    </row>
    <row r="4884" spans="3:8" x14ac:dyDescent="0.25">
      <c r="C4884" s="31"/>
      <c r="D4884" s="31"/>
      <c r="E4884" s="18"/>
      <c r="F4884" s="31"/>
      <c r="H4884" s="36"/>
    </row>
    <row r="4885" spans="3:8" x14ac:dyDescent="0.25">
      <c r="C4885" s="31"/>
      <c r="D4885" s="31"/>
      <c r="E4885" s="18"/>
      <c r="F4885" s="31"/>
      <c r="H4885" s="36"/>
    </row>
    <row r="4886" spans="3:8" x14ac:dyDescent="0.25">
      <c r="C4886" s="31"/>
      <c r="D4886" s="31"/>
      <c r="E4886" s="18"/>
      <c r="F4886" s="31"/>
      <c r="H4886" s="36"/>
    </row>
    <row r="4887" spans="3:8" x14ac:dyDescent="0.25">
      <c r="C4887" s="31"/>
      <c r="D4887" s="31"/>
      <c r="E4887" s="18"/>
      <c r="F4887" s="31"/>
      <c r="H4887" s="36"/>
    </row>
    <row r="4888" spans="3:8" x14ac:dyDescent="0.25">
      <c r="C4888" s="31"/>
      <c r="D4888" s="31"/>
      <c r="E4888" s="18"/>
      <c r="F4888" s="31"/>
      <c r="H4888" s="36"/>
    </row>
    <row r="4889" spans="3:8" x14ac:dyDescent="0.25">
      <c r="C4889" s="31"/>
      <c r="D4889" s="31"/>
      <c r="E4889" s="18"/>
      <c r="F4889" s="31"/>
      <c r="H4889" s="36"/>
    </row>
    <row r="4890" spans="3:8" x14ac:dyDescent="0.25">
      <c r="C4890" s="31"/>
      <c r="D4890" s="31"/>
      <c r="E4890" s="18"/>
      <c r="F4890" s="31"/>
      <c r="H4890" s="36"/>
    </row>
    <row r="4891" spans="3:8" x14ac:dyDescent="0.25">
      <c r="C4891" s="31"/>
      <c r="D4891" s="31"/>
      <c r="E4891" s="18"/>
      <c r="F4891" s="31"/>
      <c r="H4891" s="36"/>
    </row>
    <row r="4892" spans="3:8" x14ac:dyDescent="0.25">
      <c r="C4892" s="31"/>
      <c r="D4892" s="31"/>
      <c r="E4892" s="18"/>
      <c r="F4892" s="31"/>
      <c r="H4892" s="36"/>
    </row>
    <row r="4893" spans="3:8" x14ac:dyDescent="0.25">
      <c r="C4893" s="31"/>
      <c r="D4893" s="31"/>
      <c r="E4893" s="18"/>
      <c r="F4893" s="31"/>
      <c r="H4893" s="36"/>
    </row>
    <row r="4894" spans="3:8" x14ac:dyDescent="0.25">
      <c r="C4894" s="31"/>
      <c r="D4894" s="31"/>
      <c r="E4894" s="18"/>
      <c r="F4894" s="31"/>
      <c r="H4894" s="36"/>
    </row>
    <row r="4895" spans="3:8" x14ac:dyDescent="0.25">
      <c r="C4895" s="31"/>
      <c r="D4895" s="31"/>
      <c r="E4895" s="18"/>
      <c r="F4895" s="31"/>
      <c r="H4895" s="36"/>
    </row>
    <row r="4896" spans="3:8" x14ac:dyDescent="0.25">
      <c r="C4896" s="31"/>
      <c r="D4896" s="31"/>
      <c r="E4896" s="18"/>
      <c r="F4896" s="31"/>
      <c r="H4896" s="36"/>
    </row>
    <row r="4897" spans="3:8" x14ac:dyDescent="0.25">
      <c r="C4897" s="31"/>
      <c r="D4897" s="31"/>
      <c r="E4897" s="18"/>
      <c r="F4897" s="31"/>
      <c r="H4897" s="36"/>
    </row>
    <row r="4898" spans="3:8" x14ac:dyDescent="0.25">
      <c r="C4898" s="31"/>
      <c r="D4898" s="31"/>
      <c r="E4898" s="18"/>
      <c r="F4898" s="31"/>
      <c r="H4898" s="36"/>
    </row>
    <row r="4899" spans="3:8" x14ac:dyDescent="0.25">
      <c r="C4899" s="31"/>
      <c r="D4899" s="31"/>
      <c r="E4899" s="18"/>
      <c r="F4899" s="31"/>
      <c r="H4899" s="36"/>
    </row>
    <row r="4900" spans="3:8" x14ac:dyDescent="0.25">
      <c r="C4900" s="31"/>
      <c r="D4900" s="31"/>
      <c r="E4900" s="18"/>
      <c r="F4900" s="31"/>
      <c r="H4900" s="36"/>
    </row>
    <row r="4901" spans="3:8" x14ac:dyDescent="0.25">
      <c r="C4901" s="31"/>
      <c r="D4901" s="31"/>
      <c r="E4901" s="18"/>
      <c r="F4901" s="31"/>
      <c r="H4901" s="36"/>
    </row>
    <row r="4902" spans="3:8" x14ac:dyDescent="0.25">
      <c r="C4902" s="31"/>
      <c r="D4902" s="31"/>
      <c r="E4902" s="18"/>
      <c r="F4902" s="31"/>
      <c r="H4902" s="36"/>
    </row>
    <row r="4903" spans="3:8" x14ac:dyDescent="0.25">
      <c r="C4903" s="31"/>
      <c r="D4903" s="31"/>
      <c r="E4903" s="18"/>
      <c r="F4903" s="31"/>
      <c r="H4903" s="36"/>
    </row>
    <row r="4904" spans="3:8" x14ac:dyDescent="0.25">
      <c r="C4904" s="31"/>
      <c r="D4904" s="31"/>
      <c r="E4904" s="18"/>
      <c r="F4904" s="31"/>
      <c r="H4904" s="36"/>
    </row>
    <row r="4905" spans="3:8" x14ac:dyDescent="0.25">
      <c r="C4905" s="31"/>
      <c r="D4905" s="31"/>
      <c r="E4905" s="18"/>
      <c r="F4905" s="31"/>
      <c r="H4905" s="36"/>
    </row>
    <row r="4906" spans="3:8" x14ac:dyDescent="0.25">
      <c r="C4906" s="31"/>
      <c r="D4906" s="31"/>
      <c r="E4906" s="18"/>
      <c r="F4906" s="31"/>
      <c r="H4906" s="36"/>
    </row>
    <row r="4907" spans="3:8" x14ac:dyDescent="0.25">
      <c r="C4907" s="31"/>
      <c r="D4907" s="31"/>
      <c r="E4907" s="18"/>
      <c r="F4907" s="31"/>
      <c r="H4907" s="36"/>
    </row>
    <row r="4908" spans="3:8" x14ac:dyDescent="0.25">
      <c r="C4908" s="31"/>
      <c r="D4908" s="31"/>
      <c r="E4908" s="18"/>
      <c r="F4908" s="31"/>
      <c r="H4908" s="36"/>
    </row>
    <row r="4909" spans="3:8" x14ac:dyDescent="0.25">
      <c r="C4909" s="31"/>
      <c r="D4909" s="31"/>
      <c r="E4909" s="18"/>
      <c r="F4909" s="31"/>
      <c r="H4909" s="36"/>
    </row>
    <row r="4910" spans="3:8" x14ac:dyDescent="0.25">
      <c r="C4910" s="31"/>
      <c r="D4910" s="31"/>
      <c r="E4910" s="18"/>
      <c r="F4910" s="31"/>
      <c r="H4910" s="36"/>
    </row>
    <row r="4911" spans="3:8" x14ac:dyDescent="0.25">
      <c r="C4911" s="31"/>
      <c r="D4911" s="31"/>
      <c r="E4911" s="18"/>
      <c r="F4911" s="31"/>
      <c r="H4911" s="36"/>
    </row>
    <row r="4912" spans="3:8" x14ac:dyDescent="0.25">
      <c r="C4912" s="31"/>
      <c r="D4912" s="31"/>
      <c r="E4912" s="18"/>
      <c r="F4912" s="31"/>
      <c r="H4912" s="36"/>
    </row>
    <row r="4913" spans="3:8" x14ac:dyDescent="0.25">
      <c r="C4913" s="31"/>
      <c r="D4913" s="31"/>
      <c r="E4913" s="18"/>
      <c r="F4913" s="31"/>
      <c r="H4913" s="36"/>
    </row>
    <row r="4914" spans="3:8" x14ac:dyDescent="0.25">
      <c r="C4914" s="31"/>
      <c r="D4914" s="31"/>
      <c r="E4914" s="18"/>
      <c r="F4914" s="31"/>
      <c r="H4914" s="36"/>
    </row>
    <row r="4915" spans="3:8" x14ac:dyDescent="0.25">
      <c r="C4915" s="31"/>
      <c r="D4915" s="31"/>
      <c r="E4915" s="18"/>
      <c r="F4915" s="31"/>
      <c r="H4915" s="36"/>
    </row>
    <row r="4916" spans="3:8" x14ac:dyDescent="0.25">
      <c r="C4916" s="31"/>
      <c r="D4916" s="31"/>
      <c r="E4916" s="18"/>
      <c r="F4916" s="31"/>
      <c r="H4916" s="36"/>
    </row>
    <row r="4917" spans="3:8" x14ac:dyDescent="0.25">
      <c r="C4917" s="31"/>
      <c r="D4917" s="31"/>
      <c r="E4917" s="18"/>
      <c r="F4917" s="31"/>
      <c r="H4917" s="36"/>
    </row>
    <row r="4918" spans="3:8" x14ac:dyDescent="0.25">
      <c r="C4918" s="31"/>
      <c r="D4918" s="31"/>
      <c r="E4918" s="18"/>
      <c r="F4918" s="31"/>
      <c r="H4918" s="36"/>
    </row>
    <row r="4919" spans="3:8" x14ac:dyDescent="0.25">
      <c r="C4919" s="31"/>
      <c r="D4919" s="31"/>
      <c r="E4919" s="18"/>
      <c r="F4919" s="31"/>
      <c r="H4919" s="36"/>
    </row>
    <row r="4920" spans="3:8" x14ac:dyDescent="0.25">
      <c r="C4920" s="31"/>
      <c r="D4920" s="31"/>
      <c r="E4920" s="18"/>
      <c r="F4920" s="31"/>
      <c r="H4920" s="36"/>
    </row>
    <row r="4921" spans="3:8" x14ac:dyDescent="0.25">
      <c r="C4921" s="31"/>
      <c r="D4921" s="31"/>
      <c r="E4921" s="18"/>
      <c r="F4921" s="31"/>
      <c r="H4921" s="36"/>
    </row>
    <row r="4922" spans="3:8" x14ac:dyDescent="0.25">
      <c r="C4922" s="31"/>
      <c r="D4922" s="31"/>
      <c r="E4922" s="18"/>
      <c r="F4922" s="31"/>
      <c r="H4922" s="36"/>
    </row>
    <row r="4923" spans="3:8" x14ac:dyDescent="0.25">
      <c r="C4923" s="31"/>
      <c r="D4923" s="31"/>
      <c r="E4923" s="18"/>
      <c r="F4923" s="31"/>
      <c r="H4923" s="36"/>
    </row>
    <row r="4924" spans="3:8" x14ac:dyDescent="0.25">
      <c r="C4924" s="31"/>
      <c r="D4924" s="31"/>
      <c r="E4924" s="18"/>
      <c r="F4924" s="31"/>
      <c r="H4924" s="36"/>
    </row>
    <row r="4925" spans="3:8" x14ac:dyDescent="0.25">
      <c r="C4925" s="31"/>
      <c r="D4925" s="31"/>
      <c r="E4925" s="18"/>
      <c r="F4925" s="31"/>
      <c r="H4925" s="36"/>
    </row>
    <row r="4926" spans="3:8" x14ac:dyDescent="0.25">
      <c r="C4926" s="31"/>
      <c r="D4926" s="31"/>
      <c r="E4926" s="18"/>
      <c r="F4926" s="31"/>
      <c r="H4926" s="36"/>
    </row>
    <row r="4927" spans="3:8" x14ac:dyDescent="0.25">
      <c r="C4927" s="31"/>
      <c r="D4927" s="31"/>
      <c r="E4927" s="18"/>
      <c r="F4927" s="31"/>
      <c r="H4927" s="36"/>
    </row>
    <row r="4928" spans="3:8" x14ac:dyDescent="0.25">
      <c r="C4928" s="31"/>
      <c r="D4928" s="31"/>
      <c r="E4928" s="18"/>
      <c r="F4928" s="31"/>
      <c r="H4928" s="36"/>
    </row>
    <row r="4929" spans="3:8" x14ac:dyDescent="0.25">
      <c r="C4929" s="31"/>
      <c r="D4929" s="31"/>
      <c r="E4929" s="18"/>
      <c r="F4929" s="31"/>
      <c r="H4929" s="36"/>
    </row>
    <row r="4930" spans="3:8" x14ac:dyDescent="0.25">
      <c r="C4930" s="31"/>
      <c r="D4930" s="31"/>
      <c r="E4930" s="18"/>
      <c r="F4930" s="31"/>
      <c r="H4930" s="36"/>
    </row>
    <row r="4931" spans="3:8" x14ac:dyDescent="0.25">
      <c r="C4931" s="31"/>
      <c r="D4931" s="31"/>
      <c r="E4931" s="18"/>
      <c r="F4931" s="31"/>
      <c r="H4931" s="36"/>
    </row>
    <row r="4932" spans="3:8" x14ac:dyDescent="0.25">
      <c r="C4932" s="31"/>
      <c r="D4932" s="31"/>
      <c r="E4932" s="18"/>
      <c r="F4932" s="31"/>
      <c r="H4932" s="36"/>
    </row>
    <row r="4933" spans="3:8" x14ac:dyDescent="0.25">
      <c r="C4933" s="31"/>
      <c r="D4933" s="31"/>
      <c r="E4933" s="18"/>
      <c r="F4933" s="31"/>
      <c r="H4933" s="36"/>
    </row>
    <row r="4934" spans="3:8" x14ac:dyDescent="0.25">
      <c r="C4934" s="31"/>
      <c r="D4934" s="31"/>
      <c r="E4934" s="18"/>
      <c r="F4934" s="31"/>
      <c r="H4934" s="36"/>
    </row>
    <row r="4935" spans="3:8" x14ac:dyDescent="0.25">
      <c r="C4935" s="31"/>
      <c r="D4935" s="31"/>
      <c r="E4935" s="18"/>
      <c r="F4935" s="31"/>
      <c r="H4935" s="36"/>
    </row>
    <row r="4936" spans="3:8" x14ac:dyDescent="0.25">
      <c r="C4936" s="31"/>
      <c r="D4936" s="31"/>
      <c r="E4936" s="18"/>
      <c r="F4936" s="31"/>
      <c r="H4936" s="36"/>
    </row>
    <row r="4937" spans="3:8" x14ac:dyDescent="0.25">
      <c r="C4937" s="31"/>
      <c r="D4937" s="31"/>
      <c r="E4937" s="18"/>
      <c r="F4937" s="31"/>
      <c r="H4937" s="36"/>
    </row>
    <row r="4938" spans="3:8" x14ac:dyDescent="0.25">
      <c r="C4938" s="31"/>
      <c r="D4938" s="31"/>
      <c r="E4938" s="18"/>
      <c r="F4938" s="31"/>
      <c r="H4938" s="36"/>
    </row>
    <row r="4939" spans="3:8" x14ac:dyDescent="0.25">
      <c r="C4939" s="31"/>
      <c r="D4939" s="31"/>
      <c r="E4939" s="18"/>
      <c r="F4939" s="31"/>
      <c r="H4939" s="36"/>
    </row>
    <row r="4940" spans="3:8" x14ac:dyDescent="0.25">
      <c r="C4940" s="31"/>
      <c r="D4940" s="31"/>
      <c r="E4940" s="18"/>
      <c r="F4940" s="31"/>
      <c r="H4940" s="36"/>
    </row>
    <row r="4941" spans="3:8" x14ac:dyDescent="0.25">
      <c r="C4941" s="31"/>
      <c r="D4941" s="31"/>
      <c r="E4941" s="18"/>
      <c r="F4941" s="31"/>
      <c r="H4941" s="36"/>
    </row>
    <row r="4942" spans="3:8" x14ac:dyDescent="0.25">
      <c r="C4942" s="31"/>
      <c r="D4942" s="31"/>
      <c r="E4942" s="18"/>
      <c r="F4942" s="31"/>
      <c r="H4942" s="36"/>
    </row>
    <row r="4943" spans="3:8" x14ac:dyDescent="0.25">
      <c r="C4943" s="31"/>
      <c r="D4943" s="31"/>
      <c r="E4943" s="18"/>
      <c r="F4943" s="31"/>
      <c r="H4943" s="36"/>
    </row>
    <row r="4944" spans="3:8" x14ac:dyDescent="0.25">
      <c r="C4944" s="31"/>
      <c r="D4944" s="31"/>
      <c r="E4944" s="18"/>
      <c r="F4944" s="31"/>
      <c r="H4944" s="36"/>
    </row>
    <row r="4945" spans="3:8" x14ac:dyDescent="0.25">
      <c r="C4945" s="31"/>
      <c r="D4945" s="31"/>
      <c r="E4945" s="18"/>
      <c r="F4945" s="31"/>
      <c r="H4945" s="36"/>
    </row>
    <row r="4946" spans="3:8" x14ac:dyDescent="0.25">
      <c r="C4946" s="31"/>
      <c r="D4946" s="31"/>
      <c r="E4946" s="18"/>
      <c r="F4946" s="31"/>
      <c r="H4946" s="36"/>
    </row>
    <row r="4947" spans="3:8" x14ac:dyDescent="0.25">
      <c r="C4947" s="31"/>
      <c r="D4947" s="31"/>
      <c r="E4947" s="18"/>
      <c r="F4947" s="31"/>
      <c r="H4947" s="36"/>
    </row>
    <row r="4948" spans="3:8" x14ac:dyDescent="0.25">
      <c r="C4948" s="31"/>
      <c r="D4948" s="31"/>
      <c r="E4948" s="18"/>
      <c r="F4948" s="31"/>
      <c r="H4948" s="36"/>
    </row>
    <row r="4949" spans="3:8" x14ac:dyDescent="0.25">
      <c r="C4949" s="31"/>
      <c r="D4949" s="31"/>
      <c r="E4949" s="18"/>
      <c r="F4949" s="31"/>
      <c r="H4949" s="36"/>
    </row>
    <row r="4950" spans="3:8" x14ac:dyDescent="0.25">
      <c r="C4950" s="31"/>
      <c r="D4950" s="31"/>
      <c r="E4950" s="18"/>
      <c r="F4950" s="31"/>
      <c r="H4950" s="36"/>
    </row>
    <row r="4951" spans="3:8" x14ac:dyDescent="0.25">
      <c r="C4951" s="31"/>
      <c r="D4951" s="31"/>
      <c r="E4951" s="18"/>
      <c r="F4951" s="31"/>
      <c r="H4951" s="36"/>
    </row>
    <row r="4952" spans="3:8" x14ac:dyDescent="0.25">
      <c r="C4952" s="31"/>
      <c r="D4952" s="31"/>
      <c r="E4952" s="18"/>
      <c r="F4952" s="31"/>
      <c r="H4952" s="36"/>
    </row>
    <row r="4953" spans="3:8" x14ac:dyDescent="0.25">
      <c r="C4953" s="31"/>
      <c r="D4953" s="31"/>
      <c r="E4953" s="18"/>
      <c r="F4953" s="31"/>
      <c r="H4953" s="36"/>
    </row>
    <row r="4954" spans="3:8" x14ac:dyDescent="0.25">
      <c r="C4954" s="31"/>
      <c r="D4954" s="31"/>
      <c r="E4954" s="18"/>
      <c r="F4954" s="31"/>
      <c r="H4954" s="36"/>
    </row>
    <row r="4955" spans="3:8" x14ac:dyDescent="0.25">
      <c r="C4955" s="31"/>
      <c r="D4955" s="31"/>
      <c r="E4955" s="18"/>
      <c r="F4955" s="31"/>
      <c r="H4955" s="36"/>
    </row>
    <row r="4956" spans="3:8" x14ac:dyDescent="0.25">
      <c r="C4956" s="31"/>
      <c r="D4956" s="31"/>
      <c r="E4956" s="18"/>
      <c r="F4956" s="31"/>
      <c r="H4956" s="36"/>
    </row>
    <row r="4957" spans="3:8" x14ac:dyDescent="0.25">
      <c r="C4957" s="31"/>
      <c r="D4957" s="31"/>
      <c r="E4957" s="18"/>
      <c r="F4957" s="31"/>
      <c r="H4957" s="36"/>
    </row>
    <row r="4958" spans="3:8" x14ac:dyDescent="0.25">
      <c r="C4958" s="31"/>
      <c r="D4958" s="31"/>
      <c r="E4958" s="18"/>
      <c r="F4958" s="31"/>
      <c r="H4958" s="36"/>
    </row>
    <row r="4959" spans="3:8" x14ac:dyDescent="0.25">
      <c r="C4959" s="31"/>
      <c r="D4959" s="31"/>
      <c r="E4959" s="18"/>
      <c r="F4959" s="31"/>
      <c r="H4959" s="36"/>
    </row>
    <row r="4960" spans="3:8" x14ac:dyDescent="0.25">
      <c r="C4960" s="31"/>
      <c r="D4960" s="31"/>
      <c r="E4960" s="18"/>
      <c r="F4960" s="31"/>
      <c r="H4960" s="36"/>
    </row>
    <row r="4961" spans="3:8" x14ac:dyDescent="0.25">
      <c r="C4961" s="31"/>
      <c r="D4961" s="31"/>
      <c r="E4961" s="18"/>
      <c r="F4961" s="31"/>
      <c r="H4961" s="36"/>
    </row>
    <row r="4962" spans="3:8" x14ac:dyDescent="0.25">
      <c r="C4962" s="31"/>
      <c r="D4962" s="31"/>
      <c r="E4962" s="18"/>
      <c r="F4962" s="31"/>
      <c r="H4962" s="36"/>
    </row>
    <row r="4963" spans="3:8" x14ac:dyDescent="0.25">
      <c r="C4963" s="31"/>
      <c r="D4963" s="31"/>
      <c r="E4963" s="18"/>
      <c r="F4963" s="31"/>
      <c r="H4963" s="36"/>
    </row>
    <row r="4964" spans="3:8" x14ac:dyDescent="0.25">
      <c r="C4964" s="31"/>
      <c r="D4964" s="31"/>
      <c r="E4964" s="18"/>
      <c r="F4964" s="31"/>
      <c r="H4964" s="36"/>
    </row>
    <row r="4965" spans="3:8" x14ac:dyDescent="0.25">
      <c r="C4965" s="31"/>
      <c r="D4965" s="31"/>
      <c r="E4965" s="18"/>
      <c r="F4965" s="31"/>
      <c r="H4965" s="36"/>
    </row>
    <row r="4966" spans="3:8" x14ac:dyDescent="0.25">
      <c r="C4966" s="31"/>
      <c r="D4966" s="31"/>
      <c r="E4966" s="18"/>
      <c r="F4966" s="31"/>
      <c r="H4966" s="36"/>
    </row>
    <row r="4967" spans="3:8" x14ac:dyDescent="0.25">
      <c r="C4967" s="31"/>
      <c r="D4967" s="31"/>
      <c r="E4967" s="18"/>
      <c r="F4967" s="31"/>
      <c r="H4967" s="36"/>
    </row>
    <row r="4968" spans="3:8" x14ac:dyDescent="0.25">
      <c r="C4968" s="31"/>
      <c r="D4968" s="31"/>
      <c r="E4968" s="18"/>
      <c r="F4968" s="31"/>
      <c r="H4968" s="36"/>
    </row>
    <row r="4969" spans="3:8" x14ac:dyDescent="0.25">
      <c r="C4969" s="31"/>
      <c r="D4969" s="31"/>
      <c r="E4969" s="18"/>
      <c r="F4969" s="31"/>
      <c r="H4969" s="36"/>
    </row>
    <row r="4970" spans="3:8" x14ac:dyDescent="0.25">
      <c r="C4970" s="31"/>
      <c r="D4970" s="31"/>
      <c r="E4970" s="18"/>
      <c r="F4970" s="31"/>
      <c r="H4970" s="36"/>
    </row>
    <row r="4971" spans="3:8" x14ac:dyDescent="0.25">
      <c r="C4971" s="31"/>
      <c r="D4971" s="31"/>
      <c r="E4971" s="18"/>
      <c r="F4971" s="31"/>
      <c r="H4971" s="36"/>
    </row>
    <row r="4972" spans="3:8" x14ac:dyDescent="0.25">
      <c r="C4972" s="31"/>
      <c r="D4972" s="31"/>
      <c r="E4972" s="18"/>
      <c r="F4972" s="31"/>
      <c r="H4972" s="36"/>
    </row>
    <row r="4973" spans="3:8" x14ac:dyDescent="0.25">
      <c r="C4973" s="31"/>
      <c r="D4973" s="31"/>
      <c r="E4973" s="18"/>
      <c r="F4973" s="31"/>
      <c r="H4973" s="36"/>
    </row>
    <row r="4974" spans="3:8" x14ac:dyDescent="0.25">
      <c r="C4974" s="31"/>
      <c r="D4974" s="31"/>
      <c r="E4974" s="18"/>
      <c r="F4974" s="31"/>
      <c r="H4974" s="36"/>
    </row>
    <row r="4975" spans="3:8" x14ac:dyDescent="0.25">
      <c r="C4975" s="31"/>
      <c r="D4975" s="31"/>
      <c r="E4975" s="18"/>
      <c r="F4975" s="31"/>
      <c r="H4975" s="36"/>
    </row>
    <row r="4976" spans="3:8" x14ac:dyDescent="0.25">
      <c r="C4976" s="31"/>
      <c r="D4976" s="31"/>
      <c r="E4976" s="18"/>
      <c r="F4976" s="31"/>
      <c r="H4976" s="36"/>
    </row>
    <row r="4977" spans="3:8" x14ac:dyDescent="0.25">
      <c r="C4977" s="31"/>
      <c r="D4977" s="31"/>
      <c r="E4977" s="18"/>
      <c r="F4977" s="31"/>
      <c r="H4977" s="36"/>
    </row>
    <row r="4978" spans="3:8" x14ac:dyDescent="0.25">
      <c r="C4978" s="31"/>
      <c r="D4978" s="31"/>
      <c r="E4978" s="18"/>
      <c r="F4978" s="31"/>
      <c r="H4978" s="36"/>
    </row>
    <row r="4979" spans="3:8" x14ac:dyDescent="0.25">
      <c r="C4979" s="31"/>
      <c r="D4979" s="31"/>
      <c r="E4979" s="18"/>
      <c r="F4979" s="31"/>
      <c r="H4979" s="36"/>
    </row>
    <row r="4980" spans="3:8" x14ac:dyDescent="0.25">
      <c r="C4980" s="31"/>
      <c r="D4980" s="31"/>
      <c r="E4980" s="18"/>
      <c r="F4980" s="31"/>
      <c r="H4980" s="36"/>
    </row>
    <row r="4981" spans="3:8" x14ac:dyDescent="0.25">
      <c r="C4981" s="31"/>
      <c r="D4981" s="31"/>
      <c r="E4981" s="18"/>
      <c r="F4981" s="31"/>
      <c r="H4981" s="36"/>
    </row>
    <row r="4982" spans="3:8" x14ac:dyDescent="0.25">
      <c r="C4982" s="31"/>
      <c r="D4982" s="31"/>
      <c r="E4982" s="18"/>
      <c r="F4982" s="31"/>
      <c r="H4982" s="36"/>
    </row>
    <row r="4983" spans="3:8" x14ac:dyDescent="0.25">
      <c r="C4983" s="31"/>
      <c r="D4983" s="31"/>
      <c r="E4983" s="18"/>
      <c r="F4983" s="31"/>
      <c r="H4983" s="36"/>
    </row>
    <row r="4984" spans="3:8" x14ac:dyDescent="0.25">
      <c r="C4984" s="31"/>
      <c r="D4984" s="31"/>
      <c r="E4984" s="18"/>
      <c r="F4984" s="31"/>
      <c r="H4984" s="36"/>
    </row>
    <row r="4985" spans="3:8" x14ac:dyDescent="0.25">
      <c r="C4985" s="31"/>
      <c r="D4985" s="31"/>
      <c r="E4985" s="18"/>
      <c r="F4985" s="31"/>
      <c r="H4985" s="36"/>
    </row>
    <row r="4986" spans="3:8" x14ac:dyDescent="0.25">
      <c r="C4986" s="31"/>
      <c r="D4986" s="31"/>
      <c r="E4986" s="18"/>
      <c r="F4986" s="31"/>
      <c r="H4986" s="36"/>
    </row>
    <row r="4987" spans="3:8" x14ac:dyDescent="0.25">
      <c r="C4987" s="31"/>
      <c r="D4987" s="31"/>
      <c r="E4987" s="18"/>
      <c r="F4987" s="31"/>
      <c r="H4987" s="36"/>
    </row>
    <row r="4988" spans="3:8" x14ac:dyDescent="0.25">
      <c r="C4988" s="31"/>
      <c r="D4988" s="31"/>
      <c r="E4988" s="18"/>
      <c r="F4988" s="31"/>
      <c r="H4988" s="36"/>
    </row>
    <row r="4989" spans="3:8" x14ac:dyDescent="0.25">
      <c r="C4989" s="31"/>
      <c r="D4989" s="31"/>
      <c r="E4989" s="18"/>
      <c r="F4989" s="31"/>
      <c r="H4989" s="36"/>
    </row>
    <row r="4990" spans="3:8" x14ac:dyDescent="0.25">
      <c r="C4990" s="31"/>
      <c r="D4990" s="31"/>
      <c r="E4990" s="18"/>
      <c r="F4990" s="31"/>
      <c r="H4990" s="36"/>
    </row>
    <row r="4991" spans="3:8" x14ac:dyDescent="0.25">
      <c r="C4991" s="31"/>
      <c r="D4991" s="31"/>
      <c r="E4991" s="18"/>
      <c r="F4991" s="31"/>
      <c r="H4991" s="36"/>
    </row>
    <row r="4992" spans="3:8" x14ac:dyDescent="0.25">
      <c r="C4992" s="31"/>
      <c r="D4992" s="31"/>
      <c r="E4992" s="18"/>
      <c r="F4992" s="31"/>
      <c r="H4992" s="36"/>
    </row>
    <row r="4993" spans="3:8" x14ac:dyDescent="0.25">
      <c r="C4993" s="31"/>
      <c r="D4993" s="31"/>
      <c r="E4993" s="18"/>
      <c r="F4993" s="31"/>
      <c r="H4993" s="36"/>
    </row>
    <row r="4994" spans="3:8" x14ac:dyDescent="0.25">
      <c r="C4994" s="31"/>
      <c r="D4994" s="31"/>
      <c r="E4994" s="18"/>
      <c r="F4994" s="31"/>
      <c r="H4994" s="36"/>
    </row>
    <row r="4995" spans="3:8" x14ac:dyDescent="0.25">
      <c r="C4995" s="31"/>
      <c r="D4995" s="31"/>
      <c r="E4995" s="18"/>
      <c r="F4995" s="31"/>
      <c r="H4995" s="36"/>
    </row>
    <row r="4996" spans="3:8" x14ac:dyDescent="0.25">
      <c r="C4996" s="31"/>
      <c r="D4996" s="31"/>
      <c r="E4996" s="18"/>
      <c r="F4996" s="31"/>
      <c r="H4996" s="36"/>
    </row>
    <row r="4997" spans="3:8" x14ac:dyDescent="0.25">
      <c r="C4997" s="31"/>
      <c r="D4997" s="31"/>
      <c r="E4997" s="18"/>
      <c r="F4997" s="31"/>
      <c r="H4997" s="36"/>
    </row>
    <row r="4998" spans="3:8" x14ac:dyDescent="0.25">
      <c r="C4998" s="31"/>
      <c r="D4998" s="31"/>
      <c r="E4998" s="18"/>
      <c r="F4998" s="31"/>
      <c r="H4998" s="36"/>
    </row>
    <row r="4999" spans="3:8" x14ac:dyDescent="0.25">
      <c r="C4999" s="31"/>
      <c r="D4999" s="31"/>
      <c r="E4999" s="18"/>
      <c r="F4999" s="31"/>
      <c r="H4999" s="36"/>
    </row>
    <row r="5000" spans="3:8" x14ac:dyDescent="0.25">
      <c r="C5000" s="31"/>
      <c r="D5000" s="31"/>
      <c r="E5000" s="18"/>
      <c r="F5000" s="31"/>
      <c r="H5000" s="36"/>
    </row>
    <row r="5001" spans="3:8" x14ac:dyDescent="0.25">
      <c r="C5001" s="31"/>
      <c r="D5001" s="31"/>
      <c r="E5001" s="18"/>
      <c r="F5001" s="31"/>
      <c r="H5001" s="36"/>
    </row>
    <row r="5002" spans="3:8" x14ac:dyDescent="0.25">
      <c r="C5002" s="31"/>
      <c r="D5002" s="31"/>
      <c r="E5002" s="18"/>
      <c r="F5002" s="31"/>
      <c r="H5002" s="36"/>
    </row>
    <row r="5003" spans="3:8" x14ac:dyDescent="0.25">
      <c r="C5003" s="31"/>
      <c r="D5003" s="31"/>
      <c r="E5003" s="18"/>
      <c r="F5003" s="31"/>
      <c r="H5003" s="36"/>
    </row>
    <row r="5004" spans="3:8" x14ac:dyDescent="0.25">
      <c r="C5004" s="31"/>
      <c r="D5004" s="31"/>
      <c r="E5004" s="18"/>
      <c r="F5004" s="31"/>
      <c r="H5004" s="36"/>
    </row>
    <row r="5005" spans="3:8" x14ac:dyDescent="0.25">
      <c r="C5005" s="31"/>
      <c r="D5005" s="31"/>
      <c r="E5005" s="18"/>
      <c r="F5005" s="31"/>
      <c r="H5005" s="36"/>
    </row>
    <row r="5006" spans="3:8" x14ac:dyDescent="0.25">
      <c r="C5006" s="31"/>
      <c r="D5006" s="31"/>
      <c r="E5006" s="18"/>
      <c r="F5006" s="31"/>
      <c r="H5006" s="36"/>
    </row>
    <row r="5007" spans="3:8" x14ac:dyDescent="0.25">
      <c r="C5007" s="31"/>
      <c r="D5007" s="31"/>
      <c r="E5007" s="18"/>
      <c r="F5007" s="31"/>
      <c r="H5007" s="36"/>
    </row>
    <row r="5008" spans="3:8" x14ac:dyDescent="0.25">
      <c r="C5008" s="31"/>
      <c r="D5008" s="31"/>
      <c r="E5008" s="18"/>
      <c r="F5008" s="31"/>
      <c r="H5008" s="36"/>
    </row>
    <row r="5009" spans="3:8" x14ac:dyDescent="0.25">
      <c r="C5009" s="31"/>
      <c r="D5009" s="31"/>
      <c r="E5009" s="18"/>
      <c r="F5009" s="31"/>
      <c r="H5009" s="36"/>
    </row>
    <row r="5010" spans="3:8" x14ac:dyDescent="0.25">
      <c r="C5010" s="31"/>
      <c r="D5010" s="31"/>
      <c r="E5010" s="18"/>
      <c r="F5010" s="31"/>
      <c r="H5010" s="36"/>
    </row>
    <row r="5011" spans="3:8" x14ac:dyDescent="0.25">
      <c r="C5011" s="31"/>
      <c r="D5011" s="31"/>
      <c r="E5011" s="18"/>
      <c r="F5011" s="31"/>
      <c r="H5011" s="36"/>
    </row>
    <row r="5012" spans="3:8" x14ac:dyDescent="0.25">
      <c r="C5012" s="31"/>
      <c r="D5012" s="31"/>
      <c r="E5012" s="18"/>
      <c r="F5012" s="31"/>
      <c r="H5012" s="36"/>
    </row>
    <row r="5013" spans="3:8" x14ac:dyDescent="0.25">
      <c r="C5013" s="31"/>
      <c r="D5013" s="31"/>
      <c r="E5013" s="18"/>
      <c r="F5013" s="31"/>
      <c r="H5013" s="36"/>
    </row>
    <row r="5014" spans="3:8" x14ac:dyDescent="0.25">
      <c r="C5014" s="31"/>
      <c r="D5014" s="31"/>
      <c r="E5014" s="18"/>
      <c r="F5014" s="31"/>
      <c r="H5014" s="36"/>
    </row>
    <row r="5015" spans="3:8" x14ac:dyDescent="0.25">
      <c r="C5015" s="31"/>
      <c r="D5015" s="31"/>
      <c r="E5015" s="18"/>
      <c r="F5015" s="31"/>
      <c r="H5015" s="36"/>
    </row>
    <row r="5016" spans="3:8" x14ac:dyDescent="0.25">
      <c r="C5016" s="31"/>
      <c r="D5016" s="31"/>
      <c r="E5016" s="18"/>
      <c r="F5016" s="31"/>
      <c r="H5016" s="36"/>
    </row>
    <row r="5017" spans="3:8" x14ac:dyDescent="0.25">
      <c r="C5017" s="31"/>
      <c r="D5017" s="31"/>
      <c r="E5017" s="18"/>
      <c r="F5017" s="31"/>
      <c r="H5017" s="36"/>
    </row>
    <row r="5018" spans="3:8" x14ac:dyDescent="0.25">
      <c r="C5018" s="31"/>
      <c r="D5018" s="31"/>
      <c r="E5018" s="18"/>
      <c r="F5018" s="31"/>
      <c r="H5018" s="36"/>
    </row>
    <row r="5019" spans="3:8" x14ac:dyDescent="0.25">
      <c r="C5019" s="31"/>
      <c r="D5019" s="31"/>
      <c r="E5019" s="18"/>
      <c r="F5019" s="31"/>
      <c r="H5019" s="36"/>
    </row>
    <row r="5020" spans="3:8" x14ac:dyDescent="0.25">
      <c r="C5020" s="31"/>
      <c r="D5020" s="31"/>
      <c r="E5020" s="18"/>
      <c r="F5020" s="31"/>
      <c r="H5020" s="36"/>
    </row>
    <row r="5021" spans="3:8" x14ac:dyDescent="0.25">
      <c r="C5021" s="31"/>
      <c r="D5021" s="31"/>
      <c r="E5021" s="18"/>
      <c r="F5021" s="31"/>
      <c r="H5021" s="36"/>
    </row>
    <row r="5022" spans="3:8" x14ac:dyDescent="0.25">
      <c r="C5022" s="31"/>
      <c r="D5022" s="31"/>
      <c r="E5022" s="18"/>
      <c r="F5022" s="31"/>
      <c r="H5022" s="36"/>
    </row>
    <row r="5023" spans="3:8" x14ac:dyDescent="0.25">
      <c r="C5023" s="31"/>
      <c r="D5023" s="31"/>
      <c r="E5023" s="18"/>
      <c r="F5023" s="31"/>
      <c r="H5023" s="36"/>
    </row>
    <row r="5024" spans="3:8" x14ac:dyDescent="0.25">
      <c r="C5024" s="31"/>
      <c r="D5024" s="31"/>
      <c r="E5024" s="18"/>
      <c r="F5024" s="31"/>
      <c r="H5024" s="36"/>
    </row>
    <row r="5025" spans="3:8" x14ac:dyDescent="0.25">
      <c r="C5025" s="31"/>
      <c r="D5025" s="31"/>
      <c r="E5025" s="18"/>
      <c r="F5025" s="31"/>
      <c r="H5025" s="36"/>
    </row>
    <row r="5026" spans="3:8" x14ac:dyDescent="0.25">
      <c r="C5026" s="31"/>
      <c r="D5026" s="31"/>
      <c r="E5026" s="18"/>
      <c r="F5026" s="31"/>
      <c r="H5026" s="36"/>
    </row>
    <row r="5027" spans="3:8" x14ac:dyDescent="0.25">
      <c r="C5027" s="31"/>
      <c r="D5027" s="31"/>
      <c r="E5027" s="18"/>
      <c r="F5027" s="31"/>
      <c r="H5027" s="36"/>
    </row>
    <row r="5028" spans="3:8" x14ac:dyDescent="0.25">
      <c r="C5028" s="31"/>
      <c r="D5028" s="31"/>
      <c r="E5028" s="18"/>
      <c r="F5028" s="31"/>
      <c r="H5028" s="36"/>
    </row>
    <row r="5029" spans="3:8" x14ac:dyDescent="0.25">
      <c r="C5029" s="31"/>
      <c r="D5029" s="31"/>
      <c r="E5029" s="18"/>
      <c r="F5029" s="31"/>
      <c r="H5029" s="36"/>
    </row>
    <row r="5030" spans="3:8" x14ac:dyDescent="0.25">
      <c r="C5030" s="31"/>
      <c r="D5030" s="31"/>
      <c r="E5030" s="18"/>
      <c r="F5030" s="31"/>
      <c r="H5030" s="36"/>
    </row>
    <row r="5031" spans="3:8" x14ac:dyDescent="0.25">
      <c r="C5031" s="31"/>
      <c r="D5031" s="31"/>
      <c r="E5031" s="18"/>
      <c r="F5031" s="31"/>
      <c r="H5031" s="36"/>
    </row>
    <row r="5032" spans="3:8" x14ac:dyDescent="0.25">
      <c r="C5032" s="31"/>
      <c r="D5032" s="31"/>
      <c r="E5032" s="18"/>
      <c r="F5032" s="31"/>
      <c r="H5032" s="36"/>
    </row>
    <row r="5033" spans="3:8" x14ac:dyDescent="0.25">
      <c r="C5033" s="31"/>
      <c r="D5033" s="31"/>
      <c r="E5033" s="18"/>
      <c r="F5033" s="31"/>
      <c r="H5033" s="36"/>
    </row>
    <row r="5034" spans="3:8" x14ac:dyDescent="0.25">
      <c r="C5034" s="31"/>
      <c r="D5034" s="31"/>
      <c r="E5034" s="18"/>
      <c r="F5034" s="31"/>
      <c r="H5034" s="36"/>
    </row>
    <row r="5035" spans="3:8" x14ac:dyDescent="0.25">
      <c r="C5035" s="31"/>
      <c r="D5035" s="31"/>
      <c r="E5035" s="18"/>
      <c r="F5035" s="31"/>
      <c r="H5035" s="36"/>
    </row>
    <row r="5036" spans="3:8" x14ac:dyDescent="0.25">
      <c r="C5036" s="31"/>
      <c r="D5036" s="31"/>
      <c r="E5036" s="18"/>
      <c r="F5036" s="31"/>
      <c r="H5036" s="36"/>
    </row>
    <row r="5037" spans="3:8" x14ac:dyDescent="0.25">
      <c r="C5037" s="31"/>
      <c r="D5037" s="31"/>
      <c r="E5037" s="18"/>
      <c r="F5037" s="31"/>
      <c r="H5037" s="36"/>
    </row>
    <row r="5038" spans="3:8" x14ac:dyDescent="0.25">
      <c r="C5038" s="31"/>
      <c r="D5038" s="31"/>
      <c r="E5038" s="18"/>
      <c r="F5038" s="31"/>
      <c r="H5038" s="36"/>
    </row>
    <row r="5039" spans="3:8" x14ac:dyDescent="0.25">
      <c r="C5039" s="31"/>
      <c r="D5039" s="31"/>
      <c r="E5039" s="18"/>
      <c r="F5039" s="31"/>
      <c r="H5039" s="36"/>
    </row>
    <row r="5040" spans="3:8" x14ac:dyDescent="0.25">
      <c r="C5040" s="31"/>
      <c r="D5040" s="31"/>
      <c r="E5040" s="18"/>
      <c r="F5040" s="31"/>
      <c r="H5040" s="36"/>
    </row>
    <row r="5041" spans="3:8" x14ac:dyDescent="0.25">
      <c r="C5041" s="31"/>
      <c r="D5041" s="31"/>
      <c r="E5041" s="18"/>
      <c r="F5041" s="31"/>
      <c r="H5041" s="36"/>
    </row>
    <row r="5042" spans="3:8" x14ac:dyDescent="0.25">
      <c r="C5042" s="31"/>
      <c r="D5042" s="31"/>
      <c r="E5042" s="18"/>
      <c r="F5042" s="31"/>
      <c r="H5042" s="36"/>
    </row>
    <row r="5043" spans="3:8" x14ac:dyDescent="0.25">
      <c r="C5043" s="31"/>
      <c r="D5043" s="31"/>
      <c r="E5043" s="18"/>
      <c r="F5043" s="31"/>
      <c r="H5043" s="36"/>
    </row>
    <row r="5044" spans="3:8" x14ac:dyDescent="0.25">
      <c r="C5044" s="31"/>
      <c r="D5044" s="31"/>
      <c r="E5044" s="18"/>
      <c r="F5044" s="31"/>
      <c r="H5044" s="36"/>
    </row>
    <row r="5045" spans="3:8" x14ac:dyDescent="0.25">
      <c r="C5045" s="31"/>
      <c r="D5045" s="31"/>
      <c r="E5045" s="18"/>
      <c r="F5045" s="31"/>
      <c r="H5045" s="36"/>
    </row>
    <row r="5046" spans="3:8" x14ac:dyDescent="0.25">
      <c r="C5046" s="31"/>
      <c r="D5046" s="31"/>
      <c r="E5046" s="18"/>
      <c r="F5046" s="31"/>
      <c r="H5046" s="36"/>
    </row>
    <row r="5047" spans="3:8" x14ac:dyDescent="0.25">
      <c r="C5047" s="31"/>
      <c r="D5047" s="31"/>
      <c r="E5047" s="18"/>
      <c r="F5047" s="31"/>
      <c r="H5047" s="36"/>
    </row>
    <row r="5048" spans="3:8" x14ac:dyDescent="0.25">
      <c r="C5048" s="31"/>
      <c r="D5048" s="31"/>
      <c r="E5048" s="18"/>
      <c r="F5048" s="31"/>
      <c r="H5048" s="36"/>
    </row>
    <row r="5049" spans="3:8" x14ac:dyDescent="0.25">
      <c r="C5049" s="31"/>
      <c r="D5049" s="31"/>
      <c r="E5049" s="18"/>
      <c r="F5049" s="31"/>
      <c r="H5049" s="36"/>
    </row>
    <row r="5050" spans="3:8" x14ac:dyDescent="0.25">
      <c r="C5050" s="31"/>
      <c r="D5050" s="31"/>
      <c r="E5050" s="18"/>
      <c r="F5050" s="31"/>
      <c r="H5050" s="36"/>
    </row>
    <row r="5051" spans="3:8" x14ac:dyDescent="0.25">
      <c r="C5051" s="31"/>
      <c r="D5051" s="31"/>
      <c r="E5051" s="18"/>
      <c r="F5051" s="31"/>
      <c r="H5051" s="36"/>
    </row>
    <row r="5052" spans="3:8" x14ac:dyDescent="0.25">
      <c r="C5052" s="31"/>
      <c r="D5052" s="31"/>
      <c r="E5052" s="18"/>
      <c r="F5052" s="31"/>
      <c r="H5052" s="36"/>
    </row>
    <row r="5053" spans="3:8" x14ac:dyDescent="0.25">
      <c r="C5053" s="31"/>
      <c r="D5053" s="31"/>
      <c r="E5053" s="18"/>
      <c r="F5053" s="31"/>
      <c r="H5053" s="36"/>
    </row>
    <row r="5054" spans="3:8" x14ac:dyDescent="0.25">
      <c r="C5054" s="31"/>
      <c r="D5054" s="31"/>
      <c r="E5054" s="18"/>
      <c r="F5054" s="31"/>
      <c r="H5054" s="36"/>
    </row>
    <row r="5055" spans="3:8" x14ac:dyDescent="0.25">
      <c r="C5055" s="31"/>
      <c r="D5055" s="31"/>
      <c r="E5055" s="18"/>
      <c r="F5055" s="31"/>
      <c r="H5055" s="36"/>
    </row>
    <row r="5056" spans="3:8" x14ac:dyDescent="0.25">
      <c r="C5056" s="31"/>
      <c r="D5056" s="31"/>
      <c r="E5056" s="18"/>
      <c r="F5056" s="31"/>
      <c r="H5056" s="36"/>
    </row>
    <row r="5057" spans="3:8" x14ac:dyDescent="0.25">
      <c r="C5057" s="31"/>
      <c r="D5057" s="31"/>
      <c r="E5057" s="18"/>
      <c r="F5057" s="31"/>
      <c r="H5057" s="36"/>
    </row>
    <row r="5058" spans="3:8" x14ac:dyDescent="0.25">
      <c r="C5058" s="31"/>
      <c r="D5058" s="31"/>
      <c r="E5058" s="18"/>
      <c r="F5058" s="31"/>
      <c r="H5058" s="36"/>
    </row>
    <row r="5059" spans="3:8" x14ac:dyDescent="0.25">
      <c r="C5059" s="31"/>
      <c r="D5059" s="31"/>
      <c r="E5059" s="18"/>
      <c r="F5059" s="31"/>
      <c r="H5059" s="36"/>
    </row>
    <row r="5060" spans="3:8" x14ac:dyDescent="0.25">
      <c r="C5060" s="31"/>
      <c r="D5060" s="31"/>
      <c r="E5060" s="18"/>
      <c r="F5060" s="31"/>
      <c r="H5060" s="36"/>
    </row>
    <row r="5061" spans="3:8" x14ac:dyDescent="0.25">
      <c r="C5061" s="31"/>
      <c r="D5061" s="31"/>
      <c r="E5061" s="18"/>
      <c r="F5061" s="31"/>
      <c r="H5061" s="36"/>
    </row>
    <row r="5062" spans="3:8" x14ac:dyDescent="0.25">
      <c r="C5062" s="31"/>
      <c r="D5062" s="31"/>
      <c r="E5062" s="18"/>
      <c r="F5062" s="31"/>
      <c r="H5062" s="36"/>
    </row>
    <row r="5063" spans="3:8" x14ac:dyDescent="0.25">
      <c r="C5063" s="31"/>
      <c r="D5063" s="31"/>
      <c r="E5063" s="18"/>
      <c r="F5063" s="31"/>
      <c r="H5063" s="36"/>
    </row>
    <row r="5064" spans="3:8" x14ac:dyDescent="0.25">
      <c r="C5064" s="31"/>
      <c r="D5064" s="31"/>
      <c r="E5064" s="18"/>
      <c r="F5064" s="31"/>
      <c r="H5064" s="36"/>
    </row>
    <row r="5065" spans="3:8" x14ac:dyDescent="0.25">
      <c r="C5065" s="31"/>
      <c r="D5065" s="31"/>
      <c r="E5065" s="18"/>
      <c r="F5065" s="31"/>
      <c r="H5065" s="36"/>
    </row>
    <row r="5066" spans="3:8" x14ac:dyDescent="0.25">
      <c r="C5066" s="31"/>
      <c r="D5066" s="31"/>
      <c r="E5066" s="18"/>
      <c r="F5066" s="31"/>
      <c r="H5066" s="36"/>
    </row>
    <row r="5067" spans="3:8" x14ac:dyDescent="0.25">
      <c r="C5067" s="31"/>
      <c r="D5067" s="31"/>
      <c r="E5067" s="18"/>
      <c r="F5067" s="31"/>
      <c r="H5067" s="36"/>
    </row>
    <row r="5068" spans="3:8" x14ac:dyDescent="0.25">
      <c r="C5068" s="31"/>
      <c r="D5068" s="31"/>
      <c r="E5068" s="18"/>
      <c r="F5068" s="31"/>
      <c r="H5068" s="36"/>
    </row>
    <row r="5069" spans="3:8" x14ac:dyDescent="0.25">
      <c r="C5069" s="31"/>
      <c r="D5069" s="31"/>
      <c r="E5069" s="18"/>
      <c r="F5069" s="31"/>
      <c r="H5069" s="36"/>
    </row>
    <row r="5070" spans="3:8" x14ac:dyDescent="0.25">
      <c r="C5070" s="31"/>
      <c r="D5070" s="31"/>
      <c r="E5070" s="18"/>
      <c r="F5070" s="31"/>
      <c r="H5070" s="36"/>
    </row>
    <row r="5071" spans="3:8" x14ac:dyDescent="0.25">
      <c r="C5071" s="31"/>
      <c r="D5071" s="31"/>
      <c r="E5071" s="18"/>
      <c r="F5071" s="31"/>
      <c r="H5071" s="36"/>
    </row>
    <row r="5072" spans="3:8" x14ac:dyDescent="0.25">
      <c r="C5072" s="31"/>
      <c r="D5072" s="31"/>
      <c r="E5072" s="18"/>
      <c r="F5072" s="31"/>
      <c r="H5072" s="36"/>
    </row>
    <row r="5073" spans="3:8" x14ac:dyDescent="0.25">
      <c r="C5073" s="31"/>
      <c r="D5073" s="31"/>
      <c r="E5073" s="18"/>
      <c r="F5073" s="31"/>
      <c r="H5073" s="36"/>
    </row>
    <row r="5074" spans="3:8" x14ac:dyDescent="0.25">
      <c r="C5074" s="31"/>
      <c r="D5074" s="31"/>
      <c r="E5074" s="18"/>
      <c r="F5074" s="31"/>
      <c r="H5074" s="36"/>
    </row>
    <row r="5075" spans="3:8" x14ac:dyDescent="0.25">
      <c r="C5075" s="31"/>
      <c r="D5075" s="31"/>
      <c r="E5075" s="18"/>
      <c r="F5075" s="31"/>
      <c r="H5075" s="36"/>
    </row>
    <row r="5076" spans="3:8" x14ac:dyDescent="0.25">
      <c r="C5076" s="31"/>
      <c r="D5076" s="31"/>
      <c r="E5076" s="18"/>
      <c r="F5076" s="31"/>
      <c r="H5076" s="36"/>
    </row>
    <row r="5077" spans="3:8" x14ac:dyDescent="0.25">
      <c r="C5077" s="31"/>
      <c r="D5077" s="31"/>
      <c r="E5077" s="18"/>
      <c r="F5077" s="31"/>
      <c r="H5077" s="36"/>
    </row>
    <row r="5078" spans="3:8" x14ac:dyDescent="0.25">
      <c r="C5078" s="31"/>
      <c r="D5078" s="31"/>
      <c r="E5078" s="18"/>
      <c r="F5078" s="31"/>
      <c r="H5078" s="36"/>
    </row>
    <row r="5079" spans="3:8" x14ac:dyDescent="0.25">
      <c r="C5079" s="31"/>
      <c r="D5079" s="31"/>
      <c r="E5079" s="18"/>
      <c r="F5079" s="31"/>
      <c r="H5079" s="36"/>
    </row>
    <row r="5080" spans="3:8" x14ac:dyDescent="0.25">
      <c r="C5080" s="31"/>
      <c r="D5080" s="31"/>
      <c r="E5080" s="18"/>
      <c r="F5080" s="31"/>
      <c r="H5080" s="36"/>
    </row>
    <row r="5081" spans="3:8" x14ac:dyDescent="0.25">
      <c r="C5081" s="31"/>
      <c r="D5081" s="31"/>
      <c r="E5081" s="18"/>
      <c r="F5081" s="31"/>
      <c r="H5081" s="36"/>
    </row>
    <row r="5082" spans="3:8" x14ac:dyDescent="0.25">
      <c r="C5082" s="31"/>
      <c r="D5082" s="31"/>
      <c r="E5082" s="18"/>
      <c r="F5082" s="31"/>
      <c r="H5082" s="36"/>
    </row>
    <row r="5083" spans="3:8" x14ac:dyDescent="0.25">
      <c r="C5083" s="31"/>
      <c r="D5083" s="31"/>
      <c r="E5083" s="18"/>
      <c r="F5083" s="31"/>
      <c r="H5083" s="36"/>
    </row>
    <row r="5084" spans="3:8" x14ac:dyDescent="0.25">
      <c r="C5084" s="31"/>
      <c r="D5084" s="31"/>
      <c r="E5084" s="18"/>
      <c r="F5084" s="31"/>
      <c r="H5084" s="36"/>
    </row>
    <row r="5085" spans="3:8" x14ac:dyDescent="0.25">
      <c r="C5085" s="31"/>
      <c r="D5085" s="31"/>
      <c r="E5085" s="18"/>
      <c r="F5085" s="31"/>
      <c r="H5085" s="36"/>
    </row>
    <row r="5086" spans="3:8" x14ac:dyDescent="0.25">
      <c r="C5086" s="31"/>
      <c r="D5086" s="31"/>
      <c r="E5086" s="18"/>
      <c r="F5086" s="31"/>
      <c r="H5086" s="36"/>
    </row>
    <row r="5087" spans="3:8" x14ac:dyDescent="0.25">
      <c r="C5087" s="31"/>
      <c r="D5087" s="31"/>
      <c r="E5087" s="18"/>
      <c r="F5087" s="31"/>
      <c r="H5087" s="36"/>
    </row>
    <row r="5088" spans="3:8" x14ac:dyDescent="0.25">
      <c r="C5088" s="31"/>
      <c r="D5088" s="31"/>
      <c r="E5088" s="18"/>
      <c r="F5088" s="31"/>
      <c r="H5088" s="36"/>
    </row>
    <row r="5089" spans="3:8" x14ac:dyDescent="0.25">
      <c r="C5089" s="31"/>
      <c r="D5089" s="31"/>
      <c r="E5089" s="18"/>
      <c r="F5089" s="31"/>
      <c r="H5089" s="36"/>
    </row>
    <row r="5090" spans="3:8" x14ac:dyDescent="0.25">
      <c r="C5090" s="31"/>
      <c r="D5090" s="31"/>
      <c r="E5090" s="18"/>
      <c r="F5090" s="31"/>
      <c r="H5090" s="36"/>
    </row>
    <row r="5091" spans="3:8" x14ac:dyDescent="0.25">
      <c r="C5091" s="31"/>
      <c r="D5091" s="31"/>
      <c r="E5091" s="18"/>
      <c r="F5091" s="31"/>
      <c r="H5091" s="36"/>
    </row>
    <row r="5092" spans="3:8" x14ac:dyDescent="0.25">
      <c r="C5092" s="31"/>
      <c r="D5092" s="31"/>
      <c r="E5092" s="18"/>
      <c r="F5092" s="31"/>
      <c r="H5092" s="36"/>
    </row>
    <row r="5093" spans="3:8" x14ac:dyDescent="0.25">
      <c r="C5093" s="31"/>
      <c r="D5093" s="31"/>
      <c r="E5093" s="18"/>
      <c r="F5093" s="31"/>
      <c r="H5093" s="36"/>
    </row>
    <row r="5094" spans="3:8" x14ac:dyDescent="0.25">
      <c r="C5094" s="31"/>
      <c r="D5094" s="31"/>
      <c r="E5094" s="18"/>
      <c r="F5094" s="31"/>
      <c r="H5094" s="36"/>
    </row>
    <row r="5095" spans="3:8" x14ac:dyDescent="0.25">
      <c r="C5095" s="31"/>
      <c r="D5095" s="31"/>
      <c r="E5095" s="18"/>
      <c r="F5095" s="31"/>
      <c r="H5095" s="36"/>
    </row>
    <row r="5096" spans="3:8" x14ac:dyDescent="0.25">
      <c r="C5096" s="31"/>
      <c r="D5096" s="31"/>
      <c r="E5096" s="18"/>
      <c r="F5096" s="31"/>
      <c r="H5096" s="36"/>
    </row>
    <row r="5097" spans="3:8" x14ac:dyDescent="0.25">
      <c r="C5097" s="31"/>
      <c r="D5097" s="31"/>
      <c r="E5097" s="18"/>
      <c r="F5097" s="31"/>
      <c r="H5097" s="36"/>
    </row>
    <row r="5098" spans="3:8" x14ac:dyDescent="0.25">
      <c r="C5098" s="31"/>
      <c r="D5098" s="31"/>
      <c r="E5098" s="18"/>
      <c r="F5098" s="31"/>
      <c r="H5098" s="36"/>
    </row>
    <row r="5099" spans="3:8" x14ac:dyDescent="0.25">
      <c r="C5099" s="31"/>
      <c r="D5099" s="31"/>
      <c r="E5099" s="18"/>
      <c r="F5099" s="31"/>
      <c r="H5099" s="36"/>
    </row>
    <row r="5100" spans="3:8" x14ac:dyDescent="0.25">
      <c r="C5100" s="31"/>
      <c r="D5100" s="31"/>
      <c r="E5100" s="18"/>
      <c r="F5100" s="31"/>
      <c r="H5100" s="36"/>
    </row>
    <row r="5101" spans="3:8" x14ac:dyDescent="0.25">
      <c r="C5101" s="31"/>
      <c r="D5101" s="31"/>
      <c r="E5101" s="18"/>
      <c r="F5101" s="31"/>
      <c r="H5101" s="36"/>
    </row>
    <row r="5102" spans="3:8" x14ac:dyDescent="0.25">
      <c r="C5102" s="31"/>
      <c r="D5102" s="31"/>
      <c r="E5102" s="18"/>
      <c r="F5102" s="31"/>
      <c r="H5102" s="36"/>
    </row>
    <row r="5103" spans="3:8" x14ac:dyDescent="0.25">
      <c r="C5103" s="31"/>
      <c r="D5103" s="31"/>
      <c r="E5103" s="18"/>
      <c r="F5103" s="31"/>
      <c r="H5103" s="36"/>
    </row>
    <row r="5104" spans="3:8" x14ac:dyDescent="0.25">
      <c r="C5104" s="31"/>
      <c r="D5104" s="31"/>
      <c r="E5104" s="18"/>
      <c r="F5104" s="31"/>
      <c r="H5104" s="36"/>
    </row>
    <row r="5105" spans="3:8" x14ac:dyDescent="0.25">
      <c r="C5105" s="31"/>
      <c r="D5105" s="31"/>
      <c r="E5105" s="18"/>
      <c r="F5105" s="31"/>
      <c r="H5105" s="36"/>
    </row>
    <row r="5106" spans="3:8" x14ac:dyDescent="0.25">
      <c r="C5106" s="31"/>
      <c r="D5106" s="31"/>
      <c r="E5106" s="18"/>
      <c r="F5106" s="31"/>
      <c r="H5106" s="36"/>
    </row>
    <row r="5107" spans="3:8" x14ac:dyDescent="0.25">
      <c r="C5107" s="31"/>
      <c r="D5107" s="31"/>
      <c r="E5107" s="18"/>
      <c r="F5107" s="31"/>
      <c r="H5107" s="36"/>
    </row>
    <row r="5108" spans="3:8" x14ac:dyDescent="0.25">
      <c r="C5108" s="31"/>
      <c r="D5108" s="31"/>
      <c r="E5108" s="18"/>
      <c r="F5108" s="31"/>
      <c r="H5108" s="36"/>
    </row>
    <row r="5109" spans="3:8" x14ac:dyDescent="0.25">
      <c r="C5109" s="31"/>
      <c r="D5109" s="31"/>
      <c r="E5109" s="18"/>
      <c r="F5109" s="31"/>
      <c r="H5109" s="36"/>
    </row>
    <row r="5110" spans="3:8" x14ac:dyDescent="0.25">
      <c r="C5110" s="31"/>
      <c r="D5110" s="31"/>
      <c r="E5110" s="18"/>
      <c r="F5110" s="31"/>
      <c r="H5110" s="36"/>
    </row>
    <row r="5111" spans="3:8" x14ac:dyDescent="0.25">
      <c r="C5111" s="31"/>
      <c r="D5111" s="31"/>
      <c r="E5111" s="18"/>
      <c r="F5111" s="31"/>
      <c r="H5111" s="36"/>
    </row>
    <row r="5112" spans="3:8" x14ac:dyDescent="0.25">
      <c r="C5112" s="31"/>
      <c r="D5112" s="31"/>
      <c r="E5112" s="18"/>
      <c r="F5112" s="31"/>
      <c r="H5112" s="36"/>
    </row>
    <row r="5113" spans="3:8" x14ac:dyDescent="0.25">
      <c r="C5113" s="31"/>
      <c r="D5113" s="31"/>
      <c r="E5113" s="18"/>
      <c r="F5113" s="31"/>
      <c r="H5113" s="36"/>
    </row>
    <row r="5114" spans="3:8" x14ac:dyDescent="0.25">
      <c r="C5114" s="31"/>
      <c r="D5114" s="31"/>
      <c r="E5114" s="18"/>
      <c r="F5114" s="31"/>
      <c r="H5114" s="36"/>
    </row>
    <row r="5115" spans="3:8" x14ac:dyDescent="0.25">
      <c r="C5115" s="31"/>
      <c r="D5115" s="31"/>
      <c r="E5115" s="18"/>
      <c r="F5115" s="31"/>
      <c r="H5115" s="36"/>
    </row>
    <row r="5116" spans="3:8" x14ac:dyDescent="0.25">
      <c r="C5116" s="31"/>
      <c r="D5116" s="31"/>
      <c r="E5116" s="18"/>
      <c r="F5116" s="31"/>
      <c r="H5116" s="36"/>
    </row>
    <row r="5117" spans="3:8" x14ac:dyDescent="0.25">
      <c r="C5117" s="31"/>
      <c r="D5117" s="31"/>
      <c r="E5117" s="18"/>
      <c r="F5117" s="31"/>
      <c r="H5117" s="36"/>
    </row>
    <row r="5118" spans="3:8" x14ac:dyDescent="0.25">
      <c r="C5118" s="31"/>
      <c r="D5118" s="31"/>
      <c r="E5118" s="18"/>
      <c r="F5118" s="31"/>
      <c r="H5118" s="36"/>
    </row>
    <row r="5119" spans="3:8" x14ac:dyDescent="0.25">
      <c r="C5119" s="31"/>
      <c r="D5119" s="31"/>
      <c r="E5119" s="18"/>
      <c r="F5119" s="31"/>
      <c r="H5119" s="36"/>
    </row>
    <row r="5120" spans="3:8" x14ac:dyDescent="0.25">
      <c r="C5120" s="31"/>
      <c r="D5120" s="31"/>
      <c r="E5120" s="18"/>
      <c r="F5120" s="31"/>
      <c r="H5120" s="36"/>
    </row>
    <row r="5121" spans="3:8" x14ac:dyDescent="0.25">
      <c r="C5121" s="31"/>
      <c r="D5121" s="31"/>
      <c r="E5121" s="18"/>
      <c r="F5121" s="31"/>
      <c r="H5121" s="36"/>
    </row>
    <row r="5122" spans="3:8" x14ac:dyDescent="0.25">
      <c r="C5122" s="31"/>
      <c r="D5122" s="31"/>
      <c r="E5122" s="18"/>
      <c r="F5122" s="31"/>
      <c r="H5122" s="36"/>
    </row>
    <row r="5123" spans="3:8" x14ac:dyDescent="0.25">
      <c r="C5123" s="31"/>
      <c r="D5123" s="31"/>
      <c r="E5123" s="18"/>
      <c r="F5123" s="31"/>
      <c r="H5123" s="36"/>
    </row>
    <row r="5124" spans="3:8" x14ac:dyDescent="0.25">
      <c r="C5124" s="31"/>
      <c r="D5124" s="31"/>
      <c r="E5124" s="18"/>
      <c r="F5124" s="31"/>
      <c r="H5124" s="36"/>
    </row>
    <row r="5125" spans="3:8" x14ac:dyDescent="0.25">
      <c r="C5125" s="31"/>
      <c r="D5125" s="31"/>
      <c r="E5125" s="18"/>
      <c r="F5125" s="31"/>
      <c r="H5125" s="36"/>
    </row>
    <row r="5126" spans="3:8" x14ac:dyDescent="0.25">
      <c r="C5126" s="31"/>
      <c r="D5126" s="31"/>
      <c r="E5126" s="18"/>
      <c r="F5126" s="31"/>
      <c r="H5126" s="36"/>
    </row>
    <row r="5127" spans="3:8" x14ac:dyDescent="0.25">
      <c r="C5127" s="31"/>
      <c r="D5127" s="31"/>
      <c r="E5127" s="18"/>
      <c r="F5127" s="31"/>
      <c r="H5127" s="36"/>
    </row>
    <row r="5128" spans="3:8" x14ac:dyDescent="0.25">
      <c r="C5128" s="31"/>
      <c r="D5128" s="31"/>
      <c r="E5128" s="18"/>
      <c r="F5128" s="31"/>
      <c r="H5128" s="36"/>
    </row>
    <row r="5129" spans="3:8" x14ac:dyDescent="0.25">
      <c r="C5129" s="31"/>
      <c r="D5129" s="31"/>
      <c r="E5129" s="18"/>
      <c r="F5129" s="31"/>
      <c r="H5129" s="36"/>
    </row>
    <row r="5130" spans="3:8" x14ac:dyDescent="0.25">
      <c r="C5130" s="31"/>
      <c r="D5130" s="31"/>
      <c r="E5130" s="18"/>
      <c r="F5130" s="31"/>
      <c r="H5130" s="36"/>
    </row>
    <row r="5131" spans="3:8" x14ac:dyDescent="0.25">
      <c r="C5131" s="31"/>
      <c r="D5131" s="31"/>
      <c r="E5131" s="18"/>
      <c r="F5131" s="31"/>
      <c r="H5131" s="36"/>
    </row>
    <row r="5132" spans="3:8" x14ac:dyDescent="0.25">
      <c r="C5132" s="31"/>
      <c r="D5132" s="31"/>
      <c r="E5132" s="18"/>
      <c r="F5132" s="31"/>
      <c r="H5132" s="36"/>
    </row>
    <row r="5133" spans="3:8" x14ac:dyDescent="0.25">
      <c r="C5133" s="31"/>
      <c r="D5133" s="31"/>
      <c r="E5133" s="18"/>
      <c r="F5133" s="31"/>
      <c r="H5133" s="36"/>
    </row>
    <row r="5134" spans="3:8" x14ac:dyDescent="0.25">
      <c r="C5134" s="31"/>
      <c r="D5134" s="31"/>
      <c r="E5134" s="18"/>
      <c r="F5134" s="31"/>
      <c r="H5134" s="36"/>
    </row>
    <row r="5135" spans="3:8" x14ac:dyDescent="0.25">
      <c r="C5135" s="31"/>
      <c r="D5135" s="31"/>
      <c r="E5135" s="18"/>
      <c r="F5135" s="31"/>
      <c r="H5135" s="36"/>
    </row>
    <row r="5136" spans="3:8" x14ac:dyDescent="0.25">
      <c r="C5136" s="31"/>
      <c r="D5136" s="31"/>
      <c r="E5136" s="18"/>
      <c r="F5136" s="31"/>
      <c r="H5136" s="36"/>
    </row>
    <row r="5137" spans="3:8" x14ac:dyDescent="0.25">
      <c r="C5137" s="31"/>
      <c r="D5137" s="31"/>
      <c r="E5137" s="18"/>
      <c r="F5137" s="31"/>
      <c r="H5137" s="36"/>
    </row>
    <row r="5138" spans="3:8" x14ac:dyDescent="0.25">
      <c r="C5138" s="31"/>
      <c r="D5138" s="31"/>
      <c r="E5138" s="18"/>
      <c r="F5138" s="31"/>
      <c r="H5138" s="36"/>
    </row>
    <row r="5139" spans="3:8" x14ac:dyDescent="0.25">
      <c r="C5139" s="31"/>
      <c r="D5139" s="31"/>
      <c r="E5139" s="18"/>
      <c r="F5139" s="31"/>
      <c r="H5139" s="36"/>
    </row>
    <row r="5140" spans="3:8" x14ac:dyDescent="0.25">
      <c r="C5140" s="31"/>
      <c r="D5140" s="31"/>
      <c r="E5140" s="18"/>
      <c r="F5140" s="31"/>
      <c r="H5140" s="36"/>
    </row>
    <row r="5141" spans="3:8" x14ac:dyDescent="0.25">
      <c r="C5141" s="31"/>
      <c r="D5141" s="31"/>
      <c r="E5141" s="18"/>
      <c r="F5141" s="31"/>
      <c r="H5141" s="36"/>
    </row>
    <row r="5142" spans="3:8" x14ac:dyDescent="0.25">
      <c r="C5142" s="31"/>
      <c r="D5142" s="31"/>
      <c r="E5142" s="18"/>
      <c r="F5142" s="31"/>
      <c r="H5142" s="36"/>
    </row>
    <row r="5143" spans="3:8" x14ac:dyDescent="0.25">
      <c r="C5143" s="31"/>
      <c r="D5143" s="31"/>
      <c r="E5143" s="18"/>
      <c r="F5143" s="31"/>
      <c r="H5143" s="36"/>
    </row>
    <row r="5144" spans="3:8" x14ac:dyDescent="0.25">
      <c r="C5144" s="31"/>
      <c r="D5144" s="31"/>
      <c r="E5144" s="18"/>
      <c r="F5144" s="31"/>
      <c r="H5144" s="36"/>
    </row>
    <row r="5145" spans="3:8" x14ac:dyDescent="0.25">
      <c r="C5145" s="31"/>
      <c r="D5145" s="31"/>
      <c r="E5145" s="18"/>
      <c r="F5145" s="31"/>
      <c r="H5145" s="36"/>
    </row>
    <row r="5146" spans="3:8" x14ac:dyDescent="0.25">
      <c r="C5146" s="31"/>
      <c r="D5146" s="31"/>
      <c r="E5146" s="18"/>
      <c r="F5146" s="31"/>
      <c r="H5146" s="36"/>
    </row>
    <row r="5147" spans="3:8" x14ac:dyDescent="0.25">
      <c r="C5147" s="31"/>
      <c r="D5147" s="31"/>
      <c r="E5147" s="18"/>
      <c r="F5147" s="31"/>
      <c r="H5147" s="36"/>
    </row>
    <row r="5148" spans="3:8" x14ac:dyDescent="0.25">
      <c r="C5148" s="31"/>
      <c r="D5148" s="31"/>
      <c r="E5148" s="18"/>
      <c r="F5148" s="31"/>
      <c r="H5148" s="36"/>
    </row>
    <row r="5149" spans="3:8" x14ac:dyDescent="0.25">
      <c r="C5149" s="31"/>
      <c r="D5149" s="31"/>
      <c r="E5149" s="18"/>
      <c r="F5149" s="31"/>
      <c r="H5149" s="36"/>
    </row>
    <row r="5150" spans="3:8" x14ac:dyDescent="0.25">
      <c r="C5150" s="31"/>
      <c r="D5150" s="31"/>
      <c r="E5150" s="18"/>
      <c r="F5150" s="31"/>
      <c r="H5150" s="36"/>
    </row>
    <row r="5151" spans="3:8" x14ac:dyDescent="0.25">
      <c r="C5151" s="31"/>
      <c r="D5151" s="31"/>
      <c r="E5151" s="18"/>
      <c r="F5151" s="31"/>
      <c r="H5151" s="36"/>
    </row>
    <row r="5152" spans="3:8" x14ac:dyDescent="0.25">
      <c r="C5152" s="31"/>
      <c r="D5152" s="31"/>
      <c r="E5152" s="18"/>
      <c r="F5152" s="31"/>
      <c r="H5152" s="36"/>
    </row>
    <row r="5153" spans="3:8" x14ac:dyDescent="0.25">
      <c r="C5153" s="31"/>
      <c r="D5153" s="31"/>
      <c r="E5153" s="18"/>
      <c r="F5153" s="31"/>
      <c r="H5153" s="36"/>
    </row>
    <row r="5154" spans="3:8" x14ac:dyDescent="0.25">
      <c r="C5154" s="31"/>
      <c r="D5154" s="31"/>
      <c r="E5154" s="18"/>
      <c r="F5154" s="31"/>
      <c r="H5154" s="36"/>
    </row>
    <row r="5155" spans="3:8" x14ac:dyDescent="0.25">
      <c r="C5155" s="31"/>
      <c r="D5155" s="31"/>
      <c r="E5155" s="18"/>
      <c r="F5155" s="31"/>
      <c r="H5155" s="36"/>
    </row>
    <row r="5156" spans="3:8" x14ac:dyDescent="0.25">
      <c r="C5156" s="31"/>
      <c r="D5156" s="31"/>
      <c r="E5156" s="18"/>
      <c r="F5156" s="31"/>
      <c r="H5156" s="36"/>
    </row>
    <row r="5157" spans="3:8" x14ac:dyDescent="0.25">
      <c r="C5157" s="31"/>
      <c r="D5157" s="31"/>
      <c r="E5157" s="18"/>
      <c r="F5157" s="31"/>
      <c r="H5157" s="36"/>
    </row>
    <row r="5158" spans="3:8" x14ac:dyDescent="0.25">
      <c r="C5158" s="31"/>
      <c r="D5158" s="31"/>
      <c r="E5158" s="18"/>
      <c r="F5158" s="31"/>
      <c r="H5158" s="36"/>
    </row>
    <row r="5159" spans="3:8" x14ac:dyDescent="0.25">
      <c r="C5159" s="31"/>
      <c r="D5159" s="31"/>
      <c r="E5159" s="18"/>
      <c r="F5159" s="31"/>
      <c r="H5159" s="36"/>
    </row>
    <row r="5160" spans="3:8" x14ac:dyDescent="0.25">
      <c r="C5160" s="31"/>
      <c r="D5160" s="31"/>
      <c r="E5160" s="18"/>
      <c r="F5160" s="31"/>
      <c r="H5160" s="36"/>
    </row>
    <row r="5161" spans="3:8" x14ac:dyDescent="0.25">
      <c r="C5161" s="31"/>
      <c r="D5161" s="31"/>
      <c r="E5161" s="18"/>
      <c r="F5161" s="31"/>
      <c r="H5161" s="36"/>
    </row>
    <row r="5162" spans="3:8" x14ac:dyDescent="0.25">
      <c r="C5162" s="31"/>
      <c r="D5162" s="31"/>
      <c r="E5162" s="18"/>
      <c r="F5162" s="31"/>
      <c r="H5162" s="36"/>
    </row>
    <row r="5163" spans="3:8" x14ac:dyDescent="0.25">
      <c r="C5163" s="31"/>
      <c r="D5163" s="31"/>
      <c r="E5163" s="18"/>
      <c r="F5163" s="31"/>
      <c r="H5163" s="36"/>
    </row>
    <row r="5164" spans="3:8" x14ac:dyDescent="0.25">
      <c r="C5164" s="31"/>
      <c r="D5164" s="31"/>
      <c r="E5164" s="18"/>
      <c r="F5164" s="31"/>
      <c r="H5164" s="36"/>
    </row>
    <row r="5165" spans="3:8" x14ac:dyDescent="0.25">
      <c r="C5165" s="31"/>
      <c r="D5165" s="31"/>
      <c r="E5165" s="18"/>
      <c r="F5165" s="31"/>
      <c r="H5165" s="36"/>
    </row>
    <row r="5166" spans="3:8" x14ac:dyDescent="0.25">
      <c r="C5166" s="31"/>
      <c r="D5166" s="31"/>
      <c r="E5166" s="18"/>
      <c r="F5166" s="31"/>
      <c r="H5166" s="36"/>
    </row>
    <row r="5167" spans="3:8" x14ac:dyDescent="0.25">
      <c r="C5167" s="31"/>
      <c r="D5167" s="31"/>
      <c r="E5167" s="18"/>
      <c r="F5167" s="31"/>
      <c r="H5167" s="36"/>
    </row>
    <row r="5168" spans="3:8" x14ac:dyDescent="0.25">
      <c r="C5168" s="31"/>
      <c r="D5168" s="31"/>
      <c r="E5168" s="18"/>
      <c r="F5168" s="31"/>
      <c r="H5168" s="36"/>
    </row>
    <row r="5169" spans="3:8" x14ac:dyDescent="0.25">
      <c r="C5169" s="31"/>
      <c r="D5169" s="31"/>
      <c r="E5169" s="18"/>
      <c r="F5169" s="31"/>
      <c r="H5169" s="36"/>
    </row>
    <row r="5170" spans="3:8" x14ac:dyDescent="0.25">
      <c r="C5170" s="31"/>
      <c r="D5170" s="31"/>
      <c r="E5170" s="18"/>
      <c r="F5170" s="31"/>
      <c r="H5170" s="36"/>
    </row>
    <row r="5171" spans="3:8" x14ac:dyDescent="0.25">
      <c r="C5171" s="31"/>
      <c r="D5171" s="31"/>
      <c r="E5171" s="18"/>
      <c r="F5171" s="31"/>
      <c r="H5171" s="36"/>
    </row>
    <row r="5172" spans="3:8" x14ac:dyDescent="0.25">
      <c r="C5172" s="31"/>
      <c r="D5172" s="31"/>
      <c r="E5172" s="18"/>
      <c r="F5172" s="31"/>
      <c r="H5172" s="36"/>
    </row>
    <row r="5173" spans="3:8" x14ac:dyDescent="0.25">
      <c r="C5173" s="31"/>
      <c r="D5173" s="31"/>
      <c r="E5173" s="18"/>
      <c r="F5173" s="31"/>
      <c r="H5173" s="36"/>
    </row>
    <row r="5174" spans="3:8" x14ac:dyDescent="0.25">
      <c r="C5174" s="31"/>
      <c r="D5174" s="31"/>
      <c r="E5174" s="18"/>
      <c r="F5174" s="31"/>
      <c r="H5174" s="36"/>
    </row>
    <row r="5175" spans="3:8" x14ac:dyDescent="0.25">
      <c r="C5175" s="31"/>
      <c r="D5175" s="31"/>
      <c r="E5175" s="18"/>
      <c r="F5175" s="31"/>
      <c r="H5175" s="36"/>
    </row>
    <row r="5176" spans="3:8" x14ac:dyDescent="0.25">
      <c r="C5176" s="31"/>
      <c r="D5176" s="31"/>
      <c r="E5176" s="18"/>
      <c r="F5176" s="31"/>
      <c r="H5176" s="36"/>
    </row>
    <row r="5177" spans="3:8" x14ac:dyDescent="0.25">
      <c r="C5177" s="31"/>
      <c r="D5177" s="31"/>
      <c r="E5177" s="18"/>
      <c r="F5177" s="31"/>
      <c r="H5177" s="36"/>
    </row>
    <row r="5178" spans="3:8" x14ac:dyDescent="0.25">
      <c r="C5178" s="31"/>
      <c r="D5178" s="31"/>
      <c r="E5178" s="18"/>
      <c r="F5178" s="31"/>
      <c r="H5178" s="36"/>
    </row>
    <row r="5179" spans="3:8" x14ac:dyDescent="0.25">
      <c r="C5179" s="31"/>
      <c r="D5179" s="31"/>
      <c r="E5179" s="18"/>
      <c r="F5179" s="31"/>
      <c r="H5179" s="36"/>
    </row>
    <row r="5180" spans="3:8" x14ac:dyDescent="0.25">
      <c r="C5180" s="31"/>
      <c r="D5180" s="31"/>
      <c r="E5180" s="18"/>
      <c r="F5180" s="31"/>
      <c r="H5180" s="36"/>
    </row>
    <row r="5181" spans="3:8" x14ac:dyDescent="0.25">
      <c r="C5181" s="31"/>
      <c r="D5181" s="31"/>
      <c r="E5181" s="18"/>
      <c r="F5181" s="31"/>
      <c r="H5181" s="36"/>
    </row>
    <row r="5182" spans="3:8" x14ac:dyDescent="0.25">
      <c r="C5182" s="31"/>
      <c r="D5182" s="31"/>
      <c r="E5182" s="18"/>
      <c r="F5182" s="31"/>
      <c r="H5182" s="36"/>
    </row>
    <row r="5183" spans="3:8" x14ac:dyDescent="0.25">
      <c r="C5183" s="31"/>
      <c r="D5183" s="31"/>
      <c r="E5183" s="18"/>
      <c r="F5183" s="31"/>
      <c r="H5183" s="36"/>
    </row>
    <row r="5184" spans="3:8" x14ac:dyDescent="0.25">
      <c r="C5184" s="31"/>
      <c r="D5184" s="31"/>
      <c r="E5184" s="18"/>
      <c r="F5184" s="31"/>
      <c r="H5184" s="36"/>
    </row>
    <row r="5185" spans="3:8" x14ac:dyDescent="0.25">
      <c r="C5185" s="31"/>
      <c r="D5185" s="31"/>
      <c r="E5185" s="18"/>
      <c r="F5185" s="31"/>
      <c r="H5185" s="36"/>
    </row>
    <row r="5186" spans="3:8" x14ac:dyDescent="0.25">
      <c r="C5186" s="31"/>
      <c r="D5186" s="31"/>
      <c r="E5186" s="18"/>
      <c r="F5186" s="31"/>
      <c r="H5186" s="36"/>
    </row>
    <row r="5187" spans="3:8" x14ac:dyDescent="0.25">
      <c r="C5187" s="31"/>
      <c r="D5187" s="31"/>
      <c r="E5187" s="18"/>
      <c r="F5187" s="31"/>
      <c r="H5187" s="36"/>
    </row>
    <row r="5188" spans="3:8" x14ac:dyDescent="0.25">
      <c r="C5188" s="31"/>
      <c r="D5188" s="31"/>
      <c r="E5188" s="18"/>
      <c r="F5188" s="31"/>
      <c r="H5188" s="36"/>
    </row>
    <row r="5189" spans="3:8" x14ac:dyDescent="0.25">
      <c r="C5189" s="31"/>
      <c r="D5189" s="31"/>
      <c r="E5189" s="18"/>
      <c r="F5189" s="31"/>
      <c r="H5189" s="36"/>
    </row>
    <row r="5190" spans="3:8" x14ac:dyDescent="0.25">
      <c r="C5190" s="31"/>
      <c r="D5190" s="31"/>
      <c r="E5190" s="18"/>
      <c r="F5190" s="31"/>
      <c r="H5190" s="36"/>
    </row>
    <row r="5191" spans="3:8" x14ac:dyDescent="0.25">
      <c r="C5191" s="31"/>
      <c r="D5191" s="31"/>
      <c r="E5191" s="18"/>
      <c r="F5191" s="31"/>
      <c r="H5191" s="36"/>
    </row>
    <row r="5192" spans="3:8" x14ac:dyDescent="0.25">
      <c r="C5192" s="31"/>
      <c r="D5192" s="31"/>
      <c r="E5192" s="18"/>
      <c r="F5192" s="31"/>
      <c r="H5192" s="36"/>
    </row>
    <row r="5193" spans="3:8" x14ac:dyDescent="0.25">
      <c r="C5193" s="31"/>
      <c r="D5193" s="31"/>
      <c r="E5193" s="18"/>
      <c r="F5193" s="31"/>
      <c r="H5193" s="36"/>
    </row>
    <row r="5194" spans="3:8" x14ac:dyDescent="0.25">
      <c r="C5194" s="31"/>
      <c r="D5194" s="31"/>
      <c r="E5194" s="18"/>
      <c r="F5194" s="31"/>
      <c r="H5194" s="36"/>
    </row>
    <row r="5195" spans="3:8" x14ac:dyDescent="0.25">
      <c r="C5195" s="31"/>
      <c r="D5195" s="31"/>
      <c r="E5195" s="18"/>
      <c r="F5195" s="31"/>
      <c r="H5195" s="36"/>
    </row>
    <row r="5196" spans="3:8" x14ac:dyDescent="0.25">
      <c r="C5196" s="31"/>
      <c r="D5196" s="31"/>
      <c r="E5196" s="18"/>
      <c r="F5196" s="31"/>
      <c r="H5196" s="36"/>
    </row>
    <row r="5197" spans="3:8" x14ac:dyDescent="0.25">
      <c r="C5197" s="31"/>
      <c r="D5197" s="31"/>
      <c r="E5197" s="18"/>
      <c r="F5197" s="31"/>
      <c r="H5197" s="36"/>
    </row>
    <row r="5198" spans="3:8" x14ac:dyDescent="0.25">
      <c r="C5198" s="31"/>
      <c r="D5198" s="31"/>
      <c r="E5198" s="18"/>
      <c r="F5198" s="31"/>
      <c r="H5198" s="36"/>
    </row>
    <row r="5199" spans="3:8" x14ac:dyDescent="0.25">
      <c r="C5199" s="31"/>
      <c r="D5199" s="31"/>
      <c r="E5199" s="18"/>
      <c r="F5199" s="31"/>
      <c r="H5199" s="36"/>
    </row>
    <row r="5200" spans="3:8" x14ac:dyDescent="0.25">
      <c r="C5200" s="31"/>
      <c r="D5200" s="31"/>
      <c r="E5200" s="18"/>
      <c r="F5200" s="31"/>
      <c r="H5200" s="36"/>
    </row>
    <row r="5201" spans="3:8" x14ac:dyDescent="0.25">
      <c r="C5201" s="31"/>
      <c r="D5201" s="31"/>
      <c r="E5201" s="18"/>
      <c r="F5201" s="31"/>
      <c r="H5201" s="36"/>
    </row>
    <row r="5202" spans="3:8" x14ac:dyDescent="0.25">
      <c r="C5202" s="31"/>
      <c r="D5202" s="31"/>
      <c r="E5202" s="18"/>
      <c r="F5202" s="31"/>
      <c r="H5202" s="36"/>
    </row>
    <row r="5203" spans="3:8" x14ac:dyDescent="0.25">
      <c r="C5203" s="31"/>
      <c r="D5203" s="31"/>
      <c r="E5203" s="18"/>
      <c r="F5203" s="31"/>
      <c r="H5203" s="36"/>
    </row>
    <row r="5204" spans="3:8" x14ac:dyDescent="0.25">
      <c r="C5204" s="31"/>
      <c r="D5204" s="31"/>
      <c r="E5204" s="18"/>
      <c r="F5204" s="31"/>
      <c r="H5204" s="36"/>
    </row>
    <row r="5205" spans="3:8" x14ac:dyDescent="0.25">
      <c r="C5205" s="31"/>
      <c r="D5205" s="31"/>
      <c r="E5205" s="18"/>
      <c r="F5205" s="31"/>
      <c r="H5205" s="36"/>
    </row>
    <row r="5206" spans="3:8" x14ac:dyDescent="0.25">
      <c r="C5206" s="31"/>
      <c r="D5206" s="31"/>
      <c r="E5206" s="18"/>
      <c r="F5206" s="31"/>
      <c r="H5206" s="36"/>
    </row>
    <row r="5207" spans="3:8" x14ac:dyDescent="0.25">
      <c r="C5207" s="31"/>
      <c r="D5207" s="31"/>
      <c r="E5207" s="18"/>
      <c r="F5207" s="31"/>
      <c r="H5207" s="36"/>
    </row>
    <row r="5208" spans="3:8" x14ac:dyDescent="0.25">
      <c r="C5208" s="31"/>
      <c r="D5208" s="31"/>
      <c r="E5208" s="18"/>
      <c r="F5208" s="31"/>
      <c r="H5208" s="36"/>
    </row>
    <row r="5209" spans="3:8" x14ac:dyDescent="0.25">
      <c r="C5209" s="31"/>
      <c r="D5209" s="31"/>
      <c r="E5209" s="18"/>
      <c r="F5209" s="31"/>
      <c r="H5209" s="36"/>
    </row>
    <row r="5210" spans="3:8" x14ac:dyDescent="0.25">
      <c r="C5210" s="31"/>
      <c r="D5210" s="31"/>
      <c r="E5210" s="18"/>
      <c r="F5210" s="31"/>
      <c r="H5210" s="36"/>
    </row>
    <row r="5211" spans="3:8" x14ac:dyDescent="0.25">
      <c r="C5211" s="31"/>
      <c r="D5211" s="31"/>
      <c r="E5211" s="18"/>
      <c r="F5211" s="31"/>
      <c r="H5211" s="36"/>
    </row>
    <row r="5212" spans="3:8" x14ac:dyDescent="0.25">
      <c r="C5212" s="31"/>
      <c r="D5212" s="31"/>
      <c r="E5212" s="18"/>
      <c r="F5212" s="31"/>
      <c r="H5212" s="36"/>
    </row>
    <row r="5213" spans="3:8" x14ac:dyDescent="0.25">
      <c r="C5213" s="31"/>
      <c r="D5213" s="31"/>
      <c r="E5213" s="18"/>
      <c r="F5213" s="31"/>
      <c r="H5213" s="36"/>
    </row>
    <row r="5214" spans="3:8" x14ac:dyDescent="0.25">
      <c r="C5214" s="31"/>
      <c r="D5214" s="31"/>
      <c r="E5214" s="18"/>
      <c r="F5214" s="31"/>
      <c r="H5214" s="36"/>
    </row>
    <row r="5215" spans="3:8" x14ac:dyDescent="0.25">
      <c r="C5215" s="31"/>
      <c r="D5215" s="31"/>
      <c r="E5215" s="18"/>
      <c r="F5215" s="31"/>
      <c r="H5215" s="36"/>
    </row>
    <row r="5216" spans="3:8" x14ac:dyDescent="0.25">
      <c r="C5216" s="31"/>
      <c r="D5216" s="31"/>
      <c r="E5216" s="18"/>
      <c r="F5216" s="31"/>
      <c r="H5216" s="36"/>
    </row>
    <row r="5217" spans="3:8" x14ac:dyDescent="0.25">
      <c r="C5217" s="31"/>
      <c r="D5217" s="31"/>
      <c r="E5217" s="18"/>
      <c r="F5217" s="31"/>
      <c r="H5217" s="36"/>
    </row>
    <row r="5218" spans="3:8" x14ac:dyDescent="0.25">
      <c r="C5218" s="31"/>
      <c r="D5218" s="31"/>
      <c r="E5218" s="18"/>
      <c r="F5218" s="31"/>
      <c r="H5218" s="36"/>
    </row>
    <row r="5219" spans="3:8" x14ac:dyDescent="0.25">
      <c r="C5219" s="31"/>
      <c r="D5219" s="31"/>
      <c r="E5219" s="18"/>
      <c r="F5219" s="31"/>
      <c r="H5219" s="36"/>
    </row>
    <row r="5220" spans="3:8" x14ac:dyDescent="0.25">
      <c r="C5220" s="31"/>
      <c r="D5220" s="31"/>
      <c r="E5220" s="18"/>
      <c r="F5220" s="31"/>
      <c r="H5220" s="36"/>
    </row>
    <row r="5221" spans="3:8" x14ac:dyDescent="0.25">
      <c r="C5221" s="31"/>
      <c r="D5221" s="31"/>
      <c r="E5221" s="18"/>
      <c r="F5221" s="31"/>
      <c r="H5221" s="36"/>
    </row>
    <row r="5222" spans="3:8" x14ac:dyDescent="0.25">
      <c r="C5222" s="31"/>
      <c r="D5222" s="31"/>
      <c r="E5222" s="18"/>
      <c r="F5222" s="31"/>
      <c r="H5222" s="36"/>
    </row>
    <row r="5223" spans="3:8" x14ac:dyDescent="0.25">
      <c r="C5223" s="31"/>
      <c r="D5223" s="31"/>
      <c r="E5223" s="18"/>
      <c r="F5223" s="31"/>
      <c r="H5223" s="36"/>
    </row>
    <row r="5224" spans="3:8" x14ac:dyDescent="0.25">
      <c r="C5224" s="31"/>
      <c r="D5224" s="31"/>
      <c r="E5224" s="18"/>
      <c r="F5224" s="31"/>
      <c r="H5224" s="36"/>
    </row>
    <row r="5225" spans="3:8" x14ac:dyDescent="0.25">
      <c r="C5225" s="31"/>
      <c r="D5225" s="31"/>
      <c r="E5225" s="18"/>
      <c r="F5225" s="31"/>
      <c r="H5225" s="36"/>
    </row>
    <row r="5226" spans="3:8" x14ac:dyDescent="0.25">
      <c r="C5226" s="31"/>
      <c r="D5226" s="31"/>
      <c r="E5226" s="18"/>
      <c r="F5226" s="31"/>
      <c r="H5226" s="36"/>
    </row>
    <row r="5227" spans="3:8" x14ac:dyDescent="0.25">
      <c r="C5227" s="31"/>
      <c r="D5227" s="31"/>
      <c r="E5227" s="18"/>
      <c r="F5227" s="31"/>
      <c r="H5227" s="36"/>
    </row>
    <row r="5228" spans="3:8" x14ac:dyDescent="0.25">
      <c r="C5228" s="31"/>
      <c r="D5228" s="31"/>
      <c r="E5228" s="18"/>
      <c r="F5228" s="31"/>
      <c r="H5228" s="36"/>
    </row>
    <row r="5229" spans="3:8" x14ac:dyDescent="0.25">
      <c r="C5229" s="31"/>
      <c r="D5229" s="31"/>
      <c r="E5229" s="18"/>
      <c r="F5229" s="31"/>
      <c r="H5229" s="36"/>
    </row>
    <row r="5230" spans="3:8" x14ac:dyDescent="0.25">
      <c r="C5230" s="31"/>
      <c r="D5230" s="31"/>
      <c r="E5230" s="18"/>
      <c r="F5230" s="31"/>
      <c r="H5230" s="36"/>
    </row>
    <row r="5231" spans="3:8" x14ac:dyDescent="0.25">
      <c r="C5231" s="31"/>
      <c r="D5231" s="31"/>
      <c r="E5231" s="18"/>
      <c r="F5231" s="31"/>
      <c r="H5231" s="36"/>
    </row>
    <row r="5232" spans="3:8" x14ac:dyDescent="0.25">
      <c r="C5232" s="31"/>
      <c r="D5232" s="31"/>
      <c r="E5232" s="18"/>
      <c r="F5232" s="31"/>
      <c r="H5232" s="36"/>
    </row>
    <row r="5233" spans="3:8" x14ac:dyDescent="0.25">
      <c r="C5233" s="31"/>
      <c r="D5233" s="31"/>
      <c r="E5233" s="18"/>
      <c r="F5233" s="31"/>
      <c r="H5233" s="36"/>
    </row>
    <row r="5234" spans="3:8" x14ac:dyDescent="0.25">
      <c r="C5234" s="31"/>
      <c r="D5234" s="31"/>
      <c r="E5234" s="18"/>
      <c r="F5234" s="31"/>
      <c r="H5234" s="36"/>
    </row>
    <row r="5235" spans="3:8" x14ac:dyDescent="0.25">
      <c r="C5235" s="31"/>
      <c r="D5235" s="31"/>
      <c r="E5235" s="18"/>
      <c r="F5235" s="31"/>
      <c r="H5235" s="36"/>
    </row>
    <row r="5236" spans="3:8" x14ac:dyDescent="0.25">
      <c r="C5236" s="31"/>
      <c r="D5236" s="31"/>
      <c r="E5236" s="18"/>
      <c r="F5236" s="31"/>
      <c r="H5236" s="36"/>
    </row>
    <row r="5237" spans="3:8" x14ac:dyDescent="0.25">
      <c r="C5237" s="31"/>
      <c r="D5237" s="31"/>
      <c r="E5237" s="18"/>
      <c r="F5237" s="31"/>
      <c r="H5237" s="36"/>
    </row>
    <row r="5238" spans="3:8" x14ac:dyDescent="0.25">
      <c r="C5238" s="31"/>
      <c r="D5238" s="31"/>
      <c r="E5238" s="18"/>
      <c r="F5238" s="31"/>
      <c r="H5238" s="36"/>
    </row>
    <row r="5239" spans="3:8" x14ac:dyDescent="0.25">
      <c r="C5239" s="31"/>
      <c r="D5239" s="31"/>
      <c r="E5239" s="18"/>
      <c r="F5239" s="31"/>
      <c r="H5239" s="36"/>
    </row>
    <row r="5240" spans="3:8" x14ac:dyDescent="0.25">
      <c r="C5240" s="31"/>
      <c r="D5240" s="31"/>
      <c r="E5240" s="18"/>
      <c r="F5240" s="31"/>
      <c r="H5240" s="36"/>
    </row>
    <row r="5241" spans="3:8" x14ac:dyDescent="0.25">
      <c r="C5241" s="31"/>
      <c r="D5241" s="31"/>
      <c r="E5241" s="18"/>
      <c r="F5241" s="31"/>
      <c r="H5241" s="36"/>
    </row>
    <row r="5242" spans="3:8" x14ac:dyDescent="0.25">
      <c r="C5242" s="31"/>
      <c r="D5242" s="31"/>
      <c r="E5242" s="18"/>
      <c r="F5242" s="31"/>
      <c r="H5242" s="36"/>
    </row>
    <row r="5243" spans="3:8" x14ac:dyDescent="0.25">
      <c r="C5243" s="31"/>
      <c r="D5243" s="31"/>
      <c r="E5243" s="18"/>
      <c r="F5243" s="31"/>
      <c r="H5243" s="36"/>
    </row>
    <row r="5244" spans="3:8" x14ac:dyDescent="0.25">
      <c r="C5244" s="31"/>
      <c r="D5244" s="31"/>
      <c r="E5244" s="18"/>
      <c r="F5244" s="31"/>
      <c r="H5244" s="36"/>
    </row>
    <row r="5245" spans="3:8" x14ac:dyDescent="0.25">
      <c r="C5245" s="31"/>
      <c r="D5245" s="31"/>
      <c r="E5245" s="18"/>
      <c r="F5245" s="31"/>
      <c r="H5245" s="36"/>
    </row>
    <row r="5246" spans="3:8" x14ac:dyDescent="0.25">
      <c r="C5246" s="31"/>
      <c r="D5246" s="31"/>
      <c r="E5246" s="18"/>
      <c r="F5246" s="31"/>
      <c r="H5246" s="36"/>
    </row>
    <row r="5247" spans="3:8" x14ac:dyDescent="0.25">
      <c r="C5247" s="31"/>
      <c r="D5247" s="31"/>
      <c r="E5247" s="18"/>
      <c r="F5247" s="31"/>
      <c r="H5247" s="36"/>
    </row>
    <row r="5248" spans="3:8" x14ac:dyDescent="0.25">
      <c r="C5248" s="31"/>
      <c r="D5248" s="31"/>
      <c r="E5248" s="18"/>
      <c r="F5248" s="31"/>
      <c r="H5248" s="36"/>
    </row>
    <row r="5249" spans="3:8" x14ac:dyDescent="0.25">
      <c r="C5249" s="31"/>
      <c r="D5249" s="31"/>
      <c r="E5249" s="18"/>
      <c r="F5249" s="31"/>
      <c r="H5249" s="36"/>
    </row>
    <row r="5250" spans="3:8" x14ac:dyDescent="0.25">
      <c r="C5250" s="31"/>
      <c r="D5250" s="31"/>
      <c r="E5250" s="18"/>
      <c r="F5250" s="31"/>
      <c r="H5250" s="36"/>
    </row>
    <row r="5251" spans="3:8" x14ac:dyDescent="0.25">
      <c r="C5251" s="31"/>
      <c r="D5251" s="31"/>
      <c r="E5251" s="18"/>
      <c r="F5251" s="31"/>
      <c r="H5251" s="36"/>
    </row>
    <row r="5252" spans="3:8" x14ac:dyDescent="0.25">
      <c r="C5252" s="31"/>
      <c r="D5252" s="31"/>
      <c r="E5252" s="18"/>
      <c r="F5252" s="31"/>
      <c r="H5252" s="36"/>
    </row>
    <row r="5253" spans="3:8" x14ac:dyDescent="0.25">
      <c r="C5253" s="31"/>
      <c r="D5253" s="31"/>
      <c r="E5253" s="18"/>
      <c r="F5253" s="31"/>
      <c r="H5253" s="36"/>
    </row>
    <row r="5254" spans="3:8" x14ac:dyDescent="0.25">
      <c r="C5254" s="31"/>
      <c r="D5254" s="31"/>
      <c r="E5254" s="18"/>
      <c r="F5254" s="31"/>
      <c r="H5254" s="36"/>
    </row>
    <row r="5255" spans="3:8" x14ac:dyDescent="0.25">
      <c r="C5255" s="31"/>
      <c r="D5255" s="31"/>
      <c r="E5255" s="18"/>
      <c r="F5255" s="31"/>
      <c r="H5255" s="36"/>
    </row>
    <row r="5256" spans="3:8" x14ac:dyDescent="0.25">
      <c r="C5256" s="31"/>
      <c r="D5256" s="31"/>
      <c r="E5256" s="18"/>
      <c r="F5256" s="31"/>
      <c r="H5256" s="36"/>
    </row>
    <row r="5257" spans="3:8" x14ac:dyDescent="0.25">
      <c r="C5257" s="31"/>
      <c r="D5257" s="31"/>
      <c r="E5257" s="18"/>
      <c r="F5257" s="31"/>
      <c r="H5257" s="36"/>
    </row>
    <row r="5258" spans="3:8" x14ac:dyDescent="0.25">
      <c r="C5258" s="31"/>
      <c r="D5258" s="31"/>
      <c r="E5258" s="18"/>
      <c r="F5258" s="31"/>
      <c r="H5258" s="36"/>
    </row>
    <row r="5259" spans="3:8" x14ac:dyDescent="0.25">
      <c r="C5259" s="31"/>
      <c r="D5259" s="31"/>
      <c r="E5259" s="18"/>
      <c r="F5259" s="31"/>
      <c r="H5259" s="36"/>
    </row>
    <row r="5260" spans="3:8" x14ac:dyDescent="0.25">
      <c r="C5260" s="31"/>
      <c r="D5260" s="31"/>
      <c r="E5260" s="18"/>
      <c r="F5260" s="31"/>
      <c r="H5260" s="36"/>
    </row>
    <row r="5261" spans="3:8" x14ac:dyDescent="0.25">
      <c r="C5261" s="31"/>
      <c r="D5261" s="31"/>
      <c r="E5261" s="18"/>
      <c r="F5261" s="31"/>
      <c r="H5261" s="36"/>
    </row>
    <row r="5262" spans="3:8" x14ac:dyDescent="0.25">
      <c r="C5262" s="31"/>
      <c r="D5262" s="31"/>
      <c r="E5262" s="18"/>
      <c r="F5262" s="31"/>
      <c r="H5262" s="36"/>
    </row>
    <row r="5263" spans="3:8" x14ac:dyDescent="0.25">
      <c r="C5263" s="31"/>
      <c r="D5263" s="31"/>
      <c r="E5263" s="18"/>
      <c r="F5263" s="31"/>
      <c r="H5263" s="36"/>
    </row>
    <row r="5264" spans="3:8" x14ac:dyDescent="0.25">
      <c r="C5264" s="31"/>
      <c r="D5264" s="31"/>
      <c r="E5264" s="18"/>
      <c r="F5264" s="31"/>
      <c r="H5264" s="36"/>
    </row>
    <row r="5265" spans="3:8" x14ac:dyDescent="0.25">
      <c r="C5265" s="31"/>
      <c r="D5265" s="31"/>
      <c r="E5265" s="18"/>
      <c r="F5265" s="31"/>
      <c r="H5265" s="36"/>
    </row>
    <row r="5266" spans="3:8" x14ac:dyDescent="0.25">
      <c r="C5266" s="31"/>
      <c r="D5266" s="31"/>
      <c r="E5266" s="18"/>
      <c r="F5266" s="31"/>
      <c r="H5266" s="36"/>
    </row>
    <row r="5267" spans="3:8" x14ac:dyDescent="0.25">
      <c r="C5267" s="31"/>
      <c r="D5267" s="31"/>
      <c r="E5267" s="18"/>
      <c r="F5267" s="31"/>
      <c r="H5267" s="36"/>
    </row>
    <row r="5268" spans="3:8" x14ac:dyDescent="0.25">
      <c r="C5268" s="31"/>
      <c r="D5268" s="31"/>
      <c r="E5268" s="18"/>
      <c r="F5268" s="31"/>
      <c r="H5268" s="36"/>
    </row>
    <row r="5269" spans="3:8" x14ac:dyDescent="0.25">
      <c r="C5269" s="31"/>
      <c r="D5269" s="31"/>
      <c r="E5269" s="18"/>
      <c r="F5269" s="31"/>
      <c r="H5269" s="36"/>
    </row>
    <row r="5270" spans="3:8" x14ac:dyDescent="0.25">
      <c r="C5270" s="31"/>
      <c r="D5270" s="31"/>
      <c r="E5270" s="18"/>
      <c r="F5270" s="31"/>
      <c r="H5270" s="36"/>
    </row>
    <row r="5271" spans="3:8" x14ac:dyDescent="0.25">
      <c r="C5271" s="31"/>
      <c r="D5271" s="31"/>
      <c r="E5271" s="18"/>
      <c r="F5271" s="31"/>
      <c r="H5271" s="36"/>
    </row>
    <row r="5272" spans="3:8" x14ac:dyDescent="0.25">
      <c r="C5272" s="31"/>
      <c r="D5272" s="31"/>
      <c r="E5272" s="18"/>
      <c r="F5272" s="31"/>
      <c r="H5272" s="36"/>
    </row>
    <row r="5273" spans="3:8" x14ac:dyDescent="0.25">
      <c r="C5273" s="31"/>
      <c r="D5273" s="31"/>
      <c r="E5273" s="18"/>
      <c r="F5273" s="31"/>
      <c r="H5273" s="36"/>
    </row>
    <row r="5274" spans="3:8" x14ac:dyDescent="0.25">
      <c r="C5274" s="31"/>
      <c r="D5274" s="31"/>
      <c r="E5274" s="18"/>
      <c r="F5274" s="31"/>
      <c r="H5274" s="36"/>
    </row>
    <row r="5275" spans="3:8" x14ac:dyDescent="0.25">
      <c r="C5275" s="31"/>
      <c r="D5275" s="31"/>
      <c r="E5275" s="18"/>
      <c r="F5275" s="31"/>
      <c r="H5275" s="36"/>
    </row>
    <row r="5276" spans="3:8" x14ac:dyDescent="0.25">
      <c r="C5276" s="31"/>
      <c r="D5276" s="31"/>
      <c r="E5276" s="18"/>
      <c r="F5276" s="31"/>
      <c r="H5276" s="36"/>
    </row>
    <row r="5277" spans="3:8" x14ac:dyDescent="0.25">
      <c r="C5277" s="31"/>
      <c r="D5277" s="31"/>
      <c r="E5277" s="18"/>
      <c r="F5277" s="31"/>
      <c r="H5277" s="36"/>
    </row>
    <row r="5278" spans="3:8" x14ac:dyDescent="0.25">
      <c r="C5278" s="31"/>
      <c r="D5278" s="31"/>
      <c r="E5278" s="18"/>
      <c r="F5278" s="31"/>
      <c r="H5278" s="36"/>
    </row>
    <row r="5279" spans="3:8" x14ac:dyDescent="0.25">
      <c r="C5279" s="31"/>
      <c r="D5279" s="31"/>
      <c r="E5279" s="18"/>
      <c r="F5279" s="31"/>
      <c r="H5279" s="36"/>
    </row>
    <row r="5280" spans="3:8" x14ac:dyDescent="0.25">
      <c r="C5280" s="31"/>
      <c r="D5280" s="31"/>
      <c r="E5280" s="18"/>
      <c r="F5280" s="31"/>
      <c r="H5280" s="36"/>
    </row>
    <row r="5281" spans="3:8" x14ac:dyDescent="0.25">
      <c r="C5281" s="31"/>
      <c r="D5281" s="31"/>
      <c r="E5281" s="18"/>
      <c r="F5281" s="31"/>
      <c r="H5281" s="36"/>
    </row>
    <row r="5282" spans="3:8" x14ac:dyDescent="0.25">
      <c r="C5282" s="31"/>
      <c r="D5282" s="31"/>
      <c r="E5282" s="18"/>
      <c r="F5282" s="31"/>
      <c r="H5282" s="36"/>
    </row>
    <row r="5283" spans="3:8" x14ac:dyDescent="0.25">
      <c r="C5283" s="31"/>
      <c r="D5283" s="31"/>
      <c r="E5283" s="18"/>
      <c r="F5283" s="31"/>
      <c r="H5283" s="36"/>
    </row>
    <row r="5284" spans="3:8" x14ac:dyDescent="0.25">
      <c r="C5284" s="31"/>
      <c r="D5284" s="31"/>
      <c r="E5284" s="18"/>
      <c r="F5284" s="31"/>
      <c r="H5284" s="36"/>
    </row>
    <row r="5285" spans="3:8" x14ac:dyDescent="0.25">
      <c r="C5285" s="31"/>
      <c r="D5285" s="31"/>
      <c r="E5285" s="18"/>
      <c r="F5285" s="31"/>
      <c r="H5285" s="36"/>
    </row>
    <row r="5286" spans="3:8" x14ac:dyDescent="0.25">
      <c r="C5286" s="31"/>
      <c r="D5286" s="31"/>
      <c r="E5286" s="18"/>
      <c r="F5286" s="31"/>
      <c r="H5286" s="36"/>
    </row>
    <row r="5287" spans="3:8" x14ac:dyDescent="0.25">
      <c r="C5287" s="31"/>
      <c r="D5287" s="31"/>
      <c r="E5287" s="18"/>
      <c r="F5287" s="31"/>
      <c r="H5287" s="36"/>
    </row>
    <row r="5288" spans="3:8" x14ac:dyDescent="0.25">
      <c r="C5288" s="31"/>
      <c r="D5288" s="31"/>
      <c r="E5288" s="18"/>
      <c r="F5288" s="31"/>
      <c r="H5288" s="36"/>
    </row>
    <row r="5289" spans="3:8" x14ac:dyDescent="0.25">
      <c r="C5289" s="31"/>
      <c r="D5289" s="31"/>
      <c r="E5289" s="18"/>
      <c r="F5289" s="31"/>
      <c r="H5289" s="36"/>
    </row>
    <row r="5290" spans="3:8" x14ac:dyDescent="0.25">
      <c r="C5290" s="31"/>
      <c r="D5290" s="31"/>
      <c r="E5290" s="18"/>
      <c r="F5290" s="31"/>
      <c r="H5290" s="36"/>
    </row>
    <row r="5291" spans="3:8" x14ac:dyDescent="0.25">
      <c r="C5291" s="31"/>
      <c r="D5291" s="31"/>
      <c r="E5291" s="18"/>
      <c r="F5291" s="31"/>
      <c r="H5291" s="36"/>
    </row>
    <row r="5292" spans="3:8" x14ac:dyDescent="0.25">
      <c r="C5292" s="31"/>
      <c r="D5292" s="31"/>
      <c r="E5292" s="18"/>
      <c r="F5292" s="31"/>
      <c r="H5292" s="36"/>
    </row>
    <row r="5293" spans="3:8" x14ac:dyDescent="0.25">
      <c r="C5293" s="31"/>
      <c r="D5293" s="31"/>
      <c r="E5293" s="18"/>
      <c r="F5293" s="31"/>
      <c r="H5293" s="36"/>
    </row>
    <row r="5294" spans="3:8" x14ac:dyDescent="0.25">
      <c r="C5294" s="31"/>
      <c r="D5294" s="31"/>
      <c r="E5294" s="18"/>
      <c r="F5294" s="31"/>
      <c r="H5294" s="36"/>
    </row>
    <row r="5295" spans="3:8" x14ac:dyDescent="0.25">
      <c r="C5295" s="31"/>
      <c r="D5295" s="31"/>
      <c r="E5295" s="18"/>
      <c r="F5295" s="31"/>
      <c r="H5295" s="36"/>
    </row>
    <row r="5296" spans="3:8" x14ac:dyDescent="0.25">
      <c r="C5296" s="31"/>
      <c r="D5296" s="31"/>
      <c r="E5296" s="18"/>
      <c r="F5296" s="31"/>
      <c r="H5296" s="36"/>
    </row>
    <row r="5297" spans="3:8" x14ac:dyDescent="0.25">
      <c r="C5297" s="31"/>
      <c r="D5297" s="31"/>
      <c r="E5297" s="18"/>
      <c r="F5297" s="31"/>
      <c r="H5297" s="36"/>
    </row>
    <row r="5298" spans="3:8" x14ac:dyDescent="0.25">
      <c r="C5298" s="31"/>
      <c r="D5298" s="31"/>
      <c r="E5298" s="18"/>
      <c r="F5298" s="31"/>
      <c r="H5298" s="36"/>
    </row>
    <row r="5299" spans="3:8" x14ac:dyDescent="0.25">
      <c r="C5299" s="31"/>
      <c r="D5299" s="31"/>
      <c r="E5299" s="18"/>
      <c r="F5299" s="31"/>
      <c r="H5299" s="36"/>
    </row>
    <row r="5300" spans="3:8" x14ac:dyDescent="0.25">
      <c r="C5300" s="31"/>
      <c r="D5300" s="31"/>
      <c r="E5300" s="18"/>
      <c r="F5300" s="31"/>
      <c r="H5300" s="36"/>
    </row>
    <row r="5301" spans="3:8" x14ac:dyDescent="0.25">
      <c r="C5301" s="31"/>
      <c r="D5301" s="31"/>
      <c r="E5301" s="18"/>
      <c r="F5301" s="31"/>
      <c r="H5301" s="36"/>
    </row>
    <row r="5302" spans="3:8" x14ac:dyDescent="0.25">
      <c r="C5302" s="31"/>
      <c r="D5302" s="31"/>
      <c r="E5302" s="18"/>
      <c r="F5302" s="31"/>
      <c r="H5302" s="36"/>
    </row>
    <row r="5303" spans="3:8" x14ac:dyDescent="0.25">
      <c r="C5303" s="31"/>
      <c r="D5303" s="31"/>
      <c r="E5303" s="18"/>
      <c r="F5303" s="31"/>
      <c r="H5303" s="36"/>
    </row>
    <row r="5304" spans="3:8" x14ac:dyDescent="0.25">
      <c r="C5304" s="31"/>
      <c r="D5304" s="31"/>
      <c r="E5304" s="18"/>
      <c r="F5304" s="31"/>
      <c r="H5304" s="36"/>
    </row>
    <row r="5305" spans="3:8" x14ac:dyDescent="0.25">
      <c r="C5305" s="31"/>
      <c r="D5305" s="31"/>
      <c r="E5305" s="18"/>
      <c r="F5305" s="31"/>
      <c r="H5305" s="36"/>
    </row>
    <row r="5306" spans="3:8" x14ac:dyDescent="0.25">
      <c r="C5306" s="31"/>
      <c r="D5306" s="31"/>
      <c r="E5306" s="18"/>
      <c r="F5306" s="31"/>
      <c r="H5306" s="36"/>
    </row>
    <row r="5307" spans="3:8" x14ac:dyDescent="0.25">
      <c r="C5307" s="31"/>
      <c r="D5307" s="31"/>
      <c r="E5307" s="18"/>
      <c r="F5307" s="31"/>
      <c r="H5307" s="36"/>
    </row>
    <row r="5308" spans="3:8" x14ac:dyDescent="0.25">
      <c r="C5308" s="31"/>
      <c r="D5308" s="31"/>
      <c r="E5308" s="18"/>
      <c r="F5308" s="31"/>
      <c r="H5308" s="36"/>
    </row>
    <row r="5309" spans="3:8" x14ac:dyDescent="0.25">
      <c r="C5309" s="31"/>
      <c r="D5309" s="31"/>
      <c r="E5309" s="18"/>
      <c r="F5309" s="31"/>
      <c r="H5309" s="36"/>
    </row>
    <row r="5310" spans="3:8" x14ac:dyDescent="0.25">
      <c r="C5310" s="31"/>
      <c r="D5310" s="31"/>
      <c r="E5310" s="18"/>
      <c r="F5310" s="31"/>
      <c r="H5310" s="36"/>
    </row>
    <row r="5311" spans="3:8" x14ac:dyDescent="0.25">
      <c r="C5311" s="31"/>
      <c r="D5311" s="31"/>
      <c r="E5311" s="18"/>
      <c r="F5311" s="31"/>
      <c r="H5311" s="36"/>
    </row>
    <row r="5312" spans="3:8" x14ac:dyDescent="0.25">
      <c r="C5312" s="31"/>
      <c r="D5312" s="31"/>
      <c r="E5312" s="18"/>
      <c r="F5312" s="31"/>
      <c r="H5312" s="36"/>
    </row>
    <row r="5313" spans="3:8" x14ac:dyDescent="0.25">
      <c r="C5313" s="31"/>
      <c r="D5313" s="31"/>
      <c r="E5313" s="18"/>
      <c r="F5313" s="31"/>
      <c r="H5313" s="36"/>
    </row>
    <row r="5314" spans="3:8" x14ac:dyDescent="0.25">
      <c r="C5314" s="31"/>
      <c r="D5314" s="31"/>
      <c r="E5314" s="18"/>
      <c r="F5314" s="31"/>
      <c r="H5314" s="36"/>
    </row>
    <row r="5315" spans="3:8" x14ac:dyDescent="0.25">
      <c r="C5315" s="31"/>
      <c r="D5315" s="31"/>
      <c r="E5315" s="18"/>
      <c r="F5315" s="31"/>
      <c r="H5315" s="36"/>
    </row>
    <row r="5316" spans="3:8" x14ac:dyDescent="0.25">
      <c r="C5316" s="31"/>
      <c r="D5316" s="31"/>
      <c r="E5316" s="18"/>
      <c r="F5316" s="31"/>
      <c r="H5316" s="36"/>
    </row>
    <row r="5317" spans="3:8" x14ac:dyDescent="0.25">
      <c r="C5317" s="31"/>
      <c r="D5317" s="31"/>
      <c r="E5317" s="18"/>
      <c r="F5317" s="31"/>
      <c r="H5317" s="36"/>
    </row>
    <row r="5318" spans="3:8" x14ac:dyDescent="0.25">
      <c r="C5318" s="31"/>
      <c r="D5318" s="31"/>
      <c r="E5318" s="18"/>
      <c r="F5318" s="31"/>
      <c r="H5318" s="36"/>
    </row>
    <row r="5319" spans="3:8" x14ac:dyDescent="0.25">
      <c r="C5319" s="31"/>
      <c r="D5319" s="31"/>
      <c r="E5319" s="18"/>
      <c r="F5319" s="31"/>
      <c r="H5319" s="36"/>
    </row>
    <row r="5320" spans="3:8" x14ac:dyDescent="0.25">
      <c r="C5320" s="31"/>
      <c r="D5320" s="31"/>
      <c r="E5320" s="18"/>
      <c r="F5320" s="31"/>
      <c r="H5320" s="36"/>
    </row>
    <row r="5321" spans="3:8" x14ac:dyDescent="0.25">
      <c r="C5321" s="31"/>
      <c r="D5321" s="31"/>
      <c r="E5321" s="18"/>
      <c r="F5321" s="31"/>
      <c r="H5321" s="36"/>
    </row>
    <row r="5322" spans="3:8" x14ac:dyDescent="0.25">
      <c r="C5322" s="31"/>
      <c r="D5322" s="31"/>
      <c r="E5322" s="18"/>
      <c r="F5322" s="31"/>
      <c r="H5322" s="36"/>
    </row>
    <row r="5323" spans="3:8" x14ac:dyDescent="0.25">
      <c r="C5323" s="31"/>
      <c r="D5323" s="31"/>
      <c r="E5323" s="18"/>
      <c r="F5323" s="31"/>
      <c r="H5323" s="36"/>
    </row>
    <row r="5324" spans="3:8" x14ac:dyDescent="0.25">
      <c r="C5324" s="31"/>
      <c r="D5324" s="31"/>
      <c r="E5324" s="18"/>
      <c r="F5324" s="31"/>
      <c r="H5324" s="36"/>
    </row>
    <row r="5325" spans="3:8" x14ac:dyDescent="0.25">
      <c r="C5325" s="31"/>
      <c r="D5325" s="31"/>
      <c r="E5325" s="18"/>
      <c r="F5325" s="31"/>
      <c r="H5325" s="36"/>
    </row>
    <row r="5326" spans="3:8" x14ac:dyDescent="0.25">
      <c r="C5326" s="31"/>
      <c r="D5326" s="31"/>
      <c r="E5326" s="18"/>
      <c r="F5326" s="31"/>
      <c r="H5326" s="36"/>
    </row>
    <row r="5327" spans="3:8" x14ac:dyDescent="0.25">
      <c r="C5327" s="31"/>
      <c r="D5327" s="31"/>
      <c r="E5327" s="18"/>
      <c r="F5327" s="31"/>
      <c r="H5327" s="36"/>
    </row>
    <row r="5328" spans="3:8" x14ac:dyDescent="0.25">
      <c r="C5328" s="31"/>
      <c r="D5328" s="31"/>
      <c r="E5328" s="18"/>
      <c r="F5328" s="31"/>
      <c r="H5328" s="36"/>
    </row>
    <row r="5329" spans="3:8" x14ac:dyDescent="0.25">
      <c r="C5329" s="31"/>
      <c r="D5329" s="31"/>
      <c r="E5329" s="18"/>
      <c r="F5329" s="31"/>
      <c r="H5329" s="36"/>
    </row>
    <row r="5330" spans="3:8" x14ac:dyDescent="0.25">
      <c r="C5330" s="31"/>
      <c r="D5330" s="31"/>
      <c r="E5330" s="18"/>
      <c r="F5330" s="31"/>
      <c r="H5330" s="36"/>
    </row>
    <row r="5331" spans="3:8" x14ac:dyDescent="0.25">
      <c r="C5331" s="31"/>
      <c r="D5331" s="31"/>
      <c r="E5331" s="18"/>
      <c r="F5331" s="31"/>
      <c r="H5331" s="36"/>
    </row>
    <row r="5332" spans="3:8" x14ac:dyDescent="0.25">
      <c r="C5332" s="31"/>
      <c r="D5332" s="31"/>
      <c r="E5332" s="18"/>
      <c r="F5332" s="31"/>
      <c r="H5332" s="36"/>
    </row>
    <row r="5333" spans="3:8" x14ac:dyDescent="0.25">
      <c r="C5333" s="31"/>
      <c r="D5333" s="31"/>
      <c r="E5333" s="18"/>
      <c r="F5333" s="31"/>
      <c r="H5333" s="36"/>
    </row>
    <row r="5334" spans="3:8" x14ac:dyDescent="0.25">
      <c r="C5334" s="31"/>
      <c r="D5334" s="31"/>
      <c r="E5334" s="18"/>
      <c r="F5334" s="31"/>
      <c r="H5334" s="36"/>
    </row>
    <row r="5335" spans="3:8" x14ac:dyDescent="0.25">
      <c r="C5335" s="31"/>
      <c r="D5335" s="31"/>
      <c r="E5335" s="18"/>
      <c r="F5335" s="31"/>
      <c r="H5335" s="36"/>
    </row>
    <row r="5336" spans="3:8" x14ac:dyDescent="0.25">
      <c r="C5336" s="31"/>
      <c r="D5336" s="31"/>
      <c r="E5336" s="18"/>
      <c r="F5336" s="31"/>
      <c r="H5336" s="36"/>
    </row>
    <row r="5337" spans="3:8" x14ac:dyDescent="0.25">
      <c r="C5337" s="31"/>
      <c r="D5337" s="31"/>
      <c r="E5337" s="18"/>
      <c r="F5337" s="31"/>
      <c r="H5337" s="36"/>
    </row>
    <row r="5338" spans="3:8" x14ac:dyDescent="0.25">
      <c r="C5338" s="31"/>
      <c r="D5338" s="31"/>
      <c r="E5338" s="18"/>
      <c r="F5338" s="31"/>
      <c r="H5338" s="36"/>
    </row>
    <row r="5339" spans="3:8" x14ac:dyDescent="0.25">
      <c r="C5339" s="31"/>
      <c r="D5339" s="31"/>
      <c r="E5339" s="18"/>
      <c r="F5339" s="31"/>
      <c r="H5339" s="36"/>
    </row>
    <row r="5340" spans="3:8" x14ac:dyDescent="0.25">
      <c r="C5340" s="31"/>
      <c r="D5340" s="31"/>
      <c r="E5340" s="18"/>
      <c r="F5340" s="31"/>
      <c r="H5340" s="36"/>
    </row>
    <row r="5341" spans="3:8" x14ac:dyDescent="0.25">
      <c r="C5341" s="31"/>
      <c r="D5341" s="31"/>
      <c r="E5341" s="18"/>
      <c r="F5341" s="31"/>
      <c r="H5341" s="36"/>
    </row>
    <row r="5342" spans="3:8" x14ac:dyDescent="0.25">
      <c r="C5342" s="31"/>
      <c r="D5342" s="31"/>
      <c r="E5342" s="18"/>
      <c r="F5342" s="31"/>
      <c r="H5342" s="36"/>
    </row>
    <row r="5343" spans="3:8" x14ac:dyDescent="0.25">
      <c r="C5343" s="31"/>
      <c r="D5343" s="31"/>
      <c r="E5343" s="18"/>
      <c r="F5343" s="31"/>
      <c r="H5343" s="36"/>
    </row>
    <row r="5344" spans="3:8" x14ac:dyDescent="0.25">
      <c r="C5344" s="31"/>
      <c r="D5344" s="31"/>
      <c r="E5344" s="18"/>
      <c r="F5344" s="31"/>
      <c r="H5344" s="36"/>
    </row>
    <row r="5345" spans="3:8" x14ac:dyDescent="0.25">
      <c r="C5345" s="31"/>
      <c r="D5345" s="31"/>
      <c r="E5345" s="18"/>
      <c r="F5345" s="31"/>
      <c r="H5345" s="36"/>
    </row>
    <row r="5346" spans="3:8" x14ac:dyDescent="0.25">
      <c r="C5346" s="31"/>
      <c r="D5346" s="31"/>
      <c r="E5346" s="18"/>
      <c r="F5346" s="31"/>
      <c r="H5346" s="36"/>
    </row>
    <row r="5347" spans="3:8" x14ac:dyDescent="0.25">
      <c r="C5347" s="31"/>
      <c r="D5347" s="31"/>
      <c r="E5347" s="18"/>
      <c r="F5347" s="31"/>
      <c r="H5347" s="36"/>
    </row>
    <row r="5348" spans="3:8" x14ac:dyDescent="0.25">
      <c r="C5348" s="31"/>
      <c r="D5348" s="31"/>
      <c r="E5348" s="18"/>
      <c r="F5348" s="31"/>
      <c r="H5348" s="36"/>
    </row>
    <row r="5349" spans="3:8" x14ac:dyDescent="0.25">
      <c r="C5349" s="31"/>
      <c r="D5349" s="31"/>
      <c r="E5349" s="18"/>
      <c r="F5349" s="31"/>
      <c r="H5349" s="36"/>
    </row>
    <row r="5350" spans="3:8" x14ac:dyDescent="0.25">
      <c r="C5350" s="31"/>
      <c r="D5350" s="31"/>
      <c r="E5350" s="18"/>
      <c r="F5350" s="31"/>
      <c r="H5350" s="36"/>
    </row>
    <row r="5351" spans="3:8" x14ac:dyDescent="0.25">
      <c r="C5351" s="31"/>
      <c r="D5351" s="31"/>
      <c r="E5351" s="18"/>
      <c r="F5351" s="31"/>
      <c r="H5351" s="36"/>
    </row>
    <row r="5352" spans="3:8" x14ac:dyDescent="0.25">
      <c r="C5352" s="31"/>
      <c r="D5352" s="31"/>
      <c r="E5352" s="18"/>
      <c r="F5352" s="31"/>
      <c r="H5352" s="36"/>
    </row>
    <row r="5353" spans="3:8" x14ac:dyDescent="0.25">
      <c r="C5353" s="31"/>
      <c r="D5353" s="31"/>
      <c r="E5353" s="18"/>
      <c r="F5353" s="31"/>
      <c r="H5353" s="36"/>
    </row>
    <row r="5354" spans="3:8" x14ac:dyDescent="0.25">
      <c r="C5354" s="31"/>
      <c r="D5354" s="31"/>
      <c r="E5354" s="18"/>
      <c r="F5354" s="31"/>
      <c r="H5354" s="36"/>
    </row>
    <row r="5355" spans="3:8" x14ac:dyDescent="0.25">
      <c r="C5355" s="31"/>
      <c r="D5355" s="31"/>
      <c r="E5355" s="18"/>
      <c r="F5355" s="31"/>
      <c r="H5355" s="36"/>
    </row>
    <row r="5356" spans="3:8" x14ac:dyDescent="0.25">
      <c r="C5356" s="31"/>
      <c r="D5356" s="31"/>
      <c r="E5356" s="18"/>
      <c r="F5356" s="31"/>
      <c r="H5356" s="36"/>
    </row>
    <row r="5357" spans="3:8" x14ac:dyDescent="0.25">
      <c r="C5357" s="31"/>
      <c r="D5357" s="31"/>
      <c r="E5357" s="18"/>
      <c r="F5357" s="31"/>
      <c r="H5357" s="36"/>
    </row>
    <row r="5358" spans="3:8" x14ac:dyDescent="0.25">
      <c r="C5358" s="31"/>
      <c r="D5358" s="31"/>
      <c r="E5358" s="18"/>
      <c r="F5358" s="31"/>
      <c r="H5358" s="36"/>
    </row>
    <row r="5359" spans="3:8" x14ac:dyDescent="0.25">
      <c r="C5359" s="31"/>
      <c r="D5359" s="31"/>
      <c r="E5359" s="18"/>
      <c r="F5359" s="31"/>
      <c r="H5359" s="36"/>
    </row>
    <row r="5360" spans="3:8" x14ac:dyDescent="0.25">
      <c r="C5360" s="31"/>
      <c r="D5360" s="31"/>
      <c r="E5360" s="18"/>
      <c r="F5360" s="31"/>
      <c r="H5360" s="36"/>
    </row>
    <row r="5361" spans="3:8" x14ac:dyDescent="0.25">
      <c r="C5361" s="31"/>
      <c r="D5361" s="31"/>
      <c r="E5361" s="18"/>
      <c r="F5361" s="31"/>
      <c r="H5361" s="36"/>
    </row>
    <row r="5362" spans="3:8" x14ac:dyDescent="0.25">
      <c r="C5362" s="31"/>
      <c r="D5362" s="31"/>
      <c r="E5362" s="18"/>
      <c r="F5362" s="31"/>
      <c r="H5362" s="36"/>
    </row>
    <row r="5363" spans="3:8" x14ac:dyDescent="0.25">
      <c r="C5363" s="31"/>
      <c r="D5363" s="31"/>
      <c r="E5363" s="18"/>
      <c r="F5363" s="31"/>
      <c r="H5363" s="36"/>
    </row>
    <row r="5364" spans="3:8" x14ac:dyDescent="0.25">
      <c r="C5364" s="31"/>
      <c r="D5364" s="31"/>
      <c r="E5364" s="18"/>
      <c r="F5364" s="31"/>
      <c r="H5364" s="36"/>
    </row>
    <row r="5365" spans="3:8" x14ac:dyDescent="0.25">
      <c r="C5365" s="31"/>
      <c r="D5365" s="31"/>
      <c r="E5365" s="18"/>
      <c r="F5365" s="31"/>
      <c r="H5365" s="36"/>
    </row>
    <row r="5366" spans="3:8" x14ac:dyDescent="0.25">
      <c r="C5366" s="31"/>
      <c r="D5366" s="31"/>
      <c r="E5366" s="18"/>
      <c r="F5366" s="31"/>
      <c r="H5366" s="36"/>
    </row>
    <row r="5367" spans="3:8" x14ac:dyDescent="0.25">
      <c r="C5367" s="31"/>
      <c r="D5367" s="31"/>
      <c r="E5367" s="18"/>
      <c r="F5367" s="31"/>
      <c r="H5367" s="36"/>
    </row>
    <row r="5368" spans="3:8" x14ac:dyDescent="0.25">
      <c r="C5368" s="31"/>
      <c r="D5368" s="31"/>
      <c r="E5368" s="18"/>
      <c r="F5368" s="31"/>
      <c r="H5368" s="36"/>
    </row>
    <row r="5369" spans="3:8" x14ac:dyDescent="0.25">
      <c r="C5369" s="31"/>
      <c r="D5369" s="31"/>
      <c r="E5369" s="18"/>
      <c r="F5369" s="31"/>
      <c r="H5369" s="36"/>
    </row>
    <row r="5370" spans="3:8" x14ac:dyDescent="0.25">
      <c r="C5370" s="31"/>
      <c r="D5370" s="31"/>
      <c r="E5370" s="18"/>
      <c r="F5370" s="31"/>
      <c r="H5370" s="36"/>
    </row>
    <row r="5371" spans="3:8" x14ac:dyDescent="0.25">
      <c r="C5371" s="31"/>
      <c r="D5371" s="31"/>
      <c r="E5371" s="18"/>
      <c r="F5371" s="31"/>
      <c r="H5371" s="36"/>
    </row>
    <row r="5372" spans="3:8" x14ac:dyDescent="0.25">
      <c r="C5372" s="31"/>
      <c r="D5372" s="31"/>
      <c r="E5372" s="18"/>
      <c r="F5372" s="31"/>
      <c r="H5372" s="36"/>
    </row>
    <row r="5373" spans="3:8" x14ac:dyDescent="0.25">
      <c r="C5373" s="31"/>
      <c r="D5373" s="31"/>
      <c r="E5373" s="18"/>
      <c r="F5373" s="31"/>
      <c r="H5373" s="36"/>
    </row>
    <row r="5374" spans="3:8" x14ac:dyDescent="0.25">
      <c r="C5374" s="31"/>
      <c r="D5374" s="31"/>
      <c r="E5374" s="18"/>
      <c r="F5374" s="31"/>
      <c r="H5374" s="36"/>
    </row>
    <row r="5375" spans="3:8" x14ac:dyDescent="0.25">
      <c r="C5375" s="31"/>
      <c r="D5375" s="31"/>
      <c r="E5375" s="18"/>
      <c r="F5375" s="31"/>
      <c r="H5375" s="36"/>
    </row>
    <row r="5376" spans="3:8" x14ac:dyDescent="0.25">
      <c r="C5376" s="31"/>
      <c r="D5376" s="31"/>
      <c r="E5376" s="18"/>
      <c r="F5376" s="31"/>
      <c r="H5376" s="36"/>
    </row>
    <row r="5377" spans="3:8" x14ac:dyDescent="0.25">
      <c r="C5377" s="31"/>
      <c r="D5377" s="31"/>
      <c r="E5377" s="18"/>
      <c r="F5377" s="31"/>
      <c r="H5377" s="36"/>
    </row>
    <row r="5378" spans="3:8" x14ac:dyDescent="0.25">
      <c r="C5378" s="31"/>
      <c r="D5378" s="31"/>
      <c r="E5378" s="18"/>
      <c r="F5378" s="31"/>
      <c r="H5378" s="36"/>
    </row>
    <row r="5379" spans="3:8" x14ac:dyDescent="0.25">
      <c r="C5379" s="31"/>
      <c r="D5379" s="31"/>
      <c r="E5379" s="18"/>
      <c r="F5379" s="31"/>
      <c r="H5379" s="36"/>
    </row>
    <row r="5380" spans="3:8" x14ac:dyDescent="0.25">
      <c r="C5380" s="31"/>
      <c r="D5380" s="31"/>
      <c r="E5380" s="18"/>
      <c r="F5380" s="31"/>
      <c r="H5380" s="36"/>
    </row>
    <row r="5381" spans="3:8" x14ac:dyDescent="0.25">
      <c r="C5381" s="31"/>
      <c r="D5381" s="31"/>
      <c r="E5381" s="18"/>
      <c r="F5381" s="31"/>
      <c r="H5381" s="36"/>
    </row>
    <row r="5382" spans="3:8" x14ac:dyDescent="0.25">
      <c r="C5382" s="31"/>
      <c r="D5382" s="31"/>
      <c r="E5382" s="18"/>
      <c r="F5382" s="31"/>
      <c r="H5382" s="36"/>
    </row>
    <row r="5383" spans="3:8" x14ac:dyDescent="0.25">
      <c r="C5383" s="31"/>
      <c r="D5383" s="31"/>
      <c r="E5383" s="18"/>
      <c r="F5383" s="31"/>
      <c r="H5383" s="36"/>
    </row>
    <row r="5384" spans="3:8" x14ac:dyDescent="0.25">
      <c r="C5384" s="31"/>
      <c r="D5384" s="31"/>
      <c r="E5384" s="18"/>
      <c r="F5384" s="31"/>
      <c r="H5384" s="36"/>
    </row>
    <row r="5385" spans="3:8" x14ac:dyDescent="0.25">
      <c r="C5385" s="31"/>
      <c r="D5385" s="31"/>
      <c r="E5385" s="18"/>
      <c r="F5385" s="31"/>
      <c r="H5385" s="36"/>
    </row>
    <row r="5386" spans="3:8" x14ac:dyDescent="0.25">
      <c r="C5386" s="31"/>
      <c r="D5386" s="31"/>
      <c r="E5386" s="18"/>
      <c r="F5386" s="31"/>
      <c r="H5386" s="36"/>
    </row>
    <row r="5387" spans="3:8" x14ac:dyDescent="0.25">
      <c r="C5387" s="31"/>
      <c r="D5387" s="31"/>
      <c r="E5387" s="18"/>
      <c r="F5387" s="31"/>
      <c r="H5387" s="36"/>
    </row>
    <row r="5388" spans="3:8" x14ac:dyDescent="0.25">
      <c r="C5388" s="31"/>
      <c r="D5388" s="31"/>
      <c r="E5388" s="18"/>
      <c r="F5388" s="31"/>
      <c r="H5388" s="36"/>
    </row>
    <row r="5389" spans="3:8" x14ac:dyDescent="0.25">
      <c r="C5389" s="31"/>
      <c r="D5389" s="31"/>
      <c r="E5389" s="18"/>
      <c r="F5389" s="31"/>
      <c r="H5389" s="36"/>
    </row>
    <row r="5390" spans="3:8" x14ac:dyDescent="0.25">
      <c r="C5390" s="31"/>
      <c r="D5390" s="31"/>
      <c r="E5390" s="18"/>
      <c r="F5390" s="31"/>
      <c r="H5390" s="36"/>
    </row>
    <row r="5391" spans="3:8" x14ac:dyDescent="0.25">
      <c r="C5391" s="31"/>
      <c r="D5391" s="31"/>
      <c r="E5391" s="18"/>
      <c r="F5391" s="31"/>
      <c r="H5391" s="36"/>
    </row>
    <row r="5392" spans="3:8" x14ac:dyDescent="0.25">
      <c r="C5392" s="31"/>
      <c r="D5392" s="31"/>
      <c r="E5392" s="18"/>
      <c r="F5392" s="31"/>
      <c r="H5392" s="36"/>
    </row>
    <row r="5393" spans="3:8" x14ac:dyDescent="0.25">
      <c r="C5393" s="31"/>
      <c r="D5393" s="31"/>
      <c r="E5393" s="18"/>
      <c r="F5393" s="31"/>
      <c r="H5393" s="36"/>
    </row>
    <row r="5394" spans="3:8" x14ac:dyDescent="0.25">
      <c r="C5394" s="31"/>
      <c r="D5394" s="31"/>
      <c r="E5394" s="18"/>
      <c r="F5394" s="31"/>
      <c r="H5394" s="36"/>
    </row>
    <row r="5395" spans="3:8" x14ac:dyDescent="0.25">
      <c r="C5395" s="31"/>
      <c r="D5395" s="31"/>
      <c r="E5395" s="18"/>
      <c r="F5395" s="31"/>
      <c r="H5395" s="36"/>
    </row>
    <row r="5396" spans="3:8" x14ac:dyDescent="0.25">
      <c r="C5396" s="31"/>
      <c r="D5396" s="31"/>
      <c r="E5396" s="18"/>
      <c r="F5396" s="31"/>
      <c r="H5396" s="36"/>
    </row>
    <row r="5397" spans="3:8" x14ac:dyDescent="0.25">
      <c r="C5397" s="31"/>
      <c r="D5397" s="31"/>
      <c r="E5397" s="18"/>
      <c r="F5397" s="31"/>
      <c r="H5397" s="36"/>
    </row>
    <row r="5398" spans="3:8" x14ac:dyDescent="0.25">
      <c r="C5398" s="31"/>
      <c r="D5398" s="31"/>
      <c r="E5398" s="18"/>
      <c r="F5398" s="31"/>
      <c r="H5398" s="36"/>
    </row>
    <row r="5399" spans="3:8" x14ac:dyDescent="0.25">
      <c r="C5399" s="31"/>
      <c r="D5399" s="31"/>
      <c r="E5399" s="18"/>
      <c r="F5399" s="31"/>
      <c r="H5399" s="36"/>
    </row>
    <row r="5400" spans="3:8" x14ac:dyDescent="0.25">
      <c r="C5400" s="31"/>
      <c r="D5400" s="31"/>
      <c r="E5400" s="18"/>
      <c r="F5400" s="31"/>
      <c r="H5400" s="36"/>
    </row>
    <row r="5401" spans="3:8" x14ac:dyDescent="0.25">
      <c r="C5401" s="31"/>
      <c r="D5401" s="31"/>
      <c r="E5401" s="18"/>
      <c r="F5401" s="31"/>
      <c r="H5401" s="36"/>
    </row>
    <row r="5402" spans="3:8" x14ac:dyDescent="0.25">
      <c r="C5402" s="31"/>
      <c r="D5402" s="31"/>
      <c r="E5402" s="18"/>
      <c r="F5402" s="31"/>
      <c r="H5402" s="36"/>
    </row>
    <row r="5403" spans="3:8" x14ac:dyDescent="0.25">
      <c r="C5403" s="31"/>
      <c r="D5403" s="31"/>
      <c r="E5403" s="18"/>
      <c r="F5403" s="31"/>
      <c r="H5403" s="36"/>
    </row>
    <row r="5404" spans="3:8" x14ac:dyDescent="0.25">
      <c r="C5404" s="31"/>
      <c r="D5404" s="31"/>
      <c r="E5404" s="18"/>
      <c r="F5404" s="31"/>
      <c r="H5404" s="36"/>
    </row>
    <row r="5405" spans="3:8" x14ac:dyDescent="0.25">
      <c r="C5405" s="31"/>
      <c r="D5405" s="31"/>
      <c r="E5405" s="18"/>
      <c r="F5405" s="31"/>
      <c r="H5405" s="36"/>
    </row>
    <row r="5406" spans="3:8" x14ac:dyDescent="0.25">
      <c r="C5406" s="31"/>
      <c r="D5406" s="31"/>
      <c r="E5406" s="18"/>
      <c r="F5406" s="31"/>
      <c r="H5406" s="36"/>
    </row>
    <row r="5407" spans="3:8" x14ac:dyDescent="0.25">
      <c r="C5407" s="31"/>
      <c r="D5407" s="31"/>
      <c r="E5407" s="18"/>
      <c r="F5407" s="31"/>
      <c r="H5407" s="36"/>
    </row>
    <row r="5408" spans="3:8" x14ac:dyDescent="0.25">
      <c r="C5408" s="31"/>
      <c r="D5408" s="31"/>
      <c r="E5408" s="18"/>
      <c r="F5408" s="31"/>
      <c r="H5408" s="36"/>
    </row>
    <row r="5409" spans="3:8" x14ac:dyDescent="0.25">
      <c r="C5409" s="31"/>
      <c r="D5409" s="31"/>
      <c r="E5409" s="18"/>
      <c r="F5409" s="31"/>
      <c r="H5409" s="36"/>
    </row>
    <row r="5410" spans="3:8" x14ac:dyDescent="0.25">
      <c r="C5410" s="31"/>
      <c r="D5410" s="31"/>
      <c r="E5410" s="18"/>
      <c r="F5410" s="31"/>
      <c r="H5410" s="36"/>
    </row>
    <row r="5411" spans="3:8" x14ac:dyDescent="0.25">
      <c r="C5411" s="31"/>
      <c r="D5411" s="31"/>
      <c r="E5411" s="18"/>
      <c r="F5411" s="31"/>
      <c r="H5411" s="36"/>
    </row>
    <row r="5412" spans="3:8" x14ac:dyDescent="0.25">
      <c r="C5412" s="31"/>
      <c r="D5412" s="31"/>
      <c r="E5412" s="18"/>
      <c r="F5412" s="31"/>
      <c r="H5412" s="36"/>
    </row>
    <row r="5413" spans="3:8" x14ac:dyDescent="0.25">
      <c r="C5413" s="31"/>
      <c r="D5413" s="31"/>
      <c r="E5413" s="18"/>
      <c r="F5413" s="31"/>
      <c r="H5413" s="36"/>
    </row>
    <row r="5414" spans="3:8" x14ac:dyDescent="0.25">
      <c r="C5414" s="31"/>
      <c r="D5414" s="31"/>
      <c r="E5414" s="18"/>
      <c r="F5414" s="31"/>
      <c r="H5414" s="36"/>
    </row>
    <row r="5415" spans="3:8" x14ac:dyDescent="0.25">
      <c r="C5415" s="31"/>
      <c r="D5415" s="31"/>
      <c r="E5415" s="18"/>
      <c r="F5415" s="31"/>
      <c r="H5415" s="36"/>
    </row>
    <row r="5416" spans="3:8" x14ac:dyDescent="0.25">
      <c r="C5416" s="31"/>
      <c r="D5416" s="31"/>
      <c r="E5416" s="18"/>
      <c r="F5416" s="31"/>
      <c r="H5416" s="36"/>
    </row>
    <row r="5417" spans="3:8" x14ac:dyDescent="0.25">
      <c r="C5417" s="31"/>
      <c r="D5417" s="31"/>
      <c r="E5417" s="18"/>
      <c r="F5417" s="31"/>
      <c r="H5417" s="36"/>
    </row>
    <row r="5418" spans="3:8" x14ac:dyDescent="0.25">
      <c r="C5418" s="31"/>
      <c r="D5418" s="31"/>
      <c r="E5418" s="18"/>
      <c r="F5418" s="31"/>
      <c r="H5418" s="36"/>
    </row>
    <row r="5419" spans="3:8" x14ac:dyDescent="0.25">
      <c r="C5419" s="31"/>
      <c r="D5419" s="31"/>
      <c r="E5419" s="18"/>
      <c r="F5419" s="31"/>
      <c r="H5419" s="36"/>
    </row>
    <row r="5420" spans="3:8" x14ac:dyDescent="0.25">
      <c r="C5420" s="31"/>
      <c r="D5420" s="31"/>
      <c r="E5420" s="18"/>
      <c r="F5420" s="31"/>
      <c r="H5420" s="36"/>
    </row>
    <row r="5421" spans="3:8" x14ac:dyDescent="0.25">
      <c r="C5421" s="31"/>
      <c r="D5421" s="31"/>
      <c r="E5421" s="18"/>
      <c r="F5421" s="31"/>
      <c r="H5421" s="36"/>
    </row>
    <row r="5422" spans="3:8" x14ac:dyDescent="0.25">
      <c r="C5422" s="31"/>
      <c r="D5422" s="31"/>
      <c r="E5422" s="18"/>
      <c r="F5422" s="31"/>
      <c r="H5422" s="36"/>
    </row>
    <row r="5423" spans="3:8" x14ac:dyDescent="0.25">
      <c r="C5423" s="31"/>
      <c r="D5423" s="31"/>
      <c r="E5423" s="18"/>
      <c r="F5423" s="31"/>
      <c r="H5423" s="36"/>
    </row>
    <row r="5424" spans="3:8" x14ac:dyDescent="0.25">
      <c r="C5424" s="31"/>
      <c r="D5424" s="31"/>
      <c r="E5424" s="18"/>
      <c r="F5424" s="31"/>
      <c r="H5424" s="36"/>
    </row>
    <row r="5425" spans="3:8" x14ac:dyDescent="0.25">
      <c r="C5425" s="31"/>
      <c r="D5425" s="31"/>
      <c r="E5425" s="18"/>
      <c r="F5425" s="31"/>
      <c r="H5425" s="36"/>
    </row>
    <row r="5426" spans="3:8" x14ac:dyDescent="0.25">
      <c r="C5426" s="31"/>
      <c r="D5426" s="31"/>
      <c r="E5426" s="18"/>
      <c r="F5426" s="31"/>
      <c r="H5426" s="36"/>
    </row>
    <row r="5427" spans="3:8" x14ac:dyDescent="0.25">
      <c r="C5427" s="31"/>
      <c r="D5427" s="31"/>
      <c r="E5427" s="18"/>
      <c r="F5427" s="31"/>
      <c r="H5427" s="36"/>
    </row>
    <row r="5428" spans="3:8" x14ac:dyDescent="0.25">
      <c r="C5428" s="31"/>
      <c r="D5428" s="31"/>
      <c r="E5428" s="18"/>
      <c r="F5428" s="31"/>
      <c r="H5428" s="36"/>
    </row>
    <row r="5429" spans="3:8" x14ac:dyDescent="0.25">
      <c r="C5429" s="31"/>
      <c r="D5429" s="31"/>
      <c r="E5429" s="18"/>
      <c r="F5429" s="31"/>
      <c r="H5429" s="36"/>
    </row>
    <row r="5430" spans="3:8" x14ac:dyDescent="0.25">
      <c r="C5430" s="31"/>
      <c r="D5430" s="31"/>
      <c r="E5430" s="18"/>
      <c r="F5430" s="31"/>
      <c r="H5430" s="36"/>
    </row>
    <row r="5431" spans="3:8" x14ac:dyDescent="0.25">
      <c r="C5431" s="31"/>
      <c r="D5431" s="31"/>
      <c r="E5431" s="18"/>
      <c r="F5431" s="31"/>
      <c r="H5431" s="36"/>
    </row>
    <row r="5432" spans="3:8" x14ac:dyDescent="0.25">
      <c r="C5432" s="31"/>
      <c r="D5432" s="31"/>
      <c r="E5432" s="18"/>
      <c r="F5432" s="31"/>
      <c r="H5432" s="36"/>
    </row>
    <row r="5433" spans="3:8" x14ac:dyDescent="0.25">
      <c r="C5433" s="31"/>
      <c r="D5433" s="31"/>
      <c r="E5433" s="18"/>
      <c r="F5433" s="31"/>
      <c r="H5433" s="36"/>
    </row>
    <row r="5434" spans="3:8" x14ac:dyDescent="0.25">
      <c r="C5434" s="31"/>
      <c r="D5434" s="31"/>
      <c r="E5434" s="18"/>
      <c r="F5434" s="31"/>
      <c r="H5434" s="36"/>
    </row>
    <row r="5435" spans="3:8" x14ac:dyDescent="0.25">
      <c r="C5435" s="31"/>
      <c r="D5435" s="31"/>
      <c r="E5435" s="18"/>
      <c r="F5435" s="31"/>
      <c r="H5435" s="36"/>
    </row>
    <row r="5436" spans="3:8" x14ac:dyDescent="0.25">
      <c r="C5436" s="31"/>
      <c r="D5436" s="31"/>
      <c r="E5436" s="18"/>
      <c r="F5436" s="31"/>
      <c r="H5436" s="36"/>
    </row>
    <row r="5437" spans="3:8" x14ac:dyDescent="0.25">
      <c r="C5437" s="31"/>
      <c r="D5437" s="31"/>
      <c r="E5437" s="18"/>
      <c r="F5437" s="31"/>
      <c r="H5437" s="36"/>
    </row>
    <row r="5438" spans="3:8" x14ac:dyDescent="0.25">
      <c r="C5438" s="31"/>
      <c r="D5438" s="31"/>
      <c r="E5438" s="18"/>
      <c r="F5438" s="31"/>
      <c r="H5438" s="36"/>
    </row>
    <row r="5439" spans="3:8" x14ac:dyDescent="0.25">
      <c r="C5439" s="31"/>
      <c r="D5439" s="31"/>
      <c r="E5439" s="18"/>
      <c r="F5439" s="31"/>
      <c r="H5439" s="36"/>
    </row>
    <row r="5440" spans="3:8" x14ac:dyDescent="0.25">
      <c r="C5440" s="31"/>
      <c r="D5440" s="31"/>
      <c r="E5440" s="18"/>
      <c r="F5440" s="31"/>
      <c r="H5440" s="36"/>
    </row>
    <row r="5441" spans="3:8" x14ac:dyDescent="0.25">
      <c r="C5441" s="31"/>
      <c r="D5441" s="31"/>
      <c r="E5441" s="18"/>
      <c r="F5441" s="31"/>
      <c r="H5441" s="36"/>
    </row>
    <row r="5442" spans="3:8" x14ac:dyDescent="0.25">
      <c r="C5442" s="31"/>
      <c r="D5442" s="31"/>
      <c r="E5442" s="18"/>
      <c r="F5442" s="31"/>
      <c r="H5442" s="36"/>
    </row>
    <row r="5443" spans="3:8" x14ac:dyDescent="0.25">
      <c r="C5443" s="31"/>
      <c r="D5443" s="31"/>
      <c r="E5443" s="18"/>
      <c r="F5443" s="31"/>
      <c r="H5443" s="36"/>
    </row>
    <row r="5444" spans="3:8" x14ac:dyDescent="0.25">
      <c r="C5444" s="31"/>
      <c r="D5444" s="31"/>
      <c r="E5444" s="18"/>
      <c r="F5444" s="31"/>
      <c r="H5444" s="36"/>
    </row>
    <row r="5445" spans="3:8" x14ac:dyDescent="0.25">
      <c r="C5445" s="31"/>
      <c r="D5445" s="31"/>
      <c r="E5445" s="18"/>
      <c r="F5445" s="31"/>
      <c r="H5445" s="36"/>
    </row>
    <row r="5446" spans="3:8" x14ac:dyDescent="0.25">
      <c r="C5446" s="31"/>
      <c r="D5446" s="31"/>
      <c r="E5446" s="18"/>
      <c r="F5446" s="31"/>
      <c r="H5446" s="36"/>
    </row>
    <row r="5447" spans="3:8" x14ac:dyDescent="0.25">
      <c r="C5447" s="31"/>
      <c r="D5447" s="31"/>
      <c r="E5447" s="18"/>
      <c r="F5447" s="31"/>
      <c r="H5447" s="36"/>
    </row>
    <row r="5448" spans="3:8" x14ac:dyDescent="0.25">
      <c r="C5448" s="31"/>
      <c r="D5448" s="31"/>
      <c r="E5448" s="18"/>
      <c r="F5448" s="31"/>
      <c r="H5448" s="36"/>
    </row>
    <row r="5449" spans="3:8" x14ac:dyDescent="0.25">
      <c r="C5449" s="31"/>
      <c r="D5449" s="31"/>
      <c r="E5449" s="18"/>
      <c r="F5449" s="31"/>
      <c r="H5449" s="36"/>
    </row>
    <row r="5450" spans="3:8" x14ac:dyDescent="0.25">
      <c r="C5450" s="31"/>
      <c r="D5450" s="31"/>
      <c r="E5450" s="18"/>
      <c r="F5450" s="31"/>
      <c r="H5450" s="36"/>
    </row>
    <row r="5451" spans="3:8" x14ac:dyDescent="0.25">
      <c r="C5451" s="31"/>
      <c r="D5451" s="31"/>
      <c r="E5451" s="18"/>
      <c r="F5451" s="31"/>
      <c r="H5451" s="36"/>
    </row>
    <row r="5452" spans="3:8" x14ac:dyDescent="0.25">
      <c r="C5452" s="31"/>
      <c r="D5452" s="31"/>
      <c r="E5452" s="18"/>
      <c r="F5452" s="31"/>
      <c r="H5452" s="36"/>
    </row>
    <row r="5453" spans="3:8" x14ac:dyDescent="0.25">
      <c r="C5453" s="31"/>
      <c r="D5453" s="31"/>
      <c r="E5453" s="18"/>
      <c r="F5453" s="31"/>
      <c r="H5453" s="36"/>
    </row>
    <row r="5454" spans="3:8" x14ac:dyDescent="0.25">
      <c r="C5454" s="31"/>
      <c r="D5454" s="31"/>
      <c r="E5454" s="18"/>
      <c r="F5454" s="31"/>
      <c r="H5454" s="36"/>
    </row>
    <row r="5455" spans="3:8" x14ac:dyDescent="0.25">
      <c r="C5455" s="31"/>
      <c r="D5455" s="31"/>
      <c r="E5455" s="18"/>
      <c r="F5455" s="31"/>
      <c r="H5455" s="36"/>
    </row>
    <row r="5456" spans="3:8" x14ac:dyDescent="0.25">
      <c r="C5456" s="31"/>
      <c r="D5456" s="31"/>
      <c r="E5456" s="18"/>
      <c r="F5456" s="31"/>
      <c r="H5456" s="36"/>
    </row>
    <row r="5457" spans="3:8" x14ac:dyDescent="0.25">
      <c r="C5457" s="31"/>
      <c r="D5457" s="31"/>
      <c r="E5457" s="18"/>
      <c r="F5457" s="31"/>
      <c r="H5457" s="36"/>
    </row>
    <row r="5458" spans="3:8" x14ac:dyDescent="0.25">
      <c r="C5458" s="31"/>
      <c r="D5458" s="31"/>
      <c r="E5458" s="18"/>
      <c r="F5458" s="31"/>
      <c r="H5458" s="36"/>
    </row>
    <row r="5459" spans="3:8" x14ac:dyDescent="0.25">
      <c r="C5459" s="31"/>
      <c r="D5459" s="31"/>
      <c r="E5459" s="18"/>
      <c r="F5459" s="31"/>
      <c r="H5459" s="36"/>
    </row>
    <row r="5460" spans="3:8" x14ac:dyDescent="0.25">
      <c r="C5460" s="31"/>
      <c r="D5460" s="31"/>
      <c r="E5460" s="18"/>
      <c r="F5460" s="31"/>
      <c r="H5460" s="36"/>
    </row>
    <row r="5461" spans="3:8" x14ac:dyDescent="0.25">
      <c r="C5461" s="31"/>
      <c r="D5461" s="31"/>
      <c r="E5461" s="18"/>
      <c r="F5461" s="31"/>
      <c r="H5461" s="36"/>
    </row>
    <row r="5462" spans="3:8" x14ac:dyDescent="0.25">
      <c r="C5462" s="31"/>
      <c r="D5462" s="31"/>
      <c r="E5462" s="18"/>
      <c r="F5462" s="31"/>
      <c r="H5462" s="36"/>
    </row>
    <row r="5463" spans="3:8" x14ac:dyDescent="0.25">
      <c r="C5463" s="31"/>
      <c r="D5463" s="31"/>
      <c r="E5463" s="18"/>
      <c r="F5463" s="31"/>
      <c r="H5463" s="36"/>
    </row>
    <row r="5464" spans="3:8" x14ac:dyDescent="0.25">
      <c r="C5464" s="31"/>
      <c r="D5464" s="31"/>
      <c r="E5464" s="18"/>
      <c r="F5464" s="31"/>
      <c r="H5464" s="36"/>
    </row>
    <row r="5465" spans="3:8" x14ac:dyDescent="0.25">
      <c r="C5465" s="31"/>
      <c r="D5465" s="31"/>
      <c r="E5465" s="18"/>
      <c r="F5465" s="31"/>
      <c r="H5465" s="36"/>
    </row>
    <row r="5466" spans="3:8" x14ac:dyDescent="0.25">
      <c r="C5466" s="31"/>
      <c r="D5466" s="31"/>
      <c r="E5466" s="18"/>
      <c r="F5466" s="31"/>
      <c r="H5466" s="36"/>
    </row>
    <row r="5467" spans="3:8" x14ac:dyDescent="0.25">
      <c r="C5467" s="31"/>
      <c r="D5467" s="31"/>
      <c r="E5467" s="18"/>
      <c r="F5467" s="31"/>
      <c r="H5467" s="36"/>
    </row>
    <row r="5468" spans="3:8" x14ac:dyDescent="0.25">
      <c r="C5468" s="31"/>
      <c r="D5468" s="31"/>
      <c r="E5468" s="18"/>
      <c r="F5468" s="31"/>
      <c r="H5468" s="36"/>
    </row>
    <row r="5469" spans="3:8" x14ac:dyDescent="0.25">
      <c r="C5469" s="31"/>
      <c r="D5469" s="31"/>
      <c r="E5469" s="18"/>
      <c r="F5469" s="31"/>
      <c r="H5469" s="36"/>
    </row>
    <row r="5470" spans="3:8" x14ac:dyDescent="0.25">
      <c r="C5470" s="31"/>
      <c r="D5470" s="31"/>
      <c r="E5470" s="18"/>
      <c r="F5470" s="31"/>
      <c r="H5470" s="36"/>
    </row>
    <row r="5471" spans="3:8" x14ac:dyDescent="0.25">
      <c r="C5471" s="31"/>
      <c r="D5471" s="31"/>
      <c r="E5471" s="18"/>
      <c r="F5471" s="31"/>
      <c r="H5471" s="36"/>
    </row>
    <row r="5472" spans="3:8" x14ac:dyDescent="0.25">
      <c r="C5472" s="31"/>
      <c r="D5472" s="31"/>
      <c r="E5472" s="18"/>
      <c r="F5472" s="31"/>
      <c r="H5472" s="36"/>
    </row>
    <row r="5473" spans="3:8" x14ac:dyDescent="0.25">
      <c r="C5473" s="31"/>
      <c r="D5473" s="31"/>
      <c r="E5473" s="18"/>
      <c r="F5473" s="31"/>
      <c r="H5473" s="36"/>
    </row>
    <row r="5474" spans="3:8" x14ac:dyDescent="0.25">
      <c r="C5474" s="31"/>
      <c r="D5474" s="31"/>
      <c r="E5474" s="18"/>
      <c r="F5474" s="31"/>
      <c r="H5474" s="36"/>
    </row>
    <row r="5475" spans="3:8" x14ac:dyDescent="0.25">
      <c r="C5475" s="31"/>
      <c r="D5475" s="31"/>
      <c r="E5475" s="18"/>
      <c r="F5475" s="31"/>
      <c r="H5475" s="36"/>
    </row>
    <row r="5476" spans="3:8" x14ac:dyDescent="0.25">
      <c r="C5476" s="31"/>
      <c r="D5476" s="31"/>
      <c r="E5476" s="18"/>
      <c r="F5476" s="31"/>
      <c r="H5476" s="36"/>
    </row>
    <row r="5477" spans="3:8" x14ac:dyDescent="0.25">
      <c r="C5477" s="31"/>
      <c r="D5477" s="31"/>
      <c r="E5477" s="18"/>
      <c r="F5477" s="31"/>
      <c r="H5477" s="36"/>
    </row>
    <row r="5478" spans="3:8" x14ac:dyDescent="0.25">
      <c r="C5478" s="31"/>
      <c r="D5478" s="31"/>
      <c r="E5478" s="18"/>
      <c r="F5478" s="31"/>
      <c r="H5478" s="36"/>
    </row>
    <row r="5479" spans="3:8" x14ac:dyDescent="0.25">
      <c r="C5479" s="31"/>
      <c r="D5479" s="31"/>
      <c r="E5479" s="18"/>
      <c r="F5479" s="31"/>
      <c r="H5479" s="36"/>
    </row>
    <row r="5480" spans="3:8" x14ac:dyDescent="0.25">
      <c r="C5480" s="31"/>
      <c r="D5480" s="31"/>
      <c r="E5480" s="18"/>
      <c r="F5480" s="31"/>
      <c r="H5480" s="36"/>
    </row>
    <row r="5481" spans="3:8" x14ac:dyDescent="0.25">
      <c r="C5481" s="31"/>
      <c r="D5481" s="31"/>
      <c r="E5481" s="18"/>
      <c r="F5481" s="31"/>
      <c r="H5481" s="36"/>
    </row>
    <row r="5482" spans="3:8" x14ac:dyDescent="0.25">
      <c r="C5482" s="31"/>
      <c r="D5482" s="31"/>
      <c r="E5482" s="18"/>
      <c r="F5482" s="31"/>
      <c r="H5482" s="36"/>
    </row>
    <row r="5483" spans="3:8" x14ac:dyDescent="0.25">
      <c r="C5483" s="31"/>
      <c r="D5483" s="31"/>
      <c r="E5483" s="18"/>
      <c r="F5483" s="31"/>
      <c r="H5483" s="36"/>
    </row>
    <row r="5484" spans="3:8" x14ac:dyDescent="0.25">
      <c r="C5484" s="31"/>
      <c r="D5484" s="31"/>
      <c r="E5484" s="18"/>
      <c r="F5484" s="31"/>
      <c r="H5484" s="36"/>
    </row>
    <row r="5485" spans="3:8" x14ac:dyDescent="0.25">
      <c r="C5485" s="31"/>
      <c r="D5485" s="31"/>
      <c r="E5485" s="18"/>
      <c r="F5485" s="31"/>
      <c r="H5485" s="36"/>
    </row>
    <row r="5486" spans="3:8" x14ac:dyDescent="0.25">
      <c r="C5486" s="31"/>
      <c r="D5486" s="31"/>
      <c r="E5486" s="18"/>
      <c r="F5486" s="31"/>
      <c r="H5486" s="36"/>
    </row>
    <row r="5487" spans="3:8" x14ac:dyDescent="0.25">
      <c r="C5487" s="31"/>
      <c r="D5487" s="31"/>
      <c r="E5487" s="18"/>
      <c r="F5487" s="31"/>
      <c r="H5487" s="36"/>
    </row>
    <row r="5488" spans="3:8" x14ac:dyDescent="0.25">
      <c r="C5488" s="31"/>
      <c r="D5488" s="31"/>
      <c r="E5488" s="18"/>
      <c r="F5488" s="31"/>
      <c r="H5488" s="36"/>
    </row>
    <row r="5489" spans="3:8" x14ac:dyDescent="0.25">
      <c r="C5489" s="31"/>
      <c r="D5489" s="31"/>
      <c r="E5489" s="18"/>
      <c r="F5489" s="31"/>
      <c r="H5489" s="36"/>
    </row>
    <row r="5490" spans="3:8" x14ac:dyDescent="0.25">
      <c r="C5490" s="31"/>
      <c r="D5490" s="31"/>
      <c r="E5490" s="18"/>
      <c r="F5490" s="31"/>
      <c r="H5490" s="36"/>
    </row>
    <row r="5491" spans="3:8" x14ac:dyDescent="0.25">
      <c r="C5491" s="31"/>
      <c r="D5491" s="31"/>
      <c r="E5491" s="18"/>
      <c r="F5491" s="31"/>
      <c r="H5491" s="36"/>
    </row>
    <row r="5492" spans="3:8" x14ac:dyDescent="0.25">
      <c r="C5492" s="31"/>
      <c r="D5492" s="31"/>
      <c r="E5492" s="18"/>
      <c r="F5492" s="31"/>
      <c r="H5492" s="36"/>
    </row>
    <row r="5493" spans="3:8" x14ac:dyDescent="0.25">
      <c r="C5493" s="31"/>
      <c r="D5493" s="31"/>
      <c r="E5493" s="18"/>
      <c r="F5493" s="31"/>
      <c r="H5493" s="36"/>
    </row>
    <row r="5494" spans="3:8" x14ac:dyDescent="0.25">
      <c r="C5494" s="31"/>
      <c r="D5494" s="31"/>
      <c r="E5494" s="18"/>
      <c r="F5494" s="31"/>
      <c r="H5494" s="36"/>
    </row>
    <row r="5495" spans="3:8" x14ac:dyDescent="0.25">
      <c r="C5495" s="31"/>
      <c r="D5495" s="31"/>
      <c r="E5495" s="18"/>
      <c r="F5495" s="31"/>
      <c r="H5495" s="36"/>
    </row>
    <row r="5496" spans="3:8" x14ac:dyDescent="0.25">
      <c r="C5496" s="31"/>
      <c r="D5496" s="31"/>
      <c r="E5496" s="18"/>
      <c r="F5496" s="31"/>
      <c r="H5496" s="36"/>
    </row>
    <row r="5497" spans="3:8" x14ac:dyDescent="0.25">
      <c r="C5497" s="31"/>
      <c r="D5497" s="31"/>
      <c r="E5497" s="18"/>
      <c r="F5497" s="31"/>
      <c r="H5497" s="36"/>
    </row>
    <row r="5498" spans="3:8" x14ac:dyDescent="0.25">
      <c r="C5498" s="31"/>
      <c r="D5498" s="31"/>
      <c r="E5498" s="18"/>
      <c r="F5498" s="31"/>
      <c r="H5498" s="36"/>
    </row>
    <row r="5499" spans="3:8" x14ac:dyDescent="0.25">
      <c r="C5499" s="31"/>
      <c r="D5499" s="31"/>
      <c r="E5499" s="18"/>
      <c r="F5499" s="31"/>
      <c r="H5499" s="36"/>
    </row>
    <row r="5500" spans="3:8" x14ac:dyDescent="0.25">
      <c r="C5500" s="31"/>
      <c r="D5500" s="31"/>
      <c r="E5500" s="18"/>
      <c r="F5500" s="31"/>
      <c r="H5500" s="36"/>
    </row>
    <row r="5501" spans="3:8" x14ac:dyDescent="0.25">
      <c r="C5501" s="31"/>
      <c r="D5501" s="31"/>
      <c r="E5501" s="18"/>
      <c r="F5501" s="31"/>
      <c r="H5501" s="36"/>
    </row>
    <row r="5502" spans="3:8" x14ac:dyDescent="0.25">
      <c r="C5502" s="31"/>
      <c r="D5502" s="31"/>
      <c r="E5502" s="18"/>
      <c r="F5502" s="31"/>
      <c r="H5502" s="36"/>
    </row>
    <row r="5503" spans="3:8" x14ac:dyDescent="0.25">
      <c r="C5503" s="31"/>
      <c r="D5503" s="31"/>
      <c r="E5503" s="18"/>
      <c r="F5503" s="31"/>
      <c r="H5503" s="36"/>
    </row>
    <row r="5504" spans="3:8" x14ac:dyDescent="0.25">
      <c r="C5504" s="31"/>
      <c r="D5504" s="31"/>
      <c r="E5504" s="18"/>
      <c r="F5504" s="31"/>
      <c r="H5504" s="36"/>
    </row>
    <row r="5505" spans="3:8" x14ac:dyDescent="0.25">
      <c r="C5505" s="31"/>
      <c r="D5505" s="31"/>
      <c r="E5505" s="18"/>
      <c r="F5505" s="31"/>
      <c r="H5505" s="36"/>
    </row>
    <row r="5506" spans="3:8" x14ac:dyDescent="0.25">
      <c r="C5506" s="31"/>
      <c r="D5506" s="31"/>
      <c r="E5506" s="18"/>
      <c r="F5506" s="31"/>
      <c r="H5506" s="36"/>
    </row>
    <row r="5507" spans="3:8" x14ac:dyDescent="0.25">
      <c r="C5507" s="31"/>
      <c r="D5507" s="31"/>
      <c r="E5507" s="18"/>
      <c r="F5507" s="31"/>
      <c r="H5507" s="36"/>
    </row>
    <row r="5508" spans="3:8" x14ac:dyDescent="0.25">
      <c r="C5508" s="31"/>
      <c r="D5508" s="31"/>
      <c r="E5508" s="18"/>
      <c r="F5508" s="31"/>
      <c r="H5508" s="36"/>
    </row>
    <row r="5509" spans="3:8" x14ac:dyDescent="0.25">
      <c r="C5509" s="31"/>
      <c r="D5509" s="31"/>
      <c r="E5509" s="18"/>
      <c r="F5509" s="31"/>
      <c r="H5509" s="36"/>
    </row>
    <row r="5510" spans="3:8" x14ac:dyDescent="0.25">
      <c r="C5510" s="31"/>
      <c r="D5510" s="31"/>
      <c r="E5510" s="18"/>
      <c r="F5510" s="31"/>
      <c r="H5510" s="36"/>
    </row>
    <row r="5511" spans="3:8" x14ac:dyDescent="0.25">
      <c r="C5511" s="31"/>
      <c r="D5511" s="31"/>
      <c r="E5511" s="18"/>
      <c r="F5511" s="31"/>
      <c r="H5511" s="36"/>
    </row>
    <row r="5512" spans="3:8" x14ac:dyDescent="0.25">
      <c r="C5512" s="31"/>
      <c r="D5512" s="31"/>
      <c r="E5512" s="18"/>
      <c r="F5512" s="31"/>
      <c r="H5512" s="36"/>
    </row>
    <row r="5513" spans="3:8" x14ac:dyDescent="0.25">
      <c r="C5513" s="31"/>
      <c r="D5513" s="31"/>
      <c r="E5513" s="18"/>
      <c r="F5513" s="31"/>
      <c r="H5513" s="36"/>
    </row>
    <row r="5514" spans="3:8" x14ac:dyDescent="0.25">
      <c r="C5514" s="31"/>
      <c r="D5514" s="31"/>
      <c r="E5514" s="18"/>
      <c r="F5514" s="31"/>
      <c r="H5514" s="36"/>
    </row>
    <row r="5515" spans="3:8" x14ac:dyDescent="0.25">
      <c r="C5515" s="31"/>
      <c r="D5515" s="31"/>
      <c r="E5515" s="18"/>
      <c r="F5515" s="31"/>
      <c r="H5515" s="36"/>
    </row>
    <row r="5516" spans="3:8" x14ac:dyDescent="0.25">
      <c r="C5516" s="31"/>
      <c r="D5516" s="31"/>
      <c r="E5516" s="18"/>
      <c r="F5516" s="31"/>
      <c r="H5516" s="36"/>
    </row>
    <row r="5517" spans="3:8" x14ac:dyDescent="0.25">
      <c r="C5517" s="31"/>
      <c r="D5517" s="31"/>
      <c r="E5517" s="18"/>
      <c r="F5517" s="31"/>
      <c r="H5517" s="36"/>
    </row>
    <row r="5518" spans="3:8" x14ac:dyDescent="0.25">
      <c r="C5518" s="31"/>
      <c r="D5518" s="31"/>
      <c r="E5518" s="18"/>
      <c r="F5518" s="31"/>
      <c r="H5518" s="36"/>
    </row>
    <row r="5519" spans="3:8" x14ac:dyDescent="0.25">
      <c r="C5519" s="31"/>
      <c r="D5519" s="31"/>
      <c r="E5519" s="18"/>
      <c r="F5519" s="31"/>
      <c r="H5519" s="36"/>
    </row>
    <row r="5520" spans="3:8" x14ac:dyDescent="0.25">
      <c r="C5520" s="31"/>
      <c r="D5520" s="31"/>
      <c r="E5520" s="18"/>
      <c r="F5520" s="31"/>
      <c r="H5520" s="36"/>
    </row>
    <row r="5521" spans="3:8" x14ac:dyDescent="0.25">
      <c r="C5521" s="31"/>
      <c r="D5521" s="31"/>
      <c r="E5521" s="18"/>
      <c r="F5521" s="31"/>
      <c r="H5521" s="36"/>
    </row>
    <row r="5522" spans="3:8" x14ac:dyDescent="0.25">
      <c r="C5522" s="31"/>
      <c r="D5522" s="31"/>
      <c r="E5522" s="18"/>
      <c r="F5522" s="31"/>
      <c r="H5522" s="36"/>
    </row>
    <row r="5523" spans="3:8" x14ac:dyDescent="0.25">
      <c r="C5523" s="31"/>
      <c r="D5523" s="31"/>
      <c r="E5523" s="18"/>
      <c r="F5523" s="31"/>
      <c r="H5523" s="36"/>
    </row>
    <row r="5524" spans="3:8" x14ac:dyDescent="0.25">
      <c r="C5524" s="31"/>
      <c r="D5524" s="31"/>
      <c r="E5524" s="18"/>
      <c r="F5524" s="31"/>
      <c r="H5524" s="36"/>
    </row>
    <row r="5525" spans="3:8" x14ac:dyDescent="0.25">
      <c r="C5525" s="31"/>
      <c r="D5525" s="31"/>
      <c r="E5525" s="18"/>
      <c r="F5525" s="31"/>
      <c r="H5525" s="36"/>
    </row>
    <row r="5526" spans="3:8" x14ac:dyDescent="0.25">
      <c r="C5526" s="31"/>
      <c r="D5526" s="31"/>
      <c r="E5526" s="18"/>
      <c r="F5526" s="31"/>
      <c r="H5526" s="36"/>
    </row>
    <row r="5527" spans="3:8" x14ac:dyDescent="0.25">
      <c r="C5527" s="31"/>
      <c r="D5527" s="31"/>
      <c r="E5527" s="18"/>
      <c r="F5527" s="31"/>
      <c r="H5527" s="36"/>
    </row>
    <row r="5528" spans="3:8" x14ac:dyDescent="0.25">
      <c r="C5528" s="31"/>
      <c r="D5528" s="31"/>
      <c r="E5528" s="18"/>
      <c r="F5528" s="31"/>
      <c r="H5528" s="36"/>
    </row>
    <row r="5529" spans="3:8" x14ac:dyDescent="0.25">
      <c r="C5529" s="31"/>
      <c r="D5529" s="31"/>
      <c r="E5529" s="18"/>
      <c r="F5529" s="31"/>
      <c r="H5529" s="36"/>
    </row>
    <row r="5530" spans="3:8" x14ac:dyDescent="0.25">
      <c r="C5530" s="31"/>
      <c r="D5530" s="31"/>
      <c r="E5530" s="18"/>
      <c r="F5530" s="31"/>
      <c r="H5530" s="36"/>
    </row>
    <row r="5531" spans="3:8" x14ac:dyDescent="0.25">
      <c r="C5531" s="31"/>
      <c r="D5531" s="31"/>
      <c r="E5531" s="18"/>
      <c r="F5531" s="31"/>
      <c r="H5531" s="36"/>
    </row>
    <row r="5532" spans="3:8" x14ac:dyDescent="0.25">
      <c r="C5532" s="31"/>
      <c r="D5532" s="31"/>
      <c r="E5532" s="18"/>
      <c r="F5532" s="31"/>
      <c r="H5532" s="36"/>
    </row>
    <row r="5533" spans="3:8" x14ac:dyDescent="0.25">
      <c r="C5533" s="31"/>
      <c r="D5533" s="31"/>
      <c r="E5533" s="18"/>
      <c r="F5533" s="31"/>
      <c r="H5533" s="36"/>
    </row>
    <row r="5534" spans="3:8" x14ac:dyDescent="0.25">
      <c r="C5534" s="31"/>
      <c r="D5534" s="31"/>
      <c r="E5534" s="18"/>
      <c r="F5534" s="31"/>
      <c r="H5534" s="36"/>
    </row>
    <row r="5535" spans="3:8" x14ac:dyDescent="0.25">
      <c r="C5535" s="31"/>
      <c r="D5535" s="31"/>
      <c r="E5535" s="18"/>
      <c r="F5535" s="31"/>
      <c r="H5535" s="36"/>
    </row>
    <row r="5536" spans="3:8" x14ac:dyDescent="0.25">
      <c r="C5536" s="31"/>
      <c r="D5536" s="31"/>
      <c r="E5536" s="18"/>
      <c r="F5536" s="31"/>
      <c r="H5536" s="36"/>
    </row>
    <row r="5537" spans="3:8" x14ac:dyDescent="0.25">
      <c r="C5537" s="31"/>
      <c r="D5537" s="31"/>
      <c r="E5537" s="18"/>
      <c r="F5537" s="31"/>
      <c r="H5537" s="36"/>
    </row>
    <row r="5538" spans="3:8" x14ac:dyDescent="0.25">
      <c r="C5538" s="31"/>
      <c r="D5538" s="31"/>
      <c r="E5538" s="18"/>
      <c r="F5538" s="31"/>
      <c r="H5538" s="36"/>
    </row>
    <row r="5539" spans="3:8" x14ac:dyDescent="0.25">
      <c r="C5539" s="31"/>
      <c r="D5539" s="31"/>
      <c r="E5539" s="18"/>
      <c r="F5539" s="31"/>
      <c r="H5539" s="36"/>
    </row>
    <row r="5540" spans="3:8" x14ac:dyDescent="0.25">
      <c r="C5540" s="31"/>
      <c r="D5540" s="31"/>
      <c r="E5540" s="18"/>
      <c r="F5540" s="31"/>
      <c r="H5540" s="36"/>
    </row>
    <row r="5541" spans="3:8" x14ac:dyDescent="0.25">
      <c r="C5541" s="31"/>
      <c r="D5541" s="31"/>
      <c r="E5541" s="18"/>
      <c r="F5541" s="31"/>
      <c r="H5541" s="36"/>
    </row>
    <row r="5542" spans="3:8" x14ac:dyDescent="0.25">
      <c r="C5542" s="31"/>
      <c r="D5542" s="31"/>
      <c r="E5542" s="18"/>
      <c r="F5542" s="31"/>
      <c r="H5542" s="36"/>
    </row>
    <row r="5543" spans="3:8" x14ac:dyDescent="0.25">
      <c r="C5543" s="31"/>
      <c r="D5543" s="31"/>
      <c r="E5543" s="18"/>
      <c r="F5543" s="31"/>
      <c r="H5543" s="36"/>
    </row>
    <row r="5544" spans="3:8" x14ac:dyDescent="0.25">
      <c r="C5544" s="31"/>
      <c r="D5544" s="31"/>
      <c r="E5544" s="18"/>
      <c r="F5544" s="31"/>
      <c r="H5544" s="36"/>
    </row>
    <row r="5545" spans="3:8" x14ac:dyDescent="0.25">
      <c r="C5545" s="31"/>
      <c r="D5545" s="31"/>
      <c r="E5545" s="18"/>
      <c r="F5545" s="31"/>
      <c r="H5545" s="36"/>
    </row>
    <row r="5546" spans="3:8" x14ac:dyDescent="0.25">
      <c r="C5546" s="31"/>
      <c r="D5546" s="31"/>
      <c r="E5546" s="18"/>
      <c r="F5546" s="31"/>
      <c r="H5546" s="36"/>
    </row>
    <row r="5547" spans="3:8" x14ac:dyDescent="0.25">
      <c r="C5547" s="31"/>
      <c r="D5547" s="31"/>
      <c r="E5547" s="18"/>
      <c r="F5547" s="31"/>
      <c r="H5547" s="36"/>
    </row>
    <row r="5548" spans="3:8" x14ac:dyDescent="0.25">
      <c r="C5548" s="31"/>
      <c r="D5548" s="31"/>
      <c r="E5548" s="18"/>
      <c r="F5548" s="31"/>
      <c r="H5548" s="36"/>
    </row>
    <row r="5549" spans="3:8" x14ac:dyDescent="0.25">
      <c r="C5549" s="31"/>
      <c r="D5549" s="31"/>
      <c r="E5549" s="18"/>
      <c r="F5549" s="31"/>
      <c r="H5549" s="36"/>
    </row>
    <row r="5550" spans="3:8" x14ac:dyDescent="0.25">
      <c r="C5550" s="31"/>
      <c r="D5550" s="31"/>
      <c r="E5550" s="18"/>
      <c r="F5550" s="31"/>
      <c r="H5550" s="36"/>
    </row>
    <row r="5551" spans="3:8" x14ac:dyDescent="0.25">
      <c r="C5551" s="31"/>
      <c r="D5551" s="31"/>
      <c r="E5551" s="18"/>
      <c r="F5551" s="31"/>
      <c r="H5551" s="36"/>
    </row>
    <row r="5552" spans="3:8" x14ac:dyDescent="0.25">
      <c r="C5552" s="31"/>
      <c r="D5552" s="31"/>
      <c r="E5552" s="18"/>
      <c r="F5552" s="31"/>
      <c r="H5552" s="36"/>
    </row>
    <row r="5553" spans="3:8" x14ac:dyDescent="0.25">
      <c r="C5553" s="31"/>
      <c r="D5553" s="31"/>
      <c r="E5553" s="18"/>
      <c r="F5553" s="31"/>
      <c r="H5553" s="36"/>
    </row>
    <row r="5554" spans="3:8" x14ac:dyDescent="0.25">
      <c r="C5554" s="31"/>
      <c r="D5554" s="31"/>
      <c r="E5554" s="18"/>
      <c r="F5554" s="31"/>
      <c r="H5554" s="36"/>
    </row>
    <row r="5555" spans="3:8" x14ac:dyDescent="0.25">
      <c r="C5555" s="31"/>
      <c r="D5555" s="31"/>
      <c r="E5555" s="18"/>
      <c r="F5555" s="31"/>
      <c r="H5555" s="36"/>
    </row>
    <row r="5556" spans="3:8" x14ac:dyDescent="0.25">
      <c r="C5556" s="31"/>
      <c r="D5556" s="31"/>
      <c r="E5556" s="18"/>
      <c r="F5556" s="31"/>
      <c r="H5556" s="36"/>
    </row>
    <row r="5557" spans="3:8" x14ac:dyDescent="0.25">
      <c r="C5557" s="31"/>
      <c r="D5557" s="31"/>
      <c r="E5557" s="18"/>
      <c r="F5557" s="31"/>
      <c r="H5557" s="36"/>
    </row>
    <row r="5558" spans="3:8" x14ac:dyDescent="0.25">
      <c r="C5558" s="31"/>
      <c r="D5558" s="31"/>
      <c r="E5558" s="18"/>
      <c r="F5558" s="31"/>
      <c r="H5558" s="36"/>
    </row>
    <row r="5559" spans="3:8" x14ac:dyDescent="0.25">
      <c r="C5559" s="31"/>
      <c r="D5559" s="31"/>
      <c r="E5559" s="18"/>
      <c r="F5559" s="31"/>
      <c r="H5559" s="36"/>
    </row>
    <row r="5560" spans="3:8" x14ac:dyDescent="0.25">
      <c r="C5560" s="31"/>
      <c r="D5560" s="31"/>
      <c r="E5560" s="18"/>
      <c r="F5560" s="31"/>
      <c r="H5560" s="36"/>
    </row>
    <row r="5561" spans="3:8" x14ac:dyDescent="0.25">
      <c r="C5561" s="31"/>
      <c r="D5561" s="31"/>
      <c r="E5561" s="18"/>
      <c r="F5561" s="31"/>
      <c r="H5561" s="36"/>
    </row>
    <row r="5562" spans="3:8" x14ac:dyDescent="0.25">
      <c r="C5562" s="31"/>
      <c r="D5562" s="31"/>
      <c r="E5562" s="18"/>
      <c r="F5562" s="31"/>
      <c r="H5562" s="36"/>
    </row>
    <row r="5563" spans="3:8" x14ac:dyDescent="0.25">
      <c r="C5563" s="31"/>
      <c r="D5563" s="31"/>
      <c r="E5563" s="18"/>
      <c r="F5563" s="31"/>
      <c r="H5563" s="36"/>
    </row>
    <row r="5564" spans="3:8" x14ac:dyDescent="0.25">
      <c r="C5564" s="31"/>
      <c r="D5564" s="31"/>
      <c r="E5564" s="18"/>
      <c r="F5564" s="31"/>
      <c r="H5564" s="36"/>
    </row>
    <row r="5565" spans="3:8" x14ac:dyDescent="0.25">
      <c r="C5565" s="31"/>
      <c r="D5565" s="31"/>
      <c r="E5565" s="18"/>
      <c r="F5565" s="31"/>
      <c r="H5565" s="36"/>
    </row>
    <row r="5566" spans="3:8" x14ac:dyDescent="0.25">
      <c r="C5566" s="31"/>
      <c r="D5566" s="31"/>
      <c r="E5566" s="18"/>
      <c r="F5566" s="31"/>
      <c r="H5566" s="36"/>
    </row>
    <row r="5567" spans="3:8" x14ac:dyDescent="0.25">
      <c r="C5567" s="31"/>
      <c r="D5567" s="31"/>
      <c r="E5567" s="18"/>
      <c r="F5567" s="31"/>
      <c r="H5567" s="36"/>
    </row>
    <row r="5568" spans="3:8" x14ac:dyDescent="0.25">
      <c r="C5568" s="31"/>
      <c r="D5568" s="31"/>
      <c r="E5568" s="18"/>
      <c r="F5568" s="31"/>
      <c r="H5568" s="36"/>
    </row>
    <row r="5569" spans="3:8" x14ac:dyDescent="0.25">
      <c r="C5569" s="31"/>
      <c r="D5569" s="31"/>
      <c r="E5569" s="18"/>
      <c r="F5569" s="31"/>
      <c r="H5569" s="36"/>
    </row>
    <row r="5570" spans="3:8" x14ac:dyDescent="0.25">
      <c r="C5570" s="31"/>
      <c r="D5570" s="31"/>
      <c r="E5570" s="18"/>
      <c r="F5570" s="31"/>
      <c r="H5570" s="36"/>
    </row>
    <row r="5571" spans="3:8" x14ac:dyDescent="0.25">
      <c r="C5571" s="31"/>
      <c r="D5571" s="31"/>
      <c r="E5571" s="18"/>
      <c r="F5571" s="31"/>
      <c r="H5571" s="36"/>
    </row>
    <row r="5572" spans="3:8" x14ac:dyDescent="0.25">
      <c r="C5572" s="31"/>
      <c r="D5572" s="31"/>
      <c r="E5572" s="18"/>
      <c r="F5572" s="31"/>
      <c r="H5572" s="36"/>
    </row>
    <row r="5573" spans="3:8" x14ac:dyDescent="0.25">
      <c r="C5573" s="31"/>
      <c r="D5573" s="31"/>
      <c r="E5573" s="18"/>
      <c r="F5573" s="31"/>
      <c r="H5573" s="36"/>
    </row>
    <row r="5574" spans="3:8" x14ac:dyDescent="0.25">
      <c r="C5574" s="31"/>
      <c r="D5574" s="31"/>
      <c r="E5574" s="18"/>
      <c r="F5574" s="31"/>
      <c r="H5574" s="36"/>
    </row>
    <row r="5575" spans="3:8" x14ac:dyDescent="0.25">
      <c r="C5575" s="31"/>
      <c r="D5575" s="31"/>
      <c r="E5575" s="18"/>
      <c r="F5575" s="31"/>
      <c r="H5575" s="36"/>
    </row>
    <row r="5576" spans="3:8" x14ac:dyDescent="0.25">
      <c r="C5576" s="31"/>
      <c r="D5576" s="31"/>
      <c r="E5576" s="18"/>
      <c r="F5576" s="31"/>
      <c r="H5576" s="36"/>
    </row>
    <row r="5577" spans="3:8" x14ac:dyDescent="0.25">
      <c r="C5577" s="31"/>
      <c r="D5577" s="31"/>
      <c r="E5577" s="18"/>
      <c r="F5577" s="31"/>
      <c r="H5577" s="36"/>
    </row>
    <row r="5578" spans="3:8" x14ac:dyDescent="0.25">
      <c r="C5578" s="31"/>
      <c r="D5578" s="31"/>
      <c r="E5578" s="18"/>
      <c r="F5578" s="31"/>
      <c r="H5578" s="36"/>
    </row>
    <row r="5579" spans="3:8" x14ac:dyDescent="0.25">
      <c r="C5579" s="31"/>
      <c r="D5579" s="31"/>
      <c r="E5579" s="18"/>
      <c r="F5579" s="31"/>
      <c r="H5579" s="36"/>
    </row>
    <row r="5580" spans="3:8" x14ac:dyDescent="0.25">
      <c r="C5580" s="31"/>
      <c r="D5580" s="31"/>
      <c r="E5580" s="18"/>
      <c r="F5580" s="31"/>
      <c r="H5580" s="36"/>
    </row>
    <row r="5581" spans="3:8" x14ac:dyDescent="0.25">
      <c r="C5581" s="31"/>
      <c r="D5581" s="31"/>
      <c r="E5581" s="18"/>
      <c r="F5581" s="31"/>
      <c r="H5581" s="36"/>
    </row>
    <row r="5582" spans="3:8" x14ac:dyDescent="0.25">
      <c r="C5582" s="31"/>
      <c r="D5582" s="31"/>
      <c r="E5582" s="18"/>
      <c r="F5582" s="31"/>
      <c r="H5582" s="36"/>
    </row>
    <row r="5583" spans="3:8" x14ac:dyDescent="0.25">
      <c r="C5583" s="31"/>
      <c r="D5583" s="31"/>
      <c r="E5583" s="18"/>
      <c r="F5583" s="31"/>
      <c r="H5583" s="36"/>
    </row>
    <row r="5584" spans="3:8" x14ac:dyDescent="0.25">
      <c r="C5584" s="31"/>
      <c r="D5584" s="31"/>
      <c r="E5584" s="18"/>
      <c r="F5584" s="31"/>
      <c r="H5584" s="36"/>
    </row>
    <row r="5585" spans="3:8" x14ac:dyDescent="0.25">
      <c r="C5585" s="31"/>
      <c r="D5585" s="31"/>
      <c r="E5585" s="18"/>
      <c r="F5585" s="31"/>
      <c r="H5585" s="36"/>
    </row>
    <row r="5586" spans="3:8" x14ac:dyDescent="0.25">
      <c r="C5586" s="31"/>
      <c r="D5586" s="31"/>
      <c r="E5586" s="18"/>
      <c r="F5586" s="31"/>
      <c r="H5586" s="36"/>
    </row>
    <row r="5587" spans="3:8" x14ac:dyDescent="0.25">
      <c r="C5587" s="31"/>
      <c r="D5587" s="31"/>
      <c r="E5587" s="18"/>
      <c r="F5587" s="31"/>
      <c r="H5587" s="36"/>
    </row>
    <row r="5588" spans="3:8" x14ac:dyDescent="0.25">
      <c r="C5588" s="31"/>
      <c r="D5588" s="31"/>
      <c r="E5588" s="18"/>
      <c r="F5588" s="31"/>
      <c r="H5588" s="36"/>
    </row>
    <row r="5589" spans="3:8" x14ac:dyDescent="0.25">
      <c r="C5589" s="31"/>
      <c r="D5589" s="31"/>
      <c r="E5589" s="18"/>
      <c r="F5589" s="31"/>
      <c r="H5589" s="36"/>
    </row>
    <row r="5590" spans="3:8" x14ac:dyDescent="0.25">
      <c r="C5590" s="31"/>
      <c r="D5590" s="31"/>
      <c r="E5590" s="18"/>
      <c r="F5590" s="31"/>
      <c r="H5590" s="36"/>
    </row>
    <row r="5591" spans="3:8" x14ac:dyDescent="0.25">
      <c r="C5591" s="31"/>
      <c r="D5591" s="31"/>
      <c r="E5591" s="18"/>
      <c r="F5591" s="31"/>
      <c r="H5591" s="36"/>
    </row>
    <row r="5592" spans="3:8" x14ac:dyDescent="0.25">
      <c r="C5592" s="31"/>
      <c r="D5592" s="31"/>
      <c r="E5592" s="18"/>
      <c r="F5592" s="31"/>
      <c r="H5592" s="36"/>
    </row>
    <row r="5593" spans="3:8" x14ac:dyDescent="0.25">
      <c r="C5593" s="31"/>
      <c r="D5593" s="31"/>
      <c r="E5593" s="18"/>
      <c r="F5593" s="31"/>
      <c r="H5593" s="36"/>
    </row>
    <row r="5594" spans="3:8" x14ac:dyDescent="0.25">
      <c r="C5594" s="31"/>
      <c r="D5594" s="31"/>
      <c r="E5594" s="18"/>
      <c r="F5594" s="31"/>
      <c r="H5594" s="36"/>
    </row>
    <row r="5595" spans="3:8" x14ac:dyDescent="0.25">
      <c r="C5595" s="31"/>
      <c r="D5595" s="31"/>
      <c r="E5595" s="18"/>
      <c r="F5595" s="31"/>
      <c r="H5595" s="36"/>
    </row>
    <row r="5596" spans="3:8" x14ac:dyDescent="0.25">
      <c r="C5596" s="31"/>
      <c r="D5596" s="31"/>
      <c r="E5596" s="18"/>
      <c r="F5596" s="31"/>
      <c r="H5596" s="36"/>
    </row>
    <row r="5597" spans="3:8" x14ac:dyDescent="0.25">
      <c r="C5597" s="31"/>
      <c r="D5597" s="31"/>
      <c r="E5597" s="18"/>
      <c r="F5597" s="31"/>
      <c r="H5597" s="36"/>
    </row>
    <row r="5598" spans="3:8" x14ac:dyDescent="0.25">
      <c r="C5598" s="31"/>
      <c r="D5598" s="31"/>
      <c r="E5598" s="18"/>
      <c r="F5598" s="31"/>
      <c r="H5598" s="36"/>
    </row>
    <row r="5599" spans="3:8" x14ac:dyDescent="0.25">
      <c r="C5599" s="31"/>
      <c r="D5599" s="31"/>
      <c r="E5599" s="18"/>
      <c r="F5599" s="31"/>
      <c r="H5599" s="36"/>
    </row>
    <row r="5600" spans="3:8" x14ac:dyDescent="0.25">
      <c r="C5600" s="31"/>
      <c r="D5600" s="31"/>
      <c r="E5600" s="18"/>
      <c r="F5600" s="31"/>
      <c r="H5600" s="36"/>
    </row>
    <row r="5601" spans="3:8" x14ac:dyDescent="0.25">
      <c r="C5601" s="31"/>
      <c r="D5601" s="31"/>
      <c r="E5601" s="18"/>
      <c r="F5601" s="31"/>
      <c r="H5601" s="36"/>
    </row>
    <row r="5602" spans="3:8" x14ac:dyDescent="0.25">
      <c r="C5602" s="31"/>
      <c r="D5602" s="31"/>
      <c r="E5602" s="18"/>
      <c r="F5602" s="31"/>
      <c r="H5602" s="36"/>
    </row>
    <row r="5603" spans="3:8" x14ac:dyDescent="0.25">
      <c r="C5603" s="31"/>
      <c r="D5603" s="31"/>
      <c r="E5603" s="18"/>
      <c r="F5603" s="31"/>
      <c r="H5603" s="36"/>
    </row>
    <row r="5604" spans="3:8" x14ac:dyDescent="0.25">
      <c r="C5604" s="31"/>
      <c r="D5604" s="31"/>
      <c r="E5604" s="18"/>
      <c r="F5604" s="31"/>
      <c r="H5604" s="36"/>
    </row>
    <row r="5605" spans="3:8" x14ac:dyDescent="0.25">
      <c r="C5605" s="31"/>
      <c r="D5605" s="31"/>
      <c r="E5605" s="18"/>
      <c r="F5605" s="31"/>
      <c r="H5605" s="36"/>
    </row>
    <row r="5606" spans="3:8" x14ac:dyDescent="0.25">
      <c r="C5606" s="31"/>
      <c r="D5606" s="31"/>
      <c r="E5606" s="18"/>
      <c r="F5606" s="31"/>
      <c r="H5606" s="36"/>
    </row>
    <row r="5607" spans="3:8" x14ac:dyDescent="0.25">
      <c r="C5607" s="31"/>
      <c r="D5607" s="31"/>
      <c r="E5607" s="18"/>
      <c r="F5607" s="31"/>
      <c r="H5607" s="36"/>
    </row>
    <row r="5608" spans="3:8" x14ac:dyDescent="0.25">
      <c r="C5608" s="31"/>
      <c r="D5608" s="31"/>
      <c r="E5608" s="18"/>
      <c r="F5608" s="31"/>
      <c r="H5608" s="36"/>
    </row>
    <row r="5609" spans="3:8" x14ac:dyDescent="0.25">
      <c r="C5609" s="31"/>
      <c r="D5609" s="31"/>
      <c r="E5609" s="18"/>
      <c r="F5609" s="31"/>
      <c r="H5609" s="36"/>
    </row>
    <row r="5610" spans="3:8" x14ac:dyDescent="0.25">
      <c r="C5610" s="31"/>
      <c r="D5610" s="31"/>
      <c r="E5610" s="18"/>
      <c r="F5610" s="31"/>
      <c r="H5610" s="36"/>
    </row>
    <row r="5611" spans="3:8" x14ac:dyDescent="0.25">
      <c r="C5611" s="31"/>
      <c r="D5611" s="31"/>
      <c r="E5611" s="18"/>
      <c r="F5611" s="31"/>
      <c r="H5611" s="36"/>
    </row>
    <row r="5612" spans="3:8" x14ac:dyDescent="0.25">
      <c r="C5612" s="31"/>
      <c r="D5612" s="31"/>
      <c r="E5612" s="18"/>
      <c r="F5612" s="31"/>
      <c r="H5612" s="36"/>
    </row>
    <row r="5613" spans="3:8" x14ac:dyDescent="0.25">
      <c r="C5613" s="31"/>
      <c r="D5613" s="31"/>
      <c r="E5613" s="18"/>
      <c r="F5613" s="31"/>
      <c r="H5613" s="36"/>
    </row>
    <row r="5614" spans="3:8" x14ac:dyDescent="0.25">
      <c r="C5614" s="31"/>
      <c r="D5614" s="31"/>
      <c r="E5614" s="18"/>
      <c r="F5614" s="31"/>
      <c r="H5614" s="36"/>
    </row>
    <row r="5615" spans="3:8" x14ac:dyDescent="0.25">
      <c r="C5615" s="31"/>
      <c r="D5615" s="31"/>
      <c r="E5615" s="18"/>
      <c r="F5615" s="31"/>
      <c r="H5615" s="36"/>
    </row>
    <row r="5616" spans="3:8" x14ac:dyDescent="0.25">
      <c r="C5616" s="31"/>
      <c r="D5616" s="31"/>
      <c r="E5616" s="18"/>
      <c r="F5616" s="31"/>
      <c r="H5616" s="36"/>
    </row>
    <row r="5617" spans="3:8" x14ac:dyDescent="0.25">
      <c r="C5617" s="31"/>
      <c r="D5617" s="31"/>
      <c r="E5617" s="18"/>
      <c r="F5617" s="31"/>
      <c r="H5617" s="36"/>
    </row>
    <row r="5618" spans="3:8" x14ac:dyDescent="0.25">
      <c r="C5618" s="31"/>
      <c r="D5618" s="31"/>
      <c r="E5618" s="18"/>
      <c r="F5618" s="31"/>
      <c r="H5618" s="36"/>
    </row>
    <row r="5619" spans="3:8" x14ac:dyDescent="0.25">
      <c r="C5619" s="31"/>
      <c r="D5619" s="31"/>
      <c r="E5619" s="18"/>
      <c r="F5619" s="31"/>
      <c r="H5619" s="36"/>
    </row>
    <row r="5620" spans="3:8" x14ac:dyDescent="0.25">
      <c r="C5620" s="31"/>
      <c r="D5620" s="31"/>
      <c r="E5620" s="18"/>
      <c r="F5620" s="31"/>
      <c r="H5620" s="36"/>
    </row>
    <row r="5621" spans="3:8" x14ac:dyDescent="0.25">
      <c r="C5621" s="31"/>
      <c r="D5621" s="31"/>
      <c r="E5621" s="18"/>
      <c r="F5621" s="31"/>
      <c r="H5621" s="36"/>
    </row>
    <row r="5622" spans="3:8" x14ac:dyDescent="0.25">
      <c r="C5622" s="31"/>
      <c r="D5622" s="31"/>
      <c r="E5622" s="18"/>
      <c r="F5622" s="31"/>
      <c r="H5622" s="36"/>
    </row>
    <row r="5623" spans="3:8" x14ac:dyDescent="0.25">
      <c r="C5623" s="31"/>
      <c r="D5623" s="31"/>
      <c r="E5623" s="18"/>
      <c r="F5623" s="31"/>
      <c r="H5623" s="36"/>
    </row>
    <row r="5624" spans="3:8" x14ac:dyDescent="0.25">
      <c r="C5624" s="31"/>
      <c r="D5624" s="31"/>
      <c r="E5624" s="18"/>
      <c r="F5624" s="31"/>
      <c r="H5624" s="36"/>
    </row>
    <row r="5625" spans="3:8" x14ac:dyDescent="0.25">
      <c r="C5625" s="31"/>
      <c r="D5625" s="31"/>
      <c r="E5625" s="18"/>
      <c r="F5625" s="31"/>
      <c r="H5625" s="36"/>
    </row>
    <row r="5626" spans="3:8" x14ac:dyDescent="0.25">
      <c r="C5626" s="31"/>
      <c r="D5626" s="31"/>
      <c r="E5626" s="18"/>
      <c r="F5626" s="31"/>
      <c r="H5626" s="36"/>
    </row>
    <row r="5627" spans="3:8" x14ac:dyDescent="0.25">
      <c r="C5627" s="31"/>
      <c r="D5627" s="31"/>
      <c r="E5627" s="18"/>
      <c r="F5627" s="31"/>
      <c r="H5627" s="36"/>
    </row>
    <row r="5628" spans="3:8" x14ac:dyDescent="0.25">
      <c r="C5628" s="31"/>
      <c r="D5628" s="31"/>
      <c r="E5628" s="18"/>
      <c r="F5628" s="31"/>
      <c r="H5628" s="36"/>
    </row>
    <row r="5629" spans="3:8" x14ac:dyDescent="0.25">
      <c r="C5629" s="31"/>
      <c r="D5629" s="31"/>
      <c r="E5629" s="18"/>
      <c r="F5629" s="31"/>
      <c r="H5629" s="36"/>
    </row>
    <row r="5630" spans="3:8" x14ac:dyDescent="0.25">
      <c r="C5630" s="31"/>
      <c r="D5630" s="31"/>
      <c r="E5630" s="18"/>
      <c r="F5630" s="31"/>
      <c r="H5630" s="36"/>
    </row>
    <row r="5631" spans="3:8" x14ac:dyDescent="0.25">
      <c r="C5631" s="31"/>
      <c r="D5631" s="31"/>
      <c r="E5631" s="18"/>
      <c r="F5631" s="31"/>
      <c r="H5631" s="36"/>
    </row>
    <row r="5632" spans="3:8" x14ac:dyDescent="0.25">
      <c r="C5632" s="31"/>
      <c r="D5632" s="31"/>
      <c r="E5632" s="18"/>
      <c r="F5632" s="31"/>
      <c r="H5632" s="36"/>
    </row>
    <row r="5633" spans="3:8" x14ac:dyDescent="0.25">
      <c r="C5633" s="31"/>
      <c r="D5633" s="31"/>
      <c r="E5633" s="18"/>
      <c r="F5633" s="31"/>
      <c r="H5633" s="36"/>
    </row>
    <row r="5634" spans="3:8" x14ac:dyDescent="0.25">
      <c r="C5634" s="31"/>
      <c r="D5634" s="31"/>
      <c r="E5634" s="18"/>
      <c r="F5634" s="31"/>
      <c r="H5634" s="36"/>
    </row>
    <row r="5635" spans="3:8" x14ac:dyDescent="0.25">
      <c r="C5635" s="31"/>
      <c r="D5635" s="31"/>
      <c r="E5635" s="18"/>
      <c r="F5635" s="31"/>
      <c r="H5635" s="36"/>
    </row>
    <row r="5636" spans="3:8" x14ac:dyDescent="0.25">
      <c r="C5636" s="31"/>
      <c r="D5636" s="31"/>
      <c r="E5636" s="18"/>
      <c r="F5636" s="31"/>
      <c r="H5636" s="36"/>
    </row>
    <row r="5637" spans="3:8" x14ac:dyDescent="0.25">
      <c r="C5637" s="31"/>
      <c r="D5637" s="31"/>
      <c r="E5637" s="18"/>
      <c r="F5637" s="31"/>
      <c r="H5637" s="36"/>
    </row>
    <row r="5638" spans="3:8" x14ac:dyDescent="0.25">
      <c r="C5638" s="31"/>
      <c r="D5638" s="31"/>
      <c r="E5638" s="18"/>
      <c r="F5638" s="31"/>
      <c r="H5638" s="36"/>
    </row>
    <row r="5639" spans="3:8" x14ac:dyDescent="0.25">
      <c r="C5639" s="31"/>
      <c r="D5639" s="31"/>
      <c r="E5639" s="18"/>
      <c r="F5639" s="31"/>
      <c r="H5639" s="36"/>
    </row>
    <row r="5640" spans="3:8" x14ac:dyDescent="0.25">
      <c r="C5640" s="31"/>
      <c r="D5640" s="31"/>
      <c r="E5640" s="18"/>
      <c r="F5640" s="31"/>
      <c r="H5640" s="36"/>
    </row>
    <row r="5641" spans="3:8" x14ac:dyDescent="0.25">
      <c r="C5641" s="31"/>
      <c r="D5641" s="31"/>
      <c r="E5641" s="18"/>
      <c r="F5641" s="31"/>
      <c r="H5641" s="36"/>
    </row>
    <row r="5642" spans="3:8" x14ac:dyDescent="0.25">
      <c r="C5642" s="31"/>
      <c r="D5642" s="31"/>
      <c r="E5642" s="18"/>
      <c r="F5642" s="31"/>
      <c r="H5642" s="36"/>
    </row>
    <row r="5643" spans="3:8" x14ac:dyDescent="0.25">
      <c r="C5643" s="31"/>
      <c r="D5643" s="31"/>
      <c r="E5643" s="18"/>
      <c r="F5643" s="31"/>
      <c r="H5643" s="36"/>
    </row>
    <row r="5644" spans="3:8" x14ac:dyDescent="0.25">
      <c r="C5644" s="31"/>
      <c r="D5644" s="31"/>
      <c r="E5644" s="18"/>
      <c r="F5644" s="31"/>
      <c r="H5644" s="36"/>
    </row>
    <row r="5645" spans="3:8" x14ac:dyDescent="0.25">
      <c r="C5645" s="31"/>
      <c r="D5645" s="31"/>
      <c r="E5645" s="18"/>
      <c r="F5645" s="31"/>
      <c r="H5645" s="36"/>
    </row>
    <row r="5646" spans="3:8" x14ac:dyDescent="0.25">
      <c r="C5646" s="31"/>
      <c r="D5646" s="31"/>
      <c r="E5646" s="18"/>
      <c r="F5646" s="31"/>
      <c r="H5646" s="36"/>
    </row>
    <row r="5647" spans="3:8" x14ac:dyDescent="0.25">
      <c r="C5647" s="31"/>
      <c r="D5647" s="31"/>
      <c r="E5647" s="18"/>
      <c r="F5647" s="31"/>
      <c r="H5647" s="36"/>
    </row>
    <row r="5648" spans="3:8" x14ac:dyDescent="0.25">
      <c r="C5648" s="31"/>
      <c r="D5648" s="31"/>
      <c r="E5648" s="18"/>
      <c r="F5648" s="31"/>
      <c r="H5648" s="36"/>
    </row>
    <row r="5649" spans="3:8" x14ac:dyDescent="0.25">
      <c r="C5649" s="31"/>
      <c r="D5649" s="31"/>
      <c r="E5649" s="18"/>
      <c r="F5649" s="31"/>
      <c r="H5649" s="36"/>
    </row>
    <row r="5650" spans="3:8" x14ac:dyDescent="0.25">
      <c r="C5650" s="31"/>
      <c r="D5650" s="31"/>
      <c r="E5650" s="18"/>
      <c r="F5650" s="31"/>
      <c r="H5650" s="36"/>
    </row>
    <row r="5651" spans="3:8" x14ac:dyDescent="0.25">
      <c r="C5651" s="31"/>
      <c r="D5651" s="31"/>
      <c r="E5651" s="18"/>
      <c r="F5651" s="31"/>
      <c r="H5651" s="36"/>
    </row>
    <row r="5652" spans="3:8" x14ac:dyDescent="0.25">
      <c r="C5652" s="31"/>
      <c r="D5652" s="31"/>
      <c r="E5652" s="18"/>
      <c r="F5652" s="31"/>
      <c r="H5652" s="36"/>
    </row>
    <row r="5653" spans="3:8" x14ac:dyDescent="0.25">
      <c r="C5653" s="31"/>
      <c r="D5653" s="31"/>
      <c r="E5653" s="18"/>
      <c r="F5653" s="31"/>
      <c r="H5653" s="36"/>
    </row>
    <row r="5654" spans="3:8" x14ac:dyDescent="0.25">
      <c r="C5654" s="31"/>
      <c r="D5654" s="31"/>
      <c r="E5654" s="18"/>
      <c r="F5654" s="31"/>
      <c r="H5654" s="36"/>
    </row>
    <row r="5655" spans="3:8" x14ac:dyDescent="0.25">
      <c r="C5655" s="31"/>
      <c r="D5655" s="31"/>
      <c r="E5655" s="18"/>
      <c r="F5655" s="31"/>
      <c r="H5655" s="36"/>
    </row>
    <row r="5656" spans="3:8" x14ac:dyDescent="0.25">
      <c r="C5656" s="31"/>
      <c r="D5656" s="31"/>
      <c r="E5656" s="18"/>
      <c r="F5656" s="31"/>
      <c r="H5656" s="36"/>
    </row>
    <row r="5657" spans="3:8" x14ac:dyDescent="0.25">
      <c r="C5657" s="31"/>
      <c r="D5657" s="31"/>
      <c r="E5657" s="18"/>
      <c r="F5657" s="31"/>
      <c r="H5657" s="36"/>
    </row>
    <row r="5658" spans="3:8" x14ac:dyDescent="0.25">
      <c r="C5658" s="31"/>
      <c r="D5658" s="31"/>
      <c r="E5658" s="18"/>
      <c r="F5658" s="31"/>
      <c r="H5658" s="36"/>
    </row>
    <row r="5659" spans="3:8" x14ac:dyDescent="0.25">
      <c r="C5659" s="31"/>
      <c r="D5659" s="31"/>
      <c r="E5659" s="18"/>
      <c r="F5659" s="31"/>
      <c r="H5659" s="36"/>
    </row>
    <row r="5660" spans="3:8" x14ac:dyDescent="0.25">
      <c r="C5660" s="31"/>
      <c r="D5660" s="31"/>
      <c r="E5660" s="18"/>
      <c r="F5660" s="31"/>
      <c r="H5660" s="36"/>
    </row>
    <row r="5661" spans="3:8" x14ac:dyDescent="0.25">
      <c r="C5661" s="31"/>
      <c r="D5661" s="31"/>
      <c r="E5661" s="18"/>
      <c r="F5661" s="31"/>
      <c r="H5661" s="36"/>
    </row>
    <row r="5662" spans="3:8" x14ac:dyDescent="0.25">
      <c r="C5662" s="31"/>
      <c r="D5662" s="31"/>
      <c r="E5662" s="18"/>
      <c r="F5662" s="31"/>
      <c r="H5662" s="36"/>
    </row>
    <row r="5663" spans="3:8" x14ac:dyDescent="0.25">
      <c r="C5663" s="31"/>
      <c r="D5663" s="31"/>
      <c r="E5663" s="18"/>
      <c r="F5663" s="31"/>
      <c r="H5663" s="36"/>
    </row>
    <row r="5664" spans="3:8" x14ac:dyDescent="0.25">
      <c r="C5664" s="31"/>
      <c r="D5664" s="31"/>
      <c r="E5664" s="18"/>
      <c r="F5664" s="31"/>
      <c r="H5664" s="36"/>
    </row>
    <row r="5665" spans="3:8" x14ac:dyDescent="0.25">
      <c r="C5665" s="31"/>
      <c r="D5665" s="31"/>
      <c r="E5665" s="18"/>
      <c r="F5665" s="31"/>
      <c r="H5665" s="36"/>
    </row>
    <row r="5666" spans="3:8" x14ac:dyDescent="0.25">
      <c r="C5666" s="31"/>
      <c r="D5666" s="31"/>
      <c r="E5666" s="18"/>
      <c r="F5666" s="31"/>
      <c r="H5666" s="36"/>
    </row>
    <row r="5667" spans="3:8" x14ac:dyDescent="0.25">
      <c r="C5667" s="31"/>
      <c r="D5667" s="31"/>
      <c r="E5667" s="18"/>
      <c r="F5667" s="31"/>
      <c r="H5667" s="36"/>
    </row>
    <row r="5668" spans="3:8" x14ac:dyDescent="0.25">
      <c r="C5668" s="31"/>
      <c r="D5668" s="31"/>
      <c r="E5668" s="18"/>
      <c r="F5668" s="31"/>
      <c r="H5668" s="36"/>
    </row>
    <row r="5669" spans="3:8" x14ac:dyDescent="0.25">
      <c r="C5669" s="31"/>
      <c r="D5669" s="31"/>
      <c r="E5669" s="18"/>
      <c r="F5669" s="31"/>
      <c r="H5669" s="36"/>
    </row>
    <row r="5670" spans="3:8" x14ac:dyDescent="0.25">
      <c r="C5670" s="31"/>
      <c r="D5670" s="31"/>
      <c r="E5670" s="18"/>
      <c r="F5670" s="31"/>
      <c r="H5670" s="36"/>
    </row>
    <row r="5671" spans="3:8" x14ac:dyDescent="0.25">
      <c r="C5671" s="31"/>
      <c r="D5671" s="31"/>
      <c r="E5671" s="18"/>
      <c r="F5671" s="31"/>
      <c r="H5671" s="36"/>
    </row>
    <row r="5672" spans="3:8" x14ac:dyDescent="0.25">
      <c r="C5672" s="31"/>
      <c r="D5672" s="31"/>
      <c r="E5672" s="18"/>
      <c r="F5672" s="31"/>
      <c r="H5672" s="36"/>
    </row>
    <row r="5673" spans="3:8" x14ac:dyDescent="0.25">
      <c r="C5673" s="31"/>
      <c r="D5673" s="31"/>
      <c r="E5673" s="18"/>
      <c r="F5673" s="31"/>
      <c r="H5673" s="36"/>
    </row>
    <row r="5674" spans="3:8" x14ac:dyDescent="0.25">
      <c r="C5674" s="31"/>
      <c r="D5674" s="31"/>
      <c r="E5674" s="18"/>
      <c r="F5674" s="31"/>
      <c r="H5674" s="36"/>
    </row>
    <row r="5675" spans="3:8" x14ac:dyDescent="0.25">
      <c r="C5675" s="31"/>
      <c r="D5675" s="31"/>
      <c r="E5675" s="18"/>
      <c r="F5675" s="31"/>
      <c r="H5675" s="36"/>
    </row>
    <row r="5676" spans="3:8" x14ac:dyDescent="0.25">
      <c r="C5676" s="31"/>
      <c r="D5676" s="31"/>
      <c r="E5676" s="18"/>
      <c r="F5676" s="31"/>
      <c r="H5676" s="36"/>
    </row>
    <row r="5677" spans="3:8" x14ac:dyDescent="0.25">
      <c r="C5677" s="31"/>
      <c r="D5677" s="31"/>
      <c r="E5677" s="18"/>
      <c r="F5677" s="31"/>
      <c r="H5677" s="36"/>
    </row>
    <row r="5678" spans="3:8" x14ac:dyDescent="0.25">
      <c r="C5678" s="31"/>
      <c r="D5678" s="31"/>
      <c r="E5678" s="18"/>
      <c r="F5678" s="31"/>
      <c r="H5678" s="36"/>
    </row>
    <row r="5679" spans="3:8" x14ac:dyDescent="0.25">
      <c r="C5679" s="31"/>
      <c r="D5679" s="31"/>
      <c r="E5679" s="18"/>
      <c r="F5679" s="31"/>
      <c r="H5679" s="36"/>
    </row>
    <row r="5680" spans="3:8" x14ac:dyDescent="0.25">
      <c r="C5680" s="31"/>
      <c r="D5680" s="31"/>
      <c r="E5680" s="18"/>
      <c r="F5680" s="31"/>
      <c r="H5680" s="36"/>
    </row>
    <row r="5681" spans="3:8" x14ac:dyDescent="0.25">
      <c r="C5681" s="31"/>
      <c r="D5681" s="31"/>
      <c r="E5681" s="18"/>
      <c r="F5681" s="31"/>
      <c r="H5681" s="36"/>
    </row>
    <row r="5682" spans="3:8" x14ac:dyDescent="0.25">
      <c r="C5682" s="31"/>
      <c r="D5682" s="31"/>
      <c r="E5682" s="18"/>
      <c r="F5682" s="31"/>
      <c r="H5682" s="36"/>
    </row>
    <row r="5683" spans="3:8" x14ac:dyDescent="0.25">
      <c r="C5683" s="31"/>
      <c r="D5683" s="31"/>
      <c r="E5683" s="18"/>
      <c r="F5683" s="31"/>
      <c r="H5683" s="36"/>
    </row>
    <row r="5684" spans="3:8" x14ac:dyDescent="0.25">
      <c r="C5684" s="31"/>
      <c r="D5684" s="31"/>
      <c r="E5684" s="18"/>
      <c r="F5684" s="31"/>
      <c r="H5684" s="36"/>
    </row>
    <row r="5685" spans="3:8" x14ac:dyDescent="0.25">
      <c r="C5685" s="31"/>
      <c r="D5685" s="31"/>
      <c r="E5685" s="18"/>
      <c r="F5685" s="31"/>
      <c r="H5685" s="36"/>
    </row>
    <row r="5686" spans="3:8" x14ac:dyDescent="0.25">
      <c r="C5686" s="31"/>
      <c r="D5686" s="31"/>
      <c r="E5686" s="18"/>
      <c r="F5686" s="31"/>
      <c r="H5686" s="36"/>
    </row>
    <row r="5687" spans="3:8" x14ac:dyDescent="0.25">
      <c r="C5687" s="31"/>
      <c r="D5687" s="31"/>
      <c r="E5687" s="18"/>
      <c r="F5687" s="31"/>
      <c r="H5687" s="36"/>
    </row>
    <row r="5688" spans="3:8" x14ac:dyDescent="0.25">
      <c r="C5688" s="31"/>
      <c r="D5688" s="31"/>
      <c r="E5688" s="18"/>
      <c r="F5688" s="31"/>
      <c r="H5688" s="36"/>
    </row>
    <row r="5689" spans="3:8" x14ac:dyDescent="0.25">
      <c r="C5689" s="31"/>
      <c r="D5689" s="31"/>
      <c r="E5689" s="18"/>
      <c r="F5689" s="31"/>
      <c r="H5689" s="36"/>
    </row>
    <row r="5690" spans="3:8" x14ac:dyDescent="0.25">
      <c r="C5690" s="31"/>
      <c r="D5690" s="31"/>
      <c r="E5690" s="18"/>
      <c r="F5690" s="31"/>
      <c r="H5690" s="36"/>
    </row>
    <row r="5691" spans="3:8" x14ac:dyDescent="0.25">
      <c r="C5691" s="31"/>
      <c r="D5691" s="31"/>
      <c r="E5691" s="18"/>
      <c r="F5691" s="31"/>
      <c r="H5691" s="36"/>
    </row>
    <row r="5692" spans="3:8" x14ac:dyDescent="0.25">
      <c r="C5692" s="31"/>
      <c r="D5692" s="31"/>
      <c r="E5692" s="18"/>
      <c r="F5692" s="31"/>
      <c r="H5692" s="36"/>
    </row>
    <row r="5693" spans="3:8" x14ac:dyDescent="0.25">
      <c r="C5693" s="31"/>
      <c r="D5693" s="31"/>
      <c r="E5693" s="18"/>
      <c r="F5693" s="31"/>
      <c r="H5693" s="36"/>
    </row>
    <row r="5694" spans="3:8" x14ac:dyDescent="0.25">
      <c r="C5694" s="31"/>
      <c r="D5694" s="31"/>
      <c r="E5694" s="18"/>
      <c r="F5694" s="31"/>
      <c r="H5694" s="36"/>
    </row>
    <row r="5695" spans="3:8" x14ac:dyDescent="0.25">
      <c r="C5695" s="31"/>
      <c r="D5695" s="31"/>
      <c r="E5695" s="18"/>
      <c r="F5695" s="31"/>
      <c r="H5695" s="36"/>
    </row>
    <row r="5696" spans="3:8" x14ac:dyDescent="0.25">
      <c r="C5696" s="31"/>
      <c r="D5696" s="31"/>
      <c r="E5696" s="18"/>
      <c r="F5696" s="31"/>
      <c r="H5696" s="36"/>
    </row>
    <row r="5697" spans="3:8" x14ac:dyDescent="0.25">
      <c r="C5697" s="31"/>
      <c r="D5697" s="31"/>
      <c r="E5697" s="18"/>
      <c r="F5697" s="31"/>
      <c r="H5697" s="36"/>
    </row>
    <row r="5698" spans="3:8" x14ac:dyDescent="0.25">
      <c r="C5698" s="31"/>
      <c r="D5698" s="31"/>
      <c r="E5698" s="18"/>
      <c r="F5698" s="31"/>
      <c r="H5698" s="36"/>
    </row>
    <row r="5699" spans="3:8" x14ac:dyDescent="0.25">
      <c r="C5699" s="31"/>
      <c r="D5699" s="31"/>
      <c r="E5699" s="18"/>
      <c r="F5699" s="31"/>
      <c r="H5699" s="36"/>
    </row>
    <row r="5700" spans="3:8" x14ac:dyDescent="0.25">
      <c r="C5700" s="31"/>
      <c r="D5700" s="31"/>
      <c r="E5700" s="18"/>
      <c r="F5700" s="31"/>
      <c r="H5700" s="36"/>
    </row>
    <row r="5701" spans="3:8" x14ac:dyDescent="0.25">
      <c r="C5701" s="31"/>
      <c r="D5701" s="31"/>
      <c r="E5701" s="18"/>
      <c r="F5701" s="31"/>
      <c r="H5701" s="36"/>
    </row>
    <row r="5702" spans="3:8" x14ac:dyDescent="0.25">
      <c r="C5702" s="31"/>
      <c r="D5702" s="31"/>
      <c r="E5702" s="18"/>
      <c r="F5702" s="31"/>
      <c r="H5702" s="36"/>
    </row>
    <row r="5703" spans="3:8" x14ac:dyDescent="0.25">
      <c r="C5703" s="31"/>
      <c r="D5703" s="31"/>
      <c r="E5703" s="18"/>
      <c r="F5703" s="31"/>
      <c r="H5703" s="36"/>
    </row>
    <row r="5704" spans="3:8" x14ac:dyDescent="0.25">
      <c r="C5704" s="31"/>
      <c r="D5704" s="31"/>
      <c r="E5704" s="18"/>
      <c r="F5704" s="31"/>
      <c r="H5704" s="36"/>
    </row>
    <row r="5705" spans="3:8" x14ac:dyDescent="0.25">
      <c r="C5705" s="31"/>
      <c r="D5705" s="31"/>
      <c r="E5705" s="18"/>
      <c r="F5705" s="31"/>
      <c r="H5705" s="36"/>
    </row>
    <row r="5706" spans="3:8" x14ac:dyDescent="0.25">
      <c r="C5706" s="31"/>
      <c r="D5706" s="31"/>
      <c r="E5706" s="18"/>
      <c r="F5706" s="31"/>
      <c r="H5706" s="36"/>
    </row>
    <row r="5707" spans="3:8" x14ac:dyDescent="0.25">
      <c r="C5707" s="31"/>
      <c r="D5707" s="31"/>
      <c r="E5707" s="18"/>
      <c r="F5707" s="31"/>
      <c r="H5707" s="36"/>
    </row>
    <row r="5708" spans="3:8" x14ac:dyDescent="0.25">
      <c r="C5708" s="31"/>
      <c r="D5708" s="31"/>
      <c r="E5708" s="18"/>
      <c r="F5708" s="31"/>
      <c r="H5708" s="36"/>
    </row>
    <row r="5709" spans="3:8" x14ac:dyDescent="0.25">
      <c r="C5709" s="31"/>
      <c r="D5709" s="31"/>
      <c r="E5709" s="18"/>
      <c r="F5709" s="31"/>
      <c r="H5709" s="36"/>
    </row>
    <row r="5710" spans="3:8" x14ac:dyDescent="0.25">
      <c r="C5710" s="31"/>
      <c r="D5710" s="31"/>
      <c r="E5710" s="18"/>
      <c r="F5710" s="31"/>
      <c r="H5710" s="36"/>
    </row>
    <row r="5711" spans="3:8" x14ac:dyDescent="0.25">
      <c r="C5711" s="31"/>
      <c r="E5711" s="18"/>
      <c r="F5711" s="31"/>
    </row>
    <row r="5712" spans="3:8" x14ac:dyDescent="0.25">
      <c r="C5712" s="31"/>
      <c r="E5712" s="18"/>
      <c r="F5712" s="31"/>
    </row>
    <row r="5713" spans="3:8" x14ac:dyDescent="0.25">
      <c r="C5713" s="31"/>
      <c r="E5713" s="18"/>
      <c r="F5713" s="31"/>
    </row>
    <row r="5714" spans="3:8" x14ac:dyDescent="0.25">
      <c r="C5714" s="31"/>
    </row>
    <row r="5715" spans="3:8" x14ac:dyDescent="0.25">
      <c r="C5715" s="31"/>
    </row>
    <row r="5716" spans="3:8" x14ac:dyDescent="0.25">
      <c r="C5716" s="31"/>
    </row>
    <row r="5717" spans="3:8" x14ac:dyDescent="0.25">
      <c r="C5717" s="31"/>
    </row>
    <row r="5718" spans="3:8" x14ac:dyDescent="0.25">
      <c r="C5718" s="31"/>
    </row>
    <row r="5719" spans="3:8" x14ac:dyDescent="0.25">
      <c r="C5719" s="31"/>
    </row>
    <row r="5720" spans="3:8" x14ac:dyDescent="0.25">
      <c r="C5720" s="31"/>
    </row>
    <row r="5721" spans="3:8" x14ac:dyDescent="0.25">
      <c r="C5721" s="31"/>
    </row>
    <row r="5722" spans="3:8" x14ac:dyDescent="0.25">
      <c r="C5722" s="31"/>
    </row>
    <row r="5723" spans="3:8" x14ac:dyDescent="0.25">
      <c r="C5723" s="31"/>
      <c r="D5723" s="7"/>
      <c r="G5723" s="7"/>
      <c r="H5723" s="18"/>
    </row>
    <row r="5724" spans="3:8" x14ac:dyDescent="0.25">
      <c r="C5724" s="31"/>
      <c r="D5724" s="7"/>
      <c r="G5724" s="7"/>
      <c r="H5724" s="18"/>
    </row>
    <row r="5725" spans="3:8" x14ac:dyDescent="0.25">
      <c r="C5725" s="31"/>
      <c r="D5725" s="7"/>
      <c r="G5725" s="7"/>
      <c r="H5725" s="18"/>
    </row>
    <row r="5726" spans="3:8" x14ac:dyDescent="0.25">
      <c r="C5726" s="31"/>
      <c r="D5726" s="7"/>
      <c r="E5726" s="7"/>
      <c r="F5726" s="7"/>
      <c r="G5726" s="7"/>
      <c r="H5726" s="18"/>
    </row>
    <row r="5727" spans="3:8" x14ac:dyDescent="0.25">
      <c r="C5727" s="31"/>
      <c r="D5727" s="7"/>
      <c r="E5727" s="7"/>
      <c r="F5727" s="7"/>
      <c r="G5727" s="7"/>
      <c r="H5727" s="18"/>
    </row>
    <row r="5728" spans="3:8" x14ac:dyDescent="0.25">
      <c r="C5728" s="31"/>
      <c r="D5728" s="7"/>
      <c r="E5728" s="7"/>
      <c r="F5728" s="7"/>
      <c r="G5728" s="7"/>
      <c r="H5728" s="18"/>
    </row>
    <row r="5729" spans="3:8" x14ac:dyDescent="0.25">
      <c r="C5729" s="31"/>
      <c r="D5729" s="7"/>
      <c r="E5729" s="7"/>
      <c r="F5729" s="7"/>
      <c r="G5729" s="7"/>
      <c r="H5729" s="18"/>
    </row>
    <row r="5730" spans="3:8" x14ac:dyDescent="0.25">
      <c r="C5730" s="31"/>
      <c r="D5730" s="7"/>
      <c r="E5730" s="7"/>
      <c r="F5730" s="7"/>
      <c r="G5730" s="7"/>
      <c r="H5730" s="18"/>
    </row>
    <row r="5731" spans="3:8" x14ac:dyDescent="0.25">
      <c r="C5731" s="31"/>
      <c r="D5731" s="7"/>
      <c r="E5731" s="7"/>
      <c r="F5731" s="7"/>
      <c r="G5731" s="7"/>
      <c r="H5731" s="18"/>
    </row>
    <row r="5732" spans="3:8" x14ac:dyDescent="0.25">
      <c r="C5732" s="31"/>
      <c r="D5732" s="7"/>
      <c r="E5732" s="7"/>
      <c r="F5732" s="7"/>
      <c r="G5732" s="7"/>
      <c r="H5732" s="18"/>
    </row>
    <row r="5733" spans="3:8" x14ac:dyDescent="0.25">
      <c r="C5733" s="31"/>
      <c r="D5733" s="7"/>
      <c r="E5733" s="7"/>
      <c r="F5733" s="7"/>
      <c r="G5733" s="7"/>
      <c r="H5733" s="18"/>
    </row>
    <row r="5734" spans="3:8" x14ac:dyDescent="0.25">
      <c r="C5734" s="31"/>
      <c r="D5734" s="7"/>
      <c r="E5734" s="7"/>
      <c r="F5734" s="7"/>
      <c r="G5734" s="7"/>
      <c r="H5734" s="18"/>
    </row>
    <row r="5735" spans="3:8" x14ac:dyDescent="0.25">
      <c r="C5735" s="31"/>
      <c r="D5735" s="7"/>
      <c r="E5735" s="7"/>
      <c r="F5735" s="7"/>
      <c r="G5735" s="7"/>
      <c r="H5735" s="18"/>
    </row>
    <row r="5736" spans="3:8" x14ac:dyDescent="0.25">
      <c r="C5736" s="31"/>
      <c r="D5736" s="7"/>
      <c r="E5736" s="7"/>
      <c r="F5736" s="7"/>
      <c r="G5736" s="7"/>
      <c r="H5736" s="18"/>
    </row>
    <row r="5737" spans="3:8" x14ac:dyDescent="0.25">
      <c r="C5737" s="31"/>
      <c r="D5737" s="7"/>
      <c r="E5737" s="7"/>
      <c r="F5737" s="7"/>
      <c r="G5737" s="7"/>
      <c r="H5737" s="18"/>
    </row>
    <row r="5738" spans="3:8" x14ac:dyDescent="0.25">
      <c r="C5738" s="31"/>
      <c r="D5738" s="7"/>
      <c r="E5738" s="7"/>
      <c r="F5738" s="7"/>
      <c r="G5738" s="7"/>
      <c r="H5738" s="18"/>
    </row>
    <row r="5739" spans="3:8" x14ac:dyDescent="0.25">
      <c r="C5739" s="31"/>
      <c r="D5739" s="7"/>
      <c r="E5739" s="7"/>
      <c r="F5739" s="7"/>
      <c r="G5739" s="7"/>
      <c r="H5739" s="18"/>
    </row>
    <row r="5740" spans="3:8" x14ac:dyDescent="0.25">
      <c r="C5740" s="31"/>
      <c r="D5740" s="7"/>
      <c r="E5740" s="7"/>
      <c r="F5740" s="7"/>
      <c r="G5740" s="7"/>
      <c r="H5740" s="18"/>
    </row>
    <row r="5741" spans="3:8" x14ac:dyDescent="0.25">
      <c r="C5741" s="31"/>
      <c r="D5741" s="7"/>
      <c r="E5741" s="7"/>
      <c r="F5741" s="7"/>
      <c r="G5741" s="7"/>
      <c r="H5741" s="18"/>
    </row>
    <row r="5742" spans="3:8" x14ac:dyDescent="0.25">
      <c r="C5742" s="31"/>
      <c r="D5742" s="7"/>
      <c r="E5742" s="7"/>
      <c r="F5742" s="7"/>
      <c r="G5742" s="7"/>
      <c r="H5742" s="18"/>
    </row>
    <row r="5743" spans="3:8" x14ac:dyDescent="0.25">
      <c r="C5743" s="31"/>
      <c r="D5743" s="7"/>
      <c r="E5743" s="7"/>
      <c r="F5743" s="7"/>
      <c r="G5743" s="7"/>
      <c r="H5743" s="18"/>
    </row>
    <row r="5744" spans="3:8" x14ac:dyDescent="0.25">
      <c r="C5744" s="31"/>
      <c r="D5744" s="7"/>
      <c r="E5744" s="7"/>
      <c r="F5744" s="7"/>
      <c r="G5744" s="7"/>
      <c r="H5744" s="18"/>
    </row>
    <row r="5745" spans="3:8" x14ac:dyDescent="0.25">
      <c r="C5745" s="31"/>
      <c r="D5745" s="7"/>
      <c r="E5745" s="7"/>
      <c r="F5745" s="7"/>
      <c r="G5745" s="7"/>
      <c r="H5745" s="18"/>
    </row>
    <row r="5746" spans="3:8" x14ac:dyDescent="0.25">
      <c r="C5746" s="31"/>
      <c r="D5746" s="7"/>
      <c r="E5746" s="7"/>
      <c r="F5746" s="7"/>
      <c r="G5746" s="7"/>
      <c r="H5746" s="18"/>
    </row>
    <row r="5747" spans="3:8" x14ac:dyDescent="0.25">
      <c r="C5747" s="31"/>
      <c r="D5747" s="7"/>
      <c r="E5747" s="7"/>
      <c r="F5747" s="7"/>
      <c r="G5747" s="7"/>
      <c r="H5747" s="18"/>
    </row>
    <row r="5748" spans="3:8" x14ac:dyDescent="0.25">
      <c r="C5748" s="31"/>
      <c r="D5748" s="7"/>
      <c r="E5748" s="7"/>
      <c r="F5748" s="7"/>
      <c r="G5748" s="7"/>
      <c r="H5748" s="18"/>
    </row>
    <row r="5749" spans="3:8" x14ac:dyDescent="0.25">
      <c r="C5749" s="31"/>
      <c r="D5749" s="7"/>
      <c r="E5749" s="7"/>
      <c r="F5749" s="7"/>
      <c r="G5749" s="7"/>
      <c r="H5749" s="18"/>
    </row>
    <row r="5750" spans="3:8" x14ac:dyDescent="0.25">
      <c r="C5750" s="31"/>
      <c r="D5750" s="7"/>
      <c r="E5750" s="7"/>
      <c r="F5750" s="7"/>
      <c r="G5750" s="7"/>
      <c r="H5750" s="18"/>
    </row>
    <row r="5751" spans="3:8" x14ac:dyDescent="0.25">
      <c r="C5751" s="31"/>
      <c r="D5751" s="7"/>
      <c r="E5751" s="7"/>
      <c r="F5751" s="7"/>
      <c r="G5751" s="7"/>
      <c r="H5751" s="18"/>
    </row>
    <row r="5752" spans="3:8" x14ac:dyDescent="0.25">
      <c r="C5752" s="31"/>
      <c r="D5752" s="7"/>
      <c r="E5752" s="7"/>
      <c r="F5752" s="7"/>
      <c r="G5752" s="7"/>
      <c r="H5752" s="18"/>
    </row>
    <row r="5753" spans="3:8" x14ac:dyDescent="0.25">
      <c r="C5753" s="31"/>
      <c r="D5753" s="7"/>
      <c r="E5753" s="7"/>
      <c r="F5753" s="7"/>
      <c r="G5753" s="7"/>
      <c r="H5753" s="18"/>
    </row>
    <row r="5754" spans="3:8" x14ac:dyDescent="0.25">
      <c r="C5754" s="31"/>
      <c r="D5754" s="7"/>
      <c r="E5754" s="7"/>
      <c r="F5754" s="7"/>
      <c r="G5754" s="7"/>
      <c r="H5754" s="18"/>
    </row>
    <row r="5755" spans="3:8" x14ac:dyDescent="0.25">
      <c r="C5755" s="31"/>
      <c r="D5755" s="7"/>
      <c r="E5755" s="7"/>
      <c r="F5755" s="7"/>
      <c r="G5755" s="7"/>
      <c r="H5755" s="18"/>
    </row>
    <row r="5756" spans="3:8" x14ac:dyDescent="0.25">
      <c r="C5756" s="31"/>
      <c r="D5756" s="7"/>
      <c r="E5756" s="7"/>
      <c r="F5756" s="7"/>
      <c r="G5756" s="7"/>
      <c r="H5756" s="18"/>
    </row>
    <row r="5757" spans="3:8" x14ac:dyDescent="0.25">
      <c r="C5757" s="31"/>
      <c r="D5757" s="7"/>
      <c r="E5757" s="7"/>
      <c r="F5757" s="7"/>
      <c r="G5757" s="7"/>
      <c r="H5757" s="18"/>
    </row>
    <row r="5758" spans="3:8" x14ac:dyDescent="0.25">
      <c r="C5758" s="31"/>
      <c r="D5758" s="7"/>
      <c r="E5758" s="7"/>
      <c r="F5758" s="7"/>
      <c r="G5758" s="7"/>
      <c r="H5758" s="18"/>
    </row>
    <row r="5759" spans="3:8" x14ac:dyDescent="0.25">
      <c r="C5759" s="31"/>
      <c r="D5759" s="7"/>
      <c r="E5759" s="7"/>
      <c r="F5759" s="7"/>
      <c r="G5759" s="7"/>
      <c r="H5759" s="18"/>
    </row>
    <row r="5760" spans="3:8" x14ac:dyDescent="0.25">
      <c r="C5760" s="31"/>
      <c r="D5760" s="7"/>
      <c r="E5760" s="7"/>
      <c r="F5760" s="7"/>
      <c r="G5760" s="7"/>
      <c r="H5760" s="18"/>
    </row>
    <row r="5761" spans="3:8" x14ac:dyDescent="0.25">
      <c r="C5761" s="31"/>
      <c r="D5761" s="7"/>
      <c r="E5761" s="7"/>
      <c r="F5761" s="7"/>
      <c r="G5761" s="7"/>
      <c r="H5761" s="18"/>
    </row>
    <row r="5762" spans="3:8" x14ac:dyDescent="0.25">
      <c r="C5762" s="31"/>
      <c r="D5762" s="7"/>
      <c r="E5762" s="7"/>
      <c r="F5762" s="7"/>
      <c r="G5762" s="7"/>
      <c r="H5762" s="18"/>
    </row>
    <row r="5763" spans="3:8" x14ac:dyDescent="0.25">
      <c r="C5763" s="31"/>
      <c r="D5763" s="7"/>
      <c r="E5763" s="7"/>
      <c r="F5763" s="7"/>
      <c r="G5763" s="7"/>
      <c r="H5763" s="18"/>
    </row>
    <row r="5764" spans="3:8" x14ac:dyDescent="0.25">
      <c r="C5764" s="31"/>
      <c r="D5764" s="7"/>
      <c r="E5764" s="7"/>
      <c r="F5764" s="7"/>
      <c r="G5764" s="7"/>
      <c r="H5764" s="18"/>
    </row>
    <row r="5765" spans="3:8" x14ac:dyDescent="0.25">
      <c r="C5765" s="31"/>
      <c r="D5765" s="7"/>
      <c r="E5765" s="7"/>
      <c r="F5765" s="7"/>
      <c r="G5765" s="7"/>
      <c r="H5765" s="18"/>
    </row>
    <row r="5766" spans="3:8" x14ac:dyDescent="0.25">
      <c r="C5766" s="31"/>
      <c r="D5766" s="7"/>
      <c r="E5766" s="7"/>
      <c r="F5766" s="7"/>
      <c r="G5766" s="7"/>
      <c r="H5766" s="18"/>
    </row>
    <row r="5767" spans="3:8" x14ac:dyDescent="0.25">
      <c r="C5767" s="31"/>
      <c r="D5767" s="7"/>
      <c r="E5767" s="7"/>
      <c r="F5767" s="7"/>
      <c r="G5767" s="7"/>
      <c r="H5767" s="18"/>
    </row>
    <row r="5768" spans="3:8" x14ac:dyDescent="0.25">
      <c r="C5768" s="31"/>
      <c r="D5768" s="7"/>
      <c r="E5768" s="7"/>
      <c r="F5768" s="7"/>
      <c r="G5768" s="7"/>
      <c r="H5768" s="18"/>
    </row>
    <row r="5769" spans="3:8" x14ac:dyDescent="0.25">
      <c r="C5769" s="31"/>
      <c r="D5769" s="7"/>
      <c r="E5769" s="7"/>
      <c r="F5769" s="7"/>
      <c r="G5769" s="7"/>
      <c r="H5769" s="18"/>
    </row>
    <row r="5770" spans="3:8" x14ac:dyDescent="0.25">
      <c r="C5770" s="31"/>
      <c r="D5770" s="7"/>
      <c r="E5770" s="7"/>
      <c r="F5770" s="7"/>
      <c r="G5770" s="7"/>
      <c r="H5770" s="18"/>
    </row>
    <row r="5771" spans="3:8" x14ac:dyDescent="0.25">
      <c r="C5771" s="31"/>
      <c r="D5771" s="7"/>
      <c r="E5771" s="7"/>
      <c r="F5771" s="7"/>
      <c r="G5771" s="7"/>
      <c r="H5771" s="18"/>
    </row>
    <row r="5772" spans="3:8" x14ac:dyDescent="0.25">
      <c r="C5772" s="31"/>
      <c r="D5772" s="7"/>
      <c r="E5772" s="7"/>
      <c r="F5772" s="7"/>
      <c r="G5772" s="7"/>
      <c r="H5772" s="18"/>
    </row>
    <row r="5773" spans="3:8" x14ac:dyDescent="0.25">
      <c r="C5773" s="31"/>
      <c r="D5773" s="7"/>
      <c r="E5773" s="7"/>
      <c r="F5773" s="7"/>
      <c r="G5773" s="7"/>
      <c r="H5773" s="18"/>
    </row>
    <row r="5774" spans="3:8" x14ac:dyDescent="0.25">
      <c r="C5774" s="31"/>
      <c r="D5774" s="7"/>
      <c r="E5774" s="7"/>
      <c r="F5774" s="7"/>
      <c r="G5774" s="7"/>
      <c r="H5774" s="18"/>
    </row>
    <row r="5775" spans="3:8" x14ac:dyDescent="0.25">
      <c r="C5775" s="31"/>
      <c r="D5775" s="7"/>
      <c r="E5775" s="7"/>
      <c r="F5775" s="7"/>
      <c r="G5775" s="7"/>
      <c r="H5775" s="18"/>
    </row>
    <row r="5776" spans="3:8" x14ac:dyDescent="0.25">
      <c r="C5776" s="31"/>
      <c r="D5776" s="7"/>
      <c r="E5776" s="7"/>
      <c r="F5776" s="7"/>
      <c r="G5776" s="7"/>
      <c r="H5776" s="18"/>
    </row>
    <row r="5777" spans="3:8" x14ac:dyDescent="0.25">
      <c r="C5777" s="31"/>
      <c r="D5777" s="7"/>
      <c r="E5777" s="7"/>
      <c r="F5777" s="7"/>
      <c r="G5777" s="7"/>
      <c r="H5777" s="18"/>
    </row>
    <row r="5778" spans="3:8" x14ac:dyDescent="0.25">
      <c r="C5778" s="31"/>
      <c r="D5778" s="7"/>
      <c r="E5778" s="7"/>
      <c r="F5778" s="7"/>
      <c r="G5778" s="7"/>
      <c r="H5778" s="18"/>
    </row>
    <row r="5779" spans="3:8" x14ac:dyDescent="0.25">
      <c r="C5779" s="31"/>
      <c r="D5779" s="7"/>
      <c r="E5779" s="7"/>
      <c r="F5779" s="7"/>
      <c r="G5779" s="7"/>
      <c r="H5779" s="18"/>
    </row>
    <row r="5780" spans="3:8" x14ac:dyDescent="0.25">
      <c r="C5780" s="31"/>
      <c r="D5780" s="7"/>
      <c r="E5780" s="7"/>
      <c r="F5780" s="7"/>
      <c r="G5780" s="7"/>
      <c r="H5780" s="18"/>
    </row>
    <row r="5781" spans="3:8" x14ac:dyDescent="0.25">
      <c r="C5781" s="31"/>
      <c r="D5781" s="7"/>
      <c r="E5781" s="7"/>
      <c r="F5781" s="7"/>
      <c r="G5781" s="7"/>
      <c r="H5781" s="18"/>
    </row>
    <row r="5782" spans="3:8" x14ac:dyDescent="0.25">
      <c r="C5782" s="31"/>
      <c r="D5782" s="7"/>
      <c r="E5782" s="7"/>
      <c r="F5782" s="7"/>
      <c r="G5782" s="7"/>
      <c r="H5782" s="18"/>
    </row>
    <row r="5783" spans="3:8" x14ac:dyDescent="0.25">
      <c r="C5783" s="31"/>
      <c r="D5783" s="7"/>
      <c r="E5783" s="7"/>
      <c r="F5783" s="7"/>
      <c r="G5783" s="7"/>
      <c r="H5783" s="18"/>
    </row>
    <row r="5784" spans="3:8" x14ac:dyDescent="0.25">
      <c r="C5784" s="31"/>
      <c r="D5784" s="7"/>
      <c r="E5784" s="7"/>
      <c r="F5784" s="7"/>
      <c r="G5784" s="7"/>
      <c r="H5784" s="18"/>
    </row>
    <row r="5785" spans="3:8" x14ac:dyDescent="0.25">
      <c r="C5785" s="31"/>
      <c r="D5785" s="7"/>
      <c r="E5785" s="7"/>
      <c r="F5785" s="7"/>
      <c r="G5785" s="7"/>
      <c r="H5785" s="18"/>
    </row>
    <row r="5786" spans="3:8" x14ac:dyDescent="0.25">
      <c r="C5786" s="31"/>
      <c r="D5786" s="7"/>
      <c r="E5786" s="7"/>
      <c r="F5786" s="7"/>
      <c r="G5786" s="7"/>
      <c r="H5786" s="18"/>
    </row>
    <row r="5787" spans="3:8" x14ac:dyDescent="0.25">
      <c r="C5787" s="31"/>
      <c r="D5787" s="7"/>
      <c r="E5787" s="7"/>
      <c r="F5787" s="7"/>
      <c r="G5787" s="7"/>
      <c r="H5787" s="18"/>
    </row>
    <row r="5788" spans="3:8" x14ac:dyDescent="0.25">
      <c r="C5788" s="31"/>
      <c r="D5788" s="7"/>
      <c r="E5788" s="7"/>
      <c r="F5788" s="7"/>
      <c r="G5788" s="7"/>
      <c r="H5788" s="18"/>
    </row>
    <row r="5789" spans="3:8" x14ac:dyDescent="0.25">
      <c r="C5789" s="31"/>
      <c r="D5789" s="7"/>
      <c r="E5789" s="7"/>
      <c r="F5789" s="7"/>
      <c r="G5789" s="7"/>
      <c r="H5789" s="18"/>
    </row>
    <row r="5790" spans="3:8" x14ac:dyDescent="0.25">
      <c r="C5790" s="31"/>
      <c r="D5790" s="7"/>
      <c r="E5790" s="7"/>
      <c r="F5790" s="7"/>
      <c r="G5790" s="7"/>
      <c r="H5790" s="18"/>
    </row>
    <row r="5791" spans="3:8" x14ac:dyDescent="0.25">
      <c r="C5791" s="31"/>
      <c r="D5791" s="7"/>
      <c r="E5791" s="7"/>
      <c r="F5791" s="7"/>
      <c r="G5791" s="7"/>
      <c r="H5791" s="18"/>
    </row>
    <row r="5792" spans="3:8" x14ac:dyDescent="0.25">
      <c r="C5792" s="31"/>
      <c r="D5792" s="7"/>
      <c r="E5792" s="7"/>
      <c r="F5792" s="7"/>
      <c r="G5792" s="7"/>
      <c r="H5792" s="18"/>
    </row>
    <row r="5793" spans="3:8" x14ac:dyDescent="0.25">
      <c r="C5793" s="31"/>
      <c r="D5793" s="7"/>
      <c r="E5793" s="7"/>
      <c r="F5793" s="7"/>
      <c r="G5793" s="7"/>
      <c r="H5793" s="18"/>
    </row>
    <row r="5794" spans="3:8" x14ac:dyDescent="0.25">
      <c r="C5794" s="31"/>
      <c r="D5794" s="7"/>
      <c r="E5794" s="7"/>
      <c r="F5794" s="7"/>
      <c r="G5794" s="7"/>
      <c r="H5794" s="18"/>
    </row>
    <row r="5795" spans="3:8" x14ac:dyDescent="0.25">
      <c r="C5795" s="31"/>
      <c r="D5795" s="7"/>
      <c r="E5795" s="7"/>
      <c r="F5795" s="7"/>
      <c r="G5795" s="7"/>
      <c r="H5795" s="18"/>
    </row>
    <row r="5796" spans="3:8" x14ac:dyDescent="0.25">
      <c r="C5796" s="31"/>
      <c r="D5796" s="7"/>
      <c r="E5796" s="7"/>
      <c r="F5796" s="7"/>
      <c r="G5796" s="7"/>
      <c r="H5796" s="18"/>
    </row>
    <row r="5797" spans="3:8" x14ac:dyDescent="0.25">
      <c r="C5797" s="31"/>
      <c r="D5797" s="7"/>
      <c r="E5797" s="7"/>
      <c r="F5797" s="7"/>
      <c r="G5797" s="7"/>
      <c r="H5797" s="18"/>
    </row>
    <row r="5798" spans="3:8" x14ac:dyDescent="0.25">
      <c r="C5798" s="31"/>
      <c r="D5798" s="7"/>
      <c r="E5798" s="7"/>
      <c r="F5798" s="7"/>
      <c r="G5798" s="7"/>
      <c r="H5798" s="18"/>
    </row>
    <row r="5799" spans="3:8" x14ac:dyDescent="0.25">
      <c r="C5799" s="31"/>
      <c r="D5799" s="7"/>
      <c r="E5799" s="7"/>
      <c r="F5799" s="7"/>
      <c r="G5799" s="7"/>
      <c r="H5799" s="18"/>
    </row>
    <row r="5800" spans="3:8" x14ac:dyDescent="0.25">
      <c r="C5800" s="31"/>
      <c r="D5800" s="7"/>
      <c r="E5800" s="7"/>
      <c r="F5800" s="7"/>
      <c r="G5800" s="7"/>
      <c r="H5800" s="18"/>
    </row>
    <row r="5801" spans="3:8" x14ac:dyDescent="0.25">
      <c r="C5801" s="31"/>
      <c r="D5801" s="7"/>
      <c r="E5801" s="7"/>
      <c r="F5801" s="7"/>
      <c r="G5801" s="7"/>
      <c r="H5801" s="18"/>
    </row>
    <row r="5802" spans="3:8" x14ac:dyDescent="0.25">
      <c r="C5802" s="31"/>
      <c r="D5802" s="7"/>
      <c r="E5802" s="7"/>
      <c r="F5802" s="7"/>
      <c r="G5802" s="7"/>
      <c r="H5802" s="18"/>
    </row>
    <row r="5803" spans="3:8" x14ac:dyDescent="0.25">
      <c r="C5803" s="31"/>
      <c r="D5803" s="7"/>
      <c r="E5803" s="7"/>
      <c r="F5803" s="7"/>
      <c r="G5803" s="7"/>
      <c r="H5803" s="18"/>
    </row>
    <row r="5804" spans="3:8" x14ac:dyDescent="0.25">
      <c r="C5804" s="31"/>
      <c r="D5804" s="7"/>
      <c r="E5804" s="7"/>
      <c r="F5804" s="7"/>
      <c r="G5804" s="7"/>
      <c r="H5804" s="18"/>
    </row>
    <row r="5805" spans="3:8" x14ac:dyDescent="0.25">
      <c r="C5805" s="31"/>
      <c r="D5805" s="7"/>
      <c r="E5805" s="7"/>
      <c r="F5805" s="7"/>
      <c r="G5805" s="7"/>
      <c r="H5805" s="18"/>
    </row>
    <row r="5806" spans="3:8" x14ac:dyDescent="0.25">
      <c r="C5806" s="31"/>
      <c r="D5806" s="7"/>
      <c r="E5806" s="7"/>
      <c r="F5806" s="7"/>
      <c r="G5806" s="7"/>
      <c r="H5806" s="18"/>
    </row>
    <row r="5807" spans="3:8" x14ac:dyDescent="0.25">
      <c r="C5807" s="31"/>
      <c r="D5807" s="7"/>
      <c r="E5807" s="7"/>
      <c r="F5807" s="7"/>
      <c r="G5807" s="7"/>
      <c r="H5807" s="18"/>
    </row>
    <row r="5808" spans="3:8" x14ac:dyDescent="0.25">
      <c r="C5808" s="31"/>
      <c r="D5808" s="7"/>
      <c r="E5808" s="7"/>
      <c r="F5808" s="7"/>
      <c r="G5808" s="7"/>
      <c r="H5808" s="18"/>
    </row>
    <row r="5809" spans="3:8" x14ac:dyDescent="0.25">
      <c r="C5809" s="31"/>
      <c r="D5809" s="7"/>
      <c r="E5809" s="7"/>
      <c r="F5809" s="7"/>
      <c r="G5809" s="7"/>
      <c r="H5809" s="18"/>
    </row>
    <row r="5810" spans="3:8" x14ac:dyDescent="0.25">
      <c r="C5810" s="31"/>
      <c r="D5810" s="7"/>
      <c r="E5810" s="7"/>
      <c r="F5810" s="7"/>
      <c r="G5810" s="7"/>
      <c r="H5810" s="18"/>
    </row>
    <row r="5811" spans="3:8" x14ac:dyDescent="0.25">
      <c r="C5811" s="31"/>
      <c r="D5811" s="7"/>
      <c r="E5811" s="7"/>
      <c r="F5811" s="7"/>
      <c r="G5811" s="7"/>
      <c r="H5811" s="18"/>
    </row>
    <row r="5812" spans="3:8" x14ac:dyDescent="0.25">
      <c r="C5812" s="31"/>
      <c r="D5812" s="7"/>
      <c r="E5812" s="7"/>
      <c r="F5812" s="7"/>
      <c r="G5812" s="7"/>
      <c r="H5812" s="18"/>
    </row>
    <row r="5813" spans="3:8" x14ac:dyDescent="0.25">
      <c r="C5813" s="31"/>
      <c r="D5813" s="7"/>
      <c r="E5813" s="7"/>
      <c r="F5813" s="7"/>
      <c r="G5813" s="7"/>
      <c r="H5813" s="18"/>
    </row>
    <row r="5814" spans="3:8" x14ac:dyDescent="0.25">
      <c r="C5814" s="31"/>
      <c r="D5814" s="7"/>
      <c r="E5814" s="7"/>
      <c r="F5814" s="7"/>
      <c r="G5814" s="7"/>
      <c r="H5814" s="18"/>
    </row>
    <row r="5815" spans="3:8" x14ac:dyDescent="0.25">
      <c r="C5815" s="31"/>
      <c r="D5815" s="7"/>
      <c r="E5815" s="7"/>
      <c r="F5815" s="7"/>
      <c r="G5815" s="7"/>
      <c r="H5815" s="18"/>
    </row>
    <row r="5816" spans="3:8" x14ac:dyDescent="0.25">
      <c r="C5816" s="31"/>
      <c r="D5816" s="7"/>
      <c r="E5816" s="7"/>
      <c r="F5816" s="7"/>
      <c r="G5816" s="7"/>
      <c r="H5816" s="18"/>
    </row>
    <row r="5817" spans="3:8" x14ac:dyDescent="0.25">
      <c r="C5817" s="31"/>
      <c r="D5817" s="7"/>
      <c r="E5817" s="7"/>
      <c r="F5817" s="7"/>
      <c r="G5817" s="7"/>
      <c r="H5817" s="18"/>
    </row>
    <row r="5818" spans="3:8" x14ac:dyDescent="0.25">
      <c r="C5818" s="31"/>
      <c r="D5818" s="7"/>
      <c r="E5818" s="7"/>
      <c r="F5818" s="7"/>
      <c r="G5818" s="7"/>
      <c r="H5818" s="18"/>
    </row>
    <row r="5819" spans="3:8" x14ac:dyDescent="0.25">
      <c r="C5819" s="31"/>
      <c r="D5819" s="7"/>
      <c r="E5819" s="7"/>
      <c r="F5819" s="7"/>
      <c r="G5819" s="7"/>
      <c r="H5819" s="18"/>
    </row>
    <row r="5820" spans="3:8" x14ac:dyDescent="0.25">
      <c r="C5820" s="31"/>
      <c r="D5820" s="7"/>
      <c r="E5820" s="7"/>
      <c r="F5820" s="7"/>
      <c r="G5820" s="7"/>
      <c r="H5820" s="18"/>
    </row>
    <row r="5821" spans="3:8" x14ac:dyDescent="0.25">
      <c r="C5821" s="31"/>
      <c r="D5821" s="7"/>
      <c r="E5821" s="7"/>
      <c r="F5821" s="7"/>
      <c r="G5821" s="7"/>
      <c r="H5821" s="18"/>
    </row>
    <row r="5822" spans="3:8" x14ac:dyDescent="0.25">
      <c r="C5822" s="31"/>
      <c r="D5822" s="7"/>
      <c r="E5822" s="7"/>
      <c r="F5822" s="7"/>
      <c r="G5822" s="7"/>
      <c r="H5822" s="18"/>
    </row>
    <row r="5823" spans="3:8" x14ac:dyDescent="0.25">
      <c r="C5823" s="31"/>
      <c r="D5823" s="7"/>
      <c r="E5823" s="7"/>
      <c r="F5823" s="7"/>
      <c r="G5823" s="7"/>
      <c r="H5823" s="18"/>
    </row>
    <row r="5824" spans="3:8" x14ac:dyDescent="0.25">
      <c r="C5824" s="31"/>
      <c r="D5824" s="7"/>
      <c r="E5824" s="7"/>
      <c r="F5824" s="7"/>
      <c r="G5824" s="7"/>
      <c r="H5824" s="18"/>
    </row>
    <row r="5825" spans="3:8" x14ac:dyDescent="0.25">
      <c r="C5825" s="31"/>
      <c r="D5825" s="7"/>
      <c r="E5825" s="7"/>
      <c r="F5825" s="7"/>
      <c r="G5825" s="7"/>
      <c r="H5825" s="18"/>
    </row>
    <row r="5826" spans="3:8" x14ac:dyDescent="0.25">
      <c r="C5826" s="31"/>
      <c r="D5826" s="7"/>
      <c r="E5826" s="7"/>
      <c r="F5826" s="7"/>
      <c r="G5826" s="7"/>
      <c r="H5826" s="18"/>
    </row>
    <row r="5827" spans="3:8" x14ac:dyDescent="0.25">
      <c r="C5827" s="31"/>
      <c r="D5827" s="7"/>
      <c r="E5827" s="7"/>
      <c r="F5827" s="7"/>
      <c r="G5827" s="7"/>
      <c r="H5827" s="18"/>
    </row>
    <row r="5828" spans="3:8" x14ac:dyDescent="0.25">
      <c r="C5828" s="31"/>
      <c r="D5828" s="7"/>
      <c r="E5828" s="7"/>
      <c r="F5828" s="7"/>
      <c r="G5828" s="7"/>
      <c r="H5828" s="18"/>
    </row>
    <row r="5829" spans="3:8" x14ac:dyDescent="0.25">
      <c r="C5829" s="31"/>
      <c r="D5829" s="7"/>
      <c r="E5829" s="7"/>
      <c r="F5829" s="7"/>
      <c r="G5829" s="7"/>
      <c r="H5829" s="18"/>
    </row>
    <row r="5830" spans="3:8" x14ac:dyDescent="0.25">
      <c r="C5830" s="31"/>
      <c r="D5830" s="7"/>
      <c r="E5830" s="7"/>
      <c r="F5830" s="7"/>
      <c r="G5830" s="7"/>
      <c r="H5830" s="18"/>
    </row>
    <row r="5831" spans="3:8" x14ac:dyDescent="0.25">
      <c r="C5831" s="31"/>
      <c r="E5831" s="7"/>
      <c r="F5831" s="7"/>
    </row>
    <row r="5832" spans="3:8" x14ac:dyDescent="0.25">
      <c r="C5832" s="31"/>
      <c r="E5832" s="7"/>
      <c r="F5832" s="7"/>
    </row>
    <row r="5833" spans="3:8" x14ac:dyDescent="0.25">
      <c r="E5833" s="7"/>
      <c r="F5833" s="7"/>
    </row>
    <row r="5834" spans="3:8" x14ac:dyDescent="0.25">
      <c r="C5834" s="7"/>
      <c r="D5834" s="7"/>
      <c r="E5834" s="7"/>
      <c r="F5834" s="7"/>
      <c r="G5834" s="7"/>
      <c r="H5834" s="7"/>
    </row>
    <row r="5835" spans="3:8" x14ac:dyDescent="0.25">
      <c r="C5835" s="7"/>
      <c r="D5835" s="7"/>
      <c r="E5835" s="7"/>
      <c r="F5835" s="7"/>
      <c r="G5835" s="7"/>
      <c r="H5835" s="7"/>
    </row>
    <row r="5836" spans="3:8" x14ac:dyDescent="0.25">
      <c r="C5836" s="7"/>
      <c r="D5836" s="7"/>
      <c r="E5836" s="7"/>
      <c r="F5836" s="7"/>
      <c r="G5836" s="7"/>
      <c r="H5836" s="7"/>
    </row>
    <row r="5837" spans="3:8" x14ac:dyDescent="0.25">
      <c r="C5837" s="7"/>
      <c r="D5837" s="7"/>
      <c r="E5837" s="7"/>
      <c r="F5837" s="7"/>
      <c r="G5837" s="7"/>
      <c r="H5837" s="7"/>
    </row>
    <row r="5838" spans="3:8" x14ac:dyDescent="0.25">
      <c r="C5838" s="7"/>
      <c r="D5838" s="7"/>
      <c r="E5838" s="7"/>
      <c r="F5838" s="7"/>
      <c r="G5838" s="7"/>
      <c r="H5838" s="7"/>
    </row>
    <row r="5839" spans="3:8" x14ac:dyDescent="0.25">
      <c r="C5839" s="7"/>
      <c r="D5839" s="7"/>
      <c r="E5839" s="7"/>
      <c r="F5839" s="7"/>
      <c r="G5839" s="7"/>
      <c r="H5839" s="7"/>
    </row>
    <row r="5840" spans="3:8" x14ac:dyDescent="0.25">
      <c r="C5840" s="7"/>
      <c r="D5840" s="7"/>
      <c r="E5840" s="7"/>
      <c r="F5840" s="7"/>
      <c r="G5840" s="7"/>
      <c r="H5840" s="7"/>
    </row>
    <row r="5841" spans="3:8" x14ac:dyDescent="0.25">
      <c r="C5841" s="7"/>
      <c r="D5841" s="7"/>
      <c r="E5841" s="7"/>
      <c r="F5841" s="7"/>
      <c r="G5841" s="7"/>
      <c r="H5841" s="7"/>
    </row>
    <row r="5842" spans="3:8" x14ac:dyDescent="0.25">
      <c r="C5842" s="7"/>
      <c r="D5842" s="7"/>
      <c r="E5842" s="7"/>
      <c r="F5842" s="7"/>
      <c r="G5842" s="7"/>
      <c r="H5842" s="7"/>
    </row>
    <row r="5843" spans="3:8" x14ac:dyDescent="0.25">
      <c r="C5843" s="7"/>
      <c r="D5843" s="7"/>
      <c r="E5843" s="7"/>
      <c r="F5843" s="7"/>
      <c r="G5843" s="7"/>
      <c r="H5843" s="7"/>
    </row>
    <row r="5844" spans="3:8" x14ac:dyDescent="0.25">
      <c r="C5844" s="7"/>
      <c r="D5844" s="7"/>
      <c r="E5844" s="7"/>
      <c r="F5844" s="7"/>
      <c r="G5844" s="7"/>
      <c r="H5844" s="7"/>
    </row>
    <row r="5845" spans="3:8" x14ac:dyDescent="0.25">
      <c r="C5845" s="7"/>
      <c r="D5845" s="7"/>
      <c r="E5845" s="7"/>
      <c r="F5845" s="7"/>
      <c r="G5845" s="7"/>
      <c r="H5845" s="7"/>
    </row>
    <row r="5846" spans="3:8" x14ac:dyDescent="0.25">
      <c r="C5846" s="7"/>
      <c r="D5846" s="7"/>
      <c r="E5846" s="7"/>
      <c r="F5846" s="7"/>
      <c r="G5846" s="7"/>
      <c r="H5846" s="7"/>
    </row>
    <row r="5847" spans="3:8" x14ac:dyDescent="0.25">
      <c r="C5847" s="7"/>
      <c r="D5847" s="7"/>
      <c r="E5847" s="7"/>
      <c r="F5847" s="7"/>
      <c r="G5847" s="7"/>
      <c r="H5847" s="7"/>
    </row>
    <row r="5848" spans="3:8" x14ac:dyDescent="0.25">
      <c r="C5848" s="7"/>
      <c r="D5848" s="7"/>
      <c r="E5848" s="7"/>
      <c r="F5848" s="7"/>
      <c r="G5848" s="7"/>
      <c r="H5848" s="7"/>
    </row>
    <row r="5849" spans="3:8" x14ac:dyDescent="0.25">
      <c r="C5849" s="7"/>
      <c r="D5849" s="7"/>
      <c r="E5849" s="7"/>
      <c r="F5849" s="7"/>
      <c r="G5849" s="7"/>
      <c r="H5849" s="7"/>
    </row>
    <row r="5850" spans="3:8" x14ac:dyDescent="0.25">
      <c r="C5850" s="7"/>
      <c r="D5850" s="7"/>
      <c r="E5850" s="7"/>
      <c r="F5850" s="7"/>
      <c r="G5850" s="7"/>
      <c r="H5850" s="7"/>
    </row>
    <row r="5851" spans="3:8" x14ac:dyDescent="0.25">
      <c r="C5851" s="7"/>
      <c r="D5851" s="7"/>
      <c r="E5851" s="7"/>
      <c r="F5851" s="7"/>
      <c r="G5851" s="7"/>
      <c r="H5851" s="7"/>
    </row>
    <row r="5852" spans="3:8" x14ac:dyDescent="0.25">
      <c r="C5852" s="7"/>
      <c r="D5852" s="7"/>
      <c r="E5852" s="7"/>
      <c r="F5852" s="7"/>
      <c r="G5852" s="7"/>
      <c r="H5852" s="7"/>
    </row>
    <row r="5853" spans="3:8" x14ac:dyDescent="0.25">
      <c r="C5853" s="7"/>
      <c r="D5853" s="7"/>
      <c r="E5853" s="7"/>
      <c r="F5853" s="7"/>
      <c r="G5853" s="7"/>
      <c r="H5853" s="7"/>
    </row>
    <row r="5854" spans="3:8" x14ac:dyDescent="0.25">
      <c r="C5854" s="7"/>
      <c r="D5854" s="7"/>
      <c r="E5854" s="7"/>
      <c r="F5854" s="7"/>
      <c r="G5854" s="7"/>
      <c r="H5854" s="7"/>
    </row>
    <row r="5855" spans="3:8" x14ac:dyDescent="0.25">
      <c r="C5855" s="7"/>
      <c r="D5855" s="7"/>
      <c r="E5855" s="7"/>
      <c r="F5855" s="7"/>
      <c r="G5855" s="7"/>
      <c r="H5855" s="7"/>
    </row>
    <row r="5856" spans="3:8" x14ac:dyDescent="0.25">
      <c r="C5856" s="7"/>
      <c r="D5856" s="7"/>
      <c r="E5856" s="7"/>
      <c r="F5856" s="7"/>
      <c r="G5856" s="7"/>
      <c r="H5856" s="7"/>
    </row>
    <row r="5857" spans="3:8" x14ac:dyDescent="0.25">
      <c r="C5857" s="7"/>
      <c r="D5857" s="7"/>
      <c r="E5857" s="7"/>
      <c r="F5857" s="7"/>
      <c r="G5857" s="7"/>
      <c r="H5857" s="7"/>
    </row>
    <row r="5858" spans="3:8" x14ac:dyDescent="0.25">
      <c r="C5858" s="7"/>
      <c r="D5858" s="7"/>
      <c r="E5858" s="7"/>
      <c r="F5858" s="7"/>
      <c r="G5858" s="7"/>
      <c r="H5858" s="7"/>
    </row>
    <row r="5859" spans="3:8" x14ac:dyDescent="0.25">
      <c r="C5859" s="7"/>
      <c r="D5859" s="7"/>
      <c r="E5859" s="7"/>
      <c r="F5859" s="7"/>
      <c r="G5859" s="7"/>
      <c r="H5859" s="7"/>
    </row>
    <row r="5860" spans="3:8" x14ac:dyDescent="0.25">
      <c r="C5860" s="7"/>
      <c r="D5860" s="7"/>
      <c r="E5860" s="7"/>
      <c r="F5860" s="7"/>
      <c r="G5860" s="7"/>
      <c r="H5860" s="7"/>
    </row>
    <row r="5861" spans="3:8" x14ac:dyDescent="0.25">
      <c r="C5861" s="7"/>
      <c r="D5861" s="7"/>
      <c r="E5861" s="7"/>
      <c r="F5861" s="7"/>
      <c r="G5861" s="7"/>
      <c r="H5861" s="7"/>
    </row>
    <row r="5862" spans="3:8" x14ac:dyDescent="0.25">
      <c r="C5862" s="7"/>
      <c r="D5862" s="7"/>
      <c r="E5862" s="7"/>
      <c r="F5862" s="7"/>
      <c r="G5862" s="7"/>
      <c r="H5862" s="7"/>
    </row>
    <row r="5863" spans="3:8" x14ac:dyDescent="0.25">
      <c r="C5863" s="7"/>
      <c r="D5863" s="7"/>
      <c r="E5863" s="7"/>
      <c r="F5863" s="7"/>
      <c r="G5863" s="7"/>
      <c r="H5863" s="7"/>
    </row>
    <row r="5864" spans="3:8" x14ac:dyDescent="0.25">
      <c r="C5864" s="7"/>
      <c r="D5864" s="7"/>
      <c r="E5864" s="7"/>
      <c r="F5864" s="7"/>
      <c r="G5864" s="7"/>
      <c r="H5864" s="7"/>
    </row>
    <row r="5865" spans="3:8" x14ac:dyDescent="0.25">
      <c r="C5865" s="7"/>
      <c r="D5865" s="7"/>
      <c r="E5865" s="7"/>
      <c r="F5865" s="7"/>
      <c r="G5865" s="7"/>
      <c r="H5865" s="7"/>
    </row>
    <row r="5866" spans="3:8" x14ac:dyDescent="0.25">
      <c r="C5866" s="7"/>
      <c r="D5866" s="7"/>
      <c r="E5866" s="7"/>
      <c r="F5866" s="7"/>
      <c r="G5866" s="7"/>
      <c r="H5866" s="7"/>
    </row>
    <row r="5867" spans="3:8" x14ac:dyDescent="0.25">
      <c r="C5867" s="7"/>
      <c r="D5867" s="7"/>
      <c r="E5867" s="7"/>
      <c r="F5867" s="7"/>
      <c r="G5867" s="7"/>
      <c r="H5867" s="7"/>
    </row>
    <row r="5868" spans="3:8" x14ac:dyDescent="0.25">
      <c r="C5868" s="7"/>
      <c r="D5868" s="7"/>
      <c r="E5868" s="7"/>
      <c r="F5868" s="7"/>
      <c r="G5868" s="7"/>
      <c r="H5868" s="7"/>
    </row>
    <row r="5869" spans="3:8" x14ac:dyDescent="0.25">
      <c r="C5869" s="7"/>
      <c r="D5869" s="7"/>
      <c r="E5869" s="7"/>
      <c r="F5869" s="7"/>
      <c r="G5869" s="7"/>
      <c r="H5869" s="7"/>
    </row>
    <row r="5870" spans="3:8" x14ac:dyDescent="0.25">
      <c r="C5870" s="7"/>
      <c r="D5870" s="7"/>
      <c r="E5870" s="7"/>
      <c r="F5870" s="7"/>
      <c r="G5870" s="7"/>
      <c r="H5870" s="7"/>
    </row>
    <row r="5871" spans="3:8" x14ac:dyDescent="0.25">
      <c r="C5871" s="7"/>
      <c r="D5871" s="7"/>
      <c r="E5871" s="7"/>
      <c r="F5871" s="7"/>
      <c r="G5871" s="7"/>
      <c r="H5871" s="7"/>
    </row>
    <row r="5872" spans="3:8" x14ac:dyDescent="0.25">
      <c r="C5872" s="7"/>
      <c r="D5872" s="7"/>
      <c r="E5872" s="7"/>
      <c r="F5872" s="7"/>
      <c r="G5872" s="7"/>
      <c r="H5872" s="7"/>
    </row>
    <row r="5873" spans="3:8" x14ac:dyDescent="0.25">
      <c r="C5873" s="7"/>
      <c r="D5873" s="7"/>
      <c r="E5873" s="7"/>
      <c r="F5873" s="7"/>
      <c r="G5873" s="7"/>
      <c r="H5873" s="7"/>
    </row>
    <row r="5874" spans="3:8" x14ac:dyDescent="0.25">
      <c r="C5874" s="7"/>
      <c r="D5874" s="7"/>
      <c r="E5874" s="7"/>
      <c r="F5874" s="7"/>
      <c r="G5874" s="7"/>
      <c r="H5874" s="7"/>
    </row>
    <row r="5875" spans="3:8" x14ac:dyDescent="0.25">
      <c r="C5875" s="7"/>
      <c r="D5875" s="7"/>
      <c r="E5875" s="7"/>
      <c r="F5875" s="7"/>
      <c r="G5875" s="7"/>
      <c r="H5875" s="7"/>
    </row>
    <row r="5876" spans="3:8" x14ac:dyDescent="0.25">
      <c r="C5876" s="7"/>
      <c r="D5876" s="7"/>
      <c r="E5876" s="7"/>
      <c r="F5876" s="7"/>
      <c r="G5876" s="7"/>
      <c r="H5876" s="7"/>
    </row>
    <row r="5877" spans="3:8" x14ac:dyDescent="0.25">
      <c r="C5877" s="7"/>
      <c r="D5877" s="7"/>
      <c r="E5877" s="7"/>
      <c r="F5877" s="7"/>
      <c r="G5877" s="7"/>
      <c r="H5877" s="7"/>
    </row>
    <row r="5878" spans="3:8" x14ac:dyDescent="0.25">
      <c r="C5878" s="7"/>
      <c r="D5878" s="7"/>
      <c r="E5878" s="7"/>
      <c r="F5878" s="7"/>
      <c r="G5878" s="7"/>
      <c r="H5878" s="7"/>
    </row>
  </sheetData>
  <customSheetViews>
    <customSheetView guid="{9539ECA7-22C4-41C9-A8C4-6E5376FFFC58}">
      <selection activeCell="D13" sqref="D13"/>
      <pageMargins left="0.7" right="0.7" top="0.75" bottom="0.75" header="0.3" footer="0.3"/>
      <pageSetup paperSize="8" orientation="portrait" r:id="rId1"/>
    </customSheetView>
  </customSheetViews>
  <mergeCells count="1">
    <mergeCell ref="A1:B1"/>
  </mergeCells>
  <pageMargins left="0.7" right="0.7" top="0.75" bottom="0.75" header="0.3" footer="0.3"/>
  <pageSetup paperSize="8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6477"/>
  <sheetViews>
    <sheetView topLeftCell="A674" zoomScale="70" zoomScaleNormal="70" workbookViewId="0">
      <selection activeCell="D19" sqref="D19"/>
    </sheetView>
  </sheetViews>
  <sheetFormatPr defaultColWidth="8.81640625" defaultRowHeight="12.5" x14ac:dyDescent="0.25"/>
  <cols>
    <col min="1" max="1" width="6.26953125" style="51" customWidth="1"/>
    <col min="2" max="2" width="7.81640625" style="280" customWidth="1"/>
    <col min="3" max="3" width="9.81640625" style="280" customWidth="1"/>
    <col min="4" max="4" width="41.81640625" style="23" customWidth="1"/>
    <col min="5" max="5" width="10.54296875" style="285" bestFit="1" customWidth="1"/>
    <col min="6" max="6" width="11.453125" style="291" customWidth="1"/>
    <col min="7" max="7" width="6.54296875" style="39" customWidth="1"/>
    <col min="8" max="8" width="6.54296875" style="197" customWidth="1"/>
    <col min="9" max="9" width="6.54296875" style="18" customWidth="1"/>
    <col min="10" max="16384" width="8.81640625" style="7"/>
  </cols>
  <sheetData>
    <row r="1" spans="1:9" ht="13" x14ac:dyDescent="0.25">
      <c r="A1" s="897"/>
      <c r="B1" s="898"/>
      <c r="C1" s="309" t="s">
        <v>0</v>
      </c>
      <c r="D1" s="107" t="s">
        <v>10</v>
      </c>
      <c r="E1" s="297" t="s">
        <v>2</v>
      </c>
      <c r="F1" s="286" t="s">
        <v>1</v>
      </c>
      <c r="G1" s="78" t="s">
        <v>3</v>
      </c>
      <c r="H1" s="195" t="s">
        <v>233</v>
      </c>
      <c r="I1" s="198" t="s">
        <v>1</v>
      </c>
    </row>
    <row r="2" spans="1:9" ht="13" x14ac:dyDescent="0.25">
      <c r="C2" s="310"/>
      <c r="D2" s="108"/>
      <c r="E2" s="298"/>
      <c r="F2" s="287"/>
      <c r="G2" s="79"/>
      <c r="H2" s="196"/>
    </row>
    <row r="3" spans="1:9" ht="14" x14ac:dyDescent="0.3">
      <c r="C3" s="277"/>
      <c r="D3" s="276" t="s">
        <v>166</v>
      </c>
      <c r="E3" s="299"/>
      <c r="F3" s="288"/>
      <c r="G3" s="80"/>
    </row>
    <row r="4" spans="1:9" ht="13" x14ac:dyDescent="0.25">
      <c r="C4" s="277"/>
      <c r="D4" s="19"/>
      <c r="E4" s="299"/>
      <c r="F4" s="288"/>
      <c r="G4" s="80"/>
    </row>
    <row r="5" spans="1:9" x14ac:dyDescent="0.25">
      <c r="C5" s="277"/>
      <c r="D5" s="117"/>
      <c r="E5" s="299"/>
      <c r="F5" s="288"/>
      <c r="G5" s="80"/>
    </row>
    <row r="6" spans="1:9" x14ac:dyDescent="0.25">
      <c r="C6" s="277"/>
      <c r="D6" s="117" t="s">
        <v>11</v>
      </c>
      <c r="E6" s="299"/>
      <c r="F6" s="288"/>
      <c r="G6" s="80"/>
      <c r="H6" s="10"/>
    </row>
    <row r="7" spans="1:9" x14ac:dyDescent="0.25">
      <c r="C7" s="277"/>
      <c r="D7" s="117" t="s">
        <v>167</v>
      </c>
      <c r="E7" s="299"/>
      <c r="F7" s="288"/>
      <c r="G7" s="80"/>
      <c r="H7" s="10"/>
    </row>
    <row r="8" spans="1:9" x14ac:dyDescent="0.25">
      <c r="C8" s="277"/>
      <c r="D8" s="117" t="s">
        <v>13</v>
      </c>
      <c r="E8" s="299"/>
      <c r="F8" s="288"/>
      <c r="G8" s="80"/>
      <c r="H8" s="10"/>
    </row>
    <row r="9" spans="1:9" x14ac:dyDescent="0.25">
      <c r="C9" s="277"/>
      <c r="D9" s="117" t="s">
        <v>168</v>
      </c>
      <c r="E9" s="299"/>
      <c r="F9" s="288"/>
      <c r="G9" s="80"/>
      <c r="H9" s="10"/>
    </row>
    <row r="10" spans="1:9" x14ac:dyDescent="0.25">
      <c r="C10" s="277"/>
      <c r="D10" s="117" t="s">
        <v>13</v>
      </c>
      <c r="E10" s="299"/>
      <c r="F10" s="288"/>
      <c r="G10" s="80"/>
      <c r="H10" s="10"/>
    </row>
    <row r="11" spans="1:9" x14ac:dyDescent="0.25">
      <c r="C11" s="277"/>
      <c r="D11" s="117" t="s">
        <v>169</v>
      </c>
      <c r="E11" s="299"/>
      <c r="F11" s="288"/>
      <c r="G11" s="80"/>
      <c r="H11" s="10"/>
    </row>
    <row r="12" spans="1:9" x14ac:dyDescent="0.25">
      <c r="C12" s="277"/>
      <c r="D12" s="117" t="s">
        <v>13</v>
      </c>
      <c r="E12" s="299"/>
      <c r="F12" s="288"/>
      <c r="G12" s="80"/>
      <c r="H12" s="10"/>
    </row>
    <row r="13" spans="1:9" x14ac:dyDescent="0.25">
      <c r="C13" s="277"/>
      <c r="D13" s="117" t="s">
        <v>170</v>
      </c>
      <c r="E13" s="299"/>
      <c r="F13" s="288"/>
      <c r="G13" s="80"/>
      <c r="H13" s="10"/>
    </row>
    <row r="14" spans="1:9" x14ac:dyDescent="0.25">
      <c r="C14" s="277"/>
      <c r="D14" s="117" t="s">
        <v>13</v>
      </c>
      <c r="E14" s="299"/>
      <c r="F14" s="288"/>
      <c r="G14" s="80"/>
      <c r="H14" s="10"/>
    </row>
    <row r="15" spans="1:9" x14ac:dyDescent="0.25">
      <c r="C15" s="277"/>
      <c r="D15" s="117" t="s">
        <v>171</v>
      </c>
      <c r="E15" s="299"/>
      <c r="F15" s="288"/>
      <c r="G15" s="80"/>
      <c r="H15" s="10"/>
    </row>
    <row r="16" spans="1:9" x14ac:dyDescent="0.25">
      <c r="C16" s="277"/>
      <c r="D16" s="117" t="s">
        <v>16</v>
      </c>
      <c r="E16" s="299"/>
      <c r="F16" s="288"/>
      <c r="G16" s="80"/>
      <c r="H16" s="10"/>
    </row>
    <row r="17" spans="1:9" x14ac:dyDescent="0.25">
      <c r="C17" s="277"/>
      <c r="D17" s="117"/>
      <c r="E17" s="299"/>
      <c r="F17" s="288"/>
      <c r="G17" s="80"/>
      <c r="H17" s="10"/>
    </row>
    <row r="18" spans="1:9" x14ac:dyDescent="0.25">
      <c r="C18" s="277"/>
      <c r="D18" s="117" t="s">
        <v>11</v>
      </c>
      <c r="E18" s="299"/>
      <c r="F18" s="288"/>
      <c r="G18" s="80"/>
      <c r="H18" s="10"/>
    </row>
    <row r="19" spans="1:9" ht="13" x14ac:dyDescent="0.3">
      <c r="C19" s="277"/>
      <c r="D19" s="110" t="s">
        <v>167</v>
      </c>
      <c r="E19" s="299"/>
      <c r="F19" s="288"/>
      <c r="G19" s="80"/>
      <c r="H19" s="10"/>
    </row>
    <row r="20" spans="1:9" ht="13" x14ac:dyDescent="0.3">
      <c r="C20" s="277"/>
      <c r="D20" s="110" t="s">
        <v>13</v>
      </c>
      <c r="E20" s="299"/>
      <c r="F20" s="288"/>
      <c r="G20" s="80"/>
      <c r="H20" s="10"/>
    </row>
    <row r="21" spans="1:9" x14ac:dyDescent="0.25">
      <c r="C21" s="277"/>
      <c r="D21" s="117"/>
      <c r="E21" s="299"/>
      <c r="F21" s="288"/>
      <c r="G21" s="80"/>
      <c r="H21" s="10"/>
    </row>
    <row r="22" spans="1:9" s="262" customFormat="1" x14ac:dyDescent="0.25">
      <c r="A22" s="273"/>
      <c r="B22" s="315">
        <v>3</v>
      </c>
      <c r="C22" s="311"/>
      <c r="D22" s="258" t="s">
        <v>172</v>
      </c>
      <c r="E22" s="300">
        <f>B22</f>
        <v>3</v>
      </c>
      <c r="F22" s="289" t="s">
        <v>8</v>
      </c>
      <c r="G22" s="259"/>
      <c r="H22" s="260"/>
      <c r="I22" s="261"/>
    </row>
    <row r="23" spans="1:9" x14ac:dyDescent="0.25">
      <c r="C23" s="277"/>
      <c r="D23" s="117"/>
      <c r="E23" s="299"/>
      <c r="F23" s="288"/>
      <c r="G23" s="80"/>
      <c r="H23" s="10"/>
    </row>
    <row r="24" spans="1:9" x14ac:dyDescent="0.25">
      <c r="C24" s="277"/>
      <c r="D24" s="248" t="s">
        <v>179</v>
      </c>
      <c r="E24" s="299"/>
      <c r="F24" s="288"/>
      <c r="G24" s="80"/>
      <c r="H24" s="10"/>
    </row>
    <row r="25" spans="1:9" x14ac:dyDescent="0.25">
      <c r="C25" s="277"/>
      <c r="D25" s="117"/>
      <c r="E25" s="299"/>
      <c r="F25" s="288"/>
      <c r="G25" s="80"/>
      <c r="H25" s="10"/>
    </row>
    <row r="26" spans="1:9" x14ac:dyDescent="0.25">
      <c r="B26" s="280">
        <v>140</v>
      </c>
      <c r="C26" s="277"/>
      <c r="D26" s="117" t="s">
        <v>173</v>
      </c>
      <c r="E26" s="299">
        <f>B26</f>
        <v>140</v>
      </c>
      <c r="F26" s="288" t="s">
        <v>7</v>
      </c>
      <c r="G26" s="80"/>
      <c r="H26" s="10"/>
    </row>
    <row r="27" spans="1:9" x14ac:dyDescent="0.25">
      <c r="C27" s="277"/>
      <c r="D27" s="117"/>
      <c r="E27" s="299"/>
      <c r="F27" s="288"/>
      <c r="G27" s="80"/>
      <c r="H27" s="10"/>
    </row>
    <row r="28" spans="1:9" x14ac:dyDescent="0.25">
      <c r="C28" s="277"/>
      <c r="D28" s="117"/>
      <c r="E28" s="299"/>
      <c r="F28" s="288"/>
      <c r="G28" s="80"/>
      <c r="H28" s="10"/>
    </row>
    <row r="29" spans="1:9" x14ac:dyDescent="0.25">
      <c r="C29" s="277"/>
      <c r="D29" s="117"/>
      <c r="E29" s="299"/>
      <c r="F29" s="288"/>
      <c r="G29" s="80"/>
      <c r="H29" s="10"/>
    </row>
    <row r="30" spans="1:9" x14ac:dyDescent="0.25">
      <c r="B30" s="280">
        <f>140/2</f>
        <v>70</v>
      </c>
      <c r="D30" s="23" t="s">
        <v>323</v>
      </c>
      <c r="E30" s="285">
        <f>B30</f>
        <v>70</v>
      </c>
      <c r="F30" s="206" t="s">
        <v>7</v>
      </c>
      <c r="H30" s="39"/>
    </row>
    <row r="31" spans="1:9" x14ac:dyDescent="0.25">
      <c r="C31" s="277"/>
      <c r="D31" s="117"/>
      <c r="E31" s="299"/>
      <c r="F31" s="288"/>
      <c r="G31" s="80"/>
      <c r="H31" s="10"/>
    </row>
    <row r="32" spans="1:9" x14ac:dyDescent="0.25">
      <c r="C32" s="277"/>
      <c r="D32" s="117"/>
      <c r="E32" s="299"/>
      <c r="F32" s="288"/>
      <c r="G32" s="80"/>
      <c r="H32" s="10"/>
    </row>
    <row r="33" spans="2:8" x14ac:dyDescent="0.25">
      <c r="B33" s="280">
        <f>B30</f>
        <v>70</v>
      </c>
      <c r="C33" s="277"/>
      <c r="D33" s="111" t="s">
        <v>330</v>
      </c>
      <c r="E33" s="299">
        <f>C37</f>
        <v>546</v>
      </c>
      <c r="F33" s="288" t="s">
        <v>5</v>
      </c>
      <c r="G33" s="80"/>
      <c r="H33" s="10"/>
    </row>
    <row r="34" spans="2:8" x14ac:dyDescent="0.25">
      <c r="B34" s="182">
        <v>5.15</v>
      </c>
      <c r="C34" s="279">
        <f>B33*B34</f>
        <v>360.5</v>
      </c>
      <c r="D34" s="113"/>
      <c r="E34" s="299"/>
      <c r="F34" s="288"/>
      <c r="G34" s="80"/>
      <c r="H34" s="10"/>
    </row>
    <row r="35" spans="2:8" x14ac:dyDescent="0.25">
      <c r="B35" s="280">
        <f>B33</f>
        <v>70</v>
      </c>
      <c r="C35" s="277"/>
      <c r="D35" s="111"/>
      <c r="E35" s="301"/>
      <c r="G35" s="80"/>
      <c r="H35" s="10"/>
    </row>
    <row r="36" spans="2:8" x14ac:dyDescent="0.25">
      <c r="B36" s="182">
        <v>2.65</v>
      </c>
      <c r="C36" s="279">
        <f>B35*B36</f>
        <v>185.5</v>
      </c>
      <c r="D36" s="111"/>
      <c r="E36" s="301"/>
      <c r="G36" s="80"/>
      <c r="H36" s="10"/>
    </row>
    <row r="37" spans="2:8" ht="13" thickBot="1" x14ac:dyDescent="0.3">
      <c r="C37" s="281">
        <f>SUM(C34:C36)</f>
        <v>546</v>
      </c>
      <c r="D37" s="111"/>
      <c r="E37" s="301"/>
      <c r="G37" s="80"/>
      <c r="H37" s="10"/>
    </row>
    <row r="38" spans="2:8" ht="13" thickTop="1" x14ac:dyDescent="0.25">
      <c r="C38" s="277"/>
      <c r="D38" s="117"/>
      <c r="E38" s="299"/>
      <c r="F38" s="288"/>
      <c r="G38" s="80"/>
      <c r="H38" s="10"/>
    </row>
    <row r="39" spans="2:8" x14ac:dyDescent="0.25">
      <c r="C39" s="277"/>
      <c r="D39" s="117"/>
      <c r="E39" s="299"/>
      <c r="F39" s="288"/>
      <c r="G39" s="80"/>
      <c r="H39" s="10"/>
    </row>
    <row r="40" spans="2:8" x14ac:dyDescent="0.25">
      <c r="B40" s="280">
        <f>B35</f>
        <v>70</v>
      </c>
      <c r="C40" s="277"/>
      <c r="D40" s="117" t="s">
        <v>329</v>
      </c>
      <c r="E40" s="285">
        <f>C42</f>
        <v>21.4375</v>
      </c>
      <c r="F40" s="206" t="s">
        <v>6</v>
      </c>
      <c r="G40" s="80"/>
      <c r="H40" s="10"/>
    </row>
    <row r="41" spans="2:8" x14ac:dyDescent="0.25">
      <c r="B41" s="280">
        <v>1.75</v>
      </c>
      <c r="C41" s="277"/>
      <c r="D41" s="117"/>
      <c r="E41" s="299"/>
      <c r="F41" s="288"/>
      <c r="G41" s="80"/>
      <c r="H41" s="10"/>
    </row>
    <row r="42" spans="2:8" x14ac:dyDescent="0.25">
      <c r="B42" s="182">
        <v>0.17499999999999999</v>
      </c>
      <c r="C42" s="279">
        <f>B40*B41*B42</f>
        <v>21.4375</v>
      </c>
      <c r="D42" s="117"/>
      <c r="E42" s="299"/>
      <c r="F42" s="288"/>
      <c r="G42" s="80"/>
      <c r="H42" s="10"/>
    </row>
    <row r="43" spans="2:8" x14ac:dyDescent="0.25">
      <c r="C43" s="277"/>
      <c r="D43" s="117"/>
      <c r="E43" s="299"/>
      <c r="F43" s="288"/>
      <c r="G43" s="80"/>
      <c r="H43" s="10"/>
    </row>
    <row r="44" spans="2:8" x14ac:dyDescent="0.25">
      <c r="C44" s="277"/>
      <c r="D44" s="117"/>
      <c r="E44" s="299"/>
      <c r="F44" s="288"/>
      <c r="G44" s="80"/>
      <c r="H44" s="10"/>
    </row>
    <row r="45" spans="2:8" x14ac:dyDescent="0.25">
      <c r="C45" s="277"/>
      <c r="D45" s="117" t="s">
        <v>333</v>
      </c>
      <c r="E45" s="285">
        <f>B40*B41</f>
        <v>122.5</v>
      </c>
      <c r="F45" s="206" t="s">
        <v>5</v>
      </c>
      <c r="H45" s="39"/>
    </row>
    <row r="46" spans="2:8" x14ac:dyDescent="0.25">
      <c r="C46" s="277"/>
      <c r="D46" s="117"/>
      <c r="E46" s="299"/>
      <c r="F46" s="288"/>
      <c r="G46" s="80"/>
      <c r="H46" s="10"/>
    </row>
    <row r="47" spans="2:8" x14ac:dyDescent="0.25">
      <c r="C47" s="277"/>
      <c r="D47" s="117"/>
      <c r="E47" s="299"/>
      <c r="F47" s="288"/>
      <c r="G47" s="80"/>
      <c r="H47" s="10"/>
    </row>
    <row r="48" spans="2:8" ht="39.75" customHeight="1" x14ac:dyDescent="0.25">
      <c r="C48" s="277"/>
      <c r="D48" s="249" t="s">
        <v>183</v>
      </c>
      <c r="E48" s="299"/>
      <c r="F48" s="288"/>
      <c r="G48" s="80"/>
      <c r="H48" s="10"/>
    </row>
    <row r="49" spans="2:8" x14ac:dyDescent="0.25">
      <c r="C49" s="277"/>
      <c r="D49" s="117"/>
      <c r="E49" s="299"/>
      <c r="F49" s="288"/>
      <c r="G49" s="80"/>
      <c r="H49" s="10"/>
    </row>
    <row r="50" spans="2:8" x14ac:dyDescent="0.25">
      <c r="B50" s="280">
        <v>4</v>
      </c>
      <c r="C50" s="277"/>
      <c r="D50" s="117" t="s">
        <v>180</v>
      </c>
      <c r="E50" s="299">
        <f>B50</f>
        <v>4</v>
      </c>
      <c r="F50" s="288" t="s">
        <v>8</v>
      </c>
      <c r="G50" s="80"/>
      <c r="H50" s="10"/>
    </row>
    <row r="51" spans="2:8" x14ac:dyDescent="0.25">
      <c r="C51" s="277"/>
      <c r="D51" s="117"/>
      <c r="E51" s="299"/>
      <c r="F51" s="288"/>
      <c r="G51" s="80"/>
      <c r="H51" s="10"/>
    </row>
    <row r="52" spans="2:8" x14ac:dyDescent="0.25">
      <c r="B52" s="280">
        <v>10</v>
      </c>
      <c r="C52" s="277"/>
      <c r="D52" s="117" t="s">
        <v>181</v>
      </c>
      <c r="E52" s="299">
        <f>B52</f>
        <v>10</v>
      </c>
      <c r="F52" s="288" t="s">
        <v>8</v>
      </c>
      <c r="G52" s="80"/>
      <c r="H52" s="10"/>
    </row>
    <row r="53" spans="2:8" x14ac:dyDescent="0.25">
      <c r="C53" s="277"/>
      <c r="D53" s="117"/>
      <c r="E53" s="299"/>
      <c r="F53" s="288"/>
      <c r="G53" s="80"/>
      <c r="H53" s="10"/>
    </row>
    <row r="54" spans="2:8" x14ac:dyDescent="0.25">
      <c r="C54" s="277"/>
      <c r="D54" s="117"/>
      <c r="E54" s="299"/>
      <c r="F54" s="288"/>
      <c r="G54" s="80"/>
      <c r="H54" s="10"/>
    </row>
    <row r="55" spans="2:8" x14ac:dyDescent="0.25">
      <c r="C55" s="277"/>
      <c r="D55" s="248" t="s">
        <v>234</v>
      </c>
      <c r="E55" s="299"/>
      <c r="F55" s="288"/>
      <c r="G55" s="80"/>
      <c r="H55" s="10"/>
    </row>
    <row r="56" spans="2:8" x14ac:dyDescent="0.25">
      <c r="C56" s="277"/>
      <c r="D56" s="117"/>
      <c r="E56" s="299"/>
      <c r="F56" s="288"/>
      <c r="G56" s="80"/>
      <c r="H56" s="10"/>
    </row>
    <row r="57" spans="2:8" x14ac:dyDescent="0.25">
      <c r="B57" s="280">
        <v>150</v>
      </c>
      <c r="C57" s="277"/>
      <c r="D57" s="117" t="s">
        <v>185</v>
      </c>
      <c r="E57" s="299">
        <f>B57</f>
        <v>150</v>
      </c>
      <c r="F57" s="288" t="s">
        <v>7</v>
      </c>
      <c r="G57" s="80"/>
      <c r="H57" s="10"/>
    </row>
    <row r="58" spans="2:8" x14ac:dyDescent="0.25">
      <c r="C58" s="277"/>
      <c r="D58" s="117"/>
      <c r="E58" s="299"/>
      <c r="F58" s="288"/>
      <c r="G58" s="80"/>
      <c r="H58" s="10"/>
    </row>
    <row r="59" spans="2:8" x14ac:dyDescent="0.25">
      <c r="C59" s="277"/>
      <c r="D59" s="117"/>
      <c r="E59" s="299"/>
      <c r="F59" s="288"/>
      <c r="G59" s="80"/>
      <c r="H59" s="10"/>
    </row>
    <row r="60" spans="2:8" x14ac:dyDescent="0.25">
      <c r="C60" s="277"/>
      <c r="D60" s="117"/>
      <c r="E60" s="299"/>
      <c r="F60" s="288"/>
      <c r="G60" s="80"/>
      <c r="H60" s="10"/>
    </row>
    <row r="61" spans="2:8" x14ac:dyDescent="0.25">
      <c r="B61" s="182">
        <v>370</v>
      </c>
      <c r="C61" s="277"/>
      <c r="D61" s="117" t="s">
        <v>184</v>
      </c>
      <c r="E61" s="299">
        <f>C63</f>
        <v>510</v>
      </c>
      <c r="F61" s="288" t="s">
        <v>7</v>
      </c>
      <c r="G61" s="80"/>
      <c r="H61" s="10"/>
    </row>
    <row r="62" spans="2:8" x14ac:dyDescent="0.25">
      <c r="B62" s="182">
        <v>140</v>
      </c>
      <c r="C62" s="279"/>
      <c r="D62" s="117"/>
      <c r="E62" s="299"/>
      <c r="F62" s="288"/>
      <c r="G62" s="80"/>
      <c r="H62" s="10"/>
    </row>
    <row r="63" spans="2:8" x14ac:dyDescent="0.25">
      <c r="C63" s="277">
        <f>SUM(B61:B62)</f>
        <v>510</v>
      </c>
      <c r="D63" s="117"/>
      <c r="E63" s="299"/>
      <c r="F63" s="288"/>
      <c r="G63" s="80"/>
      <c r="H63" s="10"/>
    </row>
    <row r="64" spans="2:8" x14ac:dyDescent="0.25">
      <c r="C64" s="277"/>
      <c r="D64" s="117"/>
      <c r="E64" s="299"/>
      <c r="F64" s="288"/>
      <c r="G64" s="80"/>
      <c r="H64" s="10"/>
    </row>
    <row r="65" spans="1:9" x14ac:dyDescent="0.25">
      <c r="C65" s="277"/>
      <c r="D65" s="117"/>
      <c r="E65" s="299"/>
      <c r="F65" s="288"/>
      <c r="G65" s="80"/>
      <c r="H65" s="10"/>
    </row>
    <row r="66" spans="1:9" ht="13" x14ac:dyDescent="0.3">
      <c r="C66" s="277"/>
      <c r="D66" s="110" t="s">
        <v>168</v>
      </c>
      <c r="E66" s="299"/>
      <c r="F66" s="288"/>
      <c r="G66" s="80"/>
      <c r="H66" s="10"/>
    </row>
    <row r="67" spans="1:9" ht="13" x14ac:dyDescent="0.3">
      <c r="C67" s="277"/>
      <c r="D67" s="110" t="s">
        <v>13</v>
      </c>
      <c r="E67" s="299"/>
      <c r="F67" s="288"/>
      <c r="G67" s="80"/>
      <c r="H67" s="10"/>
    </row>
    <row r="68" spans="1:9" x14ac:dyDescent="0.25">
      <c r="C68" s="277"/>
      <c r="D68" s="117"/>
      <c r="E68" s="299"/>
      <c r="F68" s="288"/>
      <c r="G68" s="80"/>
      <c r="H68" s="10"/>
    </row>
    <row r="69" spans="1:9" s="262" customFormat="1" x14ac:dyDescent="0.25">
      <c r="A69" s="273"/>
      <c r="B69" s="315">
        <v>7</v>
      </c>
      <c r="C69" s="311"/>
      <c r="D69" s="258" t="s">
        <v>172</v>
      </c>
      <c r="E69" s="300">
        <f>B69</f>
        <v>7</v>
      </c>
      <c r="F69" s="289" t="s">
        <v>8</v>
      </c>
      <c r="G69" s="259"/>
      <c r="H69" s="260"/>
      <c r="I69" s="261"/>
    </row>
    <row r="70" spans="1:9" x14ac:dyDescent="0.25">
      <c r="C70" s="277"/>
      <c r="D70" s="117"/>
      <c r="E70" s="299"/>
      <c r="F70" s="288"/>
      <c r="G70" s="80"/>
      <c r="H70" s="10"/>
    </row>
    <row r="71" spans="1:9" x14ac:dyDescent="0.25">
      <c r="C71" s="277"/>
      <c r="D71" s="248" t="s">
        <v>179</v>
      </c>
      <c r="E71" s="299"/>
      <c r="F71" s="288"/>
      <c r="G71" s="80"/>
      <c r="H71" s="10"/>
    </row>
    <row r="72" spans="1:9" x14ac:dyDescent="0.25">
      <c r="C72" s="277"/>
      <c r="D72" s="117"/>
      <c r="E72" s="299"/>
      <c r="F72" s="288"/>
      <c r="G72" s="80"/>
      <c r="H72" s="10"/>
    </row>
    <row r="73" spans="1:9" x14ac:dyDescent="0.25">
      <c r="B73" s="280">
        <v>74.7</v>
      </c>
      <c r="C73" s="277"/>
      <c r="D73" s="117" t="s">
        <v>176</v>
      </c>
      <c r="E73" s="299">
        <f>B73</f>
        <v>74.7</v>
      </c>
      <c r="F73" s="288" t="s">
        <v>7</v>
      </c>
      <c r="G73" s="80"/>
      <c r="H73" s="10"/>
    </row>
    <row r="74" spans="1:9" x14ac:dyDescent="0.25">
      <c r="C74" s="277"/>
      <c r="D74" s="117"/>
      <c r="E74" s="299"/>
      <c r="F74" s="288"/>
      <c r="G74" s="80"/>
      <c r="H74" s="10"/>
    </row>
    <row r="75" spans="1:9" x14ac:dyDescent="0.25">
      <c r="C75" s="277"/>
      <c r="D75" s="117"/>
      <c r="E75" s="299"/>
      <c r="F75" s="288"/>
      <c r="G75" s="80"/>
      <c r="H75" s="10"/>
    </row>
    <row r="76" spans="1:9" x14ac:dyDescent="0.25">
      <c r="B76" s="280">
        <v>9.8000000000000007</v>
      </c>
      <c r="C76" s="277"/>
      <c r="D76" s="117" t="s">
        <v>175</v>
      </c>
      <c r="E76" s="299">
        <f>B76</f>
        <v>9.8000000000000007</v>
      </c>
      <c r="F76" s="288" t="s">
        <v>7</v>
      </c>
      <c r="G76" s="80"/>
      <c r="H76" s="10"/>
    </row>
    <row r="77" spans="1:9" x14ac:dyDescent="0.25">
      <c r="C77" s="277"/>
      <c r="D77" s="117"/>
      <c r="E77" s="299"/>
      <c r="F77" s="288"/>
      <c r="G77" s="80"/>
      <c r="H77" s="10"/>
    </row>
    <row r="78" spans="1:9" x14ac:dyDescent="0.25">
      <c r="B78" s="280">
        <v>83.7</v>
      </c>
      <c r="C78" s="277"/>
      <c r="D78" s="117" t="s">
        <v>173</v>
      </c>
      <c r="E78" s="299">
        <f>B78</f>
        <v>83.7</v>
      </c>
      <c r="F78" s="288" t="s">
        <v>7</v>
      </c>
      <c r="G78" s="80"/>
      <c r="H78" s="10"/>
    </row>
    <row r="79" spans="1:9" x14ac:dyDescent="0.25">
      <c r="C79" s="277"/>
      <c r="D79" s="117"/>
      <c r="E79" s="299"/>
      <c r="F79" s="288"/>
      <c r="G79" s="80"/>
    </row>
    <row r="80" spans="1:9" x14ac:dyDescent="0.25">
      <c r="B80" s="280">
        <v>120.53</v>
      </c>
      <c r="C80" s="277"/>
      <c r="D80" s="117" t="s">
        <v>174</v>
      </c>
      <c r="E80" s="299">
        <f>B80</f>
        <v>120.53</v>
      </c>
      <c r="F80" s="288" t="s">
        <v>7</v>
      </c>
      <c r="G80" s="80"/>
    </row>
    <row r="81" spans="2:8" x14ac:dyDescent="0.25">
      <c r="C81" s="277"/>
      <c r="D81" s="117"/>
      <c r="E81" s="299"/>
      <c r="F81" s="288"/>
      <c r="G81" s="80"/>
    </row>
    <row r="82" spans="2:8" x14ac:dyDescent="0.25">
      <c r="C82" s="277"/>
      <c r="D82" s="117"/>
      <c r="E82" s="299"/>
      <c r="F82" s="288"/>
      <c r="G82" s="80"/>
    </row>
    <row r="83" spans="2:8" x14ac:dyDescent="0.25">
      <c r="B83" s="280">
        <v>15.1</v>
      </c>
      <c r="C83" s="277"/>
      <c r="D83" s="117" t="s">
        <v>177</v>
      </c>
      <c r="E83" s="299">
        <f>B83</f>
        <v>15.1</v>
      </c>
      <c r="F83" s="288" t="s">
        <v>7</v>
      </c>
      <c r="G83" s="80"/>
    </row>
    <row r="84" spans="2:8" x14ac:dyDescent="0.25">
      <c r="C84" s="277"/>
      <c r="D84" s="117"/>
      <c r="E84" s="299"/>
      <c r="F84" s="288"/>
      <c r="G84" s="80"/>
    </row>
    <row r="85" spans="2:8" x14ac:dyDescent="0.25">
      <c r="B85" s="280">
        <f>B73/2</f>
        <v>37.35</v>
      </c>
      <c r="D85" s="23" t="s">
        <v>323</v>
      </c>
      <c r="E85" s="285">
        <f>B85</f>
        <v>37.35</v>
      </c>
      <c r="F85" s="206" t="s">
        <v>7</v>
      </c>
      <c r="H85" s="39"/>
    </row>
    <row r="86" spans="2:8" x14ac:dyDescent="0.25">
      <c r="D86" s="23" t="s">
        <v>331</v>
      </c>
      <c r="F86" s="206"/>
      <c r="H86" s="39"/>
    </row>
    <row r="87" spans="2:8" x14ac:dyDescent="0.25">
      <c r="C87" s="277"/>
      <c r="D87" s="117"/>
      <c r="E87" s="299"/>
      <c r="F87" s="288"/>
      <c r="G87" s="80"/>
      <c r="H87" s="10"/>
    </row>
    <row r="88" spans="2:8" x14ac:dyDescent="0.25">
      <c r="C88" s="277"/>
      <c r="D88" s="117"/>
      <c r="E88" s="299"/>
      <c r="F88" s="288"/>
      <c r="G88" s="80"/>
      <c r="H88" s="10"/>
    </row>
    <row r="89" spans="2:8" x14ac:dyDescent="0.25">
      <c r="B89" s="280">
        <f>B85</f>
        <v>37.35</v>
      </c>
      <c r="C89" s="277"/>
      <c r="D89" s="111" t="s">
        <v>330</v>
      </c>
      <c r="E89" s="299">
        <f>C93</f>
        <v>250.245</v>
      </c>
      <c r="F89" s="288" t="s">
        <v>5</v>
      </c>
      <c r="G89" s="80"/>
      <c r="H89" s="10"/>
    </row>
    <row r="90" spans="2:8" x14ac:dyDescent="0.25">
      <c r="B90" s="182">
        <v>4.75</v>
      </c>
      <c r="C90" s="279">
        <f>B89*B90</f>
        <v>177.41249999999999</v>
      </c>
      <c r="D90" s="113" t="s">
        <v>331</v>
      </c>
      <c r="E90" s="299"/>
      <c r="F90" s="288"/>
      <c r="G90" s="80"/>
      <c r="H90" s="10"/>
    </row>
    <row r="91" spans="2:8" x14ac:dyDescent="0.25">
      <c r="B91" s="280">
        <f>B89</f>
        <v>37.35</v>
      </c>
      <c r="C91" s="277"/>
      <c r="D91" s="111"/>
      <c r="E91" s="301"/>
      <c r="G91" s="80"/>
      <c r="H91" s="10"/>
    </row>
    <row r="92" spans="2:8" x14ac:dyDescent="0.25">
      <c r="B92" s="182">
        <v>1.95</v>
      </c>
      <c r="C92" s="279">
        <f>B91*B92</f>
        <v>72.832499999999996</v>
      </c>
      <c r="D92" s="111"/>
      <c r="E92" s="301"/>
      <c r="G92" s="80"/>
      <c r="H92" s="10"/>
    </row>
    <row r="93" spans="2:8" ht="13" thickBot="1" x14ac:dyDescent="0.3">
      <c r="C93" s="281">
        <f>SUM(C90:C92)</f>
        <v>250.245</v>
      </c>
      <c r="D93" s="111"/>
      <c r="E93" s="301"/>
      <c r="G93" s="80"/>
      <c r="H93" s="10"/>
    </row>
    <row r="94" spans="2:8" ht="13" thickTop="1" x14ac:dyDescent="0.25">
      <c r="C94" s="277"/>
      <c r="D94" s="117"/>
      <c r="E94" s="299"/>
      <c r="F94" s="288"/>
      <c r="G94" s="80"/>
      <c r="H94" s="10"/>
    </row>
    <row r="95" spans="2:8" x14ac:dyDescent="0.25">
      <c r="C95" s="277"/>
      <c r="D95" s="117"/>
      <c r="E95" s="299"/>
      <c r="F95" s="288"/>
      <c r="G95" s="80"/>
      <c r="H95" s="10"/>
    </row>
    <row r="96" spans="2:8" x14ac:dyDescent="0.25">
      <c r="B96" s="280">
        <f>B91</f>
        <v>37.35</v>
      </c>
      <c r="C96" s="277"/>
      <c r="D96" s="117" t="s">
        <v>329</v>
      </c>
      <c r="E96" s="285">
        <f>C98</f>
        <v>8.8239375000000013</v>
      </c>
      <c r="F96" s="206" t="s">
        <v>6</v>
      </c>
      <c r="G96" s="80"/>
      <c r="H96" s="10"/>
    </row>
    <row r="97" spans="2:8" x14ac:dyDescent="0.25">
      <c r="B97" s="280">
        <v>1.35</v>
      </c>
      <c r="C97" s="277"/>
      <c r="D97" s="23" t="s">
        <v>331</v>
      </c>
      <c r="E97" s="299"/>
      <c r="F97" s="288"/>
      <c r="G97" s="80"/>
      <c r="H97" s="10"/>
    </row>
    <row r="98" spans="2:8" x14ac:dyDescent="0.25">
      <c r="B98" s="182">
        <v>0.17499999999999999</v>
      </c>
      <c r="C98" s="279">
        <f>B96*B97*B98</f>
        <v>8.8239375000000013</v>
      </c>
      <c r="D98" s="117"/>
      <c r="E98" s="299"/>
      <c r="F98" s="288"/>
      <c r="G98" s="80"/>
      <c r="H98" s="10"/>
    </row>
    <row r="99" spans="2:8" x14ac:dyDescent="0.25">
      <c r="C99" s="277"/>
      <c r="D99" s="117"/>
      <c r="E99" s="299"/>
      <c r="F99" s="288"/>
      <c r="G99" s="80"/>
    </row>
    <row r="100" spans="2:8" x14ac:dyDescent="0.25">
      <c r="C100" s="277"/>
      <c r="D100" s="117"/>
      <c r="E100" s="299"/>
      <c r="F100" s="288"/>
      <c r="G100" s="80"/>
    </row>
    <row r="101" spans="2:8" x14ac:dyDescent="0.25">
      <c r="B101" s="280">
        <f>B76/2</f>
        <v>4.9000000000000004</v>
      </c>
      <c r="D101" s="23" t="s">
        <v>323</v>
      </c>
      <c r="E101" s="285">
        <f>B101</f>
        <v>4.9000000000000004</v>
      </c>
      <c r="F101" s="206" t="s">
        <v>7</v>
      </c>
      <c r="H101" s="39"/>
    </row>
    <row r="102" spans="2:8" x14ac:dyDescent="0.25">
      <c r="D102" s="23" t="s">
        <v>185</v>
      </c>
      <c r="F102" s="206"/>
      <c r="H102" s="39"/>
    </row>
    <row r="103" spans="2:8" x14ac:dyDescent="0.25">
      <c r="C103" s="277"/>
      <c r="D103" s="117"/>
      <c r="E103" s="299"/>
      <c r="F103" s="288"/>
      <c r="G103" s="80"/>
      <c r="H103" s="10"/>
    </row>
    <row r="104" spans="2:8" x14ac:dyDescent="0.25">
      <c r="C104" s="277"/>
      <c r="D104" s="117"/>
      <c r="E104" s="299"/>
      <c r="F104" s="288"/>
      <c r="G104" s="80"/>
      <c r="H104" s="10"/>
    </row>
    <row r="105" spans="2:8" x14ac:dyDescent="0.25">
      <c r="B105" s="280">
        <f>B101</f>
        <v>4.9000000000000004</v>
      </c>
      <c r="C105" s="277"/>
      <c r="D105" s="111" t="s">
        <v>330</v>
      </c>
      <c r="E105" s="299">
        <f>C109</f>
        <v>32.83</v>
      </c>
      <c r="F105" s="288" t="s">
        <v>5</v>
      </c>
      <c r="G105" s="80"/>
      <c r="H105" s="10"/>
    </row>
    <row r="106" spans="2:8" x14ac:dyDescent="0.25">
      <c r="B106" s="182">
        <v>4.75</v>
      </c>
      <c r="C106" s="279">
        <f>B105*B106</f>
        <v>23.275000000000002</v>
      </c>
      <c r="D106" s="113" t="s">
        <v>185</v>
      </c>
      <c r="E106" s="299"/>
      <c r="F106" s="288"/>
      <c r="G106" s="80"/>
      <c r="H106" s="10"/>
    </row>
    <row r="107" spans="2:8" x14ac:dyDescent="0.25">
      <c r="B107" s="280">
        <f>B105</f>
        <v>4.9000000000000004</v>
      </c>
      <c r="C107" s="277"/>
      <c r="D107" s="111"/>
      <c r="E107" s="301"/>
      <c r="G107" s="80"/>
      <c r="H107" s="10"/>
    </row>
    <row r="108" spans="2:8" x14ac:dyDescent="0.25">
      <c r="B108" s="182">
        <v>1.95</v>
      </c>
      <c r="C108" s="279">
        <f>B107*B108</f>
        <v>9.5549999999999997</v>
      </c>
      <c r="D108" s="111"/>
      <c r="E108" s="301"/>
      <c r="G108" s="80"/>
      <c r="H108" s="10"/>
    </row>
    <row r="109" spans="2:8" ht="13" thickBot="1" x14ac:dyDescent="0.3">
      <c r="C109" s="281">
        <f>SUM(C106:C108)</f>
        <v>32.83</v>
      </c>
      <c r="D109" s="111"/>
      <c r="E109" s="301"/>
      <c r="G109" s="80"/>
      <c r="H109" s="10"/>
    </row>
    <row r="110" spans="2:8" ht="13" thickTop="1" x14ac:dyDescent="0.25">
      <c r="C110" s="277"/>
      <c r="D110" s="117"/>
      <c r="E110" s="299"/>
      <c r="F110" s="288"/>
      <c r="G110" s="80"/>
      <c r="H110" s="10"/>
    </row>
    <row r="111" spans="2:8" x14ac:dyDescent="0.25">
      <c r="C111" s="277"/>
      <c r="D111" s="117"/>
      <c r="E111" s="299"/>
      <c r="F111" s="288"/>
      <c r="G111" s="80"/>
      <c r="H111" s="10"/>
    </row>
    <row r="112" spans="2:8" x14ac:dyDescent="0.25">
      <c r="B112" s="280">
        <f>B107</f>
        <v>4.9000000000000004</v>
      </c>
      <c r="C112" s="277"/>
      <c r="D112" s="117" t="s">
        <v>329</v>
      </c>
      <c r="E112" s="285">
        <f>C114</f>
        <v>1.1576250000000001</v>
      </c>
      <c r="F112" s="206" t="s">
        <v>6</v>
      </c>
      <c r="G112" s="80"/>
      <c r="H112" s="10"/>
    </row>
    <row r="113" spans="2:8" x14ac:dyDescent="0.25">
      <c r="B113" s="280">
        <v>1.35</v>
      </c>
      <c r="C113" s="277"/>
      <c r="D113" s="117" t="s">
        <v>185</v>
      </c>
      <c r="E113" s="299"/>
      <c r="F113" s="288"/>
      <c r="G113" s="80"/>
      <c r="H113" s="10"/>
    </row>
    <row r="114" spans="2:8" x14ac:dyDescent="0.25">
      <c r="B114" s="182">
        <v>0.17499999999999999</v>
      </c>
      <c r="C114" s="279">
        <f>B112*B113*B114</f>
        <v>1.1576250000000001</v>
      </c>
      <c r="D114" s="117"/>
      <c r="E114" s="299"/>
      <c r="F114" s="288"/>
      <c r="G114" s="80"/>
      <c r="H114" s="10"/>
    </row>
    <row r="115" spans="2:8" x14ac:dyDescent="0.25">
      <c r="C115" s="277"/>
      <c r="D115" s="117"/>
      <c r="E115" s="299"/>
      <c r="F115" s="288"/>
      <c r="G115" s="80"/>
    </row>
    <row r="116" spans="2:8" x14ac:dyDescent="0.25">
      <c r="C116" s="277"/>
      <c r="D116" s="117"/>
      <c r="E116" s="299"/>
      <c r="F116" s="288"/>
      <c r="G116" s="80"/>
    </row>
    <row r="117" spans="2:8" x14ac:dyDescent="0.25">
      <c r="B117" s="280">
        <f>B78/2</f>
        <v>41.85</v>
      </c>
      <c r="D117" s="23" t="s">
        <v>323</v>
      </c>
      <c r="E117" s="285">
        <f>B117</f>
        <v>41.85</v>
      </c>
      <c r="F117" s="206" t="s">
        <v>7</v>
      </c>
      <c r="H117" s="39"/>
    </row>
    <row r="118" spans="2:8" x14ac:dyDescent="0.25">
      <c r="D118" s="23" t="s">
        <v>184</v>
      </c>
      <c r="F118" s="206"/>
      <c r="H118" s="39"/>
    </row>
    <row r="119" spans="2:8" x14ac:dyDescent="0.25">
      <c r="B119" s="182"/>
      <c r="C119" s="182"/>
      <c r="F119" s="206"/>
      <c r="H119" s="39"/>
    </row>
    <row r="120" spans="2:8" x14ac:dyDescent="0.25">
      <c r="C120" s="277"/>
      <c r="D120" s="117"/>
      <c r="E120" s="299"/>
      <c r="F120" s="288"/>
      <c r="G120" s="80"/>
      <c r="H120" s="10"/>
    </row>
    <row r="121" spans="2:8" x14ac:dyDescent="0.25">
      <c r="C121" s="277"/>
      <c r="D121" s="117"/>
      <c r="E121" s="299"/>
      <c r="F121" s="288"/>
      <c r="G121" s="80"/>
      <c r="H121" s="10"/>
    </row>
    <row r="122" spans="2:8" x14ac:dyDescent="0.25">
      <c r="B122" s="280">
        <f>B117</f>
        <v>41.85</v>
      </c>
      <c r="C122" s="277"/>
      <c r="D122" s="111" t="s">
        <v>330</v>
      </c>
      <c r="E122" s="299">
        <f>C126</f>
        <v>326.43000000000006</v>
      </c>
      <c r="F122" s="288" t="s">
        <v>5</v>
      </c>
      <c r="G122" s="80"/>
      <c r="H122" s="10"/>
    </row>
    <row r="123" spans="2:8" x14ac:dyDescent="0.25">
      <c r="B123" s="182">
        <v>5.15</v>
      </c>
      <c r="C123" s="279">
        <f>B122*B123</f>
        <v>215.52750000000003</v>
      </c>
      <c r="D123" s="113" t="s">
        <v>184</v>
      </c>
      <c r="E123" s="299"/>
      <c r="F123" s="288"/>
      <c r="G123" s="80"/>
      <c r="H123" s="10"/>
    </row>
    <row r="124" spans="2:8" x14ac:dyDescent="0.25">
      <c r="B124" s="280">
        <f>B122</f>
        <v>41.85</v>
      </c>
      <c r="C124" s="277"/>
      <c r="D124" s="111"/>
      <c r="E124" s="301"/>
      <c r="G124" s="80"/>
      <c r="H124" s="10"/>
    </row>
    <row r="125" spans="2:8" x14ac:dyDescent="0.25">
      <c r="B125" s="182">
        <v>2.65</v>
      </c>
      <c r="C125" s="279">
        <f>B124*B125</f>
        <v>110.9025</v>
      </c>
      <c r="D125" s="111"/>
      <c r="E125" s="301"/>
      <c r="G125" s="80"/>
      <c r="H125" s="10"/>
    </row>
    <row r="126" spans="2:8" ht="13" thickBot="1" x14ac:dyDescent="0.3">
      <c r="C126" s="281">
        <f>SUM(C123:C125)</f>
        <v>326.43000000000006</v>
      </c>
      <c r="D126" s="111"/>
      <c r="E126" s="301"/>
      <c r="G126" s="80"/>
      <c r="H126" s="10"/>
    </row>
    <row r="127" spans="2:8" ht="13" thickTop="1" x14ac:dyDescent="0.25">
      <c r="C127" s="277"/>
      <c r="D127" s="117"/>
      <c r="E127" s="299"/>
      <c r="F127" s="288"/>
      <c r="G127" s="80"/>
      <c r="H127" s="10"/>
    </row>
    <row r="128" spans="2:8" x14ac:dyDescent="0.25">
      <c r="C128" s="277"/>
      <c r="D128" s="117"/>
      <c r="E128" s="299"/>
      <c r="F128" s="288"/>
      <c r="G128" s="80"/>
      <c r="H128" s="10"/>
    </row>
    <row r="129" spans="2:8" x14ac:dyDescent="0.25">
      <c r="B129" s="280">
        <f>B124</f>
        <v>41.85</v>
      </c>
      <c r="C129" s="277"/>
      <c r="D129" s="117" t="s">
        <v>329</v>
      </c>
      <c r="E129" s="285">
        <f>C131</f>
        <v>12.816562499999998</v>
      </c>
      <c r="F129" s="206" t="s">
        <v>6</v>
      </c>
      <c r="G129" s="80"/>
      <c r="H129" s="10"/>
    </row>
    <row r="130" spans="2:8" x14ac:dyDescent="0.25">
      <c r="B130" s="280">
        <v>1.75</v>
      </c>
      <c r="C130" s="277"/>
      <c r="D130" s="117" t="s">
        <v>184</v>
      </c>
      <c r="E130" s="299"/>
      <c r="F130" s="288"/>
      <c r="G130" s="80"/>
      <c r="H130" s="10"/>
    </row>
    <row r="131" spans="2:8" x14ac:dyDescent="0.25">
      <c r="B131" s="182">
        <v>0.17499999999999999</v>
      </c>
      <c r="C131" s="279">
        <f>B129*B130*B131</f>
        <v>12.816562499999998</v>
      </c>
      <c r="D131" s="117"/>
      <c r="E131" s="299"/>
      <c r="F131" s="288"/>
      <c r="G131" s="80"/>
      <c r="H131" s="10"/>
    </row>
    <row r="132" spans="2:8" x14ac:dyDescent="0.25">
      <c r="C132" s="277"/>
      <c r="D132" s="117"/>
      <c r="E132" s="299"/>
      <c r="F132" s="288"/>
      <c r="G132" s="80"/>
      <c r="H132" s="10"/>
    </row>
    <row r="133" spans="2:8" x14ac:dyDescent="0.25">
      <c r="C133" s="277"/>
      <c r="D133" s="117"/>
      <c r="E133" s="299"/>
      <c r="F133" s="288"/>
      <c r="G133" s="80"/>
      <c r="H133" s="10"/>
    </row>
    <row r="134" spans="2:8" x14ac:dyDescent="0.25">
      <c r="C134" s="277"/>
      <c r="D134" s="117"/>
      <c r="E134" s="299"/>
      <c r="F134" s="288"/>
      <c r="G134" s="80"/>
      <c r="H134" s="10"/>
    </row>
    <row r="135" spans="2:8" x14ac:dyDescent="0.25">
      <c r="C135" s="277"/>
      <c r="D135" s="117"/>
      <c r="E135" s="299"/>
      <c r="F135" s="288"/>
      <c r="G135" s="80"/>
      <c r="H135" s="10"/>
    </row>
    <row r="136" spans="2:8" x14ac:dyDescent="0.25">
      <c r="B136" s="280">
        <f>B80*0.4</f>
        <v>48.212000000000003</v>
      </c>
      <c r="D136" s="23" t="s">
        <v>323</v>
      </c>
      <c r="E136" s="285">
        <f>B136</f>
        <v>48.212000000000003</v>
      </c>
      <c r="F136" s="206" t="s">
        <v>7</v>
      </c>
      <c r="H136" s="39"/>
    </row>
    <row r="137" spans="2:8" x14ac:dyDescent="0.25">
      <c r="D137" s="23" t="s">
        <v>332</v>
      </c>
      <c r="F137" s="206"/>
      <c r="H137" s="39"/>
    </row>
    <row r="138" spans="2:8" x14ac:dyDescent="0.25">
      <c r="B138" s="182"/>
      <c r="C138" s="182"/>
      <c r="F138" s="206"/>
      <c r="H138" s="39"/>
    </row>
    <row r="139" spans="2:8" x14ac:dyDescent="0.25">
      <c r="C139" s="277"/>
      <c r="D139" s="117"/>
      <c r="E139" s="299"/>
      <c r="F139" s="288"/>
      <c r="G139" s="80"/>
      <c r="H139" s="10"/>
    </row>
    <row r="140" spans="2:8" x14ac:dyDescent="0.25">
      <c r="C140" s="277"/>
      <c r="D140" s="117"/>
      <c r="E140" s="299"/>
      <c r="F140" s="288"/>
      <c r="G140" s="80"/>
      <c r="H140" s="10"/>
    </row>
    <row r="141" spans="2:8" x14ac:dyDescent="0.25">
      <c r="B141" s="280">
        <f>B136</f>
        <v>48.212000000000003</v>
      </c>
      <c r="C141" s="277"/>
      <c r="D141" s="111" t="s">
        <v>330</v>
      </c>
      <c r="E141" s="299">
        <f>C145</f>
        <v>376.05360000000002</v>
      </c>
      <c r="F141" s="288" t="s">
        <v>5</v>
      </c>
      <c r="G141" s="80"/>
      <c r="H141" s="10"/>
    </row>
    <row r="142" spans="2:8" x14ac:dyDescent="0.25">
      <c r="B142" s="182">
        <v>5.15</v>
      </c>
      <c r="C142" s="279">
        <f>B141*B142</f>
        <v>248.29180000000002</v>
      </c>
      <c r="D142" s="23" t="s">
        <v>332</v>
      </c>
      <c r="E142" s="299"/>
      <c r="F142" s="288"/>
      <c r="G142" s="80"/>
      <c r="H142" s="10"/>
    </row>
    <row r="143" spans="2:8" x14ac:dyDescent="0.25">
      <c r="B143" s="280">
        <f>B141</f>
        <v>48.212000000000003</v>
      </c>
      <c r="C143" s="277"/>
      <c r="D143" s="111"/>
      <c r="E143" s="301"/>
      <c r="G143" s="80"/>
      <c r="H143" s="10"/>
    </row>
    <row r="144" spans="2:8" x14ac:dyDescent="0.25">
      <c r="B144" s="182">
        <v>2.65</v>
      </c>
      <c r="C144" s="279">
        <f>B143*B144</f>
        <v>127.76180000000001</v>
      </c>
      <c r="D144" s="111"/>
      <c r="E144" s="301"/>
      <c r="G144" s="80"/>
      <c r="H144" s="10"/>
    </row>
    <row r="145" spans="2:8" ht="13" thickBot="1" x14ac:dyDescent="0.3">
      <c r="C145" s="281">
        <f>SUM(C142:C144)</f>
        <v>376.05360000000002</v>
      </c>
      <c r="D145" s="111"/>
      <c r="E145" s="301"/>
      <c r="G145" s="80"/>
      <c r="H145" s="10"/>
    </row>
    <row r="146" spans="2:8" ht="13" thickTop="1" x14ac:dyDescent="0.25">
      <c r="C146" s="277"/>
      <c r="D146" s="117"/>
      <c r="E146" s="299"/>
      <c r="F146" s="288"/>
      <c r="G146" s="80"/>
      <c r="H146" s="10"/>
    </row>
    <row r="147" spans="2:8" x14ac:dyDescent="0.25">
      <c r="C147" s="277"/>
      <c r="D147" s="117"/>
      <c r="E147" s="299"/>
      <c r="F147" s="288"/>
      <c r="G147" s="80"/>
      <c r="H147" s="10"/>
    </row>
    <row r="148" spans="2:8" x14ac:dyDescent="0.25">
      <c r="B148" s="280">
        <f>B143</f>
        <v>48.212000000000003</v>
      </c>
      <c r="C148" s="277"/>
      <c r="D148" s="117" t="s">
        <v>329</v>
      </c>
      <c r="E148" s="285">
        <f>C150</f>
        <v>16.452345000000001</v>
      </c>
      <c r="F148" s="206" t="s">
        <v>6</v>
      </c>
      <c r="G148" s="80"/>
      <c r="H148" s="10"/>
    </row>
    <row r="149" spans="2:8" x14ac:dyDescent="0.25">
      <c r="B149" s="280">
        <v>1.95</v>
      </c>
      <c r="C149" s="277"/>
      <c r="D149" s="23" t="s">
        <v>332</v>
      </c>
      <c r="E149" s="299"/>
      <c r="F149" s="288"/>
      <c r="G149" s="80"/>
      <c r="H149" s="10"/>
    </row>
    <row r="150" spans="2:8" x14ac:dyDescent="0.25">
      <c r="B150" s="182">
        <v>0.17499999999999999</v>
      </c>
      <c r="C150" s="279">
        <f>B148*B149*B150</f>
        <v>16.452345000000001</v>
      </c>
      <c r="D150" s="117"/>
      <c r="E150" s="299"/>
      <c r="F150" s="288"/>
      <c r="G150" s="80"/>
      <c r="H150" s="10"/>
    </row>
    <row r="151" spans="2:8" x14ac:dyDescent="0.25">
      <c r="C151" s="277"/>
      <c r="D151" s="117"/>
      <c r="E151" s="299"/>
      <c r="F151" s="288"/>
      <c r="G151" s="80"/>
    </row>
    <row r="152" spans="2:8" x14ac:dyDescent="0.25">
      <c r="C152" s="277"/>
      <c r="D152" s="117" t="s">
        <v>333</v>
      </c>
      <c r="E152" s="285">
        <f>C158</f>
        <v>224.28840000000002</v>
      </c>
      <c r="F152" s="206" t="s">
        <v>5</v>
      </c>
      <c r="H152" s="39"/>
    </row>
    <row r="153" spans="2:8" x14ac:dyDescent="0.25">
      <c r="B153" s="182">
        <f>B96*B97</f>
        <v>50.422500000000007</v>
      </c>
      <c r="C153" s="277"/>
      <c r="D153" s="308">
        <v>225</v>
      </c>
      <c r="F153" s="206"/>
      <c r="H153" s="39"/>
    </row>
    <row r="154" spans="2:8" x14ac:dyDescent="0.25">
      <c r="B154" s="182">
        <f>B112*B113</f>
        <v>6.6150000000000011</v>
      </c>
      <c r="C154" s="277"/>
      <c r="D154" s="308">
        <v>300</v>
      </c>
      <c r="F154" s="206"/>
      <c r="H154" s="39"/>
    </row>
    <row r="155" spans="2:8" x14ac:dyDescent="0.25">
      <c r="B155" s="182">
        <f>B129*B130</f>
        <v>73.237499999999997</v>
      </c>
      <c r="C155" s="277"/>
      <c r="D155" s="308">
        <v>450</v>
      </c>
      <c r="F155" s="206"/>
      <c r="H155" s="39"/>
    </row>
    <row r="156" spans="2:8" x14ac:dyDescent="0.25">
      <c r="B156" s="182">
        <f>B99*B100</f>
        <v>0</v>
      </c>
      <c r="C156" s="277"/>
      <c r="D156" s="308">
        <v>525</v>
      </c>
      <c r="F156" s="206"/>
      <c r="H156" s="39"/>
    </row>
    <row r="157" spans="2:8" x14ac:dyDescent="0.25">
      <c r="B157" s="182">
        <f>B148*B149</f>
        <v>94.013400000000004</v>
      </c>
      <c r="C157" s="279"/>
      <c r="D157" s="308">
        <v>600</v>
      </c>
      <c r="F157" s="206"/>
      <c r="H157" s="39"/>
    </row>
    <row r="158" spans="2:8" x14ac:dyDescent="0.25">
      <c r="C158" s="277">
        <f>SUM(B153:B157)</f>
        <v>224.28840000000002</v>
      </c>
      <c r="D158" s="117"/>
      <c r="F158" s="206"/>
      <c r="H158" s="39"/>
    </row>
    <row r="159" spans="2:8" x14ac:dyDescent="0.25">
      <c r="C159" s="277"/>
      <c r="D159" s="117"/>
      <c r="F159" s="206"/>
      <c r="H159" s="39"/>
    </row>
    <row r="160" spans="2:8" x14ac:dyDescent="0.25">
      <c r="C160" s="277"/>
      <c r="D160" s="117"/>
      <c r="F160" s="206"/>
      <c r="H160" s="39"/>
    </row>
    <row r="161" spans="2:8" x14ac:dyDescent="0.25">
      <c r="C161" s="277"/>
      <c r="D161" s="117"/>
      <c r="F161" s="206"/>
      <c r="H161" s="39"/>
    </row>
    <row r="162" spans="2:8" ht="27.75" customHeight="1" x14ac:dyDescent="0.25">
      <c r="C162" s="277"/>
      <c r="D162" s="250" t="s">
        <v>183</v>
      </c>
      <c r="E162" s="299"/>
      <c r="F162" s="288"/>
      <c r="G162" s="80"/>
      <c r="H162" s="10"/>
    </row>
    <row r="163" spans="2:8" x14ac:dyDescent="0.25">
      <c r="C163" s="277"/>
      <c r="D163" s="117"/>
      <c r="E163" s="299"/>
      <c r="F163" s="288"/>
      <c r="G163" s="80"/>
      <c r="H163" s="10"/>
    </row>
    <row r="164" spans="2:8" x14ac:dyDescent="0.25">
      <c r="B164" s="280">
        <v>2</v>
      </c>
      <c r="C164" s="277"/>
      <c r="D164" s="117" t="s">
        <v>180</v>
      </c>
      <c r="E164" s="299">
        <f>B164</f>
        <v>2</v>
      </c>
      <c r="F164" s="288" t="s">
        <v>8</v>
      </c>
      <c r="G164" s="80"/>
      <c r="H164" s="10"/>
    </row>
    <row r="165" spans="2:8" x14ac:dyDescent="0.25">
      <c r="C165" s="277"/>
      <c r="D165" s="117"/>
      <c r="E165" s="299"/>
      <c r="F165" s="288"/>
      <c r="G165" s="80"/>
      <c r="H165" s="10"/>
    </row>
    <row r="166" spans="2:8" x14ac:dyDescent="0.25">
      <c r="B166" s="280">
        <f>13+10</f>
        <v>23</v>
      </c>
      <c r="C166" s="277"/>
      <c r="D166" s="117" t="s">
        <v>181</v>
      </c>
      <c r="E166" s="299">
        <f>B166</f>
        <v>23</v>
      </c>
      <c r="F166" s="288" t="s">
        <v>8</v>
      </c>
      <c r="G166" s="80"/>
      <c r="H166" s="10"/>
    </row>
    <row r="167" spans="2:8" x14ac:dyDescent="0.25">
      <c r="C167" s="277"/>
      <c r="D167" s="117"/>
      <c r="E167" s="299"/>
      <c r="F167" s="288"/>
      <c r="G167" s="80"/>
    </row>
    <row r="168" spans="2:8" x14ac:dyDescent="0.25">
      <c r="C168" s="277"/>
      <c r="D168" s="117"/>
      <c r="E168" s="299"/>
      <c r="F168" s="288"/>
      <c r="G168" s="80"/>
    </row>
    <row r="169" spans="2:8" x14ac:dyDescent="0.25">
      <c r="C169" s="277"/>
      <c r="D169" s="248" t="s">
        <v>234</v>
      </c>
      <c r="E169" s="299"/>
      <c r="F169" s="288"/>
      <c r="G169" s="80"/>
      <c r="H169" s="10"/>
    </row>
    <row r="170" spans="2:8" x14ac:dyDescent="0.25">
      <c r="C170" s="277"/>
      <c r="D170" s="117"/>
      <c r="E170" s="299"/>
      <c r="F170" s="288"/>
      <c r="G170" s="80"/>
      <c r="H170" s="10"/>
    </row>
    <row r="171" spans="2:8" x14ac:dyDescent="0.25">
      <c r="B171" s="182">
        <v>140</v>
      </c>
      <c r="C171" s="277"/>
      <c r="D171" s="117" t="s">
        <v>185</v>
      </c>
      <c r="E171" s="299">
        <f>C172</f>
        <v>270</v>
      </c>
      <c r="F171" s="288" t="s">
        <v>7</v>
      </c>
      <c r="G171" s="80"/>
      <c r="H171" s="10"/>
    </row>
    <row r="172" spans="2:8" x14ac:dyDescent="0.25">
      <c r="B172" s="278">
        <v>130</v>
      </c>
      <c r="C172" s="279">
        <f>SUM(B171:B172)</f>
        <v>270</v>
      </c>
      <c r="D172" s="117"/>
      <c r="E172" s="299"/>
      <c r="F172" s="288"/>
      <c r="G172" s="80"/>
      <c r="H172" s="10"/>
    </row>
    <row r="173" spans="2:8" x14ac:dyDescent="0.25">
      <c r="C173" s="277"/>
      <c r="D173" s="117"/>
      <c r="E173" s="299"/>
      <c r="F173" s="288"/>
      <c r="G173" s="80"/>
      <c r="H173" s="10"/>
    </row>
    <row r="174" spans="2:8" x14ac:dyDescent="0.25">
      <c r="C174" s="277"/>
      <c r="D174" s="117"/>
      <c r="E174" s="299"/>
      <c r="F174" s="288"/>
      <c r="G174" s="80"/>
      <c r="H174" s="10"/>
    </row>
    <row r="175" spans="2:8" x14ac:dyDescent="0.25">
      <c r="C175" s="277"/>
      <c r="D175" s="117"/>
      <c r="E175" s="299"/>
      <c r="F175" s="288"/>
      <c r="G175" s="80"/>
      <c r="H175" s="10"/>
    </row>
    <row r="176" spans="2:8" x14ac:dyDescent="0.25">
      <c r="B176" s="182">
        <v>510</v>
      </c>
      <c r="C176" s="277"/>
      <c r="D176" s="117" t="s">
        <v>184</v>
      </c>
      <c r="E176" s="299">
        <f>C178</f>
        <v>536.04999999999995</v>
      </c>
      <c r="F176" s="288" t="s">
        <v>7</v>
      </c>
      <c r="G176" s="80"/>
      <c r="H176" s="10"/>
    </row>
    <row r="177" spans="1:9" x14ac:dyDescent="0.25">
      <c r="B177" s="182">
        <v>26.05</v>
      </c>
      <c r="C177" s="279"/>
      <c r="D177" s="117"/>
      <c r="E177" s="299"/>
      <c r="F177" s="288"/>
      <c r="G177" s="80"/>
      <c r="H177" s="10"/>
    </row>
    <row r="178" spans="1:9" x14ac:dyDescent="0.25">
      <c r="C178" s="277">
        <f>SUM(B176:B177)</f>
        <v>536.04999999999995</v>
      </c>
      <c r="D178" s="117"/>
      <c r="E178" s="299"/>
      <c r="F178" s="288"/>
      <c r="G178" s="80"/>
      <c r="H178" s="10"/>
    </row>
    <row r="179" spans="1:9" x14ac:dyDescent="0.25">
      <c r="C179" s="277"/>
      <c r="D179" s="117"/>
      <c r="E179" s="299"/>
      <c r="F179" s="288"/>
      <c r="G179" s="80"/>
      <c r="H179" s="10"/>
    </row>
    <row r="180" spans="1:9" ht="13" x14ac:dyDescent="0.3">
      <c r="C180" s="277"/>
      <c r="D180" s="110" t="s">
        <v>169</v>
      </c>
      <c r="E180" s="299"/>
      <c r="F180" s="288"/>
      <c r="G180" s="80"/>
      <c r="H180" s="10"/>
    </row>
    <row r="181" spans="1:9" ht="13" x14ac:dyDescent="0.3">
      <c r="C181" s="277"/>
      <c r="D181" s="110" t="s">
        <v>13</v>
      </c>
      <c r="E181" s="299"/>
      <c r="F181" s="288"/>
      <c r="H181" s="39"/>
    </row>
    <row r="182" spans="1:9" x14ac:dyDescent="0.25">
      <c r="C182" s="277"/>
      <c r="D182" s="117"/>
      <c r="E182" s="299"/>
      <c r="F182" s="288"/>
      <c r="H182" s="39"/>
    </row>
    <row r="183" spans="1:9" s="262" customFormat="1" x14ac:dyDescent="0.25">
      <c r="A183" s="273"/>
      <c r="B183" s="315">
        <v>12</v>
      </c>
      <c r="C183" s="311"/>
      <c r="D183" s="258" t="s">
        <v>172</v>
      </c>
      <c r="E183" s="300">
        <f>B183</f>
        <v>12</v>
      </c>
      <c r="F183" s="289" t="s">
        <v>8</v>
      </c>
      <c r="G183" s="259"/>
      <c r="H183" s="260"/>
      <c r="I183" s="261"/>
    </row>
    <row r="184" spans="1:9" x14ac:dyDescent="0.25">
      <c r="C184" s="277"/>
      <c r="D184" s="117"/>
      <c r="E184" s="299"/>
      <c r="F184" s="288"/>
      <c r="H184" s="39"/>
    </row>
    <row r="185" spans="1:9" x14ac:dyDescent="0.25">
      <c r="C185" s="277"/>
      <c r="D185" s="248" t="s">
        <v>179</v>
      </c>
      <c r="E185" s="299"/>
      <c r="F185" s="288"/>
      <c r="H185" s="39"/>
    </row>
    <row r="186" spans="1:9" x14ac:dyDescent="0.25">
      <c r="C186" s="277"/>
      <c r="D186" s="117"/>
      <c r="E186" s="299"/>
      <c r="F186" s="288"/>
      <c r="H186" s="39"/>
    </row>
    <row r="187" spans="1:9" x14ac:dyDescent="0.25">
      <c r="B187" s="280">
        <v>131.22999999999999</v>
      </c>
      <c r="C187" s="277"/>
      <c r="D187" s="117" t="s">
        <v>176</v>
      </c>
      <c r="E187" s="299">
        <f>C188</f>
        <v>173.39</v>
      </c>
      <c r="F187" s="288" t="s">
        <v>7</v>
      </c>
      <c r="G187" s="80"/>
      <c r="H187" s="10"/>
    </row>
    <row r="188" spans="1:9" x14ac:dyDescent="0.25">
      <c r="B188" s="182">
        <v>42.16</v>
      </c>
      <c r="C188" s="279">
        <f>B187+B188</f>
        <v>173.39</v>
      </c>
      <c r="D188" s="117"/>
      <c r="E188" s="299"/>
      <c r="F188" s="288"/>
      <c r="G188" s="80"/>
      <c r="H188" s="10"/>
    </row>
    <row r="189" spans="1:9" x14ac:dyDescent="0.25">
      <c r="C189" s="277"/>
      <c r="D189" s="117"/>
      <c r="E189" s="299"/>
      <c r="F189" s="288"/>
      <c r="G189" s="80"/>
      <c r="H189" s="10"/>
    </row>
    <row r="190" spans="1:9" x14ac:dyDescent="0.25">
      <c r="B190" s="280">
        <v>122.7</v>
      </c>
      <c r="C190" s="277"/>
      <c r="D190" s="117" t="s">
        <v>175</v>
      </c>
      <c r="E190" s="299">
        <f>B190</f>
        <v>122.7</v>
      </c>
      <c r="F190" s="288" t="s">
        <v>7</v>
      </c>
      <c r="G190" s="80"/>
      <c r="H190" s="10"/>
    </row>
    <row r="191" spans="1:9" x14ac:dyDescent="0.25">
      <c r="C191" s="277"/>
      <c r="D191" s="117"/>
      <c r="E191" s="299"/>
      <c r="F191" s="288"/>
      <c r="G191" s="80"/>
      <c r="H191" s="10"/>
    </row>
    <row r="192" spans="1:9" x14ac:dyDescent="0.25">
      <c r="B192" s="280">
        <v>12.6</v>
      </c>
      <c r="C192" s="277"/>
      <c r="D192" s="117" t="s">
        <v>173</v>
      </c>
      <c r="E192" s="299">
        <f>B192</f>
        <v>12.6</v>
      </c>
      <c r="F192" s="288" t="s">
        <v>7</v>
      </c>
      <c r="G192" s="80"/>
      <c r="H192" s="10"/>
    </row>
    <row r="193" spans="2:8" x14ac:dyDescent="0.25">
      <c r="C193" s="277"/>
      <c r="D193" s="117"/>
      <c r="E193" s="299"/>
      <c r="F193" s="288"/>
      <c r="G193" s="80"/>
    </row>
    <row r="194" spans="2:8" x14ac:dyDescent="0.25">
      <c r="B194" s="280">
        <v>128.80000000000001</v>
      </c>
      <c r="C194" s="277"/>
      <c r="D194" s="117" t="s">
        <v>174</v>
      </c>
      <c r="E194" s="299">
        <f>C195</f>
        <v>155.68</v>
      </c>
      <c r="F194" s="288" t="s">
        <v>7</v>
      </c>
      <c r="G194" s="80"/>
    </row>
    <row r="195" spans="2:8" x14ac:dyDescent="0.25">
      <c r="B195" s="182">
        <v>26.88</v>
      </c>
      <c r="C195" s="279">
        <f>B194+B195</f>
        <v>155.68</v>
      </c>
      <c r="D195" s="117"/>
      <c r="E195" s="299"/>
      <c r="F195" s="288"/>
      <c r="G195" s="80"/>
    </row>
    <row r="196" spans="2:8" x14ac:dyDescent="0.25">
      <c r="C196" s="277"/>
      <c r="D196" s="117"/>
      <c r="E196" s="299"/>
      <c r="F196" s="288"/>
      <c r="G196" s="80"/>
    </row>
    <row r="197" spans="2:8" x14ac:dyDescent="0.25">
      <c r="B197" s="280">
        <v>18.7</v>
      </c>
      <c r="C197" s="277"/>
      <c r="D197" s="117" t="s">
        <v>177</v>
      </c>
      <c r="E197" s="299">
        <f>B197</f>
        <v>18.7</v>
      </c>
      <c r="F197" s="288" t="s">
        <v>7</v>
      </c>
      <c r="G197" s="80"/>
    </row>
    <row r="198" spans="2:8" x14ac:dyDescent="0.25">
      <c r="C198" s="277"/>
      <c r="D198" s="117"/>
      <c r="F198" s="206"/>
      <c r="H198" s="39"/>
    </row>
    <row r="199" spans="2:8" x14ac:dyDescent="0.25">
      <c r="C199" s="277"/>
      <c r="D199" s="117"/>
      <c r="F199" s="206"/>
      <c r="H199" s="39"/>
    </row>
    <row r="200" spans="2:8" x14ac:dyDescent="0.25">
      <c r="B200" s="280">
        <f>C188/2</f>
        <v>86.694999999999993</v>
      </c>
      <c r="D200" s="23" t="s">
        <v>323</v>
      </c>
      <c r="E200" s="285">
        <f>B200</f>
        <v>86.694999999999993</v>
      </c>
      <c r="F200" s="206" t="s">
        <v>7</v>
      </c>
      <c r="H200" s="39"/>
    </row>
    <row r="201" spans="2:8" x14ac:dyDescent="0.25">
      <c r="D201" s="23" t="s">
        <v>331</v>
      </c>
      <c r="F201" s="206"/>
      <c r="H201" s="39"/>
    </row>
    <row r="202" spans="2:8" x14ac:dyDescent="0.25">
      <c r="B202" s="182"/>
      <c r="C202" s="182"/>
      <c r="F202" s="206"/>
      <c r="H202" s="39"/>
    </row>
    <row r="203" spans="2:8" x14ac:dyDescent="0.25">
      <c r="C203" s="277"/>
      <c r="D203" s="117"/>
      <c r="E203" s="299"/>
      <c r="F203" s="288"/>
      <c r="G203" s="80"/>
      <c r="H203" s="10"/>
    </row>
    <row r="204" spans="2:8" x14ac:dyDescent="0.25">
      <c r="C204" s="277"/>
      <c r="D204" s="117"/>
      <c r="E204" s="299"/>
      <c r="F204" s="288"/>
      <c r="G204" s="80"/>
      <c r="H204" s="10"/>
    </row>
    <row r="205" spans="2:8" x14ac:dyDescent="0.25">
      <c r="B205" s="280">
        <f>B200</f>
        <v>86.694999999999993</v>
      </c>
      <c r="C205" s="277"/>
      <c r="D205" s="111" t="s">
        <v>330</v>
      </c>
      <c r="E205" s="299">
        <f>C209</f>
        <v>580.85649999999998</v>
      </c>
      <c r="F205" s="288" t="s">
        <v>5</v>
      </c>
      <c r="G205" s="80"/>
      <c r="H205" s="10"/>
    </row>
    <row r="206" spans="2:8" x14ac:dyDescent="0.25">
      <c r="B206" s="182">
        <v>4.75</v>
      </c>
      <c r="C206" s="279">
        <f>B205*B206</f>
        <v>411.80124999999998</v>
      </c>
      <c r="D206" s="113" t="s">
        <v>331</v>
      </c>
      <c r="E206" s="299"/>
      <c r="F206" s="288"/>
      <c r="G206" s="80"/>
      <c r="H206" s="10"/>
    </row>
    <row r="207" spans="2:8" x14ac:dyDescent="0.25">
      <c r="B207" s="280">
        <f>B205</f>
        <v>86.694999999999993</v>
      </c>
      <c r="C207" s="277"/>
      <c r="D207" s="111"/>
      <c r="E207" s="301"/>
      <c r="G207" s="80"/>
      <c r="H207" s="10"/>
    </row>
    <row r="208" spans="2:8" x14ac:dyDescent="0.25">
      <c r="B208" s="182">
        <v>1.95</v>
      </c>
      <c r="C208" s="279">
        <f>B207*B208</f>
        <v>169.05524999999997</v>
      </c>
      <c r="D208" s="111"/>
      <c r="E208" s="301"/>
      <c r="G208" s="80"/>
      <c r="H208" s="10"/>
    </row>
    <row r="209" spans="2:8" ht="13" thickBot="1" x14ac:dyDescent="0.3">
      <c r="C209" s="281">
        <f>SUM(C206:C208)</f>
        <v>580.85649999999998</v>
      </c>
      <c r="D209" s="111"/>
      <c r="E209" s="301"/>
      <c r="G209" s="80"/>
      <c r="H209" s="10"/>
    </row>
    <row r="210" spans="2:8" ht="13" thickTop="1" x14ac:dyDescent="0.25">
      <c r="C210" s="277"/>
      <c r="D210" s="117"/>
      <c r="E210" s="299"/>
      <c r="F210" s="288"/>
      <c r="G210" s="80"/>
      <c r="H210" s="10"/>
    </row>
    <row r="211" spans="2:8" x14ac:dyDescent="0.25">
      <c r="C211" s="277"/>
      <c r="D211" s="117"/>
      <c r="E211" s="299"/>
      <c r="F211" s="288"/>
      <c r="G211" s="80"/>
      <c r="H211" s="10"/>
    </row>
    <row r="212" spans="2:8" x14ac:dyDescent="0.25">
      <c r="B212" s="280">
        <f>B207</f>
        <v>86.694999999999993</v>
      </c>
      <c r="C212" s="277"/>
      <c r="D212" s="117" t="s">
        <v>329</v>
      </c>
      <c r="E212" s="285">
        <f>C214</f>
        <v>20.481693749999998</v>
      </c>
      <c r="F212" s="206" t="s">
        <v>6</v>
      </c>
      <c r="G212" s="80"/>
      <c r="H212" s="10"/>
    </row>
    <row r="213" spans="2:8" x14ac:dyDescent="0.25">
      <c r="B213" s="280">
        <v>1.35</v>
      </c>
      <c r="C213" s="277"/>
      <c r="D213" s="23" t="s">
        <v>331</v>
      </c>
      <c r="E213" s="299"/>
      <c r="F213" s="288"/>
      <c r="G213" s="80"/>
      <c r="H213" s="10"/>
    </row>
    <row r="214" spans="2:8" x14ac:dyDescent="0.25">
      <c r="B214" s="182">
        <v>0.17499999999999999</v>
      </c>
      <c r="C214" s="279">
        <f>B212*B213*B214</f>
        <v>20.481693749999998</v>
      </c>
      <c r="D214" s="117"/>
      <c r="E214" s="299"/>
      <c r="F214" s="288"/>
      <c r="G214" s="80"/>
      <c r="H214" s="10"/>
    </row>
    <row r="215" spans="2:8" x14ac:dyDescent="0.25">
      <c r="C215" s="277"/>
      <c r="D215" s="117"/>
      <c r="E215" s="299"/>
      <c r="F215" s="288"/>
      <c r="G215" s="80"/>
    </row>
    <row r="216" spans="2:8" x14ac:dyDescent="0.25">
      <c r="C216" s="277"/>
      <c r="D216" s="117"/>
      <c r="E216" s="299"/>
      <c r="F216" s="288"/>
      <c r="G216" s="80"/>
    </row>
    <row r="217" spans="2:8" x14ac:dyDescent="0.25">
      <c r="B217" s="280">
        <f>B190/2</f>
        <v>61.35</v>
      </c>
      <c r="D217" s="23" t="s">
        <v>323</v>
      </c>
      <c r="E217" s="285">
        <f>B217</f>
        <v>61.35</v>
      </c>
      <c r="F217" s="206" t="s">
        <v>7</v>
      </c>
      <c r="H217" s="39"/>
    </row>
    <row r="218" spans="2:8" x14ac:dyDescent="0.25">
      <c r="D218" s="23" t="s">
        <v>185</v>
      </c>
      <c r="F218" s="206"/>
      <c r="H218" s="39"/>
    </row>
    <row r="219" spans="2:8" x14ac:dyDescent="0.25">
      <c r="B219" s="182"/>
      <c r="C219" s="182"/>
      <c r="F219" s="206"/>
      <c r="H219" s="39"/>
    </row>
    <row r="220" spans="2:8" x14ac:dyDescent="0.25">
      <c r="C220" s="277"/>
      <c r="D220" s="117"/>
      <c r="E220" s="299"/>
      <c r="F220" s="288"/>
      <c r="G220" s="80"/>
      <c r="H220" s="10"/>
    </row>
    <row r="221" spans="2:8" x14ac:dyDescent="0.25">
      <c r="C221" s="277"/>
      <c r="D221" s="117"/>
      <c r="E221" s="299"/>
      <c r="F221" s="288"/>
      <c r="G221" s="80"/>
      <c r="H221" s="10"/>
    </row>
    <row r="222" spans="2:8" x14ac:dyDescent="0.25">
      <c r="B222" s="280">
        <f>B217</f>
        <v>61.35</v>
      </c>
      <c r="C222" s="277"/>
      <c r="D222" s="111" t="s">
        <v>330</v>
      </c>
      <c r="E222" s="299">
        <f>C226</f>
        <v>411.04500000000002</v>
      </c>
      <c r="F222" s="288" t="s">
        <v>5</v>
      </c>
      <c r="G222" s="80"/>
      <c r="H222" s="10"/>
    </row>
    <row r="223" spans="2:8" x14ac:dyDescent="0.25">
      <c r="B223" s="182">
        <v>4.75</v>
      </c>
      <c r="C223" s="279">
        <f>B222*B223</f>
        <v>291.41250000000002</v>
      </c>
      <c r="D223" s="113" t="s">
        <v>185</v>
      </c>
      <c r="E223" s="299"/>
      <c r="F223" s="288"/>
      <c r="G223" s="80"/>
      <c r="H223" s="10"/>
    </row>
    <row r="224" spans="2:8" x14ac:dyDescent="0.25">
      <c r="B224" s="280">
        <f>B222</f>
        <v>61.35</v>
      </c>
      <c r="C224" s="277"/>
      <c r="D224" s="111"/>
      <c r="E224" s="301"/>
      <c r="G224" s="80"/>
      <c r="H224" s="10"/>
    </row>
    <row r="225" spans="2:8" x14ac:dyDescent="0.25">
      <c r="B225" s="182">
        <v>1.95</v>
      </c>
      <c r="C225" s="279">
        <f>B224*B225</f>
        <v>119.63249999999999</v>
      </c>
      <c r="D225" s="111"/>
      <c r="E225" s="301"/>
      <c r="G225" s="80"/>
      <c r="H225" s="10"/>
    </row>
    <row r="226" spans="2:8" ht="13" thickBot="1" x14ac:dyDescent="0.3">
      <c r="C226" s="281">
        <f>SUM(C223:C225)</f>
        <v>411.04500000000002</v>
      </c>
      <c r="D226" s="111"/>
      <c r="E226" s="301"/>
      <c r="G226" s="80"/>
      <c r="H226" s="10"/>
    </row>
    <row r="227" spans="2:8" ht="13" thickTop="1" x14ac:dyDescent="0.25">
      <c r="C227" s="277"/>
      <c r="D227" s="117"/>
      <c r="E227" s="299"/>
      <c r="F227" s="288"/>
      <c r="G227" s="80"/>
      <c r="H227" s="10"/>
    </row>
    <row r="228" spans="2:8" x14ac:dyDescent="0.25">
      <c r="C228" s="277"/>
      <c r="D228" s="117"/>
      <c r="E228" s="299"/>
      <c r="F228" s="288"/>
      <c r="G228" s="80"/>
      <c r="H228" s="10"/>
    </row>
    <row r="229" spans="2:8" x14ac:dyDescent="0.25">
      <c r="B229" s="280">
        <f>B224</f>
        <v>61.35</v>
      </c>
      <c r="C229" s="277"/>
      <c r="D229" s="117" t="s">
        <v>329</v>
      </c>
      <c r="E229" s="285">
        <f>C231</f>
        <v>14.493937499999999</v>
      </c>
      <c r="F229" s="206" t="s">
        <v>6</v>
      </c>
      <c r="G229" s="80"/>
      <c r="H229" s="10"/>
    </row>
    <row r="230" spans="2:8" x14ac:dyDescent="0.25">
      <c r="B230" s="280">
        <v>1.35</v>
      </c>
      <c r="C230" s="277"/>
      <c r="D230" s="117" t="s">
        <v>185</v>
      </c>
      <c r="E230" s="299"/>
      <c r="F230" s="288"/>
      <c r="G230" s="80"/>
      <c r="H230" s="10"/>
    </row>
    <row r="231" spans="2:8" x14ac:dyDescent="0.25">
      <c r="B231" s="182">
        <v>0.17499999999999999</v>
      </c>
      <c r="C231" s="279">
        <f>B229*B230*B231</f>
        <v>14.493937499999999</v>
      </c>
      <c r="D231" s="117"/>
      <c r="E231" s="299"/>
      <c r="F231" s="288"/>
      <c r="G231" s="80"/>
      <c r="H231" s="10"/>
    </row>
    <row r="232" spans="2:8" x14ac:dyDescent="0.25">
      <c r="C232" s="277"/>
      <c r="D232" s="117"/>
      <c r="F232" s="206"/>
      <c r="H232" s="39"/>
    </row>
    <row r="233" spans="2:8" x14ac:dyDescent="0.25">
      <c r="C233" s="277"/>
      <c r="D233" s="117"/>
      <c r="F233" s="206"/>
      <c r="H233" s="39"/>
    </row>
    <row r="234" spans="2:8" x14ac:dyDescent="0.25">
      <c r="B234" s="280">
        <f>B192/2</f>
        <v>6.3</v>
      </c>
      <c r="D234" s="23" t="s">
        <v>323</v>
      </c>
      <c r="E234" s="285">
        <f>B234</f>
        <v>6.3</v>
      </c>
      <c r="F234" s="206" t="s">
        <v>7</v>
      </c>
      <c r="H234" s="39"/>
    </row>
    <row r="235" spans="2:8" x14ac:dyDescent="0.25">
      <c r="D235" s="23" t="s">
        <v>184</v>
      </c>
      <c r="F235" s="206"/>
      <c r="H235" s="39"/>
    </row>
    <row r="236" spans="2:8" x14ac:dyDescent="0.25">
      <c r="B236" s="182"/>
      <c r="C236" s="182"/>
      <c r="F236" s="206"/>
      <c r="H236" s="39"/>
    </row>
    <row r="237" spans="2:8" x14ac:dyDescent="0.25">
      <c r="C237" s="277"/>
      <c r="D237" s="117"/>
      <c r="E237" s="299"/>
      <c r="F237" s="288"/>
      <c r="G237" s="80"/>
      <c r="H237" s="10"/>
    </row>
    <row r="238" spans="2:8" x14ac:dyDescent="0.25">
      <c r="C238" s="277"/>
      <c r="D238" s="117"/>
      <c r="E238" s="299"/>
      <c r="F238" s="288"/>
      <c r="G238" s="80"/>
      <c r="H238" s="10"/>
    </row>
    <row r="239" spans="2:8" x14ac:dyDescent="0.25">
      <c r="B239" s="280">
        <f>B234</f>
        <v>6.3</v>
      </c>
      <c r="C239" s="277"/>
      <c r="D239" s="111" t="s">
        <v>330</v>
      </c>
      <c r="E239" s="299">
        <f>C243</f>
        <v>49.14</v>
      </c>
      <c r="F239" s="288" t="s">
        <v>5</v>
      </c>
      <c r="G239" s="80"/>
      <c r="H239" s="10"/>
    </row>
    <row r="240" spans="2:8" x14ac:dyDescent="0.25">
      <c r="B240" s="182">
        <v>5.15</v>
      </c>
      <c r="C240" s="279">
        <f>B239*B240</f>
        <v>32.445</v>
      </c>
      <c r="D240" s="113" t="s">
        <v>184</v>
      </c>
      <c r="E240" s="299"/>
      <c r="F240" s="288"/>
      <c r="G240" s="80"/>
      <c r="H240" s="10"/>
    </row>
    <row r="241" spans="2:8" x14ac:dyDescent="0.25">
      <c r="B241" s="280">
        <f>B239</f>
        <v>6.3</v>
      </c>
      <c r="C241" s="277"/>
      <c r="D241" s="111"/>
      <c r="E241" s="301"/>
      <c r="G241" s="80"/>
      <c r="H241" s="10"/>
    </row>
    <row r="242" spans="2:8" x14ac:dyDescent="0.25">
      <c r="B242" s="182">
        <v>2.65</v>
      </c>
      <c r="C242" s="279">
        <f>B241*B242</f>
        <v>16.695</v>
      </c>
      <c r="D242" s="111"/>
      <c r="E242" s="301"/>
      <c r="G242" s="80"/>
      <c r="H242" s="10"/>
    </row>
    <row r="243" spans="2:8" ht="13" thickBot="1" x14ac:dyDescent="0.3">
      <c r="C243" s="281">
        <f>SUM(C240:C242)</f>
        <v>49.14</v>
      </c>
      <c r="D243" s="111"/>
      <c r="E243" s="301"/>
      <c r="G243" s="80"/>
      <c r="H243" s="10"/>
    </row>
    <row r="244" spans="2:8" ht="13" thickTop="1" x14ac:dyDescent="0.25">
      <c r="C244" s="277"/>
      <c r="D244" s="117"/>
      <c r="E244" s="299"/>
      <c r="F244" s="288"/>
      <c r="G244" s="80"/>
      <c r="H244" s="10"/>
    </row>
    <row r="245" spans="2:8" x14ac:dyDescent="0.25">
      <c r="C245" s="277"/>
      <c r="D245" s="117"/>
      <c r="E245" s="299"/>
      <c r="F245" s="288"/>
      <c r="G245" s="80"/>
      <c r="H245" s="10"/>
    </row>
    <row r="246" spans="2:8" x14ac:dyDescent="0.25">
      <c r="B246" s="280">
        <f>B241</f>
        <v>6.3</v>
      </c>
      <c r="C246" s="277"/>
      <c r="D246" s="117" t="s">
        <v>329</v>
      </c>
      <c r="E246" s="285">
        <f>C248</f>
        <v>1.9293749999999998</v>
      </c>
      <c r="F246" s="206" t="s">
        <v>6</v>
      </c>
      <c r="G246" s="80"/>
      <c r="H246" s="10"/>
    </row>
    <row r="247" spans="2:8" x14ac:dyDescent="0.25">
      <c r="B247" s="280">
        <v>1.75</v>
      </c>
      <c r="C247" s="277"/>
      <c r="D247" s="117" t="s">
        <v>184</v>
      </c>
      <c r="E247" s="299"/>
      <c r="F247" s="288"/>
      <c r="G247" s="80"/>
      <c r="H247" s="10"/>
    </row>
    <row r="248" spans="2:8" x14ac:dyDescent="0.25">
      <c r="B248" s="182">
        <v>0.17499999999999999</v>
      </c>
      <c r="C248" s="279">
        <f>B246*B247*B248</f>
        <v>1.9293749999999998</v>
      </c>
      <c r="D248" s="117"/>
      <c r="E248" s="299"/>
      <c r="F248" s="288"/>
      <c r="G248" s="80"/>
      <c r="H248" s="10"/>
    </row>
    <row r="249" spans="2:8" x14ac:dyDescent="0.25">
      <c r="C249" s="277"/>
      <c r="D249" s="117"/>
      <c r="E249" s="299"/>
      <c r="F249" s="288"/>
      <c r="G249" s="80"/>
      <c r="H249" s="10"/>
    </row>
    <row r="250" spans="2:8" x14ac:dyDescent="0.25">
      <c r="C250" s="277"/>
      <c r="D250" s="117"/>
      <c r="E250" s="299"/>
      <c r="F250" s="288"/>
      <c r="G250" s="80"/>
      <c r="H250" s="10"/>
    </row>
    <row r="251" spans="2:8" x14ac:dyDescent="0.25">
      <c r="B251" s="280">
        <f>C195/2</f>
        <v>77.84</v>
      </c>
      <c r="D251" s="23" t="s">
        <v>323</v>
      </c>
      <c r="E251" s="285">
        <f>B251</f>
        <v>77.84</v>
      </c>
      <c r="F251" s="206" t="s">
        <v>7</v>
      </c>
      <c r="H251" s="39"/>
    </row>
    <row r="252" spans="2:8" x14ac:dyDescent="0.25">
      <c r="D252" s="23" t="s">
        <v>332</v>
      </c>
      <c r="F252" s="206"/>
      <c r="H252" s="39"/>
    </row>
    <row r="253" spans="2:8" x14ac:dyDescent="0.25">
      <c r="B253" s="182"/>
      <c r="C253" s="182"/>
      <c r="F253" s="206"/>
      <c r="H253" s="39"/>
    </row>
    <row r="254" spans="2:8" x14ac:dyDescent="0.25">
      <c r="C254" s="277"/>
      <c r="D254" s="117"/>
      <c r="E254" s="299"/>
      <c r="F254" s="288"/>
      <c r="G254" s="80"/>
      <c r="H254" s="10"/>
    </row>
    <row r="255" spans="2:8" x14ac:dyDescent="0.25">
      <c r="C255" s="277"/>
      <c r="D255" s="117"/>
      <c r="E255" s="299"/>
      <c r="F255" s="288"/>
      <c r="G255" s="80"/>
      <c r="H255" s="10"/>
    </row>
    <row r="256" spans="2:8" x14ac:dyDescent="0.25">
      <c r="B256" s="280">
        <f>B251</f>
        <v>77.84</v>
      </c>
      <c r="C256" s="277"/>
      <c r="D256" s="111" t="s">
        <v>330</v>
      </c>
      <c r="E256" s="299">
        <f>C260</f>
        <v>607.15200000000004</v>
      </c>
      <c r="F256" s="288" t="s">
        <v>5</v>
      </c>
      <c r="G256" s="80"/>
      <c r="H256" s="10"/>
    </row>
    <row r="257" spans="2:8" x14ac:dyDescent="0.25">
      <c r="B257" s="182">
        <v>5.15</v>
      </c>
      <c r="C257" s="279">
        <f>B256*B257</f>
        <v>400.87600000000003</v>
      </c>
      <c r="D257" s="23" t="s">
        <v>332</v>
      </c>
      <c r="E257" s="299"/>
      <c r="F257" s="288"/>
      <c r="G257" s="80"/>
      <c r="H257" s="10"/>
    </row>
    <row r="258" spans="2:8" x14ac:dyDescent="0.25">
      <c r="B258" s="280">
        <f>B256</f>
        <v>77.84</v>
      </c>
      <c r="C258" s="277"/>
      <c r="D258" s="111"/>
      <c r="E258" s="301"/>
      <c r="G258" s="80"/>
      <c r="H258" s="10"/>
    </row>
    <row r="259" spans="2:8" x14ac:dyDescent="0.25">
      <c r="B259" s="182">
        <v>2.65</v>
      </c>
      <c r="C259" s="279">
        <f>B258*B259</f>
        <v>206.27600000000001</v>
      </c>
      <c r="D259" s="111"/>
      <c r="E259" s="301"/>
      <c r="G259" s="80"/>
      <c r="H259" s="10"/>
    </row>
    <row r="260" spans="2:8" ht="13" thickBot="1" x14ac:dyDescent="0.3">
      <c r="C260" s="281">
        <f>SUM(C257:C259)</f>
        <v>607.15200000000004</v>
      </c>
      <c r="D260" s="111"/>
      <c r="E260" s="301"/>
      <c r="G260" s="80"/>
      <c r="H260" s="10"/>
    </row>
    <row r="261" spans="2:8" ht="13" thickTop="1" x14ac:dyDescent="0.25">
      <c r="C261" s="277"/>
      <c r="D261" s="117"/>
      <c r="E261" s="299"/>
      <c r="F261" s="288"/>
      <c r="G261" s="80"/>
      <c r="H261" s="10"/>
    </row>
    <row r="262" spans="2:8" x14ac:dyDescent="0.25">
      <c r="C262" s="277"/>
      <c r="D262" s="117"/>
      <c r="E262" s="299"/>
      <c r="F262" s="288"/>
      <c r="G262" s="80"/>
      <c r="H262" s="10"/>
    </row>
    <row r="263" spans="2:8" x14ac:dyDescent="0.25">
      <c r="B263" s="280">
        <f>B258</f>
        <v>77.84</v>
      </c>
      <c r="C263" s="277"/>
      <c r="D263" s="117" t="s">
        <v>329</v>
      </c>
      <c r="E263" s="285">
        <f>C265</f>
        <v>26.562899999999999</v>
      </c>
      <c r="F263" s="206" t="s">
        <v>6</v>
      </c>
      <c r="G263" s="80"/>
      <c r="H263" s="10"/>
    </row>
    <row r="264" spans="2:8" x14ac:dyDescent="0.25">
      <c r="B264" s="280">
        <v>1.95</v>
      </c>
      <c r="C264" s="277"/>
      <c r="D264" s="23" t="s">
        <v>332</v>
      </c>
      <c r="E264" s="299"/>
      <c r="F264" s="288"/>
      <c r="G264" s="80"/>
      <c r="H264" s="10"/>
    </row>
    <row r="265" spans="2:8" x14ac:dyDescent="0.25">
      <c r="B265" s="182">
        <v>0.17499999999999999</v>
      </c>
      <c r="C265" s="279">
        <f>B263*B264*B265</f>
        <v>26.562899999999999</v>
      </c>
      <c r="D265" s="117"/>
      <c r="E265" s="299"/>
      <c r="F265" s="288"/>
      <c r="G265" s="80"/>
      <c r="H265" s="10"/>
    </row>
    <row r="266" spans="2:8" x14ac:dyDescent="0.25">
      <c r="C266" s="277"/>
      <c r="D266" s="117"/>
      <c r="E266" s="299"/>
      <c r="F266" s="288"/>
      <c r="G266" s="80"/>
    </row>
    <row r="267" spans="2:8" x14ac:dyDescent="0.25">
      <c r="C267" s="277"/>
      <c r="D267" s="117" t="s">
        <v>333</v>
      </c>
      <c r="E267" s="285">
        <f>C273</f>
        <v>362.67375000000004</v>
      </c>
      <c r="F267" s="206" t="s">
        <v>5</v>
      </c>
      <c r="H267" s="39"/>
    </row>
    <row r="268" spans="2:8" x14ac:dyDescent="0.25">
      <c r="B268" s="182">
        <f>B212*B213</f>
        <v>117.03825000000001</v>
      </c>
      <c r="C268" s="277"/>
      <c r="D268" s="308">
        <v>225</v>
      </c>
      <c r="F268" s="206"/>
      <c r="H268" s="39"/>
    </row>
    <row r="269" spans="2:8" x14ac:dyDescent="0.25">
      <c r="B269" s="182">
        <f>B229*B230</f>
        <v>82.822500000000005</v>
      </c>
      <c r="C269" s="277"/>
      <c r="D269" s="308">
        <v>300</v>
      </c>
      <c r="F269" s="206"/>
      <c r="H269" s="39"/>
    </row>
    <row r="270" spans="2:8" x14ac:dyDescent="0.25">
      <c r="B270" s="182">
        <f>B246*B247</f>
        <v>11.025</v>
      </c>
      <c r="C270" s="277"/>
      <c r="D270" s="308">
        <v>450</v>
      </c>
      <c r="F270" s="206"/>
      <c r="H270" s="39"/>
    </row>
    <row r="271" spans="2:8" x14ac:dyDescent="0.25">
      <c r="B271" s="182">
        <f t="shared" ref="B271" si="0">B215*B216</f>
        <v>0</v>
      </c>
      <c r="C271" s="277"/>
      <c r="D271" s="308">
        <v>525</v>
      </c>
      <c r="F271" s="206"/>
      <c r="H271" s="39"/>
    </row>
    <row r="272" spans="2:8" x14ac:dyDescent="0.25">
      <c r="B272" s="182">
        <f>B263*B264</f>
        <v>151.78800000000001</v>
      </c>
      <c r="C272" s="279"/>
      <c r="D272" s="308">
        <v>600</v>
      </c>
      <c r="F272" s="206"/>
      <c r="H272" s="39"/>
    </row>
    <row r="273" spans="2:8" x14ac:dyDescent="0.25">
      <c r="C273" s="277">
        <f>SUM(B268:B272)</f>
        <v>362.67375000000004</v>
      </c>
      <c r="D273" s="117"/>
      <c r="F273" s="206"/>
      <c r="H273" s="39"/>
    </row>
    <row r="274" spans="2:8" x14ac:dyDescent="0.25">
      <c r="C274" s="277"/>
      <c r="D274" s="117"/>
      <c r="F274" s="206"/>
      <c r="H274" s="39"/>
    </row>
    <row r="275" spans="2:8" x14ac:dyDescent="0.25">
      <c r="C275" s="277"/>
      <c r="D275" s="117"/>
      <c r="F275" s="206"/>
      <c r="H275" s="39"/>
    </row>
    <row r="276" spans="2:8" ht="30.75" customHeight="1" x14ac:dyDescent="0.25">
      <c r="C276" s="277"/>
      <c r="D276" s="249" t="s">
        <v>183</v>
      </c>
      <c r="E276" s="299"/>
      <c r="F276" s="288"/>
      <c r="G276" s="80"/>
      <c r="H276" s="10"/>
    </row>
    <row r="277" spans="2:8" x14ac:dyDescent="0.25">
      <c r="C277" s="277"/>
      <c r="D277" s="117"/>
      <c r="E277" s="299"/>
      <c r="F277" s="288"/>
      <c r="G277" s="80"/>
      <c r="H277" s="10"/>
    </row>
    <row r="278" spans="2:8" x14ac:dyDescent="0.25">
      <c r="B278" s="280">
        <v>5</v>
      </c>
      <c r="C278" s="277"/>
      <c r="D278" s="117" t="s">
        <v>180</v>
      </c>
      <c r="E278" s="299">
        <f>B278</f>
        <v>5</v>
      </c>
      <c r="F278" s="288" t="s">
        <v>8</v>
      </c>
      <c r="G278" s="80"/>
      <c r="H278" s="10"/>
    </row>
    <row r="279" spans="2:8" x14ac:dyDescent="0.25">
      <c r="C279" s="277"/>
      <c r="D279" s="117"/>
      <c r="E279" s="299"/>
      <c r="F279" s="288"/>
      <c r="G279" s="80"/>
      <c r="H279" s="10"/>
    </row>
    <row r="280" spans="2:8" x14ac:dyDescent="0.25">
      <c r="B280" s="280">
        <f>17+8</f>
        <v>25</v>
      </c>
      <c r="C280" s="277"/>
      <c r="D280" s="117" t="s">
        <v>181</v>
      </c>
      <c r="E280" s="299">
        <f>B280</f>
        <v>25</v>
      </c>
      <c r="F280" s="288" t="s">
        <v>8</v>
      </c>
      <c r="G280" s="80"/>
      <c r="H280" s="10"/>
    </row>
    <row r="281" spans="2:8" x14ac:dyDescent="0.25">
      <c r="C281" s="277"/>
      <c r="D281" s="117"/>
      <c r="F281" s="206"/>
      <c r="H281" s="39"/>
    </row>
    <row r="282" spans="2:8" x14ac:dyDescent="0.25">
      <c r="C282" s="277"/>
      <c r="D282" s="117"/>
      <c r="F282" s="206"/>
      <c r="H282" s="39"/>
    </row>
    <row r="283" spans="2:8" x14ac:dyDescent="0.25">
      <c r="C283" s="277"/>
      <c r="D283" s="117"/>
      <c r="F283" s="206"/>
      <c r="H283" s="39"/>
    </row>
    <row r="284" spans="2:8" x14ac:dyDescent="0.25">
      <c r="C284" s="277"/>
      <c r="D284" s="248" t="s">
        <v>234</v>
      </c>
      <c r="E284" s="299"/>
      <c r="F284" s="288"/>
      <c r="G284" s="80"/>
      <c r="H284" s="10"/>
    </row>
    <row r="285" spans="2:8" x14ac:dyDescent="0.25">
      <c r="B285" s="182"/>
      <c r="C285" s="277"/>
      <c r="D285" s="117"/>
      <c r="E285" s="299"/>
      <c r="F285" s="288"/>
      <c r="G285" s="80"/>
      <c r="H285" s="10"/>
    </row>
    <row r="286" spans="2:8" x14ac:dyDescent="0.25">
      <c r="B286" s="278">
        <v>235.9</v>
      </c>
      <c r="C286" s="277"/>
      <c r="D286" s="117"/>
      <c r="E286" s="299"/>
      <c r="F286" s="288"/>
      <c r="G286" s="80"/>
      <c r="H286" s="10"/>
    </row>
    <row r="287" spans="2:8" x14ac:dyDescent="0.25">
      <c r="B287" s="278">
        <v>77.599999999999994</v>
      </c>
      <c r="C287" s="277"/>
      <c r="D287" s="117" t="s">
        <v>185</v>
      </c>
      <c r="E287" s="299">
        <f>C291</f>
        <v>1251.5</v>
      </c>
      <c r="F287" s="288" t="s">
        <v>7</v>
      </c>
      <c r="G287" s="80"/>
      <c r="H287" s="10"/>
    </row>
    <row r="288" spans="2:8" x14ac:dyDescent="0.25">
      <c r="B288" s="278">
        <v>93</v>
      </c>
      <c r="C288" s="277"/>
      <c r="D288" s="117"/>
      <c r="E288" s="299"/>
      <c r="F288" s="288"/>
      <c r="G288" s="80"/>
      <c r="H288" s="10"/>
    </row>
    <row r="289" spans="1:9" x14ac:dyDescent="0.25">
      <c r="B289" s="278">
        <v>236.9</v>
      </c>
      <c r="C289" s="277"/>
      <c r="D289" s="117"/>
      <c r="E289" s="299"/>
      <c r="F289" s="288"/>
      <c r="G289" s="80"/>
      <c r="H289" s="10"/>
    </row>
    <row r="290" spans="1:9" x14ac:dyDescent="0.25">
      <c r="B290" s="278">
        <v>296.3</v>
      </c>
      <c r="C290" s="277"/>
      <c r="D290" s="7"/>
      <c r="E290" s="299"/>
      <c r="F290" s="288"/>
      <c r="G290" s="80"/>
      <c r="H290" s="10"/>
    </row>
    <row r="291" spans="1:9" x14ac:dyDescent="0.25">
      <c r="B291" s="278">
        <v>311.8</v>
      </c>
      <c r="C291" s="279">
        <f>SUM(B285:B291)</f>
        <v>1251.5</v>
      </c>
      <c r="D291" s="117"/>
      <c r="E291" s="299"/>
      <c r="F291" s="288"/>
      <c r="G291" s="80"/>
      <c r="H291" s="10"/>
    </row>
    <row r="292" spans="1:9" x14ac:dyDescent="0.25">
      <c r="C292" s="277"/>
      <c r="D292" s="117"/>
      <c r="E292" s="299"/>
      <c r="F292" s="288"/>
      <c r="G292" s="80"/>
      <c r="H292" s="10"/>
    </row>
    <row r="293" spans="1:9" x14ac:dyDescent="0.25">
      <c r="C293" s="277"/>
      <c r="D293" s="117"/>
      <c r="E293" s="299"/>
      <c r="F293" s="288"/>
      <c r="G293" s="80"/>
      <c r="H293" s="10"/>
    </row>
    <row r="294" spans="1:9" ht="13" x14ac:dyDescent="0.3">
      <c r="C294" s="277"/>
      <c r="D294" s="110" t="s">
        <v>170</v>
      </c>
      <c r="E294" s="299"/>
      <c r="F294" s="288"/>
      <c r="G294" s="80"/>
      <c r="H294" s="10"/>
    </row>
    <row r="295" spans="1:9" ht="13" x14ac:dyDescent="0.3">
      <c r="C295" s="277"/>
      <c r="D295" s="110" t="s">
        <v>13</v>
      </c>
      <c r="E295" s="299"/>
      <c r="F295" s="288"/>
      <c r="H295" s="39"/>
    </row>
    <row r="296" spans="1:9" x14ac:dyDescent="0.25">
      <c r="C296" s="277"/>
      <c r="D296" s="117"/>
      <c r="E296" s="299"/>
      <c r="F296" s="288"/>
      <c r="H296" s="39"/>
    </row>
    <row r="297" spans="1:9" x14ac:dyDescent="0.25">
      <c r="C297" s="277"/>
      <c r="D297" s="117"/>
      <c r="E297" s="299"/>
      <c r="F297" s="288"/>
      <c r="H297" s="39"/>
    </row>
    <row r="298" spans="1:9" s="262" customFormat="1" x14ac:dyDescent="0.25">
      <c r="A298" s="273"/>
      <c r="B298" s="315">
        <v>7</v>
      </c>
      <c r="C298" s="311"/>
      <c r="D298" s="258" t="s">
        <v>172</v>
      </c>
      <c r="E298" s="300">
        <f>B298</f>
        <v>7</v>
      </c>
      <c r="F298" s="289" t="s">
        <v>8</v>
      </c>
      <c r="G298" s="259"/>
      <c r="H298" s="260"/>
      <c r="I298" s="261"/>
    </row>
    <row r="299" spans="1:9" x14ac:dyDescent="0.25">
      <c r="C299" s="277"/>
      <c r="D299" s="117"/>
      <c r="E299" s="299"/>
      <c r="F299" s="288"/>
      <c r="G299" s="80"/>
      <c r="H299" s="10"/>
    </row>
    <row r="300" spans="1:9" x14ac:dyDescent="0.25">
      <c r="C300" s="277"/>
      <c r="D300" s="248" t="s">
        <v>179</v>
      </c>
      <c r="E300" s="299"/>
      <c r="F300" s="288"/>
      <c r="G300" s="80"/>
      <c r="H300" s="10"/>
    </row>
    <row r="301" spans="1:9" x14ac:dyDescent="0.25">
      <c r="B301" s="280">
        <v>14.9</v>
      </c>
      <c r="C301" s="277"/>
      <c r="D301" s="117" t="s">
        <v>176</v>
      </c>
      <c r="E301" s="299">
        <f>B301</f>
        <v>14.9</v>
      </c>
      <c r="F301" s="288" t="s">
        <v>7</v>
      </c>
      <c r="G301" s="80"/>
      <c r="H301" s="10"/>
    </row>
    <row r="302" spans="1:9" x14ac:dyDescent="0.25">
      <c r="C302" s="277"/>
      <c r="D302" s="117"/>
      <c r="E302" s="299"/>
      <c r="F302" s="288"/>
      <c r="G302" s="80"/>
      <c r="H302" s="10"/>
    </row>
    <row r="303" spans="1:9" x14ac:dyDescent="0.25">
      <c r="C303" s="277"/>
      <c r="D303" s="117"/>
      <c r="E303" s="299"/>
      <c r="F303" s="288"/>
      <c r="G303" s="80"/>
      <c r="H303" s="10"/>
    </row>
    <row r="304" spans="1:9" x14ac:dyDescent="0.25">
      <c r="B304" s="280">
        <v>36.229999999999997</v>
      </c>
      <c r="C304" s="277"/>
      <c r="D304" s="117" t="s">
        <v>174</v>
      </c>
      <c r="E304" s="299">
        <f>B304</f>
        <v>36.229999999999997</v>
      </c>
      <c r="F304" s="288" t="s">
        <v>7</v>
      </c>
      <c r="G304" s="80"/>
    </row>
    <row r="305" spans="2:8" x14ac:dyDescent="0.25">
      <c r="C305" s="277"/>
      <c r="D305" s="117"/>
      <c r="E305" s="299"/>
      <c r="F305" s="288"/>
      <c r="G305" s="80"/>
    </row>
    <row r="306" spans="2:8" x14ac:dyDescent="0.25">
      <c r="C306" s="277"/>
      <c r="D306" s="117"/>
      <c r="E306" s="299"/>
      <c r="F306" s="288"/>
      <c r="G306" s="80"/>
    </row>
    <row r="307" spans="2:8" x14ac:dyDescent="0.25">
      <c r="C307" s="277"/>
      <c r="D307" s="117"/>
      <c r="F307" s="206"/>
      <c r="H307" s="39"/>
    </row>
    <row r="308" spans="2:8" x14ac:dyDescent="0.25">
      <c r="B308" s="280">
        <f>B301/2</f>
        <v>7.45</v>
      </c>
      <c r="D308" s="23" t="s">
        <v>323</v>
      </c>
      <c r="E308" s="285">
        <f>B308</f>
        <v>7.45</v>
      </c>
      <c r="F308" s="206" t="s">
        <v>7</v>
      </c>
      <c r="H308" s="39"/>
    </row>
    <row r="309" spans="2:8" x14ac:dyDescent="0.25">
      <c r="D309" s="23" t="s">
        <v>331</v>
      </c>
      <c r="F309" s="206"/>
      <c r="H309" s="39"/>
    </row>
    <row r="310" spans="2:8" x14ac:dyDescent="0.25">
      <c r="B310" s="182"/>
      <c r="C310" s="182"/>
      <c r="F310" s="206"/>
      <c r="H310" s="39"/>
    </row>
    <row r="311" spans="2:8" x14ac:dyDescent="0.25">
      <c r="C311" s="277"/>
      <c r="D311" s="117"/>
      <c r="E311" s="299"/>
      <c r="F311" s="288"/>
      <c r="G311" s="80"/>
      <c r="H311" s="10"/>
    </row>
    <row r="312" spans="2:8" x14ac:dyDescent="0.25">
      <c r="C312" s="277"/>
      <c r="D312" s="117"/>
      <c r="E312" s="299"/>
      <c r="F312" s="288"/>
      <c r="G312" s="80"/>
      <c r="H312" s="10"/>
    </row>
    <row r="313" spans="2:8" x14ac:dyDescent="0.25">
      <c r="B313" s="280">
        <f>B308</f>
        <v>7.45</v>
      </c>
      <c r="C313" s="277"/>
      <c r="D313" s="111" t="s">
        <v>330</v>
      </c>
      <c r="E313" s="299">
        <f>C317</f>
        <v>49.915000000000006</v>
      </c>
      <c r="F313" s="288" t="s">
        <v>5</v>
      </c>
      <c r="G313" s="80"/>
      <c r="H313" s="10"/>
    </row>
    <row r="314" spans="2:8" x14ac:dyDescent="0.25">
      <c r="B314" s="182">
        <v>4.75</v>
      </c>
      <c r="C314" s="279">
        <f>B313*B314</f>
        <v>35.387500000000003</v>
      </c>
      <c r="D314" s="113" t="s">
        <v>331</v>
      </c>
      <c r="E314" s="299"/>
      <c r="F314" s="288"/>
      <c r="G314" s="80"/>
      <c r="H314" s="10"/>
    </row>
    <row r="315" spans="2:8" x14ac:dyDescent="0.25">
      <c r="B315" s="280">
        <f>B313</f>
        <v>7.45</v>
      </c>
      <c r="C315" s="277"/>
      <c r="D315" s="111"/>
      <c r="E315" s="301"/>
      <c r="G315" s="80"/>
      <c r="H315" s="10"/>
    </row>
    <row r="316" spans="2:8" x14ac:dyDescent="0.25">
      <c r="B316" s="182">
        <v>1.95</v>
      </c>
      <c r="C316" s="279">
        <f>B315*B316</f>
        <v>14.5275</v>
      </c>
      <c r="D316" s="111"/>
      <c r="E316" s="301"/>
      <c r="G316" s="80"/>
      <c r="H316" s="10"/>
    </row>
    <row r="317" spans="2:8" ht="13" thickBot="1" x14ac:dyDescent="0.3">
      <c r="C317" s="281">
        <f>SUM(C314:C316)</f>
        <v>49.915000000000006</v>
      </c>
      <c r="D317" s="111"/>
      <c r="E317" s="301"/>
      <c r="G317" s="80"/>
      <c r="H317" s="10"/>
    </row>
    <row r="318" spans="2:8" ht="13" thickTop="1" x14ac:dyDescent="0.25">
      <c r="C318" s="277"/>
      <c r="D318" s="117"/>
      <c r="E318" s="299"/>
      <c r="F318" s="288"/>
      <c r="G318" s="80"/>
      <c r="H318" s="10"/>
    </row>
    <row r="319" spans="2:8" x14ac:dyDescent="0.25">
      <c r="C319" s="277"/>
      <c r="D319" s="117"/>
      <c r="E319" s="299"/>
      <c r="F319" s="288"/>
      <c r="G319" s="80"/>
      <c r="H319" s="10"/>
    </row>
    <row r="320" spans="2:8" x14ac:dyDescent="0.25">
      <c r="B320" s="280">
        <f>B315</f>
        <v>7.45</v>
      </c>
      <c r="C320" s="277"/>
      <c r="D320" s="117" t="s">
        <v>329</v>
      </c>
      <c r="E320" s="285">
        <f>C322</f>
        <v>1.7600625000000001</v>
      </c>
      <c r="F320" s="206" t="s">
        <v>6</v>
      </c>
      <c r="G320" s="80"/>
      <c r="H320" s="10"/>
    </row>
    <row r="321" spans="2:8" x14ac:dyDescent="0.25">
      <c r="B321" s="280">
        <v>1.35</v>
      </c>
      <c r="C321" s="277"/>
      <c r="D321" s="23" t="s">
        <v>331</v>
      </c>
      <c r="E321" s="299"/>
      <c r="F321" s="288"/>
      <c r="G321" s="80"/>
      <c r="H321" s="10"/>
    </row>
    <row r="322" spans="2:8" x14ac:dyDescent="0.25">
      <c r="B322" s="182">
        <v>0.17499999999999999</v>
      </c>
      <c r="C322" s="279">
        <f>B320*B321*B322</f>
        <v>1.7600625000000001</v>
      </c>
      <c r="D322" s="117"/>
      <c r="E322" s="299"/>
      <c r="F322" s="288"/>
      <c r="G322" s="80"/>
      <c r="H322" s="10"/>
    </row>
    <row r="323" spans="2:8" x14ac:dyDescent="0.25">
      <c r="C323" s="277"/>
      <c r="D323" s="117"/>
      <c r="F323" s="206"/>
      <c r="H323" s="39"/>
    </row>
    <row r="324" spans="2:8" x14ac:dyDescent="0.25">
      <c r="C324" s="277"/>
      <c r="D324" s="117"/>
      <c r="F324" s="206"/>
      <c r="H324" s="39"/>
    </row>
    <row r="325" spans="2:8" x14ac:dyDescent="0.25">
      <c r="B325" s="280">
        <f>B304/2</f>
        <v>18.114999999999998</v>
      </c>
      <c r="D325" s="23" t="s">
        <v>323</v>
      </c>
      <c r="E325" s="285">
        <f>B325</f>
        <v>18.114999999999998</v>
      </c>
      <c r="F325" s="206" t="s">
        <v>7</v>
      </c>
      <c r="H325" s="39"/>
    </row>
    <row r="326" spans="2:8" x14ac:dyDescent="0.25">
      <c r="D326" s="23" t="s">
        <v>332</v>
      </c>
      <c r="F326" s="206"/>
      <c r="H326" s="39"/>
    </row>
    <row r="327" spans="2:8" x14ac:dyDescent="0.25">
      <c r="B327" s="182"/>
      <c r="C327" s="182"/>
      <c r="F327" s="206"/>
      <c r="H327" s="39"/>
    </row>
    <row r="328" spans="2:8" x14ac:dyDescent="0.25">
      <c r="C328" s="277"/>
      <c r="D328" s="117"/>
      <c r="E328" s="299"/>
      <c r="F328" s="288"/>
      <c r="G328" s="80"/>
      <c r="H328" s="10"/>
    </row>
    <row r="329" spans="2:8" x14ac:dyDescent="0.25">
      <c r="C329" s="277"/>
      <c r="D329" s="117"/>
      <c r="E329" s="299"/>
      <c r="F329" s="288"/>
      <c r="G329" s="80"/>
      <c r="H329" s="10"/>
    </row>
    <row r="330" spans="2:8" x14ac:dyDescent="0.25">
      <c r="B330" s="280">
        <f>B325</f>
        <v>18.114999999999998</v>
      </c>
      <c r="C330" s="277"/>
      <c r="D330" s="111" t="s">
        <v>330</v>
      </c>
      <c r="E330" s="299">
        <f>C334</f>
        <v>141.297</v>
      </c>
      <c r="F330" s="288" t="s">
        <v>5</v>
      </c>
      <c r="G330" s="80"/>
      <c r="H330" s="10"/>
    </row>
    <row r="331" spans="2:8" x14ac:dyDescent="0.25">
      <c r="B331" s="182">
        <v>5.15</v>
      </c>
      <c r="C331" s="279">
        <f>B330*B331</f>
        <v>93.292249999999996</v>
      </c>
      <c r="D331" s="23" t="s">
        <v>332</v>
      </c>
      <c r="E331" s="299"/>
      <c r="F331" s="288"/>
      <c r="G331" s="80"/>
      <c r="H331" s="10"/>
    </row>
    <row r="332" spans="2:8" x14ac:dyDescent="0.25">
      <c r="B332" s="280">
        <f>B330</f>
        <v>18.114999999999998</v>
      </c>
      <c r="C332" s="277"/>
      <c r="D332" s="111"/>
      <c r="E332" s="301"/>
      <c r="G332" s="80"/>
      <c r="H332" s="10"/>
    </row>
    <row r="333" spans="2:8" x14ac:dyDescent="0.25">
      <c r="B333" s="182">
        <v>2.65</v>
      </c>
      <c r="C333" s="279">
        <f>B332*B333</f>
        <v>48.004749999999994</v>
      </c>
      <c r="D333" s="111"/>
      <c r="E333" s="301"/>
      <c r="G333" s="80"/>
      <c r="H333" s="10"/>
    </row>
    <row r="334" spans="2:8" ht="13" thickBot="1" x14ac:dyDescent="0.3">
      <c r="C334" s="281">
        <f>SUM(C331:C333)</f>
        <v>141.297</v>
      </c>
      <c r="D334" s="111"/>
      <c r="E334" s="301"/>
      <c r="G334" s="80"/>
      <c r="H334" s="10"/>
    </row>
    <row r="335" spans="2:8" ht="13" thickTop="1" x14ac:dyDescent="0.25">
      <c r="C335" s="277"/>
      <c r="D335" s="117"/>
      <c r="E335" s="299"/>
      <c r="F335" s="288"/>
      <c r="G335" s="80"/>
      <c r="H335" s="10"/>
    </row>
    <row r="336" spans="2:8" x14ac:dyDescent="0.25">
      <c r="C336" s="277"/>
      <c r="D336" s="117"/>
      <c r="E336" s="299"/>
      <c r="F336" s="288"/>
      <c r="G336" s="80"/>
      <c r="H336" s="10"/>
    </row>
    <row r="337" spans="2:8" x14ac:dyDescent="0.25">
      <c r="B337" s="280">
        <f>B332</f>
        <v>18.114999999999998</v>
      </c>
      <c r="C337" s="277"/>
      <c r="D337" s="117" t="s">
        <v>329</v>
      </c>
      <c r="E337" s="285">
        <f>C339</f>
        <v>5.8647312499999993</v>
      </c>
      <c r="F337" s="206" t="s">
        <v>6</v>
      </c>
      <c r="G337" s="80"/>
      <c r="H337" s="10"/>
    </row>
    <row r="338" spans="2:8" x14ac:dyDescent="0.25">
      <c r="B338" s="280">
        <v>1.85</v>
      </c>
      <c r="C338" s="277"/>
      <c r="D338" s="23" t="s">
        <v>332</v>
      </c>
      <c r="E338" s="299"/>
      <c r="F338" s="288"/>
      <c r="G338" s="80"/>
      <c r="H338" s="10"/>
    </row>
    <row r="339" spans="2:8" x14ac:dyDescent="0.25">
      <c r="B339" s="182">
        <v>0.17499999999999999</v>
      </c>
      <c r="C339" s="279">
        <f>B337*B338*B339</f>
        <v>5.8647312499999993</v>
      </c>
      <c r="D339" s="117"/>
      <c r="E339" s="299"/>
      <c r="F339" s="288"/>
      <c r="G339" s="80"/>
      <c r="H339" s="10"/>
    </row>
    <row r="340" spans="2:8" x14ac:dyDescent="0.25">
      <c r="C340" s="277"/>
      <c r="D340" s="117"/>
      <c r="F340" s="206"/>
      <c r="H340" s="39"/>
    </row>
    <row r="341" spans="2:8" x14ac:dyDescent="0.25">
      <c r="C341" s="277"/>
      <c r="D341" s="117"/>
      <c r="F341" s="206"/>
      <c r="H341" s="39"/>
    </row>
    <row r="342" spans="2:8" x14ac:dyDescent="0.25">
      <c r="C342" s="277"/>
      <c r="D342" s="117" t="s">
        <v>333</v>
      </c>
      <c r="E342" s="285">
        <f>C345</f>
        <v>43.570250000000001</v>
      </c>
      <c r="F342" s="206" t="s">
        <v>5</v>
      </c>
      <c r="H342" s="39"/>
    </row>
    <row r="343" spans="2:8" x14ac:dyDescent="0.25">
      <c r="B343" s="182">
        <f>B320*B321</f>
        <v>10.057500000000001</v>
      </c>
      <c r="C343" s="277"/>
      <c r="D343" s="308">
        <v>225</v>
      </c>
      <c r="F343" s="206"/>
      <c r="H343" s="39"/>
    </row>
    <row r="344" spans="2:8" x14ac:dyDescent="0.25">
      <c r="B344" s="182">
        <f>B337*B338</f>
        <v>33.512749999999997</v>
      </c>
      <c r="C344" s="279"/>
      <c r="D344" s="308">
        <v>600</v>
      </c>
      <c r="F344" s="206"/>
      <c r="H344" s="39"/>
    </row>
    <row r="345" spans="2:8" x14ac:dyDescent="0.25">
      <c r="C345" s="277">
        <f>SUM(B343:B344)</f>
        <v>43.570250000000001</v>
      </c>
      <c r="D345" s="117"/>
      <c r="F345" s="206"/>
      <c r="H345" s="39"/>
    </row>
    <row r="346" spans="2:8" x14ac:dyDescent="0.25">
      <c r="C346" s="277"/>
      <c r="D346" s="117"/>
      <c r="F346" s="206"/>
      <c r="H346" s="39"/>
    </row>
    <row r="347" spans="2:8" x14ac:dyDescent="0.25">
      <c r="C347" s="277"/>
      <c r="D347" s="117"/>
      <c r="F347" s="206"/>
      <c r="H347" s="39"/>
    </row>
    <row r="348" spans="2:8" ht="34.5" customHeight="1" x14ac:dyDescent="0.25">
      <c r="C348" s="277"/>
      <c r="D348" s="250" t="s">
        <v>183</v>
      </c>
      <c r="E348" s="299"/>
      <c r="F348" s="288"/>
      <c r="G348" s="80"/>
      <c r="H348" s="10"/>
    </row>
    <row r="349" spans="2:8" x14ac:dyDescent="0.25">
      <c r="C349" s="277"/>
      <c r="D349" s="117"/>
      <c r="E349" s="299"/>
      <c r="F349" s="288"/>
      <c r="G349" s="80"/>
      <c r="H349" s="10"/>
    </row>
    <row r="350" spans="2:8" x14ac:dyDescent="0.25">
      <c r="B350" s="280">
        <v>1</v>
      </c>
      <c r="C350" s="277"/>
      <c r="D350" s="117" t="s">
        <v>180</v>
      </c>
      <c r="E350" s="299">
        <f>B350</f>
        <v>1</v>
      </c>
      <c r="F350" s="288" t="s">
        <v>8</v>
      </c>
      <c r="G350" s="80"/>
      <c r="H350" s="10"/>
    </row>
    <row r="351" spans="2:8" x14ac:dyDescent="0.25">
      <c r="C351" s="277"/>
      <c r="D351" s="117"/>
      <c r="E351" s="299"/>
      <c r="F351" s="288"/>
      <c r="G351" s="80"/>
      <c r="H351" s="10"/>
    </row>
    <row r="352" spans="2:8" x14ac:dyDescent="0.25">
      <c r="B352" s="280">
        <f>18+2</f>
        <v>20</v>
      </c>
      <c r="C352" s="277"/>
      <c r="D352" s="117" t="s">
        <v>181</v>
      </c>
      <c r="E352" s="299">
        <f>B352</f>
        <v>20</v>
      </c>
      <c r="F352" s="288" t="s">
        <v>8</v>
      </c>
      <c r="G352" s="80"/>
      <c r="H352" s="10"/>
    </row>
    <row r="353" spans="1:9" x14ac:dyDescent="0.25">
      <c r="C353" s="277"/>
      <c r="D353" s="117"/>
      <c r="F353" s="206"/>
      <c r="H353" s="39"/>
    </row>
    <row r="354" spans="1:9" x14ac:dyDescent="0.25">
      <c r="C354" s="277"/>
      <c r="D354" s="248" t="s">
        <v>234</v>
      </c>
      <c r="E354" s="299"/>
      <c r="F354" s="288"/>
      <c r="G354" s="80"/>
      <c r="H354" s="10"/>
    </row>
    <row r="355" spans="1:9" x14ac:dyDescent="0.25">
      <c r="C355" s="277"/>
      <c r="D355" s="117"/>
      <c r="E355" s="299"/>
      <c r="F355" s="288"/>
      <c r="G355" s="80"/>
      <c r="H355" s="10"/>
    </row>
    <row r="356" spans="1:9" x14ac:dyDescent="0.25">
      <c r="B356" s="278">
        <v>90</v>
      </c>
      <c r="C356" s="277"/>
      <c r="D356" s="117" t="s">
        <v>185</v>
      </c>
      <c r="E356" s="299">
        <f>C360</f>
        <v>490</v>
      </c>
      <c r="F356" s="288" t="s">
        <v>7</v>
      </c>
      <c r="G356" s="80"/>
      <c r="H356" s="10"/>
    </row>
    <row r="357" spans="1:9" x14ac:dyDescent="0.25">
      <c r="B357" s="278">
        <v>95</v>
      </c>
      <c r="C357" s="277"/>
      <c r="D357" s="117"/>
      <c r="E357" s="299"/>
      <c r="F357" s="288"/>
      <c r="G357" s="80"/>
      <c r="H357" s="10"/>
    </row>
    <row r="358" spans="1:9" x14ac:dyDescent="0.25">
      <c r="B358" s="278">
        <v>165</v>
      </c>
      <c r="C358" s="277"/>
      <c r="D358" s="117"/>
      <c r="E358" s="299"/>
      <c r="F358" s="288"/>
      <c r="G358" s="80"/>
      <c r="H358" s="10"/>
    </row>
    <row r="359" spans="1:9" x14ac:dyDescent="0.25">
      <c r="B359" s="278">
        <v>140</v>
      </c>
      <c r="C359" s="277"/>
      <c r="D359" s="7"/>
      <c r="E359" s="299"/>
      <c r="F359" s="288"/>
      <c r="G359" s="80"/>
      <c r="H359" s="10"/>
    </row>
    <row r="360" spans="1:9" x14ac:dyDescent="0.25">
      <c r="B360" s="278"/>
      <c r="C360" s="279">
        <f>SUM(B356:B360)</f>
        <v>490</v>
      </c>
      <c r="D360" s="117"/>
      <c r="E360" s="299"/>
      <c r="F360" s="288"/>
      <c r="G360" s="80"/>
      <c r="H360" s="10"/>
    </row>
    <row r="361" spans="1:9" x14ac:dyDescent="0.25">
      <c r="C361" s="277"/>
      <c r="D361" s="117"/>
      <c r="E361" s="299"/>
      <c r="F361" s="288"/>
      <c r="G361" s="80"/>
      <c r="H361" s="10"/>
    </row>
    <row r="362" spans="1:9" x14ac:dyDescent="0.25">
      <c r="C362" s="277"/>
      <c r="D362" s="117"/>
      <c r="E362" s="299"/>
      <c r="F362" s="288"/>
      <c r="G362" s="80"/>
      <c r="H362" s="10"/>
    </row>
    <row r="363" spans="1:9" x14ac:dyDescent="0.25">
      <c r="B363" s="182">
        <v>250</v>
      </c>
      <c r="C363" s="277"/>
      <c r="D363" s="117" t="s">
        <v>184</v>
      </c>
      <c r="E363" s="299">
        <f>C365</f>
        <v>510</v>
      </c>
      <c r="F363" s="288" t="s">
        <v>7</v>
      </c>
      <c r="G363" s="80"/>
      <c r="H363" s="10"/>
    </row>
    <row r="364" spans="1:9" x14ac:dyDescent="0.25">
      <c r="B364" s="182">
        <v>260</v>
      </c>
      <c r="C364" s="279"/>
      <c r="D364" s="117"/>
      <c r="E364" s="299"/>
      <c r="F364" s="288"/>
      <c r="G364" s="80"/>
      <c r="H364" s="10"/>
    </row>
    <row r="365" spans="1:9" x14ac:dyDescent="0.25">
      <c r="C365" s="277">
        <f>SUM(B363:B364)</f>
        <v>510</v>
      </c>
      <c r="D365" s="117"/>
      <c r="E365" s="299"/>
      <c r="F365" s="288"/>
      <c r="G365" s="80"/>
      <c r="H365" s="10"/>
    </row>
    <row r="366" spans="1:9" x14ac:dyDescent="0.25">
      <c r="C366" s="277"/>
      <c r="D366" s="117"/>
      <c r="F366" s="206"/>
      <c r="H366" s="39"/>
    </row>
    <row r="367" spans="1:9" s="162" customFormat="1" ht="13" x14ac:dyDescent="0.3">
      <c r="A367" s="274"/>
      <c r="B367" s="318"/>
      <c r="C367" s="312"/>
      <c r="D367" s="110" t="s">
        <v>171</v>
      </c>
      <c r="E367" s="302"/>
      <c r="F367" s="290"/>
      <c r="G367" s="173"/>
      <c r="H367" s="185"/>
      <c r="I367" s="159"/>
    </row>
    <row r="368" spans="1:9" s="162" customFormat="1" ht="13" x14ac:dyDescent="0.3">
      <c r="A368" s="274"/>
      <c r="B368" s="318"/>
      <c r="C368" s="312"/>
      <c r="D368" s="110" t="s">
        <v>16</v>
      </c>
      <c r="E368" s="302"/>
      <c r="F368" s="290"/>
      <c r="G368" s="173"/>
      <c r="H368" s="185"/>
      <c r="I368" s="159"/>
    </row>
    <row r="369" spans="1:9" x14ac:dyDescent="0.25">
      <c r="C369" s="277"/>
      <c r="D369" s="117"/>
      <c r="E369" s="299"/>
      <c r="F369" s="288"/>
      <c r="H369" s="39"/>
    </row>
    <row r="370" spans="1:9" x14ac:dyDescent="0.25">
      <c r="C370" s="277"/>
      <c r="D370" s="117"/>
      <c r="E370" s="299"/>
      <c r="F370" s="288"/>
      <c r="H370" s="39"/>
    </row>
    <row r="371" spans="1:9" s="262" customFormat="1" x14ac:dyDescent="0.25">
      <c r="A371" s="273"/>
      <c r="B371" s="315">
        <f>12+4</f>
        <v>16</v>
      </c>
      <c r="C371" s="311"/>
      <c r="D371" s="258" t="s">
        <v>172</v>
      </c>
      <c r="E371" s="300">
        <f>B371</f>
        <v>16</v>
      </c>
      <c r="F371" s="289" t="s">
        <v>8</v>
      </c>
      <c r="G371" s="259"/>
      <c r="H371" s="260"/>
      <c r="I371" s="261"/>
    </row>
    <row r="372" spans="1:9" x14ac:dyDescent="0.25">
      <c r="C372" s="277"/>
      <c r="D372" s="117"/>
      <c r="E372" s="299"/>
      <c r="F372" s="288"/>
      <c r="G372" s="80"/>
      <c r="H372" s="10"/>
    </row>
    <row r="373" spans="1:9" x14ac:dyDescent="0.25">
      <c r="C373" s="277"/>
      <c r="D373" s="248" t="s">
        <v>179</v>
      </c>
      <c r="E373" s="299"/>
      <c r="F373" s="288"/>
      <c r="G373" s="80"/>
      <c r="H373" s="10"/>
    </row>
    <row r="374" spans="1:9" x14ac:dyDescent="0.25">
      <c r="B374" s="280">
        <v>76.2</v>
      </c>
      <c r="C374" s="277"/>
      <c r="D374" s="117" t="s">
        <v>176</v>
      </c>
      <c r="E374" s="299">
        <f>B374</f>
        <v>76.2</v>
      </c>
      <c r="F374" s="288" t="s">
        <v>7</v>
      </c>
      <c r="G374" s="80"/>
      <c r="H374" s="10"/>
    </row>
    <row r="375" spans="1:9" x14ac:dyDescent="0.25">
      <c r="C375" s="277"/>
      <c r="D375" s="117"/>
      <c r="E375" s="299"/>
      <c r="F375" s="288"/>
      <c r="G375" s="80"/>
      <c r="H375" s="10"/>
    </row>
    <row r="376" spans="1:9" x14ac:dyDescent="0.25">
      <c r="B376" s="280">
        <v>27.6</v>
      </c>
      <c r="C376" s="277"/>
      <c r="D376" s="117" t="s">
        <v>175</v>
      </c>
      <c r="E376" s="299">
        <f>B376</f>
        <v>27.6</v>
      </c>
      <c r="F376" s="288" t="s">
        <v>7</v>
      </c>
      <c r="G376" s="80"/>
      <c r="H376" s="10"/>
    </row>
    <row r="377" spans="1:9" x14ac:dyDescent="0.25">
      <c r="C377" s="277"/>
      <c r="D377" s="117"/>
      <c r="E377" s="299"/>
      <c r="F377" s="288"/>
      <c r="G377" s="80"/>
      <c r="H377" s="10"/>
    </row>
    <row r="378" spans="1:9" x14ac:dyDescent="0.25">
      <c r="B378" s="280">
        <v>182.4</v>
      </c>
      <c r="C378" s="277"/>
      <c r="D378" s="117" t="s">
        <v>173</v>
      </c>
      <c r="E378" s="299">
        <f>B378</f>
        <v>182.4</v>
      </c>
      <c r="F378" s="288" t="s">
        <v>7</v>
      </c>
      <c r="G378" s="80"/>
      <c r="H378" s="10"/>
    </row>
    <row r="379" spans="1:9" x14ac:dyDescent="0.25">
      <c r="C379" s="277"/>
      <c r="D379" s="117"/>
      <c r="E379" s="299"/>
      <c r="F379" s="288"/>
      <c r="G379" s="80"/>
    </row>
    <row r="380" spans="1:9" x14ac:dyDescent="0.25">
      <c r="B380" s="280">
        <v>163.30000000000001</v>
      </c>
      <c r="C380" s="277"/>
      <c r="D380" s="117" t="s">
        <v>178</v>
      </c>
      <c r="E380" s="299">
        <f>B380</f>
        <v>163.30000000000001</v>
      </c>
      <c r="F380" s="288" t="s">
        <v>7</v>
      </c>
      <c r="G380" s="80"/>
      <c r="H380" s="10"/>
    </row>
    <row r="381" spans="1:9" x14ac:dyDescent="0.25">
      <c r="C381" s="277"/>
      <c r="D381" s="117"/>
      <c r="E381" s="299"/>
      <c r="F381" s="288"/>
      <c r="G381" s="80"/>
    </row>
    <row r="382" spans="1:9" x14ac:dyDescent="0.25">
      <c r="B382" s="280">
        <v>176.8</v>
      </c>
      <c r="C382" s="277"/>
      <c r="D382" s="117" t="s">
        <v>174</v>
      </c>
      <c r="E382" s="299">
        <f>B382</f>
        <v>176.8</v>
      </c>
      <c r="F382" s="288" t="s">
        <v>7</v>
      </c>
      <c r="G382" s="80"/>
    </row>
    <row r="383" spans="1:9" x14ac:dyDescent="0.25">
      <c r="C383" s="277"/>
      <c r="D383" s="117"/>
      <c r="E383" s="299"/>
      <c r="F383" s="288"/>
      <c r="G383" s="80"/>
    </row>
    <row r="384" spans="1:9" x14ac:dyDescent="0.25">
      <c r="B384" s="280">
        <v>42.9</v>
      </c>
      <c r="C384" s="277"/>
      <c r="D384" s="117" t="s">
        <v>177</v>
      </c>
      <c r="E384" s="299">
        <f>B384</f>
        <v>42.9</v>
      </c>
      <c r="F384" s="288" t="s">
        <v>7</v>
      </c>
      <c r="G384" s="80"/>
    </row>
    <row r="385" spans="2:8" x14ac:dyDescent="0.25">
      <c r="C385" s="277"/>
      <c r="D385" s="117"/>
      <c r="F385" s="206"/>
      <c r="H385" s="39"/>
    </row>
    <row r="386" spans="2:8" x14ac:dyDescent="0.25">
      <c r="B386" s="280">
        <f>B374/2</f>
        <v>38.1</v>
      </c>
      <c r="D386" s="23" t="s">
        <v>323</v>
      </c>
      <c r="E386" s="285">
        <f>B386</f>
        <v>38.1</v>
      </c>
      <c r="F386" s="206" t="s">
        <v>7</v>
      </c>
      <c r="H386" s="39"/>
    </row>
    <row r="387" spans="2:8" x14ac:dyDescent="0.25">
      <c r="D387" s="23" t="s">
        <v>331</v>
      </c>
      <c r="F387" s="206"/>
      <c r="H387" s="39"/>
    </row>
    <row r="388" spans="2:8" x14ac:dyDescent="0.25">
      <c r="B388" s="182"/>
      <c r="C388" s="182"/>
      <c r="F388" s="206"/>
      <c r="H388" s="39"/>
    </row>
    <row r="389" spans="2:8" x14ac:dyDescent="0.25">
      <c r="C389" s="277"/>
      <c r="D389" s="117"/>
      <c r="E389" s="299"/>
      <c r="F389" s="288"/>
      <c r="G389" s="80"/>
      <c r="H389" s="10"/>
    </row>
    <row r="390" spans="2:8" x14ac:dyDescent="0.25">
      <c r="C390" s="277"/>
      <c r="D390" s="117"/>
      <c r="E390" s="299"/>
      <c r="F390" s="288"/>
      <c r="G390" s="80"/>
      <c r="H390" s="10"/>
    </row>
    <row r="391" spans="2:8" x14ac:dyDescent="0.25">
      <c r="B391" s="280">
        <f>B386</f>
        <v>38.1</v>
      </c>
      <c r="C391" s="277"/>
      <c r="D391" s="111" t="s">
        <v>330</v>
      </c>
      <c r="E391" s="299">
        <f>C395</f>
        <v>255.26999999999998</v>
      </c>
      <c r="F391" s="288" t="s">
        <v>5</v>
      </c>
      <c r="G391" s="80"/>
      <c r="H391" s="10"/>
    </row>
    <row r="392" spans="2:8" x14ac:dyDescent="0.25">
      <c r="B392" s="182">
        <v>4.75</v>
      </c>
      <c r="C392" s="279">
        <f>B391*B392</f>
        <v>180.97499999999999</v>
      </c>
      <c r="D392" s="113" t="s">
        <v>331</v>
      </c>
      <c r="E392" s="299"/>
      <c r="F392" s="288"/>
      <c r="G392" s="80"/>
      <c r="H392" s="10"/>
    </row>
    <row r="393" spans="2:8" x14ac:dyDescent="0.25">
      <c r="B393" s="280">
        <f>B391</f>
        <v>38.1</v>
      </c>
      <c r="C393" s="277"/>
      <c r="D393" s="111"/>
      <c r="E393" s="301"/>
      <c r="G393" s="80"/>
      <c r="H393" s="10"/>
    </row>
    <row r="394" spans="2:8" x14ac:dyDescent="0.25">
      <c r="B394" s="182">
        <v>1.95</v>
      </c>
      <c r="C394" s="279">
        <f>B393*B394</f>
        <v>74.295000000000002</v>
      </c>
      <c r="D394" s="111"/>
      <c r="E394" s="301"/>
      <c r="G394" s="80"/>
      <c r="H394" s="10"/>
    </row>
    <row r="395" spans="2:8" ht="13" thickBot="1" x14ac:dyDescent="0.3">
      <c r="C395" s="281">
        <f>SUM(C392:C394)</f>
        <v>255.26999999999998</v>
      </c>
      <c r="D395" s="111"/>
      <c r="E395" s="301"/>
      <c r="G395" s="80"/>
      <c r="H395" s="10"/>
    </row>
    <row r="396" spans="2:8" ht="13" thickTop="1" x14ac:dyDescent="0.25">
      <c r="C396" s="277"/>
      <c r="D396" s="117"/>
      <c r="E396" s="299"/>
      <c r="F396" s="288"/>
      <c r="G396" s="80"/>
      <c r="H396" s="10"/>
    </row>
    <row r="397" spans="2:8" x14ac:dyDescent="0.25">
      <c r="C397" s="277"/>
      <c r="D397" s="117"/>
      <c r="E397" s="299"/>
      <c r="F397" s="288"/>
      <c r="G397" s="80"/>
      <c r="H397" s="10"/>
    </row>
    <row r="398" spans="2:8" x14ac:dyDescent="0.25">
      <c r="B398" s="280">
        <f>B393</f>
        <v>38.1</v>
      </c>
      <c r="C398" s="277"/>
      <c r="D398" s="117" t="s">
        <v>329</v>
      </c>
      <c r="E398" s="285">
        <f>C400</f>
        <v>9.001125</v>
      </c>
      <c r="F398" s="206" t="s">
        <v>6</v>
      </c>
      <c r="G398" s="80"/>
      <c r="H398" s="10"/>
    </row>
    <row r="399" spans="2:8" x14ac:dyDescent="0.25">
      <c r="B399" s="280">
        <v>1.35</v>
      </c>
      <c r="C399" s="277"/>
      <c r="D399" s="23" t="s">
        <v>331</v>
      </c>
      <c r="E399" s="299"/>
      <c r="F399" s="288"/>
      <c r="G399" s="80"/>
      <c r="H399" s="10"/>
    </row>
    <row r="400" spans="2:8" x14ac:dyDescent="0.25">
      <c r="B400" s="182">
        <v>0.17499999999999999</v>
      </c>
      <c r="C400" s="279">
        <f>B398*B399*B400</f>
        <v>9.001125</v>
      </c>
      <c r="D400" s="117"/>
      <c r="E400" s="299"/>
      <c r="F400" s="288"/>
      <c r="G400" s="80"/>
      <c r="H400" s="10"/>
    </row>
    <row r="401" spans="2:8" x14ac:dyDescent="0.25">
      <c r="C401" s="277"/>
      <c r="D401" s="117"/>
      <c r="E401" s="299"/>
      <c r="F401" s="288"/>
      <c r="G401" s="80"/>
    </row>
    <row r="402" spans="2:8" x14ac:dyDescent="0.25">
      <c r="C402" s="277"/>
      <c r="D402" s="117"/>
      <c r="E402" s="299"/>
      <c r="F402" s="288"/>
      <c r="G402" s="80"/>
    </row>
    <row r="403" spans="2:8" x14ac:dyDescent="0.25">
      <c r="B403" s="280">
        <f>B376/2</f>
        <v>13.8</v>
      </c>
      <c r="D403" s="23" t="s">
        <v>323</v>
      </c>
      <c r="E403" s="285">
        <f>B403</f>
        <v>13.8</v>
      </c>
      <c r="F403" s="206" t="s">
        <v>7</v>
      </c>
      <c r="H403" s="39"/>
    </row>
    <row r="404" spans="2:8" x14ac:dyDescent="0.25">
      <c r="D404" s="23" t="s">
        <v>185</v>
      </c>
      <c r="F404" s="206"/>
      <c r="H404" s="39"/>
    </row>
    <row r="405" spans="2:8" x14ac:dyDescent="0.25">
      <c r="B405" s="182"/>
      <c r="C405" s="182"/>
      <c r="F405" s="206"/>
      <c r="H405" s="39"/>
    </row>
    <row r="406" spans="2:8" x14ac:dyDescent="0.25">
      <c r="C406" s="277"/>
      <c r="D406" s="117"/>
      <c r="E406" s="299"/>
      <c r="F406" s="288"/>
      <c r="G406" s="80"/>
      <c r="H406" s="10"/>
    </row>
    <row r="407" spans="2:8" x14ac:dyDescent="0.25">
      <c r="C407" s="277"/>
      <c r="D407" s="117"/>
      <c r="E407" s="299"/>
      <c r="F407" s="288"/>
      <c r="G407" s="80"/>
      <c r="H407" s="10"/>
    </row>
    <row r="408" spans="2:8" x14ac:dyDescent="0.25">
      <c r="B408" s="280">
        <f>B403</f>
        <v>13.8</v>
      </c>
      <c r="C408" s="277"/>
      <c r="D408" s="111" t="s">
        <v>330</v>
      </c>
      <c r="E408" s="299">
        <f>C412</f>
        <v>92.46</v>
      </c>
      <c r="F408" s="288" t="s">
        <v>5</v>
      </c>
      <c r="G408" s="80"/>
      <c r="H408" s="10"/>
    </row>
    <row r="409" spans="2:8" x14ac:dyDescent="0.25">
      <c r="B409" s="182">
        <v>4.75</v>
      </c>
      <c r="C409" s="279">
        <f>B408*B409</f>
        <v>65.55</v>
      </c>
      <c r="D409" s="113" t="s">
        <v>185</v>
      </c>
      <c r="E409" s="299"/>
      <c r="F409" s="288"/>
      <c r="G409" s="80"/>
      <c r="H409" s="10"/>
    </row>
    <row r="410" spans="2:8" x14ac:dyDescent="0.25">
      <c r="B410" s="280">
        <f>B408</f>
        <v>13.8</v>
      </c>
      <c r="C410" s="277"/>
      <c r="D410" s="111"/>
      <c r="E410" s="301"/>
      <c r="G410" s="80"/>
      <c r="H410" s="10"/>
    </row>
    <row r="411" spans="2:8" x14ac:dyDescent="0.25">
      <c r="B411" s="182">
        <v>1.95</v>
      </c>
      <c r="C411" s="279">
        <f>B410*B411</f>
        <v>26.91</v>
      </c>
      <c r="D411" s="111"/>
      <c r="E411" s="301"/>
      <c r="G411" s="80"/>
      <c r="H411" s="10"/>
    </row>
    <row r="412" spans="2:8" ht="13" thickBot="1" x14ac:dyDescent="0.3">
      <c r="C412" s="281">
        <f>SUM(C409:C411)</f>
        <v>92.46</v>
      </c>
      <c r="D412" s="111"/>
      <c r="E412" s="301"/>
      <c r="G412" s="80"/>
      <c r="H412" s="10"/>
    </row>
    <row r="413" spans="2:8" ht="13" thickTop="1" x14ac:dyDescent="0.25">
      <c r="C413" s="277"/>
      <c r="D413" s="117"/>
      <c r="E413" s="299"/>
      <c r="F413" s="288"/>
      <c r="G413" s="80"/>
      <c r="H413" s="10"/>
    </row>
    <row r="414" spans="2:8" x14ac:dyDescent="0.25">
      <c r="C414" s="277"/>
      <c r="D414" s="117"/>
      <c r="E414" s="299"/>
      <c r="F414" s="288"/>
      <c r="G414" s="80"/>
      <c r="H414" s="10"/>
    </row>
    <row r="415" spans="2:8" x14ac:dyDescent="0.25">
      <c r="B415" s="280">
        <f>B410</f>
        <v>13.8</v>
      </c>
      <c r="C415" s="277"/>
      <c r="D415" s="117" t="s">
        <v>329</v>
      </c>
      <c r="E415" s="285">
        <f>C417</f>
        <v>3.2602500000000001</v>
      </c>
      <c r="F415" s="206" t="s">
        <v>6</v>
      </c>
      <c r="G415" s="80"/>
      <c r="H415" s="10"/>
    </row>
    <row r="416" spans="2:8" x14ac:dyDescent="0.25">
      <c r="B416" s="280">
        <v>1.35</v>
      </c>
      <c r="C416" s="277"/>
      <c r="D416" s="117" t="s">
        <v>185</v>
      </c>
      <c r="E416" s="299"/>
      <c r="F416" s="288"/>
      <c r="G416" s="80"/>
      <c r="H416" s="10"/>
    </row>
    <row r="417" spans="2:8" x14ac:dyDescent="0.25">
      <c r="B417" s="182">
        <v>0.17499999999999999</v>
      </c>
      <c r="C417" s="279">
        <f>B415*B416*B417</f>
        <v>3.2602500000000001</v>
      </c>
      <c r="D417" s="117"/>
      <c r="E417" s="299"/>
      <c r="F417" s="288"/>
      <c r="G417" s="80"/>
      <c r="H417" s="10"/>
    </row>
    <row r="418" spans="2:8" x14ac:dyDescent="0.25">
      <c r="C418" s="277"/>
      <c r="D418" s="117"/>
      <c r="F418" s="206"/>
      <c r="H418" s="39"/>
    </row>
    <row r="419" spans="2:8" x14ac:dyDescent="0.25">
      <c r="C419" s="277"/>
      <c r="D419" s="117"/>
      <c r="F419" s="206"/>
      <c r="H419" s="39"/>
    </row>
    <row r="420" spans="2:8" x14ac:dyDescent="0.25">
      <c r="B420" s="280">
        <f>B378/2</f>
        <v>91.2</v>
      </c>
      <c r="D420" s="23" t="s">
        <v>323</v>
      </c>
      <c r="E420" s="285">
        <f>B420</f>
        <v>91.2</v>
      </c>
      <c r="F420" s="206" t="s">
        <v>7</v>
      </c>
      <c r="H420" s="39"/>
    </row>
    <row r="421" spans="2:8" x14ac:dyDescent="0.25">
      <c r="D421" s="23" t="s">
        <v>184</v>
      </c>
      <c r="F421" s="206"/>
      <c r="H421" s="39"/>
    </row>
    <row r="422" spans="2:8" x14ac:dyDescent="0.25">
      <c r="B422" s="182"/>
      <c r="C422" s="182"/>
      <c r="F422" s="206"/>
      <c r="H422" s="39"/>
    </row>
    <row r="423" spans="2:8" x14ac:dyDescent="0.25">
      <c r="C423" s="277"/>
      <c r="D423" s="117"/>
      <c r="E423" s="299"/>
      <c r="F423" s="288"/>
      <c r="G423" s="80"/>
      <c r="H423" s="10"/>
    </row>
    <row r="424" spans="2:8" x14ac:dyDescent="0.25">
      <c r="C424" s="277"/>
      <c r="D424" s="117"/>
      <c r="E424" s="299"/>
      <c r="F424" s="288"/>
      <c r="G424" s="80"/>
      <c r="H424" s="10"/>
    </row>
    <row r="425" spans="2:8" x14ac:dyDescent="0.25">
      <c r="B425" s="280">
        <f>B420</f>
        <v>91.2</v>
      </c>
      <c r="C425" s="277"/>
      <c r="D425" s="111" t="s">
        <v>330</v>
      </c>
      <c r="E425" s="299">
        <f>C429</f>
        <v>711.36000000000013</v>
      </c>
      <c r="F425" s="288" t="s">
        <v>5</v>
      </c>
      <c r="G425" s="80"/>
      <c r="H425" s="10"/>
    </row>
    <row r="426" spans="2:8" x14ac:dyDescent="0.25">
      <c r="B426" s="182">
        <v>5.15</v>
      </c>
      <c r="C426" s="279">
        <f>B425*B426</f>
        <v>469.68000000000006</v>
      </c>
      <c r="D426" s="113" t="s">
        <v>184</v>
      </c>
      <c r="E426" s="299"/>
      <c r="F426" s="288"/>
      <c r="G426" s="80"/>
      <c r="H426" s="10"/>
    </row>
    <row r="427" spans="2:8" x14ac:dyDescent="0.25">
      <c r="B427" s="280">
        <f>B425</f>
        <v>91.2</v>
      </c>
      <c r="C427" s="277"/>
      <c r="D427" s="111"/>
      <c r="E427" s="301"/>
      <c r="G427" s="80"/>
      <c r="H427" s="10"/>
    </row>
    <row r="428" spans="2:8" x14ac:dyDescent="0.25">
      <c r="B428" s="182">
        <v>2.65</v>
      </c>
      <c r="C428" s="279">
        <f>B427*B428</f>
        <v>241.68</v>
      </c>
      <c r="D428" s="111"/>
      <c r="E428" s="301"/>
      <c r="G428" s="80"/>
      <c r="H428" s="10"/>
    </row>
    <row r="429" spans="2:8" ht="13" thickBot="1" x14ac:dyDescent="0.3">
      <c r="C429" s="281">
        <f>SUM(C426:C428)</f>
        <v>711.36000000000013</v>
      </c>
      <c r="D429" s="111"/>
      <c r="E429" s="301"/>
      <c r="G429" s="80"/>
      <c r="H429" s="10"/>
    </row>
    <row r="430" spans="2:8" ht="13" thickTop="1" x14ac:dyDescent="0.25">
      <c r="C430" s="277"/>
      <c r="D430" s="117"/>
      <c r="E430" s="299"/>
      <c r="F430" s="288"/>
      <c r="G430" s="80"/>
      <c r="H430" s="10"/>
    </row>
    <row r="431" spans="2:8" x14ac:dyDescent="0.25">
      <c r="C431" s="277"/>
      <c r="D431" s="117"/>
      <c r="E431" s="299"/>
      <c r="F431" s="288"/>
      <c r="G431" s="80"/>
      <c r="H431" s="10"/>
    </row>
    <row r="432" spans="2:8" x14ac:dyDescent="0.25">
      <c r="B432" s="280">
        <f>B427</f>
        <v>91.2</v>
      </c>
      <c r="C432" s="277"/>
      <c r="D432" s="117" t="s">
        <v>329</v>
      </c>
      <c r="E432" s="285">
        <f>C434</f>
        <v>27.929999999999996</v>
      </c>
      <c r="F432" s="206" t="s">
        <v>6</v>
      </c>
      <c r="G432" s="80"/>
      <c r="H432" s="10"/>
    </row>
    <row r="433" spans="2:8" x14ac:dyDescent="0.25">
      <c r="B433" s="280">
        <v>1.75</v>
      </c>
      <c r="C433" s="277"/>
      <c r="D433" s="117" t="s">
        <v>184</v>
      </c>
      <c r="E433" s="299"/>
      <c r="F433" s="288"/>
      <c r="G433" s="80"/>
      <c r="H433" s="10"/>
    </row>
    <row r="434" spans="2:8" x14ac:dyDescent="0.25">
      <c r="B434" s="182">
        <v>0.17499999999999999</v>
      </c>
      <c r="C434" s="279">
        <f>B432*B433*B434</f>
        <v>27.929999999999996</v>
      </c>
      <c r="D434" s="117"/>
      <c r="E434" s="299"/>
      <c r="F434" s="288"/>
      <c r="G434" s="80"/>
      <c r="H434" s="10"/>
    </row>
    <row r="435" spans="2:8" x14ac:dyDescent="0.25">
      <c r="C435" s="277"/>
      <c r="D435" s="117"/>
      <c r="E435" s="299"/>
      <c r="F435" s="288"/>
      <c r="G435" s="80"/>
      <c r="H435" s="10"/>
    </row>
    <row r="436" spans="2:8" x14ac:dyDescent="0.25">
      <c r="C436" s="277"/>
      <c r="D436" s="117"/>
      <c r="E436" s="299"/>
      <c r="F436" s="288"/>
      <c r="G436" s="80"/>
      <c r="H436" s="10"/>
    </row>
    <row r="437" spans="2:8" x14ac:dyDescent="0.25">
      <c r="B437" s="280">
        <f>B382/2</f>
        <v>88.4</v>
      </c>
      <c r="D437" s="23" t="s">
        <v>323</v>
      </c>
      <c r="E437" s="285">
        <f>B437</f>
        <v>88.4</v>
      </c>
      <c r="F437" s="206" t="s">
        <v>7</v>
      </c>
      <c r="H437" s="39"/>
    </row>
    <row r="438" spans="2:8" x14ac:dyDescent="0.25">
      <c r="D438" s="23" t="s">
        <v>332</v>
      </c>
      <c r="F438" s="206"/>
      <c r="H438" s="39"/>
    </row>
    <row r="439" spans="2:8" x14ac:dyDescent="0.25">
      <c r="B439" s="182"/>
      <c r="C439" s="182"/>
      <c r="F439" s="206"/>
      <c r="H439" s="39"/>
    </row>
    <row r="440" spans="2:8" x14ac:dyDescent="0.25">
      <c r="C440" s="277"/>
      <c r="D440" s="117"/>
      <c r="E440" s="299"/>
      <c r="F440" s="288"/>
      <c r="G440" s="80"/>
      <c r="H440" s="10"/>
    </row>
    <row r="441" spans="2:8" x14ac:dyDescent="0.25">
      <c r="C441" s="277"/>
      <c r="D441" s="117"/>
      <c r="E441" s="299"/>
      <c r="F441" s="288"/>
      <c r="G441" s="80"/>
      <c r="H441" s="10"/>
    </row>
    <row r="442" spans="2:8" x14ac:dyDescent="0.25">
      <c r="B442" s="280">
        <f>B437</f>
        <v>88.4</v>
      </c>
      <c r="C442" s="277"/>
      <c r="D442" s="111" t="s">
        <v>330</v>
      </c>
      <c r="E442" s="299">
        <f>C446</f>
        <v>689.5200000000001</v>
      </c>
      <c r="F442" s="288" t="s">
        <v>5</v>
      </c>
      <c r="G442" s="80"/>
      <c r="H442" s="10"/>
    </row>
    <row r="443" spans="2:8" x14ac:dyDescent="0.25">
      <c r="B443" s="182">
        <v>5.15</v>
      </c>
      <c r="C443" s="279">
        <f>B442*B443</f>
        <v>455.26000000000005</v>
      </c>
      <c r="D443" s="23" t="s">
        <v>332</v>
      </c>
      <c r="E443" s="299"/>
      <c r="F443" s="288"/>
      <c r="G443" s="80"/>
      <c r="H443" s="10"/>
    </row>
    <row r="444" spans="2:8" x14ac:dyDescent="0.25">
      <c r="B444" s="280">
        <f>B442</f>
        <v>88.4</v>
      </c>
      <c r="C444" s="277"/>
      <c r="D444" s="111"/>
      <c r="E444" s="301"/>
      <c r="G444" s="80"/>
      <c r="H444" s="10"/>
    </row>
    <row r="445" spans="2:8" x14ac:dyDescent="0.25">
      <c r="B445" s="182">
        <v>2.65</v>
      </c>
      <c r="C445" s="279">
        <f>B444*B445</f>
        <v>234.26000000000002</v>
      </c>
      <c r="D445" s="111"/>
      <c r="E445" s="301"/>
      <c r="G445" s="80"/>
      <c r="H445" s="10"/>
    </row>
    <row r="446" spans="2:8" ht="13" thickBot="1" x14ac:dyDescent="0.3">
      <c r="C446" s="281">
        <f>SUM(C443:C445)</f>
        <v>689.5200000000001</v>
      </c>
      <c r="D446" s="111"/>
      <c r="E446" s="301"/>
      <c r="G446" s="80"/>
      <c r="H446" s="10"/>
    </row>
    <row r="447" spans="2:8" ht="13" thickTop="1" x14ac:dyDescent="0.25">
      <c r="C447" s="277"/>
      <c r="D447" s="117"/>
      <c r="E447" s="299"/>
      <c r="F447" s="288"/>
      <c r="G447" s="80"/>
      <c r="H447" s="10"/>
    </row>
    <row r="448" spans="2:8" x14ac:dyDescent="0.25">
      <c r="C448" s="277"/>
      <c r="D448" s="117"/>
      <c r="E448" s="299"/>
      <c r="F448" s="288"/>
      <c r="G448" s="80"/>
      <c r="H448" s="10"/>
    </row>
    <row r="449" spans="2:8" x14ac:dyDescent="0.25">
      <c r="B449" s="280">
        <f>B444</f>
        <v>88.4</v>
      </c>
      <c r="C449" s="277"/>
      <c r="D449" s="117" t="s">
        <v>329</v>
      </c>
      <c r="E449" s="285">
        <f>C451</f>
        <v>30.166499999999996</v>
      </c>
      <c r="F449" s="206" t="s">
        <v>6</v>
      </c>
      <c r="G449" s="80"/>
      <c r="H449" s="10"/>
    </row>
    <row r="450" spans="2:8" x14ac:dyDescent="0.25">
      <c r="B450" s="280">
        <v>1.95</v>
      </c>
      <c r="C450" s="277"/>
      <c r="D450" s="23" t="s">
        <v>332</v>
      </c>
      <c r="E450" s="299"/>
      <c r="F450" s="288"/>
      <c r="G450" s="80"/>
      <c r="H450" s="10"/>
    </row>
    <row r="451" spans="2:8" x14ac:dyDescent="0.25">
      <c r="B451" s="182">
        <v>0.17499999999999999</v>
      </c>
      <c r="C451" s="279">
        <f>B449*B450*B451</f>
        <v>30.166499999999996</v>
      </c>
      <c r="D451" s="117"/>
      <c r="E451" s="299"/>
      <c r="F451" s="288"/>
      <c r="G451" s="80"/>
      <c r="H451" s="10"/>
    </row>
    <row r="452" spans="2:8" x14ac:dyDescent="0.25">
      <c r="C452" s="277"/>
      <c r="D452" s="117"/>
      <c r="E452" s="299"/>
      <c r="F452" s="288"/>
      <c r="G452" s="80"/>
    </row>
    <row r="453" spans="2:8" x14ac:dyDescent="0.25">
      <c r="C453" s="277"/>
      <c r="D453" s="117"/>
      <c r="E453" s="299"/>
      <c r="F453" s="288"/>
      <c r="G453" s="80"/>
    </row>
    <row r="454" spans="2:8" x14ac:dyDescent="0.25">
      <c r="B454" s="280">
        <f>B380/2</f>
        <v>81.650000000000006</v>
      </c>
      <c r="D454" s="23" t="s">
        <v>323</v>
      </c>
      <c r="E454" s="285">
        <f>B454</f>
        <v>81.650000000000006</v>
      </c>
      <c r="F454" s="206" t="s">
        <v>7</v>
      </c>
      <c r="H454" s="39"/>
    </row>
    <row r="455" spans="2:8" x14ac:dyDescent="0.25">
      <c r="D455" s="23" t="s">
        <v>324</v>
      </c>
      <c r="F455" s="206"/>
      <c r="H455" s="39"/>
    </row>
    <row r="456" spans="2:8" x14ac:dyDescent="0.25">
      <c r="B456" s="182"/>
      <c r="C456" s="182"/>
      <c r="F456" s="206"/>
      <c r="H456" s="39"/>
    </row>
    <row r="457" spans="2:8" x14ac:dyDescent="0.25">
      <c r="C457" s="277"/>
      <c r="D457" s="117"/>
      <c r="E457" s="299"/>
      <c r="F457" s="288"/>
      <c r="G457" s="80"/>
      <c r="H457" s="10"/>
    </row>
    <row r="458" spans="2:8" x14ac:dyDescent="0.25">
      <c r="C458" s="277"/>
      <c r="D458" s="117"/>
      <c r="E458" s="299"/>
      <c r="F458" s="288"/>
      <c r="G458" s="80"/>
      <c r="H458" s="10"/>
    </row>
    <row r="459" spans="2:8" x14ac:dyDescent="0.25">
      <c r="B459" s="280">
        <f>B454</f>
        <v>81.650000000000006</v>
      </c>
      <c r="C459" s="277"/>
      <c r="D459" s="111" t="s">
        <v>330</v>
      </c>
      <c r="E459" s="299">
        <f>C463</f>
        <v>571.55000000000007</v>
      </c>
      <c r="F459" s="288" t="s">
        <v>5</v>
      </c>
      <c r="G459" s="80"/>
      <c r="H459" s="10"/>
    </row>
    <row r="460" spans="2:8" x14ac:dyDescent="0.25">
      <c r="B460" s="182">
        <v>5.2</v>
      </c>
      <c r="C460" s="279">
        <f>B459*B460</f>
        <v>424.58000000000004</v>
      </c>
      <c r="D460" s="23" t="s">
        <v>324</v>
      </c>
      <c r="E460" s="299"/>
      <c r="F460" s="288"/>
      <c r="G460" s="80"/>
      <c r="H460" s="10"/>
    </row>
    <row r="461" spans="2:8" x14ac:dyDescent="0.25">
      <c r="B461" s="280">
        <f>B459</f>
        <v>81.650000000000006</v>
      </c>
      <c r="C461" s="277"/>
      <c r="D461" s="111"/>
      <c r="E461" s="301"/>
      <c r="G461" s="80"/>
      <c r="H461" s="10"/>
    </row>
    <row r="462" spans="2:8" x14ac:dyDescent="0.25">
      <c r="B462" s="182">
        <v>1.8</v>
      </c>
      <c r="C462" s="279">
        <f>B461*B462</f>
        <v>146.97000000000003</v>
      </c>
      <c r="D462" s="111"/>
      <c r="E462" s="301"/>
      <c r="G462" s="80"/>
      <c r="H462" s="10"/>
    </row>
    <row r="463" spans="2:8" ht="13" thickBot="1" x14ac:dyDescent="0.3">
      <c r="C463" s="281">
        <f>SUM(C460:C462)</f>
        <v>571.55000000000007</v>
      </c>
      <c r="D463" s="111"/>
      <c r="E463" s="301"/>
      <c r="G463" s="80"/>
      <c r="H463" s="10"/>
    </row>
    <row r="464" spans="2:8" ht="13" thickTop="1" x14ac:dyDescent="0.25">
      <c r="C464" s="277"/>
      <c r="D464" s="117"/>
      <c r="E464" s="299"/>
      <c r="F464" s="288"/>
      <c r="G464" s="80"/>
      <c r="H464" s="10"/>
    </row>
    <row r="465" spans="2:8" x14ac:dyDescent="0.25">
      <c r="C465" s="277"/>
      <c r="D465" s="117"/>
      <c r="E465" s="299"/>
      <c r="F465" s="288"/>
      <c r="G465" s="80"/>
      <c r="H465" s="10"/>
    </row>
    <row r="466" spans="2:8" x14ac:dyDescent="0.25">
      <c r="B466" s="280">
        <f>B461</f>
        <v>81.650000000000006</v>
      </c>
      <c r="C466" s="277"/>
      <c r="D466" s="117" t="s">
        <v>329</v>
      </c>
      <c r="E466" s="285">
        <f>C468</f>
        <v>25.005312500000002</v>
      </c>
      <c r="F466" s="206" t="s">
        <v>6</v>
      </c>
      <c r="G466" s="80"/>
      <c r="H466" s="10"/>
    </row>
    <row r="467" spans="2:8" x14ac:dyDescent="0.25">
      <c r="B467" s="280">
        <v>1.75</v>
      </c>
      <c r="C467" s="277"/>
      <c r="D467" s="23" t="s">
        <v>324</v>
      </c>
      <c r="E467" s="299"/>
      <c r="F467" s="288"/>
      <c r="G467" s="80"/>
      <c r="H467" s="10"/>
    </row>
    <row r="468" spans="2:8" x14ac:dyDescent="0.25">
      <c r="B468" s="182">
        <v>0.17499999999999999</v>
      </c>
      <c r="C468" s="279">
        <f>B466*B467*B468</f>
        <v>25.005312500000002</v>
      </c>
      <c r="D468" s="117"/>
      <c r="E468" s="299"/>
      <c r="F468" s="288"/>
      <c r="G468" s="80"/>
      <c r="H468" s="10"/>
    </row>
    <row r="469" spans="2:8" x14ac:dyDescent="0.25">
      <c r="C469" s="277"/>
      <c r="D469" s="117"/>
      <c r="E469" s="299"/>
      <c r="F469" s="288"/>
      <c r="G469" s="80"/>
    </row>
    <row r="470" spans="2:8" x14ac:dyDescent="0.25">
      <c r="C470" s="277"/>
      <c r="D470" s="117"/>
      <c r="E470" s="299"/>
      <c r="F470" s="288"/>
      <c r="G470" s="80"/>
    </row>
    <row r="471" spans="2:8" x14ac:dyDescent="0.25">
      <c r="C471" s="277"/>
      <c r="D471" s="117" t="s">
        <v>333</v>
      </c>
      <c r="E471" s="285">
        <f>C477</f>
        <v>544.9325</v>
      </c>
      <c r="F471" s="206" t="s">
        <v>5</v>
      </c>
      <c r="H471" s="39"/>
    </row>
    <row r="472" spans="2:8" x14ac:dyDescent="0.25">
      <c r="B472" s="182">
        <f>B398*B399</f>
        <v>51.435000000000002</v>
      </c>
      <c r="C472" s="277"/>
      <c r="D472" s="308">
        <v>225</v>
      </c>
      <c r="F472" s="206"/>
      <c r="H472" s="39"/>
    </row>
    <row r="473" spans="2:8" x14ac:dyDescent="0.25">
      <c r="B473" s="182">
        <f>B415*B416</f>
        <v>18.630000000000003</v>
      </c>
      <c r="C473" s="277"/>
      <c r="D473" s="308">
        <v>300</v>
      </c>
      <c r="F473" s="206"/>
      <c r="H473" s="39"/>
    </row>
    <row r="474" spans="2:8" x14ac:dyDescent="0.25">
      <c r="B474" s="182">
        <f>B432*B433</f>
        <v>159.6</v>
      </c>
      <c r="C474" s="277"/>
      <c r="D474" s="308">
        <v>450</v>
      </c>
      <c r="F474" s="206"/>
      <c r="H474" s="39"/>
    </row>
    <row r="475" spans="2:8" x14ac:dyDescent="0.25">
      <c r="B475" s="182">
        <f>B466*B467</f>
        <v>142.88750000000002</v>
      </c>
      <c r="C475" s="277"/>
      <c r="D475" s="308">
        <v>525</v>
      </c>
      <c r="F475" s="206"/>
      <c r="H475" s="39"/>
    </row>
    <row r="476" spans="2:8" x14ac:dyDescent="0.25">
      <c r="B476" s="182">
        <f>B449*B450</f>
        <v>172.38</v>
      </c>
      <c r="C476" s="279"/>
      <c r="D476" s="308">
        <v>600</v>
      </c>
      <c r="F476" s="206"/>
      <c r="H476" s="39"/>
    </row>
    <row r="477" spans="2:8" x14ac:dyDescent="0.25">
      <c r="C477" s="277">
        <f>SUM(B472:B476)</f>
        <v>544.9325</v>
      </c>
      <c r="D477" s="117"/>
      <c r="F477" s="206"/>
      <c r="H477" s="39"/>
    </row>
    <row r="478" spans="2:8" x14ac:dyDescent="0.25">
      <c r="C478" s="277"/>
      <c r="D478" s="117"/>
      <c r="F478" s="206"/>
      <c r="H478" s="39"/>
    </row>
    <row r="479" spans="2:8" x14ac:dyDescent="0.25">
      <c r="C479" s="277"/>
      <c r="D479" s="117"/>
      <c r="F479" s="206"/>
      <c r="H479" s="39"/>
    </row>
    <row r="480" spans="2:8" ht="36" customHeight="1" x14ac:dyDescent="0.25">
      <c r="C480" s="277"/>
      <c r="D480" s="249" t="s">
        <v>183</v>
      </c>
      <c r="E480" s="299"/>
      <c r="F480" s="288"/>
      <c r="G480" s="80"/>
      <c r="H480" s="10"/>
    </row>
    <row r="481" spans="2:8" x14ac:dyDescent="0.25">
      <c r="C481" s="277"/>
      <c r="D481" s="117"/>
      <c r="E481" s="299"/>
      <c r="F481" s="288"/>
      <c r="G481" s="80"/>
      <c r="H481" s="10"/>
    </row>
    <row r="482" spans="2:8" x14ac:dyDescent="0.25">
      <c r="B482" s="280">
        <v>4</v>
      </c>
      <c r="C482" s="277"/>
      <c r="D482" s="117" t="s">
        <v>180</v>
      </c>
      <c r="E482" s="299">
        <f>B482</f>
        <v>4</v>
      </c>
      <c r="F482" s="288" t="s">
        <v>8</v>
      </c>
      <c r="G482" s="80"/>
      <c r="H482" s="10"/>
    </row>
    <row r="483" spans="2:8" x14ac:dyDescent="0.25">
      <c r="C483" s="277"/>
      <c r="D483" s="117"/>
      <c r="E483" s="299"/>
      <c r="F483" s="288"/>
      <c r="G483" s="80"/>
      <c r="H483" s="10"/>
    </row>
    <row r="484" spans="2:8" x14ac:dyDescent="0.25">
      <c r="B484" s="280">
        <f>20+16</f>
        <v>36</v>
      </c>
      <c r="C484" s="277"/>
      <c r="D484" s="117" t="s">
        <v>181</v>
      </c>
      <c r="E484" s="299">
        <f>B484</f>
        <v>36</v>
      </c>
      <c r="F484" s="288" t="s">
        <v>8</v>
      </c>
      <c r="G484" s="80"/>
      <c r="H484" s="10"/>
    </row>
    <row r="485" spans="2:8" x14ac:dyDescent="0.25">
      <c r="C485" s="277"/>
      <c r="D485" s="117"/>
      <c r="F485" s="206"/>
      <c r="H485" s="39"/>
    </row>
    <row r="486" spans="2:8" x14ac:dyDescent="0.25">
      <c r="B486" s="280">
        <v>1</v>
      </c>
      <c r="C486" s="277"/>
      <c r="D486" s="117" t="s">
        <v>182</v>
      </c>
      <c r="E486" s="299">
        <f>B486</f>
        <v>1</v>
      </c>
      <c r="F486" s="288" t="s">
        <v>8</v>
      </c>
      <c r="G486" s="80"/>
      <c r="H486" s="10"/>
    </row>
    <row r="487" spans="2:8" x14ac:dyDescent="0.25">
      <c r="C487" s="277"/>
      <c r="D487" s="117"/>
      <c r="F487" s="206"/>
      <c r="H487" s="39"/>
    </row>
    <row r="488" spans="2:8" x14ac:dyDescent="0.25">
      <c r="C488" s="277"/>
      <c r="D488" s="248" t="s">
        <v>234</v>
      </c>
      <c r="E488" s="299"/>
      <c r="F488" s="288"/>
      <c r="G488" s="80"/>
      <c r="H488" s="10"/>
    </row>
    <row r="489" spans="2:8" x14ac:dyDescent="0.25">
      <c r="C489" s="277"/>
      <c r="D489" s="117"/>
      <c r="E489" s="299"/>
      <c r="F489" s="288"/>
      <c r="G489" s="80"/>
      <c r="H489" s="10"/>
    </row>
    <row r="490" spans="2:8" x14ac:dyDescent="0.25">
      <c r="B490" s="278">
        <v>37.1</v>
      </c>
      <c r="C490" s="277"/>
      <c r="D490" s="117" t="s">
        <v>185</v>
      </c>
      <c r="E490" s="299">
        <f>C494</f>
        <v>387.8</v>
      </c>
      <c r="F490" s="288" t="s">
        <v>7</v>
      </c>
      <c r="G490" s="80"/>
      <c r="H490" s="10"/>
    </row>
    <row r="491" spans="2:8" x14ac:dyDescent="0.25">
      <c r="B491" s="278">
        <v>158</v>
      </c>
      <c r="C491" s="277"/>
      <c r="D491" s="117"/>
      <c r="E491" s="299"/>
      <c r="F491" s="288"/>
      <c r="G491" s="80"/>
      <c r="H491" s="10"/>
    </row>
    <row r="492" spans="2:8" x14ac:dyDescent="0.25">
      <c r="B492" s="278">
        <v>100</v>
      </c>
      <c r="C492" s="277"/>
      <c r="D492" s="117"/>
      <c r="E492" s="299"/>
      <c r="F492" s="288"/>
      <c r="G492" s="80"/>
      <c r="H492" s="10"/>
    </row>
    <row r="493" spans="2:8" x14ac:dyDescent="0.25">
      <c r="B493" s="278">
        <v>92.7</v>
      </c>
      <c r="C493" s="277"/>
      <c r="D493" s="7"/>
      <c r="E493" s="299"/>
      <c r="F493" s="288"/>
      <c r="G493" s="80"/>
      <c r="H493" s="10"/>
    </row>
    <row r="494" spans="2:8" x14ac:dyDescent="0.25">
      <c r="B494" s="278"/>
      <c r="C494" s="279">
        <f>SUM(B490:B494)</f>
        <v>387.8</v>
      </c>
      <c r="D494" s="117"/>
      <c r="E494" s="299"/>
      <c r="F494" s="288"/>
      <c r="G494" s="80"/>
      <c r="H494" s="10"/>
    </row>
    <row r="495" spans="2:8" x14ac:dyDescent="0.25">
      <c r="C495" s="277"/>
      <c r="D495" s="117"/>
      <c r="E495" s="299"/>
      <c r="F495" s="288"/>
      <c r="G495" s="80"/>
      <c r="H495" s="10"/>
    </row>
    <row r="496" spans="2:8" x14ac:dyDescent="0.25">
      <c r="C496" s="277"/>
      <c r="D496" s="117"/>
      <c r="E496" s="299"/>
      <c r="F496" s="288"/>
      <c r="G496" s="80"/>
      <c r="H496" s="10"/>
    </row>
    <row r="497" spans="2:8" x14ac:dyDescent="0.25">
      <c r="C497" s="277"/>
      <c r="D497" s="117"/>
      <c r="E497" s="299"/>
      <c r="F497" s="288"/>
      <c r="G497" s="80"/>
      <c r="H497" s="10"/>
    </row>
    <row r="498" spans="2:8" x14ac:dyDescent="0.25">
      <c r="B498" s="182">
        <v>43</v>
      </c>
      <c r="C498" s="277"/>
      <c r="D498" s="117"/>
      <c r="E498" s="299"/>
      <c r="F498" s="288"/>
      <c r="G498" s="80"/>
      <c r="H498" s="10"/>
    </row>
    <row r="499" spans="2:8" x14ac:dyDescent="0.25">
      <c r="B499" s="182">
        <v>332.9</v>
      </c>
      <c r="C499" s="277"/>
      <c r="D499" s="117" t="s">
        <v>184</v>
      </c>
      <c r="E499" s="299">
        <f>C501</f>
        <v>525.9</v>
      </c>
      <c r="F499" s="288" t="s">
        <v>7</v>
      </c>
      <c r="G499" s="80"/>
      <c r="H499" s="10"/>
    </row>
    <row r="500" spans="2:8" x14ac:dyDescent="0.25">
      <c r="B500" s="182">
        <v>150</v>
      </c>
      <c r="C500" s="279"/>
      <c r="D500" s="117"/>
      <c r="E500" s="299"/>
      <c r="F500" s="288"/>
      <c r="G500" s="80"/>
      <c r="H500" s="10"/>
    </row>
    <row r="501" spans="2:8" x14ac:dyDescent="0.25">
      <c r="C501" s="277">
        <f>SUM(B498:B500)</f>
        <v>525.9</v>
      </c>
      <c r="D501" s="117"/>
      <c r="E501" s="299"/>
      <c r="F501" s="288"/>
      <c r="G501" s="80"/>
      <c r="H501" s="10"/>
    </row>
    <row r="502" spans="2:8" x14ac:dyDescent="0.25">
      <c r="C502" s="277"/>
      <c r="D502" s="117"/>
      <c r="F502" s="206"/>
      <c r="H502" s="39"/>
    </row>
    <row r="504" spans="2:8" x14ac:dyDescent="0.25">
      <c r="C504" s="277"/>
      <c r="D504" s="117"/>
      <c r="F504" s="206"/>
      <c r="H504" s="39"/>
    </row>
    <row r="505" spans="2:8" x14ac:dyDescent="0.25">
      <c r="C505" s="277"/>
      <c r="D505" s="117"/>
      <c r="F505" s="206"/>
      <c r="H505" s="39"/>
    </row>
    <row r="506" spans="2:8" ht="26" x14ac:dyDescent="0.3">
      <c r="C506" s="277"/>
      <c r="D506" s="252" t="s">
        <v>186</v>
      </c>
      <c r="F506" s="206"/>
      <c r="H506" s="39"/>
    </row>
    <row r="507" spans="2:8" x14ac:dyDescent="0.25">
      <c r="D507" s="117"/>
      <c r="F507" s="206"/>
      <c r="H507" s="39"/>
    </row>
    <row r="508" spans="2:8" x14ac:dyDescent="0.25">
      <c r="D508" s="117" t="s">
        <v>187</v>
      </c>
      <c r="F508" s="206"/>
      <c r="H508" s="39"/>
    </row>
    <row r="509" spans="2:8" ht="13" x14ac:dyDescent="0.25">
      <c r="B509" s="182">
        <v>200</v>
      </c>
      <c r="C509" s="280">
        <f>B509</f>
        <v>200</v>
      </c>
      <c r="D509" s="117" t="s">
        <v>167</v>
      </c>
      <c r="E509" s="302">
        <f>C520</f>
        <v>826.5</v>
      </c>
      <c r="F509" s="290" t="s">
        <v>7</v>
      </c>
      <c r="H509" s="39"/>
    </row>
    <row r="510" spans="2:8" x14ac:dyDescent="0.25">
      <c r="B510" s="182">
        <v>26.5</v>
      </c>
      <c r="C510" s="280">
        <f t="shared" ref="C510:C519" si="1">B510</f>
        <v>26.5</v>
      </c>
      <c r="D510" s="117" t="s">
        <v>13</v>
      </c>
      <c r="F510" s="206"/>
      <c r="H510" s="39"/>
    </row>
    <row r="511" spans="2:8" x14ac:dyDescent="0.25">
      <c r="B511" s="278">
        <v>74.599999999999994</v>
      </c>
      <c r="C511" s="280">
        <f t="shared" si="1"/>
        <v>74.599999999999994</v>
      </c>
      <c r="D511" s="117" t="s">
        <v>168</v>
      </c>
      <c r="F511" s="206"/>
      <c r="H511" s="39"/>
    </row>
    <row r="512" spans="2:8" x14ac:dyDescent="0.25">
      <c r="B512" s="278">
        <v>206</v>
      </c>
      <c r="C512" s="280">
        <f t="shared" si="1"/>
        <v>206</v>
      </c>
      <c r="D512" s="117"/>
      <c r="F512" s="206"/>
      <c r="H512" s="39"/>
    </row>
    <row r="513" spans="2:8" x14ac:dyDescent="0.25">
      <c r="B513" s="278">
        <v>59.4</v>
      </c>
      <c r="C513" s="280">
        <f t="shared" si="1"/>
        <v>59.4</v>
      </c>
      <c r="D513" s="117" t="s">
        <v>13</v>
      </c>
      <c r="E513" s="299"/>
      <c r="F513" s="288"/>
      <c r="H513" s="39"/>
    </row>
    <row r="514" spans="2:8" x14ac:dyDescent="0.25">
      <c r="B514" s="278">
        <v>47.5</v>
      </c>
      <c r="C514" s="280">
        <f t="shared" si="1"/>
        <v>47.5</v>
      </c>
      <c r="D514" s="117" t="s">
        <v>169</v>
      </c>
    </row>
    <row r="515" spans="2:8" x14ac:dyDescent="0.25">
      <c r="B515" s="278">
        <v>71.400000000000006</v>
      </c>
      <c r="C515" s="280">
        <f t="shared" si="1"/>
        <v>71.400000000000006</v>
      </c>
      <c r="D515" s="117" t="s">
        <v>13</v>
      </c>
      <c r="F515" s="206"/>
      <c r="H515" s="39"/>
    </row>
    <row r="516" spans="2:8" x14ac:dyDescent="0.25">
      <c r="B516" s="278">
        <v>25.8</v>
      </c>
      <c r="C516" s="280">
        <f t="shared" si="1"/>
        <v>25.8</v>
      </c>
      <c r="D516" s="117" t="s">
        <v>170</v>
      </c>
      <c r="F516" s="206"/>
      <c r="H516" s="39"/>
    </row>
    <row r="517" spans="2:8" x14ac:dyDescent="0.25">
      <c r="B517" s="278">
        <v>17</v>
      </c>
      <c r="C517" s="280">
        <f t="shared" si="1"/>
        <v>17</v>
      </c>
      <c r="D517" s="117" t="s">
        <v>13</v>
      </c>
      <c r="F517" s="206"/>
      <c r="H517" s="39"/>
    </row>
    <row r="518" spans="2:8" x14ac:dyDescent="0.25">
      <c r="B518" s="278">
        <v>20.100000000000001</v>
      </c>
      <c r="C518" s="280">
        <f t="shared" si="1"/>
        <v>20.100000000000001</v>
      </c>
      <c r="D518" s="117" t="s">
        <v>171</v>
      </c>
      <c r="F518" s="206"/>
      <c r="H518" s="39"/>
    </row>
    <row r="519" spans="2:8" x14ac:dyDescent="0.25">
      <c r="B519" s="278">
        <v>78.2</v>
      </c>
      <c r="C519" s="280">
        <f t="shared" si="1"/>
        <v>78.2</v>
      </c>
      <c r="D519" s="117" t="s">
        <v>16</v>
      </c>
      <c r="F519" s="206"/>
      <c r="H519" s="39"/>
    </row>
    <row r="520" spans="2:8" ht="13" thickBot="1" x14ac:dyDescent="0.3">
      <c r="C520" s="281">
        <f>SUM(C509:C519)</f>
        <v>826.5</v>
      </c>
      <c r="F520" s="206"/>
      <c r="H520" s="39"/>
    </row>
    <row r="521" spans="2:8" ht="13" thickTop="1" x14ac:dyDescent="0.25">
      <c r="F521" s="206"/>
      <c r="H521" s="39"/>
    </row>
    <row r="522" spans="2:8" x14ac:dyDescent="0.25">
      <c r="F522" s="206"/>
      <c r="H522" s="39"/>
    </row>
    <row r="523" spans="2:8" x14ac:dyDescent="0.25">
      <c r="B523" s="280">
        <f>C520</f>
        <v>826.5</v>
      </c>
      <c r="D523" s="23" t="s">
        <v>321</v>
      </c>
      <c r="E523" s="285">
        <f>B523</f>
        <v>826.5</v>
      </c>
      <c r="F523" s="206" t="s">
        <v>6</v>
      </c>
      <c r="H523" s="39"/>
    </row>
    <row r="524" spans="2:8" x14ac:dyDescent="0.25">
      <c r="F524" s="206"/>
      <c r="H524" s="39"/>
    </row>
    <row r="525" spans="2:8" x14ac:dyDescent="0.25">
      <c r="B525" s="182"/>
      <c r="C525" s="182"/>
      <c r="F525" s="206"/>
      <c r="H525" s="39"/>
    </row>
    <row r="526" spans="2:8" x14ac:dyDescent="0.25">
      <c r="F526" s="206"/>
      <c r="H526" s="39"/>
    </row>
    <row r="527" spans="2:8" x14ac:dyDescent="0.25">
      <c r="F527" s="206"/>
      <c r="H527" s="39"/>
    </row>
    <row r="528" spans="2:8" x14ac:dyDescent="0.25">
      <c r="B528" s="280">
        <f>C525</f>
        <v>0</v>
      </c>
      <c r="D528" s="23" t="s">
        <v>322</v>
      </c>
      <c r="E528" s="285">
        <f>C530</f>
        <v>0</v>
      </c>
      <c r="F528" s="206" t="s">
        <v>6</v>
      </c>
      <c r="H528" s="39"/>
    </row>
    <row r="529" spans="1:8" x14ac:dyDescent="0.25">
      <c r="B529" s="280">
        <v>1.1499999999999999</v>
      </c>
      <c r="F529" s="206"/>
      <c r="H529" s="39"/>
    </row>
    <row r="530" spans="1:8" x14ac:dyDescent="0.25">
      <c r="B530" s="182">
        <v>0.6</v>
      </c>
      <c r="C530" s="182">
        <f>B528*B529*B530</f>
        <v>0</v>
      </c>
      <c r="F530" s="206"/>
      <c r="H530" s="39"/>
    </row>
    <row r="531" spans="1:8" x14ac:dyDescent="0.25">
      <c r="F531" s="206"/>
      <c r="H531" s="39"/>
    </row>
    <row r="532" spans="1:8" x14ac:dyDescent="0.25">
      <c r="F532" s="206"/>
      <c r="H532" s="39"/>
    </row>
    <row r="533" spans="1:8" x14ac:dyDescent="0.25">
      <c r="A533" s="51">
        <v>1</v>
      </c>
      <c r="B533" s="313">
        <f>C520-B537</f>
        <v>720.5</v>
      </c>
      <c r="C533" s="313"/>
      <c r="D533" s="111" t="s">
        <v>190</v>
      </c>
      <c r="E533" s="299">
        <f>C534</f>
        <v>3206.2249999999995</v>
      </c>
      <c r="F533" s="288" t="s">
        <v>5</v>
      </c>
      <c r="H533" s="39"/>
    </row>
    <row r="534" spans="1:8" x14ac:dyDescent="0.25">
      <c r="B534" s="319">
        <f>((0.15+0.6+0.9)*2+1.15)</f>
        <v>4.4499999999999993</v>
      </c>
      <c r="C534" s="313">
        <f>A533*B533*B534</f>
        <v>3206.2249999999995</v>
      </c>
      <c r="D534" s="113"/>
      <c r="E534" s="299"/>
      <c r="F534" s="288"/>
      <c r="H534" s="39"/>
    </row>
    <row r="535" spans="1:8" x14ac:dyDescent="0.25">
      <c r="F535" s="206"/>
      <c r="H535" s="39"/>
    </row>
    <row r="536" spans="1:8" x14ac:dyDescent="0.25">
      <c r="F536" s="206"/>
      <c r="H536" s="39"/>
    </row>
    <row r="537" spans="1:8" x14ac:dyDescent="0.25">
      <c r="B537" s="280">
        <v>106</v>
      </c>
      <c r="D537" s="23" t="s">
        <v>323</v>
      </c>
      <c r="E537" s="285">
        <f>B537</f>
        <v>106</v>
      </c>
      <c r="F537" s="206" t="s">
        <v>7</v>
      </c>
      <c r="H537" s="39"/>
    </row>
    <row r="538" spans="1:8" x14ac:dyDescent="0.25">
      <c r="F538" s="206"/>
      <c r="H538" s="39"/>
    </row>
    <row r="539" spans="1:8" x14ac:dyDescent="0.25">
      <c r="B539" s="182"/>
      <c r="C539" s="182"/>
      <c r="F539" s="206"/>
      <c r="H539" s="39"/>
    </row>
    <row r="540" spans="1:8" x14ac:dyDescent="0.25">
      <c r="F540" s="206"/>
      <c r="H540" s="39"/>
    </row>
    <row r="541" spans="1:8" x14ac:dyDescent="0.25">
      <c r="F541" s="206"/>
      <c r="H541" s="39"/>
    </row>
    <row r="542" spans="1:8" ht="26" x14ac:dyDescent="0.25">
      <c r="D542" s="253" t="s">
        <v>327</v>
      </c>
      <c r="F542" s="206"/>
      <c r="H542" s="39"/>
    </row>
    <row r="543" spans="1:8" x14ac:dyDescent="0.25">
      <c r="F543" s="206"/>
      <c r="H543" s="39"/>
    </row>
    <row r="544" spans="1:8" x14ac:dyDescent="0.25">
      <c r="F544" s="206"/>
      <c r="H544" s="39"/>
    </row>
    <row r="545" spans="2:8" x14ac:dyDescent="0.25">
      <c r="B545" s="280">
        <v>206</v>
      </c>
      <c r="D545" s="272" t="s">
        <v>239</v>
      </c>
      <c r="E545" s="303">
        <f>C547</f>
        <v>284.27999999999997</v>
      </c>
      <c r="F545" s="295" t="s">
        <v>6</v>
      </c>
      <c r="H545" s="39"/>
    </row>
    <row r="546" spans="2:8" x14ac:dyDescent="0.25">
      <c r="B546" s="280">
        <v>1.1499999999999999</v>
      </c>
      <c r="D546" s="272"/>
      <c r="E546" s="303"/>
      <c r="F546" s="295"/>
      <c r="H546" s="39"/>
    </row>
    <row r="547" spans="2:8" x14ac:dyDescent="0.25">
      <c r="B547" s="280">
        <v>1.2</v>
      </c>
      <c r="C547" s="182">
        <f>B545*B546*B547</f>
        <v>284.27999999999997</v>
      </c>
      <c r="D547" s="272"/>
      <c r="E547" s="303"/>
      <c r="F547" s="295"/>
      <c r="H547" s="39"/>
    </row>
    <row r="548" spans="2:8" x14ac:dyDescent="0.25">
      <c r="D548" s="272"/>
      <c r="E548" s="303"/>
      <c r="F548" s="295"/>
      <c r="H548" s="39"/>
    </row>
    <row r="549" spans="2:8" x14ac:dyDescent="0.25">
      <c r="D549" s="272"/>
      <c r="E549" s="303"/>
      <c r="F549" s="295"/>
      <c r="H549" s="39"/>
    </row>
    <row r="550" spans="2:8" x14ac:dyDescent="0.25">
      <c r="D550" s="272"/>
      <c r="E550" s="303"/>
      <c r="F550" s="295"/>
      <c r="H550" s="39"/>
    </row>
    <row r="551" spans="2:8" x14ac:dyDescent="0.25">
      <c r="D551" s="272"/>
      <c r="E551" s="303"/>
      <c r="F551" s="206"/>
      <c r="H551" s="39"/>
    </row>
    <row r="552" spans="2:8" x14ac:dyDescent="0.25">
      <c r="B552" s="280">
        <v>206</v>
      </c>
      <c r="D552" s="272" t="s">
        <v>241</v>
      </c>
      <c r="E552" s="303">
        <f>C553</f>
        <v>1102.0999999999999</v>
      </c>
      <c r="F552" s="295" t="s">
        <v>5</v>
      </c>
      <c r="H552" s="39"/>
    </row>
    <row r="553" spans="2:8" x14ac:dyDescent="0.25">
      <c r="B553" s="182">
        <v>5.35</v>
      </c>
      <c r="C553" s="182">
        <f>B552*B553</f>
        <v>1102.0999999999999</v>
      </c>
      <c r="D553" s="272"/>
      <c r="E553" s="303"/>
      <c r="F553" s="295"/>
      <c r="H553" s="39"/>
    </row>
    <row r="554" spans="2:8" x14ac:dyDescent="0.25">
      <c r="D554" s="272"/>
      <c r="E554" s="303"/>
      <c r="F554" s="295"/>
      <c r="H554" s="39"/>
    </row>
    <row r="555" spans="2:8" x14ac:dyDescent="0.25">
      <c r="D555" s="272"/>
      <c r="E555" s="303"/>
      <c r="F555" s="295"/>
      <c r="H555" s="39"/>
    </row>
    <row r="556" spans="2:8" x14ac:dyDescent="0.25">
      <c r="D556" s="272"/>
      <c r="E556" s="303"/>
      <c r="F556" s="295"/>
      <c r="H556" s="39"/>
    </row>
    <row r="557" spans="2:8" x14ac:dyDescent="0.25">
      <c r="D557" s="272"/>
      <c r="E557" s="303"/>
      <c r="F557" s="206"/>
      <c r="H557" s="39"/>
    </row>
    <row r="558" spans="2:8" x14ac:dyDescent="0.25">
      <c r="B558" s="280">
        <v>206</v>
      </c>
      <c r="D558" s="272" t="s">
        <v>320</v>
      </c>
      <c r="E558" s="303">
        <f>B558</f>
        <v>206</v>
      </c>
      <c r="F558" s="295" t="s">
        <v>6</v>
      </c>
      <c r="H558" s="39"/>
    </row>
    <row r="559" spans="2:8" x14ac:dyDescent="0.25">
      <c r="D559" s="272"/>
      <c r="E559" s="303"/>
      <c r="F559" s="295"/>
      <c r="H559" s="39"/>
    </row>
    <row r="560" spans="2:8" x14ac:dyDescent="0.25">
      <c r="B560" s="182"/>
      <c r="C560" s="182"/>
      <c r="D560" s="272"/>
      <c r="E560" s="303"/>
      <c r="F560" s="295"/>
      <c r="H560" s="39"/>
    </row>
    <row r="561" spans="2:8" x14ac:dyDescent="0.25">
      <c r="D561" s="272"/>
      <c r="E561" s="303"/>
      <c r="F561" s="295"/>
      <c r="H561" s="39"/>
    </row>
    <row r="562" spans="2:8" x14ac:dyDescent="0.25">
      <c r="D562" s="272"/>
      <c r="E562" s="303"/>
      <c r="F562" s="295"/>
      <c r="H562" s="39"/>
    </row>
    <row r="563" spans="2:8" x14ac:dyDescent="0.25">
      <c r="D563" s="272"/>
      <c r="E563" s="303"/>
      <c r="F563" s="295"/>
      <c r="H563" s="39"/>
    </row>
    <row r="564" spans="2:8" x14ac:dyDescent="0.25">
      <c r="B564" s="280">
        <v>206</v>
      </c>
      <c r="D564" s="272" t="s">
        <v>319</v>
      </c>
      <c r="E564" s="303">
        <f>B564</f>
        <v>206</v>
      </c>
      <c r="F564" s="206" t="s">
        <v>224</v>
      </c>
      <c r="H564" s="39"/>
    </row>
    <row r="565" spans="2:8" x14ac:dyDescent="0.25">
      <c r="F565" s="206"/>
      <c r="H565" s="39"/>
    </row>
    <row r="566" spans="2:8" x14ac:dyDescent="0.25">
      <c r="F566" s="206"/>
      <c r="H566" s="39"/>
    </row>
    <row r="567" spans="2:8" x14ac:dyDescent="0.25">
      <c r="B567" s="280">
        <v>206</v>
      </c>
      <c r="D567" s="23" t="s">
        <v>328</v>
      </c>
      <c r="E567" s="303">
        <f>C569</f>
        <v>236.89999999999998</v>
      </c>
      <c r="F567" s="295" t="s">
        <v>6</v>
      </c>
      <c r="H567" s="39"/>
    </row>
    <row r="568" spans="2:8" x14ac:dyDescent="0.25">
      <c r="B568" s="280">
        <v>1.1499999999999999</v>
      </c>
      <c r="F568" s="206"/>
      <c r="H568" s="39"/>
    </row>
    <row r="569" spans="2:8" x14ac:dyDescent="0.25">
      <c r="B569" s="182">
        <v>1</v>
      </c>
      <c r="C569" s="182">
        <f>B567*B568*B569</f>
        <v>236.89999999999998</v>
      </c>
      <c r="F569" s="206"/>
      <c r="H569" s="39"/>
    </row>
    <row r="570" spans="2:8" x14ac:dyDescent="0.25">
      <c r="F570" s="206"/>
      <c r="H570" s="39"/>
    </row>
    <row r="571" spans="2:8" x14ac:dyDescent="0.25">
      <c r="F571" s="206"/>
      <c r="H571" s="39"/>
    </row>
    <row r="572" spans="2:8" x14ac:dyDescent="0.25">
      <c r="F572" s="206"/>
      <c r="H572" s="39"/>
    </row>
    <row r="573" spans="2:8" x14ac:dyDescent="0.25">
      <c r="F573" s="206"/>
      <c r="H573" s="39"/>
    </row>
    <row r="574" spans="2:8" ht="13" x14ac:dyDescent="0.25">
      <c r="D574" s="253" t="s">
        <v>307</v>
      </c>
      <c r="F574" s="206"/>
      <c r="H574" s="39"/>
    </row>
    <row r="575" spans="2:8" x14ac:dyDescent="0.25">
      <c r="F575" s="206"/>
      <c r="H575" s="39"/>
    </row>
    <row r="576" spans="2:8" x14ac:dyDescent="0.25">
      <c r="B576" s="282">
        <v>15.5</v>
      </c>
      <c r="C576" s="283">
        <f>B576</f>
        <v>15.5</v>
      </c>
      <c r="D576" s="111" t="s">
        <v>175</v>
      </c>
      <c r="E576" s="303">
        <f>C584</f>
        <v>119.61</v>
      </c>
      <c r="F576" s="206" t="s">
        <v>224</v>
      </c>
      <c r="H576" s="39"/>
    </row>
    <row r="577" spans="2:8" x14ac:dyDescent="0.25">
      <c r="B577" s="282">
        <v>15.5</v>
      </c>
      <c r="C577" s="283">
        <f t="shared" ref="C577:C583" si="2">B577</f>
        <v>15.5</v>
      </c>
      <c r="F577" s="206"/>
      <c r="H577" s="39"/>
    </row>
    <row r="578" spans="2:8" x14ac:dyDescent="0.25">
      <c r="B578" s="320">
        <v>15.3</v>
      </c>
      <c r="C578" s="283">
        <f t="shared" si="2"/>
        <v>15.3</v>
      </c>
      <c r="F578" s="206"/>
      <c r="H578" s="39"/>
    </row>
    <row r="579" spans="2:8" x14ac:dyDescent="0.25">
      <c r="B579" s="320">
        <v>11.05</v>
      </c>
      <c r="C579" s="283">
        <f t="shared" si="2"/>
        <v>11.05</v>
      </c>
      <c r="F579" s="206"/>
      <c r="H579" s="39"/>
    </row>
    <row r="580" spans="2:8" x14ac:dyDescent="0.25">
      <c r="B580" s="283">
        <v>15.86</v>
      </c>
      <c r="C580" s="283">
        <f t="shared" si="2"/>
        <v>15.86</v>
      </c>
      <c r="F580" s="206"/>
      <c r="H580" s="39"/>
    </row>
    <row r="581" spans="2:8" x14ac:dyDescent="0.25">
      <c r="B581" s="320">
        <v>15.4</v>
      </c>
      <c r="C581" s="283">
        <f t="shared" si="2"/>
        <v>15.4</v>
      </c>
      <c r="F581" s="206"/>
      <c r="H581" s="39"/>
    </row>
    <row r="582" spans="2:8" x14ac:dyDescent="0.25">
      <c r="B582" s="320">
        <v>15.5</v>
      </c>
      <c r="C582" s="283">
        <f t="shared" si="2"/>
        <v>15.5</v>
      </c>
      <c r="F582" s="206"/>
      <c r="H582" s="39"/>
    </row>
    <row r="583" spans="2:8" x14ac:dyDescent="0.25">
      <c r="B583" s="320">
        <v>15.5</v>
      </c>
      <c r="C583" s="283">
        <f t="shared" si="2"/>
        <v>15.5</v>
      </c>
      <c r="F583" s="206"/>
      <c r="H583" s="39"/>
    </row>
    <row r="584" spans="2:8" ht="13" thickBot="1" x14ac:dyDescent="0.3">
      <c r="B584" s="283"/>
      <c r="C584" s="284">
        <f>SUM(C576:C583)</f>
        <v>119.61</v>
      </c>
      <c r="F584" s="206"/>
      <c r="H584" s="39"/>
    </row>
    <row r="585" spans="2:8" ht="13" thickTop="1" x14ac:dyDescent="0.25">
      <c r="F585" s="206"/>
      <c r="H585" s="39"/>
    </row>
    <row r="586" spans="2:8" x14ac:dyDescent="0.25">
      <c r="B586" s="282">
        <v>11.2</v>
      </c>
      <c r="C586" s="283">
        <f>B586</f>
        <v>11.2</v>
      </c>
      <c r="D586" s="111" t="s">
        <v>178</v>
      </c>
      <c r="E586" s="303">
        <f>C587</f>
        <v>11.2</v>
      </c>
      <c r="F586" s="206" t="s">
        <v>224</v>
      </c>
      <c r="H586" s="39"/>
    </row>
    <row r="587" spans="2:8" ht="13" thickBot="1" x14ac:dyDescent="0.3">
      <c r="B587" s="283"/>
      <c r="C587" s="284">
        <f>SUM(C586:C586)</f>
        <v>11.2</v>
      </c>
      <c r="F587" s="206"/>
      <c r="H587" s="39"/>
    </row>
    <row r="588" spans="2:8" ht="13" thickTop="1" x14ac:dyDescent="0.25">
      <c r="F588" s="206"/>
      <c r="H588" s="39"/>
    </row>
    <row r="589" spans="2:8" x14ac:dyDescent="0.25">
      <c r="F589" s="206"/>
      <c r="H589" s="39"/>
    </row>
    <row r="590" spans="2:8" x14ac:dyDescent="0.25">
      <c r="B590" s="282">
        <v>13.1</v>
      </c>
      <c r="C590" s="283">
        <f>B590</f>
        <v>13.1</v>
      </c>
      <c r="D590" s="111" t="s">
        <v>173</v>
      </c>
      <c r="E590" s="303">
        <f>C591</f>
        <v>13.1</v>
      </c>
      <c r="F590" s="206" t="s">
        <v>224</v>
      </c>
      <c r="H590" s="39"/>
    </row>
    <row r="591" spans="2:8" ht="13" thickBot="1" x14ac:dyDescent="0.3">
      <c r="B591" s="283"/>
      <c r="C591" s="284">
        <f>SUM(C590:C590)</f>
        <v>13.1</v>
      </c>
      <c r="F591" s="206"/>
      <c r="H591" s="39"/>
    </row>
    <row r="592" spans="2:8" ht="13" thickTop="1" x14ac:dyDescent="0.25">
      <c r="F592" s="206"/>
      <c r="H592" s="39"/>
    </row>
    <row r="593" spans="2:8" x14ac:dyDescent="0.25">
      <c r="F593" s="206"/>
      <c r="H593" s="39"/>
    </row>
    <row r="594" spans="2:8" x14ac:dyDescent="0.25">
      <c r="B594" s="280">
        <f>C584/2</f>
        <v>59.805</v>
      </c>
      <c r="D594" s="23" t="s">
        <v>323</v>
      </c>
      <c r="E594" s="285">
        <f>B594</f>
        <v>59.805</v>
      </c>
      <c r="F594" s="206" t="s">
        <v>7</v>
      </c>
      <c r="H594" s="39"/>
    </row>
    <row r="595" spans="2:8" x14ac:dyDescent="0.25">
      <c r="D595" s="23" t="s">
        <v>185</v>
      </c>
      <c r="F595" s="206"/>
      <c r="H595" s="39"/>
    </row>
    <row r="596" spans="2:8" x14ac:dyDescent="0.25">
      <c r="B596" s="182"/>
      <c r="C596" s="182"/>
      <c r="F596" s="206"/>
      <c r="H596" s="39"/>
    </row>
    <row r="597" spans="2:8" x14ac:dyDescent="0.25">
      <c r="C597" s="277"/>
      <c r="D597" s="117"/>
      <c r="E597" s="299"/>
      <c r="F597" s="288"/>
      <c r="G597" s="80"/>
      <c r="H597" s="10"/>
    </row>
    <row r="598" spans="2:8" x14ac:dyDescent="0.25">
      <c r="C598" s="277"/>
      <c r="D598" s="117"/>
      <c r="E598" s="299"/>
      <c r="F598" s="288"/>
      <c r="G598" s="80"/>
      <c r="H598" s="10"/>
    </row>
    <row r="599" spans="2:8" x14ac:dyDescent="0.25">
      <c r="B599" s="280">
        <f>B594</f>
        <v>59.805</v>
      </c>
      <c r="C599" s="277"/>
      <c r="D599" s="111" t="s">
        <v>330</v>
      </c>
      <c r="E599" s="299">
        <f>C603</f>
        <v>400.69350000000003</v>
      </c>
      <c r="F599" s="288" t="s">
        <v>5</v>
      </c>
      <c r="G599" s="80"/>
      <c r="H599" s="10"/>
    </row>
    <row r="600" spans="2:8" x14ac:dyDescent="0.25">
      <c r="B600" s="182">
        <v>4.75</v>
      </c>
      <c r="C600" s="279">
        <f>B599*B600</f>
        <v>284.07375000000002</v>
      </c>
      <c r="D600" s="113" t="s">
        <v>185</v>
      </c>
      <c r="E600" s="299"/>
      <c r="F600" s="288"/>
      <c r="G600" s="80"/>
      <c r="H600" s="10"/>
    </row>
    <row r="601" spans="2:8" x14ac:dyDescent="0.25">
      <c r="B601" s="280">
        <f>B599</f>
        <v>59.805</v>
      </c>
      <c r="C601" s="277"/>
      <c r="D601" s="111"/>
      <c r="E601" s="301"/>
      <c r="G601" s="80"/>
      <c r="H601" s="10"/>
    </row>
    <row r="602" spans="2:8" x14ac:dyDescent="0.25">
      <c r="B602" s="182">
        <v>1.95</v>
      </c>
      <c r="C602" s="279">
        <f>B601*B602</f>
        <v>116.61975</v>
      </c>
      <c r="D602" s="111"/>
      <c r="E602" s="301"/>
      <c r="G602" s="80"/>
      <c r="H602" s="10"/>
    </row>
    <row r="603" spans="2:8" ht="13" thickBot="1" x14ac:dyDescent="0.3">
      <c r="C603" s="281">
        <f>SUM(C600:C602)</f>
        <v>400.69350000000003</v>
      </c>
      <c r="D603" s="111"/>
      <c r="E603" s="301"/>
      <c r="G603" s="80"/>
      <c r="H603" s="10"/>
    </row>
    <row r="604" spans="2:8" ht="13" thickTop="1" x14ac:dyDescent="0.25">
      <c r="C604" s="277"/>
      <c r="D604" s="117"/>
      <c r="E604" s="299"/>
      <c r="F604" s="288"/>
      <c r="G604" s="80"/>
      <c r="H604" s="10"/>
    </row>
    <row r="605" spans="2:8" x14ac:dyDescent="0.25">
      <c r="C605" s="277"/>
      <c r="D605" s="117"/>
      <c r="E605" s="299"/>
      <c r="F605" s="288"/>
      <c r="G605" s="80"/>
      <c r="H605" s="10"/>
    </row>
    <row r="606" spans="2:8" x14ac:dyDescent="0.25">
      <c r="B606" s="280">
        <f>B601</f>
        <v>59.805</v>
      </c>
      <c r="C606" s="277"/>
      <c r="D606" s="117" t="s">
        <v>329</v>
      </c>
      <c r="E606" s="285">
        <f>C608</f>
        <v>14.128931249999999</v>
      </c>
      <c r="F606" s="206" t="s">
        <v>6</v>
      </c>
      <c r="G606" s="80"/>
      <c r="H606" s="10"/>
    </row>
    <row r="607" spans="2:8" x14ac:dyDescent="0.25">
      <c r="B607" s="280">
        <v>1.35</v>
      </c>
      <c r="C607" s="277"/>
      <c r="D607" s="117" t="s">
        <v>185</v>
      </c>
      <c r="E607" s="299"/>
      <c r="F607" s="288"/>
      <c r="G607" s="80"/>
      <c r="H607" s="10"/>
    </row>
    <row r="608" spans="2:8" x14ac:dyDescent="0.25">
      <c r="B608" s="182">
        <v>0.17499999999999999</v>
      </c>
      <c r="C608" s="279">
        <f>B606*B607*B608</f>
        <v>14.128931249999999</v>
      </c>
      <c r="D608" s="117"/>
      <c r="E608" s="299"/>
      <c r="F608" s="288"/>
      <c r="G608" s="80"/>
      <c r="H608" s="10"/>
    </row>
    <row r="609" spans="2:8" x14ac:dyDescent="0.25">
      <c r="F609" s="206"/>
      <c r="H609" s="39"/>
    </row>
    <row r="610" spans="2:8" x14ac:dyDescent="0.25">
      <c r="F610" s="206"/>
      <c r="H610" s="39"/>
    </row>
    <row r="611" spans="2:8" x14ac:dyDescent="0.25">
      <c r="B611" s="280">
        <f>C587/2</f>
        <v>5.6</v>
      </c>
      <c r="D611" s="23" t="s">
        <v>323</v>
      </c>
      <c r="E611" s="285">
        <f>B611</f>
        <v>5.6</v>
      </c>
      <c r="F611" s="206" t="s">
        <v>7</v>
      </c>
      <c r="H611" s="39"/>
    </row>
    <row r="612" spans="2:8" x14ac:dyDescent="0.25">
      <c r="D612" s="23" t="s">
        <v>324</v>
      </c>
      <c r="F612" s="206"/>
      <c r="H612" s="39"/>
    </row>
    <row r="613" spans="2:8" x14ac:dyDescent="0.25">
      <c r="B613" s="182"/>
      <c r="C613" s="182"/>
      <c r="F613" s="206"/>
      <c r="H613" s="39"/>
    </row>
    <row r="614" spans="2:8" x14ac:dyDescent="0.25">
      <c r="C614" s="277"/>
      <c r="D614" s="117"/>
      <c r="E614" s="299"/>
      <c r="F614" s="288"/>
      <c r="G614" s="80"/>
      <c r="H614" s="10"/>
    </row>
    <row r="615" spans="2:8" x14ac:dyDescent="0.25">
      <c r="C615" s="277"/>
      <c r="D615" s="117"/>
      <c r="E615" s="299"/>
      <c r="F615" s="288"/>
      <c r="G615" s="80"/>
      <c r="H615" s="10"/>
    </row>
    <row r="616" spans="2:8" x14ac:dyDescent="0.25">
      <c r="B616" s="280">
        <f>B611</f>
        <v>5.6</v>
      </c>
      <c r="C616" s="277"/>
      <c r="D616" s="111" t="s">
        <v>330</v>
      </c>
      <c r="E616" s="299">
        <f>C620</f>
        <v>39.199999999999996</v>
      </c>
      <c r="F616" s="288" t="s">
        <v>5</v>
      </c>
      <c r="G616" s="80"/>
      <c r="H616" s="10"/>
    </row>
    <row r="617" spans="2:8" x14ac:dyDescent="0.25">
      <c r="B617" s="182">
        <v>5.2</v>
      </c>
      <c r="C617" s="279">
        <f>B616*B617</f>
        <v>29.119999999999997</v>
      </c>
      <c r="D617" s="23" t="s">
        <v>324</v>
      </c>
      <c r="E617" s="299"/>
      <c r="F617" s="288"/>
      <c r="G617" s="80"/>
      <c r="H617" s="10"/>
    </row>
    <row r="618" spans="2:8" x14ac:dyDescent="0.25">
      <c r="B618" s="280">
        <f>B616</f>
        <v>5.6</v>
      </c>
      <c r="C618" s="277"/>
      <c r="D618" s="111"/>
      <c r="E618" s="301"/>
      <c r="G618" s="80"/>
      <c r="H618" s="10"/>
    </row>
    <row r="619" spans="2:8" x14ac:dyDescent="0.25">
      <c r="B619" s="182">
        <v>1.8</v>
      </c>
      <c r="C619" s="279">
        <f>B618*B619</f>
        <v>10.08</v>
      </c>
      <c r="D619" s="111"/>
      <c r="E619" s="301"/>
      <c r="G619" s="80"/>
      <c r="H619" s="10"/>
    </row>
    <row r="620" spans="2:8" ht="13" thickBot="1" x14ac:dyDescent="0.3">
      <c r="C620" s="281">
        <f>SUM(C617:C619)</f>
        <v>39.199999999999996</v>
      </c>
      <c r="D620" s="111"/>
      <c r="E620" s="301"/>
      <c r="G620" s="80"/>
      <c r="H620" s="10"/>
    </row>
    <row r="621" spans="2:8" ht="13" thickTop="1" x14ac:dyDescent="0.25">
      <c r="C621" s="277"/>
      <c r="D621" s="117"/>
      <c r="E621" s="299"/>
      <c r="F621" s="288"/>
      <c r="G621" s="80"/>
      <c r="H621" s="10"/>
    </row>
    <row r="622" spans="2:8" x14ac:dyDescent="0.25">
      <c r="C622" s="277"/>
      <c r="D622" s="117"/>
      <c r="E622" s="299"/>
      <c r="F622" s="288"/>
      <c r="G622" s="80"/>
      <c r="H622" s="10"/>
    </row>
    <row r="623" spans="2:8" x14ac:dyDescent="0.25">
      <c r="B623" s="280">
        <f>B618</f>
        <v>5.6</v>
      </c>
      <c r="C623" s="277"/>
      <c r="D623" s="117" t="s">
        <v>329</v>
      </c>
      <c r="E623" s="285">
        <f>C625</f>
        <v>1.7149999999999996</v>
      </c>
      <c r="F623" s="206" t="s">
        <v>6</v>
      </c>
      <c r="G623" s="80"/>
      <c r="H623" s="10"/>
    </row>
    <row r="624" spans="2:8" x14ac:dyDescent="0.25">
      <c r="B624" s="280">
        <v>1.75</v>
      </c>
      <c r="C624" s="277"/>
      <c r="D624" s="23" t="s">
        <v>324</v>
      </c>
      <c r="E624" s="299"/>
      <c r="F624" s="288"/>
      <c r="G624" s="80"/>
      <c r="H624" s="10"/>
    </row>
    <row r="625" spans="2:8" x14ac:dyDescent="0.25">
      <c r="B625" s="182">
        <v>0.17499999999999999</v>
      </c>
      <c r="C625" s="279">
        <f>B623*B624*B625</f>
        <v>1.7149999999999996</v>
      </c>
      <c r="D625" s="117"/>
      <c r="E625" s="299"/>
      <c r="F625" s="288"/>
      <c r="G625" s="80"/>
      <c r="H625" s="10"/>
    </row>
    <row r="626" spans="2:8" x14ac:dyDescent="0.25">
      <c r="F626" s="206"/>
      <c r="H626" s="39"/>
    </row>
    <row r="627" spans="2:8" x14ac:dyDescent="0.25">
      <c r="F627" s="206"/>
      <c r="H627" s="39"/>
    </row>
    <row r="628" spans="2:8" x14ac:dyDescent="0.25">
      <c r="B628" s="280">
        <f>C591/2</f>
        <v>6.55</v>
      </c>
      <c r="D628" s="23" t="s">
        <v>323</v>
      </c>
      <c r="E628" s="285">
        <f>B628</f>
        <v>6.55</v>
      </c>
      <c r="F628" s="206" t="s">
        <v>7</v>
      </c>
      <c r="H628" s="39"/>
    </row>
    <row r="629" spans="2:8" x14ac:dyDescent="0.25">
      <c r="D629" s="23" t="s">
        <v>184</v>
      </c>
      <c r="F629" s="206"/>
      <c r="H629" s="39"/>
    </row>
    <row r="630" spans="2:8" x14ac:dyDescent="0.25">
      <c r="B630" s="182"/>
      <c r="C630" s="182"/>
      <c r="F630" s="206"/>
      <c r="H630" s="39"/>
    </row>
    <row r="631" spans="2:8" x14ac:dyDescent="0.25">
      <c r="C631" s="277"/>
      <c r="D631" s="117"/>
      <c r="E631" s="299"/>
      <c r="F631" s="288"/>
      <c r="G631" s="80"/>
      <c r="H631" s="10"/>
    </row>
    <row r="632" spans="2:8" x14ac:dyDescent="0.25">
      <c r="C632" s="277"/>
      <c r="D632" s="117"/>
      <c r="E632" s="299"/>
      <c r="F632" s="288"/>
      <c r="G632" s="80"/>
      <c r="H632" s="10"/>
    </row>
    <row r="633" spans="2:8" x14ac:dyDescent="0.25">
      <c r="B633" s="280">
        <f>B628</f>
        <v>6.55</v>
      </c>
      <c r="C633" s="277"/>
      <c r="D633" s="111" t="s">
        <v>330</v>
      </c>
      <c r="E633" s="299">
        <f>C637</f>
        <v>51.09</v>
      </c>
      <c r="F633" s="288" t="s">
        <v>5</v>
      </c>
      <c r="G633" s="80"/>
      <c r="H633" s="10"/>
    </row>
    <row r="634" spans="2:8" x14ac:dyDescent="0.25">
      <c r="B634" s="182">
        <v>5.15</v>
      </c>
      <c r="C634" s="279">
        <f>B633*B634</f>
        <v>33.732500000000002</v>
      </c>
      <c r="D634" s="113" t="s">
        <v>184</v>
      </c>
      <c r="E634" s="299"/>
      <c r="F634" s="288"/>
      <c r="G634" s="80"/>
      <c r="H634" s="10"/>
    </row>
    <row r="635" spans="2:8" x14ac:dyDescent="0.25">
      <c r="B635" s="280">
        <f>B633</f>
        <v>6.55</v>
      </c>
      <c r="C635" s="277"/>
      <c r="D635" s="111"/>
      <c r="E635" s="301"/>
      <c r="G635" s="80"/>
      <c r="H635" s="10"/>
    </row>
    <row r="636" spans="2:8" x14ac:dyDescent="0.25">
      <c r="B636" s="182">
        <v>2.65</v>
      </c>
      <c r="C636" s="279">
        <f>B635*B636</f>
        <v>17.357499999999998</v>
      </c>
      <c r="D636" s="111"/>
      <c r="E636" s="301"/>
      <c r="G636" s="80"/>
      <c r="H636" s="10"/>
    </row>
    <row r="637" spans="2:8" ht="13" thickBot="1" x14ac:dyDescent="0.3">
      <c r="C637" s="281">
        <f>SUM(C634:C636)</f>
        <v>51.09</v>
      </c>
      <c r="D637" s="111"/>
      <c r="E637" s="301"/>
      <c r="G637" s="80"/>
      <c r="H637" s="10"/>
    </row>
    <row r="638" spans="2:8" ht="13" thickTop="1" x14ac:dyDescent="0.25">
      <c r="C638" s="277"/>
      <c r="D638" s="117"/>
      <c r="E638" s="299"/>
      <c r="F638" s="288"/>
      <c r="G638" s="80"/>
      <c r="H638" s="10"/>
    </row>
    <row r="639" spans="2:8" x14ac:dyDescent="0.25">
      <c r="C639" s="277"/>
      <c r="D639" s="117"/>
      <c r="E639" s="299"/>
      <c r="F639" s="288"/>
      <c r="G639" s="80"/>
      <c r="H639" s="10"/>
    </row>
    <row r="640" spans="2:8" x14ac:dyDescent="0.25">
      <c r="B640" s="280">
        <f>B635</f>
        <v>6.55</v>
      </c>
      <c r="C640" s="277"/>
      <c r="D640" s="117" t="s">
        <v>329</v>
      </c>
      <c r="E640" s="285">
        <f>C642</f>
        <v>2.0059374999999999</v>
      </c>
      <c r="F640" s="206" t="s">
        <v>6</v>
      </c>
      <c r="G640" s="80"/>
      <c r="H640" s="10"/>
    </row>
    <row r="641" spans="2:8" x14ac:dyDescent="0.25">
      <c r="B641" s="280">
        <v>1.75</v>
      </c>
      <c r="C641" s="277"/>
      <c r="D641" s="117" t="s">
        <v>184</v>
      </c>
      <c r="E641" s="299"/>
      <c r="F641" s="288"/>
      <c r="G641" s="80"/>
      <c r="H641" s="10"/>
    </row>
    <row r="642" spans="2:8" x14ac:dyDescent="0.25">
      <c r="B642" s="182">
        <v>0.17499999999999999</v>
      </c>
      <c r="C642" s="279">
        <f>B640*B641*B642</f>
        <v>2.0059374999999999</v>
      </c>
      <c r="D642" s="117"/>
      <c r="E642" s="299"/>
      <c r="F642" s="288"/>
      <c r="G642" s="80"/>
      <c r="H642" s="10"/>
    </row>
    <row r="643" spans="2:8" x14ac:dyDescent="0.25">
      <c r="C643" s="277"/>
      <c r="D643" s="117"/>
      <c r="E643" s="299"/>
      <c r="F643" s="288"/>
      <c r="G643" s="80"/>
      <c r="H643" s="10"/>
    </row>
    <row r="644" spans="2:8" x14ac:dyDescent="0.25">
      <c r="F644" s="206"/>
      <c r="H644" s="39"/>
    </row>
    <row r="645" spans="2:8" x14ac:dyDescent="0.25">
      <c r="C645" s="277"/>
      <c r="D645" s="117" t="s">
        <v>333</v>
      </c>
      <c r="E645" s="285">
        <f>C651</f>
        <v>101.99925</v>
      </c>
      <c r="F645" s="206" t="s">
        <v>5</v>
      </c>
      <c r="H645" s="39"/>
    </row>
    <row r="646" spans="2:8" x14ac:dyDescent="0.25">
      <c r="B646" s="182">
        <v>0</v>
      </c>
      <c r="C646" s="277"/>
      <c r="D646" s="308">
        <v>225</v>
      </c>
      <c r="F646" s="206"/>
      <c r="H646" s="39"/>
    </row>
    <row r="647" spans="2:8" x14ac:dyDescent="0.25">
      <c r="B647" s="182">
        <f>B606*B607</f>
        <v>80.736750000000001</v>
      </c>
      <c r="C647" s="277"/>
      <c r="D647" s="308">
        <v>300</v>
      </c>
      <c r="F647" s="206"/>
      <c r="H647" s="39"/>
    </row>
    <row r="648" spans="2:8" x14ac:dyDescent="0.25">
      <c r="B648" s="182">
        <f>B640*B641</f>
        <v>11.4625</v>
      </c>
      <c r="C648" s="277"/>
      <c r="D648" s="308">
        <v>450</v>
      </c>
      <c r="F648" s="206"/>
      <c r="H648" s="39"/>
    </row>
    <row r="649" spans="2:8" x14ac:dyDescent="0.25">
      <c r="B649" s="182">
        <f>B623*B624</f>
        <v>9.7999999999999989</v>
      </c>
      <c r="C649" s="277"/>
      <c r="D649" s="308">
        <v>525</v>
      </c>
      <c r="F649" s="206"/>
      <c r="H649" s="39"/>
    </row>
    <row r="650" spans="2:8" x14ac:dyDescent="0.25">
      <c r="B650" s="182">
        <v>0</v>
      </c>
      <c r="C650" s="279"/>
      <c r="D650" s="308">
        <v>600</v>
      </c>
      <c r="F650" s="206"/>
      <c r="H650" s="39"/>
    </row>
    <row r="651" spans="2:8" x14ac:dyDescent="0.25">
      <c r="C651" s="277">
        <f>SUM(B646:B650)</f>
        <v>101.99925</v>
      </c>
      <c r="D651" s="117"/>
      <c r="F651" s="206"/>
      <c r="H651" s="39"/>
    </row>
    <row r="652" spans="2:8" x14ac:dyDescent="0.25">
      <c r="F652" s="206"/>
      <c r="H652" s="39"/>
    </row>
    <row r="653" spans="2:8" x14ac:dyDescent="0.25">
      <c r="F653" s="206"/>
      <c r="H653" s="39"/>
    </row>
    <row r="654" spans="2:8" x14ac:dyDescent="0.25">
      <c r="C654" s="277"/>
      <c r="D654" s="111"/>
      <c r="E654" s="301"/>
      <c r="G654" s="80"/>
      <c r="H654" s="10"/>
    </row>
    <row r="655" spans="2:8" ht="13" x14ac:dyDescent="0.3">
      <c r="C655" s="277"/>
      <c r="D655" s="251" t="s">
        <v>195</v>
      </c>
      <c r="E655" s="299"/>
      <c r="F655" s="288"/>
      <c r="G655" s="80"/>
      <c r="H655" s="10"/>
    </row>
    <row r="656" spans="2:8" x14ac:dyDescent="0.25">
      <c r="C656" s="277"/>
      <c r="D656" s="117"/>
      <c r="E656" s="299"/>
      <c r="F656" s="288"/>
      <c r="G656" s="80"/>
      <c r="H656" s="10"/>
    </row>
    <row r="657" spans="2:8" x14ac:dyDescent="0.25">
      <c r="C657" s="277"/>
      <c r="D657" s="117"/>
      <c r="E657" s="299"/>
      <c r="F657" s="288"/>
      <c r="G657" s="80"/>
      <c r="H657" s="10"/>
    </row>
    <row r="658" spans="2:8" x14ac:dyDescent="0.25">
      <c r="C658" s="277"/>
      <c r="D658" s="117" t="s">
        <v>11</v>
      </c>
      <c r="E658" s="299"/>
      <c r="F658" s="288"/>
      <c r="G658" s="80"/>
      <c r="H658" s="10"/>
    </row>
    <row r="659" spans="2:8" ht="13" x14ac:dyDescent="0.3">
      <c r="C659" s="277"/>
      <c r="D659" s="110" t="s">
        <v>167</v>
      </c>
      <c r="E659" s="299"/>
      <c r="F659" s="288"/>
      <c r="G659" s="80"/>
      <c r="H659" s="10"/>
    </row>
    <row r="660" spans="2:8" ht="13" x14ac:dyDescent="0.3">
      <c r="C660" s="277"/>
      <c r="D660" s="110" t="s">
        <v>13</v>
      </c>
      <c r="E660" s="299"/>
      <c r="F660" s="288"/>
      <c r="G660" s="80"/>
      <c r="H660" s="10"/>
    </row>
    <row r="661" spans="2:8" x14ac:dyDescent="0.25">
      <c r="C661" s="277"/>
      <c r="D661" s="117"/>
      <c r="E661" s="299"/>
      <c r="F661" s="288"/>
      <c r="G661" s="80"/>
      <c r="H661" s="10"/>
    </row>
    <row r="662" spans="2:8" x14ac:dyDescent="0.25">
      <c r="C662" s="277"/>
      <c r="D662" s="117" t="s">
        <v>189</v>
      </c>
      <c r="E662" s="299">
        <f>C673</f>
        <v>171</v>
      </c>
      <c r="F662" s="288" t="s">
        <v>6</v>
      </c>
      <c r="G662" s="80" t="s">
        <v>231</v>
      </c>
      <c r="H662" s="10"/>
    </row>
    <row r="663" spans="2:8" x14ac:dyDescent="0.25">
      <c r="C663" s="277"/>
      <c r="D663" s="117"/>
      <c r="E663" s="299"/>
      <c r="F663" s="288"/>
      <c r="G663" s="80" t="s">
        <v>231</v>
      </c>
      <c r="H663" s="10"/>
    </row>
    <row r="664" spans="2:8" x14ac:dyDescent="0.25">
      <c r="B664" s="280">
        <v>150</v>
      </c>
      <c r="C664" s="277"/>
      <c r="D664" s="117" t="s">
        <v>185</v>
      </c>
      <c r="E664" s="299"/>
      <c r="F664" s="288"/>
      <c r="G664" s="80" t="s">
        <v>231</v>
      </c>
      <c r="H664" s="10"/>
    </row>
    <row r="665" spans="2:8" x14ac:dyDescent="0.25">
      <c r="B665" s="280">
        <v>0.75</v>
      </c>
      <c r="C665" s="277"/>
      <c r="D665" s="117"/>
      <c r="E665" s="299"/>
      <c r="F665" s="288"/>
      <c r="G665" s="80" t="s">
        <v>231</v>
      </c>
      <c r="H665" s="10"/>
    </row>
    <row r="666" spans="2:8" x14ac:dyDescent="0.25">
      <c r="B666" s="182">
        <v>1.35</v>
      </c>
      <c r="C666" s="279">
        <f>B664*B665*B666</f>
        <v>151.875</v>
      </c>
      <c r="D666" s="117"/>
      <c r="E666" s="299"/>
      <c r="F666" s="288"/>
      <c r="G666" s="80" t="s">
        <v>231</v>
      </c>
      <c r="H666" s="10"/>
    </row>
    <row r="667" spans="2:8" x14ac:dyDescent="0.25">
      <c r="B667" s="280">
        <v>150</v>
      </c>
      <c r="C667" s="277"/>
      <c r="D667" s="117"/>
      <c r="E667" s="299"/>
      <c r="F667" s="288"/>
      <c r="G667" s="80" t="s">
        <v>231</v>
      </c>
      <c r="H667" s="10"/>
    </row>
    <row r="668" spans="2:8" x14ac:dyDescent="0.25">
      <c r="B668" s="280">
        <v>0.5</v>
      </c>
      <c r="C668" s="277"/>
      <c r="D668" s="117"/>
      <c r="E668" s="299"/>
      <c r="F668" s="288"/>
      <c r="G668" s="80" t="s">
        <v>231</v>
      </c>
      <c r="H668" s="10"/>
    </row>
    <row r="669" spans="2:8" x14ac:dyDescent="0.25">
      <c r="B669" s="182">
        <v>0.16</v>
      </c>
      <c r="C669" s="279">
        <f>B667*B668*B669</f>
        <v>12</v>
      </c>
      <c r="D669" s="117"/>
      <c r="E669" s="299"/>
      <c r="F669" s="288"/>
      <c r="G669" s="80" t="s">
        <v>231</v>
      </c>
      <c r="H669" s="10"/>
    </row>
    <row r="670" spans="2:8" x14ac:dyDescent="0.25">
      <c r="B670" s="280">
        <v>150</v>
      </c>
      <c r="C670" s="277"/>
      <c r="D670" s="117"/>
      <c r="E670" s="299"/>
      <c r="F670" s="288"/>
      <c r="G670" s="80" t="s">
        <v>231</v>
      </c>
      <c r="H670" s="10"/>
    </row>
    <row r="671" spans="2:8" x14ac:dyDescent="0.25">
      <c r="B671" s="280">
        <v>0.25</v>
      </c>
      <c r="C671" s="277"/>
      <c r="D671" s="117"/>
      <c r="E671" s="299"/>
      <c r="F671" s="288"/>
      <c r="G671" s="80" t="s">
        <v>231</v>
      </c>
      <c r="H671" s="10"/>
    </row>
    <row r="672" spans="2:8" x14ac:dyDescent="0.25">
      <c r="B672" s="182">
        <v>0.19</v>
      </c>
      <c r="C672" s="279">
        <f>B670*B671*B672</f>
        <v>7.125</v>
      </c>
      <c r="D672" s="117"/>
      <c r="E672" s="299"/>
      <c r="F672" s="288"/>
      <c r="G672" s="80" t="s">
        <v>231</v>
      </c>
      <c r="H672" s="10"/>
    </row>
    <row r="673" spans="2:8" x14ac:dyDescent="0.25">
      <c r="C673" s="277">
        <f>SUM(C666:C672)</f>
        <v>171</v>
      </c>
      <c r="D673" s="117"/>
      <c r="E673" s="299"/>
      <c r="F673" s="288"/>
      <c r="G673" s="80" t="s">
        <v>231</v>
      </c>
      <c r="H673" s="10"/>
    </row>
    <row r="674" spans="2:8" x14ac:dyDescent="0.25">
      <c r="D674" s="117"/>
      <c r="E674" s="299"/>
      <c r="F674" s="288"/>
      <c r="G674" s="80" t="s">
        <v>231</v>
      </c>
    </row>
    <row r="675" spans="2:8" x14ac:dyDescent="0.25">
      <c r="D675" s="117"/>
      <c r="E675" s="299"/>
      <c r="F675" s="288"/>
      <c r="G675" s="80" t="s">
        <v>231</v>
      </c>
      <c r="H675" s="10"/>
    </row>
    <row r="676" spans="2:8" x14ac:dyDescent="0.25">
      <c r="C676" s="277"/>
      <c r="D676" s="117"/>
      <c r="E676" s="299"/>
      <c r="F676" s="288"/>
      <c r="G676" s="80" t="s">
        <v>231</v>
      </c>
      <c r="H676" s="10"/>
    </row>
    <row r="677" spans="2:8" x14ac:dyDescent="0.25">
      <c r="B677" s="280">
        <v>510</v>
      </c>
      <c r="C677" s="277"/>
      <c r="D677" s="117" t="s">
        <v>189</v>
      </c>
      <c r="E677" s="299"/>
      <c r="F677" s="288"/>
      <c r="G677" s="80" t="s">
        <v>231</v>
      </c>
      <c r="H677" s="10"/>
    </row>
    <row r="678" spans="2:8" x14ac:dyDescent="0.25">
      <c r="B678" s="280">
        <v>0.75</v>
      </c>
      <c r="C678" s="277"/>
      <c r="D678" s="117" t="s">
        <v>184</v>
      </c>
      <c r="E678" s="299">
        <f>C686</f>
        <v>619.65</v>
      </c>
      <c r="F678" s="288" t="s">
        <v>6</v>
      </c>
      <c r="G678" s="80" t="s">
        <v>231</v>
      </c>
      <c r="H678" s="10"/>
    </row>
    <row r="679" spans="2:8" x14ac:dyDescent="0.25">
      <c r="B679" s="182">
        <v>1.45</v>
      </c>
      <c r="C679" s="279">
        <f>B677*B678*B679</f>
        <v>554.625</v>
      </c>
      <c r="D679" s="117"/>
      <c r="E679" s="299"/>
      <c r="F679" s="288"/>
      <c r="G679" s="80" t="s">
        <v>231</v>
      </c>
      <c r="H679" s="10"/>
    </row>
    <row r="680" spans="2:8" x14ac:dyDescent="0.25">
      <c r="B680" s="280">
        <v>510</v>
      </c>
      <c r="C680" s="277"/>
      <c r="D680" s="117"/>
      <c r="E680" s="299"/>
      <c r="F680" s="288"/>
      <c r="G680" s="80" t="s">
        <v>231</v>
      </c>
      <c r="H680" s="10"/>
    </row>
    <row r="681" spans="2:8" x14ac:dyDescent="0.25">
      <c r="B681" s="280">
        <v>0.5</v>
      </c>
      <c r="C681" s="277"/>
      <c r="D681" s="117"/>
      <c r="E681" s="299"/>
      <c r="F681" s="288"/>
      <c r="G681" s="80" t="s">
        <v>231</v>
      </c>
      <c r="H681" s="10"/>
    </row>
    <row r="682" spans="2:8" x14ac:dyDescent="0.25">
      <c r="B682" s="182">
        <v>0.16</v>
      </c>
      <c r="C682" s="279">
        <f>B680*B681*B682</f>
        <v>40.800000000000004</v>
      </c>
      <c r="D682" s="117"/>
      <c r="E682" s="299"/>
      <c r="F682" s="288"/>
      <c r="G682" s="80" t="s">
        <v>231</v>
      </c>
      <c r="H682" s="10"/>
    </row>
    <row r="683" spans="2:8" x14ac:dyDescent="0.25">
      <c r="B683" s="280">
        <v>510</v>
      </c>
      <c r="C683" s="277"/>
      <c r="D683" s="117"/>
      <c r="E683" s="299"/>
      <c r="F683" s="288"/>
      <c r="G683" s="80" t="s">
        <v>231</v>
      </c>
      <c r="H683" s="10"/>
    </row>
    <row r="684" spans="2:8" x14ac:dyDescent="0.25">
      <c r="B684" s="280">
        <v>0.25</v>
      </c>
      <c r="C684" s="277"/>
      <c r="D684" s="117"/>
      <c r="E684" s="299"/>
      <c r="F684" s="288"/>
      <c r="G684" s="80" t="s">
        <v>231</v>
      </c>
      <c r="H684" s="10"/>
    </row>
    <row r="685" spans="2:8" x14ac:dyDescent="0.25">
      <c r="B685" s="182">
        <v>0.19</v>
      </c>
      <c r="C685" s="279">
        <f>B683*B684*B685</f>
        <v>24.225000000000001</v>
      </c>
      <c r="D685" s="117"/>
      <c r="E685" s="299"/>
      <c r="F685" s="288"/>
      <c r="G685" s="80" t="s">
        <v>231</v>
      </c>
      <c r="H685" s="10"/>
    </row>
    <row r="686" spans="2:8" x14ac:dyDescent="0.25">
      <c r="C686" s="277">
        <f>SUM(C679:C685)</f>
        <v>619.65</v>
      </c>
      <c r="D686" s="117"/>
      <c r="E686" s="299"/>
      <c r="F686" s="288"/>
      <c r="G686" s="80" t="s">
        <v>231</v>
      </c>
      <c r="H686" s="10"/>
    </row>
    <row r="687" spans="2:8" x14ac:dyDescent="0.25">
      <c r="C687" s="277"/>
      <c r="D687" s="117"/>
      <c r="E687" s="299"/>
      <c r="F687" s="288"/>
      <c r="G687" s="80" t="s">
        <v>231</v>
      </c>
      <c r="H687" s="10"/>
    </row>
    <row r="688" spans="2:8" x14ac:dyDescent="0.25">
      <c r="C688" s="277"/>
      <c r="D688" s="117"/>
      <c r="E688" s="299"/>
      <c r="F688" s="288"/>
      <c r="G688" s="80" t="s">
        <v>231</v>
      </c>
      <c r="H688" s="10"/>
    </row>
    <row r="689" spans="2:8" x14ac:dyDescent="0.25">
      <c r="C689" s="277"/>
      <c r="D689" s="117"/>
      <c r="E689" s="299"/>
      <c r="F689" s="288"/>
      <c r="G689" s="80" t="s">
        <v>231</v>
      </c>
      <c r="H689" s="10"/>
    </row>
    <row r="690" spans="2:8" ht="13" x14ac:dyDescent="0.3">
      <c r="C690" s="277"/>
      <c r="D690" s="110" t="s">
        <v>168</v>
      </c>
      <c r="E690" s="299"/>
      <c r="F690" s="288"/>
      <c r="G690" s="80" t="s">
        <v>231</v>
      </c>
      <c r="H690" s="10"/>
    </row>
    <row r="691" spans="2:8" ht="13" x14ac:dyDescent="0.3">
      <c r="C691" s="277"/>
      <c r="D691" s="110" t="s">
        <v>13</v>
      </c>
      <c r="E691" s="299"/>
      <c r="F691" s="288"/>
      <c r="G691" s="80" t="s">
        <v>231</v>
      </c>
      <c r="H691" s="10"/>
    </row>
    <row r="692" spans="2:8" x14ac:dyDescent="0.25">
      <c r="C692" s="277"/>
      <c r="D692" s="117"/>
      <c r="E692" s="299"/>
      <c r="F692" s="288"/>
      <c r="G692" s="80" t="s">
        <v>231</v>
      </c>
      <c r="H692" s="10"/>
    </row>
    <row r="693" spans="2:8" x14ac:dyDescent="0.25">
      <c r="B693" s="280">
        <v>270</v>
      </c>
      <c r="C693" s="277"/>
      <c r="D693" s="117" t="s">
        <v>189</v>
      </c>
      <c r="E693" s="299"/>
      <c r="F693" s="288"/>
      <c r="G693" s="80" t="s">
        <v>231</v>
      </c>
      <c r="H693" s="10"/>
    </row>
    <row r="694" spans="2:8" x14ac:dyDescent="0.25">
      <c r="B694" s="280">
        <v>0.75</v>
      </c>
      <c r="C694" s="277"/>
      <c r="D694" s="7"/>
      <c r="E694" s="299">
        <f>C702</f>
        <v>307.8</v>
      </c>
      <c r="F694" s="288" t="s">
        <v>6</v>
      </c>
      <c r="G694" s="80" t="s">
        <v>231</v>
      </c>
      <c r="H694" s="10"/>
    </row>
    <row r="695" spans="2:8" x14ac:dyDescent="0.25">
      <c r="B695" s="182">
        <v>1.35</v>
      </c>
      <c r="C695" s="279">
        <f>B693*B694*B695</f>
        <v>273.375</v>
      </c>
      <c r="D695" s="117"/>
      <c r="E695" s="299"/>
      <c r="F695" s="288"/>
      <c r="G695" s="80" t="s">
        <v>231</v>
      </c>
      <c r="H695" s="39"/>
    </row>
    <row r="696" spans="2:8" x14ac:dyDescent="0.25">
      <c r="B696" s="280">
        <v>270</v>
      </c>
      <c r="C696" s="277"/>
      <c r="D696" s="117" t="s">
        <v>185</v>
      </c>
      <c r="E696" s="299"/>
      <c r="F696" s="288"/>
      <c r="G696" s="80" t="s">
        <v>231</v>
      </c>
      <c r="H696" s="39"/>
    </row>
    <row r="697" spans="2:8" x14ac:dyDescent="0.25">
      <c r="B697" s="280">
        <v>0.5</v>
      </c>
      <c r="C697" s="277"/>
      <c r="D697" s="117"/>
      <c r="E697" s="299"/>
      <c r="F697" s="288"/>
      <c r="G697" s="80" t="s">
        <v>231</v>
      </c>
      <c r="H697" s="39"/>
    </row>
    <row r="698" spans="2:8" x14ac:dyDescent="0.25">
      <c r="B698" s="182">
        <v>0.16</v>
      </c>
      <c r="C698" s="279">
        <f>B696*B697*B698</f>
        <v>21.6</v>
      </c>
      <c r="D698" s="117"/>
      <c r="E698" s="299"/>
      <c r="F698" s="288"/>
      <c r="G698" s="80" t="s">
        <v>231</v>
      </c>
      <c r="H698" s="10"/>
    </row>
    <row r="699" spans="2:8" x14ac:dyDescent="0.25">
      <c r="B699" s="280">
        <v>270</v>
      </c>
      <c r="C699" s="277"/>
      <c r="D699" s="117"/>
      <c r="E699" s="299"/>
      <c r="F699" s="288"/>
      <c r="G699" s="80" t="s">
        <v>231</v>
      </c>
      <c r="H699" s="10"/>
    </row>
    <row r="700" spans="2:8" x14ac:dyDescent="0.25">
      <c r="B700" s="280">
        <v>0.25</v>
      </c>
      <c r="C700" s="277"/>
      <c r="D700" s="117"/>
      <c r="E700" s="299"/>
      <c r="F700" s="288"/>
      <c r="G700" s="80" t="s">
        <v>231</v>
      </c>
      <c r="H700" s="10"/>
    </row>
    <row r="701" spans="2:8" x14ac:dyDescent="0.25">
      <c r="B701" s="182">
        <v>0.19</v>
      </c>
      <c r="C701" s="279">
        <f>B699*B700*B701</f>
        <v>12.824999999999999</v>
      </c>
      <c r="D701" s="117"/>
      <c r="E701" s="299"/>
      <c r="F701" s="288"/>
      <c r="G701" s="80" t="s">
        <v>231</v>
      </c>
      <c r="H701" s="10"/>
    </row>
    <row r="702" spans="2:8" x14ac:dyDescent="0.25">
      <c r="C702" s="277">
        <f>SUM(C695:C701)</f>
        <v>307.8</v>
      </c>
      <c r="D702" s="117"/>
      <c r="E702" s="299"/>
      <c r="F702" s="288"/>
      <c r="G702" s="80" t="s">
        <v>231</v>
      </c>
      <c r="H702" s="10"/>
    </row>
    <row r="703" spans="2:8" x14ac:dyDescent="0.25">
      <c r="C703" s="277"/>
      <c r="D703" s="117"/>
      <c r="E703" s="299"/>
      <c r="F703" s="288"/>
      <c r="G703" s="80" t="s">
        <v>231</v>
      </c>
      <c r="H703" s="10"/>
    </row>
    <row r="704" spans="2:8" x14ac:dyDescent="0.25">
      <c r="C704" s="277"/>
      <c r="D704" s="117"/>
      <c r="E704" s="299"/>
      <c r="F704" s="288"/>
      <c r="G704" s="80" t="s">
        <v>231</v>
      </c>
      <c r="H704" s="10"/>
    </row>
    <row r="705" spans="2:8" x14ac:dyDescent="0.25">
      <c r="B705" s="280">
        <v>536.04999999999995</v>
      </c>
      <c r="C705" s="277"/>
      <c r="D705" s="117" t="s">
        <v>189</v>
      </c>
      <c r="E705" s="299"/>
      <c r="F705" s="288"/>
      <c r="G705" s="80" t="s">
        <v>231</v>
      </c>
      <c r="H705" s="10"/>
    </row>
    <row r="706" spans="2:8" x14ac:dyDescent="0.25">
      <c r="B706" s="280">
        <v>0.75</v>
      </c>
      <c r="C706" s="277"/>
      <c r="D706" s="117" t="s">
        <v>184</v>
      </c>
      <c r="E706" s="299">
        <f>C714</f>
        <v>651.30074999999988</v>
      </c>
      <c r="F706" s="288" t="s">
        <v>6</v>
      </c>
      <c r="G706" s="80" t="s">
        <v>231</v>
      </c>
      <c r="H706" s="10"/>
    </row>
    <row r="707" spans="2:8" x14ac:dyDescent="0.25">
      <c r="B707" s="182">
        <v>1.45</v>
      </c>
      <c r="C707" s="279">
        <f>B705*B706*B707</f>
        <v>582.95437499999991</v>
      </c>
      <c r="D707" s="117"/>
      <c r="E707" s="299"/>
      <c r="F707" s="288"/>
      <c r="G707" s="80" t="s">
        <v>231</v>
      </c>
      <c r="H707" s="10"/>
    </row>
    <row r="708" spans="2:8" x14ac:dyDescent="0.25">
      <c r="B708" s="280">
        <f>B705</f>
        <v>536.04999999999995</v>
      </c>
      <c r="C708" s="277"/>
      <c r="D708" s="117"/>
      <c r="E708" s="299"/>
      <c r="F708" s="288"/>
      <c r="G708" s="80" t="s">
        <v>231</v>
      </c>
      <c r="H708" s="10"/>
    </row>
    <row r="709" spans="2:8" x14ac:dyDescent="0.25">
      <c r="B709" s="280">
        <v>0.5</v>
      </c>
      <c r="C709" s="277"/>
      <c r="D709" s="117"/>
      <c r="E709" s="299"/>
      <c r="F709" s="288"/>
      <c r="G709" s="80"/>
      <c r="H709" s="10"/>
    </row>
    <row r="710" spans="2:8" x14ac:dyDescent="0.25">
      <c r="B710" s="182">
        <v>0.16</v>
      </c>
      <c r="C710" s="279">
        <f>B708*B709*B710</f>
        <v>42.884</v>
      </c>
      <c r="D710" s="117"/>
      <c r="E710" s="299"/>
      <c r="F710" s="288"/>
      <c r="G710" s="80"/>
      <c r="H710" s="10"/>
    </row>
    <row r="711" spans="2:8" x14ac:dyDescent="0.25">
      <c r="B711" s="280">
        <f>B705</f>
        <v>536.04999999999995</v>
      </c>
      <c r="C711" s="277"/>
      <c r="D711" s="117"/>
      <c r="E711" s="299"/>
      <c r="F711" s="288"/>
      <c r="G711" s="80"/>
      <c r="H711" s="10"/>
    </row>
    <row r="712" spans="2:8" x14ac:dyDescent="0.25">
      <c r="B712" s="280">
        <v>0.25</v>
      </c>
      <c r="C712" s="277"/>
      <c r="D712" s="117"/>
      <c r="E712" s="299"/>
      <c r="F712" s="288"/>
      <c r="G712" s="80"/>
      <c r="H712" s="10"/>
    </row>
    <row r="713" spans="2:8" x14ac:dyDescent="0.25">
      <c r="B713" s="182">
        <v>0.19</v>
      </c>
      <c r="C713" s="279">
        <f>B711*B712*B713</f>
        <v>25.462374999999998</v>
      </c>
      <c r="D713" s="117"/>
      <c r="E713" s="299"/>
      <c r="F713" s="288"/>
      <c r="G713" s="80" t="s">
        <v>231</v>
      </c>
      <c r="H713" s="10"/>
    </row>
    <row r="714" spans="2:8" x14ac:dyDescent="0.25">
      <c r="C714" s="277">
        <f>SUM(C707:C713)</f>
        <v>651.30074999999988</v>
      </c>
      <c r="D714" s="117"/>
      <c r="E714" s="299"/>
      <c r="F714" s="288"/>
      <c r="G714" s="80" t="s">
        <v>231</v>
      </c>
      <c r="H714" s="39"/>
    </row>
    <row r="715" spans="2:8" x14ac:dyDescent="0.25">
      <c r="C715" s="277"/>
      <c r="D715" s="117"/>
      <c r="E715" s="299"/>
      <c r="F715" s="288"/>
      <c r="G715" s="80" t="s">
        <v>231</v>
      </c>
      <c r="H715" s="10"/>
    </row>
    <row r="716" spans="2:8" x14ac:dyDescent="0.25">
      <c r="C716" s="277"/>
      <c r="D716" s="117"/>
      <c r="E716" s="299"/>
      <c r="F716" s="288"/>
      <c r="G716" s="80" t="s">
        <v>231</v>
      </c>
      <c r="H716" s="10"/>
    </row>
    <row r="717" spans="2:8" ht="13" x14ac:dyDescent="0.3">
      <c r="C717" s="277"/>
      <c r="D717" s="110" t="s">
        <v>169</v>
      </c>
      <c r="E717" s="299"/>
      <c r="F717" s="288"/>
      <c r="G717" s="80" t="s">
        <v>231</v>
      </c>
      <c r="H717" s="10"/>
    </row>
    <row r="718" spans="2:8" ht="13" x14ac:dyDescent="0.3">
      <c r="C718" s="277"/>
      <c r="D718" s="110" t="s">
        <v>13</v>
      </c>
      <c r="E718" s="299"/>
      <c r="F718" s="288"/>
      <c r="G718" s="80" t="s">
        <v>231</v>
      </c>
      <c r="H718" s="10"/>
    </row>
    <row r="719" spans="2:8" x14ac:dyDescent="0.25">
      <c r="C719" s="277"/>
      <c r="D719" s="117"/>
      <c r="F719" s="206"/>
      <c r="G719" s="80" t="s">
        <v>231</v>
      </c>
      <c r="H719" s="10"/>
    </row>
    <row r="720" spans="2:8" x14ac:dyDescent="0.25">
      <c r="B720" s="280">
        <v>1251.5</v>
      </c>
      <c r="C720" s="277"/>
      <c r="D720" s="117" t="s">
        <v>189</v>
      </c>
      <c r="E720" s="299">
        <f>C729</f>
        <v>1426.71</v>
      </c>
      <c r="F720" s="288" t="s">
        <v>6</v>
      </c>
      <c r="G720" s="80" t="s">
        <v>231</v>
      </c>
      <c r="H720" s="10"/>
    </row>
    <row r="721" spans="2:8" x14ac:dyDescent="0.25">
      <c r="B721" s="280">
        <v>0.75</v>
      </c>
      <c r="C721" s="277"/>
      <c r="D721" s="117"/>
      <c r="E721" s="299"/>
      <c r="F721" s="288"/>
      <c r="G721" s="80" t="s">
        <v>231</v>
      </c>
      <c r="H721" s="10"/>
    </row>
    <row r="722" spans="2:8" x14ac:dyDescent="0.25">
      <c r="B722" s="182">
        <v>1.35</v>
      </c>
      <c r="C722" s="279">
        <f>B720*B721*B722</f>
        <v>1267.1437500000002</v>
      </c>
      <c r="D722" s="117" t="s">
        <v>185</v>
      </c>
      <c r="E722" s="299"/>
      <c r="F722" s="288"/>
      <c r="G722" s="80" t="s">
        <v>231</v>
      </c>
      <c r="H722" s="10"/>
    </row>
    <row r="723" spans="2:8" x14ac:dyDescent="0.25">
      <c r="B723" s="280">
        <f>B720</f>
        <v>1251.5</v>
      </c>
      <c r="C723" s="277"/>
      <c r="D723" s="117"/>
      <c r="E723" s="299"/>
      <c r="F723" s="288"/>
      <c r="G723" s="80" t="s">
        <v>231</v>
      </c>
      <c r="H723" s="10"/>
    </row>
    <row r="724" spans="2:8" x14ac:dyDescent="0.25">
      <c r="B724" s="280">
        <v>0.5</v>
      </c>
      <c r="C724" s="277"/>
      <c r="D724" s="117"/>
      <c r="E724" s="299"/>
      <c r="F724" s="288"/>
      <c r="G724" s="80" t="s">
        <v>231</v>
      </c>
      <c r="H724" s="10"/>
    </row>
    <row r="725" spans="2:8" x14ac:dyDescent="0.25">
      <c r="B725" s="182">
        <v>0.16</v>
      </c>
      <c r="C725" s="279">
        <f>B723*B724*B725</f>
        <v>100.12</v>
      </c>
      <c r="D725" s="117"/>
      <c r="E725" s="299"/>
      <c r="F725" s="288"/>
      <c r="G725" s="80" t="s">
        <v>231</v>
      </c>
      <c r="H725" s="10"/>
    </row>
    <row r="726" spans="2:8" x14ac:dyDescent="0.25">
      <c r="B726" s="280">
        <f>B720</f>
        <v>1251.5</v>
      </c>
      <c r="C726" s="277"/>
      <c r="D726" s="117"/>
      <c r="E726" s="299"/>
      <c r="F726" s="288"/>
      <c r="G726" s="80" t="s">
        <v>231</v>
      </c>
      <c r="H726" s="10"/>
    </row>
    <row r="727" spans="2:8" x14ac:dyDescent="0.25">
      <c r="B727" s="280">
        <v>0.25</v>
      </c>
      <c r="C727" s="277"/>
      <c r="D727" s="117"/>
      <c r="E727" s="299"/>
      <c r="F727" s="288"/>
      <c r="G727" s="80" t="s">
        <v>231</v>
      </c>
      <c r="H727" s="10"/>
    </row>
    <row r="728" spans="2:8" x14ac:dyDescent="0.25">
      <c r="B728" s="182">
        <v>0.19</v>
      </c>
      <c r="C728" s="279">
        <f>B726*B727*B728</f>
        <v>59.446249999999999</v>
      </c>
      <c r="D728" s="117"/>
      <c r="E728" s="299"/>
      <c r="F728" s="288"/>
      <c r="G728" s="80" t="s">
        <v>231</v>
      </c>
      <c r="H728" s="10"/>
    </row>
    <row r="729" spans="2:8" x14ac:dyDescent="0.25">
      <c r="C729" s="277">
        <f>SUM(C722:C728)</f>
        <v>1426.71</v>
      </c>
      <c r="D729" s="117"/>
      <c r="E729" s="299"/>
      <c r="F729" s="288"/>
      <c r="G729" s="80" t="s">
        <v>231</v>
      </c>
      <c r="H729" s="10"/>
    </row>
    <row r="730" spans="2:8" x14ac:dyDescent="0.25">
      <c r="C730" s="277"/>
      <c r="D730" s="117"/>
      <c r="E730" s="299"/>
      <c r="F730" s="288"/>
      <c r="G730" s="80" t="s">
        <v>231</v>
      </c>
      <c r="H730" s="10"/>
    </row>
    <row r="731" spans="2:8" x14ac:dyDescent="0.25">
      <c r="C731" s="277"/>
      <c r="D731" s="117"/>
      <c r="E731" s="299"/>
      <c r="F731" s="288"/>
      <c r="G731" s="80" t="s">
        <v>231</v>
      </c>
      <c r="H731" s="39"/>
    </row>
    <row r="732" spans="2:8" x14ac:dyDescent="0.25">
      <c r="C732" s="277"/>
      <c r="D732" s="117"/>
      <c r="E732" s="299"/>
      <c r="F732" s="288"/>
      <c r="G732" s="80" t="s">
        <v>231</v>
      </c>
      <c r="H732" s="39"/>
    </row>
    <row r="733" spans="2:8" x14ac:dyDescent="0.25">
      <c r="C733" s="277"/>
      <c r="D733" s="117"/>
      <c r="E733" s="299"/>
      <c r="F733" s="288"/>
      <c r="G733" s="80" t="s">
        <v>231</v>
      </c>
      <c r="H733" s="39"/>
    </row>
    <row r="734" spans="2:8" x14ac:dyDescent="0.25">
      <c r="C734" s="277"/>
      <c r="D734" s="117"/>
      <c r="E734" s="299"/>
      <c r="F734" s="288"/>
      <c r="G734" s="80" t="s">
        <v>231</v>
      </c>
      <c r="H734" s="39"/>
    </row>
    <row r="735" spans="2:8" ht="13" x14ac:dyDescent="0.3">
      <c r="C735" s="277"/>
      <c r="D735" s="110" t="s">
        <v>170</v>
      </c>
      <c r="E735" s="299"/>
      <c r="F735" s="288"/>
      <c r="G735" s="80" t="s">
        <v>231</v>
      </c>
      <c r="H735" s="39"/>
    </row>
    <row r="736" spans="2:8" x14ac:dyDescent="0.25">
      <c r="C736" s="277"/>
      <c r="D736" s="117"/>
      <c r="E736" s="299"/>
      <c r="F736" s="288"/>
      <c r="G736" s="80" t="s">
        <v>231</v>
      </c>
      <c r="H736" s="39"/>
    </row>
    <row r="737" spans="1:9" x14ac:dyDescent="0.25">
      <c r="B737" s="280">
        <v>490</v>
      </c>
      <c r="C737" s="277"/>
      <c r="D737" s="117" t="s">
        <v>189</v>
      </c>
      <c r="E737" s="299">
        <f>C746</f>
        <v>558.6</v>
      </c>
      <c r="F737" s="288" t="s">
        <v>6</v>
      </c>
      <c r="G737" s="80" t="s">
        <v>231</v>
      </c>
      <c r="H737" s="39"/>
    </row>
    <row r="738" spans="1:9" x14ac:dyDescent="0.25">
      <c r="B738" s="280">
        <v>0.75</v>
      </c>
      <c r="C738" s="277"/>
      <c r="D738" s="117"/>
      <c r="E738" s="299"/>
      <c r="F738" s="288"/>
      <c r="G738" s="80" t="s">
        <v>231</v>
      </c>
      <c r="H738" s="39"/>
    </row>
    <row r="739" spans="1:9" x14ac:dyDescent="0.25">
      <c r="B739" s="182">
        <v>1.35</v>
      </c>
      <c r="C739" s="279">
        <f>B737*B738*B739</f>
        <v>496.12500000000006</v>
      </c>
      <c r="D739" s="117" t="s">
        <v>185</v>
      </c>
      <c r="E739" s="299"/>
      <c r="F739" s="288"/>
      <c r="G739" s="80" t="s">
        <v>231</v>
      </c>
      <c r="H739" s="39"/>
    </row>
    <row r="740" spans="1:9" s="162" customFormat="1" ht="13" x14ac:dyDescent="0.25">
      <c r="A740" s="274"/>
      <c r="B740" s="280">
        <f>B737</f>
        <v>490</v>
      </c>
      <c r="C740" s="277"/>
      <c r="D740" s="117"/>
      <c r="E740" s="299"/>
      <c r="F740" s="288"/>
      <c r="G740" s="80" t="s">
        <v>231</v>
      </c>
      <c r="H740" s="185"/>
      <c r="I740" s="159"/>
    </row>
    <row r="741" spans="1:9" s="162" customFormat="1" ht="13" x14ac:dyDescent="0.25">
      <c r="A741" s="274"/>
      <c r="B741" s="280">
        <v>0.5</v>
      </c>
      <c r="C741" s="277"/>
      <c r="D741" s="117"/>
      <c r="E741" s="299"/>
      <c r="F741" s="288"/>
      <c r="G741" s="80" t="s">
        <v>231</v>
      </c>
      <c r="H741" s="185"/>
      <c r="I741" s="159"/>
    </row>
    <row r="742" spans="1:9" x14ac:dyDescent="0.25">
      <c r="B742" s="182">
        <v>0.16</v>
      </c>
      <c r="C742" s="279">
        <f>B740*B741*B742</f>
        <v>39.200000000000003</v>
      </c>
      <c r="D742" s="117"/>
      <c r="E742" s="299"/>
      <c r="F742" s="288"/>
      <c r="G742" s="80" t="s">
        <v>231</v>
      </c>
      <c r="H742" s="39"/>
    </row>
    <row r="743" spans="1:9" x14ac:dyDescent="0.25">
      <c r="B743" s="280">
        <f>B737</f>
        <v>490</v>
      </c>
      <c r="C743" s="277"/>
      <c r="D743" s="117"/>
      <c r="E743" s="299"/>
      <c r="F743" s="288"/>
      <c r="G743" s="80" t="s">
        <v>231</v>
      </c>
      <c r="H743" s="39"/>
    </row>
    <row r="744" spans="1:9" x14ac:dyDescent="0.25">
      <c r="B744" s="280">
        <v>0.25</v>
      </c>
      <c r="C744" s="277"/>
      <c r="D744" s="117"/>
      <c r="E744" s="299"/>
      <c r="F744" s="288"/>
      <c r="G744" s="80" t="s">
        <v>231</v>
      </c>
      <c r="H744" s="10"/>
    </row>
    <row r="745" spans="1:9" x14ac:dyDescent="0.25">
      <c r="B745" s="182">
        <v>0.19</v>
      </c>
      <c r="C745" s="279">
        <f>B743*B744*B745</f>
        <v>23.274999999999999</v>
      </c>
      <c r="D745" s="117"/>
      <c r="E745" s="299"/>
      <c r="F745" s="288"/>
      <c r="G745" s="80" t="s">
        <v>231</v>
      </c>
      <c r="H745" s="10"/>
    </row>
    <row r="746" spans="1:9" x14ac:dyDescent="0.25">
      <c r="C746" s="277">
        <f>SUM(C739:C745)</f>
        <v>558.6</v>
      </c>
      <c r="D746" s="117"/>
      <c r="E746" s="299"/>
      <c r="F746" s="288"/>
      <c r="G746" s="80" t="s">
        <v>231</v>
      </c>
      <c r="H746" s="10"/>
    </row>
    <row r="747" spans="1:9" x14ac:dyDescent="0.25">
      <c r="C747" s="277"/>
      <c r="D747" s="117"/>
      <c r="E747" s="299"/>
      <c r="F747" s="288"/>
      <c r="G747" s="80" t="s">
        <v>231</v>
      </c>
      <c r="H747" s="10"/>
    </row>
    <row r="748" spans="1:9" x14ac:dyDescent="0.25">
      <c r="C748" s="277"/>
      <c r="D748" s="117"/>
      <c r="E748" s="299"/>
      <c r="F748" s="288"/>
      <c r="G748" s="80" t="s">
        <v>231</v>
      </c>
      <c r="H748" s="10"/>
    </row>
    <row r="749" spans="1:9" x14ac:dyDescent="0.25">
      <c r="B749" s="280">
        <v>510</v>
      </c>
      <c r="C749" s="277"/>
      <c r="D749" s="117" t="s">
        <v>189</v>
      </c>
      <c r="E749" s="299"/>
      <c r="F749" s="288"/>
      <c r="G749" s="80" t="s">
        <v>231</v>
      </c>
      <c r="H749" s="10"/>
    </row>
    <row r="750" spans="1:9" x14ac:dyDescent="0.25">
      <c r="B750" s="280">
        <v>0.75</v>
      </c>
      <c r="C750" s="277"/>
      <c r="D750" s="117" t="s">
        <v>184</v>
      </c>
      <c r="E750" s="299">
        <f>C758</f>
        <v>619.65</v>
      </c>
      <c r="F750" s="288" t="s">
        <v>6</v>
      </c>
      <c r="G750" s="80" t="s">
        <v>231</v>
      </c>
      <c r="H750" s="10"/>
    </row>
    <row r="751" spans="1:9" x14ac:dyDescent="0.25">
      <c r="B751" s="182">
        <v>1.45</v>
      </c>
      <c r="C751" s="279">
        <f>B749*B750*B751</f>
        <v>554.625</v>
      </c>
      <c r="D751" s="117"/>
      <c r="E751" s="299"/>
      <c r="F751" s="288"/>
      <c r="G751" s="80" t="s">
        <v>231</v>
      </c>
      <c r="H751" s="10"/>
    </row>
    <row r="752" spans="1:9" x14ac:dyDescent="0.25">
      <c r="B752" s="280">
        <f>B749</f>
        <v>510</v>
      </c>
      <c r="C752" s="277"/>
      <c r="D752" s="117"/>
      <c r="E752" s="299"/>
      <c r="F752" s="288"/>
      <c r="G752" s="80" t="s">
        <v>231</v>
      </c>
      <c r="H752" s="10"/>
    </row>
    <row r="753" spans="2:8" x14ac:dyDescent="0.25">
      <c r="B753" s="280">
        <v>0.5</v>
      </c>
      <c r="C753" s="277"/>
      <c r="D753" s="117"/>
      <c r="E753" s="299"/>
      <c r="F753" s="288"/>
      <c r="G753" s="80" t="s">
        <v>231</v>
      </c>
      <c r="H753" s="10"/>
    </row>
    <row r="754" spans="2:8" x14ac:dyDescent="0.25">
      <c r="B754" s="182">
        <v>0.16</v>
      </c>
      <c r="C754" s="279">
        <f>B752*B753*B754</f>
        <v>40.800000000000004</v>
      </c>
      <c r="D754" s="117"/>
      <c r="E754" s="299"/>
      <c r="F754" s="288"/>
      <c r="G754" s="80" t="s">
        <v>231</v>
      </c>
      <c r="H754" s="10"/>
    </row>
    <row r="755" spans="2:8" x14ac:dyDescent="0.25">
      <c r="B755" s="280">
        <f>B749</f>
        <v>510</v>
      </c>
      <c r="C755" s="277"/>
      <c r="D755" s="117"/>
      <c r="E755" s="299"/>
      <c r="F755" s="288"/>
      <c r="G755" s="80" t="s">
        <v>231</v>
      </c>
      <c r="H755" s="39"/>
    </row>
    <row r="756" spans="2:8" x14ac:dyDescent="0.25">
      <c r="B756" s="280">
        <v>0.25</v>
      </c>
      <c r="C756" s="277"/>
      <c r="D756" s="117"/>
      <c r="E756" s="299"/>
      <c r="F756" s="288"/>
      <c r="G756" s="80" t="s">
        <v>231</v>
      </c>
      <c r="H756" s="39"/>
    </row>
    <row r="757" spans="2:8" x14ac:dyDescent="0.25">
      <c r="B757" s="182">
        <v>0.19</v>
      </c>
      <c r="C757" s="279">
        <f>B755*B756*B757</f>
        <v>24.225000000000001</v>
      </c>
      <c r="D757" s="117"/>
      <c r="E757" s="299"/>
      <c r="F757" s="288"/>
      <c r="G757" s="80" t="s">
        <v>231</v>
      </c>
      <c r="H757" s="39"/>
    </row>
    <row r="758" spans="2:8" x14ac:dyDescent="0.25">
      <c r="C758" s="277">
        <f>SUM(C751:C757)</f>
        <v>619.65</v>
      </c>
      <c r="D758" s="117"/>
      <c r="E758" s="299"/>
      <c r="F758" s="288"/>
      <c r="G758" s="80" t="s">
        <v>231</v>
      </c>
      <c r="H758" s="39"/>
    </row>
    <row r="759" spans="2:8" x14ac:dyDescent="0.25">
      <c r="C759" s="277"/>
      <c r="D759" s="117"/>
      <c r="E759" s="299"/>
      <c r="F759" s="288"/>
      <c r="G759" s="80" t="s">
        <v>231</v>
      </c>
      <c r="H759" s="39"/>
    </row>
    <row r="760" spans="2:8" ht="13" x14ac:dyDescent="0.25">
      <c r="B760" s="318"/>
      <c r="C760" s="312"/>
      <c r="D760" s="117"/>
      <c r="E760" s="299"/>
      <c r="F760" s="288"/>
      <c r="G760" s="80" t="s">
        <v>231</v>
      </c>
      <c r="H760" s="39"/>
    </row>
    <row r="761" spans="2:8" ht="13" x14ac:dyDescent="0.3">
      <c r="B761" s="318"/>
      <c r="C761" s="312"/>
      <c r="D761" s="110" t="s">
        <v>171</v>
      </c>
      <c r="E761" s="302"/>
      <c r="F761" s="290"/>
      <c r="G761" s="80" t="s">
        <v>231</v>
      </c>
      <c r="H761" s="39"/>
    </row>
    <row r="762" spans="2:8" ht="13" x14ac:dyDescent="0.3">
      <c r="C762" s="277"/>
      <c r="D762" s="110" t="s">
        <v>16</v>
      </c>
      <c r="E762" s="302"/>
      <c r="F762" s="290"/>
      <c r="G762" s="80" t="s">
        <v>231</v>
      </c>
      <c r="H762" s="39"/>
    </row>
    <row r="763" spans="2:8" x14ac:dyDescent="0.25">
      <c r="C763" s="277"/>
      <c r="D763" s="117"/>
      <c r="E763" s="299"/>
      <c r="F763" s="288"/>
      <c r="G763" s="80" t="s">
        <v>231</v>
      </c>
      <c r="H763" s="39"/>
    </row>
    <row r="764" spans="2:8" x14ac:dyDescent="0.25">
      <c r="B764" s="280">
        <v>388</v>
      </c>
      <c r="C764" s="277"/>
      <c r="D764" s="117" t="s">
        <v>189</v>
      </c>
      <c r="E764" s="299">
        <f>C773</f>
        <v>442.32000000000005</v>
      </c>
      <c r="F764" s="288" t="s">
        <v>6</v>
      </c>
      <c r="G764" s="80" t="s">
        <v>231</v>
      </c>
      <c r="H764" s="39"/>
    </row>
    <row r="765" spans="2:8" x14ac:dyDescent="0.25">
      <c r="B765" s="280">
        <v>0.75</v>
      </c>
      <c r="C765" s="277"/>
      <c r="D765" s="117"/>
      <c r="E765" s="299"/>
      <c r="F765" s="288"/>
      <c r="G765" s="80" t="s">
        <v>231</v>
      </c>
      <c r="H765" s="39"/>
    </row>
    <row r="766" spans="2:8" x14ac:dyDescent="0.25">
      <c r="B766" s="182">
        <v>1.35</v>
      </c>
      <c r="C766" s="279">
        <f>B764*B765*B766</f>
        <v>392.85</v>
      </c>
      <c r="D766" s="117" t="s">
        <v>185</v>
      </c>
      <c r="E766" s="299"/>
      <c r="F766" s="288"/>
      <c r="G766" s="80" t="s">
        <v>231</v>
      </c>
      <c r="H766" s="39"/>
    </row>
    <row r="767" spans="2:8" x14ac:dyDescent="0.25">
      <c r="B767" s="280">
        <f>B764</f>
        <v>388</v>
      </c>
      <c r="C767" s="277"/>
      <c r="D767" s="7"/>
      <c r="E767" s="304"/>
      <c r="F767" s="7"/>
      <c r="G767" s="80" t="s">
        <v>231</v>
      </c>
      <c r="H767" s="39"/>
    </row>
    <row r="768" spans="2:8" x14ac:dyDescent="0.25">
      <c r="B768" s="280">
        <v>0.5</v>
      </c>
      <c r="C768" s="277"/>
      <c r="D768" s="117"/>
      <c r="E768" s="299"/>
      <c r="F768" s="288"/>
      <c r="G768" s="80" t="s">
        <v>231</v>
      </c>
      <c r="H768" s="39"/>
    </row>
    <row r="769" spans="1:8" x14ac:dyDescent="0.25">
      <c r="B769" s="182">
        <v>0.16</v>
      </c>
      <c r="C769" s="279">
        <f>B767*B768*B769</f>
        <v>31.04</v>
      </c>
      <c r="D769" s="117"/>
      <c r="E769" s="299"/>
      <c r="F769" s="288"/>
      <c r="G769" s="80" t="s">
        <v>231</v>
      </c>
      <c r="H769" s="39"/>
    </row>
    <row r="770" spans="1:8" x14ac:dyDescent="0.25">
      <c r="B770" s="280">
        <f>B764</f>
        <v>388</v>
      </c>
      <c r="C770" s="277"/>
      <c r="D770" s="117"/>
      <c r="E770" s="299"/>
      <c r="F770" s="288"/>
      <c r="G770" s="80" t="s">
        <v>231</v>
      </c>
      <c r="H770" s="39"/>
    </row>
    <row r="771" spans="1:8" x14ac:dyDescent="0.25">
      <c r="B771" s="280">
        <v>0.25</v>
      </c>
      <c r="C771" s="277"/>
      <c r="D771" s="117"/>
      <c r="E771" s="299"/>
      <c r="F771" s="288"/>
      <c r="G771" s="80" t="s">
        <v>231</v>
      </c>
      <c r="H771" s="39"/>
    </row>
    <row r="772" spans="1:8" x14ac:dyDescent="0.25">
      <c r="B772" s="182">
        <v>0.19</v>
      </c>
      <c r="C772" s="279">
        <f>B770*B771*B772</f>
        <v>18.43</v>
      </c>
      <c r="D772" s="117"/>
      <c r="E772" s="299"/>
      <c r="F772" s="288"/>
      <c r="G772" s="80" t="s">
        <v>231</v>
      </c>
      <c r="H772" s="39"/>
    </row>
    <row r="773" spans="1:8" x14ac:dyDescent="0.25">
      <c r="A773" s="51">
        <v>2</v>
      </c>
      <c r="C773" s="277">
        <f>SUM(C766:C772)</f>
        <v>442.32000000000005</v>
      </c>
      <c r="D773" s="117"/>
      <c r="E773" s="299"/>
      <c r="F773" s="288"/>
      <c r="G773" s="80" t="s">
        <v>231</v>
      </c>
      <c r="H773" s="39"/>
    </row>
    <row r="774" spans="1:8" x14ac:dyDescent="0.25">
      <c r="C774" s="277"/>
      <c r="D774" s="117"/>
      <c r="E774" s="299"/>
      <c r="F774" s="288"/>
      <c r="G774" s="80" t="s">
        <v>231</v>
      </c>
      <c r="H774" s="39"/>
    </row>
    <row r="775" spans="1:8" x14ac:dyDescent="0.25">
      <c r="A775" s="51">
        <v>2</v>
      </c>
      <c r="C775" s="277"/>
      <c r="D775" s="117"/>
      <c r="E775" s="299"/>
      <c r="F775" s="288"/>
      <c r="G775" s="80" t="s">
        <v>231</v>
      </c>
      <c r="H775" s="39"/>
    </row>
    <row r="776" spans="1:8" x14ac:dyDescent="0.25">
      <c r="B776" s="280">
        <v>620</v>
      </c>
      <c r="C776" s="277"/>
      <c r="D776" s="117" t="s">
        <v>189</v>
      </c>
      <c r="E776" s="299"/>
      <c r="F776" s="288"/>
      <c r="G776" s="80" t="s">
        <v>231</v>
      </c>
      <c r="H776" s="39"/>
    </row>
    <row r="777" spans="1:8" x14ac:dyDescent="0.25">
      <c r="B777" s="280">
        <v>0.75</v>
      </c>
      <c r="C777" s="277"/>
      <c r="D777" s="117" t="s">
        <v>184</v>
      </c>
      <c r="E777" s="299">
        <f>C785</f>
        <v>753.30000000000007</v>
      </c>
      <c r="F777" s="288" t="s">
        <v>6</v>
      </c>
      <c r="G777" s="80" t="s">
        <v>231</v>
      </c>
      <c r="H777" s="39"/>
    </row>
    <row r="778" spans="1:8" x14ac:dyDescent="0.25">
      <c r="B778" s="182">
        <v>1.45</v>
      </c>
      <c r="C778" s="279">
        <f>B776*B777*B778</f>
        <v>674.25</v>
      </c>
      <c r="D778" s="117"/>
      <c r="E778" s="299"/>
      <c r="F778" s="288"/>
      <c r="G778" s="80" t="s">
        <v>231</v>
      </c>
      <c r="H778" s="39"/>
    </row>
    <row r="779" spans="1:8" x14ac:dyDescent="0.25">
      <c r="B779" s="280">
        <f>B776</f>
        <v>620</v>
      </c>
      <c r="C779" s="277"/>
      <c r="D779" s="117"/>
      <c r="E779" s="299"/>
      <c r="F779" s="288"/>
      <c r="G779" s="80" t="s">
        <v>231</v>
      </c>
      <c r="H779" s="39"/>
    </row>
    <row r="780" spans="1:8" x14ac:dyDescent="0.25">
      <c r="B780" s="280">
        <v>0.5</v>
      </c>
      <c r="C780" s="277"/>
      <c r="D780" s="117"/>
      <c r="E780" s="299"/>
      <c r="F780" s="288"/>
      <c r="G780" s="80" t="s">
        <v>231</v>
      </c>
      <c r="H780" s="39"/>
    </row>
    <row r="781" spans="1:8" x14ac:dyDescent="0.25">
      <c r="B781" s="182">
        <v>0.16</v>
      </c>
      <c r="C781" s="279">
        <f>B779*B780*B781</f>
        <v>49.6</v>
      </c>
      <c r="D781" s="117"/>
      <c r="E781" s="299"/>
      <c r="F781" s="288"/>
      <c r="G781" s="80" t="s">
        <v>231</v>
      </c>
      <c r="H781" s="39"/>
    </row>
    <row r="782" spans="1:8" x14ac:dyDescent="0.25">
      <c r="B782" s="280">
        <f>B776</f>
        <v>620</v>
      </c>
      <c r="C782" s="277"/>
      <c r="D782" s="117"/>
      <c r="E782" s="299"/>
      <c r="F782" s="288"/>
      <c r="G782" s="80" t="s">
        <v>231</v>
      </c>
      <c r="H782" s="39"/>
    </row>
    <row r="783" spans="1:8" x14ac:dyDescent="0.25">
      <c r="B783" s="280">
        <v>0.25</v>
      </c>
      <c r="C783" s="277"/>
      <c r="D783" s="117"/>
      <c r="E783" s="299"/>
      <c r="F783" s="288"/>
      <c r="G783" s="80" t="s">
        <v>231</v>
      </c>
      <c r="H783" s="39"/>
    </row>
    <row r="784" spans="1:8" x14ac:dyDescent="0.25">
      <c r="B784" s="182">
        <v>0.19</v>
      </c>
      <c r="C784" s="279">
        <f>B782*B783*B784</f>
        <v>29.45</v>
      </c>
      <c r="D784" s="117"/>
      <c r="E784" s="299"/>
      <c r="F784" s="288"/>
      <c r="G784" s="80" t="s">
        <v>231</v>
      </c>
      <c r="H784" s="39"/>
    </row>
    <row r="785" spans="2:9" x14ac:dyDescent="0.25">
      <c r="C785" s="277">
        <f>SUM(C778:C784)</f>
        <v>753.30000000000007</v>
      </c>
      <c r="D785" s="117"/>
      <c r="E785" s="299"/>
      <c r="F785" s="288"/>
      <c r="G785" s="80" t="s">
        <v>231</v>
      </c>
      <c r="H785" s="39"/>
    </row>
    <row r="786" spans="2:9" ht="13" x14ac:dyDescent="0.3">
      <c r="C786" s="277"/>
      <c r="D786" s="264"/>
      <c r="E786" s="305"/>
      <c r="F786" s="292"/>
      <c r="G786" s="80" t="s">
        <v>231</v>
      </c>
      <c r="H786" s="296">
        <f>SUM(E662:E785)</f>
        <v>5550.3307500000001</v>
      </c>
      <c r="I786" s="414" t="s">
        <v>6</v>
      </c>
    </row>
    <row r="787" spans="2:9" x14ac:dyDescent="0.25">
      <c r="C787" s="277"/>
      <c r="D787" s="117"/>
      <c r="F787" s="206"/>
      <c r="G787" s="80"/>
      <c r="H787" s="10"/>
    </row>
    <row r="788" spans="2:9" ht="13" x14ac:dyDescent="0.3">
      <c r="C788" s="277"/>
      <c r="D788" s="254" t="s">
        <v>232</v>
      </c>
      <c r="F788" s="206"/>
      <c r="G788" s="80"/>
      <c r="H788" s="10"/>
    </row>
    <row r="789" spans="2:9" x14ac:dyDescent="0.25">
      <c r="C789" s="277"/>
      <c r="D789" s="33"/>
      <c r="F789" s="206"/>
      <c r="G789" s="80"/>
      <c r="H789" s="10"/>
    </row>
    <row r="790" spans="2:9" x14ac:dyDescent="0.25">
      <c r="B790" s="313">
        <v>2906.43</v>
      </c>
      <c r="C790" s="313"/>
      <c r="D790" s="33"/>
      <c r="F790" s="206"/>
      <c r="G790" s="80"/>
      <c r="H790" s="10"/>
    </row>
    <row r="791" spans="2:9" ht="13" x14ac:dyDescent="0.25">
      <c r="B791" s="319">
        <v>4.95</v>
      </c>
      <c r="C791" s="313">
        <f>A773*B790*B791</f>
        <v>28773.656999999999</v>
      </c>
      <c r="D791" s="111" t="s">
        <v>190</v>
      </c>
      <c r="E791" s="302">
        <f>C794</f>
        <v>59971.677000000003</v>
      </c>
      <c r="F791" s="288" t="s">
        <v>5</v>
      </c>
      <c r="G791" s="80"/>
      <c r="H791" s="10"/>
    </row>
    <row r="792" spans="2:9" x14ac:dyDescent="0.25">
      <c r="B792" s="313">
        <v>2643.9</v>
      </c>
      <c r="C792" s="313"/>
      <c r="D792" s="113"/>
      <c r="E792" s="299"/>
      <c r="F792" s="288"/>
      <c r="G792" s="80"/>
      <c r="H792" s="10"/>
    </row>
    <row r="793" spans="2:9" x14ac:dyDescent="0.25">
      <c r="B793" s="319">
        <v>5.9</v>
      </c>
      <c r="C793" s="313">
        <f>A775*B792*B793</f>
        <v>31198.020000000004</v>
      </c>
      <c r="D793" s="33"/>
      <c r="F793" s="206"/>
      <c r="G793" s="80"/>
      <c r="H793" s="10"/>
    </row>
    <row r="794" spans="2:9" ht="13" thickBot="1" x14ac:dyDescent="0.3">
      <c r="C794" s="281">
        <f>SUM(C791:C793)</f>
        <v>59971.677000000003</v>
      </c>
      <c r="D794" s="33"/>
      <c r="F794" s="206"/>
      <c r="G794" s="80"/>
      <c r="H794" s="10"/>
    </row>
    <row r="795" spans="2:9" ht="13" thickTop="1" x14ac:dyDescent="0.25">
      <c r="C795" s="277"/>
      <c r="D795" s="33"/>
      <c r="F795" s="206"/>
      <c r="G795" s="80"/>
      <c r="H795" s="10"/>
    </row>
    <row r="796" spans="2:9" x14ac:dyDescent="0.25">
      <c r="D796" s="111"/>
      <c r="E796" s="301"/>
      <c r="G796" s="80"/>
      <c r="H796" s="10"/>
    </row>
    <row r="797" spans="2:9" x14ac:dyDescent="0.25">
      <c r="D797" s="111"/>
      <c r="E797" s="301"/>
      <c r="G797" s="80"/>
      <c r="H797" s="10"/>
    </row>
    <row r="798" spans="2:9" x14ac:dyDescent="0.25">
      <c r="D798" s="111"/>
      <c r="E798" s="301"/>
      <c r="G798" s="80"/>
      <c r="H798" s="10"/>
    </row>
    <row r="799" spans="2:9" x14ac:dyDescent="0.25">
      <c r="D799" s="111"/>
      <c r="E799" s="301"/>
      <c r="G799" s="80"/>
      <c r="H799" s="10"/>
    </row>
    <row r="800" spans="2:9" x14ac:dyDescent="0.25">
      <c r="D800" s="111"/>
      <c r="E800" s="301"/>
      <c r="G800" s="80"/>
      <c r="H800" s="10"/>
    </row>
    <row r="801" spans="4:8" x14ac:dyDescent="0.25">
      <c r="D801" s="111"/>
      <c r="E801" s="301"/>
      <c r="G801" s="80"/>
      <c r="H801" s="10"/>
    </row>
    <row r="802" spans="4:8" x14ac:dyDescent="0.25">
      <c r="D802" s="111"/>
      <c r="E802" s="301"/>
      <c r="G802" s="80"/>
      <c r="H802" s="10"/>
    </row>
    <row r="803" spans="4:8" x14ac:dyDescent="0.25">
      <c r="D803" s="111"/>
      <c r="E803" s="301"/>
      <c r="G803" s="80"/>
      <c r="H803" s="10"/>
    </row>
    <row r="804" spans="4:8" x14ac:dyDescent="0.25">
      <c r="D804" s="111"/>
      <c r="E804" s="301"/>
      <c r="G804" s="80"/>
      <c r="H804" s="10"/>
    </row>
    <row r="805" spans="4:8" x14ac:dyDescent="0.25">
      <c r="D805" s="111"/>
      <c r="E805" s="301"/>
      <c r="G805" s="80"/>
      <c r="H805" s="10"/>
    </row>
    <row r="806" spans="4:8" x14ac:dyDescent="0.25">
      <c r="D806" s="111"/>
      <c r="E806" s="301"/>
      <c r="G806" s="80"/>
      <c r="H806" s="10"/>
    </row>
    <row r="807" spans="4:8" x14ac:dyDescent="0.25">
      <c r="D807" s="111"/>
      <c r="E807" s="301"/>
      <c r="G807" s="80"/>
      <c r="H807" s="10"/>
    </row>
    <row r="808" spans="4:8" x14ac:dyDescent="0.25">
      <c r="D808" s="111"/>
      <c r="E808" s="301"/>
      <c r="G808" s="80"/>
      <c r="H808" s="10"/>
    </row>
    <row r="809" spans="4:8" x14ac:dyDescent="0.25">
      <c r="D809" s="111"/>
      <c r="E809" s="301"/>
      <c r="G809" s="80"/>
      <c r="H809" s="10"/>
    </row>
    <row r="810" spans="4:8" x14ac:dyDescent="0.25">
      <c r="D810" s="111"/>
      <c r="E810" s="301"/>
      <c r="G810" s="80"/>
      <c r="H810" s="10"/>
    </row>
    <row r="811" spans="4:8" x14ac:dyDescent="0.25">
      <c r="D811" s="111"/>
      <c r="E811" s="301"/>
      <c r="G811" s="80"/>
      <c r="H811" s="10"/>
    </row>
    <row r="812" spans="4:8" x14ac:dyDescent="0.25">
      <c r="D812" s="111"/>
      <c r="E812" s="301"/>
      <c r="G812" s="80"/>
      <c r="H812" s="10"/>
    </row>
    <row r="813" spans="4:8" x14ac:dyDescent="0.25">
      <c r="D813" s="111"/>
      <c r="E813" s="301"/>
      <c r="G813" s="80"/>
      <c r="H813" s="10"/>
    </row>
    <row r="814" spans="4:8" x14ac:dyDescent="0.25">
      <c r="D814" s="111"/>
      <c r="E814" s="301"/>
      <c r="G814" s="80"/>
      <c r="H814" s="10"/>
    </row>
    <row r="815" spans="4:8" x14ac:dyDescent="0.25">
      <c r="D815" s="111"/>
      <c r="E815" s="301"/>
      <c r="G815" s="80"/>
      <c r="H815" s="10"/>
    </row>
    <row r="816" spans="4:8" x14ac:dyDescent="0.25">
      <c r="D816" s="111"/>
      <c r="E816" s="301"/>
      <c r="G816" s="80"/>
      <c r="H816" s="10"/>
    </row>
    <row r="817" spans="1:8" x14ac:dyDescent="0.25">
      <c r="D817" s="111"/>
      <c r="E817" s="301"/>
      <c r="G817" s="80"/>
      <c r="H817" s="10"/>
    </row>
    <row r="818" spans="1:8" x14ac:dyDescent="0.25">
      <c r="D818" s="111"/>
      <c r="E818" s="301"/>
      <c r="G818" s="80"/>
      <c r="H818" s="10"/>
    </row>
    <row r="819" spans="1:8" x14ac:dyDescent="0.25">
      <c r="D819" s="111"/>
      <c r="E819" s="301"/>
      <c r="G819" s="80"/>
      <c r="H819" s="10"/>
    </row>
    <row r="820" spans="1:8" x14ac:dyDescent="0.25">
      <c r="D820" s="111"/>
      <c r="E820" s="301"/>
      <c r="G820" s="80"/>
      <c r="H820" s="10"/>
    </row>
    <row r="821" spans="1:8" x14ac:dyDescent="0.25">
      <c r="D821" s="111"/>
      <c r="E821" s="301"/>
      <c r="G821" s="80"/>
      <c r="H821" s="10"/>
    </row>
    <row r="822" spans="1:8" ht="13" x14ac:dyDescent="0.3">
      <c r="D822" s="255" t="s">
        <v>300</v>
      </c>
      <c r="E822" s="301"/>
      <c r="G822" s="80"/>
      <c r="H822" s="10"/>
    </row>
    <row r="823" spans="1:8" ht="13" x14ac:dyDescent="0.3">
      <c r="D823" s="255"/>
      <c r="E823" s="301"/>
      <c r="G823" s="80"/>
      <c r="H823" s="10"/>
    </row>
    <row r="824" spans="1:8" x14ac:dyDescent="0.25">
      <c r="D824" s="256" t="s">
        <v>159</v>
      </c>
      <c r="E824" s="301"/>
      <c r="G824" s="80"/>
      <c r="H824" s="10"/>
    </row>
    <row r="825" spans="1:8" x14ac:dyDescent="0.25">
      <c r="C825" s="277"/>
      <c r="D825" s="111"/>
      <c r="E825" s="301"/>
      <c r="G825" s="80"/>
      <c r="H825" s="10"/>
    </row>
    <row r="826" spans="1:8" x14ac:dyDescent="0.25">
      <c r="C826" s="277"/>
      <c r="D826" s="256" t="s">
        <v>179</v>
      </c>
      <c r="E826" s="306"/>
      <c r="F826" s="288"/>
      <c r="G826" s="80"/>
      <c r="H826" s="10"/>
    </row>
    <row r="827" spans="1:8" x14ac:dyDescent="0.25">
      <c r="C827" s="277"/>
      <c r="D827" s="256"/>
      <c r="E827" s="306"/>
      <c r="F827" s="288"/>
      <c r="G827" s="80"/>
      <c r="H827" s="10"/>
    </row>
    <row r="828" spans="1:8" x14ac:dyDescent="0.25">
      <c r="A828" s="51">
        <v>1</v>
      </c>
      <c r="B828" s="182">
        <v>15.2</v>
      </c>
      <c r="C828" s="277">
        <f t="shared" ref="C828:C849" si="3">A828*B828</f>
        <v>15.2</v>
      </c>
      <c r="D828" s="111" t="s">
        <v>305</v>
      </c>
      <c r="E828" s="306">
        <f>C850</f>
        <v>208.15</v>
      </c>
      <c r="F828" s="288" t="s">
        <v>7</v>
      </c>
      <c r="G828" s="80"/>
      <c r="H828" s="10"/>
    </row>
    <row r="829" spans="1:8" x14ac:dyDescent="0.25">
      <c r="A829" s="51">
        <v>1</v>
      </c>
      <c r="B829" s="278">
        <v>10.6</v>
      </c>
      <c r="C829" s="277">
        <f t="shared" si="3"/>
        <v>10.6</v>
      </c>
      <c r="D829" s="111"/>
      <c r="E829" s="306"/>
      <c r="F829" s="288"/>
      <c r="G829" s="80"/>
      <c r="H829" s="10"/>
    </row>
    <row r="830" spans="1:8" x14ac:dyDescent="0.25">
      <c r="A830" s="51">
        <v>1</v>
      </c>
      <c r="B830" s="278">
        <v>8.02</v>
      </c>
      <c r="C830" s="277">
        <f t="shared" si="3"/>
        <v>8.02</v>
      </c>
      <c r="D830" s="111"/>
      <c r="E830" s="306"/>
      <c r="F830" s="288"/>
      <c r="G830" s="80"/>
      <c r="H830" s="10"/>
    </row>
    <row r="831" spans="1:8" x14ac:dyDescent="0.25">
      <c r="A831" s="51">
        <v>1</v>
      </c>
      <c r="B831" s="278">
        <v>3.9</v>
      </c>
      <c r="C831" s="277">
        <f t="shared" si="3"/>
        <v>3.9</v>
      </c>
      <c r="D831" s="111"/>
      <c r="E831" s="306"/>
      <c r="F831" s="288"/>
      <c r="G831" s="80"/>
      <c r="H831" s="10"/>
    </row>
    <row r="832" spans="1:8" x14ac:dyDescent="0.25">
      <c r="A832" s="51">
        <v>3</v>
      </c>
      <c r="B832" s="278">
        <v>5.8</v>
      </c>
      <c r="C832" s="277">
        <f t="shared" si="3"/>
        <v>17.399999999999999</v>
      </c>
      <c r="D832" s="111"/>
      <c r="E832" s="306"/>
      <c r="F832" s="288"/>
      <c r="G832" s="80"/>
      <c r="H832" s="10"/>
    </row>
    <row r="833" spans="1:8" x14ac:dyDescent="0.25">
      <c r="A833" s="51">
        <v>1</v>
      </c>
      <c r="B833" s="278">
        <v>6.5</v>
      </c>
      <c r="C833" s="277">
        <f t="shared" si="3"/>
        <v>6.5</v>
      </c>
      <c r="D833" s="111"/>
      <c r="E833" s="306"/>
      <c r="F833" s="288"/>
      <c r="G833" s="80"/>
      <c r="H833" s="10"/>
    </row>
    <row r="834" spans="1:8" x14ac:dyDescent="0.25">
      <c r="A834" s="51">
        <v>1</v>
      </c>
      <c r="B834" s="278">
        <v>3.3</v>
      </c>
      <c r="C834" s="277">
        <f t="shared" si="3"/>
        <v>3.3</v>
      </c>
      <c r="D834" s="111"/>
      <c r="E834" s="306"/>
      <c r="F834" s="288"/>
      <c r="G834" s="80"/>
    </row>
    <row r="835" spans="1:8" x14ac:dyDescent="0.25">
      <c r="A835" s="51">
        <v>2</v>
      </c>
      <c r="B835" s="278">
        <v>3.7</v>
      </c>
      <c r="C835" s="277">
        <f t="shared" si="3"/>
        <v>7.4</v>
      </c>
      <c r="D835" s="111"/>
      <c r="E835" s="306"/>
      <c r="F835" s="288"/>
      <c r="G835" s="80"/>
    </row>
    <row r="836" spans="1:8" x14ac:dyDescent="0.25">
      <c r="A836" s="51">
        <v>1</v>
      </c>
      <c r="B836" s="278">
        <v>16.399999999999999</v>
      </c>
      <c r="C836" s="277">
        <f t="shared" si="3"/>
        <v>16.399999999999999</v>
      </c>
      <c r="D836" s="111"/>
      <c r="E836" s="306"/>
      <c r="F836" s="288"/>
      <c r="G836" s="80"/>
    </row>
    <row r="837" spans="1:8" x14ac:dyDescent="0.25">
      <c r="A837" s="51">
        <v>1</v>
      </c>
      <c r="B837" s="278">
        <v>11.1</v>
      </c>
      <c r="C837" s="277">
        <f t="shared" si="3"/>
        <v>11.1</v>
      </c>
      <c r="D837" s="111"/>
      <c r="E837" s="306"/>
      <c r="F837" s="288"/>
      <c r="G837" s="80"/>
    </row>
    <row r="838" spans="1:8" x14ac:dyDescent="0.25">
      <c r="A838" s="51">
        <v>3</v>
      </c>
      <c r="B838" s="278">
        <v>8.3000000000000007</v>
      </c>
      <c r="C838" s="277">
        <f t="shared" si="3"/>
        <v>24.900000000000002</v>
      </c>
      <c r="D838" s="111"/>
      <c r="E838" s="306"/>
      <c r="F838" s="288"/>
      <c r="H838" s="39"/>
    </row>
    <row r="839" spans="1:8" x14ac:dyDescent="0.25">
      <c r="A839" s="51">
        <v>3</v>
      </c>
      <c r="B839" s="278">
        <v>3.04</v>
      </c>
      <c r="C839" s="277">
        <f t="shared" si="3"/>
        <v>9.120000000000001</v>
      </c>
      <c r="D839" s="111"/>
      <c r="E839" s="306"/>
      <c r="F839" s="288"/>
      <c r="H839" s="39"/>
    </row>
    <row r="840" spans="1:8" x14ac:dyDescent="0.25">
      <c r="A840" s="51">
        <v>1</v>
      </c>
      <c r="B840" s="278">
        <v>3.2</v>
      </c>
      <c r="C840" s="277">
        <f t="shared" si="3"/>
        <v>3.2</v>
      </c>
      <c r="D840" s="111"/>
      <c r="E840" s="306"/>
      <c r="F840" s="288"/>
      <c r="H840" s="39"/>
    </row>
    <row r="841" spans="1:8" x14ac:dyDescent="0.25">
      <c r="A841" s="51">
        <v>1</v>
      </c>
      <c r="B841" s="278">
        <v>8.1999999999999993</v>
      </c>
      <c r="C841" s="277">
        <f t="shared" si="3"/>
        <v>8.1999999999999993</v>
      </c>
      <c r="D841" s="111"/>
      <c r="E841" s="306"/>
      <c r="F841" s="288"/>
      <c r="H841" s="39"/>
    </row>
    <row r="842" spans="1:8" x14ac:dyDescent="0.25">
      <c r="A842" s="51">
        <v>1</v>
      </c>
      <c r="B842" s="278">
        <v>4.8</v>
      </c>
      <c r="C842" s="277">
        <f t="shared" si="3"/>
        <v>4.8</v>
      </c>
      <c r="D842" s="111"/>
      <c r="E842" s="306"/>
      <c r="F842" s="288"/>
      <c r="H842" s="39"/>
    </row>
    <row r="843" spans="1:8" x14ac:dyDescent="0.25">
      <c r="A843" s="51">
        <v>1</v>
      </c>
      <c r="B843" s="278">
        <v>2.0099999999999998</v>
      </c>
      <c r="C843" s="277">
        <f t="shared" si="3"/>
        <v>2.0099999999999998</v>
      </c>
      <c r="D843" s="111"/>
      <c r="E843" s="306"/>
      <c r="F843" s="288"/>
      <c r="H843" s="39"/>
    </row>
    <row r="844" spans="1:8" x14ac:dyDescent="0.25">
      <c r="A844" s="51">
        <v>1</v>
      </c>
      <c r="B844" s="278">
        <v>6.3</v>
      </c>
      <c r="C844" s="277">
        <f t="shared" si="3"/>
        <v>6.3</v>
      </c>
      <c r="D844" s="111"/>
      <c r="E844" s="306"/>
      <c r="F844" s="288"/>
      <c r="H844" s="39"/>
    </row>
    <row r="845" spans="1:8" x14ac:dyDescent="0.25">
      <c r="A845" s="51">
        <v>1</v>
      </c>
      <c r="B845" s="278">
        <v>1.9</v>
      </c>
      <c r="C845" s="277">
        <f t="shared" si="3"/>
        <v>1.9</v>
      </c>
      <c r="D845" s="111"/>
      <c r="E845" s="306"/>
      <c r="F845" s="288"/>
      <c r="H845" s="39"/>
    </row>
    <row r="846" spans="1:8" x14ac:dyDescent="0.25">
      <c r="A846" s="51">
        <v>1</v>
      </c>
      <c r="B846" s="278">
        <v>5.8</v>
      </c>
      <c r="C846" s="277">
        <f t="shared" si="3"/>
        <v>5.8</v>
      </c>
      <c r="D846" s="111"/>
      <c r="E846" s="306"/>
      <c r="F846" s="288"/>
      <c r="H846" s="39"/>
    </row>
    <row r="847" spans="1:8" x14ac:dyDescent="0.25">
      <c r="A847" s="51">
        <v>1</v>
      </c>
      <c r="B847" s="278">
        <v>11.4</v>
      </c>
      <c r="C847" s="277">
        <f t="shared" si="3"/>
        <v>11.4</v>
      </c>
      <c r="D847" s="111"/>
      <c r="E847" s="306"/>
      <c r="F847" s="288"/>
      <c r="H847" s="39"/>
    </row>
    <row r="848" spans="1:8" x14ac:dyDescent="0.25">
      <c r="A848" s="51">
        <v>2</v>
      </c>
      <c r="B848" s="278">
        <v>10.5</v>
      </c>
      <c r="C848" s="277">
        <f t="shared" si="3"/>
        <v>21</v>
      </c>
      <c r="D848" s="111"/>
      <c r="E848" s="306"/>
      <c r="F848" s="288"/>
      <c r="H848" s="39"/>
    </row>
    <row r="849" spans="1:9" x14ac:dyDescent="0.25">
      <c r="A849" s="51">
        <v>1</v>
      </c>
      <c r="B849" s="278">
        <v>9.6999999999999993</v>
      </c>
      <c r="C849" s="279">
        <f t="shared" si="3"/>
        <v>9.6999999999999993</v>
      </c>
      <c r="D849" s="111"/>
      <c r="E849" s="306"/>
      <c r="F849" s="288"/>
      <c r="H849" s="39"/>
    </row>
    <row r="850" spans="1:9" ht="13" thickBot="1" x14ac:dyDescent="0.3">
      <c r="C850" s="281">
        <f>SUM(C828:C849)</f>
        <v>208.15</v>
      </c>
      <c r="D850" s="111"/>
      <c r="E850" s="306"/>
      <c r="F850" s="288"/>
      <c r="H850" s="39"/>
    </row>
    <row r="851" spans="1:9" ht="13" thickTop="1" x14ac:dyDescent="0.25">
      <c r="C851" s="277"/>
      <c r="D851" s="111"/>
      <c r="E851" s="306"/>
      <c r="F851" s="288"/>
      <c r="H851" s="39"/>
    </row>
    <row r="852" spans="1:9" x14ac:dyDescent="0.25">
      <c r="C852" s="277"/>
      <c r="D852" s="111"/>
      <c r="E852" s="306"/>
      <c r="F852" s="288"/>
      <c r="H852" s="39"/>
    </row>
    <row r="853" spans="1:9" s="268" customFormat="1" x14ac:dyDescent="0.25">
      <c r="A853" s="51"/>
      <c r="B853" s="280"/>
      <c r="C853" s="277"/>
      <c r="D853" s="111"/>
      <c r="E853" s="306"/>
      <c r="F853" s="288"/>
      <c r="G853" s="266"/>
      <c r="H853" s="266"/>
      <c r="I853" s="267"/>
    </row>
    <row r="854" spans="1:9" x14ac:dyDescent="0.25">
      <c r="C854" s="277"/>
      <c r="D854" s="111"/>
      <c r="E854" s="306"/>
      <c r="F854" s="288"/>
      <c r="H854" s="39"/>
    </row>
    <row r="855" spans="1:9" x14ac:dyDescent="0.25">
      <c r="A855" s="51">
        <v>1</v>
      </c>
      <c r="B855" s="182">
        <v>133.5</v>
      </c>
      <c r="C855" s="277">
        <f>A855*B855</f>
        <v>133.5</v>
      </c>
      <c r="D855" s="111" t="s">
        <v>302</v>
      </c>
      <c r="E855" s="306">
        <f>C860</f>
        <v>411.4</v>
      </c>
      <c r="F855" s="288" t="s">
        <v>7</v>
      </c>
      <c r="H855" s="39"/>
    </row>
    <row r="856" spans="1:9" s="262" customFormat="1" x14ac:dyDescent="0.25">
      <c r="A856" s="51">
        <v>1</v>
      </c>
      <c r="B856" s="278">
        <v>173.7</v>
      </c>
      <c r="C856" s="277">
        <f>A856*B856</f>
        <v>173.7</v>
      </c>
      <c r="D856" s="111"/>
      <c r="E856" s="306"/>
      <c r="F856" s="288"/>
      <c r="G856" s="263"/>
      <c r="H856" s="263"/>
      <c r="I856" s="261"/>
    </row>
    <row r="857" spans="1:9" x14ac:dyDescent="0.25">
      <c r="A857" s="51">
        <v>1</v>
      </c>
      <c r="B857" s="278">
        <v>58.5</v>
      </c>
      <c r="C857" s="277">
        <f>A857*B857</f>
        <v>58.5</v>
      </c>
      <c r="D857" s="111"/>
      <c r="E857" s="306"/>
      <c r="F857" s="288"/>
      <c r="H857" s="39"/>
    </row>
    <row r="858" spans="1:9" x14ac:dyDescent="0.25">
      <c r="A858" s="51">
        <v>1</v>
      </c>
      <c r="B858" s="278">
        <v>12.5</v>
      </c>
      <c r="C858" s="277">
        <f>A858*B858</f>
        <v>12.5</v>
      </c>
      <c r="D858" s="111"/>
      <c r="E858" s="306"/>
      <c r="F858" s="288"/>
      <c r="H858" s="39"/>
    </row>
    <row r="859" spans="1:9" x14ac:dyDescent="0.25">
      <c r="A859" s="51">
        <v>1</v>
      </c>
      <c r="B859" s="278">
        <v>33.200000000000003</v>
      </c>
      <c r="C859" s="279">
        <f>A859*B859</f>
        <v>33.200000000000003</v>
      </c>
      <c r="D859" s="111"/>
      <c r="E859" s="306"/>
      <c r="F859" s="288"/>
      <c r="H859" s="39"/>
    </row>
    <row r="860" spans="1:9" ht="13" thickBot="1" x14ac:dyDescent="0.3">
      <c r="C860" s="281">
        <f>SUM(C855:C859)</f>
        <v>411.4</v>
      </c>
      <c r="D860" s="7"/>
      <c r="F860" s="293"/>
      <c r="H860" s="39"/>
    </row>
    <row r="861" spans="1:9" ht="13" thickTop="1" x14ac:dyDescent="0.25">
      <c r="D861" s="7"/>
      <c r="F861" s="293"/>
      <c r="H861" s="39"/>
    </row>
    <row r="862" spans="1:9" x14ac:dyDescent="0.25">
      <c r="D862" s="7"/>
      <c r="F862" s="293"/>
      <c r="H862" s="39"/>
    </row>
    <row r="863" spans="1:9" x14ac:dyDescent="0.25">
      <c r="D863" s="7"/>
      <c r="F863" s="293"/>
      <c r="H863" s="39"/>
    </row>
    <row r="864" spans="1:9" x14ac:dyDescent="0.25">
      <c r="B864" s="280">
        <f>C850/2</f>
        <v>104.075</v>
      </c>
      <c r="D864" s="23" t="s">
        <v>323</v>
      </c>
      <c r="E864" s="285">
        <f>B864</f>
        <v>104.075</v>
      </c>
      <c r="F864" s="206" t="s">
        <v>7</v>
      </c>
      <c r="H864" s="39"/>
    </row>
    <row r="865" spans="2:8" x14ac:dyDescent="0.25">
      <c r="B865" s="280">
        <v>0.6</v>
      </c>
      <c r="D865" s="23" t="s">
        <v>334</v>
      </c>
      <c r="F865" s="206"/>
      <c r="H865" s="39"/>
    </row>
    <row r="866" spans="2:8" x14ac:dyDescent="0.25">
      <c r="B866" s="182">
        <v>0.45</v>
      </c>
      <c r="C866" s="182">
        <f>B864*B865*B866</f>
        <v>28.100249999999999</v>
      </c>
      <c r="F866" s="206"/>
      <c r="H866" s="39"/>
    </row>
    <row r="867" spans="2:8" x14ac:dyDescent="0.25">
      <c r="C867" s="277"/>
      <c r="D867" s="117"/>
      <c r="E867" s="299"/>
      <c r="F867" s="288"/>
      <c r="G867" s="80"/>
      <c r="H867" s="10"/>
    </row>
    <row r="868" spans="2:8" x14ac:dyDescent="0.25">
      <c r="C868" s="277"/>
      <c r="D868" s="117"/>
      <c r="E868" s="299"/>
      <c r="F868" s="288"/>
      <c r="G868" s="80"/>
      <c r="H868" s="10"/>
    </row>
    <row r="869" spans="2:8" x14ac:dyDescent="0.25">
      <c r="B869" s="280">
        <f>B864</f>
        <v>104.075</v>
      </c>
      <c r="C869" s="277"/>
      <c r="D869" s="111" t="s">
        <v>330</v>
      </c>
      <c r="E869" s="299">
        <f>C873</f>
        <v>634.85749999999996</v>
      </c>
      <c r="F869" s="288" t="s">
        <v>5</v>
      </c>
      <c r="G869" s="80"/>
      <c r="H869" s="10"/>
    </row>
    <row r="870" spans="2:8" x14ac:dyDescent="0.25">
      <c r="B870" s="182">
        <v>4.5999999999999996</v>
      </c>
      <c r="C870" s="279">
        <f>B869*B870</f>
        <v>478.74499999999995</v>
      </c>
      <c r="D870" s="23" t="s">
        <v>334</v>
      </c>
      <c r="E870" s="299"/>
      <c r="F870" s="288"/>
      <c r="G870" s="80"/>
      <c r="H870" s="10"/>
    </row>
    <row r="871" spans="2:8" x14ac:dyDescent="0.25">
      <c r="B871" s="280">
        <f>B869</f>
        <v>104.075</v>
      </c>
      <c r="C871" s="277"/>
      <c r="D871" s="111"/>
      <c r="E871" s="301"/>
      <c r="G871" s="80"/>
      <c r="H871" s="10"/>
    </row>
    <row r="872" spans="2:8" x14ac:dyDescent="0.25">
      <c r="B872" s="182">
        <v>1.5</v>
      </c>
      <c r="C872" s="279">
        <f>B871*B872</f>
        <v>156.11250000000001</v>
      </c>
      <c r="D872" s="111"/>
      <c r="E872" s="301"/>
      <c r="G872" s="80"/>
      <c r="H872" s="10"/>
    </row>
    <row r="873" spans="2:8" ht="13" thickBot="1" x14ac:dyDescent="0.3">
      <c r="C873" s="281">
        <f>SUM(C870:C872)</f>
        <v>634.85749999999996</v>
      </c>
      <c r="D873" s="111"/>
      <c r="E873" s="301"/>
      <c r="G873" s="80"/>
      <c r="H873" s="10"/>
    </row>
    <row r="874" spans="2:8" ht="13" thickTop="1" x14ac:dyDescent="0.25">
      <c r="C874" s="277"/>
      <c r="D874" s="117"/>
      <c r="E874" s="299"/>
      <c r="F874" s="288"/>
      <c r="G874" s="80"/>
      <c r="H874" s="10"/>
    </row>
    <row r="875" spans="2:8" x14ac:dyDescent="0.25">
      <c r="C875" s="277"/>
      <c r="D875" s="117"/>
      <c r="E875" s="299"/>
      <c r="F875" s="288"/>
      <c r="G875" s="80"/>
      <c r="H875" s="10"/>
    </row>
    <row r="876" spans="2:8" x14ac:dyDescent="0.25">
      <c r="B876" s="280">
        <f>B871</f>
        <v>104.075</v>
      </c>
      <c r="C876" s="277"/>
      <c r="D876" s="117" t="s">
        <v>329</v>
      </c>
      <c r="E876" s="285">
        <f>C878</f>
        <v>21.85575</v>
      </c>
      <c r="F876" s="206" t="s">
        <v>6</v>
      </c>
      <c r="G876" s="80"/>
      <c r="H876" s="10"/>
    </row>
    <row r="877" spans="2:8" x14ac:dyDescent="0.25">
      <c r="B877" s="280">
        <v>1.2</v>
      </c>
      <c r="C877" s="277"/>
      <c r="D877" s="23" t="s">
        <v>334</v>
      </c>
      <c r="E877" s="299"/>
      <c r="F877" s="288"/>
      <c r="G877" s="80"/>
      <c r="H877" s="10"/>
    </row>
    <row r="878" spans="2:8" x14ac:dyDescent="0.25">
      <c r="B878" s="182">
        <v>0.17499999999999999</v>
      </c>
      <c r="C878" s="279">
        <f>B876*B877*B878</f>
        <v>21.85575</v>
      </c>
      <c r="D878" s="117"/>
      <c r="E878" s="299"/>
      <c r="F878" s="288"/>
      <c r="G878" s="80"/>
      <c r="H878" s="10"/>
    </row>
    <row r="879" spans="2:8" x14ac:dyDescent="0.25">
      <c r="D879" s="7"/>
      <c r="F879" s="293"/>
      <c r="H879" s="39"/>
    </row>
    <row r="880" spans="2:8" x14ac:dyDescent="0.25">
      <c r="D880" s="7"/>
      <c r="F880" s="293"/>
      <c r="H880" s="39"/>
    </row>
    <row r="881" spans="2:8" x14ac:dyDescent="0.25">
      <c r="B881" s="280">
        <f>C860/2</f>
        <v>205.7</v>
      </c>
      <c r="D881" s="23" t="s">
        <v>323</v>
      </c>
      <c r="E881" s="285">
        <f>B881</f>
        <v>205.7</v>
      </c>
      <c r="F881" s="206" t="s">
        <v>7</v>
      </c>
      <c r="H881" s="39"/>
    </row>
    <row r="882" spans="2:8" x14ac:dyDescent="0.25">
      <c r="B882" s="280">
        <v>1.1499999999999999</v>
      </c>
      <c r="D882" s="23" t="s">
        <v>184</v>
      </c>
      <c r="F882" s="206"/>
      <c r="H882" s="39"/>
    </row>
    <row r="883" spans="2:8" x14ac:dyDescent="0.25">
      <c r="B883" s="182">
        <v>0.75</v>
      </c>
      <c r="C883" s="182">
        <f>B881*B882*B883</f>
        <v>177.41624999999999</v>
      </c>
      <c r="F883" s="206"/>
      <c r="H883" s="39"/>
    </row>
    <row r="884" spans="2:8" x14ac:dyDescent="0.25">
      <c r="C884" s="277"/>
      <c r="D884" s="117"/>
      <c r="E884" s="299"/>
      <c r="F884" s="288"/>
      <c r="G884" s="80"/>
      <c r="H884" s="10"/>
    </row>
    <row r="885" spans="2:8" x14ac:dyDescent="0.25">
      <c r="C885" s="277"/>
      <c r="D885" s="117"/>
      <c r="E885" s="299"/>
      <c r="F885" s="288"/>
      <c r="G885" s="80"/>
      <c r="H885" s="10"/>
    </row>
    <row r="886" spans="2:8" x14ac:dyDescent="0.25">
      <c r="B886" s="280">
        <f>B881</f>
        <v>205.7</v>
      </c>
      <c r="C886" s="277"/>
      <c r="D886" s="111" t="s">
        <v>330</v>
      </c>
      <c r="E886" s="299">
        <f>C890</f>
        <v>1604.46</v>
      </c>
      <c r="F886" s="288" t="s">
        <v>5</v>
      </c>
      <c r="G886" s="80"/>
      <c r="H886" s="10"/>
    </row>
    <row r="887" spans="2:8" x14ac:dyDescent="0.25">
      <c r="B887" s="182">
        <v>5.15</v>
      </c>
      <c r="C887" s="279">
        <f>B886*B887</f>
        <v>1059.355</v>
      </c>
      <c r="D887" s="113" t="s">
        <v>184</v>
      </c>
      <c r="E887" s="299"/>
      <c r="F887" s="288"/>
      <c r="G887" s="80"/>
      <c r="H887" s="10"/>
    </row>
    <row r="888" spans="2:8" x14ac:dyDescent="0.25">
      <c r="B888" s="280">
        <f>B886</f>
        <v>205.7</v>
      </c>
      <c r="C888" s="277"/>
      <c r="D888" s="111"/>
      <c r="E888" s="301"/>
      <c r="G888" s="80"/>
      <c r="H888" s="10"/>
    </row>
    <row r="889" spans="2:8" x14ac:dyDescent="0.25">
      <c r="B889" s="182">
        <v>2.65</v>
      </c>
      <c r="C889" s="279">
        <f>B888*B889</f>
        <v>545.1049999999999</v>
      </c>
      <c r="D889" s="111"/>
      <c r="E889" s="301"/>
      <c r="G889" s="80"/>
      <c r="H889" s="10"/>
    </row>
    <row r="890" spans="2:8" ht="13" thickBot="1" x14ac:dyDescent="0.3">
      <c r="C890" s="281">
        <f>SUM(C887:C889)</f>
        <v>1604.46</v>
      </c>
      <c r="D890" s="111"/>
      <c r="E890" s="301"/>
      <c r="G890" s="80"/>
      <c r="H890" s="10"/>
    </row>
    <row r="891" spans="2:8" ht="13" thickTop="1" x14ac:dyDescent="0.25">
      <c r="C891" s="277"/>
      <c r="D891" s="117"/>
      <c r="E891" s="299"/>
      <c r="F891" s="288"/>
      <c r="G891" s="80"/>
      <c r="H891" s="10"/>
    </row>
    <row r="892" spans="2:8" x14ac:dyDescent="0.25">
      <c r="C892" s="277"/>
      <c r="D892" s="117"/>
      <c r="E892" s="299"/>
      <c r="F892" s="288"/>
      <c r="G892" s="80"/>
      <c r="H892" s="10"/>
    </row>
    <row r="893" spans="2:8" x14ac:dyDescent="0.25">
      <c r="B893" s="280">
        <f>B888</f>
        <v>205.7</v>
      </c>
      <c r="C893" s="277"/>
      <c r="D893" s="117" t="s">
        <v>329</v>
      </c>
      <c r="E893" s="285">
        <f>C895</f>
        <v>62.99562499999999</v>
      </c>
      <c r="F893" s="206" t="s">
        <v>6</v>
      </c>
      <c r="G893" s="80"/>
      <c r="H893" s="10"/>
    </row>
    <row r="894" spans="2:8" x14ac:dyDescent="0.25">
      <c r="B894" s="280">
        <v>1.75</v>
      </c>
      <c r="C894" s="277"/>
      <c r="D894" s="117" t="s">
        <v>184</v>
      </c>
      <c r="E894" s="299"/>
      <c r="F894" s="288"/>
      <c r="G894" s="80"/>
      <c r="H894" s="10"/>
    </row>
    <row r="895" spans="2:8" x14ac:dyDescent="0.25">
      <c r="B895" s="182">
        <v>0.17499999999999999</v>
      </c>
      <c r="C895" s="279">
        <f>B893*B894*B895</f>
        <v>62.99562499999999</v>
      </c>
      <c r="D895" s="117"/>
      <c r="E895" s="299"/>
      <c r="F895" s="288"/>
      <c r="G895" s="80"/>
      <c r="H895" s="10"/>
    </row>
    <row r="896" spans="2:8" x14ac:dyDescent="0.25">
      <c r="C896" s="277"/>
      <c r="D896" s="117"/>
      <c r="E896" s="299"/>
      <c r="F896" s="288"/>
      <c r="G896" s="80"/>
      <c r="H896" s="10"/>
    </row>
    <row r="897" spans="2:8" x14ac:dyDescent="0.25">
      <c r="F897" s="206"/>
      <c r="H897" s="39"/>
    </row>
    <row r="898" spans="2:8" x14ac:dyDescent="0.25">
      <c r="C898" s="277"/>
      <c r="D898" s="117" t="s">
        <v>333</v>
      </c>
      <c r="E898" s="285">
        <f>C904</f>
        <v>484.86499999999995</v>
      </c>
      <c r="F898" s="206" t="s">
        <v>5</v>
      </c>
      <c r="H898" s="39"/>
    </row>
    <row r="899" spans="2:8" x14ac:dyDescent="0.25">
      <c r="B899" s="182">
        <f>B876*B877</f>
        <v>124.89</v>
      </c>
      <c r="C899" s="277"/>
      <c r="D899" s="308">
        <v>150</v>
      </c>
      <c r="F899" s="206"/>
      <c r="H899" s="39"/>
    </row>
    <row r="900" spans="2:8" x14ac:dyDescent="0.25">
      <c r="B900" s="182">
        <f>B859*B860</f>
        <v>0</v>
      </c>
      <c r="C900" s="277"/>
      <c r="D900" s="308">
        <v>300</v>
      </c>
      <c r="F900" s="206"/>
      <c r="H900" s="39"/>
    </row>
    <row r="901" spans="2:8" x14ac:dyDescent="0.25">
      <c r="B901" s="182">
        <f>B893*B894</f>
        <v>359.97499999999997</v>
      </c>
      <c r="C901" s="277"/>
      <c r="D901" s="308">
        <v>450</v>
      </c>
      <c r="F901" s="206"/>
      <c r="H901" s="39"/>
    </row>
    <row r="902" spans="2:8" x14ac:dyDescent="0.25">
      <c r="B902" s="182">
        <v>0</v>
      </c>
      <c r="C902" s="277"/>
      <c r="D902" s="308">
        <v>525</v>
      </c>
      <c r="F902" s="206"/>
      <c r="H902" s="39"/>
    </row>
    <row r="903" spans="2:8" x14ac:dyDescent="0.25">
      <c r="B903" s="182">
        <v>0</v>
      </c>
      <c r="C903" s="279"/>
      <c r="D903" s="308">
        <v>600</v>
      </c>
      <c r="F903" s="206"/>
      <c r="H903" s="39"/>
    </row>
    <row r="904" spans="2:8" x14ac:dyDescent="0.25">
      <c r="C904" s="277">
        <f>SUM(B899:B903)</f>
        <v>484.86499999999995</v>
      </c>
      <c r="D904" s="117"/>
      <c r="F904" s="206"/>
      <c r="H904" s="39"/>
    </row>
    <row r="905" spans="2:8" x14ac:dyDescent="0.25">
      <c r="D905" s="7"/>
      <c r="F905" s="293"/>
      <c r="H905" s="39"/>
    </row>
    <row r="906" spans="2:8" x14ac:dyDescent="0.25">
      <c r="D906" s="7"/>
      <c r="F906" s="293"/>
      <c r="H906" s="39"/>
    </row>
    <row r="907" spans="2:8" x14ac:dyDescent="0.25">
      <c r="D907" s="7"/>
      <c r="F907" s="293"/>
      <c r="H907" s="39"/>
    </row>
    <row r="908" spans="2:8" ht="25" x14ac:dyDescent="0.25">
      <c r="D908" s="257" t="s">
        <v>183</v>
      </c>
      <c r="E908" s="306"/>
      <c r="F908" s="288"/>
      <c r="G908" s="80"/>
      <c r="H908" s="10"/>
    </row>
    <row r="909" spans="2:8" x14ac:dyDescent="0.25">
      <c r="D909" s="111"/>
      <c r="E909" s="306"/>
      <c r="F909" s="288"/>
      <c r="G909" s="80"/>
      <c r="H909" s="10"/>
    </row>
    <row r="910" spans="2:8" x14ac:dyDescent="0.25">
      <c r="B910" s="280">
        <v>12</v>
      </c>
      <c r="D910" s="111" t="s">
        <v>181</v>
      </c>
      <c r="E910" s="306">
        <f>B910</f>
        <v>12</v>
      </c>
      <c r="F910" s="288" t="s">
        <v>8</v>
      </c>
      <c r="G910" s="80"/>
      <c r="H910" s="10"/>
    </row>
    <row r="911" spans="2:8" x14ac:dyDescent="0.25">
      <c r="D911" s="111"/>
      <c r="E911" s="301"/>
      <c r="G911" s="80"/>
      <c r="H911" s="10"/>
    </row>
    <row r="912" spans="2:8" x14ac:dyDescent="0.25">
      <c r="D912" s="111"/>
      <c r="E912" s="301"/>
      <c r="G912" s="80"/>
      <c r="H912" s="10"/>
    </row>
    <row r="913" spans="1:8" x14ac:dyDescent="0.25">
      <c r="D913" s="111"/>
      <c r="E913" s="301"/>
      <c r="G913" s="80"/>
      <c r="H913" s="10"/>
    </row>
    <row r="914" spans="1:8" x14ac:dyDescent="0.25">
      <c r="A914" s="275"/>
      <c r="B914" s="314">
        <v>32</v>
      </c>
      <c r="C914" s="314"/>
      <c r="D914" s="265" t="s">
        <v>301</v>
      </c>
      <c r="E914" s="307">
        <f>B914</f>
        <v>32</v>
      </c>
      <c r="F914" s="294" t="s">
        <v>8</v>
      </c>
      <c r="G914" s="80"/>
      <c r="H914" s="10"/>
    </row>
    <row r="915" spans="1:8" x14ac:dyDescent="0.25">
      <c r="D915" s="111"/>
      <c r="E915" s="301"/>
      <c r="G915" s="80"/>
      <c r="H915" s="10"/>
    </row>
    <row r="916" spans="1:8" x14ac:dyDescent="0.25">
      <c r="D916" s="117"/>
      <c r="F916" s="206"/>
      <c r="G916" s="80"/>
      <c r="H916" s="10"/>
    </row>
    <row r="917" spans="1:8" x14ac:dyDescent="0.25">
      <c r="A917" s="273"/>
      <c r="B917" s="315">
        <v>3</v>
      </c>
      <c r="C917" s="315"/>
      <c r="D917" s="258" t="s">
        <v>303</v>
      </c>
      <c r="E917" s="300">
        <f>B917</f>
        <v>3</v>
      </c>
      <c r="F917" s="289" t="s">
        <v>8</v>
      </c>
      <c r="G917" s="80"/>
      <c r="H917" s="10"/>
    </row>
    <row r="918" spans="1:8" x14ac:dyDescent="0.25">
      <c r="D918" s="117"/>
      <c r="F918" s="206"/>
      <c r="G918" s="80"/>
      <c r="H918" s="10"/>
    </row>
    <row r="919" spans="1:8" x14ac:dyDescent="0.25">
      <c r="D919" s="117"/>
      <c r="F919" s="206"/>
      <c r="G919" s="80"/>
      <c r="H919" s="10"/>
    </row>
    <row r="920" spans="1:8" x14ac:dyDescent="0.25">
      <c r="B920" s="280">
        <v>1</v>
      </c>
      <c r="D920" s="117" t="s">
        <v>304</v>
      </c>
      <c r="E920" s="306">
        <f>B920</f>
        <v>1</v>
      </c>
      <c r="F920" s="288" t="s">
        <v>8</v>
      </c>
      <c r="G920" s="80"/>
      <c r="H920" s="10"/>
    </row>
    <row r="921" spans="1:8" x14ac:dyDescent="0.25">
      <c r="D921" s="117"/>
      <c r="F921" s="206"/>
      <c r="G921" s="80"/>
      <c r="H921" s="10"/>
    </row>
    <row r="922" spans="1:8" x14ac:dyDescent="0.25">
      <c r="D922" s="117"/>
      <c r="F922" s="206"/>
      <c r="G922" s="80"/>
      <c r="H922" s="10"/>
    </row>
    <row r="923" spans="1:8" x14ac:dyDescent="0.25">
      <c r="D923" s="256" t="s">
        <v>83</v>
      </c>
      <c r="F923" s="206"/>
      <c r="G923" s="80"/>
      <c r="H923" s="10"/>
    </row>
    <row r="924" spans="1:8" x14ac:dyDescent="0.25">
      <c r="D924" s="117"/>
      <c r="F924" s="206"/>
      <c r="G924" s="80"/>
      <c r="H924" s="10"/>
    </row>
    <row r="925" spans="1:8" x14ac:dyDescent="0.25">
      <c r="C925" s="277"/>
      <c r="D925" s="256" t="s">
        <v>179</v>
      </c>
      <c r="E925" s="306"/>
      <c r="F925" s="288"/>
      <c r="G925" s="80"/>
      <c r="H925" s="10"/>
    </row>
    <row r="926" spans="1:8" x14ac:dyDescent="0.25">
      <c r="C926" s="277"/>
      <c r="D926" s="256"/>
      <c r="E926" s="306"/>
      <c r="F926" s="288"/>
      <c r="G926" s="80"/>
      <c r="H926" s="10"/>
    </row>
    <row r="927" spans="1:8" x14ac:dyDescent="0.25">
      <c r="C927" s="277"/>
      <c r="D927" s="111"/>
      <c r="E927" s="306"/>
      <c r="F927" s="288"/>
      <c r="G927" s="80"/>
    </row>
    <row r="928" spans="1:8" x14ac:dyDescent="0.25">
      <c r="A928" s="51">
        <v>1</v>
      </c>
      <c r="B928" s="182">
        <v>10.3</v>
      </c>
      <c r="C928" s="277">
        <f t="shared" ref="C928:C944" si="4">A928*B928</f>
        <v>10.3</v>
      </c>
      <c r="D928" s="111" t="s">
        <v>305</v>
      </c>
      <c r="E928" s="306">
        <f>C945</f>
        <v>228.04999999999998</v>
      </c>
      <c r="F928" s="288" t="s">
        <v>7</v>
      </c>
      <c r="G928" s="80"/>
    </row>
    <row r="929" spans="1:9" x14ac:dyDescent="0.25">
      <c r="A929" s="51">
        <v>1</v>
      </c>
      <c r="B929" s="278">
        <v>18.2</v>
      </c>
      <c r="C929" s="277">
        <f t="shared" si="4"/>
        <v>18.2</v>
      </c>
      <c r="D929" s="111"/>
      <c r="E929" s="306"/>
      <c r="F929" s="288"/>
      <c r="H929" s="39"/>
    </row>
    <row r="930" spans="1:9" x14ac:dyDescent="0.25">
      <c r="A930" s="51">
        <v>2</v>
      </c>
      <c r="B930" s="278">
        <v>7.6</v>
      </c>
      <c r="C930" s="277">
        <f t="shared" si="4"/>
        <v>15.2</v>
      </c>
      <c r="D930" s="111"/>
      <c r="E930" s="306"/>
      <c r="F930" s="288"/>
      <c r="H930" s="39"/>
    </row>
    <row r="931" spans="1:9" x14ac:dyDescent="0.25">
      <c r="A931" s="51">
        <v>1</v>
      </c>
      <c r="B931" s="278">
        <v>4.7</v>
      </c>
      <c r="C931" s="277">
        <f t="shared" si="4"/>
        <v>4.7</v>
      </c>
      <c r="D931" s="111"/>
      <c r="E931" s="306"/>
      <c r="F931" s="288"/>
      <c r="H931" s="39"/>
    </row>
    <row r="932" spans="1:9" x14ac:dyDescent="0.25">
      <c r="A932" s="51">
        <v>2</v>
      </c>
      <c r="B932" s="278">
        <v>2.6</v>
      </c>
      <c r="C932" s="277">
        <f t="shared" si="4"/>
        <v>5.2</v>
      </c>
      <c r="D932" s="111"/>
      <c r="E932" s="306"/>
      <c r="F932" s="288"/>
      <c r="H932" s="39"/>
    </row>
    <row r="933" spans="1:9" x14ac:dyDescent="0.25">
      <c r="A933" s="51">
        <v>4</v>
      </c>
      <c r="B933" s="278">
        <v>3.8</v>
      </c>
      <c r="C933" s="277">
        <f t="shared" si="4"/>
        <v>15.2</v>
      </c>
      <c r="D933" s="111"/>
      <c r="E933" s="306"/>
      <c r="F933" s="288"/>
      <c r="H933" s="39"/>
    </row>
    <row r="934" spans="1:9" x14ac:dyDescent="0.25">
      <c r="A934" s="51">
        <v>4</v>
      </c>
      <c r="B934" s="278">
        <v>5.7</v>
      </c>
      <c r="C934" s="277">
        <f t="shared" si="4"/>
        <v>22.8</v>
      </c>
      <c r="D934" s="111"/>
      <c r="E934" s="306"/>
      <c r="F934" s="288"/>
      <c r="H934" s="39"/>
    </row>
    <row r="935" spans="1:9" x14ac:dyDescent="0.25">
      <c r="A935" s="51">
        <v>4</v>
      </c>
      <c r="B935" s="278">
        <v>6.6</v>
      </c>
      <c r="C935" s="277">
        <f t="shared" si="4"/>
        <v>26.4</v>
      </c>
      <c r="D935" s="111"/>
      <c r="E935" s="306"/>
      <c r="F935" s="288"/>
      <c r="H935" s="39"/>
    </row>
    <row r="936" spans="1:9" s="268" customFormat="1" x14ac:dyDescent="0.25">
      <c r="A936" s="51">
        <v>4</v>
      </c>
      <c r="B936" s="278">
        <v>2.4</v>
      </c>
      <c r="C936" s="277">
        <f t="shared" si="4"/>
        <v>9.6</v>
      </c>
      <c r="D936" s="111"/>
      <c r="E936" s="306"/>
      <c r="F936" s="288"/>
      <c r="G936" s="266"/>
      <c r="H936" s="266"/>
      <c r="I936" s="267"/>
    </row>
    <row r="937" spans="1:9" x14ac:dyDescent="0.25">
      <c r="A937" s="51">
        <v>1</v>
      </c>
      <c r="B937" s="278">
        <v>7.6</v>
      </c>
      <c r="C937" s="277">
        <f t="shared" si="4"/>
        <v>7.6</v>
      </c>
      <c r="D937" s="111"/>
      <c r="E937" s="306"/>
      <c r="F937" s="288"/>
      <c r="H937" s="39"/>
    </row>
    <row r="938" spans="1:9" x14ac:dyDescent="0.25">
      <c r="A938" s="51">
        <v>1</v>
      </c>
      <c r="B938" s="278">
        <v>17.7</v>
      </c>
      <c r="C938" s="277">
        <f t="shared" si="4"/>
        <v>17.7</v>
      </c>
      <c r="D938" s="111"/>
      <c r="E938" s="306"/>
      <c r="F938" s="288"/>
      <c r="H938" s="39"/>
    </row>
    <row r="939" spans="1:9" x14ac:dyDescent="0.25">
      <c r="A939" s="51">
        <v>3</v>
      </c>
      <c r="B939" s="278">
        <v>6.4</v>
      </c>
      <c r="C939" s="277">
        <f t="shared" si="4"/>
        <v>19.200000000000003</v>
      </c>
      <c r="D939" s="111"/>
      <c r="E939" s="306"/>
      <c r="F939" s="288"/>
      <c r="H939" s="39"/>
    </row>
    <row r="940" spans="1:9" x14ac:dyDescent="0.25">
      <c r="A940" s="51">
        <v>3</v>
      </c>
      <c r="B940" s="278">
        <v>2.8</v>
      </c>
      <c r="C940" s="277">
        <f t="shared" si="4"/>
        <v>8.3999999999999986</v>
      </c>
      <c r="D940" s="111"/>
      <c r="E940" s="306"/>
      <c r="F940" s="288"/>
      <c r="H940" s="39"/>
    </row>
    <row r="941" spans="1:9" x14ac:dyDescent="0.25">
      <c r="A941" s="51">
        <v>2</v>
      </c>
      <c r="B941" s="278">
        <v>6.5</v>
      </c>
      <c r="C941" s="277">
        <f t="shared" si="4"/>
        <v>13</v>
      </c>
      <c r="D941" s="111"/>
      <c r="E941" s="306"/>
      <c r="F941" s="288"/>
      <c r="H941" s="39"/>
    </row>
    <row r="942" spans="1:9" x14ac:dyDescent="0.25">
      <c r="A942" s="51">
        <v>2</v>
      </c>
      <c r="B942" s="278">
        <v>2.2000000000000002</v>
      </c>
      <c r="C942" s="277">
        <f t="shared" si="4"/>
        <v>4.4000000000000004</v>
      </c>
      <c r="D942" s="111"/>
      <c r="E942" s="306"/>
      <c r="F942" s="288"/>
      <c r="H942" s="39"/>
    </row>
    <row r="943" spans="1:9" x14ac:dyDescent="0.25">
      <c r="A943" s="51">
        <v>1</v>
      </c>
      <c r="B943" s="278">
        <v>19</v>
      </c>
      <c r="C943" s="277">
        <f t="shared" si="4"/>
        <v>19</v>
      </c>
      <c r="D943" s="111"/>
      <c r="E943" s="306"/>
      <c r="F943" s="288"/>
      <c r="H943" s="39"/>
    </row>
    <row r="944" spans="1:9" x14ac:dyDescent="0.25">
      <c r="A944" s="51">
        <v>1</v>
      </c>
      <c r="B944" s="278">
        <v>11.15</v>
      </c>
      <c r="C944" s="277">
        <f t="shared" si="4"/>
        <v>11.15</v>
      </c>
      <c r="D944" s="111"/>
      <c r="E944" s="306"/>
      <c r="F944" s="288"/>
      <c r="H944" s="39"/>
    </row>
    <row r="945" spans="1:8" ht="13" thickBot="1" x14ac:dyDescent="0.3">
      <c r="C945" s="281">
        <f>SUM(C928:C944)</f>
        <v>228.04999999999998</v>
      </c>
      <c r="D945" s="111"/>
      <c r="E945" s="306"/>
      <c r="F945" s="288"/>
      <c r="H945" s="39"/>
    </row>
    <row r="946" spans="1:8" ht="13" thickTop="1" x14ac:dyDescent="0.25">
      <c r="C946" s="277"/>
      <c r="D946" s="111"/>
      <c r="E946" s="306"/>
      <c r="F946" s="288"/>
      <c r="H946" s="39"/>
    </row>
    <row r="947" spans="1:8" x14ac:dyDescent="0.25">
      <c r="C947" s="277"/>
      <c r="D947" s="111"/>
      <c r="E947" s="306"/>
      <c r="F947" s="288"/>
      <c r="G947" s="80"/>
      <c r="H947" s="10"/>
    </row>
    <row r="948" spans="1:8" x14ac:dyDescent="0.25">
      <c r="A948" s="51">
        <v>1</v>
      </c>
      <c r="B948" s="182">
        <v>139.80000000000001</v>
      </c>
      <c r="C948" s="277">
        <f>A948*B948</f>
        <v>139.80000000000001</v>
      </c>
      <c r="D948" s="111" t="s">
        <v>302</v>
      </c>
      <c r="E948" s="306">
        <f>C951</f>
        <v>246.13000000000002</v>
      </c>
      <c r="F948" s="288" t="s">
        <v>7</v>
      </c>
      <c r="G948" s="80"/>
      <c r="H948" s="10"/>
    </row>
    <row r="949" spans="1:8" x14ac:dyDescent="0.25">
      <c r="A949" s="51">
        <v>1</v>
      </c>
      <c r="B949" s="278">
        <v>39.299999999999997</v>
      </c>
      <c r="C949" s="277">
        <f>A949*B949</f>
        <v>39.299999999999997</v>
      </c>
      <c r="D949" s="111"/>
      <c r="E949" s="306"/>
      <c r="F949" s="288"/>
      <c r="G949" s="80"/>
      <c r="H949" s="10"/>
    </row>
    <row r="950" spans="1:8" x14ac:dyDescent="0.25">
      <c r="A950" s="51">
        <v>1</v>
      </c>
      <c r="B950" s="278">
        <v>67.03</v>
      </c>
      <c r="C950" s="277">
        <f>A950*B950</f>
        <v>67.03</v>
      </c>
      <c r="D950" s="111"/>
      <c r="E950" s="306"/>
      <c r="F950" s="288"/>
      <c r="G950" s="80"/>
      <c r="H950" s="10"/>
    </row>
    <row r="951" spans="1:8" ht="13" thickBot="1" x14ac:dyDescent="0.3">
      <c r="C951" s="281">
        <f>SUM(C948:C950)</f>
        <v>246.13000000000002</v>
      </c>
      <c r="D951" s="7"/>
      <c r="F951" s="293"/>
      <c r="G951" s="80"/>
      <c r="H951" s="10"/>
    </row>
    <row r="952" spans="1:8" ht="13" thickTop="1" x14ac:dyDescent="0.25">
      <c r="D952" s="7"/>
      <c r="F952" s="293"/>
      <c r="G952" s="80"/>
      <c r="H952" s="10"/>
    </row>
    <row r="953" spans="1:8" x14ac:dyDescent="0.25">
      <c r="D953" s="7"/>
      <c r="F953" s="293"/>
      <c r="G953" s="80"/>
      <c r="H953" s="10"/>
    </row>
    <row r="954" spans="1:8" x14ac:dyDescent="0.25">
      <c r="B954" s="280">
        <f>C945/2</f>
        <v>114.02499999999999</v>
      </c>
      <c r="D954" s="23" t="s">
        <v>323</v>
      </c>
      <c r="E954" s="285">
        <f>B954</f>
        <v>114.02499999999999</v>
      </c>
      <c r="F954" s="206" t="s">
        <v>7</v>
      </c>
      <c r="H954" s="39"/>
    </row>
    <row r="955" spans="1:8" x14ac:dyDescent="0.25">
      <c r="B955" s="280">
        <v>0.6</v>
      </c>
      <c r="D955" s="23" t="s">
        <v>334</v>
      </c>
      <c r="F955" s="206"/>
      <c r="H955" s="39"/>
    </row>
    <row r="956" spans="1:8" x14ac:dyDescent="0.25">
      <c r="B956" s="182">
        <v>0.45</v>
      </c>
      <c r="C956" s="182">
        <f>B954*B955*B956</f>
        <v>30.786749999999998</v>
      </c>
      <c r="F956" s="206"/>
      <c r="H956" s="39"/>
    </row>
    <row r="957" spans="1:8" x14ac:dyDescent="0.25">
      <c r="C957" s="277"/>
      <c r="D957" s="117"/>
      <c r="E957" s="299"/>
      <c r="F957" s="288"/>
      <c r="G957" s="80"/>
      <c r="H957" s="10"/>
    </row>
    <row r="958" spans="1:8" x14ac:dyDescent="0.25">
      <c r="C958" s="277"/>
      <c r="D958" s="117"/>
      <c r="E958" s="299"/>
      <c r="F958" s="288"/>
      <c r="G958" s="80"/>
      <c r="H958" s="10"/>
    </row>
    <row r="959" spans="1:8" x14ac:dyDescent="0.25">
      <c r="B959" s="280">
        <f>B954</f>
        <v>114.02499999999999</v>
      </c>
      <c r="C959" s="277"/>
      <c r="D959" s="111" t="s">
        <v>330</v>
      </c>
      <c r="E959" s="299">
        <f>C963</f>
        <v>695.5524999999999</v>
      </c>
      <c r="F959" s="288" t="s">
        <v>5</v>
      </c>
      <c r="G959" s="80"/>
      <c r="H959" s="10"/>
    </row>
    <row r="960" spans="1:8" x14ac:dyDescent="0.25">
      <c r="B960" s="182">
        <v>4.5999999999999996</v>
      </c>
      <c r="C960" s="279">
        <f>B959*B960</f>
        <v>524.51499999999987</v>
      </c>
      <c r="D960" s="23" t="s">
        <v>334</v>
      </c>
      <c r="E960" s="299"/>
      <c r="F960" s="288"/>
      <c r="G960" s="80"/>
      <c r="H960" s="10"/>
    </row>
    <row r="961" spans="2:8" x14ac:dyDescent="0.25">
      <c r="B961" s="280">
        <f>B959</f>
        <v>114.02499999999999</v>
      </c>
      <c r="C961" s="277"/>
      <c r="D961" s="111"/>
      <c r="E961" s="301"/>
      <c r="G961" s="80"/>
      <c r="H961" s="10"/>
    </row>
    <row r="962" spans="2:8" x14ac:dyDescent="0.25">
      <c r="B962" s="182">
        <v>1.5</v>
      </c>
      <c r="C962" s="279">
        <f>B961*B962</f>
        <v>171.03749999999999</v>
      </c>
      <c r="D962" s="111"/>
      <c r="E962" s="301"/>
      <c r="G962" s="80"/>
      <c r="H962" s="10"/>
    </row>
    <row r="963" spans="2:8" ht="13" thickBot="1" x14ac:dyDescent="0.3">
      <c r="C963" s="281">
        <f>SUM(C960:C962)</f>
        <v>695.5524999999999</v>
      </c>
      <c r="D963" s="111"/>
      <c r="E963" s="301"/>
      <c r="G963" s="80"/>
      <c r="H963" s="10"/>
    </row>
    <row r="964" spans="2:8" ht="13" thickTop="1" x14ac:dyDescent="0.25">
      <c r="C964" s="277"/>
      <c r="D964" s="117"/>
      <c r="E964" s="299"/>
      <c r="F964" s="288"/>
      <c r="G964" s="80"/>
      <c r="H964" s="10"/>
    </row>
    <row r="965" spans="2:8" x14ac:dyDescent="0.25">
      <c r="C965" s="277"/>
      <c r="D965" s="117"/>
      <c r="E965" s="299"/>
      <c r="F965" s="288"/>
      <c r="G965" s="80"/>
      <c r="H965" s="10"/>
    </row>
    <row r="966" spans="2:8" x14ac:dyDescent="0.25">
      <c r="B966" s="280">
        <f>B961</f>
        <v>114.02499999999999</v>
      </c>
      <c r="C966" s="277"/>
      <c r="D966" s="117" t="s">
        <v>329</v>
      </c>
      <c r="E966" s="285">
        <f>C968</f>
        <v>23.945249999999994</v>
      </c>
      <c r="F966" s="206" t="s">
        <v>6</v>
      </c>
      <c r="G966" s="80"/>
      <c r="H966" s="10"/>
    </row>
    <row r="967" spans="2:8" x14ac:dyDescent="0.25">
      <c r="B967" s="280">
        <v>1.2</v>
      </c>
      <c r="C967" s="277"/>
      <c r="D967" s="23" t="s">
        <v>334</v>
      </c>
      <c r="E967" s="299"/>
      <c r="F967" s="288"/>
      <c r="G967" s="80"/>
      <c r="H967" s="10"/>
    </row>
    <row r="968" spans="2:8" x14ac:dyDescent="0.25">
      <c r="B968" s="182">
        <v>0.17499999999999999</v>
      </c>
      <c r="C968" s="279">
        <f>B966*B967*B968</f>
        <v>23.945249999999994</v>
      </c>
      <c r="D968" s="117"/>
      <c r="E968" s="299"/>
      <c r="F968" s="288"/>
      <c r="G968" s="80"/>
      <c r="H968" s="10"/>
    </row>
    <row r="969" spans="2:8" x14ac:dyDescent="0.25">
      <c r="D969" s="7"/>
      <c r="F969" s="293"/>
      <c r="G969" s="80"/>
      <c r="H969" s="10"/>
    </row>
    <row r="970" spans="2:8" x14ac:dyDescent="0.25">
      <c r="D970" s="7"/>
      <c r="F970" s="293"/>
      <c r="G970" s="80"/>
      <c r="H970" s="10"/>
    </row>
    <row r="971" spans="2:8" x14ac:dyDescent="0.25">
      <c r="B971" s="280">
        <f>C951/2</f>
        <v>123.06500000000001</v>
      </c>
      <c r="D971" s="23" t="s">
        <v>323</v>
      </c>
      <c r="E971" s="285">
        <f>B971</f>
        <v>123.06500000000001</v>
      </c>
      <c r="F971" s="206" t="s">
        <v>7</v>
      </c>
      <c r="H971" s="39"/>
    </row>
    <row r="972" spans="2:8" x14ac:dyDescent="0.25">
      <c r="B972" s="280">
        <v>1.1499999999999999</v>
      </c>
      <c r="D972" s="23" t="s">
        <v>184</v>
      </c>
      <c r="F972" s="206"/>
      <c r="H972" s="39"/>
    </row>
    <row r="973" spans="2:8" x14ac:dyDescent="0.25">
      <c r="B973" s="182">
        <v>0.75</v>
      </c>
      <c r="C973" s="182">
        <f>B971*B972*B973</f>
        <v>106.1435625</v>
      </c>
      <c r="F973" s="206"/>
      <c r="H973" s="39"/>
    </row>
    <row r="974" spans="2:8" x14ac:dyDescent="0.25">
      <c r="C974" s="277"/>
      <c r="D974" s="117"/>
      <c r="E974" s="299"/>
      <c r="F974" s="288"/>
      <c r="G974" s="80"/>
      <c r="H974" s="10"/>
    </row>
    <row r="975" spans="2:8" x14ac:dyDescent="0.25">
      <c r="C975" s="277"/>
      <c r="D975" s="117"/>
      <c r="E975" s="299"/>
      <c r="F975" s="288"/>
      <c r="G975" s="80"/>
      <c r="H975" s="10"/>
    </row>
    <row r="976" spans="2:8" x14ac:dyDescent="0.25">
      <c r="B976" s="280">
        <f>B971</f>
        <v>123.06500000000001</v>
      </c>
      <c r="C976" s="277"/>
      <c r="D976" s="111" t="s">
        <v>330</v>
      </c>
      <c r="E976" s="299">
        <f>C980</f>
        <v>959.90700000000015</v>
      </c>
      <c r="F976" s="288" t="s">
        <v>5</v>
      </c>
      <c r="G976" s="80"/>
      <c r="H976" s="10"/>
    </row>
    <row r="977" spans="2:8" x14ac:dyDescent="0.25">
      <c r="B977" s="182">
        <v>5.15</v>
      </c>
      <c r="C977" s="279">
        <f>B976*B977</f>
        <v>633.78475000000014</v>
      </c>
      <c r="D977" s="113" t="s">
        <v>184</v>
      </c>
      <c r="E977" s="299"/>
      <c r="F977" s="288"/>
      <c r="G977" s="80"/>
      <c r="H977" s="10"/>
    </row>
    <row r="978" spans="2:8" x14ac:dyDescent="0.25">
      <c r="B978" s="280">
        <f>B976</f>
        <v>123.06500000000001</v>
      </c>
      <c r="C978" s="277"/>
      <c r="D978" s="111"/>
      <c r="E978" s="301"/>
      <c r="G978" s="80"/>
      <c r="H978" s="10"/>
    </row>
    <row r="979" spans="2:8" x14ac:dyDescent="0.25">
      <c r="B979" s="182">
        <v>2.65</v>
      </c>
      <c r="C979" s="279">
        <f>B978*B979</f>
        <v>326.12225000000001</v>
      </c>
      <c r="D979" s="111"/>
      <c r="E979" s="301"/>
      <c r="G979" s="80"/>
      <c r="H979" s="10"/>
    </row>
    <row r="980" spans="2:8" ht="13" thickBot="1" x14ac:dyDescent="0.3">
      <c r="C980" s="281">
        <f>SUM(C977:C979)</f>
        <v>959.90700000000015</v>
      </c>
      <c r="D980" s="111"/>
      <c r="E980" s="301"/>
      <c r="G980" s="80"/>
      <c r="H980" s="10"/>
    </row>
    <row r="981" spans="2:8" ht="13" thickTop="1" x14ac:dyDescent="0.25">
      <c r="C981" s="277"/>
      <c r="D981" s="117"/>
      <c r="E981" s="299"/>
      <c r="F981" s="288"/>
      <c r="G981" s="80"/>
      <c r="H981" s="10"/>
    </row>
    <row r="982" spans="2:8" x14ac:dyDescent="0.25">
      <c r="C982" s="277"/>
      <c r="D982" s="117"/>
      <c r="E982" s="299"/>
      <c r="F982" s="288"/>
      <c r="G982" s="80"/>
      <c r="H982" s="10"/>
    </row>
    <row r="983" spans="2:8" x14ac:dyDescent="0.25">
      <c r="B983" s="280">
        <f>B978</f>
        <v>123.06500000000001</v>
      </c>
      <c r="C983" s="277"/>
      <c r="D983" s="117" t="s">
        <v>329</v>
      </c>
      <c r="E983" s="285">
        <f>C985</f>
        <v>37.688656250000001</v>
      </c>
      <c r="F983" s="206" t="s">
        <v>6</v>
      </c>
      <c r="G983" s="80"/>
      <c r="H983" s="10"/>
    </row>
    <row r="984" spans="2:8" x14ac:dyDescent="0.25">
      <c r="B984" s="280">
        <v>1.75</v>
      </c>
      <c r="C984" s="277"/>
      <c r="D984" s="117" t="s">
        <v>184</v>
      </c>
      <c r="E984" s="299"/>
      <c r="F984" s="288"/>
      <c r="G984" s="80"/>
      <c r="H984" s="10"/>
    </row>
    <row r="985" spans="2:8" x14ac:dyDescent="0.25">
      <c r="B985" s="182">
        <v>0.17499999999999999</v>
      </c>
      <c r="C985" s="279">
        <f>B983*B984*B985</f>
        <v>37.688656250000001</v>
      </c>
      <c r="D985" s="117"/>
      <c r="E985" s="299"/>
      <c r="F985" s="288"/>
      <c r="G985" s="80"/>
      <c r="H985" s="10"/>
    </row>
    <row r="986" spans="2:8" x14ac:dyDescent="0.25">
      <c r="C986" s="277"/>
      <c r="D986" s="117"/>
      <c r="E986" s="299"/>
      <c r="F986" s="288"/>
      <c r="G986" s="80"/>
      <c r="H986" s="10"/>
    </row>
    <row r="987" spans="2:8" x14ac:dyDescent="0.25">
      <c r="F987" s="206"/>
      <c r="H987" s="39"/>
    </row>
    <row r="988" spans="2:8" x14ac:dyDescent="0.25">
      <c r="C988" s="277"/>
      <c r="D988" s="117" t="s">
        <v>333</v>
      </c>
      <c r="E988" s="285">
        <f>C991</f>
        <v>352.19375000000002</v>
      </c>
      <c r="F988" s="206" t="s">
        <v>5</v>
      </c>
      <c r="H988" s="39"/>
    </row>
    <row r="989" spans="2:8" x14ac:dyDescent="0.25">
      <c r="B989" s="182">
        <f>B966*B967</f>
        <v>136.82999999999998</v>
      </c>
      <c r="C989" s="277"/>
      <c r="D989" s="308">
        <v>150</v>
      </c>
      <c r="F989" s="206"/>
      <c r="H989" s="39"/>
    </row>
    <row r="990" spans="2:8" x14ac:dyDescent="0.25">
      <c r="B990" s="182">
        <f>B983*B984</f>
        <v>215.36375000000001</v>
      </c>
      <c r="C990" s="277"/>
      <c r="D990" s="308">
        <v>450</v>
      </c>
      <c r="F990" s="206"/>
      <c r="H990" s="39"/>
    </row>
    <row r="991" spans="2:8" x14ac:dyDescent="0.25">
      <c r="C991" s="277">
        <f>SUM(B989:B990)</f>
        <v>352.19375000000002</v>
      </c>
      <c r="D991" s="117"/>
      <c r="F991" s="206"/>
      <c r="H991" s="39"/>
    </row>
    <row r="992" spans="2:8" x14ac:dyDescent="0.25">
      <c r="D992" s="7"/>
      <c r="F992" s="293"/>
      <c r="G992" s="80"/>
      <c r="H992" s="10"/>
    </row>
    <row r="993" spans="1:8" x14ac:dyDescent="0.25">
      <c r="D993" s="7"/>
      <c r="F993" s="293"/>
      <c r="G993" s="80"/>
      <c r="H993" s="10"/>
    </row>
    <row r="994" spans="1:8" ht="25" x14ac:dyDescent="0.25">
      <c r="D994" s="257" t="s">
        <v>183</v>
      </c>
      <c r="E994" s="306"/>
      <c r="F994" s="288"/>
      <c r="G994" s="80"/>
      <c r="H994" s="10"/>
    </row>
    <row r="995" spans="1:8" x14ac:dyDescent="0.25">
      <c r="D995" s="111"/>
      <c r="E995" s="306"/>
      <c r="F995" s="288"/>
      <c r="G995" s="80"/>
      <c r="H995" s="10"/>
    </row>
    <row r="996" spans="1:8" x14ac:dyDescent="0.25">
      <c r="B996" s="280">
        <v>6</v>
      </c>
      <c r="D996" s="111" t="s">
        <v>181</v>
      </c>
      <c r="E996" s="306">
        <f>B996</f>
        <v>6</v>
      </c>
      <c r="F996" s="288" t="s">
        <v>8</v>
      </c>
      <c r="G996" s="80"/>
      <c r="H996" s="10"/>
    </row>
    <row r="997" spans="1:8" x14ac:dyDescent="0.25">
      <c r="D997" s="111"/>
      <c r="E997" s="301"/>
      <c r="G997" s="80"/>
      <c r="H997" s="10"/>
    </row>
    <row r="998" spans="1:8" x14ac:dyDescent="0.25">
      <c r="D998" s="111"/>
      <c r="E998" s="301"/>
      <c r="G998" s="80"/>
      <c r="H998" s="10"/>
    </row>
    <row r="999" spans="1:8" x14ac:dyDescent="0.25">
      <c r="A999" s="275"/>
      <c r="B999" s="314">
        <v>34</v>
      </c>
      <c r="C999" s="314"/>
      <c r="D999" s="265" t="s">
        <v>301</v>
      </c>
      <c r="E999" s="307">
        <f>B999</f>
        <v>34</v>
      </c>
      <c r="F999" s="294" t="s">
        <v>8</v>
      </c>
      <c r="G999" s="80"/>
      <c r="H999" s="10"/>
    </row>
    <row r="1000" spans="1:8" x14ac:dyDescent="0.25">
      <c r="D1000" s="111"/>
      <c r="E1000" s="301"/>
      <c r="G1000" s="80"/>
      <c r="H1000" s="10"/>
    </row>
    <row r="1001" spans="1:8" x14ac:dyDescent="0.25">
      <c r="D1001" s="117"/>
      <c r="F1001" s="206"/>
      <c r="G1001" s="80"/>
      <c r="H1001" s="10"/>
    </row>
    <row r="1002" spans="1:8" x14ac:dyDescent="0.25">
      <c r="B1002" s="280">
        <v>2</v>
      </c>
      <c r="D1002" s="117" t="s">
        <v>304</v>
      </c>
      <c r="E1002" s="306">
        <f>B1002</f>
        <v>2</v>
      </c>
      <c r="F1002" s="288" t="s">
        <v>8</v>
      </c>
      <c r="G1002" s="80"/>
      <c r="H1002" s="10"/>
    </row>
    <row r="1003" spans="1:8" x14ac:dyDescent="0.25">
      <c r="D1003" s="33"/>
      <c r="F1003" s="206"/>
      <c r="G1003" s="80"/>
      <c r="H1003" s="10"/>
    </row>
    <row r="1004" spans="1:8" x14ac:dyDescent="0.25">
      <c r="D1004" s="33"/>
      <c r="F1004" s="206"/>
      <c r="G1004" s="80"/>
      <c r="H1004" s="10"/>
    </row>
    <row r="1005" spans="1:8" x14ac:dyDescent="0.25">
      <c r="D1005" s="118" t="s">
        <v>306</v>
      </c>
      <c r="F1005" s="206"/>
      <c r="G1005" s="80"/>
      <c r="H1005" s="10"/>
    </row>
    <row r="1006" spans="1:8" x14ac:dyDescent="0.25">
      <c r="D1006" s="33"/>
      <c r="F1006" s="206"/>
      <c r="G1006" s="80"/>
      <c r="H1006" s="10"/>
    </row>
    <row r="1007" spans="1:8" x14ac:dyDescent="0.25">
      <c r="C1007" s="277"/>
      <c r="D1007" s="256" t="s">
        <v>179</v>
      </c>
      <c r="E1007" s="306"/>
      <c r="F1007" s="288"/>
      <c r="G1007" s="80"/>
      <c r="H1007" s="10"/>
    </row>
    <row r="1008" spans="1:8" x14ac:dyDescent="0.25">
      <c r="C1008" s="277"/>
      <c r="D1008" s="256"/>
      <c r="E1008" s="306"/>
      <c r="F1008" s="288"/>
      <c r="G1008" s="80"/>
      <c r="H1008" s="10"/>
    </row>
    <row r="1009" spans="1:8" x14ac:dyDescent="0.25">
      <c r="C1009" s="277"/>
      <c r="D1009" s="111"/>
      <c r="E1009" s="306"/>
      <c r="F1009" s="288"/>
      <c r="G1009" s="80"/>
      <c r="H1009" s="10"/>
    </row>
    <row r="1010" spans="1:8" x14ac:dyDescent="0.25">
      <c r="A1010" s="51">
        <v>1</v>
      </c>
      <c r="B1010" s="182">
        <v>19.5</v>
      </c>
      <c r="C1010" s="277">
        <f t="shared" ref="C1010:C1041" si="5">A1010*B1010</f>
        <v>19.5</v>
      </c>
      <c r="D1010" s="111" t="s">
        <v>305</v>
      </c>
      <c r="E1010" s="306">
        <f>C1066</f>
        <v>1104.3999999999999</v>
      </c>
      <c r="F1010" s="288" t="s">
        <v>7</v>
      </c>
      <c r="G1010" s="80"/>
      <c r="H1010" s="10"/>
    </row>
    <row r="1011" spans="1:8" x14ac:dyDescent="0.25">
      <c r="A1011" s="51">
        <v>1</v>
      </c>
      <c r="B1011" s="278">
        <v>11</v>
      </c>
      <c r="C1011" s="277">
        <f t="shared" si="5"/>
        <v>11</v>
      </c>
      <c r="D1011" s="111"/>
      <c r="E1011" s="306"/>
      <c r="F1011" s="288"/>
      <c r="G1011" s="80"/>
      <c r="H1011" s="10"/>
    </row>
    <row r="1012" spans="1:8" x14ac:dyDescent="0.25">
      <c r="A1012" s="51">
        <v>1</v>
      </c>
      <c r="B1012" s="278">
        <v>11.9</v>
      </c>
      <c r="C1012" s="277">
        <f t="shared" si="5"/>
        <v>11.9</v>
      </c>
      <c r="D1012" s="111"/>
      <c r="E1012" s="306"/>
      <c r="F1012" s="288"/>
      <c r="G1012" s="80"/>
      <c r="H1012" s="10"/>
    </row>
    <row r="1013" spans="1:8" x14ac:dyDescent="0.25">
      <c r="A1013" s="51">
        <v>1</v>
      </c>
      <c r="B1013" s="278">
        <v>4.7</v>
      </c>
      <c r="C1013" s="277">
        <f t="shared" si="5"/>
        <v>4.7</v>
      </c>
      <c r="D1013" s="111"/>
      <c r="E1013" s="306"/>
      <c r="F1013" s="288"/>
      <c r="G1013" s="80"/>
      <c r="H1013" s="10"/>
    </row>
    <row r="1014" spans="1:8" x14ac:dyDescent="0.25">
      <c r="A1014" s="51">
        <v>1</v>
      </c>
      <c r="B1014" s="278">
        <v>10.6</v>
      </c>
      <c r="C1014" s="277">
        <f t="shared" si="5"/>
        <v>10.6</v>
      </c>
      <c r="D1014" s="111"/>
      <c r="E1014" s="306"/>
      <c r="F1014" s="288"/>
      <c r="G1014" s="80"/>
      <c r="H1014" s="10"/>
    </row>
    <row r="1015" spans="1:8" x14ac:dyDescent="0.25">
      <c r="A1015" s="51">
        <v>1</v>
      </c>
      <c r="B1015" s="278">
        <v>9.6</v>
      </c>
      <c r="C1015" s="277">
        <f t="shared" si="5"/>
        <v>9.6</v>
      </c>
      <c r="D1015" s="111"/>
      <c r="E1015" s="306"/>
      <c r="F1015" s="288"/>
      <c r="G1015" s="80"/>
      <c r="H1015" s="10"/>
    </row>
    <row r="1016" spans="1:8" x14ac:dyDescent="0.25">
      <c r="A1016" s="51">
        <v>1</v>
      </c>
      <c r="B1016" s="278">
        <v>11.2</v>
      </c>
      <c r="C1016" s="277">
        <f t="shared" si="5"/>
        <v>11.2</v>
      </c>
      <c r="D1016" s="111"/>
      <c r="E1016" s="306"/>
      <c r="F1016" s="288"/>
      <c r="G1016" s="80"/>
      <c r="H1016" s="10"/>
    </row>
    <row r="1017" spans="1:8" x14ac:dyDescent="0.25">
      <c r="A1017" s="51">
        <v>1</v>
      </c>
      <c r="B1017" s="278">
        <v>15.2</v>
      </c>
      <c r="C1017" s="277">
        <f t="shared" si="5"/>
        <v>15.2</v>
      </c>
      <c r="D1017" s="111"/>
      <c r="E1017" s="306"/>
      <c r="F1017" s="288"/>
      <c r="G1017" s="80"/>
      <c r="H1017" s="10"/>
    </row>
    <row r="1018" spans="1:8" x14ac:dyDescent="0.25">
      <c r="A1018" s="51">
        <v>1</v>
      </c>
      <c r="B1018" s="278">
        <v>13.1</v>
      </c>
      <c r="C1018" s="277">
        <f t="shared" si="5"/>
        <v>13.1</v>
      </c>
      <c r="D1018" s="111"/>
      <c r="E1018" s="306"/>
      <c r="F1018" s="288"/>
      <c r="G1018" s="80"/>
      <c r="H1018" s="10"/>
    </row>
    <row r="1019" spans="1:8" x14ac:dyDescent="0.25">
      <c r="A1019" s="51">
        <v>2</v>
      </c>
      <c r="B1019" s="278">
        <v>10</v>
      </c>
      <c r="C1019" s="277">
        <f t="shared" si="5"/>
        <v>20</v>
      </c>
      <c r="D1019" s="111"/>
      <c r="E1019" s="306"/>
      <c r="F1019" s="288"/>
      <c r="G1019" s="80"/>
      <c r="H1019" s="10"/>
    </row>
    <row r="1020" spans="1:8" x14ac:dyDescent="0.25">
      <c r="A1020" s="51">
        <v>1</v>
      </c>
      <c r="B1020" s="278">
        <v>7.8</v>
      </c>
      <c r="C1020" s="277">
        <f t="shared" si="5"/>
        <v>7.8</v>
      </c>
      <c r="D1020" s="111"/>
      <c r="E1020" s="306"/>
      <c r="F1020" s="288"/>
      <c r="G1020" s="80"/>
      <c r="H1020" s="10"/>
    </row>
    <row r="1021" spans="1:8" x14ac:dyDescent="0.25">
      <c r="A1021" s="51">
        <v>1</v>
      </c>
      <c r="B1021" s="278">
        <v>1.5</v>
      </c>
      <c r="C1021" s="277">
        <f t="shared" si="5"/>
        <v>1.5</v>
      </c>
      <c r="D1021" s="111"/>
      <c r="E1021" s="306"/>
      <c r="F1021" s="288"/>
      <c r="G1021" s="80"/>
      <c r="H1021" s="10"/>
    </row>
    <row r="1022" spans="1:8" x14ac:dyDescent="0.25">
      <c r="A1022" s="51">
        <v>1</v>
      </c>
      <c r="B1022" s="278">
        <v>25.2</v>
      </c>
      <c r="C1022" s="277">
        <f t="shared" si="5"/>
        <v>25.2</v>
      </c>
      <c r="D1022" s="111"/>
      <c r="E1022" s="306"/>
      <c r="F1022" s="288"/>
      <c r="G1022" s="80"/>
    </row>
    <row r="1023" spans="1:8" x14ac:dyDescent="0.25">
      <c r="A1023" s="51">
        <v>1</v>
      </c>
      <c r="B1023" s="278">
        <v>4</v>
      </c>
      <c r="C1023" s="277">
        <f t="shared" si="5"/>
        <v>4</v>
      </c>
      <c r="D1023" s="111"/>
      <c r="E1023" s="306"/>
      <c r="F1023" s="288"/>
      <c r="G1023" s="80"/>
    </row>
    <row r="1024" spans="1:8" x14ac:dyDescent="0.25">
      <c r="A1024" s="51">
        <v>1</v>
      </c>
      <c r="B1024" s="278">
        <v>26</v>
      </c>
      <c r="C1024" s="277">
        <f t="shared" si="5"/>
        <v>26</v>
      </c>
      <c r="D1024" s="111"/>
      <c r="E1024" s="306"/>
      <c r="F1024" s="288"/>
      <c r="H1024" s="39"/>
    </row>
    <row r="1025" spans="1:8" x14ac:dyDescent="0.25">
      <c r="A1025" s="51">
        <v>1</v>
      </c>
      <c r="B1025" s="278">
        <v>12</v>
      </c>
      <c r="C1025" s="277">
        <f t="shared" si="5"/>
        <v>12</v>
      </c>
      <c r="D1025" s="111"/>
      <c r="E1025" s="306"/>
      <c r="F1025" s="288"/>
      <c r="H1025" s="39"/>
    </row>
    <row r="1026" spans="1:8" x14ac:dyDescent="0.25">
      <c r="A1026" s="51">
        <v>3</v>
      </c>
      <c r="B1026" s="278">
        <v>6.9</v>
      </c>
      <c r="C1026" s="277">
        <f t="shared" si="5"/>
        <v>20.700000000000003</v>
      </c>
      <c r="D1026" s="111"/>
      <c r="E1026" s="306"/>
      <c r="F1026" s="288"/>
      <c r="H1026" s="39"/>
    </row>
    <row r="1027" spans="1:8" x14ac:dyDescent="0.25">
      <c r="A1027" s="51">
        <v>2</v>
      </c>
      <c r="B1027" s="278">
        <v>10</v>
      </c>
      <c r="C1027" s="277">
        <f t="shared" si="5"/>
        <v>20</v>
      </c>
      <c r="D1027" s="111"/>
      <c r="E1027" s="306"/>
      <c r="F1027" s="288"/>
      <c r="H1027" s="39"/>
    </row>
    <row r="1028" spans="1:8" x14ac:dyDescent="0.25">
      <c r="A1028" s="51">
        <v>1</v>
      </c>
      <c r="B1028" s="278">
        <v>13.07</v>
      </c>
      <c r="C1028" s="277">
        <f t="shared" si="5"/>
        <v>13.07</v>
      </c>
      <c r="D1028" s="111"/>
      <c r="E1028" s="306"/>
      <c r="F1028" s="288"/>
      <c r="H1028" s="39"/>
    </row>
    <row r="1029" spans="1:8" x14ac:dyDescent="0.25">
      <c r="A1029" s="51">
        <v>1</v>
      </c>
      <c r="B1029" s="278">
        <v>13.9</v>
      </c>
      <c r="C1029" s="277">
        <f t="shared" si="5"/>
        <v>13.9</v>
      </c>
      <c r="D1029" s="111"/>
      <c r="E1029" s="306"/>
      <c r="F1029" s="288"/>
      <c r="H1029" s="39"/>
    </row>
    <row r="1030" spans="1:8" x14ac:dyDescent="0.25">
      <c r="A1030" s="51">
        <v>1</v>
      </c>
      <c r="B1030" s="278">
        <v>25.6</v>
      </c>
      <c r="C1030" s="277">
        <f t="shared" si="5"/>
        <v>25.6</v>
      </c>
      <c r="D1030" s="111"/>
      <c r="E1030" s="306"/>
      <c r="F1030" s="288"/>
      <c r="H1030" s="39"/>
    </row>
    <row r="1031" spans="1:8" x14ac:dyDescent="0.25">
      <c r="A1031" s="51">
        <v>1</v>
      </c>
      <c r="B1031" s="278">
        <v>8.3000000000000007</v>
      </c>
      <c r="C1031" s="277">
        <f t="shared" si="5"/>
        <v>8.3000000000000007</v>
      </c>
      <c r="D1031" s="111"/>
      <c r="E1031" s="306"/>
      <c r="F1031" s="288"/>
      <c r="H1031" s="39"/>
    </row>
    <row r="1032" spans="1:8" x14ac:dyDescent="0.25">
      <c r="A1032" s="51">
        <v>1</v>
      </c>
      <c r="B1032" s="278">
        <v>15.8</v>
      </c>
      <c r="C1032" s="277">
        <f t="shared" si="5"/>
        <v>15.8</v>
      </c>
      <c r="D1032" s="111"/>
      <c r="E1032" s="306"/>
      <c r="F1032" s="288"/>
      <c r="H1032" s="39"/>
    </row>
    <row r="1033" spans="1:8" x14ac:dyDescent="0.25">
      <c r="A1033" s="51">
        <v>1</v>
      </c>
      <c r="B1033" s="278">
        <v>23.06</v>
      </c>
      <c r="C1033" s="277">
        <f t="shared" si="5"/>
        <v>23.06</v>
      </c>
      <c r="D1033" s="111"/>
      <c r="E1033" s="306"/>
      <c r="F1033" s="288"/>
      <c r="H1033" s="39"/>
    </row>
    <row r="1034" spans="1:8" x14ac:dyDescent="0.25">
      <c r="A1034" s="51">
        <v>1</v>
      </c>
      <c r="B1034" s="278">
        <v>5.8</v>
      </c>
      <c r="C1034" s="277">
        <f t="shared" si="5"/>
        <v>5.8</v>
      </c>
      <c r="D1034" s="111"/>
      <c r="E1034" s="306"/>
      <c r="F1034" s="288"/>
      <c r="H1034" s="39"/>
    </row>
    <row r="1035" spans="1:8" x14ac:dyDescent="0.25">
      <c r="A1035" s="51">
        <v>1</v>
      </c>
      <c r="B1035" s="278">
        <v>2.7</v>
      </c>
      <c r="C1035" s="277">
        <f t="shared" si="5"/>
        <v>2.7</v>
      </c>
      <c r="D1035" s="111"/>
      <c r="E1035" s="306"/>
      <c r="F1035" s="288"/>
      <c r="H1035" s="39"/>
    </row>
    <row r="1036" spans="1:8" x14ac:dyDescent="0.25">
      <c r="A1036" s="51">
        <v>1</v>
      </c>
      <c r="B1036" s="278">
        <v>8.27</v>
      </c>
      <c r="C1036" s="277">
        <f t="shared" si="5"/>
        <v>8.27</v>
      </c>
      <c r="D1036" s="111"/>
      <c r="E1036" s="306"/>
      <c r="F1036" s="288"/>
      <c r="H1036" s="39"/>
    </row>
    <row r="1037" spans="1:8" x14ac:dyDescent="0.25">
      <c r="A1037" s="51">
        <v>1</v>
      </c>
      <c r="B1037" s="278">
        <v>28.7</v>
      </c>
      <c r="C1037" s="277">
        <f t="shared" si="5"/>
        <v>28.7</v>
      </c>
      <c r="D1037" s="111"/>
      <c r="E1037" s="306"/>
      <c r="F1037" s="288"/>
      <c r="H1037" s="39"/>
    </row>
    <row r="1038" spans="1:8" x14ac:dyDescent="0.25">
      <c r="A1038" s="51">
        <v>1</v>
      </c>
      <c r="B1038" s="278">
        <v>14.9</v>
      </c>
      <c r="C1038" s="277">
        <f t="shared" si="5"/>
        <v>14.9</v>
      </c>
      <c r="D1038" s="111"/>
      <c r="E1038" s="306"/>
      <c r="F1038" s="288"/>
      <c r="H1038" s="39"/>
    </row>
    <row r="1039" spans="1:8" x14ac:dyDescent="0.25">
      <c r="A1039" s="51">
        <v>1</v>
      </c>
      <c r="B1039" s="278">
        <v>7.1</v>
      </c>
      <c r="C1039" s="277">
        <f t="shared" si="5"/>
        <v>7.1</v>
      </c>
      <c r="D1039" s="111"/>
      <c r="E1039" s="306"/>
      <c r="F1039" s="288"/>
      <c r="H1039" s="39"/>
    </row>
    <row r="1040" spans="1:8" x14ac:dyDescent="0.25">
      <c r="A1040" s="51">
        <v>1</v>
      </c>
      <c r="B1040" s="278">
        <v>19.5</v>
      </c>
      <c r="C1040" s="277">
        <f t="shared" si="5"/>
        <v>19.5</v>
      </c>
      <c r="D1040" s="111"/>
      <c r="E1040" s="306"/>
      <c r="F1040" s="288"/>
      <c r="H1040" s="39"/>
    </row>
    <row r="1041" spans="1:9" x14ac:dyDescent="0.25">
      <c r="A1041" s="51">
        <v>1</v>
      </c>
      <c r="B1041" s="278">
        <v>19.2</v>
      </c>
      <c r="C1041" s="277">
        <f t="shared" si="5"/>
        <v>19.2</v>
      </c>
      <c r="D1041" s="111"/>
      <c r="E1041" s="306"/>
      <c r="F1041" s="288"/>
      <c r="H1041" s="39"/>
    </row>
    <row r="1042" spans="1:9" x14ac:dyDescent="0.25">
      <c r="A1042" s="51">
        <v>1</v>
      </c>
      <c r="B1042" s="278">
        <v>18.5</v>
      </c>
      <c r="C1042" s="277">
        <f t="shared" ref="C1042:C1065" si="6">A1042*B1042</f>
        <v>18.5</v>
      </c>
      <c r="D1042" s="111"/>
      <c r="E1042" s="306"/>
      <c r="F1042" s="288"/>
      <c r="H1042" s="39"/>
    </row>
    <row r="1043" spans="1:9" x14ac:dyDescent="0.25">
      <c r="A1043" s="51">
        <v>1</v>
      </c>
      <c r="B1043" s="278">
        <v>15.8</v>
      </c>
      <c r="C1043" s="277">
        <f t="shared" si="6"/>
        <v>15.8</v>
      </c>
      <c r="D1043" s="111"/>
      <c r="E1043" s="306"/>
      <c r="F1043" s="288"/>
      <c r="H1043" s="39"/>
    </row>
    <row r="1044" spans="1:9" x14ac:dyDescent="0.25">
      <c r="A1044" s="51">
        <v>1</v>
      </c>
      <c r="B1044" s="278">
        <v>22</v>
      </c>
      <c r="C1044" s="277">
        <f t="shared" si="6"/>
        <v>22</v>
      </c>
      <c r="D1044" s="111"/>
      <c r="E1044" s="306"/>
      <c r="F1044" s="288"/>
      <c r="H1044" s="39"/>
    </row>
    <row r="1045" spans="1:9" x14ac:dyDescent="0.25">
      <c r="A1045" s="51">
        <v>1</v>
      </c>
      <c r="B1045" s="278">
        <v>7.8</v>
      </c>
      <c r="C1045" s="277">
        <f t="shared" si="6"/>
        <v>7.8</v>
      </c>
      <c r="D1045" s="111"/>
      <c r="E1045" s="306"/>
      <c r="F1045" s="288"/>
      <c r="H1045" s="39"/>
    </row>
    <row r="1046" spans="1:9" x14ac:dyDescent="0.25">
      <c r="A1046" s="51">
        <v>1</v>
      </c>
      <c r="B1046" s="278">
        <v>10</v>
      </c>
      <c r="C1046" s="277">
        <f t="shared" si="6"/>
        <v>10</v>
      </c>
      <c r="D1046" s="7"/>
      <c r="F1046" s="293"/>
      <c r="H1046" s="39"/>
    </row>
    <row r="1047" spans="1:9" x14ac:dyDescent="0.25">
      <c r="A1047" s="51">
        <v>1</v>
      </c>
      <c r="B1047" s="278">
        <v>25.4</v>
      </c>
      <c r="C1047" s="277">
        <f t="shared" si="6"/>
        <v>25.4</v>
      </c>
      <c r="D1047" s="7"/>
      <c r="F1047" s="293"/>
      <c r="H1047" s="39"/>
    </row>
    <row r="1048" spans="1:9" x14ac:dyDescent="0.25">
      <c r="A1048" s="51">
        <v>1</v>
      </c>
      <c r="B1048" s="278">
        <v>10.5</v>
      </c>
      <c r="C1048" s="277">
        <f t="shared" si="6"/>
        <v>10.5</v>
      </c>
      <c r="D1048" s="7"/>
      <c r="F1048" s="293"/>
      <c r="H1048" s="39"/>
    </row>
    <row r="1049" spans="1:9" s="268" customFormat="1" x14ac:dyDescent="0.25">
      <c r="A1049" s="51">
        <v>1</v>
      </c>
      <c r="B1049" s="278">
        <v>17</v>
      </c>
      <c r="C1049" s="277">
        <f t="shared" si="6"/>
        <v>17</v>
      </c>
      <c r="D1049" s="7"/>
      <c r="E1049" s="285"/>
      <c r="F1049" s="293"/>
      <c r="G1049" s="266"/>
      <c r="H1049" s="266"/>
      <c r="I1049" s="267"/>
    </row>
    <row r="1050" spans="1:9" x14ac:dyDescent="0.25">
      <c r="A1050" s="51">
        <v>1</v>
      </c>
      <c r="B1050" s="278">
        <v>1.5</v>
      </c>
      <c r="C1050" s="277">
        <f t="shared" si="6"/>
        <v>1.5</v>
      </c>
      <c r="D1050" s="7"/>
      <c r="F1050" s="293"/>
      <c r="H1050" s="39"/>
    </row>
    <row r="1051" spans="1:9" x14ac:dyDescent="0.25">
      <c r="A1051" s="51">
        <v>1</v>
      </c>
      <c r="B1051" s="278">
        <v>61.3</v>
      </c>
      <c r="C1051" s="277">
        <f t="shared" si="6"/>
        <v>61.3</v>
      </c>
      <c r="D1051" s="7"/>
      <c r="F1051" s="293"/>
      <c r="H1051" s="39"/>
    </row>
    <row r="1052" spans="1:9" x14ac:dyDescent="0.25">
      <c r="A1052" s="51">
        <v>1</v>
      </c>
      <c r="B1052" s="278">
        <v>67</v>
      </c>
      <c r="C1052" s="277">
        <f t="shared" si="6"/>
        <v>67</v>
      </c>
      <c r="D1052" s="7"/>
      <c r="F1052" s="293"/>
      <c r="H1052" s="39"/>
    </row>
    <row r="1053" spans="1:9" x14ac:dyDescent="0.25">
      <c r="A1053" s="51">
        <v>1</v>
      </c>
      <c r="B1053" s="278">
        <v>74</v>
      </c>
      <c r="C1053" s="277">
        <f t="shared" si="6"/>
        <v>74</v>
      </c>
      <c r="D1053" s="7"/>
      <c r="F1053" s="293"/>
      <c r="H1053" s="39"/>
    </row>
    <row r="1054" spans="1:9" x14ac:dyDescent="0.25">
      <c r="A1054" s="51">
        <v>1</v>
      </c>
      <c r="B1054" s="278">
        <v>18</v>
      </c>
      <c r="C1054" s="277">
        <f t="shared" si="6"/>
        <v>18</v>
      </c>
      <c r="D1054" s="7"/>
      <c r="F1054" s="293"/>
      <c r="H1054" s="39"/>
    </row>
    <row r="1055" spans="1:9" x14ac:dyDescent="0.25">
      <c r="A1055" s="51">
        <v>1</v>
      </c>
      <c r="B1055" s="278">
        <v>20</v>
      </c>
      <c r="C1055" s="277">
        <f t="shared" si="6"/>
        <v>20</v>
      </c>
      <c r="D1055" s="7"/>
      <c r="F1055" s="293"/>
      <c r="H1055" s="39"/>
    </row>
    <row r="1056" spans="1:9" x14ac:dyDescent="0.25">
      <c r="A1056" s="51">
        <v>1</v>
      </c>
      <c r="B1056" s="278">
        <v>14</v>
      </c>
      <c r="C1056" s="277">
        <f t="shared" si="6"/>
        <v>14</v>
      </c>
      <c r="D1056" s="7"/>
      <c r="F1056" s="293"/>
      <c r="H1056" s="39"/>
    </row>
    <row r="1057" spans="1:8" x14ac:dyDescent="0.25">
      <c r="A1057" s="51">
        <v>1</v>
      </c>
      <c r="B1057" s="278">
        <v>31</v>
      </c>
      <c r="C1057" s="277">
        <f t="shared" si="6"/>
        <v>31</v>
      </c>
      <c r="D1057" s="7"/>
      <c r="F1057" s="293"/>
      <c r="H1057" s="39"/>
    </row>
    <row r="1058" spans="1:8" x14ac:dyDescent="0.25">
      <c r="A1058" s="51">
        <v>1</v>
      </c>
      <c r="B1058" s="278">
        <v>12</v>
      </c>
      <c r="C1058" s="277">
        <f t="shared" si="6"/>
        <v>12</v>
      </c>
      <c r="D1058" s="7"/>
      <c r="F1058" s="293"/>
      <c r="H1058" s="39"/>
    </row>
    <row r="1059" spans="1:8" x14ac:dyDescent="0.25">
      <c r="A1059" s="51">
        <v>1</v>
      </c>
      <c r="B1059" s="278">
        <v>56.1</v>
      </c>
      <c r="C1059" s="277">
        <f t="shared" si="6"/>
        <v>56.1</v>
      </c>
      <c r="D1059" s="7"/>
      <c r="F1059" s="293"/>
      <c r="H1059" s="39"/>
    </row>
    <row r="1060" spans="1:8" x14ac:dyDescent="0.25">
      <c r="A1060" s="51">
        <v>1</v>
      </c>
      <c r="B1060" s="278">
        <v>33.200000000000003</v>
      </c>
      <c r="C1060" s="277">
        <f t="shared" si="6"/>
        <v>33.200000000000003</v>
      </c>
      <c r="D1060" s="7"/>
      <c r="F1060" s="293"/>
      <c r="H1060" s="39"/>
    </row>
    <row r="1061" spans="1:8" x14ac:dyDescent="0.25">
      <c r="A1061" s="51">
        <v>1</v>
      </c>
      <c r="B1061" s="278">
        <v>39.200000000000003</v>
      </c>
      <c r="C1061" s="277">
        <f t="shared" si="6"/>
        <v>39.200000000000003</v>
      </c>
      <c r="D1061" s="7"/>
      <c r="F1061" s="293"/>
      <c r="H1061" s="39"/>
    </row>
    <row r="1062" spans="1:8" x14ac:dyDescent="0.25">
      <c r="A1062" s="51">
        <v>1</v>
      </c>
      <c r="B1062" s="278">
        <v>41.6</v>
      </c>
      <c r="C1062" s="277">
        <f t="shared" si="6"/>
        <v>41.6</v>
      </c>
      <c r="D1062" s="7"/>
      <c r="F1062" s="293"/>
      <c r="H1062" s="39"/>
    </row>
    <row r="1063" spans="1:8" x14ac:dyDescent="0.25">
      <c r="A1063" s="51">
        <v>1</v>
      </c>
      <c r="B1063" s="278">
        <v>22.5</v>
      </c>
      <c r="C1063" s="277">
        <f t="shared" si="6"/>
        <v>22.5</v>
      </c>
      <c r="D1063" s="7"/>
      <c r="F1063" s="293"/>
      <c r="H1063" s="39"/>
    </row>
    <row r="1064" spans="1:8" x14ac:dyDescent="0.25">
      <c r="A1064" s="51">
        <v>1</v>
      </c>
      <c r="B1064" s="278">
        <v>16.3</v>
      </c>
      <c r="C1064" s="277">
        <f t="shared" si="6"/>
        <v>16.3</v>
      </c>
      <c r="D1064" s="7"/>
      <c r="F1064" s="293"/>
      <c r="H1064" s="39"/>
    </row>
    <row r="1065" spans="1:8" x14ac:dyDescent="0.25">
      <c r="A1065" s="51">
        <v>1</v>
      </c>
      <c r="B1065" s="278">
        <v>19.8</v>
      </c>
      <c r="C1065" s="277">
        <f t="shared" si="6"/>
        <v>19.8</v>
      </c>
      <c r="D1065" s="7"/>
      <c r="F1065" s="293"/>
      <c r="H1065" s="39"/>
    </row>
    <row r="1066" spans="1:8" ht="13" thickBot="1" x14ac:dyDescent="0.3">
      <c r="C1066" s="316">
        <f>SUM(C1010:C1065)</f>
        <v>1104.3999999999999</v>
      </c>
      <c r="D1066" s="111"/>
      <c r="E1066" s="301"/>
      <c r="H1066" s="39"/>
    </row>
    <row r="1067" spans="1:8" ht="13" thickTop="1" x14ac:dyDescent="0.25">
      <c r="D1067" s="111"/>
      <c r="E1067" s="301"/>
      <c r="H1067" s="39"/>
    </row>
    <row r="1068" spans="1:8" x14ac:dyDescent="0.25">
      <c r="D1068" s="111"/>
      <c r="E1068" s="301"/>
      <c r="H1068" s="39"/>
    </row>
    <row r="1069" spans="1:8" x14ac:dyDescent="0.25">
      <c r="D1069" s="111"/>
      <c r="E1069" s="301"/>
      <c r="H1069" s="39"/>
    </row>
    <row r="1070" spans="1:8" x14ac:dyDescent="0.25">
      <c r="B1070" s="280">
        <f>C1066/2</f>
        <v>552.19999999999993</v>
      </c>
      <c r="D1070" s="23" t="s">
        <v>323</v>
      </c>
      <c r="E1070" s="285">
        <f>B1070</f>
        <v>552.19999999999993</v>
      </c>
      <c r="F1070" s="206" t="s">
        <v>7</v>
      </c>
      <c r="H1070" s="39"/>
    </row>
    <row r="1071" spans="1:8" x14ac:dyDescent="0.25">
      <c r="B1071" s="280">
        <v>0.6</v>
      </c>
      <c r="D1071" s="23" t="s">
        <v>334</v>
      </c>
      <c r="F1071" s="206"/>
      <c r="H1071" s="39"/>
    </row>
    <row r="1072" spans="1:8" x14ac:dyDescent="0.25">
      <c r="B1072" s="182">
        <v>0.45</v>
      </c>
      <c r="C1072" s="182">
        <f>B1070*B1071*B1072</f>
        <v>149.09399999999997</v>
      </c>
      <c r="F1072" s="206"/>
      <c r="H1072" s="39"/>
    </row>
    <row r="1073" spans="2:8" x14ac:dyDescent="0.25">
      <c r="C1073" s="277"/>
      <c r="D1073" s="117"/>
      <c r="E1073" s="299"/>
      <c r="F1073" s="288"/>
      <c r="G1073" s="80"/>
      <c r="H1073" s="10"/>
    </row>
    <row r="1074" spans="2:8" x14ac:dyDescent="0.25">
      <c r="C1074" s="277"/>
      <c r="D1074" s="117"/>
      <c r="E1074" s="299"/>
      <c r="F1074" s="288"/>
      <c r="G1074" s="80"/>
      <c r="H1074" s="10"/>
    </row>
    <row r="1075" spans="2:8" x14ac:dyDescent="0.25">
      <c r="B1075" s="280">
        <f>B1070</f>
        <v>552.19999999999993</v>
      </c>
      <c r="C1075" s="277"/>
      <c r="D1075" s="111" t="s">
        <v>330</v>
      </c>
      <c r="E1075" s="299">
        <f>C1079</f>
        <v>3368.4199999999992</v>
      </c>
      <c r="F1075" s="288" t="s">
        <v>5</v>
      </c>
      <c r="G1075" s="80"/>
      <c r="H1075" s="10"/>
    </row>
    <row r="1076" spans="2:8" x14ac:dyDescent="0.25">
      <c r="B1076" s="182">
        <v>4.5999999999999996</v>
      </c>
      <c r="C1076" s="279">
        <f>B1075*B1076</f>
        <v>2540.1199999999994</v>
      </c>
      <c r="D1076" s="23" t="s">
        <v>334</v>
      </c>
      <c r="E1076" s="299"/>
      <c r="F1076" s="288"/>
      <c r="G1076" s="80"/>
      <c r="H1076" s="10"/>
    </row>
    <row r="1077" spans="2:8" x14ac:dyDescent="0.25">
      <c r="B1077" s="280">
        <f>B1075</f>
        <v>552.19999999999993</v>
      </c>
      <c r="C1077" s="277"/>
      <c r="D1077" s="111"/>
      <c r="E1077" s="301"/>
      <c r="G1077" s="80"/>
      <c r="H1077" s="10"/>
    </row>
    <row r="1078" spans="2:8" x14ac:dyDescent="0.25">
      <c r="B1078" s="182">
        <v>1.5</v>
      </c>
      <c r="C1078" s="279">
        <f>B1077*B1078</f>
        <v>828.3</v>
      </c>
      <c r="D1078" s="111"/>
      <c r="E1078" s="301"/>
      <c r="G1078" s="80"/>
      <c r="H1078" s="10"/>
    </row>
    <row r="1079" spans="2:8" ht="13" thickBot="1" x14ac:dyDescent="0.3">
      <c r="C1079" s="281">
        <f>SUM(C1076:C1078)</f>
        <v>3368.4199999999992</v>
      </c>
      <c r="D1079" s="111"/>
      <c r="E1079" s="301"/>
      <c r="G1079" s="80"/>
      <c r="H1079" s="10"/>
    </row>
    <row r="1080" spans="2:8" ht="13" thickTop="1" x14ac:dyDescent="0.25">
      <c r="C1080" s="277"/>
      <c r="D1080" s="117"/>
      <c r="E1080" s="299"/>
      <c r="F1080" s="288"/>
      <c r="G1080" s="80"/>
      <c r="H1080" s="10"/>
    </row>
    <row r="1081" spans="2:8" x14ac:dyDescent="0.25">
      <c r="C1081" s="277"/>
      <c r="D1081" s="117"/>
      <c r="E1081" s="299"/>
      <c r="F1081" s="288"/>
      <c r="G1081" s="80"/>
      <c r="H1081" s="10"/>
    </row>
    <row r="1082" spans="2:8" x14ac:dyDescent="0.25">
      <c r="B1082" s="280">
        <f>B1077</f>
        <v>552.19999999999993</v>
      </c>
      <c r="C1082" s="277"/>
      <c r="D1082" s="117" t="s">
        <v>329</v>
      </c>
      <c r="E1082" s="285">
        <f>C1084</f>
        <v>115.96199999999997</v>
      </c>
      <c r="F1082" s="206" t="s">
        <v>6</v>
      </c>
      <c r="G1082" s="80"/>
      <c r="H1082" s="10"/>
    </row>
    <row r="1083" spans="2:8" x14ac:dyDescent="0.25">
      <c r="B1083" s="280">
        <v>1.2</v>
      </c>
      <c r="C1083" s="277"/>
      <c r="D1083" s="23" t="s">
        <v>334</v>
      </c>
      <c r="E1083" s="299"/>
      <c r="F1083" s="288"/>
      <c r="G1083" s="80"/>
      <c r="H1083" s="10"/>
    </row>
    <row r="1084" spans="2:8" x14ac:dyDescent="0.25">
      <c r="B1084" s="182">
        <v>0.17499999999999999</v>
      </c>
      <c r="C1084" s="279">
        <f>B1082*B1083*B1084</f>
        <v>115.96199999999997</v>
      </c>
      <c r="D1084" s="117"/>
      <c r="E1084" s="299"/>
      <c r="F1084" s="288"/>
      <c r="G1084" s="80"/>
      <c r="H1084" s="10"/>
    </row>
    <row r="1085" spans="2:8" x14ac:dyDescent="0.25">
      <c r="D1085" s="111"/>
      <c r="E1085" s="301"/>
      <c r="H1085" s="39"/>
    </row>
    <row r="1086" spans="2:8" x14ac:dyDescent="0.25">
      <c r="D1086" s="111"/>
      <c r="E1086" s="301"/>
      <c r="H1086" s="39"/>
    </row>
    <row r="1087" spans="2:8" x14ac:dyDescent="0.25">
      <c r="C1087" s="277"/>
      <c r="D1087" s="117" t="s">
        <v>333</v>
      </c>
      <c r="E1087" s="285">
        <f>C1089</f>
        <v>662.63999999999987</v>
      </c>
      <c r="F1087" s="206" t="s">
        <v>5</v>
      </c>
      <c r="H1087" s="39"/>
    </row>
    <row r="1088" spans="2:8" x14ac:dyDescent="0.25">
      <c r="B1088" s="182">
        <f>B1082*B1083</f>
        <v>662.63999999999987</v>
      </c>
      <c r="C1088" s="279"/>
      <c r="D1088" s="308">
        <v>150</v>
      </c>
      <c r="F1088" s="206"/>
      <c r="H1088" s="39"/>
    </row>
    <row r="1089" spans="1:8" x14ac:dyDescent="0.25">
      <c r="C1089" s="277">
        <f>SUM(B1088:B1088)</f>
        <v>662.63999999999987</v>
      </c>
      <c r="D1089" s="117"/>
      <c r="F1089" s="206"/>
      <c r="H1089" s="39"/>
    </row>
    <row r="1090" spans="1:8" x14ac:dyDescent="0.25">
      <c r="D1090" s="111"/>
      <c r="E1090" s="301"/>
      <c r="H1090" s="39"/>
    </row>
    <row r="1091" spans="1:8" x14ac:dyDescent="0.25">
      <c r="D1091" s="111"/>
      <c r="E1091" s="301"/>
      <c r="H1091" s="39"/>
    </row>
    <row r="1092" spans="1:8" x14ac:dyDescent="0.25">
      <c r="D1092" s="111"/>
      <c r="E1092" s="301"/>
      <c r="H1092" s="39"/>
    </row>
    <row r="1093" spans="1:8" x14ac:dyDescent="0.25">
      <c r="A1093" s="275">
        <v>1</v>
      </c>
      <c r="B1093" s="321">
        <v>18</v>
      </c>
      <c r="C1093" s="317">
        <f>A1093*B1093</f>
        <v>18</v>
      </c>
      <c r="D1093" s="265" t="s">
        <v>301</v>
      </c>
      <c r="E1093" s="307">
        <f>C1097</f>
        <v>80</v>
      </c>
      <c r="F1093" s="294" t="s">
        <v>8</v>
      </c>
      <c r="H1093" s="39"/>
    </row>
    <row r="1094" spans="1:8" x14ac:dyDescent="0.25">
      <c r="A1094" s="51">
        <v>1</v>
      </c>
      <c r="B1094" s="278">
        <v>19</v>
      </c>
      <c r="C1094" s="277">
        <f>A1094*B1094</f>
        <v>19</v>
      </c>
      <c r="D1094" s="111"/>
      <c r="E1094" s="301"/>
      <c r="H1094" s="39"/>
    </row>
    <row r="1095" spans="1:8" x14ac:dyDescent="0.25">
      <c r="A1095" s="51">
        <v>1</v>
      </c>
      <c r="B1095" s="278">
        <v>19</v>
      </c>
      <c r="C1095" s="277">
        <f>A1095*B1095</f>
        <v>19</v>
      </c>
      <c r="D1095" s="117"/>
      <c r="F1095" s="206"/>
      <c r="H1095" s="39"/>
    </row>
    <row r="1096" spans="1:8" x14ac:dyDescent="0.25">
      <c r="A1096" s="51">
        <v>1</v>
      </c>
      <c r="B1096" s="278">
        <v>24</v>
      </c>
      <c r="C1096" s="277">
        <f>A1096*B1096</f>
        <v>24</v>
      </c>
      <c r="D1096" s="117"/>
      <c r="F1096" s="206"/>
      <c r="H1096" s="39"/>
    </row>
    <row r="1097" spans="1:8" ht="13" thickBot="1" x14ac:dyDescent="0.3">
      <c r="C1097" s="316">
        <f>SUM(C1093:C1096)</f>
        <v>80</v>
      </c>
      <c r="D1097" s="117"/>
      <c r="F1097" s="206"/>
      <c r="H1097" s="39"/>
    </row>
    <row r="1098" spans="1:8" ht="13" thickTop="1" x14ac:dyDescent="0.25">
      <c r="D1098" s="117"/>
      <c r="F1098" s="206"/>
      <c r="H1098" s="39"/>
    </row>
    <row r="1099" spans="1:8" x14ac:dyDescent="0.25">
      <c r="C1099" s="277"/>
      <c r="D1099" s="117"/>
      <c r="F1099" s="206"/>
      <c r="H1099" s="39"/>
    </row>
    <row r="1100" spans="1:8" x14ac:dyDescent="0.25">
      <c r="C1100" s="277"/>
      <c r="D1100" s="248" t="s">
        <v>312</v>
      </c>
      <c r="F1100" s="206"/>
      <c r="H1100" s="39"/>
    </row>
    <row r="1101" spans="1:8" x14ac:dyDescent="0.25">
      <c r="C1101" s="277"/>
      <c r="D1101" s="117" t="s">
        <v>169</v>
      </c>
      <c r="F1101" s="206"/>
      <c r="H1101" s="39"/>
    </row>
    <row r="1102" spans="1:8" x14ac:dyDescent="0.25">
      <c r="C1102" s="277"/>
      <c r="D1102" s="117" t="s">
        <v>13</v>
      </c>
      <c r="F1102" s="206"/>
      <c r="H1102" s="39"/>
    </row>
    <row r="1103" spans="1:8" x14ac:dyDescent="0.25">
      <c r="A1103" s="51">
        <v>1</v>
      </c>
      <c r="B1103" s="182">
        <v>20.399999999999999</v>
      </c>
      <c r="C1103" s="277">
        <f>A1103*B1103</f>
        <v>20.399999999999999</v>
      </c>
      <c r="D1103" s="117" t="s">
        <v>310</v>
      </c>
      <c r="E1103" s="285">
        <f>C1105</f>
        <v>28.2</v>
      </c>
      <c r="F1103" s="206" t="s">
        <v>7</v>
      </c>
      <c r="H1103" s="39"/>
    </row>
    <row r="1104" spans="1:8" x14ac:dyDescent="0.25">
      <c r="A1104" s="51">
        <v>1</v>
      </c>
      <c r="B1104" s="182">
        <v>7.8</v>
      </c>
      <c r="C1104" s="277">
        <f>A1104*B1104</f>
        <v>7.8</v>
      </c>
      <c r="D1104" s="117"/>
      <c r="F1104" s="206"/>
      <c r="H1104" s="39"/>
    </row>
    <row r="1105" spans="1:8" ht="13" thickBot="1" x14ac:dyDescent="0.3">
      <c r="C1105" s="281">
        <f>SUM(C1103:C1104)</f>
        <v>28.2</v>
      </c>
      <c r="D1105" s="117"/>
      <c r="F1105" s="206"/>
      <c r="H1105" s="39"/>
    </row>
    <row r="1106" spans="1:8" ht="13" thickTop="1" x14ac:dyDescent="0.25">
      <c r="C1106" s="277"/>
      <c r="D1106" s="117"/>
      <c r="F1106" s="206"/>
      <c r="H1106" s="39"/>
    </row>
    <row r="1107" spans="1:8" x14ac:dyDescent="0.25">
      <c r="C1107" s="277"/>
      <c r="D1107" s="117"/>
      <c r="F1107" s="206"/>
      <c r="H1107" s="39"/>
    </row>
    <row r="1108" spans="1:8" x14ac:dyDescent="0.25">
      <c r="C1108" s="277"/>
      <c r="D1108" s="117"/>
      <c r="F1108" s="206"/>
      <c r="H1108" s="39"/>
    </row>
    <row r="1109" spans="1:8" x14ac:dyDescent="0.25">
      <c r="C1109" s="277"/>
      <c r="D1109" s="248" t="s">
        <v>335</v>
      </c>
      <c r="F1109" s="206"/>
      <c r="H1109" s="39"/>
    </row>
    <row r="1110" spans="1:8" x14ac:dyDescent="0.25">
      <c r="C1110" s="277"/>
      <c r="D1110" s="117"/>
      <c r="F1110" s="206"/>
      <c r="H1110" s="39"/>
    </row>
    <row r="1111" spans="1:8" x14ac:dyDescent="0.25">
      <c r="C1111" s="277"/>
      <c r="D1111" s="248" t="s">
        <v>170</v>
      </c>
      <c r="F1111" s="206"/>
      <c r="H1111" s="39"/>
    </row>
    <row r="1112" spans="1:8" x14ac:dyDescent="0.25">
      <c r="C1112" s="277"/>
      <c r="D1112" s="248" t="s">
        <v>13</v>
      </c>
      <c r="E1112" s="285">
        <f>C1115</f>
        <v>68.099999999999994</v>
      </c>
      <c r="F1112" s="206" t="s">
        <v>7</v>
      </c>
      <c r="H1112" s="39"/>
    </row>
    <row r="1113" spans="1:8" x14ac:dyDescent="0.25">
      <c r="C1113" s="277"/>
      <c r="F1113" s="206"/>
      <c r="H1113" s="39"/>
    </row>
    <row r="1114" spans="1:8" x14ac:dyDescent="0.25">
      <c r="A1114" s="51">
        <v>1</v>
      </c>
      <c r="B1114" s="182">
        <v>68.099999999999994</v>
      </c>
      <c r="C1114" s="277">
        <f>A1114*B1114</f>
        <v>68.099999999999994</v>
      </c>
      <c r="D1114" s="117" t="s">
        <v>311</v>
      </c>
      <c r="F1114" s="206"/>
      <c r="H1114" s="39"/>
    </row>
    <row r="1115" spans="1:8" ht="13" thickBot="1" x14ac:dyDescent="0.3">
      <c r="C1115" s="281">
        <f>SUM(C1114:C1114)</f>
        <v>68.099999999999994</v>
      </c>
      <c r="D1115" s="117"/>
      <c r="F1115" s="206"/>
      <c r="H1115" s="39"/>
    </row>
    <row r="1116" spans="1:8" ht="13" thickTop="1" x14ac:dyDescent="0.25">
      <c r="D1116" s="117"/>
      <c r="F1116" s="206"/>
      <c r="H1116" s="39"/>
    </row>
    <row r="1117" spans="1:8" x14ac:dyDescent="0.25">
      <c r="D1117" s="117"/>
      <c r="F1117" s="206"/>
      <c r="H1117" s="39"/>
    </row>
    <row r="1118" spans="1:8" x14ac:dyDescent="0.25">
      <c r="B1118" s="280">
        <v>1</v>
      </c>
      <c r="D1118" s="117" t="s">
        <v>315</v>
      </c>
      <c r="E1118" s="285">
        <f>B1118</f>
        <v>1</v>
      </c>
      <c r="F1118" s="206" t="s">
        <v>8</v>
      </c>
      <c r="H1118" s="39"/>
    </row>
    <row r="1119" spans="1:8" x14ac:dyDescent="0.25">
      <c r="D1119" s="33"/>
      <c r="F1119" s="206"/>
      <c r="H1119" s="39"/>
    </row>
    <row r="1120" spans="1:8" x14ac:dyDescent="0.25">
      <c r="D1120" s="33"/>
      <c r="F1120" s="206"/>
      <c r="H1120" s="39"/>
    </row>
    <row r="1121" spans="2:8" x14ac:dyDescent="0.25">
      <c r="D1121" s="33"/>
      <c r="F1121" s="206"/>
      <c r="H1121" s="39"/>
    </row>
    <row r="1122" spans="2:8" x14ac:dyDescent="0.25">
      <c r="D1122" s="33"/>
      <c r="F1122" s="206"/>
      <c r="H1122" s="39"/>
    </row>
    <row r="1123" spans="2:8" x14ac:dyDescent="0.25">
      <c r="D1123" s="33"/>
      <c r="F1123" s="206"/>
      <c r="H1123" s="39"/>
    </row>
    <row r="1124" spans="2:8" x14ac:dyDescent="0.25">
      <c r="D1124" s="33"/>
      <c r="F1124" s="206"/>
      <c r="H1124" s="39"/>
    </row>
    <row r="1125" spans="2:8" x14ac:dyDescent="0.25">
      <c r="B1125" s="283"/>
      <c r="C1125" s="283"/>
      <c r="D1125" s="123"/>
      <c r="E1125" s="301"/>
      <c r="G1125" s="184"/>
      <c r="H1125" s="184"/>
    </row>
    <row r="1126" spans="2:8" x14ac:dyDescent="0.25">
      <c r="B1126" s="283"/>
      <c r="C1126" s="283"/>
      <c r="D1126" s="123"/>
      <c r="E1126" s="301"/>
      <c r="G1126" s="184"/>
      <c r="H1126" s="184"/>
    </row>
    <row r="1127" spans="2:8" ht="13" x14ac:dyDescent="0.3">
      <c r="B1127" s="283"/>
      <c r="C1127" s="283"/>
      <c r="D1127" s="254" t="s">
        <v>326</v>
      </c>
      <c r="E1127" s="301"/>
      <c r="G1127" s="184"/>
      <c r="H1127" s="184"/>
    </row>
    <row r="1128" spans="2:8" x14ac:dyDescent="0.25">
      <c r="B1128" s="283"/>
      <c r="C1128" s="283"/>
      <c r="D1128" s="123"/>
      <c r="E1128" s="301"/>
      <c r="G1128" s="184"/>
      <c r="H1128" s="184"/>
    </row>
    <row r="1129" spans="2:8" ht="13" x14ac:dyDescent="0.3">
      <c r="B1129" s="283"/>
      <c r="C1129" s="405"/>
      <c r="D1129" s="255" t="s">
        <v>325</v>
      </c>
      <c r="E1129" s="301"/>
      <c r="G1129" s="184"/>
      <c r="H1129" s="184"/>
    </row>
    <row r="1130" spans="2:8" x14ac:dyDescent="0.25">
      <c r="B1130" s="283"/>
      <c r="C1130" s="405"/>
      <c r="D1130" s="8"/>
      <c r="E1130" s="301"/>
      <c r="G1130" s="184"/>
      <c r="H1130" s="184"/>
    </row>
    <row r="1131" spans="2:8" ht="13" x14ac:dyDescent="0.25">
      <c r="B1131" s="282">
        <v>80.900000000000006</v>
      </c>
      <c r="C1131" s="283">
        <f>B1131</f>
        <v>80.900000000000006</v>
      </c>
      <c r="D1131" s="111" t="s">
        <v>11</v>
      </c>
      <c r="E1131" s="406">
        <f>C1142</f>
        <v>1057.32</v>
      </c>
      <c r="F1131" s="290" t="s">
        <v>7</v>
      </c>
      <c r="G1131" s="184"/>
      <c r="H1131" s="184"/>
    </row>
    <row r="1132" spans="2:8" x14ac:dyDescent="0.25">
      <c r="B1132" s="282">
        <v>56.7</v>
      </c>
      <c r="C1132" s="283">
        <f t="shared" ref="C1132:C1141" si="7">B1132</f>
        <v>56.7</v>
      </c>
      <c r="D1132" s="111" t="s">
        <v>167</v>
      </c>
      <c r="E1132" s="301"/>
      <c r="G1132" s="184"/>
      <c r="H1132" s="184"/>
    </row>
    <row r="1133" spans="2:8" x14ac:dyDescent="0.25">
      <c r="B1133" s="320">
        <v>40.119999999999997</v>
      </c>
      <c r="C1133" s="283">
        <f t="shared" si="7"/>
        <v>40.119999999999997</v>
      </c>
      <c r="D1133" s="111" t="s">
        <v>13</v>
      </c>
      <c r="E1133" s="301"/>
      <c r="G1133" s="184"/>
      <c r="H1133" s="184"/>
    </row>
    <row r="1134" spans="2:8" x14ac:dyDescent="0.25">
      <c r="B1134" s="320">
        <v>72.099999999999994</v>
      </c>
      <c r="C1134" s="283">
        <f t="shared" si="7"/>
        <v>72.099999999999994</v>
      </c>
      <c r="D1134" s="111" t="s">
        <v>168</v>
      </c>
      <c r="E1134" s="301"/>
      <c r="G1134" s="184"/>
      <c r="H1134" s="184"/>
    </row>
    <row r="1135" spans="2:8" x14ac:dyDescent="0.25">
      <c r="B1135" s="320">
        <v>83.9</v>
      </c>
      <c r="C1135" s="283">
        <f t="shared" si="7"/>
        <v>83.9</v>
      </c>
      <c r="D1135" s="111" t="s">
        <v>13</v>
      </c>
      <c r="E1135" s="301"/>
      <c r="G1135" s="184"/>
      <c r="H1135" s="184"/>
    </row>
    <row r="1136" spans="2:8" x14ac:dyDescent="0.25">
      <c r="B1136" s="320">
        <v>74</v>
      </c>
      <c r="C1136" s="283">
        <f t="shared" si="7"/>
        <v>74</v>
      </c>
      <c r="D1136" s="111" t="s">
        <v>169</v>
      </c>
      <c r="E1136" s="301"/>
      <c r="G1136" s="184"/>
      <c r="H1136" s="184"/>
    </row>
    <row r="1137" spans="1:8" x14ac:dyDescent="0.25">
      <c r="A1137" s="51">
        <v>2</v>
      </c>
      <c r="B1137" s="320">
        <v>60.9</v>
      </c>
      <c r="C1137" s="283">
        <f>A1137*B1137</f>
        <v>121.8</v>
      </c>
      <c r="D1137" s="111" t="s">
        <v>13</v>
      </c>
      <c r="E1137" s="301"/>
      <c r="G1137" s="184"/>
      <c r="H1137" s="184"/>
    </row>
    <row r="1138" spans="1:8" x14ac:dyDescent="0.25">
      <c r="B1138" s="320">
        <v>91</v>
      </c>
      <c r="C1138" s="283">
        <f t="shared" si="7"/>
        <v>91</v>
      </c>
      <c r="D1138" s="111" t="s">
        <v>170</v>
      </c>
      <c r="E1138" s="301"/>
      <c r="G1138" s="184"/>
      <c r="H1138" s="184"/>
    </row>
    <row r="1139" spans="1:8" x14ac:dyDescent="0.25">
      <c r="B1139" s="320">
        <v>183</v>
      </c>
      <c r="C1139" s="283">
        <f t="shared" si="7"/>
        <v>183</v>
      </c>
      <c r="D1139" s="111" t="s">
        <v>13</v>
      </c>
      <c r="E1139" s="301"/>
      <c r="G1139" s="184"/>
      <c r="H1139" s="184"/>
    </row>
    <row r="1140" spans="1:8" x14ac:dyDescent="0.25">
      <c r="B1140" s="320">
        <v>129</v>
      </c>
      <c r="C1140" s="283">
        <f t="shared" si="7"/>
        <v>129</v>
      </c>
      <c r="D1140" s="111" t="s">
        <v>171</v>
      </c>
      <c r="E1140" s="301"/>
      <c r="G1140" s="184"/>
      <c r="H1140" s="184"/>
    </row>
    <row r="1141" spans="1:8" x14ac:dyDescent="0.25">
      <c r="B1141" s="320">
        <v>124.8</v>
      </c>
      <c r="C1141" s="405">
        <f t="shared" si="7"/>
        <v>124.8</v>
      </c>
      <c r="D1141" s="8"/>
      <c r="E1141" s="301"/>
      <c r="G1141" s="184"/>
      <c r="H1141" s="184"/>
    </row>
    <row r="1142" spans="1:8" ht="13" thickBot="1" x14ac:dyDescent="0.3">
      <c r="B1142" s="283"/>
      <c r="C1142" s="284">
        <f>SUM(C1131:C1141)</f>
        <v>1057.32</v>
      </c>
      <c r="D1142" s="111"/>
      <c r="E1142" s="301"/>
      <c r="G1142" s="184"/>
      <c r="H1142" s="184"/>
    </row>
    <row r="1143" spans="1:8" ht="13" thickTop="1" x14ac:dyDescent="0.25">
      <c r="B1143" s="283"/>
      <c r="C1143" s="405"/>
      <c r="D1143" s="111"/>
      <c r="E1143" s="301"/>
      <c r="G1143" s="184"/>
      <c r="H1143" s="184"/>
    </row>
    <row r="1144" spans="1:8" x14ac:dyDescent="0.25">
      <c r="B1144" s="283"/>
      <c r="C1144" s="283"/>
      <c r="D1144" s="123"/>
      <c r="E1144" s="301"/>
      <c r="G1144" s="184"/>
      <c r="H1144" s="184"/>
    </row>
    <row r="1145" spans="1:8" x14ac:dyDescent="0.25">
      <c r="B1145" s="283"/>
      <c r="C1145" s="283"/>
      <c r="D1145" s="123"/>
      <c r="E1145" s="301"/>
      <c r="G1145" s="184"/>
      <c r="H1145" s="184"/>
    </row>
    <row r="1146" spans="1:8" x14ac:dyDescent="0.25">
      <c r="B1146" s="283"/>
      <c r="C1146" s="283"/>
      <c r="D1146" s="123"/>
      <c r="E1146" s="301"/>
      <c r="G1146" s="184"/>
      <c r="H1146" s="184"/>
    </row>
    <row r="1147" spans="1:8" ht="14" x14ac:dyDescent="0.3">
      <c r="B1147" s="283"/>
      <c r="C1147" s="283"/>
      <c r="D1147" s="276" t="s">
        <v>166</v>
      </c>
      <c r="E1147" s="301"/>
      <c r="G1147" s="184"/>
      <c r="H1147" s="184"/>
    </row>
    <row r="1148" spans="1:8" x14ac:dyDescent="0.25">
      <c r="B1148" s="283"/>
      <c r="C1148" s="283"/>
      <c r="D1148" s="123"/>
      <c r="E1148" s="301"/>
      <c r="G1148" s="184"/>
      <c r="H1148" s="184"/>
    </row>
    <row r="1149" spans="1:8" x14ac:dyDescent="0.25">
      <c r="B1149" s="283"/>
      <c r="C1149" s="283"/>
      <c r="D1149" s="123"/>
      <c r="E1149" s="301"/>
      <c r="G1149" s="184"/>
      <c r="H1149" s="184"/>
    </row>
    <row r="1150" spans="1:8" x14ac:dyDescent="0.25">
      <c r="B1150" s="283"/>
      <c r="C1150" s="283"/>
      <c r="D1150" s="123"/>
      <c r="E1150" s="301"/>
      <c r="G1150" s="184"/>
      <c r="H1150" s="184"/>
    </row>
    <row r="1151" spans="1:8" ht="26" x14ac:dyDescent="0.25">
      <c r="B1151" s="283"/>
      <c r="C1151" s="283"/>
      <c r="D1151" s="415" t="s">
        <v>378</v>
      </c>
      <c r="E1151" s="411"/>
      <c r="F1151" s="419"/>
      <c r="G1151" s="184"/>
      <c r="H1151" s="184"/>
    </row>
    <row r="1152" spans="1:8" ht="13" x14ac:dyDescent="0.25">
      <c r="B1152" s="283"/>
      <c r="C1152" s="283"/>
      <c r="D1152" s="415"/>
      <c r="E1152" s="411"/>
      <c r="F1152" s="419"/>
      <c r="G1152" s="184"/>
      <c r="H1152" s="184"/>
    </row>
    <row r="1153" spans="2:8" ht="13" x14ac:dyDescent="0.25">
      <c r="B1153" s="283"/>
      <c r="C1153" s="283"/>
      <c r="D1153" s="415"/>
      <c r="E1153" s="411"/>
      <c r="F1153" s="419"/>
      <c r="G1153" s="184"/>
      <c r="H1153" s="184"/>
    </row>
    <row r="1154" spans="2:8" x14ac:dyDescent="0.25">
      <c r="B1154" s="283"/>
      <c r="C1154" s="283"/>
      <c r="D1154" s="416" t="s">
        <v>377</v>
      </c>
      <c r="E1154" s="411">
        <f>C1211</f>
        <v>20734.62</v>
      </c>
      <c r="F1154" s="419" t="s">
        <v>6</v>
      </c>
      <c r="G1154" s="184"/>
      <c r="H1154" s="184"/>
    </row>
    <row r="1155" spans="2:8" x14ac:dyDescent="0.25">
      <c r="B1155" s="412">
        <v>1071</v>
      </c>
      <c r="C1155" s="180"/>
      <c r="D1155" s="117" t="s">
        <v>199</v>
      </c>
      <c r="E1155" s="17"/>
      <c r="F1155" s="40"/>
      <c r="H1155" s="39"/>
    </row>
    <row r="1156" spans="2:8" x14ac:dyDescent="0.25">
      <c r="B1156" s="412">
        <v>1</v>
      </c>
      <c r="C1156" s="180"/>
      <c r="D1156" s="117"/>
      <c r="E1156" s="17"/>
      <c r="F1156" s="40"/>
      <c r="H1156" s="39"/>
    </row>
    <row r="1157" spans="2:8" x14ac:dyDescent="0.25">
      <c r="B1157" s="413">
        <v>3</v>
      </c>
      <c r="C1157" s="181">
        <f>B1155*B1156*B1157</f>
        <v>3213</v>
      </c>
      <c r="D1157" s="117"/>
      <c r="E1157" s="17"/>
      <c r="F1157" s="40"/>
      <c r="H1157" s="39"/>
    </row>
    <row r="1158" spans="2:8" x14ac:dyDescent="0.25">
      <c r="B1158" s="412">
        <v>1410</v>
      </c>
      <c r="C1158" s="180"/>
      <c r="D1158" s="117"/>
      <c r="E1158" s="17"/>
      <c r="F1158" s="40"/>
      <c r="H1158" s="39"/>
    </row>
    <row r="1159" spans="2:8" x14ac:dyDescent="0.25">
      <c r="B1159" s="412">
        <v>1</v>
      </c>
      <c r="C1159" s="180"/>
      <c r="D1159" s="117"/>
      <c r="E1159" s="17"/>
      <c r="F1159" s="40"/>
      <c r="H1159" s="39"/>
    </row>
    <row r="1160" spans="2:8" x14ac:dyDescent="0.25">
      <c r="B1160" s="413">
        <v>3</v>
      </c>
      <c r="C1160" s="181">
        <f>B1158*B1159*B1160</f>
        <v>4230</v>
      </c>
      <c r="D1160" s="117" t="s">
        <v>200</v>
      </c>
      <c r="E1160" s="17"/>
      <c r="F1160" s="40"/>
      <c r="H1160" s="39"/>
    </row>
    <row r="1161" spans="2:8" x14ac:dyDescent="0.25">
      <c r="B1161" s="412">
        <v>1746</v>
      </c>
      <c r="C1161" s="180"/>
      <c r="D1161" s="117"/>
      <c r="E1161" s="17"/>
      <c r="F1161" s="40"/>
      <c r="H1161" s="39"/>
    </row>
    <row r="1162" spans="2:8" x14ac:dyDescent="0.25">
      <c r="B1162" s="412">
        <v>1</v>
      </c>
      <c r="C1162" s="180"/>
      <c r="D1162" s="117"/>
      <c r="E1162" s="17"/>
      <c r="F1162" s="40"/>
      <c r="H1162" s="39"/>
    </row>
    <row r="1163" spans="2:8" x14ac:dyDescent="0.25">
      <c r="B1163" s="413">
        <v>3</v>
      </c>
      <c r="C1163" s="181">
        <f>B1161*B1162*B1163</f>
        <v>5238</v>
      </c>
      <c r="D1163" s="117" t="s">
        <v>201</v>
      </c>
      <c r="E1163" s="17"/>
      <c r="F1163" s="40"/>
      <c r="H1163" s="39"/>
    </row>
    <row r="1164" spans="2:8" x14ac:dyDescent="0.25">
      <c r="B1164" s="412">
        <v>1311</v>
      </c>
      <c r="C1164" s="180"/>
      <c r="D1164" s="117"/>
      <c r="E1164" s="17"/>
      <c r="F1164" s="40"/>
      <c r="H1164" s="39"/>
    </row>
    <row r="1165" spans="2:8" x14ac:dyDescent="0.25">
      <c r="B1165" s="412">
        <v>1</v>
      </c>
      <c r="C1165" s="180"/>
      <c r="D1165" s="117"/>
      <c r="E1165" s="17"/>
      <c r="F1165" s="40"/>
      <c r="H1165" s="39"/>
    </row>
    <row r="1166" spans="2:8" x14ac:dyDescent="0.25">
      <c r="B1166" s="413">
        <v>3</v>
      </c>
      <c r="C1166" s="181">
        <f>B1164*B1165*B1166</f>
        <v>3933</v>
      </c>
      <c r="D1166" s="117" t="s">
        <v>202</v>
      </c>
      <c r="E1166" s="17"/>
      <c r="F1166" s="40"/>
      <c r="H1166" s="39"/>
    </row>
    <row r="1167" spans="2:8" x14ac:dyDescent="0.25">
      <c r="B1167" s="412">
        <v>1641</v>
      </c>
      <c r="C1167" s="180"/>
      <c r="D1167" s="117"/>
      <c r="E1167" s="17"/>
      <c r="F1167" s="40"/>
      <c r="H1167" s="39"/>
    </row>
    <row r="1168" spans="2:8" x14ac:dyDescent="0.25">
      <c r="B1168" s="412">
        <v>1</v>
      </c>
      <c r="C1168" s="180"/>
      <c r="D1168" s="117"/>
      <c r="E1168" s="17"/>
      <c r="F1168" s="40"/>
      <c r="H1168" s="39"/>
    </row>
    <row r="1169" spans="1:8" x14ac:dyDescent="0.25">
      <c r="B1169" s="413">
        <v>3</v>
      </c>
      <c r="C1169" s="181">
        <f>B1167*B1168*B1169</f>
        <v>4923</v>
      </c>
      <c r="D1169" s="117" t="s">
        <v>203</v>
      </c>
      <c r="E1169" s="17"/>
      <c r="F1169" s="40"/>
      <c r="H1169" s="39"/>
    </row>
    <row r="1170" spans="1:8" x14ac:dyDescent="0.25">
      <c r="B1170" s="412">
        <v>864</v>
      </c>
      <c r="C1170" s="180"/>
      <c r="D1170" s="117"/>
      <c r="E1170" s="17"/>
      <c r="F1170" s="40"/>
      <c r="H1170" s="39"/>
    </row>
    <row r="1171" spans="1:8" x14ac:dyDescent="0.25">
      <c r="B1171" s="412">
        <v>1</v>
      </c>
      <c r="C1171" s="180"/>
      <c r="D1171" s="117"/>
      <c r="E1171" s="17"/>
      <c r="F1171" s="40"/>
      <c r="H1171" s="39"/>
    </row>
    <row r="1172" spans="1:8" x14ac:dyDescent="0.25">
      <c r="B1172" s="413">
        <v>3</v>
      </c>
      <c r="C1172" s="181">
        <f>B1170*B1171*B1172</f>
        <v>2592</v>
      </c>
      <c r="D1172" s="117" t="s">
        <v>204</v>
      </c>
      <c r="E1172" s="17"/>
      <c r="F1172" s="40"/>
      <c r="H1172" s="39"/>
    </row>
    <row r="1173" spans="1:8" x14ac:dyDescent="0.25">
      <c r="B1173" s="412">
        <v>0</v>
      </c>
      <c r="C1173" s="180"/>
      <c r="D1173" s="117"/>
      <c r="E1173" s="17"/>
      <c r="F1173" s="40"/>
      <c r="H1173" s="39"/>
    </row>
    <row r="1174" spans="1:8" x14ac:dyDescent="0.25">
      <c r="B1174" s="412">
        <v>1</v>
      </c>
      <c r="C1174" s="180"/>
      <c r="D1174" s="117"/>
      <c r="E1174" s="17"/>
      <c r="F1174" s="40"/>
      <c r="H1174" s="39"/>
    </row>
    <row r="1175" spans="1:8" x14ac:dyDescent="0.25">
      <c r="B1175" s="413">
        <v>3</v>
      </c>
      <c r="C1175" s="181">
        <f>B1173*B1174*B1175</f>
        <v>0</v>
      </c>
      <c r="D1175" s="117" t="s">
        <v>373</v>
      </c>
      <c r="E1175" s="17"/>
      <c r="F1175" s="40"/>
      <c r="H1175" s="39"/>
    </row>
    <row r="1176" spans="1:8" x14ac:dyDescent="0.25">
      <c r="B1176" s="32"/>
      <c r="C1176" s="180"/>
      <c r="D1176" s="117"/>
      <c r="E1176" s="17"/>
      <c r="F1176" s="40"/>
      <c r="H1176" s="39"/>
    </row>
    <row r="1177" spans="1:8" x14ac:dyDescent="0.25">
      <c r="B1177" s="32"/>
      <c r="C1177" s="180"/>
      <c r="D1177" s="117"/>
      <c r="E1177" s="17"/>
      <c r="F1177" s="40"/>
      <c r="H1177" s="39"/>
    </row>
    <row r="1178" spans="1:8" ht="26" x14ac:dyDescent="0.25">
      <c r="B1178" s="32"/>
      <c r="C1178" s="180"/>
      <c r="D1178" s="415" t="s">
        <v>255</v>
      </c>
      <c r="E1178" s="17"/>
      <c r="F1178" s="40"/>
      <c r="H1178" s="39"/>
    </row>
    <row r="1179" spans="1:8" x14ac:dyDescent="0.25">
      <c r="B1179" s="32"/>
      <c r="C1179" s="180"/>
      <c r="D1179" s="117"/>
      <c r="E1179" s="17"/>
      <c r="F1179" s="40"/>
      <c r="H1179" s="39"/>
    </row>
    <row r="1180" spans="1:8" x14ac:dyDescent="0.25">
      <c r="B1180" s="32"/>
      <c r="C1180" s="180"/>
      <c r="D1180" s="117"/>
      <c r="E1180" s="17"/>
      <c r="F1180" s="40"/>
      <c r="H1180" s="39"/>
    </row>
    <row r="1181" spans="1:8" x14ac:dyDescent="0.25">
      <c r="A1181" s="51">
        <v>3</v>
      </c>
      <c r="B1181" s="412">
        <v>71</v>
      </c>
      <c r="C1181" s="180"/>
      <c r="D1181" s="117" t="s">
        <v>370</v>
      </c>
      <c r="E1181" s="17"/>
      <c r="F1181" s="40"/>
      <c r="H1181" s="39"/>
    </row>
    <row r="1182" spans="1:8" x14ac:dyDescent="0.25">
      <c r="B1182" s="412">
        <v>1</v>
      </c>
      <c r="C1182" s="180"/>
      <c r="D1182" s="117"/>
      <c r="E1182" s="17"/>
      <c r="F1182" s="40"/>
      <c r="H1182" s="39"/>
    </row>
    <row r="1183" spans="1:8" x14ac:dyDescent="0.25">
      <c r="B1183" s="413">
        <v>3</v>
      </c>
      <c r="C1183" s="181">
        <f>A1181*B1181*B1182*B1183</f>
        <v>639</v>
      </c>
      <c r="D1183" s="117"/>
      <c r="E1183" s="17"/>
      <c r="F1183" s="40"/>
      <c r="H1183" s="39"/>
    </row>
    <row r="1184" spans="1:8" ht="13.5" thickBot="1" x14ac:dyDescent="0.3">
      <c r="B1184" s="32"/>
      <c r="C1184" s="407">
        <f>SUM(C1141:C1183)</f>
        <v>25950.12</v>
      </c>
      <c r="D1184" s="117"/>
      <c r="E1184" s="17"/>
      <c r="F1184" s="40"/>
      <c r="H1184" s="39"/>
    </row>
    <row r="1185" spans="1:8" x14ac:dyDescent="0.25">
      <c r="A1185" s="51" t="s">
        <v>9</v>
      </c>
      <c r="B1185" s="283"/>
      <c r="C1185" s="283"/>
      <c r="D1185" s="416"/>
      <c r="E1185" s="411"/>
      <c r="F1185" s="419"/>
      <c r="G1185" s="184"/>
      <c r="H1185" s="184"/>
    </row>
    <row r="1186" spans="1:8" x14ac:dyDescent="0.25">
      <c r="B1186" s="283"/>
      <c r="C1186" s="283"/>
      <c r="D1186" s="416"/>
      <c r="E1186" s="411"/>
      <c r="F1186" s="419"/>
      <c r="G1186" s="184"/>
      <c r="H1186" s="184"/>
    </row>
    <row r="1187" spans="1:8" x14ac:dyDescent="0.25">
      <c r="A1187" s="51">
        <v>-0.5</v>
      </c>
      <c r="B1187" s="283">
        <v>145</v>
      </c>
      <c r="C1187" s="283"/>
      <c r="D1187" s="117" t="s">
        <v>199</v>
      </c>
      <c r="E1187" s="411"/>
      <c r="F1187" s="419"/>
      <c r="G1187" s="184"/>
      <c r="H1187" s="184"/>
    </row>
    <row r="1188" spans="1:8" x14ac:dyDescent="0.25">
      <c r="B1188" s="283">
        <v>3</v>
      </c>
      <c r="C1188" s="283"/>
      <c r="D1188" s="117"/>
      <c r="E1188" s="411"/>
      <c r="F1188" s="419"/>
      <c r="G1188" s="184"/>
      <c r="H1188" s="184"/>
    </row>
    <row r="1189" spans="1:8" x14ac:dyDescent="0.25">
      <c r="B1189" s="282">
        <v>3</v>
      </c>
      <c r="C1189" s="283">
        <f>A1187*B1187*B1188*B1189</f>
        <v>-652.5</v>
      </c>
      <c r="D1189" s="117"/>
      <c r="E1189" s="411"/>
      <c r="F1189" s="419"/>
      <c r="G1189" s="184"/>
      <c r="H1189" s="184"/>
    </row>
    <row r="1190" spans="1:8" x14ac:dyDescent="0.25">
      <c r="A1190" s="51">
        <v>-0.5</v>
      </c>
      <c r="B1190" s="283">
        <v>145</v>
      </c>
      <c r="C1190" s="283"/>
      <c r="D1190" s="117" t="s">
        <v>200</v>
      </c>
      <c r="E1190" s="411"/>
      <c r="F1190" s="419"/>
      <c r="G1190" s="184"/>
      <c r="H1190" s="184"/>
    </row>
    <row r="1191" spans="1:8" x14ac:dyDescent="0.25">
      <c r="B1191" s="283">
        <v>3</v>
      </c>
      <c r="C1191" s="283"/>
      <c r="D1191" s="117"/>
      <c r="E1191" s="411"/>
      <c r="F1191" s="419"/>
      <c r="G1191" s="184"/>
      <c r="H1191" s="184"/>
    </row>
    <row r="1192" spans="1:8" x14ac:dyDescent="0.25">
      <c r="B1192" s="282">
        <v>3</v>
      </c>
      <c r="C1192" s="283">
        <f>A1190*B1190*B1191*B1192</f>
        <v>-652.5</v>
      </c>
      <c r="D1192" s="117"/>
      <c r="E1192" s="411"/>
      <c r="F1192" s="419"/>
      <c r="G1192" s="184"/>
      <c r="H1192" s="184"/>
    </row>
    <row r="1193" spans="1:8" x14ac:dyDescent="0.25">
      <c r="A1193" s="51">
        <v>-0.5</v>
      </c>
      <c r="B1193" s="283">
        <v>154</v>
      </c>
      <c r="C1193" s="283"/>
      <c r="D1193" s="117" t="s">
        <v>201</v>
      </c>
      <c r="E1193" s="411"/>
      <c r="F1193" s="419"/>
      <c r="G1193" s="184"/>
      <c r="H1193" s="184"/>
    </row>
    <row r="1194" spans="1:8" x14ac:dyDescent="0.25">
      <c r="B1194" s="283">
        <v>3</v>
      </c>
      <c r="C1194" s="283"/>
      <c r="D1194" s="117"/>
      <c r="E1194" s="411"/>
      <c r="F1194" s="419"/>
      <c r="G1194" s="184"/>
      <c r="H1194" s="184"/>
    </row>
    <row r="1195" spans="1:8" x14ac:dyDescent="0.25">
      <c r="B1195" s="282">
        <v>3</v>
      </c>
      <c r="C1195" s="283">
        <f>A1193*B1193*B1194*B1195</f>
        <v>-693</v>
      </c>
      <c r="D1195" s="117"/>
      <c r="E1195" s="411"/>
      <c r="F1195" s="419"/>
      <c r="G1195" s="184"/>
      <c r="H1195" s="184"/>
    </row>
    <row r="1196" spans="1:8" x14ac:dyDescent="0.25">
      <c r="A1196" s="51">
        <v>-0.5</v>
      </c>
      <c r="B1196" s="283">
        <v>143</v>
      </c>
      <c r="C1196" s="283"/>
      <c r="D1196" s="117" t="s">
        <v>202</v>
      </c>
      <c r="E1196" s="411"/>
      <c r="F1196" s="419"/>
      <c r="G1196" s="184"/>
      <c r="H1196" s="184"/>
    </row>
    <row r="1197" spans="1:8" x14ac:dyDescent="0.25">
      <c r="B1197" s="283">
        <v>3</v>
      </c>
      <c r="C1197" s="283"/>
      <c r="D1197" s="117"/>
      <c r="E1197" s="411"/>
      <c r="F1197" s="419"/>
      <c r="G1197" s="184"/>
      <c r="H1197" s="184"/>
    </row>
    <row r="1198" spans="1:8" x14ac:dyDescent="0.25">
      <c r="B1198" s="282">
        <v>3</v>
      </c>
      <c r="C1198" s="283">
        <f>A1196*B1196*B1197*B1198</f>
        <v>-643.5</v>
      </c>
      <c r="D1198" s="117"/>
      <c r="E1198" s="411"/>
      <c r="F1198" s="419"/>
      <c r="G1198" s="184"/>
      <c r="H1198" s="184"/>
    </row>
    <row r="1199" spans="1:8" x14ac:dyDescent="0.25">
      <c r="A1199" s="51">
        <v>-0.5</v>
      </c>
      <c r="B1199" s="283">
        <v>176</v>
      </c>
      <c r="C1199" s="283"/>
      <c r="D1199" s="117" t="s">
        <v>203</v>
      </c>
      <c r="E1199" s="411"/>
      <c r="F1199" s="419"/>
      <c r="G1199" s="184"/>
      <c r="H1199" s="184"/>
    </row>
    <row r="1200" spans="1:8" x14ac:dyDescent="0.25">
      <c r="B1200" s="283">
        <v>3</v>
      </c>
      <c r="C1200" s="283"/>
      <c r="D1200" s="117"/>
      <c r="E1200" s="411"/>
      <c r="F1200" s="419"/>
      <c r="G1200" s="184"/>
      <c r="H1200" s="184"/>
    </row>
    <row r="1201" spans="1:8" x14ac:dyDescent="0.25">
      <c r="B1201" s="282">
        <v>3</v>
      </c>
      <c r="C1201" s="283">
        <f>A1199*B1199*B1200*B1201</f>
        <v>-792</v>
      </c>
      <c r="D1201" s="117"/>
      <c r="E1201" s="411"/>
      <c r="F1201" s="419"/>
      <c r="G1201" s="184"/>
      <c r="H1201" s="184"/>
    </row>
    <row r="1202" spans="1:8" x14ac:dyDescent="0.25">
      <c r="A1202" s="51">
        <v>-0.5</v>
      </c>
      <c r="B1202" s="283">
        <v>107</v>
      </c>
      <c r="C1202" s="283"/>
      <c r="D1202" s="117" t="s">
        <v>204</v>
      </c>
      <c r="E1202" s="411"/>
      <c r="F1202" s="419"/>
      <c r="G1202" s="184"/>
      <c r="H1202" s="184"/>
    </row>
    <row r="1203" spans="1:8" x14ac:dyDescent="0.25">
      <c r="B1203" s="283">
        <v>3</v>
      </c>
      <c r="C1203" s="283"/>
      <c r="D1203" s="117"/>
      <c r="E1203" s="411"/>
      <c r="F1203" s="419"/>
      <c r="G1203" s="184"/>
      <c r="H1203" s="184"/>
    </row>
    <row r="1204" spans="1:8" x14ac:dyDescent="0.25">
      <c r="B1204" s="282">
        <v>3</v>
      </c>
      <c r="C1204" s="283">
        <f>A1202*B1202*B1203*B1204</f>
        <v>-481.5</v>
      </c>
      <c r="D1204" s="117"/>
      <c r="E1204" s="411"/>
      <c r="F1204" s="419"/>
      <c r="G1204" s="184"/>
      <c r="H1204" s="184"/>
    </row>
    <row r="1205" spans="1:8" x14ac:dyDescent="0.25">
      <c r="A1205" s="51">
        <v>-0.5</v>
      </c>
      <c r="B1205" s="283">
        <v>218</v>
      </c>
      <c r="C1205" s="283"/>
      <c r="D1205" s="117" t="s">
        <v>379</v>
      </c>
      <c r="E1205" s="411"/>
      <c r="F1205" s="419"/>
      <c r="G1205" s="184"/>
      <c r="H1205" s="184"/>
    </row>
    <row r="1206" spans="1:8" x14ac:dyDescent="0.25">
      <c r="B1206" s="283">
        <v>3</v>
      </c>
      <c r="C1206" s="283"/>
      <c r="D1206" s="117"/>
      <c r="E1206" s="411"/>
      <c r="F1206" s="419"/>
      <c r="G1206" s="184"/>
      <c r="H1206" s="184"/>
    </row>
    <row r="1207" spans="1:8" x14ac:dyDescent="0.25">
      <c r="B1207" s="282">
        <v>3</v>
      </c>
      <c r="C1207" s="283">
        <f>A1205*B1205*B1206*B1207</f>
        <v>-981</v>
      </c>
      <c r="D1207" s="117"/>
      <c r="E1207" s="411"/>
      <c r="F1207" s="419"/>
      <c r="G1207" s="184"/>
      <c r="H1207" s="184"/>
    </row>
    <row r="1208" spans="1:8" x14ac:dyDescent="0.25">
      <c r="A1208" s="51">
        <v>-0.5</v>
      </c>
      <c r="B1208" s="412">
        <v>71</v>
      </c>
      <c r="C1208" s="180"/>
      <c r="D1208" s="117" t="s">
        <v>370</v>
      </c>
      <c r="E1208" s="411"/>
      <c r="F1208" s="419"/>
      <c r="G1208" s="184"/>
      <c r="H1208" s="184"/>
    </row>
    <row r="1209" spans="1:8" x14ac:dyDescent="0.25">
      <c r="B1209" s="412">
        <v>3</v>
      </c>
      <c r="C1209" s="180"/>
      <c r="D1209" s="117"/>
      <c r="E1209" s="411"/>
      <c r="F1209" s="419"/>
      <c r="G1209" s="184"/>
      <c r="H1209" s="184"/>
    </row>
    <row r="1210" spans="1:8" x14ac:dyDescent="0.25">
      <c r="B1210" s="413">
        <v>3</v>
      </c>
      <c r="C1210" s="181">
        <f>A1208*B1208*B1209*B1210</f>
        <v>-319.5</v>
      </c>
      <c r="D1210" s="117"/>
      <c r="E1210" s="411"/>
      <c r="F1210" s="419"/>
      <c r="G1210" s="184"/>
      <c r="H1210" s="184"/>
    </row>
    <row r="1211" spans="1:8" x14ac:dyDescent="0.25">
      <c r="B1211" s="283"/>
      <c r="C1211" s="283">
        <f>SUM(C1184:C1210)</f>
        <v>20734.62</v>
      </c>
      <c r="D1211" s="416"/>
      <c r="E1211" s="411"/>
      <c r="F1211" s="419"/>
      <c r="G1211" s="184"/>
      <c r="H1211" s="184"/>
    </row>
    <row r="1212" spans="1:8" x14ac:dyDescent="0.25">
      <c r="B1212" s="283"/>
      <c r="C1212" s="283"/>
      <c r="D1212" s="416"/>
      <c r="E1212" s="411"/>
      <c r="F1212" s="419"/>
      <c r="G1212" s="184"/>
      <c r="H1212" s="184"/>
    </row>
    <row r="1213" spans="1:8" x14ac:dyDescent="0.25">
      <c r="D1213" s="417" t="s">
        <v>380</v>
      </c>
      <c r="E1213" s="411">
        <f>E1154</f>
        <v>20734.62</v>
      </c>
      <c r="F1213" s="419" t="s">
        <v>6</v>
      </c>
      <c r="H1213" s="39"/>
    </row>
    <row r="1214" spans="1:8" x14ac:dyDescent="0.25">
      <c r="D1214" s="417"/>
      <c r="E1214" s="411"/>
      <c r="F1214" s="419"/>
      <c r="H1214" s="39"/>
    </row>
    <row r="1215" spans="1:8" x14ac:dyDescent="0.25">
      <c r="D1215" s="417"/>
      <c r="E1215" s="411"/>
      <c r="F1215" s="419"/>
      <c r="H1215" s="39"/>
    </row>
    <row r="1216" spans="1:8" x14ac:dyDescent="0.25">
      <c r="D1216" s="417"/>
      <c r="E1216" s="411"/>
      <c r="F1216" s="419"/>
      <c r="H1216" s="39"/>
    </row>
    <row r="1217" spans="2:8" x14ac:dyDescent="0.25">
      <c r="D1217" s="417"/>
      <c r="E1217" s="411"/>
      <c r="F1217" s="419"/>
      <c r="H1217" s="39"/>
    </row>
    <row r="1218" spans="2:8" x14ac:dyDescent="0.25">
      <c r="D1218" s="417"/>
      <c r="E1218" s="411"/>
      <c r="F1218" s="419"/>
      <c r="H1218" s="39"/>
    </row>
    <row r="1219" spans="2:8" x14ac:dyDescent="0.25">
      <c r="D1219" s="417"/>
      <c r="E1219" s="411"/>
      <c r="F1219" s="419"/>
      <c r="H1219" s="39"/>
    </row>
    <row r="1220" spans="2:8" x14ac:dyDescent="0.25">
      <c r="D1220" s="417"/>
      <c r="E1220" s="411"/>
      <c r="F1220" s="419"/>
      <c r="H1220" s="39"/>
    </row>
    <row r="1221" spans="2:8" x14ac:dyDescent="0.25">
      <c r="D1221" s="418" t="s">
        <v>257</v>
      </c>
      <c r="E1221" s="411">
        <f>C1229</f>
        <v>4047</v>
      </c>
      <c r="F1221" s="419" t="s">
        <v>5</v>
      </c>
      <c r="H1221" s="39"/>
    </row>
    <row r="1222" spans="2:8" x14ac:dyDescent="0.25">
      <c r="B1222" s="413">
        <v>523</v>
      </c>
      <c r="C1222" s="180"/>
      <c r="D1222" s="117" t="s">
        <v>199</v>
      </c>
      <c r="E1222" s="411"/>
      <c r="F1222" s="419"/>
      <c r="H1222" s="39"/>
    </row>
    <row r="1223" spans="2:8" x14ac:dyDescent="0.25">
      <c r="B1223" s="413">
        <v>628</v>
      </c>
      <c r="C1223" s="180"/>
      <c r="D1223" s="117" t="s">
        <v>200</v>
      </c>
      <c r="E1223" s="411"/>
      <c r="F1223" s="419"/>
      <c r="H1223" s="39"/>
    </row>
    <row r="1224" spans="2:8" x14ac:dyDescent="0.25">
      <c r="B1224" s="413">
        <v>792</v>
      </c>
      <c r="C1224" s="180"/>
      <c r="D1224" s="117" t="s">
        <v>201</v>
      </c>
      <c r="E1224" s="411"/>
      <c r="F1224" s="419"/>
      <c r="H1224" s="39"/>
    </row>
    <row r="1225" spans="2:8" x14ac:dyDescent="0.25">
      <c r="B1225" s="413">
        <v>155</v>
      </c>
      <c r="C1225" s="180"/>
      <c r="D1225" s="117" t="s">
        <v>202</v>
      </c>
      <c r="E1225" s="411"/>
      <c r="F1225" s="419"/>
      <c r="H1225" s="39"/>
    </row>
    <row r="1226" spans="2:8" x14ac:dyDescent="0.25">
      <c r="B1226" s="413">
        <v>748</v>
      </c>
      <c r="C1226" s="180"/>
      <c r="D1226" s="117" t="s">
        <v>203</v>
      </c>
      <c r="E1226" s="411"/>
      <c r="F1226" s="419"/>
      <c r="H1226" s="39"/>
    </row>
    <row r="1227" spans="2:8" x14ac:dyDescent="0.25">
      <c r="B1227" s="413">
        <v>448</v>
      </c>
      <c r="C1227" s="180"/>
      <c r="D1227" s="117" t="s">
        <v>204</v>
      </c>
      <c r="E1227" s="411"/>
      <c r="F1227" s="419"/>
      <c r="H1227" s="39"/>
    </row>
    <row r="1228" spans="2:8" x14ac:dyDescent="0.25">
      <c r="B1228" s="413">
        <v>753</v>
      </c>
      <c r="C1228" s="180"/>
      <c r="D1228" s="117" t="s">
        <v>373</v>
      </c>
      <c r="E1228" s="411"/>
      <c r="F1228" s="419"/>
      <c r="H1228" s="39"/>
    </row>
    <row r="1229" spans="2:8" x14ac:dyDescent="0.25">
      <c r="B1229" s="412"/>
      <c r="C1229" s="180">
        <f>SUM(B1222:B1228)</f>
        <v>4047</v>
      </c>
      <c r="D1229" s="117"/>
      <c r="E1229" s="411"/>
      <c r="F1229" s="419"/>
      <c r="H1229" s="39"/>
    </row>
    <row r="1230" spans="2:8" x14ac:dyDescent="0.25">
      <c r="B1230" s="412"/>
      <c r="C1230" s="180"/>
      <c r="D1230" s="117"/>
      <c r="E1230" s="411"/>
      <c r="F1230" s="419"/>
      <c r="H1230" s="39"/>
    </row>
    <row r="1231" spans="2:8" x14ac:dyDescent="0.25">
      <c r="D1231" s="7"/>
      <c r="E1231" s="18"/>
      <c r="F1231" s="7"/>
      <c r="H1231" s="39"/>
    </row>
    <row r="1232" spans="2:8" x14ac:dyDescent="0.25">
      <c r="D1232" s="416" t="s">
        <v>258</v>
      </c>
      <c r="E1232" s="411">
        <f>E1221</f>
        <v>4047</v>
      </c>
      <c r="F1232" s="419" t="s">
        <v>5</v>
      </c>
      <c r="H1232" s="39"/>
    </row>
    <row r="1233" spans="2:8" x14ac:dyDescent="0.25">
      <c r="D1233" s="416"/>
      <c r="E1233" s="411"/>
      <c r="F1233" s="419"/>
      <c r="H1233" s="39"/>
    </row>
    <row r="1234" spans="2:8" x14ac:dyDescent="0.25">
      <c r="D1234" s="416"/>
      <c r="E1234" s="411"/>
      <c r="F1234" s="419"/>
      <c r="H1234" s="39"/>
    </row>
    <row r="1235" spans="2:8" x14ac:dyDescent="0.25">
      <c r="B1235" s="283">
        <v>145</v>
      </c>
      <c r="C1235" s="283"/>
      <c r="D1235" s="399" t="s">
        <v>260</v>
      </c>
      <c r="E1235" s="411">
        <f>C1242</f>
        <v>1159</v>
      </c>
      <c r="F1235" s="419" t="s">
        <v>7</v>
      </c>
      <c r="H1235" s="39"/>
    </row>
    <row r="1236" spans="2:8" x14ac:dyDescent="0.25">
      <c r="B1236" s="320">
        <v>145</v>
      </c>
      <c r="C1236" s="283"/>
      <c r="D1236" s="420"/>
      <c r="E1236" s="411"/>
      <c r="F1236" s="419"/>
      <c r="H1236" s="39"/>
    </row>
    <row r="1237" spans="2:8" x14ac:dyDescent="0.25">
      <c r="B1237" s="320">
        <v>154</v>
      </c>
      <c r="C1237" s="283"/>
      <c r="D1237" s="420"/>
      <c r="E1237" s="411"/>
      <c r="F1237" s="419"/>
      <c r="H1237" s="39"/>
    </row>
    <row r="1238" spans="2:8" x14ac:dyDescent="0.25">
      <c r="B1238" s="320">
        <v>143</v>
      </c>
      <c r="C1238" s="283"/>
      <c r="D1238" s="420"/>
      <c r="E1238" s="411"/>
      <c r="F1238" s="419"/>
      <c r="H1238" s="39"/>
    </row>
    <row r="1239" spans="2:8" x14ac:dyDescent="0.25">
      <c r="B1239" s="320">
        <v>176</v>
      </c>
      <c r="C1239" s="283"/>
      <c r="D1239" s="420"/>
      <c r="E1239" s="411"/>
      <c r="F1239" s="419"/>
      <c r="H1239" s="39"/>
    </row>
    <row r="1240" spans="2:8" x14ac:dyDescent="0.25">
      <c r="B1240" s="320">
        <v>107</v>
      </c>
      <c r="C1240" s="283"/>
      <c r="D1240" s="420"/>
      <c r="E1240" s="411"/>
      <c r="F1240" s="419"/>
      <c r="H1240" s="39"/>
    </row>
    <row r="1241" spans="2:8" x14ac:dyDescent="0.25">
      <c r="B1241" s="320">
        <v>218</v>
      </c>
      <c r="C1241" s="283"/>
      <c r="D1241" s="420"/>
      <c r="E1241" s="411"/>
      <c r="F1241" s="419"/>
      <c r="H1241" s="39"/>
    </row>
    <row r="1242" spans="2:8" x14ac:dyDescent="0.25">
      <c r="B1242" s="421">
        <v>71</v>
      </c>
      <c r="C1242" s="180">
        <f>SUM(B1235:B1242)</f>
        <v>1159</v>
      </c>
      <c r="D1242" s="420"/>
      <c r="E1242" s="411"/>
      <c r="F1242" s="419"/>
      <c r="H1242" s="39"/>
    </row>
    <row r="1243" spans="2:8" x14ac:dyDescent="0.25">
      <c r="D1243" s="420"/>
      <c r="E1243" s="411"/>
      <c r="F1243" s="419"/>
      <c r="H1243" s="39"/>
    </row>
    <row r="1244" spans="2:8" x14ac:dyDescent="0.25">
      <c r="D1244" s="33"/>
      <c r="F1244" s="206"/>
      <c r="H1244" s="39"/>
    </row>
    <row r="1245" spans="2:8" x14ac:dyDescent="0.25">
      <c r="D1245" s="33"/>
      <c r="F1245" s="206"/>
      <c r="H1245" s="39"/>
    </row>
    <row r="1246" spans="2:8" x14ac:dyDescent="0.25">
      <c r="D1246" s="33"/>
      <c r="F1246" s="206"/>
      <c r="H1246" s="39"/>
    </row>
    <row r="1247" spans="2:8" x14ac:dyDescent="0.25">
      <c r="D1247" s="33"/>
      <c r="F1247" s="206"/>
      <c r="H1247" s="39"/>
    </row>
    <row r="1248" spans="2:8" x14ac:dyDescent="0.25">
      <c r="D1248" s="399" t="s">
        <v>261</v>
      </c>
      <c r="E1248" s="411">
        <v>1</v>
      </c>
      <c r="F1248" s="419" t="s">
        <v>237</v>
      </c>
      <c r="H1248" s="39"/>
    </row>
    <row r="1249" spans="4:8" x14ac:dyDescent="0.25">
      <c r="D1249" s="33"/>
      <c r="F1249" s="206"/>
      <c r="H1249" s="39"/>
    </row>
    <row r="1250" spans="4:8" x14ac:dyDescent="0.25">
      <c r="D1250" s="33"/>
      <c r="F1250" s="206"/>
      <c r="H1250" s="39"/>
    </row>
    <row r="1251" spans="4:8" x14ac:dyDescent="0.25">
      <c r="D1251" s="33"/>
      <c r="F1251" s="206"/>
      <c r="H1251" s="39"/>
    </row>
    <row r="1252" spans="4:8" x14ac:dyDescent="0.25">
      <c r="D1252" s="33"/>
      <c r="F1252" s="206"/>
      <c r="H1252" s="39"/>
    </row>
    <row r="1253" spans="4:8" x14ac:dyDescent="0.25">
      <c r="D1253" s="33"/>
      <c r="F1253" s="206"/>
      <c r="H1253" s="39"/>
    </row>
    <row r="1254" spans="4:8" x14ac:dyDescent="0.25">
      <c r="D1254" s="33"/>
      <c r="F1254" s="206"/>
      <c r="H1254" s="39"/>
    </row>
    <row r="1255" spans="4:8" x14ac:dyDescent="0.25">
      <c r="D1255" s="33"/>
      <c r="F1255" s="206"/>
      <c r="H1255" s="39"/>
    </row>
    <row r="1256" spans="4:8" x14ac:dyDescent="0.25">
      <c r="D1256" s="33"/>
      <c r="F1256" s="206"/>
      <c r="H1256" s="39"/>
    </row>
    <row r="1257" spans="4:8" x14ac:dyDescent="0.25">
      <c r="D1257" s="33"/>
      <c r="F1257" s="206"/>
      <c r="H1257" s="39"/>
    </row>
    <row r="1258" spans="4:8" x14ac:dyDescent="0.25">
      <c r="D1258" s="33"/>
      <c r="F1258" s="206"/>
      <c r="H1258" s="39"/>
    </row>
    <row r="1259" spans="4:8" x14ac:dyDescent="0.25">
      <c r="D1259" s="33"/>
      <c r="F1259" s="206"/>
      <c r="H1259" s="39"/>
    </row>
    <row r="1260" spans="4:8" x14ac:dyDescent="0.25">
      <c r="D1260" s="33"/>
      <c r="F1260" s="206"/>
      <c r="H1260" s="39"/>
    </row>
    <row r="1261" spans="4:8" x14ac:dyDescent="0.25">
      <c r="D1261" s="33"/>
      <c r="F1261" s="206"/>
      <c r="H1261" s="39"/>
    </row>
    <row r="1262" spans="4:8" x14ac:dyDescent="0.25">
      <c r="D1262" s="33"/>
      <c r="F1262" s="206"/>
      <c r="H1262" s="39"/>
    </row>
    <row r="1263" spans="4:8" x14ac:dyDescent="0.25">
      <c r="D1263" s="33"/>
      <c r="F1263" s="206"/>
      <c r="H1263" s="39"/>
    </row>
    <row r="1264" spans="4:8" x14ac:dyDescent="0.25">
      <c r="D1264" s="33"/>
      <c r="F1264" s="206"/>
      <c r="H1264" s="39"/>
    </row>
    <row r="1265" spans="4:8" x14ac:dyDescent="0.25">
      <c r="D1265" s="33"/>
      <c r="F1265" s="206"/>
      <c r="H1265" s="39"/>
    </row>
    <row r="1266" spans="4:8" x14ac:dyDescent="0.25">
      <c r="D1266" s="33"/>
      <c r="F1266" s="206"/>
      <c r="H1266" s="39"/>
    </row>
    <row r="1267" spans="4:8" x14ac:dyDescent="0.25">
      <c r="D1267" s="33"/>
      <c r="F1267" s="206"/>
      <c r="H1267" s="39"/>
    </row>
    <row r="1268" spans="4:8" x14ac:dyDescent="0.25">
      <c r="D1268" s="33"/>
      <c r="F1268" s="206"/>
      <c r="H1268" s="39"/>
    </row>
    <row r="1269" spans="4:8" x14ac:dyDescent="0.25">
      <c r="D1269" s="33"/>
      <c r="F1269" s="206"/>
      <c r="H1269" s="39"/>
    </row>
    <row r="1270" spans="4:8" x14ac:dyDescent="0.25">
      <c r="D1270" s="33"/>
      <c r="F1270" s="206"/>
      <c r="H1270" s="39"/>
    </row>
    <row r="1271" spans="4:8" x14ac:dyDescent="0.25">
      <c r="D1271" s="33"/>
      <c r="F1271" s="206"/>
      <c r="H1271" s="39"/>
    </row>
    <row r="1272" spans="4:8" x14ac:dyDescent="0.25">
      <c r="D1272" s="33"/>
      <c r="F1272" s="206"/>
      <c r="H1272" s="39"/>
    </row>
    <row r="1273" spans="4:8" x14ac:dyDescent="0.25">
      <c r="D1273" s="33"/>
      <c r="F1273" s="206"/>
      <c r="H1273" s="39"/>
    </row>
    <row r="1274" spans="4:8" x14ac:dyDescent="0.25">
      <c r="D1274" s="33"/>
      <c r="F1274" s="206"/>
      <c r="H1274" s="39"/>
    </row>
    <row r="1275" spans="4:8" x14ac:dyDescent="0.25">
      <c r="D1275" s="33"/>
      <c r="F1275" s="206"/>
      <c r="H1275" s="39"/>
    </row>
    <row r="1276" spans="4:8" x14ac:dyDescent="0.25">
      <c r="D1276" s="33"/>
      <c r="F1276" s="206"/>
      <c r="H1276" s="39"/>
    </row>
    <row r="1277" spans="4:8" x14ac:dyDescent="0.25">
      <c r="D1277" s="33"/>
      <c r="F1277" s="206"/>
      <c r="H1277" s="39"/>
    </row>
    <row r="1278" spans="4:8" x14ac:dyDescent="0.25">
      <c r="D1278" s="33"/>
      <c r="F1278" s="206"/>
      <c r="H1278" s="39"/>
    </row>
    <row r="1279" spans="4:8" x14ac:dyDescent="0.25">
      <c r="D1279" s="33"/>
      <c r="F1279" s="206"/>
      <c r="H1279" s="39"/>
    </row>
    <row r="1280" spans="4:8" x14ac:dyDescent="0.25">
      <c r="D1280" s="33"/>
      <c r="F1280" s="206"/>
      <c r="H1280" s="39"/>
    </row>
    <row r="1281" spans="4:8" x14ac:dyDescent="0.25">
      <c r="D1281" s="33"/>
      <c r="F1281" s="206"/>
      <c r="H1281" s="39"/>
    </row>
    <row r="1282" spans="4:8" x14ac:dyDescent="0.25">
      <c r="D1282" s="33"/>
      <c r="F1282" s="206"/>
      <c r="H1282" s="39"/>
    </row>
    <row r="1283" spans="4:8" x14ac:dyDescent="0.25">
      <c r="D1283" s="33"/>
      <c r="F1283" s="206"/>
      <c r="H1283" s="39"/>
    </row>
    <row r="1284" spans="4:8" x14ac:dyDescent="0.25">
      <c r="D1284" s="33"/>
      <c r="F1284" s="206"/>
      <c r="H1284" s="39"/>
    </row>
    <row r="1285" spans="4:8" x14ac:dyDescent="0.25">
      <c r="D1285" s="33"/>
      <c r="F1285" s="206"/>
      <c r="H1285" s="39"/>
    </row>
    <row r="1286" spans="4:8" x14ac:dyDescent="0.25">
      <c r="D1286" s="33"/>
      <c r="F1286" s="206"/>
      <c r="H1286" s="39"/>
    </row>
    <row r="1287" spans="4:8" x14ac:dyDescent="0.25">
      <c r="D1287" s="33"/>
      <c r="F1287" s="206"/>
      <c r="H1287" s="39"/>
    </row>
    <row r="1288" spans="4:8" x14ac:dyDescent="0.25">
      <c r="D1288" s="33"/>
      <c r="F1288" s="206"/>
      <c r="H1288" s="39"/>
    </row>
    <row r="1289" spans="4:8" x14ac:dyDescent="0.25">
      <c r="D1289" s="33"/>
      <c r="F1289" s="206"/>
      <c r="H1289" s="39"/>
    </row>
    <row r="1290" spans="4:8" x14ac:dyDescent="0.25">
      <c r="D1290" s="33"/>
      <c r="F1290" s="206"/>
      <c r="H1290" s="39"/>
    </row>
    <row r="1291" spans="4:8" x14ac:dyDescent="0.25">
      <c r="D1291" s="33"/>
      <c r="F1291" s="206"/>
      <c r="H1291" s="39"/>
    </row>
    <row r="1292" spans="4:8" x14ac:dyDescent="0.25">
      <c r="D1292" s="33"/>
      <c r="F1292" s="206"/>
      <c r="H1292" s="39"/>
    </row>
    <row r="1293" spans="4:8" x14ac:dyDescent="0.25">
      <c r="D1293" s="33"/>
      <c r="F1293" s="206"/>
      <c r="H1293" s="39"/>
    </row>
    <row r="1294" spans="4:8" x14ac:dyDescent="0.25">
      <c r="D1294" s="33"/>
      <c r="F1294" s="206"/>
      <c r="H1294" s="39"/>
    </row>
    <row r="1295" spans="4:8" x14ac:dyDescent="0.25">
      <c r="D1295" s="33"/>
      <c r="F1295" s="206"/>
      <c r="H1295" s="39"/>
    </row>
    <row r="1296" spans="4:8" x14ac:dyDescent="0.25">
      <c r="D1296" s="33"/>
      <c r="F1296" s="206"/>
      <c r="H1296" s="39"/>
    </row>
    <row r="1297" spans="4:8" x14ac:dyDescent="0.25">
      <c r="D1297" s="33"/>
      <c r="F1297" s="206"/>
      <c r="H1297" s="39"/>
    </row>
    <row r="1298" spans="4:8" x14ac:dyDescent="0.25">
      <c r="D1298" s="33"/>
      <c r="F1298" s="206"/>
      <c r="H1298" s="39"/>
    </row>
    <row r="1299" spans="4:8" x14ac:dyDescent="0.25">
      <c r="D1299" s="33"/>
      <c r="F1299" s="206"/>
      <c r="H1299" s="39"/>
    </row>
    <row r="1300" spans="4:8" x14ac:dyDescent="0.25">
      <c r="D1300" s="33"/>
      <c r="F1300" s="206"/>
      <c r="H1300" s="39"/>
    </row>
    <row r="1301" spans="4:8" x14ac:dyDescent="0.25">
      <c r="D1301" s="33"/>
      <c r="F1301" s="206"/>
      <c r="H1301" s="39"/>
    </row>
    <row r="1302" spans="4:8" x14ac:dyDescent="0.25">
      <c r="D1302" s="33"/>
      <c r="F1302" s="206"/>
      <c r="H1302" s="39"/>
    </row>
    <row r="1303" spans="4:8" x14ac:dyDescent="0.25">
      <c r="D1303" s="33"/>
      <c r="F1303" s="206"/>
      <c r="H1303" s="39"/>
    </row>
    <row r="1304" spans="4:8" x14ac:dyDescent="0.25">
      <c r="D1304" s="33"/>
      <c r="F1304" s="206"/>
      <c r="H1304" s="39"/>
    </row>
    <row r="1305" spans="4:8" x14ac:dyDescent="0.25">
      <c r="D1305" s="33"/>
      <c r="F1305" s="206"/>
      <c r="H1305" s="39"/>
    </row>
    <row r="1306" spans="4:8" x14ac:dyDescent="0.25">
      <c r="D1306" s="33"/>
      <c r="F1306" s="206"/>
      <c r="H1306" s="39"/>
    </row>
    <row r="1307" spans="4:8" x14ac:dyDescent="0.25">
      <c r="D1307" s="33"/>
      <c r="F1307" s="206"/>
      <c r="H1307" s="39"/>
    </row>
    <row r="1308" spans="4:8" x14ac:dyDescent="0.25">
      <c r="D1308" s="33"/>
      <c r="F1308" s="206"/>
      <c r="H1308" s="39"/>
    </row>
    <row r="1309" spans="4:8" x14ac:dyDescent="0.25">
      <c r="D1309" s="33"/>
      <c r="F1309" s="206"/>
      <c r="H1309" s="39"/>
    </row>
    <row r="1310" spans="4:8" x14ac:dyDescent="0.25">
      <c r="D1310" s="33"/>
      <c r="F1310" s="206"/>
      <c r="H1310" s="39"/>
    </row>
    <row r="1311" spans="4:8" x14ac:dyDescent="0.25">
      <c r="D1311" s="33"/>
      <c r="F1311" s="206"/>
      <c r="H1311" s="39"/>
    </row>
    <row r="1312" spans="4:8" x14ac:dyDescent="0.25">
      <c r="D1312" s="33"/>
      <c r="F1312" s="206"/>
      <c r="H1312" s="39"/>
    </row>
    <row r="1313" spans="4:8" x14ac:dyDescent="0.25">
      <c r="D1313" s="33"/>
      <c r="F1313" s="206"/>
      <c r="H1313" s="39"/>
    </row>
    <row r="1314" spans="4:8" x14ac:dyDescent="0.25">
      <c r="D1314" s="33"/>
      <c r="F1314" s="206"/>
      <c r="H1314" s="39"/>
    </row>
    <row r="1315" spans="4:8" x14ac:dyDescent="0.25">
      <c r="D1315" s="33"/>
      <c r="F1315" s="206"/>
      <c r="H1315" s="39"/>
    </row>
    <row r="1316" spans="4:8" x14ac:dyDescent="0.25">
      <c r="D1316" s="33"/>
      <c r="F1316" s="206"/>
      <c r="H1316" s="39"/>
    </row>
    <row r="1317" spans="4:8" x14ac:dyDescent="0.25">
      <c r="D1317" s="33"/>
      <c r="F1317" s="206"/>
      <c r="H1317" s="39"/>
    </row>
    <row r="1318" spans="4:8" x14ac:dyDescent="0.25">
      <c r="D1318" s="33"/>
      <c r="F1318" s="206"/>
      <c r="H1318" s="39"/>
    </row>
    <row r="1319" spans="4:8" x14ac:dyDescent="0.25">
      <c r="D1319" s="33"/>
      <c r="F1319" s="206"/>
      <c r="H1319" s="39"/>
    </row>
    <row r="1320" spans="4:8" x14ac:dyDescent="0.25">
      <c r="D1320" s="33"/>
      <c r="F1320" s="206"/>
      <c r="H1320" s="39"/>
    </row>
    <row r="1321" spans="4:8" x14ac:dyDescent="0.25">
      <c r="D1321" s="33"/>
      <c r="F1321" s="206"/>
      <c r="H1321" s="39"/>
    </row>
    <row r="1322" spans="4:8" x14ac:dyDescent="0.25">
      <c r="D1322" s="33"/>
      <c r="F1322" s="206"/>
      <c r="H1322" s="39"/>
    </row>
    <row r="1323" spans="4:8" x14ac:dyDescent="0.25">
      <c r="D1323" s="33"/>
      <c r="F1323" s="206"/>
      <c r="H1323" s="39"/>
    </row>
    <row r="1324" spans="4:8" x14ac:dyDescent="0.25">
      <c r="D1324" s="33"/>
      <c r="F1324" s="206"/>
      <c r="H1324" s="39"/>
    </row>
    <row r="1325" spans="4:8" x14ac:dyDescent="0.25">
      <c r="D1325" s="33"/>
      <c r="F1325" s="206"/>
      <c r="H1325" s="39"/>
    </row>
    <row r="1326" spans="4:8" x14ac:dyDescent="0.25">
      <c r="D1326" s="33"/>
      <c r="F1326" s="206"/>
      <c r="H1326" s="39"/>
    </row>
    <row r="1327" spans="4:8" x14ac:dyDescent="0.25">
      <c r="D1327" s="33"/>
      <c r="F1327" s="206"/>
      <c r="H1327" s="39"/>
    </row>
    <row r="1328" spans="4:8" x14ac:dyDescent="0.25">
      <c r="D1328" s="33"/>
      <c r="F1328" s="206"/>
      <c r="H1328" s="39"/>
    </row>
    <row r="1329" spans="4:8" x14ac:dyDescent="0.25">
      <c r="D1329" s="33"/>
      <c r="F1329" s="206"/>
      <c r="H1329" s="39"/>
    </row>
    <row r="1330" spans="4:8" x14ac:dyDescent="0.25">
      <c r="D1330" s="33"/>
      <c r="F1330" s="206"/>
      <c r="H1330" s="39"/>
    </row>
    <row r="1331" spans="4:8" x14ac:dyDescent="0.25">
      <c r="D1331" s="33"/>
      <c r="F1331" s="206"/>
      <c r="H1331" s="39"/>
    </row>
    <row r="1332" spans="4:8" x14ac:dyDescent="0.25">
      <c r="D1332" s="33"/>
      <c r="F1332" s="206"/>
      <c r="H1332" s="39"/>
    </row>
    <row r="1333" spans="4:8" x14ac:dyDescent="0.25">
      <c r="D1333" s="33"/>
      <c r="F1333" s="206"/>
      <c r="H1333" s="39"/>
    </row>
    <row r="1334" spans="4:8" x14ac:dyDescent="0.25">
      <c r="D1334" s="33"/>
      <c r="F1334" s="206"/>
      <c r="H1334" s="39"/>
    </row>
    <row r="1335" spans="4:8" x14ac:dyDescent="0.25">
      <c r="D1335" s="33"/>
      <c r="F1335" s="206"/>
      <c r="H1335" s="39"/>
    </row>
    <row r="1336" spans="4:8" x14ac:dyDescent="0.25">
      <c r="D1336" s="33"/>
      <c r="F1336" s="206"/>
      <c r="H1336" s="39"/>
    </row>
    <row r="1337" spans="4:8" x14ac:dyDescent="0.25">
      <c r="D1337" s="33"/>
      <c r="F1337" s="206"/>
      <c r="H1337" s="39"/>
    </row>
    <row r="1338" spans="4:8" x14ac:dyDescent="0.25">
      <c r="D1338" s="33"/>
      <c r="F1338" s="206"/>
      <c r="H1338" s="39"/>
    </row>
    <row r="1339" spans="4:8" x14ac:dyDescent="0.25">
      <c r="D1339" s="33"/>
      <c r="F1339" s="206"/>
      <c r="H1339" s="39"/>
    </row>
    <row r="1340" spans="4:8" x14ac:dyDescent="0.25">
      <c r="D1340" s="33"/>
      <c r="F1340" s="206"/>
      <c r="H1340" s="39"/>
    </row>
    <row r="1341" spans="4:8" x14ac:dyDescent="0.25">
      <c r="D1341" s="33"/>
      <c r="F1341" s="206"/>
      <c r="H1341" s="39"/>
    </row>
    <row r="1342" spans="4:8" x14ac:dyDescent="0.25">
      <c r="D1342" s="33"/>
      <c r="F1342" s="206"/>
      <c r="H1342" s="39"/>
    </row>
    <row r="1343" spans="4:8" x14ac:dyDescent="0.25">
      <c r="D1343" s="33"/>
      <c r="F1343" s="206"/>
      <c r="H1343" s="39"/>
    </row>
    <row r="1344" spans="4:8" x14ac:dyDescent="0.25">
      <c r="D1344" s="33"/>
      <c r="F1344" s="206"/>
      <c r="H1344" s="39"/>
    </row>
    <row r="1345" spans="4:8" x14ac:dyDescent="0.25">
      <c r="D1345" s="33"/>
      <c r="F1345" s="206"/>
      <c r="H1345" s="39"/>
    </row>
    <row r="1346" spans="4:8" x14ac:dyDescent="0.25">
      <c r="D1346" s="33"/>
      <c r="F1346" s="206"/>
      <c r="H1346" s="39"/>
    </row>
    <row r="1347" spans="4:8" x14ac:dyDescent="0.25">
      <c r="D1347" s="33"/>
      <c r="F1347" s="206"/>
      <c r="H1347" s="39"/>
    </row>
    <row r="1348" spans="4:8" x14ac:dyDescent="0.25">
      <c r="D1348" s="33"/>
      <c r="F1348" s="206"/>
      <c r="H1348" s="39"/>
    </row>
    <row r="1349" spans="4:8" x14ac:dyDescent="0.25">
      <c r="D1349" s="33"/>
      <c r="F1349" s="206"/>
      <c r="H1349" s="39"/>
    </row>
    <row r="1350" spans="4:8" x14ac:dyDescent="0.25">
      <c r="D1350" s="33"/>
      <c r="F1350" s="206"/>
      <c r="H1350" s="39"/>
    </row>
    <row r="1351" spans="4:8" x14ac:dyDescent="0.25">
      <c r="D1351" s="33"/>
      <c r="F1351" s="206"/>
      <c r="H1351" s="39"/>
    </row>
    <row r="1352" spans="4:8" x14ac:dyDescent="0.25">
      <c r="D1352" s="33"/>
      <c r="F1352" s="206"/>
      <c r="H1352" s="39"/>
    </row>
    <row r="1353" spans="4:8" x14ac:dyDescent="0.25">
      <c r="D1353" s="33"/>
      <c r="F1353" s="206"/>
      <c r="H1353" s="39"/>
    </row>
    <row r="1354" spans="4:8" x14ac:dyDescent="0.25">
      <c r="D1354" s="33"/>
      <c r="F1354" s="206"/>
      <c r="H1354" s="39"/>
    </row>
    <row r="1355" spans="4:8" x14ac:dyDescent="0.25">
      <c r="D1355" s="33"/>
      <c r="F1355" s="206"/>
      <c r="H1355" s="39"/>
    </row>
    <row r="1356" spans="4:8" x14ac:dyDescent="0.25">
      <c r="D1356" s="33"/>
      <c r="F1356" s="206"/>
      <c r="H1356" s="39"/>
    </row>
    <row r="1357" spans="4:8" x14ac:dyDescent="0.25">
      <c r="D1357" s="33"/>
      <c r="F1357" s="206"/>
      <c r="H1357" s="39"/>
    </row>
    <row r="1358" spans="4:8" x14ac:dyDescent="0.25">
      <c r="D1358" s="33"/>
      <c r="F1358" s="206"/>
      <c r="H1358" s="39"/>
    </row>
    <row r="1359" spans="4:8" x14ac:dyDescent="0.25">
      <c r="D1359" s="33"/>
      <c r="F1359" s="206"/>
      <c r="H1359" s="39"/>
    </row>
    <row r="1360" spans="4:8" x14ac:dyDescent="0.25">
      <c r="D1360" s="33"/>
      <c r="F1360" s="206"/>
      <c r="H1360" s="39"/>
    </row>
    <row r="1361" spans="4:8" x14ac:dyDescent="0.25">
      <c r="D1361" s="33"/>
      <c r="F1361" s="206"/>
      <c r="H1361" s="39"/>
    </row>
    <row r="1362" spans="4:8" x14ac:dyDescent="0.25">
      <c r="D1362" s="33"/>
      <c r="F1362" s="206"/>
      <c r="H1362" s="39"/>
    </row>
    <row r="1363" spans="4:8" x14ac:dyDescent="0.25">
      <c r="D1363" s="33"/>
      <c r="F1363" s="206"/>
      <c r="H1363" s="39"/>
    </row>
    <row r="1364" spans="4:8" x14ac:dyDescent="0.25">
      <c r="D1364" s="33"/>
      <c r="F1364" s="206"/>
      <c r="H1364" s="39"/>
    </row>
    <row r="1365" spans="4:8" x14ac:dyDescent="0.25">
      <c r="D1365" s="33"/>
      <c r="F1365" s="206"/>
      <c r="H1365" s="39"/>
    </row>
    <row r="1366" spans="4:8" x14ac:dyDescent="0.25">
      <c r="D1366" s="33"/>
      <c r="F1366" s="206"/>
      <c r="H1366" s="39"/>
    </row>
    <row r="1367" spans="4:8" x14ac:dyDescent="0.25">
      <c r="D1367" s="33"/>
      <c r="F1367" s="206"/>
      <c r="H1367" s="39"/>
    </row>
    <row r="1368" spans="4:8" x14ac:dyDescent="0.25">
      <c r="D1368" s="33"/>
      <c r="F1368" s="206"/>
      <c r="H1368" s="39"/>
    </row>
    <row r="1369" spans="4:8" x14ac:dyDescent="0.25">
      <c r="D1369" s="33"/>
      <c r="F1369" s="206"/>
      <c r="H1369" s="39"/>
    </row>
    <row r="1370" spans="4:8" x14ac:dyDescent="0.25">
      <c r="D1370" s="33"/>
      <c r="F1370" s="206"/>
      <c r="H1370" s="39"/>
    </row>
    <row r="1371" spans="4:8" x14ac:dyDescent="0.25">
      <c r="D1371" s="33"/>
      <c r="F1371" s="206"/>
      <c r="H1371" s="39"/>
    </row>
    <row r="1372" spans="4:8" x14ac:dyDescent="0.25">
      <c r="D1372" s="33"/>
      <c r="F1372" s="206"/>
      <c r="H1372" s="39"/>
    </row>
    <row r="1373" spans="4:8" x14ac:dyDescent="0.25">
      <c r="D1373" s="33"/>
      <c r="F1373" s="206"/>
      <c r="H1373" s="39"/>
    </row>
    <row r="1374" spans="4:8" x14ac:dyDescent="0.25">
      <c r="D1374" s="33"/>
      <c r="F1374" s="206"/>
      <c r="H1374" s="39"/>
    </row>
    <row r="1375" spans="4:8" x14ac:dyDescent="0.25">
      <c r="D1375" s="33"/>
      <c r="F1375" s="206"/>
      <c r="H1375" s="39"/>
    </row>
    <row r="1376" spans="4:8" x14ac:dyDescent="0.25">
      <c r="D1376" s="33"/>
      <c r="F1376" s="206"/>
      <c r="H1376" s="39"/>
    </row>
    <row r="1377" spans="4:8" x14ac:dyDescent="0.25">
      <c r="D1377" s="33"/>
      <c r="F1377" s="206"/>
      <c r="H1377" s="39"/>
    </row>
    <row r="1378" spans="4:8" x14ac:dyDescent="0.25">
      <c r="D1378" s="33"/>
      <c r="F1378" s="206"/>
      <c r="H1378" s="39"/>
    </row>
    <row r="1379" spans="4:8" x14ac:dyDescent="0.25">
      <c r="D1379" s="33"/>
      <c r="F1379" s="206"/>
      <c r="H1379" s="39"/>
    </row>
    <row r="1380" spans="4:8" x14ac:dyDescent="0.25">
      <c r="D1380" s="33"/>
      <c r="F1380" s="206"/>
      <c r="H1380" s="39"/>
    </row>
    <row r="1381" spans="4:8" x14ac:dyDescent="0.25">
      <c r="D1381" s="33"/>
      <c r="F1381" s="206"/>
      <c r="H1381" s="39"/>
    </row>
    <row r="1382" spans="4:8" x14ac:dyDescent="0.25">
      <c r="D1382" s="33"/>
      <c r="F1382" s="206"/>
      <c r="H1382" s="39"/>
    </row>
    <row r="1383" spans="4:8" x14ac:dyDescent="0.25">
      <c r="D1383" s="33"/>
      <c r="F1383" s="206"/>
      <c r="H1383" s="39"/>
    </row>
    <row r="1384" spans="4:8" x14ac:dyDescent="0.25">
      <c r="D1384" s="33"/>
      <c r="F1384" s="206"/>
      <c r="H1384" s="39"/>
    </row>
    <row r="1385" spans="4:8" x14ac:dyDescent="0.25">
      <c r="D1385" s="33"/>
      <c r="F1385" s="206"/>
      <c r="H1385" s="39"/>
    </row>
    <row r="1386" spans="4:8" x14ac:dyDescent="0.25">
      <c r="D1386" s="33"/>
      <c r="F1386" s="206"/>
      <c r="H1386" s="39"/>
    </row>
    <row r="1387" spans="4:8" x14ac:dyDescent="0.25">
      <c r="D1387" s="33"/>
      <c r="F1387" s="206"/>
      <c r="H1387" s="39"/>
    </row>
    <row r="1388" spans="4:8" x14ac:dyDescent="0.25">
      <c r="D1388" s="33"/>
      <c r="F1388" s="206"/>
      <c r="H1388" s="39"/>
    </row>
    <row r="1389" spans="4:8" x14ac:dyDescent="0.25">
      <c r="D1389" s="33"/>
      <c r="F1389" s="206"/>
      <c r="H1389" s="39"/>
    </row>
    <row r="1390" spans="4:8" x14ac:dyDescent="0.25">
      <c r="D1390" s="33"/>
      <c r="F1390" s="206"/>
      <c r="H1390" s="39"/>
    </row>
    <row r="1391" spans="4:8" x14ac:dyDescent="0.25">
      <c r="D1391" s="33"/>
      <c r="F1391" s="206"/>
      <c r="H1391" s="39"/>
    </row>
    <row r="1392" spans="4:8" x14ac:dyDescent="0.25">
      <c r="D1392" s="33"/>
      <c r="F1392" s="206"/>
      <c r="H1392" s="39"/>
    </row>
    <row r="1393" spans="4:8" x14ac:dyDescent="0.25">
      <c r="D1393" s="33"/>
      <c r="F1393" s="206"/>
      <c r="H1393" s="39"/>
    </row>
    <row r="1394" spans="4:8" x14ac:dyDescent="0.25">
      <c r="D1394" s="33"/>
      <c r="F1394" s="206"/>
      <c r="H1394" s="39"/>
    </row>
    <row r="1395" spans="4:8" x14ac:dyDescent="0.25">
      <c r="D1395" s="33"/>
      <c r="F1395" s="206"/>
      <c r="H1395" s="39"/>
    </row>
    <row r="1396" spans="4:8" x14ac:dyDescent="0.25">
      <c r="D1396" s="33"/>
      <c r="F1396" s="206"/>
      <c r="H1396" s="39"/>
    </row>
    <row r="1397" spans="4:8" x14ac:dyDescent="0.25">
      <c r="D1397" s="33"/>
      <c r="F1397" s="206"/>
      <c r="H1397" s="39"/>
    </row>
    <row r="1398" spans="4:8" x14ac:dyDescent="0.25">
      <c r="D1398" s="33"/>
      <c r="F1398" s="206"/>
      <c r="H1398" s="39"/>
    </row>
    <row r="1399" spans="4:8" x14ac:dyDescent="0.25">
      <c r="D1399" s="33"/>
      <c r="F1399" s="206"/>
      <c r="H1399" s="39"/>
    </row>
    <row r="1400" spans="4:8" x14ac:dyDescent="0.25">
      <c r="D1400" s="33"/>
      <c r="F1400" s="206"/>
      <c r="H1400" s="39"/>
    </row>
    <row r="1401" spans="4:8" x14ac:dyDescent="0.25">
      <c r="D1401" s="33"/>
      <c r="F1401" s="206"/>
      <c r="H1401" s="39"/>
    </row>
    <row r="1402" spans="4:8" x14ac:dyDescent="0.25">
      <c r="D1402" s="33"/>
      <c r="F1402" s="206"/>
      <c r="H1402" s="39"/>
    </row>
    <row r="1403" spans="4:8" x14ac:dyDescent="0.25">
      <c r="D1403" s="33"/>
      <c r="F1403" s="206"/>
      <c r="H1403" s="39"/>
    </row>
    <row r="1404" spans="4:8" x14ac:dyDescent="0.25">
      <c r="D1404" s="33"/>
      <c r="F1404" s="206"/>
      <c r="H1404" s="39"/>
    </row>
    <row r="1405" spans="4:8" x14ac:dyDescent="0.25">
      <c r="D1405" s="33"/>
      <c r="F1405" s="206"/>
      <c r="H1405" s="39"/>
    </row>
    <row r="1406" spans="4:8" x14ac:dyDescent="0.25">
      <c r="D1406" s="33"/>
      <c r="F1406" s="206"/>
      <c r="H1406" s="39"/>
    </row>
    <row r="1407" spans="4:8" x14ac:dyDescent="0.25">
      <c r="D1407" s="33"/>
      <c r="F1407" s="206"/>
      <c r="H1407" s="39"/>
    </row>
    <row r="1408" spans="4:8" x14ac:dyDescent="0.25">
      <c r="D1408" s="33"/>
      <c r="F1408" s="206"/>
      <c r="H1408" s="39"/>
    </row>
    <row r="1409" spans="4:8" x14ac:dyDescent="0.25">
      <c r="D1409" s="33"/>
      <c r="F1409" s="206"/>
      <c r="H1409" s="39"/>
    </row>
    <row r="1410" spans="4:8" x14ac:dyDescent="0.25">
      <c r="D1410" s="33"/>
      <c r="F1410" s="206"/>
      <c r="H1410" s="39"/>
    </row>
    <row r="1411" spans="4:8" x14ac:dyDescent="0.25">
      <c r="D1411" s="33"/>
      <c r="F1411" s="206"/>
      <c r="H1411" s="39"/>
    </row>
    <row r="1412" spans="4:8" x14ac:dyDescent="0.25">
      <c r="D1412" s="33"/>
      <c r="F1412" s="206"/>
      <c r="H1412" s="39"/>
    </row>
    <row r="1413" spans="4:8" x14ac:dyDescent="0.25">
      <c r="D1413" s="33"/>
      <c r="F1413" s="206"/>
      <c r="H1413" s="39"/>
    </row>
    <row r="1414" spans="4:8" x14ac:dyDescent="0.25">
      <c r="D1414" s="33"/>
      <c r="F1414" s="206"/>
      <c r="H1414" s="39"/>
    </row>
    <row r="1415" spans="4:8" x14ac:dyDescent="0.25">
      <c r="D1415" s="33"/>
      <c r="F1415" s="206"/>
      <c r="H1415" s="39"/>
    </row>
    <row r="1416" spans="4:8" x14ac:dyDescent="0.25">
      <c r="D1416" s="33"/>
      <c r="F1416" s="206"/>
      <c r="H1416" s="39"/>
    </row>
    <row r="1417" spans="4:8" x14ac:dyDescent="0.25">
      <c r="D1417" s="33"/>
      <c r="F1417" s="206"/>
      <c r="H1417" s="39"/>
    </row>
    <row r="1418" spans="4:8" x14ac:dyDescent="0.25">
      <c r="D1418" s="33"/>
      <c r="F1418" s="206"/>
      <c r="H1418" s="39"/>
    </row>
    <row r="1419" spans="4:8" x14ac:dyDescent="0.25">
      <c r="D1419" s="33"/>
      <c r="F1419" s="206"/>
      <c r="H1419" s="39"/>
    </row>
    <row r="1420" spans="4:8" x14ac:dyDescent="0.25">
      <c r="D1420" s="33"/>
      <c r="F1420" s="206"/>
      <c r="H1420" s="39"/>
    </row>
    <row r="1421" spans="4:8" x14ac:dyDescent="0.25">
      <c r="D1421" s="33"/>
      <c r="F1421" s="206"/>
      <c r="H1421" s="39"/>
    </row>
    <row r="1422" spans="4:8" x14ac:dyDescent="0.25">
      <c r="D1422" s="33"/>
      <c r="F1422" s="206"/>
      <c r="H1422" s="39"/>
    </row>
    <row r="1423" spans="4:8" x14ac:dyDescent="0.25">
      <c r="D1423" s="33"/>
      <c r="F1423" s="206"/>
      <c r="H1423" s="39"/>
    </row>
    <row r="1424" spans="4:8" x14ac:dyDescent="0.25">
      <c r="D1424" s="33"/>
      <c r="F1424" s="206"/>
      <c r="H1424" s="39"/>
    </row>
    <row r="1425" spans="4:8" x14ac:dyDescent="0.25">
      <c r="D1425" s="33"/>
      <c r="F1425" s="206"/>
      <c r="H1425" s="39"/>
    </row>
    <row r="1426" spans="4:8" x14ac:dyDescent="0.25">
      <c r="D1426" s="33"/>
      <c r="F1426" s="206"/>
      <c r="H1426" s="39"/>
    </row>
    <row r="1427" spans="4:8" x14ac:dyDescent="0.25">
      <c r="D1427" s="33"/>
      <c r="F1427" s="206"/>
      <c r="H1427" s="39"/>
    </row>
    <row r="1428" spans="4:8" x14ac:dyDescent="0.25">
      <c r="D1428" s="33"/>
      <c r="F1428" s="206"/>
      <c r="H1428" s="39"/>
    </row>
    <row r="1429" spans="4:8" x14ac:dyDescent="0.25">
      <c r="D1429" s="33"/>
      <c r="F1429" s="206"/>
      <c r="H1429" s="39"/>
    </row>
    <row r="1430" spans="4:8" x14ac:dyDescent="0.25">
      <c r="D1430" s="33"/>
      <c r="F1430" s="206"/>
      <c r="H1430" s="39"/>
    </row>
    <row r="1431" spans="4:8" x14ac:dyDescent="0.25">
      <c r="D1431" s="33"/>
      <c r="F1431" s="206"/>
      <c r="H1431" s="39"/>
    </row>
    <row r="1432" spans="4:8" x14ac:dyDescent="0.25">
      <c r="D1432" s="33"/>
      <c r="F1432" s="206"/>
      <c r="H1432" s="39"/>
    </row>
    <row r="1433" spans="4:8" x14ac:dyDescent="0.25">
      <c r="D1433" s="33"/>
      <c r="F1433" s="206"/>
      <c r="H1433" s="39"/>
    </row>
    <row r="1434" spans="4:8" x14ac:dyDescent="0.25">
      <c r="D1434" s="33"/>
      <c r="F1434" s="206"/>
      <c r="H1434" s="39"/>
    </row>
    <row r="1435" spans="4:8" x14ac:dyDescent="0.25">
      <c r="D1435" s="33"/>
      <c r="F1435" s="206"/>
      <c r="H1435" s="39"/>
    </row>
    <row r="1436" spans="4:8" x14ac:dyDescent="0.25">
      <c r="D1436" s="33"/>
      <c r="F1436" s="206"/>
      <c r="H1436" s="39"/>
    </row>
    <row r="1437" spans="4:8" x14ac:dyDescent="0.25">
      <c r="D1437" s="33"/>
      <c r="F1437" s="206"/>
      <c r="H1437" s="39"/>
    </row>
    <row r="1438" spans="4:8" x14ac:dyDescent="0.25">
      <c r="D1438" s="33"/>
      <c r="F1438" s="206"/>
      <c r="H1438" s="39"/>
    </row>
    <row r="1439" spans="4:8" x14ac:dyDescent="0.25">
      <c r="D1439" s="33"/>
      <c r="F1439" s="206"/>
      <c r="H1439" s="39"/>
    </row>
    <row r="1440" spans="4:8" x14ac:dyDescent="0.25">
      <c r="D1440" s="33"/>
      <c r="F1440" s="206"/>
      <c r="H1440" s="39"/>
    </row>
    <row r="1441" spans="4:8" x14ac:dyDescent="0.25">
      <c r="D1441" s="33"/>
      <c r="F1441" s="206"/>
      <c r="H1441" s="39"/>
    </row>
    <row r="1442" spans="4:8" x14ac:dyDescent="0.25">
      <c r="D1442" s="33"/>
      <c r="F1442" s="206"/>
      <c r="H1442" s="39"/>
    </row>
    <row r="1443" spans="4:8" x14ac:dyDescent="0.25">
      <c r="D1443" s="33"/>
      <c r="F1443" s="206"/>
      <c r="H1443" s="39"/>
    </row>
    <row r="1444" spans="4:8" x14ac:dyDescent="0.25">
      <c r="D1444" s="33"/>
      <c r="F1444" s="206"/>
      <c r="H1444" s="39"/>
    </row>
    <row r="1445" spans="4:8" x14ac:dyDescent="0.25">
      <c r="D1445" s="33"/>
      <c r="F1445" s="206"/>
      <c r="H1445" s="39"/>
    </row>
    <row r="1446" spans="4:8" x14ac:dyDescent="0.25">
      <c r="D1446" s="33"/>
      <c r="F1446" s="206"/>
      <c r="H1446" s="39"/>
    </row>
    <row r="1447" spans="4:8" x14ac:dyDescent="0.25">
      <c r="D1447" s="33"/>
      <c r="F1447" s="206"/>
      <c r="H1447" s="39"/>
    </row>
    <row r="1448" spans="4:8" x14ac:dyDescent="0.25">
      <c r="D1448" s="33"/>
      <c r="F1448" s="206"/>
      <c r="H1448" s="39"/>
    </row>
    <row r="1449" spans="4:8" x14ac:dyDescent="0.25">
      <c r="D1449" s="33"/>
      <c r="F1449" s="206"/>
      <c r="H1449" s="39"/>
    </row>
    <row r="1450" spans="4:8" x14ac:dyDescent="0.25">
      <c r="D1450" s="33"/>
      <c r="F1450" s="206"/>
      <c r="H1450" s="39"/>
    </row>
    <row r="1451" spans="4:8" x14ac:dyDescent="0.25">
      <c r="D1451" s="33"/>
      <c r="F1451" s="206"/>
      <c r="H1451" s="39"/>
    </row>
    <row r="1452" spans="4:8" x14ac:dyDescent="0.25">
      <c r="D1452" s="33"/>
      <c r="F1452" s="206"/>
      <c r="H1452" s="39"/>
    </row>
    <row r="1453" spans="4:8" x14ac:dyDescent="0.25">
      <c r="D1453" s="33"/>
      <c r="F1453" s="206"/>
      <c r="H1453" s="39"/>
    </row>
    <row r="1454" spans="4:8" x14ac:dyDescent="0.25">
      <c r="D1454" s="33"/>
      <c r="F1454" s="206"/>
      <c r="H1454" s="39"/>
    </row>
    <row r="1455" spans="4:8" x14ac:dyDescent="0.25">
      <c r="D1455" s="33"/>
      <c r="F1455" s="206"/>
      <c r="H1455" s="39"/>
    </row>
    <row r="1456" spans="4:8" x14ac:dyDescent="0.25">
      <c r="D1456" s="33"/>
      <c r="F1456" s="206"/>
      <c r="H1456" s="39"/>
    </row>
    <row r="1457" spans="4:8" x14ac:dyDescent="0.25">
      <c r="D1457" s="33"/>
      <c r="F1457" s="206"/>
      <c r="H1457" s="39"/>
    </row>
    <row r="1458" spans="4:8" x14ac:dyDescent="0.25">
      <c r="D1458" s="33"/>
      <c r="F1458" s="206"/>
      <c r="H1458" s="39"/>
    </row>
    <row r="1459" spans="4:8" x14ac:dyDescent="0.25">
      <c r="D1459" s="33"/>
      <c r="F1459" s="206"/>
      <c r="H1459" s="39"/>
    </row>
    <row r="1460" spans="4:8" x14ac:dyDescent="0.25">
      <c r="D1460" s="33"/>
      <c r="F1460" s="206"/>
      <c r="H1460" s="39"/>
    </row>
    <row r="1461" spans="4:8" x14ac:dyDescent="0.25">
      <c r="D1461" s="33"/>
      <c r="F1461" s="206"/>
      <c r="H1461" s="39"/>
    </row>
    <row r="1462" spans="4:8" x14ac:dyDescent="0.25">
      <c r="D1462" s="33"/>
      <c r="F1462" s="206"/>
      <c r="H1462" s="39"/>
    </row>
    <row r="1463" spans="4:8" x14ac:dyDescent="0.25">
      <c r="D1463" s="33"/>
      <c r="F1463" s="206"/>
      <c r="H1463" s="39"/>
    </row>
    <row r="1464" spans="4:8" x14ac:dyDescent="0.25">
      <c r="D1464" s="33"/>
      <c r="F1464" s="206"/>
      <c r="H1464" s="39"/>
    </row>
    <row r="1465" spans="4:8" x14ac:dyDescent="0.25">
      <c r="D1465" s="33"/>
      <c r="F1465" s="206"/>
      <c r="H1465" s="39"/>
    </row>
    <row r="1466" spans="4:8" x14ac:dyDescent="0.25">
      <c r="D1466" s="33"/>
      <c r="F1466" s="206"/>
      <c r="H1466" s="39"/>
    </row>
    <row r="1467" spans="4:8" x14ac:dyDescent="0.25">
      <c r="D1467" s="33"/>
      <c r="F1467" s="206"/>
      <c r="H1467" s="39"/>
    </row>
    <row r="1468" spans="4:8" x14ac:dyDescent="0.25">
      <c r="D1468" s="33"/>
      <c r="F1468" s="206"/>
      <c r="H1468" s="39"/>
    </row>
    <row r="1469" spans="4:8" x14ac:dyDescent="0.25">
      <c r="D1469" s="33"/>
      <c r="F1469" s="206"/>
      <c r="H1469" s="39"/>
    </row>
    <row r="1470" spans="4:8" x14ac:dyDescent="0.25">
      <c r="D1470" s="33"/>
      <c r="F1470" s="206"/>
      <c r="H1470" s="39"/>
    </row>
    <row r="1471" spans="4:8" x14ac:dyDescent="0.25">
      <c r="D1471" s="33"/>
      <c r="F1471" s="206"/>
      <c r="H1471" s="39"/>
    </row>
    <row r="1472" spans="4:8" x14ac:dyDescent="0.25">
      <c r="D1472" s="33"/>
      <c r="F1472" s="206"/>
      <c r="H1472" s="39"/>
    </row>
    <row r="1473" spans="4:8" x14ac:dyDescent="0.25">
      <c r="D1473" s="33"/>
      <c r="F1473" s="206"/>
      <c r="H1473" s="39"/>
    </row>
    <row r="1474" spans="4:8" x14ac:dyDescent="0.25">
      <c r="D1474" s="33"/>
      <c r="F1474" s="206"/>
      <c r="H1474" s="39"/>
    </row>
    <row r="1475" spans="4:8" x14ac:dyDescent="0.25">
      <c r="D1475" s="33"/>
      <c r="F1475" s="206"/>
      <c r="H1475" s="39"/>
    </row>
    <row r="1476" spans="4:8" x14ac:dyDescent="0.25">
      <c r="D1476" s="33"/>
      <c r="F1476" s="206"/>
      <c r="H1476" s="39"/>
    </row>
    <row r="1477" spans="4:8" x14ac:dyDescent="0.25">
      <c r="D1477" s="33"/>
      <c r="F1477" s="206"/>
      <c r="H1477" s="39"/>
    </row>
    <row r="1478" spans="4:8" x14ac:dyDescent="0.25">
      <c r="D1478" s="33"/>
      <c r="F1478" s="206"/>
      <c r="H1478" s="39"/>
    </row>
    <row r="1479" spans="4:8" x14ac:dyDescent="0.25">
      <c r="D1479" s="33"/>
      <c r="F1479" s="206"/>
      <c r="H1479" s="39"/>
    </row>
    <row r="1480" spans="4:8" x14ac:dyDescent="0.25">
      <c r="D1480" s="33"/>
      <c r="F1480" s="206"/>
      <c r="H1480" s="39"/>
    </row>
    <row r="1481" spans="4:8" x14ac:dyDescent="0.25">
      <c r="D1481" s="33"/>
      <c r="F1481" s="206"/>
      <c r="H1481" s="39"/>
    </row>
    <row r="1482" spans="4:8" x14ac:dyDescent="0.25">
      <c r="D1482" s="33"/>
      <c r="F1482" s="206"/>
      <c r="H1482" s="39"/>
    </row>
    <row r="1483" spans="4:8" x14ac:dyDescent="0.25">
      <c r="D1483" s="33"/>
      <c r="F1483" s="206"/>
      <c r="H1483" s="39"/>
    </row>
    <row r="1484" spans="4:8" x14ac:dyDescent="0.25">
      <c r="D1484" s="33"/>
      <c r="F1484" s="206"/>
      <c r="H1484" s="39"/>
    </row>
    <row r="1485" spans="4:8" x14ac:dyDescent="0.25">
      <c r="D1485" s="33"/>
      <c r="F1485" s="206"/>
      <c r="H1485" s="39"/>
    </row>
    <row r="1486" spans="4:8" x14ac:dyDescent="0.25">
      <c r="D1486" s="33"/>
      <c r="F1486" s="206"/>
      <c r="H1486" s="39"/>
    </row>
    <row r="1487" spans="4:8" x14ac:dyDescent="0.25">
      <c r="D1487" s="33"/>
      <c r="F1487" s="206"/>
      <c r="H1487" s="39"/>
    </row>
    <row r="1488" spans="4:8" x14ac:dyDescent="0.25">
      <c r="D1488" s="33"/>
      <c r="F1488" s="206"/>
      <c r="H1488" s="39"/>
    </row>
    <row r="1489" spans="4:8" x14ac:dyDescent="0.25">
      <c r="D1489" s="33"/>
      <c r="F1489" s="206"/>
      <c r="H1489" s="39"/>
    </row>
    <row r="1490" spans="4:8" x14ac:dyDescent="0.25">
      <c r="D1490" s="33"/>
      <c r="F1490" s="206"/>
      <c r="H1490" s="39"/>
    </row>
    <row r="1491" spans="4:8" x14ac:dyDescent="0.25">
      <c r="D1491" s="33"/>
      <c r="F1491" s="206"/>
      <c r="H1491" s="39"/>
    </row>
    <row r="1492" spans="4:8" x14ac:dyDescent="0.25">
      <c r="D1492" s="33"/>
      <c r="F1492" s="206"/>
      <c r="H1492" s="39"/>
    </row>
    <row r="1493" spans="4:8" x14ac:dyDescent="0.25">
      <c r="D1493" s="33"/>
      <c r="F1493" s="206"/>
      <c r="H1493" s="39"/>
    </row>
    <row r="1494" spans="4:8" x14ac:dyDescent="0.25">
      <c r="D1494" s="33"/>
      <c r="F1494" s="206"/>
      <c r="H1494" s="39"/>
    </row>
    <row r="1495" spans="4:8" x14ac:dyDescent="0.25">
      <c r="D1495" s="33"/>
      <c r="F1495" s="206"/>
      <c r="H1495" s="39"/>
    </row>
    <row r="1496" spans="4:8" x14ac:dyDescent="0.25">
      <c r="D1496" s="33"/>
      <c r="F1496" s="206"/>
      <c r="H1496" s="39"/>
    </row>
    <row r="1497" spans="4:8" x14ac:dyDescent="0.25">
      <c r="D1497" s="33"/>
      <c r="F1497" s="206"/>
      <c r="H1497" s="39"/>
    </row>
    <row r="1498" spans="4:8" x14ac:dyDescent="0.25">
      <c r="D1498" s="33"/>
      <c r="F1498" s="206"/>
      <c r="H1498" s="39"/>
    </row>
    <row r="1499" spans="4:8" x14ac:dyDescent="0.25">
      <c r="D1499" s="33"/>
      <c r="F1499" s="206"/>
      <c r="H1499" s="39"/>
    </row>
    <row r="1500" spans="4:8" x14ac:dyDescent="0.25">
      <c r="D1500" s="33"/>
      <c r="F1500" s="206"/>
      <c r="H1500" s="39"/>
    </row>
    <row r="1501" spans="4:8" x14ac:dyDescent="0.25">
      <c r="D1501" s="33"/>
      <c r="F1501" s="206"/>
      <c r="H1501" s="39"/>
    </row>
    <row r="1502" spans="4:8" x14ac:dyDescent="0.25">
      <c r="D1502" s="33"/>
      <c r="F1502" s="206"/>
      <c r="H1502" s="39"/>
    </row>
    <row r="1503" spans="4:8" x14ac:dyDescent="0.25">
      <c r="D1503" s="33"/>
      <c r="F1503" s="206"/>
      <c r="H1503" s="39"/>
    </row>
    <row r="1504" spans="4:8" x14ac:dyDescent="0.25">
      <c r="D1504" s="33"/>
      <c r="F1504" s="206"/>
      <c r="H1504" s="39"/>
    </row>
    <row r="1505" spans="4:8" x14ac:dyDescent="0.25">
      <c r="D1505" s="33"/>
      <c r="F1505" s="206"/>
      <c r="H1505" s="39"/>
    </row>
    <row r="1506" spans="4:8" x14ac:dyDescent="0.25">
      <c r="D1506" s="33"/>
      <c r="F1506" s="206"/>
      <c r="H1506" s="39"/>
    </row>
    <row r="1507" spans="4:8" x14ac:dyDescent="0.25">
      <c r="D1507" s="33"/>
      <c r="F1507" s="206"/>
      <c r="H1507" s="39"/>
    </row>
    <row r="1508" spans="4:8" x14ac:dyDescent="0.25">
      <c r="D1508" s="33"/>
      <c r="F1508" s="206"/>
      <c r="H1508" s="39"/>
    </row>
    <row r="1509" spans="4:8" x14ac:dyDescent="0.25">
      <c r="D1509" s="33"/>
      <c r="F1509" s="206"/>
      <c r="H1509" s="39"/>
    </row>
    <row r="1510" spans="4:8" x14ac:dyDescent="0.25">
      <c r="D1510" s="33"/>
      <c r="F1510" s="206"/>
      <c r="H1510" s="39"/>
    </row>
    <row r="1511" spans="4:8" x14ac:dyDescent="0.25">
      <c r="D1511" s="33"/>
      <c r="F1511" s="206"/>
      <c r="H1511" s="39"/>
    </row>
    <row r="1512" spans="4:8" x14ac:dyDescent="0.25">
      <c r="D1512" s="33"/>
      <c r="F1512" s="206"/>
      <c r="H1512" s="39"/>
    </row>
    <row r="1513" spans="4:8" x14ac:dyDescent="0.25">
      <c r="D1513" s="33"/>
      <c r="F1513" s="206"/>
      <c r="H1513" s="39"/>
    </row>
    <row r="1514" spans="4:8" x14ac:dyDescent="0.25">
      <c r="D1514" s="33"/>
      <c r="F1514" s="206"/>
      <c r="H1514" s="39"/>
    </row>
    <row r="1515" spans="4:8" x14ac:dyDescent="0.25">
      <c r="D1515" s="33"/>
      <c r="F1515" s="206"/>
      <c r="H1515" s="39"/>
    </row>
    <row r="1516" spans="4:8" x14ac:dyDescent="0.25">
      <c r="D1516" s="33"/>
      <c r="F1516" s="206"/>
      <c r="H1516" s="39"/>
    </row>
    <row r="1517" spans="4:8" x14ac:dyDescent="0.25">
      <c r="D1517" s="33"/>
      <c r="F1517" s="206"/>
      <c r="H1517" s="39"/>
    </row>
    <row r="1518" spans="4:8" x14ac:dyDescent="0.25">
      <c r="D1518" s="33"/>
      <c r="F1518" s="206"/>
      <c r="H1518" s="39"/>
    </row>
    <row r="1519" spans="4:8" x14ac:dyDescent="0.25">
      <c r="D1519" s="33"/>
      <c r="F1519" s="206"/>
      <c r="H1519" s="39"/>
    </row>
    <row r="1520" spans="4:8" x14ac:dyDescent="0.25">
      <c r="D1520" s="33"/>
      <c r="F1520" s="206"/>
      <c r="H1520" s="39"/>
    </row>
    <row r="1521" spans="4:8" x14ac:dyDescent="0.25">
      <c r="D1521" s="33"/>
      <c r="F1521" s="206"/>
      <c r="H1521" s="39"/>
    </row>
    <row r="1522" spans="4:8" x14ac:dyDescent="0.25">
      <c r="D1522" s="33"/>
      <c r="F1522" s="206"/>
      <c r="H1522" s="39"/>
    </row>
    <row r="1523" spans="4:8" x14ac:dyDescent="0.25">
      <c r="D1523" s="33"/>
      <c r="F1523" s="206"/>
      <c r="H1523" s="39"/>
    </row>
    <row r="1524" spans="4:8" x14ac:dyDescent="0.25">
      <c r="D1524" s="33"/>
      <c r="F1524" s="206"/>
      <c r="H1524" s="39"/>
    </row>
    <row r="1525" spans="4:8" x14ac:dyDescent="0.25">
      <c r="D1525" s="33"/>
      <c r="F1525" s="206"/>
      <c r="H1525" s="39"/>
    </row>
    <row r="1526" spans="4:8" x14ac:dyDescent="0.25">
      <c r="D1526" s="33"/>
      <c r="F1526" s="206"/>
      <c r="H1526" s="39"/>
    </row>
    <row r="1527" spans="4:8" x14ac:dyDescent="0.25">
      <c r="D1527" s="33"/>
      <c r="F1527" s="206"/>
      <c r="H1527" s="39"/>
    </row>
    <row r="1528" spans="4:8" x14ac:dyDescent="0.25">
      <c r="D1528" s="33"/>
      <c r="F1528" s="206"/>
      <c r="H1528" s="39"/>
    </row>
    <row r="1529" spans="4:8" x14ac:dyDescent="0.25">
      <c r="D1529" s="33"/>
      <c r="F1529" s="206"/>
      <c r="H1529" s="39"/>
    </row>
    <row r="1530" spans="4:8" x14ac:dyDescent="0.25">
      <c r="D1530" s="33"/>
      <c r="F1530" s="206"/>
      <c r="H1530" s="39"/>
    </row>
    <row r="1531" spans="4:8" x14ac:dyDescent="0.25">
      <c r="D1531" s="33"/>
      <c r="F1531" s="206"/>
      <c r="H1531" s="39"/>
    </row>
    <row r="1532" spans="4:8" x14ac:dyDescent="0.25">
      <c r="D1532" s="33"/>
      <c r="F1532" s="206"/>
      <c r="H1532" s="39"/>
    </row>
    <row r="1533" spans="4:8" x14ac:dyDescent="0.25">
      <c r="D1533" s="33"/>
      <c r="F1533" s="206"/>
      <c r="H1533" s="39"/>
    </row>
    <row r="1534" spans="4:8" x14ac:dyDescent="0.25">
      <c r="D1534" s="33"/>
      <c r="F1534" s="206"/>
      <c r="H1534" s="39"/>
    </row>
    <row r="1535" spans="4:8" x14ac:dyDescent="0.25">
      <c r="D1535" s="33"/>
      <c r="F1535" s="206"/>
      <c r="H1535" s="39"/>
    </row>
    <row r="1536" spans="4:8" x14ac:dyDescent="0.25">
      <c r="D1536" s="33"/>
      <c r="F1536" s="206"/>
      <c r="H1536" s="39"/>
    </row>
    <row r="1537" spans="4:8" x14ac:dyDescent="0.25">
      <c r="D1537" s="33"/>
      <c r="F1537" s="206"/>
      <c r="H1537" s="39"/>
    </row>
    <row r="1538" spans="4:8" x14ac:dyDescent="0.25">
      <c r="D1538" s="33"/>
      <c r="F1538" s="206"/>
      <c r="H1538" s="39"/>
    </row>
    <row r="1539" spans="4:8" x14ac:dyDescent="0.25">
      <c r="D1539" s="33"/>
      <c r="F1539" s="206"/>
      <c r="H1539" s="39"/>
    </row>
    <row r="1540" spans="4:8" x14ac:dyDescent="0.25">
      <c r="D1540" s="33"/>
      <c r="F1540" s="206"/>
      <c r="H1540" s="39"/>
    </row>
    <row r="1541" spans="4:8" x14ac:dyDescent="0.25">
      <c r="D1541" s="33"/>
      <c r="F1541" s="206"/>
      <c r="H1541" s="39"/>
    </row>
    <row r="1542" spans="4:8" x14ac:dyDescent="0.25">
      <c r="D1542" s="33"/>
      <c r="F1542" s="206"/>
      <c r="H1542" s="39"/>
    </row>
    <row r="1543" spans="4:8" x14ac:dyDescent="0.25">
      <c r="D1543" s="33"/>
      <c r="F1543" s="206"/>
      <c r="H1543" s="39"/>
    </row>
    <row r="1544" spans="4:8" x14ac:dyDescent="0.25">
      <c r="D1544" s="33"/>
      <c r="F1544" s="206"/>
      <c r="H1544" s="39"/>
    </row>
    <row r="1545" spans="4:8" x14ac:dyDescent="0.25">
      <c r="D1545" s="33"/>
      <c r="F1545" s="206"/>
      <c r="H1545" s="39"/>
    </row>
    <row r="1546" spans="4:8" x14ac:dyDescent="0.25">
      <c r="D1546" s="33"/>
      <c r="F1546" s="206"/>
      <c r="H1546" s="39"/>
    </row>
    <row r="1547" spans="4:8" x14ac:dyDescent="0.25">
      <c r="D1547" s="33"/>
      <c r="F1547" s="206"/>
      <c r="H1547" s="39"/>
    </row>
    <row r="1548" spans="4:8" x14ac:dyDescent="0.25">
      <c r="D1548" s="33"/>
      <c r="F1548" s="206"/>
      <c r="H1548" s="39"/>
    </row>
    <row r="1549" spans="4:8" x14ac:dyDescent="0.25">
      <c r="D1549" s="33"/>
      <c r="F1549" s="206"/>
      <c r="H1549" s="39"/>
    </row>
    <row r="1550" spans="4:8" x14ac:dyDescent="0.25">
      <c r="D1550" s="33"/>
      <c r="F1550" s="206"/>
      <c r="H1550" s="39"/>
    </row>
    <row r="1551" spans="4:8" x14ac:dyDescent="0.25">
      <c r="D1551" s="33"/>
      <c r="F1551" s="206"/>
      <c r="H1551" s="39"/>
    </row>
    <row r="1552" spans="4:8" x14ac:dyDescent="0.25">
      <c r="D1552" s="33"/>
      <c r="F1552" s="206"/>
      <c r="H1552" s="39"/>
    </row>
    <row r="1553" spans="4:8" x14ac:dyDescent="0.25">
      <c r="D1553" s="33"/>
      <c r="F1553" s="206"/>
      <c r="H1553" s="39"/>
    </row>
    <row r="1554" spans="4:8" x14ac:dyDescent="0.25">
      <c r="D1554" s="33"/>
      <c r="F1554" s="206"/>
      <c r="H1554" s="39"/>
    </row>
    <row r="1555" spans="4:8" x14ac:dyDescent="0.25">
      <c r="D1555" s="33"/>
      <c r="F1555" s="206"/>
      <c r="H1555" s="39"/>
    </row>
    <row r="1556" spans="4:8" x14ac:dyDescent="0.25">
      <c r="D1556" s="33"/>
      <c r="F1556" s="206"/>
      <c r="H1556" s="39"/>
    </row>
    <row r="1557" spans="4:8" x14ac:dyDescent="0.25">
      <c r="D1557" s="33"/>
      <c r="F1557" s="206"/>
      <c r="H1557" s="39"/>
    </row>
    <row r="1558" spans="4:8" x14ac:dyDescent="0.25">
      <c r="D1558" s="33"/>
      <c r="F1558" s="206"/>
      <c r="H1558" s="39"/>
    </row>
    <row r="1559" spans="4:8" x14ac:dyDescent="0.25">
      <c r="D1559" s="33"/>
      <c r="F1559" s="206"/>
      <c r="H1559" s="39"/>
    </row>
    <row r="1560" spans="4:8" x14ac:dyDescent="0.25">
      <c r="D1560" s="33"/>
      <c r="F1560" s="206"/>
      <c r="H1560" s="39"/>
    </row>
    <row r="1561" spans="4:8" x14ac:dyDescent="0.25">
      <c r="D1561" s="33"/>
      <c r="F1561" s="206"/>
      <c r="H1561" s="39"/>
    </row>
    <row r="1562" spans="4:8" x14ac:dyDescent="0.25">
      <c r="D1562" s="33"/>
      <c r="F1562" s="206"/>
      <c r="H1562" s="39"/>
    </row>
    <row r="1563" spans="4:8" x14ac:dyDescent="0.25">
      <c r="D1563" s="33"/>
      <c r="F1563" s="206"/>
      <c r="H1563" s="39"/>
    </row>
    <row r="1564" spans="4:8" x14ac:dyDescent="0.25">
      <c r="D1564" s="33"/>
      <c r="F1564" s="206"/>
      <c r="H1564" s="39"/>
    </row>
    <row r="1565" spans="4:8" x14ac:dyDescent="0.25">
      <c r="D1565" s="33"/>
      <c r="F1565" s="206"/>
      <c r="H1565" s="39"/>
    </row>
    <row r="1566" spans="4:8" x14ac:dyDescent="0.25">
      <c r="D1566" s="33"/>
      <c r="F1566" s="206"/>
      <c r="H1566" s="39"/>
    </row>
    <row r="1567" spans="4:8" x14ac:dyDescent="0.25">
      <c r="D1567" s="33"/>
      <c r="F1567" s="206"/>
      <c r="H1567" s="39"/>
    </row>
    <row r="1568" spans="4:8" x14ac:dyDescent="0.25">
      <c r="D1568" s="33"/>
      <c r="F1568" s="206"/>
      <c r="H1568" s="39"/>
    </row>
    <row r="1569" spans="4:8" x14ac:dyDescent="0.25">
      <c r="D1569" s="33"/>
      <c r="F1569" s="206"/>
      <c r="H1569" s="39"/>
    </row>
    <row r="1570" spans="4:8" x14ac:dyDescent="0.25">
      <c r="D1570" s="33"/>
      <c r="F1570" s="206"/>
      <c r="H1570" s="39"/>
    </row>
    <row r="1571" spans="4:8" x14ac:dyDescent="0.25">
      <c r="D1571" s="33"/>
      <c r="F1571" s="206"/>
      <c r="H1571" s="39"/>
    </row>
    <row r="1572" spans="4:8" x14ac:dyDescent="0.25">
      <c r="D1572" s="33"/>
      <c r="F1572" s="206"/>
      <c r="H1572" s="39"/>
    </row>
    <row r="1573" spans="4:8" x14ac:dyDescent="0.25">
      <c r="D1573" s="33"/>
      <c r="F1573" s="206"/>
      <c r="H1573" s="39"/>
    </row>
    <row r="1574" spans="4:8" x14ac:dyDescent="0.25">
      <c r="D1574" s="33"/>
      <c r="F1574" s="206"/>
      <c r="H1574" s="39"/>
    </row>
    <row r="1575" spans="4:8" x14ac:dyDescent="0.25">
      <c r="D1575" s="33"/>
      <c r="F1575" s="206"/>
      <c r="H1575" s="39"/>
    </row>
    <row r="1576" spans="4:8" x14ac:dyDescent="0.25">
      <c r="D1576" s="33"/>
      <c r="F1576" s="206"/>
      <c r="H1576" s="39"/>
    </row>
    <row r="1577" spans="4:8" x14ac:dyDescent="0.25">
      <c r="D1577" s="33"/>
      <c r="F1577" s="206"/>
      <c r="H1577" s="39"/>
    </row>
    <row r="1578" spans="4:8" x14ac:dyDescent="0.25">
      <c r="D1578" s="33"/>
      <c r="F1578" s="206"/>
      <c r="H1578" s="39"/>
    </row>
    <row r="1579" spans="4:8" x14ac:dyDescent="0.25">
      <c r="D1579" s="33"/>
      <c r="F1579" s="206"/>
      <c r="H1579" s="39"/>
    </row>
    <row r="1580" spans="4:8" x14ac:dyDescent="0.25">
      <c r="D1580" s="33"/>
      <c r="F1580" s="206"/>
      <c r="H1580" s="39"/>
    </row>
    <row r="1581" spans="4:8" x14ac:dyDescent="0.25">
      <c r="D1581" s="33"/>
      <c r="F1581" s="206"/>
      <c r="H1581" s="39"/>
    </row>
    <row r="1582" spans="4:8" x14ac:dyDescent="0.25">
      <c r="D1582" s="33"/>
      <c r="F1582" s="206"/>
      <c r="H1582" s="39"/>
    </row>
    <row r="1583" spans="4:8" x14ac:dyDescent="0.25">
      <c r="D1583" s="33"/>
      <c r="F1583" s="206"/>
      <c r="H1583" s="39"/>
    </row>
    <row r="1584" spans="4:8" x14ac:dyDescent="0.25">
      <c r="D1584" s="33"/>
      <c r="F1584" s="206"/>
      <c r="H1584" s="39"/>
    </row>
    <row r="1585" spans="4:8" x14ac:dyDescent="0.25">
      <c r="D1585" s="33"/>
      <c r="F1585" s="206"/>
      <c r="H1585" s="39"/>
    </row>
    <row r="1586" spans="4:8" x14ac:dyDescent="0.25">
      <c r="D1586" s="33"/>
      <c r="F1586" s="206"/>
      <c r="H1586" s="39"/>
    </row>
    <row r="1587" spans="4:8" x14ac:dyDescent="0.25">
      <c r="D1587" s="33"/>
      <c r="F1587" s="206"/>
      <c r="H1587" s="39"/>
    </row>
    <row r="1588" spans="4:8" x14ac:dyDescent="0.25">
      <c r="D1588" s="33"/>
      <c r="F1588" s="206"/>
      <c r="H1588" s="39"/>
    </row>
    <row r="1589" spans="4:8" x14ac:dyDescent="0.25">
      <c r="D1589" s="33"/>
      <c r="F1589" s="206"/>
      <c r="H1589" s="39"/>
    </row>
    <row r="1590" spans="4:8" x14ac:dyDescent="0.25">
      <c r="D1590" s="33"/>
      <c r="F1590" s="206"/>
      <c r="H1590" s="39"/>
    </row>
    <row r="1591" spans="4:8" x14ac:dyDescent="0.25">
      <c r="D1591" s="33"/>
      <c r="F1591" s="206"/>
      <c r="H1591" s="39"/>
    </row>
    <row r="1592" spans="4:8" x14ac:dyDescent="0.25">
      <c r="D1592" s="33"/>
      <c r="F1592" s="206"/>
      <c r="H1592" s="39"/>
    </row>
    <row r="1593" spans="4:8" x14ac:dyDescent="0.25">
      <c r="D1593" s="33"/>
      <c r="F1593" s="206"/>
      <c r="H1593" s="39"/>
    </row>
    <row r="1594" spans="4:8" x14ac:dyDescent="0.25">
      <c r="D1594" s="33"/>
      <c r="F1594" s="206"/>
      <c r="H1594" s="39"/>
    </row>
    <row r="1595" spans="4:8" x14ac:dyDescent="0.25">
      <c r="D1595" s="33"/>
      <c r="F1595" s="206"/>
      <c r="H1595" s="39"/>
    </row>
    <row r="1596" spans="4:8" x14ac:dyDescent="0.25">
      <c r="D1596" s="33"/>
      <c r="F1596" s="206"/>
      <c r="H1596" s="39"/>
    </row>
    <row r="1597" spans="4:8" x14ac:dyDescent="0.25">
      <c r="D1597" s="33"/>
      <c r="F1597" s="206"/>
      <c r="H1597" s="39"/>
    </row>
    <row r="1598" spans="4:8" x14ac:dyDescent="0.25">
      <c r="D1598" s="33"/>
      <c r="F1598" s="206"/>
      <c r="H1598" s="39"/>
    </row>
    <row r="1599" spans="4:8" x14ac:dyDescent="0.25">
      <c r="D1599" s="33"/>
      <c r="F1599" s="206"/>
      <c r="H1599" s="39"/>
    </row>
    <row r="1600" spans="4:8" x14ac:dyDescent="0.25">
      <c r="D1600" s="33"/>
      <c r="F1600" s="206"/>
      <c r="H1600" s="39"/>
    </row>
    <row r="1601" spans="4:8" x14ac:dyDescent="0.25">
      <c r="D1601" s="33"/>
      <c r="F1601" s="206"/>
      <c r="H1601" s="39"/>
    </row>
    <row r="1602" spans="4:8" x14ac:dyDescent="0.25">
      <c r="D1602" s="33"/>
      <c r="F1602" s="206"/>
      <c r="H1602" s="39"/>
    </row>
    <row r="1603" spans="4:8" x14ac:dyDescent="0.25">
      <c r="D1603" s="33"/>
      <c r="F1603" s="206"/>
      <c r="H1603" s="39"/>
    </row>
    <row r="1604" spans="4:8" x14ac:dyDescent="0.25">
      <c r="D1604" s="33"/>
      <c r="F1604" s="206"/>
      <c r="H1604" s="39"/>
    </row>
    <row r="1605" spans="4:8" x14ac:dyDescent="0.25">
      <c r="D1605" s="33"/>
      <c r="F1605" s="206"/>
      <c r="H1605" s="39"/>
    </row>
    <row r="1606" spans="4:8" x14ac:dyDescent="0.25">
      <c r="D1606" s="33"/>
      <c r="F1606" s="206"/>
      <c r="H1606" s="39"/>
    </row>
    <row r="1607" spans="4:8" x14ac:dyDescent="0.25">
      <c r="D1607" s="33"/>
      <c r="F1607" s="206"/>
      <c r="H1607" s="39"/>
    </row>
    <row r="1608" spans="4:8" x14ac:dyDescent="0.25">
      <c r="D1608" s="33"/>
      <c r="F1608" s="206"/>
      <c r="H1608" s="39"/>
    </row>
    <row r="1609" spans="4:8" x14ac:dyDescent="0.25">
      <c r="D1609" s="33"/>
      <c r="F1609" s="206"/>
      <c r="H1609" s="39"/>
    </row>
    <row r="1610" spans="4:8" x14ac:dyDescent="0.25">
      <c r="D1610" s="33"/>
      <c r="F1610" s="206"/>
      <c r="H1610" s="39"/>
    </row>
    <row r="1611" spans="4:8" x14ac:dyDescent="0.25">
      <c r="D1611" s="33"/>
      <c r="F1611" s="206"/>
      <c r="H1611" s="39"/>
    </row>
    <row r="1612" spans="4:8" x14ac:dyDescent="0.25">
      <c r="D1612" s="33"/>
      <c r="F1612" s="206"/>
      <c r="H1612" s="39"/>
    </row>
    <row r="1613" spans="4:8" x14ac:dyDescent="0.25">
      <c r="D1613" s="33"/>
      <c r="F1613" s="206"/>
      <c r="H1613" s="39"/>
    </row>
    <row r="1614" spans="4:8" x14ac:dyDescent="0.25">
      <c r="D1614" s="33"/>
      <c r="F1614" s="206"/>
      <c r="H1614" s="39"/>
    </row>
    <row r="1615" spans="4:8" x14ac:dyDescent="0.25">
      <c r="D1615" s="33"/>
      <c r="F1615" s="206"/>
      <c r="H1615" s="39"/>
    </row>
    <row r="1616" spans="4:8" x14ac:dyDescent="0.25">
      <c r="D1616" s="33"/>
      <c r="F1616" s="206"/>
      <c r="H1616" s="39"/>
    </row>
    <row r="1617" spans="4:8" x14ac:dyDescent="0.25">
      <c r="D1617" s="33"/>
      <c r="F1617" s="206"/>
      <c r="H1617" s="39"/>
    </row>
    <row r="1618" spans="4:8" x14ac:dyDescent="0.25">
      <c r="D1618" s="33"/>
      <c r="F1618" s="206"/>
      <c r="H1618" s="39"/>
    </row>
    <row r="1619" spans="4:8" x14ac:dyDescent="0.25">
      <c r="D1619" s="33"/>
      <c r="F1619" s="206"/>
      <c r="H1619" s="39"/>
    </row>
    <row r="1620" spans="4:8" x14ac:dyDescent="0.25">
      <c r="D1620" s="33"/>
      <c r="F1620" s="206"/>
      <c r="H1620" s="39"/>
    </row>
    <row r="1621" spans="4:8" x14ac:dyDescent="0.25">
      <c r="D1621" s="33"/>
      <c r="F1621" s="206"/>
      <c r="H1621" s="39"/>
    </row>
    <row r="1622" spans="4:8" x14ac:dyDescent="0.25">
      <c r="D1622" s="33"/>
      <c r="F1622" s="206"/>
      <c r="H1622" s="39"/>
    </row>
    <row r="1623" spans="4:8" x14ac:dyDescent="0.25">
      <c r="D1623" s="33"/>
      <c r="F1623" s="206"/>
      <c r="H1623" s="39"/>
    </row>
    <row r="1624" spans="4:8" x14ac:dyDescent="0.25">
      <c r="D1624" s="33"/>
      <c r="F1624" s="206"/>
      <c r="H1624" s="39"/>
    </row>
    <row r="1625" spans="4:8" x14ac:dyDescent="0.25">
      <c r="D1625" s="33"/>
      <c r="F1625" s="206"/>
      <c r="H1625" s="39"/>
    </row>
    <row r="1626" spans="4:8" x14ac:dyDescent="0.25">
      <c r="D1626" s="33"/>
      <c r="F1626" s="206"/>
      <c r="H1626" s="39"/>
    </row>
    <row r="1627" spans="4:8" x14ac:dyDescent="0.25">
      <c r="D1627" s="33"/>
      <c r="F1627" s="206"/>
      <c r="H1627" s="39"/>
    </row>
    <row r="1628" spans="4:8" x14ac:dyDescent="0.25">
      <c r="D1628" s="33"/>
      <c r="F1628" s="206"/>
      <c r="H1628" s="39"/>
    </row>
    <row r="1629" spans="4:8" x14ac:dyDescent="0.25">
      <c r="D1629" s="33"/>
      <c r="F1629" s="206"/>
      <c r="H1629" s="39"/>
    </row>
    <row r="1630" spans="4:8" x14ac:dyDescent="0.25">
      <c r="D1630" s="33"/>
      <c r="F1630" s="206"/>
      <c r="H1630" s="39"/>
    </row>
    <row r="1631" spans="4:8" x14ac:dyDescent="0.25">
      <c r="D1631" s="33"/>
      <c r="F1631" s="206"/>
      <c r="H1631" s="39"/>
    </row>
    <row r="1632" spans="4:8" x14ac:dyDescent="0.25">
      <c r="D1632" s="33"/>
      <c r="F1632" s="206"/>
      <c r="H1632" s="39"/>
    </row>
    <row r="1633" spans="4:8" x14ac:dyDescent="0.25">
      <c r="D1633" s="33"/>
      <c r="F1633" s="206"/>
      <c r="H1633" s="39"/>
    </row>
    <row r="1634" spans="4:8" x14ac:dyDescent="0.25">
      <c r="D1634" s="33"/>
      <c r="F1634" s="206"/>
      <c r="H1634" s="39"/>
    </row>
    <row r="1635" spans="4:8" x14ac:dyDescent="0.25">
      <c r="D1635" s="33"/>
      <c r="F1635" s="206"/>
      <c r="H1635" s="39"/>
    </row>
    <row r="1636" spans="4:8" x14ac:dyDescent="0.25">
      <c r="D1636" s="33"/>
      <c r="F1636" s="206"/>
      <c r="H1636" s="39"/>
    </row>
    <row r="1637" spans="4:8" x14ac:dyDescent="0.25">
      <c r="D1637" s="33"/>
      <c r="F1637" s="206"/>
      <c r="H1637" s="39"/>
    </row>
    <row r="1638" spans="4:8" x14ac:dyDescent="0.25">
      <c r="D1638" s="33"/>
      <c r="F1638" s="206"/>
      <c r="H1638" s="39"/>
    </row>
    <row r="1639" spans="4:8" x14ac:dyDescent="0.25">
      <c r="D1639" s="33"/>
      <c r="F1639" s="206"/>
      <c r="H1639" s="39"/>
    </row>
    <row r="1640" spans="4:8" x14ac:dyDescent="0.25">
      <c r="D1640" s="33"/>
      <c r="F1640" s="206"/>
      <c r="H1640" s="39"/>
    </row>
    <row r="1641" spans="4:8" x14ac:dyDescent="0.25">
      <c r="D1641" s="33"/>
      <c r="F1641" s="206"/>
      <c r="H1641" s="39"/>
    </row>
    <row r="1642" spans="4:8" x14ac:dyDescent="0.25">
      <c r="D1642" s="33"/>
      <c r="F1642" s="206"/>
      <c r="H1642" s="39"/>
    </row>
    <row r="1643" spans="4:8" x14ac:dyDescent="0.25">
      <c r="D1643" s="33"/>
      <c r="F1643" s="206"/>
      <c r="H1643" s="39"/>
    </row>
    <row r="1644" spans="4:8" x14ac:dyDescent="0.25">
      <c r="D1644" s="33"/>
      <c r="F1644" s="206"/>
      <c r="H1644" s="39"/>
    </row>
    <row r="1645" spans="4:8" x14ac:dyDescent="0.25">
      <c r="D1645" s="33"/>
      <c r="F1645" s="206"/>
      <c r="H1645" s="39"/>
    </row>
    <row r="1646" spans="4:8" x14ac:dyDescent="0.25">
      <c r="D1646" s="33"/>
      <c r="F1646" s="206"/>
      <c r="H1646" s="39"/>
    </row>
    <row r="1647" spans="4:8" x14ac:dyDescent="0.25">
      <c r="D1647" s="33"/>
      <c r="F1647" s="206"/>
      <c r="H1647" s="39"/>
    </row>
    <row r="1648" spans="4:8" x14ac:dyDescent="0.25">
      <c r="D1648" s="33"/>
      <c r="F1648" s="206"/>
      <c r="H1648" s="39"/>
    </row>
    <row r="1649" spans="4:8" x14ac:dyDescent="0.25">
      <c r="D1649" s="33"/>
      <c r="F1649" s="206"/>
      <c r="H1649" s="39"/>
    </row>
    <row r="1650" spans="4:8" x14ac:dyDescent="0.25">
      <c r="D1650" s="33"/>
      <c r="F1650" s="206"/>
      <c r="H1650" s="39"/>
    </row>
    <row r="1651" spans="4:8" x14ac:dyDescent="0.25">
      <c r="D1651" s="33"/>
      <c r="F1651" s="206"/>
      <c r="H1651" s="39"/>
    </row>
    <row r="1652" spans="4:8" x14ac:dyDescent="0.25">
      <c r="D1652" s="33"/>
      <c r="F1652" s="206"/>
      <c r="H1652" s="39"/>
    </row>
    <row r="1653" spans="4:8" x14ac:dyDescent="0.25">
      <c r="D1653" s="33"/>
      <c r="F1653" s="206"/>
      <c r="H1653" s="39"/>
    </row>
    <row r="1654" spans="4:8" x14ac:dyDescent="0.25">
      <c r="D1654" s="33"/>
      <c r="F1654" s="206"/>
      <c r="H1654" s="39"/>
    </row>
    <row r="1655" spans="4:8" x14ac:dyDescent="0.25">
      <c r="D1655" s="33"/>
      <c r="F1655" s="206"/>
      <c r="H1655" s="39"/>
    </row>
    <row r="1656" spans="4:8" x14ac:dyDescent="0.25">
      <c r="D1656" s="33"/>
      <c r="F1656" s="206"/>
      <c r="H1656" s="39"/>
    </row>
    <row r="1657" spans="4:8" x14ac:dyDescent="0.25">
      <c r="D1657" s="33"/>
      <c r="F1657" s="206"/>
      <c r="H1657" s="39"/>
    </row>
    <row r="1658" spans="4:8" x14ac:dyDescent="0.25">
      <c r="D1658" s="33"/>
      <c r="F1658" s="206"/>
      <c r="H1658" s="39"/>
    </row>
    <row r="1659" spans="4:8" x14ac:dyDescent="0.25">
      <c r="D1659" s="33"/>
      <c r="F1659" s="206"/>
      <c r="H1659" s="39"/>
    </row>
    <row r="1660" spans="4:8" x14ac:dyDescent="0.25">
      <c r="D1660" s="33"/>
      <c r="F1660" s="206"/>
      <c r="H1660" s="39"/>
    </row>
    <row r="1661" spans="4:8" x14ac:dyDescent="0.25">
      <c r="D1661" s="33"/>
      <c r="F1661" s="206"/>
      <c r="H1661" s="39"/>
    </row>
    <row r="1662" spans="4:8" x14ac:dyDescent="0.25">
      <c r="D1662" s="33"/>
      <c r="F1662" s="206"/>
      <c r="H1662" s="39"/>
    </row>
    <row r="1663" spans="4:8" x14ac:dyDescent="0.25">
      <c r="D1663" s="33"/>
      <c r="F1663" s="206"/>
      <c r="H1663" s="39"/>
    </row>
    <row r="1664" spans="4:8" x14ac:dyDescent="0.25">
      <c r="D1664" s="33"/>
      <c r="F1664" s="206"/>
      <c r="H1664" s="39"/>
    </row>
    <row r="1665" spans="4:8" x14ac:dyDescent="0.25">
      <c r="D1665" s="33"/>
      <c r="F1665" s="206"/>
      <c r="H1665" s="39"/>
    </row>
    <row r="1666" spans="4:8" x14ac:dyDescent="0.25">
      <c r="D1666" s="33"/>
      <c r="F1666" s="206"/>
      <c r="H1666" s="39"/>
    </row>
    <row r="1667" spans="4:8" x14ac:dyDescent="0.25">
      <c r="D1667" s="33"/>
      <c r="F1667" s="206"/>
      <c r="H1667" s="39"/>
    </row>
    <row r="1668" spans="4:8" x14ac:dyDescent="0.25">
      <c r="D1668" s="33"/>
      <c r="F1668" s="206"/>
      <c r="H1668" s="39"/>
    </row>
    <row r="1669" spans="4:8" x14ac:dyDescent="0.25">
      <c r="D1669" s="33"/>
      <c r="F1669" s="206"/>
      <c r="H1669" s="39"/>
    </row>
    <row r="1670" spans="4:8" x14ac:dyDescent="0.25">
      <c r="D1670" s="33"/>
      <c r="F1670" s="206"/>
      <c r="H1670" s="39"/>
    </row>
    <row r="1671" spans="4:8" x14ac:dyDescent="0.25">
      <c r="D1671" s="33"/>
      <c r="F1671" s="206"/>
      <c r="H1671" s="39"/>
    </row>
    <row r="1672" spans="4:8" x14ac:dyDescent="0.25">
      <c r="D1672" s="33"/>
      <c r="F1672" s="206"/>
      <c r="H1672" s="39"/>
    </row>
    <row r="1673" spans="4:8" x14ac:dyDescent="0.25">
      <c r="D1673" s="33"/>
      <c r="F1673" s="206"/>
      <c r="H1673" s="39"/>
    </row>
    <row r="1674" spans="4:8" x14ac:dyDescent="0.25">
      <c r="D1674" s="33"/>
      <c r="F1674" s="206"/>
      <c r="H1674" s="39"/>
    </row>
    <row r="1675" spans="4:8" x14ac:dyDescent="0.25">
      <c r="D1675" s="33"/>
      <c r="F1675" s="206"/>
      <c r="H1675" s="39"/>
    </row>
    <row r="1676" spans="4:8" x14ac:dyDescent="0.25">
      <c r="D1676" s="33"/>
      <c r="F1676" s="206"/>
      <c r="H1676" s="39"/>
    </row>
    <row r="1677" spans="4:8" x14ac:dyDescent="0.25">
      <c r="D1677" s="33"/>
      <c r="F1677" s="206"/>
      <c r="H1677" s="39"/>
    </row>
    <row r="1678" spans="4:8" x14ac:dyDescent="0.25">
      <c r="D1678" s="33"/>
      <c r="F1678" s="206"/>
      <c r="H1678" s="39"/>
    </row>
    <row r="1679" spans="4:8" x14ac:dyDescent="0.25">
      <c r="D1679" s="33"/>
      <c r="F1679" s="206"/>
      <c r="H1679" s="39"/>
    </row>
    <row r="1680" spans="4:8" x14ac:dyDescent="0.25">
      <c r="D1680" s="33"/>
      <c r="F1680" s="206"/>
      <c r="H1680" s="39"/>
    </row>
    <row r="1681" spans="4:8" x14ac:dyDescent="0.25">
      <c r="D1681" s="33"/>
      <c r="F1681" s="206"/>
      <c r="H1681" s="39"/>
    </row>
    <row r="1682" spans="4:8" x14ac:dyDescent="0.25">
      <c r="D1682" s="33"/>
      <c r="F1682" s="206"/>
      <c r="H1682" s="39"/>
    </row>
    <row r="1683" spans="4:8" x14ac:dyDescent="0.25">
      <c r="D1683" s="33"/>
      <c r="F1683" s="206"/>
      <c r="H1683" s="39"/>
    </row>
    <row r="1684" spans="4:8" x14ac:dyDescent="0.25">
      <c r="D1684" s="33"/>
      <c r="F1684" s="206"/>
      <c r="H1684" s="39"/>
    </row>
    <row r="1685" spans="4:8" x14ac:dyDescent="0.25">
      <c r="D1685" s="33"/>
      <c r="F1685" s="206"/>
      <c r="H1685" s="39"/>
    </row>
    <row r="1686" spans="4:8" x14ac:dyDescent="0.25">
      <c r="D1686" s="33"/>
      <c r="F1686" s="206"/>
      <c r="H1686" s="39"/>
    </row>
    <row r="1687" spans="4:8" x14ac:dyDescent="0.25">
      <c r="D1687" s="33"/>
      <c r="F1687" s="206"/>
      <c r="H1687" s="39"/>
    </row>
    <row r="1688" spans="4:8" x14ac:dyDescent="0.25">
      <c r="D1688" s="33"/>
      <c r="F1688" s="206"/>
      <c r="H1688" s="39"/>
    </row>
    <row r="1689" spans="4:8" x14ac:dyDescent="0.25">
      <c r="D1689" s="33"/>
      <c r="F1689" s="206"/>
      <c r="H1689" s="39"/>
    </row>
    <row r="1690" spans="4:8" x14ac:dyDescent="0.25">
      <c r="D1690" s="33"/>
      <c r="F1690" s="206"/>
      <c r="H1690" s="39"/>
    </row>
    <row r="1691" spans="4:8" x14ac:dyDescent="0.25">
      <c r="D1691" s="33"/>
      <c r="F1691" s="206"/>
      <c r="H1691" s="39"/>
    </row>
    <row r="1692" spans="4:8" x14ac:dyDescent="0.25">
      <c r="D1692" s="33"/>
      <c r="F1692" s="206"/>
      <c r="H1692" s="39"/>
    </row>
    <row r="1693" spans="4:8" x14ac:dyDescent="0.25">
      <c r="D1693" s="33"/>
      <c r="F1693" s="206"/>
      <c r="H1693" s="39"/>
    </row>
    <row r="1694" spans="4:8" x14ac:dyDescent="0.25">
      <c r="D1694" s="33"/>
      <c r="F1694" s="206"/>
      <c r="H1694" s="39"/>
    </row>
    <row r="1695" spans="4:8" x14ac:dyDescent="0.25">
      <c r="D1695" s="33"/>
      <c r="F1695" s="206"/>
      <c r="H1695" s="39"/>
    </row>
    <row r="1696" spans="4:8" x14ac:dyDescent="0.25">
      <c r="D1696" s="33"/>
      <c r="F1696" s="206"/>
      <c r="H1696" s="39"/>
    </row>
    <row r="1697" spans="4:8" x14ac:dyDescent="0.25">
      <c r="D1697" s="33"/>
      <c r="F1697" s="206"/>
      <c r="H1697" s="39"/>
    </row>
    <row r="1698" spans="4:8" x14ac:dyDescent="0.25">
      <c r="D1698" s="33"/>
      <c r="F1698" s="206"/>
      <c r="H1698" s="39"/>
    </row>
    <row r="1699" spans="4:8" x14ac:dyDescent="0.25">
      <c r="D1699" s="33"/>
      <c r="F1699" s="206"/>
      <c r="H1699" s="39"/>
    </row>
    <row r="1700" spans="4:8" x14ac:dyDescent="0.25">
      <c r="D1700" s="33"/>
      <c r="F1700" s="206"/>
      <c r="H1700" s="39"/>
    </row>
    <row r="1701" spans="4:8" x14ac:dyDescent="0.25">
      <c r="D1701" s="33"/>
      <c r="F1701" s="206"/>
      <c r="H1701" s="39"/>
    </row>
    <row r="1702" spans="4:8" x14ac:dyDescent="0.25">
      <c r="D1702" s="33"/>
      <c r="F1702" s="206"/>
      <c r="H1702" s="39"/>
    </row>
    <row r="1703" spans="4:8" x14ac:dyDescent="0.25">
      <c r="D1703" s="33"/>
      <c r="F1703" s="206"/>
      <c r="H1703" s="39"/>
    </row>
    <row r="1704" spans="4:8" x14ac:dyDescent="0.25">
      <c r="D1704" s="33"/>
      <c r="F1704" s="206"/>
      <c r="H1704" s="39"/>
    </row>
    <row r="1705" spans="4:8" x14ac:dyDescent="0.25">
      <c r="D1705" s="33"/>
      <c r="F1705" s="206"/>
      <c r="H1705" s="39"/>
    </row>
    <row r="1706" spans="4:8" x14ac:dyDescent="0.25">
      <c r="D1706" s="33"/>
      <c r="F1706" s="206"/>
      <c r="H1706" s="39"/>
    </row>
    <row r="1707" spans="4:8" x14ac:dyDescent="0.25">
      <c r="D1707" s="33"/>
      <c r="F1707" s="206"/>
      <c r="H1707" s="39"/>
    </row>
    <row r="1708" spans="4:8" x14ac:dyDescent="0.25">
      <c r="D1708" s="33"/>
      <c r="F1708" s="206"/>
      <c r="H1708" s="39"/>
    </row>
    <row r="1709" spans="4:8" x14ac:dyDescent="0.25">
      <c r="D1709" s="33"/>
      <c r="F1709" s="206"/>
      <c r="H1709" s="39"/>
    </row>
    <row r="1710" spans="4:8" x14ac:dyDescent="0.25">
      <c r="D1710" s="33"/>
      <c r="F1710" s="206"/>
      <c r="H1710" s="39"/>
    </row>
    <row r="1711" spans="4:8" x14ac:dyDescent="0.25">
      <c r="D1711" s="33"/>
      <c r="F1711" s="206"/>
      <c r="H1711" s="39"/>
    </row>
    <row r="1712" spans="4:8" x14ac:dyDescent="0.25">
      <c r="D1712" s="33"/>
      <c r="F1712" s="206"/>
      <c r="H1712" s="39"/>
    </row>
    <row r="1713" spans="4:8" x14ac:dyDescent="0.25">
      <c r="D1713" s="33"/>
      <c r="F1713" s="206"/>
      <c r="H1713" s="39"/>
    </row>
    <row r="1714" spans="4:8" x14ac:dyDescent="0.25">
      <c r="D1714" s="33"/>
      <c r="F1714" s="206"/>
      <c r="H1714" s="39"/>
    </row>
    <row r="1715" spans="4:8" x14ac:dyDescent="0.25">
      <c r="D1715" s="33"/>
      <c r="F1715" s="206"/>
      <c r="H1715" s="39"/>
    </row>
    <row r="1716" spans="4:8" x14ac:dyDescent="0.25">
      <c r="D1716" s="33"/>
      <c r="F1716" s="206"/>
      <c r="H1716" s="39"/>
    </row>
    <row r="1717" spans="4:8" x14ac:dyDescent="0.25">
      <c r="D1717" s="33"/>
      <c r="F1717" s="206"/>
      <c r="H1717" s="39"/>
    </row>
    <row r="1718" spans="4:8" x14ac:dyDescent="0.25">
      <c r="D1718" s="33"/>
      <c r="F1718" s="206"/>
      <c r="H1718" s="39"/>
    </row>
    <row r="1719" spans="4:8" x14ac:dyDescent="0.25">
      <c r="D1719" s="33"/>
      <c r="F1719" s="206"/>
      <c r="H1719" s="39"/>
    </row>
    <row r="1720" spans="4:8" x14ac:dyDescent="0.25">
      <c r="D1720" s="33"/>
      <c r="F1720" s="206"/>
      <c r="H1720" s="39"/>
    </row>
    <row r="1721" spans="4:8" x14ac:dyDescent="0.25">
      <c r="D1721" s="33"/>
      <c r="F1721" s="206"/>
      <c r="H1721" s="39"/>
    </row>
    <row r="1722" spans="4:8" x14ac:dyDescent="0.25">
      <c r="D1722" s="33"/>
      <c r="F1722" s="206"/>
      <c r="H1722" s="39"/>
    </row>
    <row r="1723" spans="4:8" x14ac:dyDescent="0.25">
      <c r="D1723" s="33"/>
      <c r="F1723" s="206"/>
      <c r="H1723" s="39"/>
    </row>
    <row r="1724" spans="4:8" x14ac:dyDescent="0.25">
      <c r="D1724" s="33"/>
      <c r="F1724" s="206"/>
      <c r="H1724" s="39"/>
    </row>
    <row r="1725" spans="4:8" x14ac:dyDescent="0.25">
      <c r="D1725" s="33"/>
      <c r="F1725" s="206"/>
      <c r="H1725" s="39"/>
    </row>
    <row r="1726" spans="4:8" x14ac:dyDescent="0.25">
      <c r="D1726" s="33"/>
      <c r="F1726" s="206"/>
      <c r="H1726" s="39"/>
    </row>
    <row r="1727" spans="4:8" x14ac:dyDescent="0.25">
      <c r="D1727" s="33"/>
      <c r="F1727" s="206"/>
      <c r="H1727" s="39"/>
    </row>
    <row r="1728" spans="4:8" x14ac:dyDescent="0.25">
      <c r="D1728" s="33"/>
      <c r="F1728" s="206"/>
      <c r="H1728" s="39"/>
    </row>
    <row r="1729" spans="4:8" x14ac:dyDescent="0.25">
      <c r="D1729" s="33"/>
      <c r="F1729" s="206"/>
      <c r="H1729" s="39"/>
    </row>
    <row r="1730" spans="4:8" x14ac:dyDescent="0.25">
      <c r="D1730" s="33"/>
      <c r="F1730" s="206"/>
      <c r="H1730" s="39"/>
    </row>
    <row r="1731" spans="4:8" x14ac:dyDescent="0.25">
      <c r="D1731" s="33"/>
      <c r="F1731" s="206"/>
      <c r="H1731" s="39"/>
    </row>
    <row r="1732" spans="4:8" x14ac:dyDescent="0.25">
      <c r="D1732" s="33"/>
      <c r="F1732" s="206"/>
      <c r="H1732" s="39"/>
    </row>
    <row r="1733" spans="4:8" x14ac:dyDescent="0.25">
      <c r="D1733" s="33"/>
      <c r="F1733" s="206"/>
      <c r="H1733" s="39"/>
    </row>
    <row r="1734" spans="4:8" x14ac:dyDescent="0.25">
      <c r="D1734" s="33"/>
      <c r="F1734" s="206"/>
      <c r="H1734" s="39"/>
    </row>
    <row r="1735" spans="4:8" x14ac:dyDescent="0.25">
      <c r="D1735" s="33"/>
      <c r="F1735" s="206"/>
      <c r="H1735" s="39"/>
    </row>
    <row r="1736" spans="4:8" x14ac:dyDescent="0.25">
      <c r="D1736" s="33"/>
      <c r="F1736" s="206"/>
      <c r="H1736" s="39"/>
    </row>
    <row r="1737" spans="4:8" x14ac:dyDescent="0.25">
      <c r="D1737" s="33"/>
      <c r="F1737" s="206"/>
      <c r="H1737" s="39"/>
    </row>
    <row r="1738" spans="4:8" x14ac:dyDescent="0.25">
      <c r="D1738" s="33"/>
      <c r="F1738" s="206"/>
      <c r="H1738" s="39"/>
    </row>
    <row r="1739" spans="4:8" x14ac:dyDescent="0.25">
      <c r="D1739" s="33"/>
      <c r="F1739" s="206"/>
      <c r="H1739" s="39"/>
    </row>
    <row r="1740" spans="4:8" x14ac:dyDescent="0.25">
      <c r="D1740" s="33"/>
      <c r="F1740" s="206"/>
      <c r="H1740" s="39"/>
    </row>
    <row r="1741" spans="4:8" x14ac:dyDescent="0.25">
      <c r="D1741" s="33"/>
      <c r="F1741" s="206"/>
      <c r="H1741" s="39"/>
    </row>
    <row r="1742" spans="4:8" x14ac:dyDescent="0.25">
      <c r="D1742" s="33"/>
      <c r="F1742" s="206"/>
      <c r="H1742" s="39"/>
    </row>
    <row r="1743" spans="4:8" x14ac:dyDescent="0.25">
      <c r="D1743" s="33"/>
      <c r="F1743" s="206"/>
      <c r="H1743" s="39"/>
    </row>
    <row r="1744" spans="4:8" x14ac:dyDescent="0.25">
      <c r="D1744" s="33"/>
      <c r="F1744" s="206"/>
      <c r="H1744" s="39"/>
    </row>
    <row r="1745" spans="4:8" x14ac:dyDescent="0.25">
      <c r="D1745" s="33"/>
      <c r="F1745" s="206"/>
      <c r="H1745" s="39"/>
    </row>
    <row r="1746" spans="4:8" x14ac:dyDescent="0.25">
      <c r="D1746" s="33"/>
      <c r="F1746" s="206"/>
      <c r="H1746" s="39"/>
    </row>
    <row r="1747" spans="4:8" x14ac:dyDescent="0.25">
      <c r="D1747" s="33"/>
      <c r="F1747" s="206"/>
      <c r="H1747" s="39"/>
    </row>
    <row r="1748" spans="4:8" x14ac:dyDescent="0.25">
      <c r="D1748" s="33"/>
      <c r="F1748" s="206"/>
      <c r="H1748" s="39"/>
    </row>
    <row r="1749" spans="4:8" x14ac:dyDescent="0.25">
      <c r="D1749" s="33"/>
      <c r="F1749" s="206"/>
      <c r="H1749" s="39"/>
    </row>
    <row r="1750" spans="4:8" x14ac:dyDescent="0.25">
      <c r="D1750" s="33"/>
      <c r="F1750" s="206"/>
      <c r="H1750" s="39"/>
    </row>
    <row r="1751" spans="4:8" x14ac:dyDescent="0.25">
      <c r="D1751" s="33"/>
      <c r="F1751" s="206"/>
      <c r="H1751" s="39"/>
    </row>
    <row r="1752" spans="4:8" x14ac:dyDescent="0.25">
      <c r="D1752" s="33"/>
      <c r="F1752" s="206"/>
      <c r="H1752" s="39"/>
    </row>
    <row r="1753" spans="4:8" x14ac:dyDescent="0.25">
      <c r="D1753" s="33"/>
      <c r="F1753" s="206"/>
      <c r="H1753" s="39"/>
    </row>
    <row r="1754" spans="4:8" x14ac:dyDescent="0.25">
      <c r="D1754" s="33"/>
      <c r="F1754" s="206"/>
      <c r="H1754" s="39"/>
    </row>
    <row r="1755" spans="4:8" x14ac:dyDescent="0.25">
      <c r="D1755" s="33"/>
      <c r="F1755" s="206"/>
      <c r="H1755" s="39"/>
    </row>
    <row r="1756" spans="4:8" x14ac:dyDescent="0.25">
      <c r="D1756" s="33"/>
      <c r="F1756" s="206"/>
      <c r="H1756" s="39"/>
    </row>
    <row r="1757" spans="4:8" x14ac:dyDescent="0.25">
      <c r="D1757" s="33"/>
      <c r="F1757" s="206"/>
      <c r="H1757" s="39"/>
    </row>
    <row r="1758" spans="4:8" x14ac:dyDescent="0.25">
      <c r="D1758" s="33"/>
      <c r="F1758" s="206"/>
      <c r="H1758" s="39"/>
    </row>
    <row r="1759" spans="4:8" x14ac:dyDescent="0.25">
      <c r="D1759" s="33"/>
      <c r="F1759" s="206"/>
      <c r="H1759" s="39"/>
    </row>
    <row r="1760" spans="4:8" x14ac:dyDescent="0.25">
      <c r="D1760" s="33"/>
      <c r="F1760" s="206"/>
      <c r="H1760" s="39"/>
    </row>
    <row r="1761" spans="4:8" x14ac:dyDescent="0.25">
      <c r="D1761" s="33"/>
      <c r="F1761" s="206"/>
      <c r="H1761" s="39"/>
    </row>
    <row r="1762" spans="4:8" x14ac:dyDescent="0.25">
      <c r="D1762" s="33"/>
      <c r="F1762" s="206"/>
      <c r="H1762" s="39"/>
    </row>
    <row r="1763" spans="4:8" x14ac:dyDescent="0.25">
      <c r="D1763" s="33"/>
      <c r="F1763" s="206"/>
      <c r="H1763" s="39"/>
    </row>
    <row r="1764" spans="4:8" x14ac:dyDescent="0.25">
      <c r="D1764" s="33"/>
      <c r="F1764" s="206"/>
      <c r="H1764" s="39"/>
    </row>
    <row r="1765" spans="4:8" x14ac:dyDescent="0.25">
      <c r="D1765" s="33"/>
      <c r="F1765" s="206"/>
      <c r="H1765" s="39"/>
    </row>
    <row r="1766" spans="4:8" x14ac:dyDescent="0.25">
      <c r="D1766" s="33"/>
      <c r="F1766" s="206"/>
      <c r="H1766" s="39"/>
    </row>
    <row r="1767" spans="4:8" x14ac:dyDescent="0.25">
      <c r="D1767" s="33"/>
      <c r="F1767" s="206"/>
      <c r="H1767" s="39"/>
    </row>
    <row r="1768" spans="4:8" x14ac:dyDescent="0.25">
      <c r="D1768" s="33"/>
      <c r="F1768" s="206"/>
      <c r="H1768" s="39"/>
    </row>
    <row r="1769" spans="4:8" x14ac:dyDescent="0.25">
      <c r="D1769" s="33"/>
      <c r="F1769" s="206"/>
      <c r="H1769" s="39"/>
    </row>
    <row r="1770" spans="4:8" x14ac:dyDescent="0.25">
      <c r="D1770" s="33"/>
      <c r="F1770" s="206"/>
      <c r="H1770" s="39"/>
    </row>
    <row r="1771" spans="4:8" x14ac:dyDescent="0.25">
      <c r="D1771" s="33"/>
      <c r="F1771" s="206"/>
      <c r="H1771" s="39"/>
    </row>
    <row r="1772" spans="4:8" x14ac:dyDescent="0.25">
      <c r="D1772" s="33"/>
      <c r="F1772" s="206"/>
      <c r="H1772" s="39"/>
    </row>
    <row r="1773" spans="4:8" x14ac:dyDescent="0.25">
      <c r="D1773" s="33"/>
      <c r="F1773" s="206"/>
      <c r="H1773" s="39"/>
    </row>
    <row r="1774" spans="4:8" x14ac:dyDescent="0.25">
      <c r="D1774" s="33"/>
      <c r="F1774" s="206"/>
      <c r="H1774" s="39"/>
    </row>
    <row r="1775" spans="4:8" x14ac:dyDescent="0.25">
      <c r="D1775" s="33"/>
      <c r="F1775" s="206"/>
      <c r="H1775" s="39"/>
    </row>
    <row r="1776" spans="4:8" x14ac:dyDescent="0.25">
      <c r="D1776" s="33"/>
      <c r="F1776" s="206"/>
      <c r="H1776" s="39"/>
    </row>
    <row r="1777" spans="4:8" x14ac:dyDescent="0.25">
      <c r="D1777" s="33"/>
      <c r="F1777" s="206"/>
      <c r="H1777" s="39"/>
    </row>
    <row r="1778" spans="4:8" x14ac:dyDescent="0.25">
      <c r="D1778" s="33"/>
      <c r="F1778" s="206"/>
      <c r="H1778" s="39"/>
    </row>
    <row r="1779" spans="4:8" x14ac:dyDescent="0.25">
      <c r="D1779" s="33"/>
      <c r="F1779" s="206"/>
      <c r="H1779" s="39"/>
    </row>
    <row r="1780" spans="4:8" x14ac:dyDescent="0.25">
      <c r="D1780" s="33"/>
      <c r="F1780" s="206"/>
      <c r="H1780" s="39"/>
    </row>
    <row r="1781" spans="4:8" x14ac:dyDescent="0.25">
      <c r="D1781" s="33"/>
      <c r="F1781" s="206"/>
      <c r="H1781" s="39"/>
    </row>
    <row r="1782" spans="4:8" x14ac:dyDescent="0.25">
      <c r="D1782" s="33"/>
      <c r="F1782" s="206"/>
      <c r="H1782" s="39"/>
    </row>
    <row r="1783" spans="4:8" x14ac:dyDescent="0.25">
      <c r="D1783" s="33"/>
      <c r="F1783" s="206"/>
      <c r="H1783" s="39"/>
    </row>
    <row r="1784" spans="4:8" x14ac:dyDescent="0.25">
      <c r="D1784" s="33"/>
      <c r="F1784" s="206"/>
      <c r="H1784" s="39"/>
    </row>
    <row r="1785" spans="4:8" x14ac:dyDescent="0.25">
      <c r="D1785" s="33"/>
      <c r="F1785" s="206"/>
      <c r="H1785" s="39"/>
    </row>
    <row r="1786" spans="4:8" x14ac:dyDescent="0.25">
      <c r="D1786" s="33"/>
      <c r="F1786" s="206"/>
      <c r="H1786" s="39"/>
    </row>
    <row r="1787" spans="4:8" x14ac:dyDescent="0.25">
      <c r="D1787" s="33"/>
      <c r="F1787" s="206"/>
      <c r="H1787" s="39"/>
    </row>
    <row r="1788" spans="4:8" x14ac:dyDescent="0.25">
      <c r="D1788" s="33"/>
      <c r="F1788" s="206"/>
      <c r="H1788" s="39"/>
    </row>
    <row r="1789" spans="4:8" x14ac:dyDescent="0.25">
      <c r="D1789" s="33"/>
      <c r="F1789" s="206"/>
      <c r="H1789" s="39"/>
    </row>
    <row r="1790" spans="4:8" x14ac:dyDescent="0.25">
      <c r="D1790" s="33"/>
      <c r="F1790" s="206"/>
      <c r="H1790" s="39"/>
    </row>
    <row r="1791" spans="4:8" x14ac:dyDescent="0.25">
      <c r="D1791" s="33"/>
      <c r="F1791" s="206"/>
      <c r="H1791" s="39"/>
    </row>
    <row r="1792" spans="4:8" x14ac:dyDescent="0.25">
      <c r="D1792" s="33"/>
      <c r="F1792" s="206"/>
      <c r="H1792" s="39"/>
    </row>
    <row r="1793" spans="4:8" x14ac:dyDescent="0.25">
      <c r="D1793" s="33"/>
      <c r="F1793" s="206"/>
      <c r="H1793" s="39"/>
    </row>
    <row r="1794" spans="4:8" x14ac:dyDescent="0.25">
      <c r="D1794" s="33"/>
      <c r="F1794" s="206"/>
      <c r="H1794" s="39"/>
    </row>
    <row r="1795" spans="4:8" x14ac:dyDescent="0.25">
      <c r="D1795" s="33"/>
      <c r="F1795" s="206"/>
      <c r="H1795" s="39"/>
    </row>
    <row r="1796" spans="4:8" x14ac:dyDescent="0.25">
      <c r="D1796" s="33"/>
      <c r="F1796" s="206"/>
      <c r="H1796" s="39"/>
    </row>
    <row r="1797" spans="4:8" x14ac:dyDescent="0.25">
      <c r="D1797" s="33"/>
      <c r="F1797" s="206"/>
      <c r="H1797" s="39"/>
    </row>
    <row r="1798" spans="4:8" x14ac:dyDescent="0.25">
      <c r="D1798" s="33"/>
      <c r="F1798" s="206"/>
      <c r="H1798" s="39"/>
    </row>
    <row r="1799" spans="4:8" x14ac:dyDescent="0.25">
      <c r="D1799" s="33"/>
      <c r="F1799" s="206"/>
      <c r="H1799" s="39"/>
    </row>
    <row r="1800" spans="4:8" x14ac:dyDescent="0.25">
      <c r="D1800" s="33"/>
      <c r="F1800" s="206"/>
      <c r="H1800" s="39"/>
    </row>
    <row r="1801" spans="4:8" x14ac:dyDescent="0.25">
      <c r="D1801" s="33"/>
      <c r="F1801" s="206"/>
      <c r="H1801" s="39"/>
    </row>
    <row r="1802" spans="4:8" x14ac:dyDescent="0.25">
      <c r="D1802" s="33"/>
      <c r="F1802" s="206"/>
      <c r="H1802" s="39"/>
    </row>
    <row r="1803" spans="4:8" x14ac:dyDescent="0.25">
      <c r="D1803" s="33"/>
      <c r="F1803" s="206"/>
      <c r="H1803" s="39"/>
    </row>
    <row r="1804" spans="4:8" x14ac:dyDescent="0.25">
      <c r="D1804" s="33"/>
      <c r="F1804" s="206"/>
      <c r="H1804" s="39"/>
    </row>
    <row r="1805" spans="4:8" x14ac:dyDescent="0.25">
      <c r="D1805" s="33"/>
      <c r="F1805" s="206"/>
      <c r="H1805" s="39"/>
    </row>
    <row r="1806" spans="4:8" x14ac:dyDescent="0.25">
      <c r="D1806" s="33"/>
      <c r="F1806" s="206"/>
      <c r="H1806" s="39"/>
    </row>
    <row r="1807" spans="4:8" x14ac:dyDescent="0.25">
      <c r="D1807" s="33"/>
      <c r="F1807" s="206"/>
      <c r="H1807" s="39"/>
    </row>
    <row r="1808" spans="4:8" x14ac:dyDescent="0.25">
      <c r="D1808" s="33"/>
      <c r="F1808" s="206"/>
      <c r="H1808" s="39"/>
    </row>
    <row r="1809" spans="4:8" x14ac:dyDescent="0.25">
      <c r="D1809" s="33"/>
      <c r="F1809" s="206"/>
      <c r="H1809" s="39"/>
    </row>
    <row r="1810" spans="4:8" x14ac:dyDescent="0.25">
      <c r="D1810" s="33"/>
      <c r="F1810" s="206"/>
      <c r="H1810" s="39"/>
    </row>
    <row r="1811" spans="4:8" x14ac:dyDescent="0.25">
      <c r="D1811" s="33"/>
      <c r="F1811" s="206"/>
      <c r="H1811" s="39"/>
    </row>
    <row r="1812" spans="4:8" x14ac:dyDescent="0.25">
      <c r="D1812" s="33"/>
      <c r="F1812" s="206"/>
      <c r="H1812" s="39"/>
    </row>
    <row r="1813" spans="4:8" x14ac:dyDescent="0.25">
      <c r="D1813" s="33"/>
      <c r="F1813" s="206"/>
      <c r="H1813" s="39"/>
    </row>
    <row r="1814" spans="4:8" x14ac:dyDescent="0.25">
      <c r="D1814" s="33"/>
      <c r="F1814" s="206"/>
      <c r="H1814" s="39"/>
    </row>
    <row r="1815" spans="4:8" x14ac:dyDescent="0.25">
      <c r="D1815" s="33"/>
      <c r="F1815" s="206"/>
      <c r="H1815" s="39"/>
    </row>
    <row r="1816" spans="4:8" x14ac:dyDescent="0.25">
      <c r="D1816" s="33"/>
      <c r="F1816" s="206"/>
      <c r="H1816" s="39"/>
    </row>
    <row r="1817" spans="4:8" x14ac:dyDescent="0.25">
      <c r="D1817" s="33"/>
      <c r="F1817" s="206"/>
      <c r="H1817" s="39"/>
    </row>
    <row r="1818" spans="4:8" x14ac:dyDescent="0.25">
      <c r="D1818" s="33"/>
      <c r="F1818" s="206"/>
      <c r="H1818" s="39"/>
    </row>
    <row r="1819" spans="4:8" x14ac:dyDescent="0.25">
      <c r="D1819" s="33"/>
      <c r="F1819" s="206"/>
      <c r="H1819" s="39"/>
    </row>
    <row r="1820" spans="4:8" x14ac:dyDescent="0.25">
      <c r="D1820" s="33"/>
      <c r="F1820" s="206"/>
      <c r="H1820" s="39"/>
    </row>
    <row r="1821" spans="4:8" x14ac:dyDescent="0.25">
      <c r="D1821" s="33"/>
      <c r="F1821" s="206"/>
      <c r="H1821" s="39"/>
    </row>
    <row r="1822" spans="4:8" x14ac:dyDescent="0.25">
      <c r="D1822" s="33"/>
      <c r="F1822" s="206"/>
      <c r="H1822" s="39"/>
    </row>
    <row r="1823" spans="4:8" x14ac:dyDescent="0.25">
      <c r="D1823" s="33"/>
      <c r="F1823" s="206"/>
      <c r="H1823" s="39"/>
    </row>
    <row r="1824" spans="4:8" x14ac:dyDescent="0.25">
      <c r="D1824" s="33"/>
      <c r="F1824" s="206"/>
      <c r="H1824" s="39"/>
    </row>
    <row r="1825" spans="4:8" x14ac:dyDescent="0.25">
      <c r="D1825" s="33"/>
      <c r="F1825" s="206"/>
      <c r="H1825" s="39"/>
    </row>
    <row r="1826" spans="4:8" x14ac:dyDescent="0.25">
      <c r="D1826" s="33"/>
      <c r="F1826" s="206"/>
      <c r="H1826" s="39"/>
    </row>
    <row r="1827" spans="4:8" x14ac:dyDescent="0.25">
      <c r="D1827" s="33"/>
      <c r="F1827" s="206"/>
      <c r="H1827" s="39"/>
    </row>
    <row r="1828" spans="4:8" x14ac:dyDescent="0.25">
      <c r="D1828" s="33"/>
      <c r="F1828" s="206"/>
      <c r="H1828" s="39"/>
    </row>
    <row r="1829" spans="4:8" x14ac:dyDescent="0.25">
      <c r="D1829" s="33"/>
      <c r="F1829" s="206"/>
      <c r="H1829" s="39"/>
    </row>
    <row r="1830" spans="4:8" x14ac:dyDescent="0.25">
      <c r="D1830" s="33"/>
      <c r="F1830" s="206"/>
      <c r="H1830" s="39"/>
    </row>
    <row r="1831" spans="4:8" x14ac:dyDescent="0.25">
      <c r="D1831" s="33"/>
      <c r="F1831" s="206"/>
      <c r="H1831" s="39"/>
    </row>
    <row r="1832" spans="4:8" x14ac:dyDescent="0.25">
      <c r="D1832" s="33"/>
      <c r="F1832" s="206"/>
      <c r="H1832" s="39"/>
    </row>
    <row r="1833" spans="4:8" x14ac:dyDescent="0.25">
      <c r="D1833" s="33"/>
      <c r="F1833" s="206"/>
      <c r="H1833" s="39"/>
    </row>
    <row r="1834" spans="4:8" x14ac:dyDescent="0.25">
      <c r="D1834" s="33"/>
      <c r="F1834" s="206"/>
      <c r="H1834" s="39"/>
    </row>
    <row r="1835" spans="4:8" x14ac:dyDescent="0.25">
      <c r="D1835" s="33"/>
      <c r="F1835" s="206"/>
      <c r="H1835" s="39"/>
    </row>
    <row r="1836" spans="4:8" x14ac:dyDescent="0.25">
      <c r="D1836" s="33"/>
      <c r="F1836" s="206"/>
      <c r="H1836" s="39"/>
    </row>
    <row r="1837" spans="4:8" x14ac:dyDescent="0.25">
      <c r="D1837" s="33"/>
      <c r="F1837" s="206"/>
      <c r="H1837" s="39"/>
    </row>
    <row r="1838" spans="4:8" x14ac:dyDescent="0.25">
      <c r="D1838" s="33"/>
      <c r="F1838" s="206"/>
      <c r="H1838" s="39"/>
    </row>
    <row r="1839" spans="4:8" x14ac:dyDescent="0.25">
      <c r="D1839" s="33"/>
      <c r="F1839" s="206"/>
      <c r="H1839" s="39"/>
    </row>
    <row r="1840" spans="4:8" x14ac:dyDescent="0.25">
      <c r="D1840" s="33"/>
      <c r="F1840" s="206"/>
      <c r="H1840" s="39"/>
    </row>
    <row r="1841" spans="4:8" x14ac:dyDescent="0.25">
      <c r="D1841" s="33"/>
      <c r="F1841" s="206"/>
      <c r="H1841" s="39"/>
    </row>
    <row r="1842" spans="4:8" x14ac:dyDescent="0.25">
      <c r="D1842" s="33"/>
      <c r="F1842" s="206"/>
      <c r="H1842" s="39"/>
    </row>
    <row r="1843" spans="4:8" x14ac:dyDescent="0.25">
      <c r="D1843" s="33"/>
      <c r="F1843" s="206"/>
      <c r="H1843" s="39"/>
    </row>
    <row r="1844" spans="4:8" x14ac:dyDescent="0.25">
      <c r="D1844" s="33"/>
      <c r="F1844" s="206"/>
      <c r="H1844" s="39"/>
    </row>
    <row r="1845" spans="4:8" x14ac:dyDescent="0.25">
      <c r="D1845" s="33"/>
      <c r="F1845" s="206"/>
      <c r="H1845" s="39"/>
    </row>
    <row r="1846" spans="4:8" x14ac:dyDescent="0.25">
      <c r="D1846" s="33"/>
      <c r="F1846" s="206"/>
      <c r="H1846" s="39"/>
    </row>
    <row r="1847" spans="4:8" x14ac:dyDescent="0.25">
      <c r="D1847" s="33"/>
      <c r="F1847" s="206"/>
      <c r="H1847" s="39"/>
    </row>
    <row r="1848" spans="4:8" x14ac:dyDescent="0.25">
      <c r="D1848" s="33"/>
      <c r="F1848" s="206"/>
      <c r="H1848" s="39"/>
    </row>
    <row r="1849" spans="4:8" x14ac:dyDescent="0.25">
      <c r="D1849" s="33"/>
      <c r="F1849" s="206"/>
      <c r="H1849" s="39"/>
    </row>
    <row r="1850" spans="4:8" x14ac:dyDescent="0.25">
      <c r="D1850" s="33"/>
      <c r="F1850" s="206"/>
      <c r="H1850" s="39"/>
    </row>
    <row r="1851" spans="4:8" x14ac:dyDescent="0.25">
      <c r="D1851" s="33"/>
      <c r="F1851" s="206"/>
      <c r="H1851" s="39"/>
    </row>
    <row r="1852" spans="4:8" x14ac:dyDescent="0.25">
      <c r="D1852" s="33"/>
      <c r="F1852" s="206"/>
      <c r="H1852" s="39"/>
    </row>
    <row r="1853" spans="4:8" x14ac:dyDescent="0.25">
      <c r="D1853" s="33"/>
      <c r="F1853" s="206"/>
      <c r="H1853" s="39"/>
    </row>
    <row r="1854" spans="4:8" x14ac:dyDescent="0.25">
      <c r="D1854" s="33"/>
      <c r="F1854" s="206"/>
      <c r="H1854" s="39"/>
    </row>
    <row r="1855" spans="4:8" x14ac:dyDescent="0.25">
      <c r="D1855" s="33"/>
      <c r="F1855" s="206"/>
      <c r="H1855" s="39"/>
    </row>
    <row r="1856" spans="4:8" x14ac:dyDescent="0.25">
      <c r="D1856" s="33"/>
      <c r="F1856" s="206"/>
      <c r="H1856" s="39"/>
    </row>
    <row r="1857" spans="4:8" x14ac:dyDescent="0.25">
      <c r="D1857" s="33"/>
      <c r="F1857" s="206"/>
      <c r="H1857" s="39"/>
    </row>
    <row r="1858" spans="4:8" x14ac:dyDescent="0.25">
      <c r="D1858" s="33"/>
      <c r="F1858" s="206"/>
      <c r="H1858" s="39"/>
    </row>
    <row r="1859" spans="4:8" x14ac:dyDescent="0.25">
      <c r="D1859" s="33"/>
      <c r="F1859" s="206"/>
      <c r="H1859" s="39"/>
    </row>
    <row r="1860" spans="4:8" x14ac:dyDescent="0.25">
      <c r="D1860" s="33"/>
      <c r="F1860" s="206"/>
      <c r="H1860" s="39"/>
    </row>
    <row r="1861" spans="4:8" x14ac:dyDescent="0.25">
      <c r="D1861" s="33"/>
      <c r="F1861" s="206"/>
      <c r="H1861" s="39"/>
    </row>
    <row r="1862" spans="4:8" x14ac:dyDescent="0.25">
      <c r="D1862" s="33"/>
      <c r="F1862" s="206"/>
      <c r="H1862" s="39"/>
    </row>
    <row r="1863" spans="4:8" x14ac:dyDescent="0.25">
      <c r="D1863" s="33"/>
      <c r="F1863" s="206"/>
      <c r="H1863" s="39"/>
    </row>
    <row r="1864" spans="4:8" x14ac:dyDescent="0.25">
      <c r="D1864" s="33"/>
      <c r="F1864" s="206"/>
      <c r="H1864" s="39"/>
    </row>
    <row r="1865" spans="4:8" x14ac:dyDescent="0.25">
      <c r="D1865" s="33"/>
      <c r="F1865" s="206"/>
      <c r="H1865" s="39"/>
    </row>
    <row r="1866" spans="4:8" x14ac:dyDescent="0.25">
      <c r="D1866" s="33"/>
      <c r="F1866" s="206"/>
      <c r="H1866" s="39"/>
    </row>
    <row r="1867" spans="4:8" x14ac:dyDescent="0.25">
      <c r="D1867" s="33"/>
      <c r="F1867" s="206"/>
      <c r="H1867" s="39"/>
    </row>
    <row r="1868" spans="4:8" x14ac:dyDescent="0.25">
      <c r="D1868" s="33"/>
      <c r="F1868" s="206"/>
      <c r="H1868" s="39"/>
    </row>
    <row r="1869" spans="4:8" x14ac:dyDescent="0.25">
      <c r="D1869" s="33"/>
      <c r="F1869" s="206"/>
      <c r="H1869" s="39"/>
    </row>
    <row r="1870" spans="4:8" x14ac:dyDescent="0.25">
      <c r="D1870" s="33"/>
      <c r="F1870" s="206"/>
      <c r="H1870" s="39"/>
    </row>
    <row r="1871" spans="4:8" x14ac:dyDescent="0.25">
      <c r="D1871" s="33"/>
      <c r="F1871" s="206"/>
      <c r="H1871" s="39"/>
    </row>
    <row r="1872" spans="4:8" x14ac:dyDescent="0.25">
      <c r="D1872" s="33"/>
      <c r="F1872" s="206"/>
      <c r="H1872" s="39"/>
    </row>
    <row r="1873" spans="4:8" x14ac:dyDescent="0.25">
      <c r="D1873" s="33"/>
      <c r="F1873" s="206"/>
      <c r="H1873" s="39"/>
    </row>
    <row r="1874" spans="4:8" x14ac:dyDescent="0.25">
      <c r="D1874" s="33"/>
      <c r="F1874" s="206"/>
      <c r="H1874" s="39"/>
    </row>
    <row r="1875" spans="4:8" x14ac:dyDescent="0.25">
      <c r="D1875" s="33"/>
      <c r="F1875" s="206"/>
      <c r="H1875" s="39"/>
    </row>
    <row r="1876" spans="4:8" x14ac:dyDescent="0.25">
      <c r="D1876" s="33"/>
      <c r="F1876" s="206"/>
      <c r="H1876" s="39"/>
    </row>
    <row r="1877" spans="4:8" x14ac:dyDescent="0.25">
      <c r="D1877" s="33"/>
      <c r="F1877" s="206"/>
      <c r="H1877" s="39"/>
    </row>
    <row r="1878" spans="4:8" x14ac:dyDescent="0.25">
      <c r="D1878" s="33"/>
      <c r="F1878" s="206"/>
      <c r="H1878" s="39"/>
    </row>
    <row r="1879" spans="4:8" x14ac:dyDescent="0.25">
      <c r="D1879" s="33"/>
      <c r="F1879" s="206"/>
      <c r="H1879" s="39"/>
    </row>
    <row r="1880" spans="4:8" x14ac:dyDescent="0.25">
      <c r="D1880" s="33"/>
      <c r="F1880" s="206"/>
      <c r="H1880" s="39"/>
    </row>
    <row r="1881" spans="4:8" x14ac:dyDescent="0.25">
      <c r="D1881" s="33"/>
      <c r="F1881" s="206"/>
      <c r="H1881" s="39"/>
    </row>
    <row r="1882" spans="4:8" x14ac:dyDescent="0.25">
      <c r="D1882" s="33"/>
      <c r="F1882" s="206"/>
      <c r="H1882" s="39"/>
    </row>
    <row r="1883" spans="4:8" x14ac:dyDescent="0.25">
      <c r="D1883" s="33"/>
      <c r="F1883" s="206"/>
      <c r="H1883" s="39"/>
    </row>
    <row r="1884" spans="4:8" x14ac:dyDescent="0.25">
      <c r="D1884" s="33"/>
      <c r="F1884" s="206"/>
      <c r="H1884" s="39"/>
    </row>
    <row r="1885" spans="4:8" x14ac:dyDescent="0.25">
      <c r="D1885" s="33"/>
      <c r="F1885" s="206"/>
      <c r="H1885" s="39"/>
    </row>
    <row r="1886" spans="4:8" x14ac:dyDescent="0.25">
      <c r="D1886" s="33"/>
      <c r="F1886" s="206"/>
      <c r="H1886" s="39"/>
    </row>
    <row r="1887" spans="4:8" x14ac:dyDescent="0.25">
      <c r="D1887" s="33"/>
      <c r="F1887" s="206"/>
      <c r="H1887" s="39"/>
    </row>
    <row r="1888" spans="4:8" x14ac:dyDescent="0.25">
      <c r="D1888" s="33"/>
      <c r="F1888" s="206"/>
      <c r="H1888" s="39"/>
    </row>
    <row r="1889" spans="4:8" x14ac:dyDescent="0.25">
      <c r="D1889" s="33"/>
      <c r="F1889" s="206"/>
      <c r="H1889" s="39"/>
    </row>
    <row r="1890" spans="4:8" x14ac:dyDescent="0.25">
      <c r="D1890" s="33"/>
      <c r="F1890" s="206"/>
      <c r="H1890" s="39"/>
    </row>
    <row r="1891" spans="4:8" x14ac:dyDescent="0.25">
      <c r="D1891" s="33"/>
      <c r="F1891" s="206"/>
      <c r="H1891" s="39"/>
    </row>
    <row r="1892" spans="4:8" x14ac:dyDescent="0.25">
      <c r="D1892" s="33"/>
      <c r="F1892" s="206"/>
      <c r="H1892" s="39"/>
    </row>
    <row r="1893" spans="4:8" x14ac:dyDescent="0.25">
      <c r="D1893" s="33"/>
      <c r="F1893" s="206"/>
      <c r="H1893" s="39"/>
    </row>
    <row r="1894" spans="4:8" x14ac:dyDescent="0.25">
      <c r="D1894" s="33"/>
      <c r="F1894" s="206"/>
      <c r="H1894" s="39"/>
    </row>
    <row r="1895" spans="4:8" x14ac:dyDescent="0.25">
      <c r="D1895" s="33"/>
      <c r="F1895" s="206"/>
      <c r="H1895" s="39"/>
    </row>
    <row r="1896" spans="4:8" x14ac:dyDescent="0.25">
      <c r="D1896" s="33"/>
      <c r="F1896" s="206"/>
      <c r="H1896" s="39"/>
    </row>
    <row r="1897" spans="4:8" x14ac:dyDescent="0.25">
      <c r="D1897" s="33"/>
      <c r="F1897" s="206"/>
      <c r="H1897" s="39"/>
    </row>
    <row r="1898" spans="4:8" x14ac:dyDescent="0.25">
      <c r="D1898" s="33"/>
      <c r="F1898" s="206"/>
      <c r="H1898" s="39"/>
    </row>
    <row r="1899" spans="4:8" x14ac:dyDescent="0.25">
      <c r="D1899" s="33"/>
      <c r="F1899" s="206"/>
      <c r="H1899" s="39"/>
    </row>
    <row r="1900" spans="4:8" x14ac:dyDescent="0.25">
      <c r="D1900" s="33"/>
      <c r="F1900" s="206"/>
      <c r="H1900" s="39"/>
    </row>
    <row r="1901" spans="4:8" x14ac:dyDescent="0.25">
      <c r="D1901" s="33"/>
      <c r="F1901" s="206"/>
      <c r="H1901" s="39"/>
    </row>
    <row r="1902" spans="4:8" x14ac:dyDescent="0.25">
      <c r="D1902" s="33"/>
      <c r="F1902" s="206"/>
      <c r="H1902" s="39"/>
    </row>
    <row r="1903" spans="4:8" x14ac:dyDescent="0.25">
      <c r="D1903" s="33"/>
      <c r="F1903" s="206"/>
      <c r="H1903" s="39"/>
    </row>
    <row r="1904" spans="4:8" x14ac:dyDescent="0.25">
      <c r="D1904" s="33"/>
      <c r="F1904" s="206"/>
      <c r="H1904" s="39"/>
    </row>
    <row r="1905" spans="4:8" x14ac:dyDescent="0.25">
      <c r="D1905" s="33"/>
      <c r="F1905" s="206"/>
      <c r="H1905" s="39"/>
    </row>
    <row r="1906" spans="4:8" x14ac:dyDescent="0.25">
      <c r="D1906" s="33"/>
      <c r="F1906" s="206"/>
      <c r="H1906" s="39"/>
    </row>
    <row r="1907" spans="4:8" x14ac:dyDescent="0.25">
      <c r="D1907" s="33"/>
      <c r="F1907" s="206"/>
      <c r="H1907" s="39"/>
    </row>
    <row r="1908" spans="4:8" x14ac:dyDescent="0.25">
      <c r="D1908" s="33"/>
      <c r="F1908" s="206"/>
      <c r="H1908" s="39"/>
    </row>
    <row r="1909" spans="4:8" x14ac:dyDescent="0.25">
      <c r="D1909" s="33"/>
      <c r="F1909" s="206"/>
      <c r="H1909" s="39"/>
    </row>
    <row r="1910" spans="4:8" x14ac:dyDescent="0.25">
      <c r="D1910" s="33"/>
      <c r="F1910" s="206"/>
      <c r="H1910" s="39"/>
    </row>
    <row r="1911" spans="4:8" x14ac:dyDescent="0.25">
      <c r="D1911" s="33"/>
      <c r="F1911" s="206"/>
      <c r="H1911" s="39"/>
    </row>
    <row r="1912" spans="4:8" x14ac:dyDescent="0.25">
      <c r="D1912" s="33"/>
      <c r="F1912" s="206"/>
      <c r="H1912" s="39"/>
    </row>
    <row r="1913" spans="4:8" x14ac:dyDescent="0.25">
      <c r="D1913" s="33"/>
      <c r="F1913" s="206"/>
      <c r="H1913" s="39"/>
    </row>
    <row r="1914" spans="4:8" x14ac:dyDescent="0.25">
      <c r="D1914" s="33"/>
      <c r="F1914" s="206"/>
      <c r="H1914" s="39"/>
    </row>
    <row r="1915" spans="4:8" x14ac:dyDescent="0.25">
      <c r="D1915" s="33"/>
      <c r="F1915" s="206"/>
      <c r="H1915" s="39"/>
    </row>
    <row r="1916" spans="4:8" x14ac:dyDescent="0.25">
      <c r="D1916" s="33"/>
      <c r="F1916" s="206"/>
      <c r="H1916" s="39"/>
    </row>
    <row r="1917" spans="4:8" x14ac:dyDescent="0.25">
      <c r="D1917" s="33"/>
      <c r="F1917" s="206"/>
      <c r="H1917" s="39"/>
    </row>
    <row r="1918" spans="4:8" x14ac:dyDescent="0.25">
      <c r="D1918" s="33"/>
      <c r="F1918" s="206"/>
      <c r="H1918" s="39"/>
    </row>
    <row r="1919" spans="4:8" x14ac:dyDescent="0.25">
      <c r="D1919" s="33"/>
      <c r="F1919" s="206"/>
      <c r="H1919" s="39"/>
    </row>
    <row r="1920" spans="4:8" x14ac:dyDescent="0.25">
      <c r="D1920" s="33"/>
      <c r="F1920" s="206"/>
      <c r="H1920" s="39"/>
    </row>
    <row r="1921" spans="4:8" x14ac:dyDescent="0.25">
      <c r="D1921" s="33"/>
      <c r="F1921" s="206"/>
      <c r="H1921" s="39"/>
    </row>
    <row r="1922" spans="4:8" x14ac:dyDescent="0.25">
      <c r="D1922" s="33"/>
      <c r="F1922" s="206"/>
      <c r="H1922" s="39"/>
    </row>
    <row r="1923" spans="4:8" x14ac:dyDescent="0.25">
      <c r="D1923" s="33"/>
      <c r="F1923" s="206"/>
      <c r="H1923" s="39"/>
    </row>
    <row r="1924" spans="4:8" x14ac:dyDescent="0.25">
      <c r="D1924" s="33"/>
      <c r="F1924" s="206"/>
      <c r="H1924" s="39"/>
    </row>
    <row r="1925" spans="4:8" x14ac:dyDescent="0.25">
      <c r="D1925" s="33"/>
      <c r="F1925" s="206"/>
      <c r="H1925" s="39"/>
    </row>
    <row r="1926" spans="4:8" x14ac:dyDescent="0.25">
      <c r="D1926" s="33"/>
      <c r="F1926" s="206"/>
      <c r="H1926" s="39"/>
    </row>
    <row r="1927" spans="4:8" x14ac:dyDescent="0.25">
      <c r="D1927" s="33"/>
      <c r="F1927" s="206"/>
      <c r="H1927" s="39"/>
    </row>
    <row r="1928" spans="4:8" x14ac:dyDescent="0.25">
      <c r="D1928" s="33"/>
      <c r="F1928" s="206"/>
      <c r="H1928" s="39"/>
    </row>
    <row r="1929" spans="4:8" x14ac:dyDescent="0.25">
      <c r="D1929" s="33"/>
      <c r="F1929" s="206"/>
      <c r="H1929" s="39"/>
    </row>
    <row r="1930" spans="4:8" x14ac:dyDescent="0.25">
      <c r="D1930" s="33"/>
      <c r="F1930" s="206"/>
      <c r="H1930" s="39"/>
    </row>
    <row r="1931" spans="4:8" x14ac:dyDescent="0.25">
      <c r="D1931" s="33"/>
      <c r="F1931" s="206"/>
      <c r="H1931" s="39"/>
    </row>
    <row r="1932" spans="4:8" x14ac:dyDescent="0.25">
      <c r="D1932" s="33"/>
      <c r="F1932" s="206"/>
      <c r="H1932" s="39"/>
    </row>
    <row r="1933" spans="4:8" x14ac:dyDescent="0.25">
      <c r="D1933" s="33"/>
      <c r="F1933" s="206"/>
      <c r="H1933" s="39"/>
    </row>
    <row r="1934" spans="4:8" x14ac:dyDescent="0.25">
      <c r="D1934" s="33"/>
      <c r="F1934" s="206"/>
      <c r="H1934" s="39"/>
    </row>
    <row r="1935" spans="4:8" x14ac:dyDescent="0.25">
      <c r="D1935" s="33"/>
      <c r="F1935" s="206"/>
      <c r="H1935" s="39"/>
    </row>
    <row r="1936" spans="4:8" x14ac:dyDescent="0.25">
      <c r="D1936" s="33"/>
      <c r="F1936" s="206"/>
      <c r="H1936" s="39"/>
    </row>
    <row r="1937" spans="4:8" x14ac:dyDescent="0.25">
      <c r="D1937" s="33"/>
      <c r="F1937" s="206"/>
      <c r="H1937" s="39"/>
    </row>
    <row r="1938" spans="4:8" x14ac:dyDescent="0.25">
      <c r="D1938" s="33"/>
      <c r="F1938" s="206"/>
      <c r="H1938" s="39"/>
    </row>
    <row r="1939" spans="4:8" x14ac:dyDescent="0.25">
      <c r="D1939" s="33"/>
      <c r="F1939" s="206"/>
      <c r="H1939" s="39"/>
    </row>
    <row r="1940" spans="4:8" x14ac:dyDescent="0.25">
      <c r="D1940" s="33"/>
      <c r="F1940" s="206"/>
      <c r="H1940" s="39"/>
    </row>
    <row r="1941" spans="4:8" x14ac:dyDescent="0.25">
      <c r="D1941" s="33"/>
      <c r="F1941" s="206"/>
      <c r="H1941" s="39"/>
    </row>
    <row r="1942" spans="4:8" x14ac:dyDescent="0.25">
      <c r="D1942" s="33"/>
      <c r="F1942" s="206"/>
      <c r="H1942" s="39"/>
    </row>
    <row r="1943" spans="4:8" x14ac:dyDescent="0.25">
      <c r="D1943" s="33"/>
      <c r="F1943" s="206"/>
      <c r="H1943" s="39"/>
    </row>
    <row r="1944" spans="4:8" x14ac:dyDescent="0.25">
      <c r="D1944" s="33"/>
      <c r="F1944" s="206"/>
      <c r="H1944" s="39"/>
    </row>
    <row r="1945" spans="4:8" x14ac:dyDescent="0.25">
      <c r="D1945" s="33"/>
      <c r="F1945" s="206"/>
      <c r="H1945" s="39"/>
    </row>
    <row r="1946" spans="4:8" x14ac:dyDescent="0.25">
      <c r="D1946" s="33"/>
      <c r="F1946" s="206"/>
      <c r="H1946" s="39"/>
    </row>
    <row r="1947" spans="4:8" x14ac:dyDescent="0.25">
      <c r="D1947" s="33"/>
      <c r="F1947" s="206"/>
      <c r="H1947" s="39"/>
    </row>
    <row r="1948" spans="4:8" x14ac:dyDescent="0.25">
      <c r="D1948" s="33"/>
      <c r="F1948" s="206"/>
      <c r="H1948" s="39"/>
    </row>
    <row r="1949" spans="4:8" x14ac:dyDescent="0.25">
      <c r="D1949" s="33"/>
      <c r="F1949" s="206"/>
      <c r="H1949" s="39"/>
    </row>
    <row r="1950" spans="4:8" x14ac:dyDescent="0.25">
      <c r="D1950" s="33"/>
      <c r="F1950" s="206"/>
      <c r="H1950" s="39"/>
    </row>
    <row r="1951" spans="4:8" x14ac:dyDescent="0.25">
      <c r="D1951" s="33"/>
      <c r="F1951" s="206"/>
      <c r="H1951" s="39"/>
    </row>
    <row r="1952" spans="4:8" x14ac:dyDescent="0.25">
      <c r="D1952" s="33"/>
      <c r="F1952" s="206"/>
      <c r="H1952" s="39"/>
    </row>
    <row r="1953" spans="4:8" x14ac:dyDescent="0.25">
      <c r="D1953" s="33"/>
      <c r="F1953" s="206"/>
      <c r="H1953" s="39"/>
    </row>
    <row r="1954" spans="4:8" x14ac:dyDescent="0.25">
      <c r="D1954" s="33"/>
      <c r="F1954" s="206"/>
      <c r="H1954" s="39"/>
    </row>
    <row r="1955" spans="4:8" x14ac:dyDescent="0.25">
      <c r="D1955" s="33"/>
      <c r="F1955" s="206"/>
      <c r="H1955" s="39"/>
    </row>
    <row r="1956" spans="4:8" x14ac:dyDescent="0.25">
      <c r="D1956" s="33"/>
      <c r="F1956" s="206"/>
      <c r="H1956" s="39"/>
    </row>
    <row r="1957" spans="4:8" x14ac:dyDescent="0.25">
      <c r="D1957" s="33"/>
      <c r="F1957" s="206"/>
      <c r="H1957" s="39"/>
    </row>
    <row r="1958" spans="4:8" x14ac:dyDescent="0.25">
      <c r="D1958" s="33"/>
      <c r="F1958" s="206"/>
      <c r="H1958" s="39"/>
    </row>
    <row r="1959" spans="4:8" x14ac:dyDescent="0.25">
      <c r="D1959" s="33"/>
      <c r="F1959" s="206"/>
      <c r="H1959" s="39"/>
    </row>
    <row r="1960" spans="4:8" x14ac:dyDescent="0.25">
      <c r="D1960" s="33"/>
      <c r="F1960" s="206"/>
      <c r="H1960" s="39"/>
    </row>
    <row r="1961" spans="4:8" x14ac:dyDescent="0.25">
      <c r="D1961" s="33"/>
      <c r="F1961" s="206"/>
      <c r="H1961" s="39"/>
    </row>
    <row r="1962" spans="4:8" x14ac:dyDescent="0.25">
      <c r="D1962" s="33"/>
      <c r="F1962" s="206"/>
      <c r="H1962" s="39"/>
    </row>
    <row r="1963" spans="4:8" x14ac:dyDescent="0.25">
      <c r="D1963" s="33"/>
      <c r="F1963" s="206"/>
      <c r="H1963" s="39"/>
    </row>
    <row r="1964" spans="4:8" x14ac:dyDescent="0.25">
      <c r="D1964" s="33"/>
      <c r="F1964" s="206"/>
      <c r="H1964" s="39"/>
    </row>
    <row r="1965" spans="4:8" x14ac:dyDescent="0.25">
      <c r="D1965" s="33"/>
      <c r="F1965" s="206"/>
      <c r="H1965" s="39"/>
    </row>
    <row r="1966" spans="4:8" x14ac:dyDescent="0.25">
      <c r="D1966" s="33"/>
      <c r="F1966" s="206"/>
      <c r="H1966" s="39"/>
    </row>
    <row r="1967" spans="4:8" x14ac:dyDescent="0.25">
      <c r="D1967" s="33"/>
      <c r="F1967" s="206"/>
      <c r="H1967" s="39"/>
    </row>
    <row r="1968" spans="4:8" x14ac:dyDescent="0.25">
      <c r="D1968" s="33"/>
      <c r="F1968" s="206"/>
      <c r="H1968" s="39"/>
    </row>
    <row r="1969" spans="4:8" x14ac:dyDescent="0.25">
      <c r="D1969" s="33"/>
      <c r="F1969" s="206"/>
      <c r="H1969" s="39"/>
    </row>
    <row r="1970" spans="4:8" x14ac:dyDescent="0.25">
      <c r="D1970" s="33"/>
      <c r="F1970" s="206"/>
      <c r="H1970" s="39"/>
    </row>
    <row r="1971" spans="4:8" x14ac:dyDescent="0.25">
      <c r="D1971" s="33"/>
      <c r="F1971" s="206"/>
      <c r="H1971" s="39"/>
    </row>
    <row r="1972" spans="4:8" x14ac:dyDescent="0.25">
      <c r="D1972" s="33"/>
      <c r="F1972" s="206"/>
      <c r="H1972" s="39"/>
    </row>
    <row r="1973" spans="4:8" x14ac:dyDescent="0.25">
      <c r="D1973" s="33"/>
      <c r="F1973" s="206"/>
      <c r="H1973" s="39"/>
    </row>
    <row r="1974" spans="4:8" x14ac:dyDescent="0.25">
      <c r="D1974" s="33"/>
      <c r="F1974" s="206"/>
      <c r="H1974" s="39"/>
    </row>
    <row r="1975" spans="4:8" x14ac:dyDescent="0.25">
      <c r="D1975" s="33"/>
      <c r="F1975" s="206"/>
      <c r="H1975" s="39"/>
    </row>
    <row r="1976" spans="4:8" x14ac:dyDescent="0.25">
      <c r="D1976" s="33"/>
      <c r="F1976" s="206"/>
      <c r="H1976" s="39"/>
    </row>
    <row r="1977" spans="4:8" x14ac:dyDescent="0.25">
      <c r="D1977" s="33"/>
      <c r="F1977" s="206"/>
      <c r="H1977" s="39"/>
    </row>
    <row r="1978" spans="4:8" x14ac:dyDescent="0.25">
      <c r="D1978" s="33"/>
      <c r="F1978" s="206"/>
      <c r="H1978" s="39"/>
    </row>
    <row r="1979" spans="4:8" x14ac:dyDescent="0.25">
      <c r="D1979" s="33"/>
      <c r="F1979" s="206"/>
      <c r="H1979" s="39"/>
    </row>
    <row r="1980" spans="4:8" x14ac:dyDescent="0.25">
      <c r="D1980" s="33"/>
      <c r="F1980" s="206"/>
      <c r="H1980" s="39"/>
    </row>
    <row r="1981" spans="4:8" x14ac:dyDescent="0.25">
      <c r="D1981" s="33"/>
      <c r="F1981" s="206"/>
      <c r="H1981" s="39"/>
    </row>
    <row r="1982" spans="4:8" x14ac:dyDescent="0.25">
      <c r="D1982" s="33"/>
      <c r="F1982" s="206"/>
      <c r="H1982" s="39"/>
    </row>
    <row r="1983" spans="4:8" x14ac:dyDescent="0.25">
      <c r="D1983" s="33"/>
      <c r="F1983" s="206"/>
      <c r="H1983" s="39"/>
    </row>
    <row r="1984" spans="4:8" x14ac:dyDescent="0.25">
      <c r="D1984" s="33"/>
      <c r="F1984" s="206"/>
      <c r="H1984" s="39"/>
    </row>
    <row r="1985" spans="4:8" x14ac:dyDescent="0.25">
      <c r="D1985" s="33"/>
      <c r="F1985" s="206"/>
      <c r="H1985" s="39"/>
    </row>
    <row r="1986" spans="4:8" x14ac:dyDescent="0.25">
      <c r="D1986" s="33"/>
      <c r="F1986" s="206"/>
      <c r="H1986" s="39"/>
    </row>
    <row r="1987" spans="4:8" x14ac:dyDescent="0.25">
      <c r="D1987" s="33"/>
      <c r="F1987" s="206"/>
      <c r="H1987" s="39"/>
    </row>
    <row r="1988" spans="4:8" x14ac:dyDescent="0.25">
      <c r="D1988" s="33"/>
      <c r="F1988" s="206"/>
      <c r="H1988" s="39"/>
    </row>
    <row r="1989" spans="4:8" x14ac:dyDescent="0.25">
      <c r="D1989" s="33"/>
      <c r="F1989" s="206"/>
      <c r="H1989" s="39"/>
    </row>
    <row r="1990" spans="4:8" x14ac:dyDescent="0.25">
      <c r="D1990" s="33"/>
      <c r="F1990" s="206"/>
      <c r="H1990" s="39"/>
    </row>
    <row r="1991" spans="4:8" x14ac:dyDescent="0.25">
      <c r="D1991" s="33"/>
      <c r="F1991" s="206"/>
      <c r="H1991" s="39"/>
    </row>
    <row r="1992" spans="4:8" x14ac:dyDescent="0.25">
      <c r="D1992" s="33"/>
      <c r="F1992" s="206"/>
      <c r="H1992" s="39"/>
    </row>
    <row r="1993" spans="4:8" x14ac:dyDescent="0.25">
      <c r="D1993" s="33"/>
      <c r="F1993" s="206"/>
      <c r="H1993" s="39"/>
    </row>
    <row r="1994" spans="4:8" x14ac:dyDescent="0.25">
      <c r="D1994" s="33"/>
      <c r="F1994" s="206"/>
      <c r="H1994" s="39"/>
    </row>
    <row r="1995" spans="4:8" x14ac:dyDescent="0.25">
      <c r="D1995" s="33"/>
      <c r="F1995" s="206"/>
      <c r="H1995" s="39"/>
    </row>
    <row r="1996" spans="4:8" x14ac:dyDescent="0.25">
      <c r="D1996" s="33"/>
      <c r="F1996" s="206"/>
      <c r="H1996" s="39"/>
    </row>
    <row r="1997" spans="4:8" x14ac:dyDescent="0.25">
      <c r="D1997" s="33"/>
      <c r="F1997" s="206"/>
      <c r="H1997" s="39"/>
    </row>
    <row r="1998" spans="4:8" x14ac:dyDescent="0.25">
      <c r="D1998" s="33"/>
      <c r="F1998" s="206"/>
      <c r="H1998" s="39"/>
    </row>
    <row r="1999" spans="4:8" x14ac:dyDescent="0.25">
      <c r="D1999" s="33"/>
      <c r="F1999" s="206"/>
      <c r="H1999" s="39"/>
    </row>
    <row r="2000" spans="4:8" x14ac:dyDescent="0.25">
      <c r="D2000" s="33"/>
      <c r="F2000" s="206"/>
      <c r="H2000" s="39"/>
    </row>
    <row r="2001" spans="4:8" x14ac:dyDescent="0.25">
      <c r="D2001" s="33"/>
      <c r="F2001" s="206"/>
      <c r="H2001" s="39"/>
    </row>
    <row r="2002" spans="4:8" x14ac:dyDescent="0.25">
      <c r="D2002" s="33"/>
      <c r="F2002" s="206"/>
      <c r="H2002" s="39"/>
    </row>
    <row r="2003" spans="4:8" x14ac:dyDescent="0.25">
      <c r="D2003" s="33"/>
      <c r="F2003" s="206"/>
      <c r="H2003" s="39"/>
    </row>
    <row r="2004" spans="4:8" x14ac:dyDescent="0.25">
      <c r="D2004" s="33"/>
      <c r="F2004" s="206"/>
      <c r="H2004" s="39"/>
    </row>
    <row r="2005" spans="4:8" x14ac:dyDescent="0.25">
      <c r="D2005" s="33"/>
      <c r="F2005" s="206"/>
      <c r="H2005" s="39"/>
    </row>
    <row r="2006" spans="4:8" x14ac:dyDescent="0.25">
      <c r="D2006" s="33"/>
      <c r="F2006" s="206"/>
      <c r="H2006" s="39"/>
    </row>
    <row r="2007" spans="4:8" x14ac:dyDescent="0.25">
      <c r="D2007" s="33"/>
      <c r="F2007" s="206"/>
      <c r="H2007" s="39"/>
    </row>
    <row r="2008" spans="4:8" x14ac:dyDescent="0.25">
      <c r="D2008" s="33"/>
      <c r="F2008" s="206"/>
      <c r="H2008" s="39"/>
    </row>
    <row r="2009" spans="4:8" x14ac:dyDescent="0.25">
      <c r="D2009" s="33"/>
      <c r="F2009" s="206"/>
      <c r="H2009" s="39"/>
    </row>
    <row r="2010" spans="4:8" x14ac:dyDescent="0.25">
      <c r="D2010" s="33"/>
      <c r="F2010" s="206"/>
      <c r="H2010" s="39"/>
    </row>
    <row r="2011" spans="4:8" x14ac:dyDescent="0.25">
      <c r="D2011" s="33"/>
      <c r="F2011" s="206"/>
      <c r="H2011" s="39"/>
    </row>
    <row r="2012" spans="4:8" x14ac:dyDescent="0.25">
      <c r="D2012" s="33"/>
      <c r="F2012" s="206"/>
      <c r="H2012" s="39"/>
    </row>
    <row r="2013" spans="4:8" x14ac:dyDescent="0.25">
      <c r="D2013" s="33"/>
      <c r="F2013" s="206"/>
      <c r="H2013" s="39"/>
    </row>
    <row r="2014" spans="4:8" x14ac:dyDescent="0.25">
      <c r="D2014" s="33"/>
      <c r="F2014" s="206"/>
      <c r="H2014" s="39"/>
    </row>
    <row r="2015" spans="4:8" x14ac:dyDescent="0.25">
      <c r="D2015" s="33"/>
      <c r="F2015" s="206"/>
      <c r="H2015" s="39"/>
    </row>
    <row r="2016" spans="4:8" x14ac:dyDescent="0.25">
      <c r="D2016" s="33"/>
      <c r="F2016" s="206"/>
      <c r="H2016" s="39"/>
    </row>
    <row r="2017" spans="4:8" x14ac:dyDescent="0.25">
      <c r="D2017" s="33"/>
      <c r="F2017" s="206"/>
      <c r="H2017" s="39"/>
    </row>
    <row r="2018" spans="4:8" x14ac:dyDescent="0.25">
      <c r="D2018" s="33"/>
      <c r="F2018" s="206"/>
      <c r="H2018" s="39"/>
    </row>
    <row r="2019" spans="4:8" x14ac:dyDescent="0.25">
      <c r="D2019" s="33"/>
      <c r="F2019" s="206"/>
      <c r="H2019" s="39"/>
    </row>
    <row r="2020" spans="4:8" x14ac:dyDescent="0.25">
      <c r="D2020" s="33"/>
      <c r="F2020" s="206"/>
      <c r="H2020" s="39"/>
    </row>
    <row r="2021" spans="4:8" x14ac:dyDescent="0.25">
      <c r="D2021" s="33"/>
      <c r="F2021" s="206"/>
      <c r="H2021" s="39"/>
    </row>
    <row r="2022" spans="4:8" x14ac:dyDescent="0.25">
      <c r="D2022" s="33"/>
      <c r="F2022" s="206"/>
      <c r="H2022" s="39"/>
    </row>
    <row r="2023" spans="4:8" x14ac:dyDescent="0.25">
      <c r="D2023" s="33"/>
      <c r="F2023" s="206"/>
      <c r="H2023" s="39"/>
    </row>
    <row r="2024" spans="4:8" x14ac:dyDescent="0.25">
      <c r="D2024" s="33"/>
      <c r="F2024" s="206"/>
      <c r="H2024" s="39"/>
    </row>
    <row r="2025" spans="4:8" x14ac:dyDescent="0.25">
      <c r="D2025" s="33"/>
      <c r="F2025" s="206"/>
      <c r="H2025" s="39"/>
    </row>
    <row r="2026" spans="4:8" x14ac:dyDescent="0.25">
      <c r="D2026" s="33"/>
      <c r="F2026" s="206"/>
      <c r="H2026" s="39"/>
    </row>
    <row r="2027" spans="4:8" x14ac:dyDescent="0.25">
      <c r="D2027" s="33"/>
      <c r="F2027" s="206"/>
      <c r="H2027" s="39"/>
    </row>
    <row r="2028" spans="4:8" x14ac:dyDescent="0.25">
      <c r="D2028" s="33"/>
      <c r="F2028" s="206"/>
      <c r="H2028" s="39"/>
    </row>
    <row r="2029" spans="4:8" x14ac:dyDescent="0.25">
      <c r="D2029" s="33"/>
      <c r="F2029" s="206"/>
      <c r="H2029" s="39"/>
    </row>
    <row r="2030" spans="4:8" x14ac:dyDescent="0.25">
      <c r="D2030" s="33"/>
      <c r="F2030" s="206"/>
      <c r="H2030" s="39"/>
    </row>
    <row r="2031" spans="4:8" x14ac:dyDescent="0.25">
      <c r="D2031" s="33"/>
      <c r="F2031" s="206"/>
      <c r="H2031" s="39"/>
    </row>
    <row r="2032" spans="4:8" x14ac:dyDescent="0.25">
      <c r="D2032" s="33"/>
      <c r="F2032" s="206"/>
      <c r="H2032" s="39"/>
    </row>
    <row r="2033" spans="4:8" x14ac:dyDescent="0.25">
      <c r="D2033" s="33"/>
      <c r="F2033" s="206"/>
      <c r="H2033" s="39"/>
    </row>
    <row r="2034" spans="4:8" x14ac:dyDescent="0.25">
      <c r="D2034" s="33"/>
      <c r="F2034" s="206"/>
      <c r="H2034" s="39"/>
    </row>
    <row r="2035" spans="4:8" x14ac:dyDescent="0.25">
      <c r="D2035" s="33"/>
      <c r="F2035" s="206"/>
      <c r="H2035" s="39"/>
    </row>
    <row r="2036" spans="4:8" x14ac:dyDescent="0.25">
      <c r="D2036" s="33"/>
      <c r="F2036" s="206"/>
      <c r="H2036" s="39"/>
    </row>
    <row r="2037" spans="4:8" x14ac:dyDescent="0.25">
      <c r="D2037" s="33"/>
      <c r="F2037" s="206"/>
      <c r="H2037" s="39"/>
    </row>
    <row r="2038" spans="4:8" x14ac:dyDescent="0.25">
      <c r="D2038" s="33"/>
      <c r="F2038" s="206"/>
      <c r="H2038" s="39"/>
    </row>
    <row r="2039" spans="4:8" x14ac:dyDescent="0.25">
      <c r="D2039" s="33"/>
      <c r="F2039" s="206"/>
      <c r="H2039" s="39"/>
    </row>
    <row r="2040" spans="4:8" x14ac:dyDescent="0.25">
      <c r="D2040" s="33"/>
      <c r="F2040" s="206"/>
      <c r="H2040" s="39"/>
    </row>
    <row r="2041" spans="4:8" x14ac:dyDescent="0.25">
      <c r="D2041" s="33"/>
      <c r="F2041" s="206"/>
      <c r="H2041" s="39"/>
    </row>
    <row r="2042" spans="4:8" x14ac:dyDescent="0.25">
      <c r="D2042" s="33"/>
      <c r="F2042" s="206"/>
      <c r="H2042" s="39"/>
    </row>
    <row r="2043" spans="4:8" x14ac:dyDescent="0.25">
      <c r="D2043" s="33"/>
      <c r="F2043" s="206"/>
      <c r="H2043" s="39"/>
    </row>
    <row r="2044" spans="4:8" x14ac:dyDescent="0.25">
      <c r="D2044" s="33"/>
      <c r="F2044" s="206"/>
      <c r="H2044" s="39"/>
    </row>
    <row r="2045" spans="4:8" x14ac:dyDescent="0.25">
      <c r="D2045" s="33"/>
      <c r="F2045" s="206"/>
      <c r="H2045" s="39"/>
    </row>
    <row r="2046" spans="4:8" x14ac:dyDescent="0.25">
      <c r="D2046" s="33"/>
      <c r="F2046" s="206"/>
      <c r="H2046" s="39"/>
    </row>
    <row r="2047" spans="4:8" x14ac:dyDescent="0.25">
      <c r="D2047" s="33"/>
      <c r="F2047" s="206"/>
      <c r="H2047" s="39"/>
    </row>
    <row r="2048" spans="4:8" x14ac:dyDescent="0.25">
      <c r="D2048" s="33"/>
      <c r="F2048" s="206"/>
      <c r="H2048" s="39"/>
    </row>
    <row r="2049" spans="4:8" x14ac:dyDescent="0.25">
      <c r="D2049" s="33"/>
      <c r="F2049" s="206"/>
      <c r="H2049" s="39"/>
    </row>
    <row r="2050" spans="4:8" x14ac:dyDescent="0.25">
      <c r="D2050" s="33"/>
      <c r="F2050" s="206"/>
      <c r="H2050" s="39"/>
    </row>
    <row r="2051" spans="4:8" x14ac:dyDescent="0.25">
      <c r="D2051" s="33"/>
      <c r="F2051" s="206"/>
      <c r="H2051" s="39"/>
    </row>
    <row r="2052" spans="4:8" x14ac:dyDescent="0.25">
      <c r="D2052" s="33"/>
      <c r="F2052" s="206"/>
      <c r="H2052" s="39"/>
    </row>
    <row r="2053" spans="4:8" x14ac:dyDescent="0.25">
      <c r="D2053" s="33"/>
      <c r="F2053" s="206"/>
      <c r="H2053" s="39"/>
    </row>
    <row r="2054" spans="4:8" x14ac:dyDescent="0.25">
      <c r="D2054" s="33"/>
      <c r="F2054" s="206"/>
      <c r="H2054" s="39"/>
    </row>
    <row r="2055" spans="4:8" x14ac:dyDescent="0.25">
      <c r="D2055" s="33"/>
      <c r="F2055" s="206"/>
      <c r="H2055" s="39"/>
    </row>
    <row r="2056" spans="4:8" x14ac:dyDescent="0.25">
      <c r="D2056" s="33"/>
      <c r="F2056" s="206"/>
      <c r="H2056" s="39"/>
    </row>
    <row r="2057" spans="4:8" x14ac:dyDescent="0.25">
      <c r="D2057" s="33"/>
      <c r="F2057" s="206"/>
      <c r="H2057" s="39"/>
    </row>
    <row r="2058" spans="4:8" x14ac:dyDescent="0.25">
      <c r="D2058" s="33"/>
      <c r="F2058" s="206"/>
      <c r="H2058" s="39"/>
    </row>
    <row r="2059" spans="4:8" x14ac:dyDescent="0.25">
      <c r="D2059" s="33"/>
      <c r="F2059" s="206"/>
      <c r="H2059" s="39"/>
    </row>
    <row r="2060" spans="4:8" x14ac:dyDescent="0.25">
      <c r="D2060" s="33"/>
      <c r="F2060" s="206"/>
      <c r="H2060" s="39"/>
    </row>
    <row r="2061" spans="4:8" x14ac:dyDescent="0.25">
      <c r="D2061" s="33"/>
      <c r="F2061" s="206"/>
      <c r="H2061" s="39"/>
    </row>
    <row r="2062" spans="4:8" x14ac:dyDescent="0.25">
      <c r="D2062" s="33"/>
      <c r="F2062" s="206"/>
      <c r="H2062" s="39"/>
    </row>
    <row r="2063" spans="4:8" x14ac:dyDescent="0.25">
      <c r="D2063" s="33"/>
      <c r="F2063" s="206"/>
      <c r="H2063" s="39"/>
    </row>
    <row r="2064" spans="4:8" x14ac:dyDescent="0.25">
      <c r="D2064" s="33"/>
      <c r="F2064" s="206"/>
      <c r="H2064" s="39"/>
    </row>
    <row r="2065" spans="4:8" x14ac:dyDescent="0.25">
      <c r="D2065" s="33"/>
      <c r="F2065" s="206"/>
      <c r="H2065" s="39"/>
    </row>
    <row r="2066" spans="4:8" x14ac:dyDescent="0.25">
      <c r="D2066" s="33"/>
      <c r="F2066" s="206"/>
      <c r="H2066" s="39"/>
    </row>
    <row r="2067" spans="4:8" x14ac:dyDescent="0.25">
      <c r="D2067" s="33"/>
      <c r="F2067" s="206"/>
      <c r="H2067" s="39"/>
    </row>
    <row r="2068" spans="4:8" x14ac:dyDescent="0.25">
      <c r="D2068" s="33"/>
      <c r="F2068" s="206"/>
      <c r="H2068" s="39"/>
    </row>
    <row r="2069" spans="4:8" x14ac:dyDescent="0.25">
      <c r="D2069" s="33"/>
      <c r="F2069" s="206"/>
      <c r="H2069" s="39"/>
    </row>
    <row r="2070" spans="4:8" x14ac:dyDescent="0.25">
      <c r="D2070" s="33"/>
      <c r="F2070" s="206"/>
      <c r="H2070" s="39"/>
    </row>
    <row r="2071" spans="4:8" x14ac:dyDescent="0.25">
      <c r="D2071" s="33"/>
      <c r="F2071" s="206"/>
      <c r="H2071" s="39"/>
    </row>
    <row r="2072" spans="4:8" x14ac:dyDescent="0.25">
      <c r="D2072" s="33"/>
      <c r="F2072" s="206"/>
      <c r="H2072" s="39"/>
    </row>
    <row r="2073" spans="4:8" x14ac:dyDescent="0.25">
      <c r="D2073" s="33"/>
      <c r="F2073" s="206"/>
      <c r="H2073" s="39"/>
    </row>
    <row r="2074" spans="4:8" x14ac:dyDescent="0.25">
      <c r="D2074" s="33"/>
      <c r="F2074" s="206"/>
      <c r="H2074" s="39"/>
    </row>
    <row r="2075" spans="4:8" x14ac:dyDescent="0.25">
      <c r="D2075" s="33"/>
      <c r="F2075" s="206"/>
      <c r="H2075" s="39"/>
    </row>
    <row r="2076" spans="4:8" x14ac:dyDescent="0.25">
      <c r="D2076" s="33"/>
      <c r="F2076" s="206"/>
      <c r="H2076" s="39"/>
    </row>
    <row r="2077" spans="4:8" x14ac:dyDescent="0.25">
      <c r="D2077" s="33"/>
      <c r="F2077" s="206"/>
      <c r="H2077" s="39"/>
    </row>
    <row r="2078" spans="4:8" x14ac:dyDescent="0.25">
      <c r="D2078" s="33"/>
      <c r="F2078" s="206"/>
      <c r="H2078" s="39"/>
    </row>
    <row r="2079" spans="4:8" x14ac:dyDescent="0.25">
      <c r="D2079" s="33"/>
      <c r="F2079" s="206"/>
      <c r="H2079" s="39"/>
    </row>
    <row r="2080" spans="4:8" x14ac:dyDescent="0.25">
      <c r="D2080" s="33"/>
      <c r="F2080" s="206"/>
      <c r="H2080" s="39"/>
    </row>
    <row r="2081" spans="4:8" x14ac:dyDescent="0.25">
      <c r="D2081" s="33"/>
      <c r="F2081" s="206"/>
      <c r="H2081" s="39"/>
    </row>
    <row r="2082" spans="4:8" x14ac:dyDescent="0.25">
      <c r="D2082" s="33"/>
      <c r="F2082" s="206"/>
      <c r="H2082" s="39"/>
    </row>
    <row r="2083" spans="4:8" x14ac:dyDescent="0.25">
      <c r="D2083" s="33"/>
      <c r="F2083" s="206"/>
      <c r="H2083" s="39"/>
    </row>
    <row r="2084" spans="4:8" x14ac:dyDescent="0.25">
      <c r="D2084" s="33"/>
      <c r="F2084" s="206"/>
      <c r="H2084" s="39"/>
    </row>
    <row r="2085" spans="4:8" x14ac:dyDescent="0.25">
      <c r="D2085" s="33"/>
      <c r="F2085" s="206"/>
      <c r="H2085" s="39"/>
    </row>
    <row r="2086" spans="4:8" x14ac:dyDescent="0.25">
      <c r="D2086" s="33"/>
      <c r="F2086" s="206"/>
      <c r="H2086" s="39"/>
    </row>
    <row r="2087" spans="4:8" x14ac:dyDescent="0.25">
      <c r="D2087" s="33"/>
      <c r="F2087" s="206"/>
      <c r="H2087" s="39"/>
    </row>
    <row r="2088" spans="4:8" x14ac:dyDescent="0.25">
      <c r="D2088" s="33"/>
      <c r="F2088" s="206"/>
      <c r="H2088" s="39"/>
    </row>
    <row r="2089" spans="4:8" x14ac:dyDescent="0.25">
      <c r="D2089" s="33"/>
      <c r="F2089" s="206"/>
      <c r="H2089" s="39"/>
    </row>
    <row r="2090" spans="4:8" x14ac:dyDescent="0.25">
      <c r="D2090" s="33"/>
      <c r="F2090" s="206"/>
      <c r="H2090" s="39"/>
    </row>
    <row r="2091" spans="4:8" x14ac:dyDescent="0.25">
      <c r="D2091" s="33"/>
      <c r="F2091" s="206"/>
      <c r="H2091" s="39"/>
    </row>
    <row r="2092" spans="4:8" x14ac:dyDescent="0.25">
      <c r="D2092" s="33"/>
      <c r="F2092" s="206"/>
      <c r="H2092" s="39"/>
    </row>
    <row r="2093" spans="4:8" x14ac:dyDescent="0.25">
      <c r="D2093" s="33"/>
      <c r="F2093" s="206"/>
      <c r="H2093" s="39"/>
    </row>
    <row r="2094" spans="4:8" x14ac:dyDescent="0.25">
      <c r="D2094" s="33"/>
      <c r="F2094" s="206"/>
      <c r="H2094" s="39"/>
    </row>
    <row r="2095" spans="4:8" x14ac:dyDescent="0.25">
      <c r="D2095" s="33"/>
      <c r="F2095" s="206"/>
      <c r="H2095" s="39"/>
    </row>
    <row r="2096" spans="4:8" x14ac:dyDescent="0.25">
      <c r="D2096" s="33"/>
      <c r="F2096" s="206"/>
      <c r="H2096" s="39"/>
    </row>
    <row r="2097" spans="4:8" x14ac:dyDescent="0.25">
      <c r="D2097" s="33"/>
      <c r="F2097" s="206"/>
      <c r="H2097" s="39"/>
    </row>
    <row r="2098" spans="4:8" x14ac:dyDescent="0.25">
      <c r="D2098" s="33"/>
      <c r="F2098" s="206"/>
      <c r="H2098" s="39"/>
    </row>
    <row r="2099" spans="4:8" x14ac:dyDescent="0.25">
      <c r="D2099" s="33"/>
      <c r="F2099" s="206"/>
      <c r="H2099" s="39"/>
    </row>
    <row r="2100" spans="4:8" x14ac:dyDescent="0.25">
      <c r="D2100" s="33"/>
      <c r="F2100" s="206"/>
      <c r="H2100" s="39"/>
    </row>
    <row r="2101" spans="4:8" x14ac:dyDescent="0.25">
      <c r="D2101" s="33"/>
      <c r="F2101" s="206"/>
      <c r="H2101" s="39"/>
    </row>
    <row r="2102" spans="4:8" x14ac:dyDescent="0.25">
      <c r="D2102" s="33"/>
      <c r="F2102" s="206"/>
      <c r="H2102" s="39"/>
    </row>
    <row r="2103" spans="4:8" x14ac:dyDescent="0.25">
      <c r="D2103" s="33"/>
      <c r="F2103" s="206"/>
      <c r="H2103" s="39"/>
    </row>
    <row r="2104" spans="4:8" x14ac:dyDescent="0.25">
      <c r="D2104" s="33"/>
      <c r="F2104" s="206"/>
      <c r="H2104" s="39"/>
    </row>
    <row r="2105" spans="4:8" x14ac:dyDescent="0.25">
      <c r="D2105" s="33"/>
      <c r="F2105" s="206"/>
      <c r="H2105" s="39"/>
    </row>
    <row r="2106" spans="4:8" x14ac:dyDescent="0.25">
      <c r="D2106" s="33"/>
      <c r="F2106" s="206"/>
      <c r="H2106" s="39"/>
    </row>
    <row r="2107" spans="4:8" x14ac:dyDescent="0.25">
      <c r="D2107" s="33"/>
      <c r="F2107" s="206"/>
      <c r="H2107" s="39"/>
    </row>
    <row r="2108" spans="4:8" x14ac:dyDescent="0.25">
      <c r="D2108" s="33"/>
      <c r="F2108" s="206"/>
      <c r="H2108" s="39"/>
    </row>
    <row r="2109" spans="4:8" x14ac:dyDescent="0.25">
      <c r="D2109" s="33"/>
      <c r="F2109" s="206"/>
      <c r="H2109" s="39"/>
    </row>
    <row r="2110" spans="4:8" x14ac:dyDescent="0.25">
      <c r="D2110" s="33"/>
      <c r="F2110" s="206"/>
      <c r="H2110" s="39"/>
    </row>
    <row r="2111" spans="4:8" x14ac:dyDescent="0.25">
      <c r="D2111" s="33"/>
      <c r="F2111" s="206"/>
      <c r="H2111" s="39"/>
    </row>
    <row r="2112" spans="4:8" x14ac:dyDescent="0.25">
      <c r="D2112" s="33"/>
      <c r="F2112" s="206"/>
      <c r="H2112" s="39"/>
    </row>
    <row r="2113" spans="4:8" x14ac:dyDescent="0.25">
      <c r="D2113" s="33"/>
      <c r="F2113" s="206"/>
      <c r="H2113" s="39"/>
    </row>
    <row r="2114" spans="4:8" x14ac:dyDescent="0.25">
      <c r="D2114" s="33"/>
      <c r="F2114" s="206"/>
      <c r="H2114" s="39"/>
    </row>
    <row r="2115" spans="4:8" x14ac:dyDescent="0.25">
      <c r="D2115" s="33"/>
      <c r="F2115" s="206"/>
      <c r="H2115" s="39"/>
    </row>
    <row r="2116" spans="4:8" x14ac:dyDescent="0.25">
      <c r="D2116" s="33"/>
      <c r="F2116" s="206"/>
      <c r="H2116" s="39"/>
    </row>
    <row r="2117" spans="4:8" x14ac:dyDescent="0.25">
      <c r="D2117" s="33"/>
      <c r="F2117" s="206"/>
      <c r="H2117" s="39"/>
    </row>
    <row r="2118" spans="4:8" x14ac:dyDescent="0.25">
      <c r="D2118" s="33"/>
      <c r="F2118" s="206"/>
      <c r="H2118" s="39"/>
    </row>
    <row r="2119" spans="4:8" x14ac:dyDescent="0.25">
      <c r="D2119" s="33"/>
      <c r="F2119" s="206"/>
      <c r="H2119" s="39"/>
    </row>
    <row r="2120" spans="4:8" x14ac:dyDescent="0.25">
      <c r="D2120" s="33"/>
      <c r="F2120" s="206"/>
      <c r="H2120" s="39"/>
    </row>
    <row r="2121" spans="4:8" x14ac:dyDescent="0.25">
      <c r="D2121" s="33"/>
      <c r="F2121" s="206"/>
      <c r="H2121" s="39"/>
    </row>
    <row r="2122" spans="4:8" x14ac:dyDescent="0.25">
      <c r="D2122" s="33"/>
      <c r="F2122" s="206"/>
      <c r="H2122" s="39"/>
    </row>
    <row r="2123" spans="4:8" x14ac:dyDescent="0.25">
      <c r="D2123" s="33"/>
      <c r="F2123" s="206"/>
      <c r="H2123" s="39"/>
    </row>
    <row r="2124" spans="4:8" x14ac:dyDescent="0.25">
      <c r="D2124" s="33"/>
      <c r="F2124" s="206"/>
      <c r="H2124" s="39"/>
    </row>
    <row r="2125" spans="4:8" x14ac:dyDescent="0.25">
      <c r="D2125" s="33"/>
      <c r="F2125" s="206"/>
      <c r="H2125" s="39"/>
    </row>
    <row r="2126" spans="4:8" x14ac:dyDescent="0.25">
      <c r="D2126" s="33"/>
      <c r="F2126" s="206"/>
      <c r="H2126" s="39"/>
    </row>
    <row r="2127" spans="4:8" x14ac:dyDescent="0.25">
      <c r="D2127" s="33"/>
      <c r="F2127" s="206"/>
      <c r="H2127" s="39"/>
    </row>
    <row r="2128" spans="4:8" x14ac:dyDescent="0.25">
      <c r="D2128" s="33"/>
      <c r="F2128" s="206"/>
      <c r="H2128" s="39"/>
    </row>
    <row r="2129" spans="4:8" x14ac:dyDescent="0.25">
      <c r="D2129" s="33"/>
      <c r="F2129" s="206"/>
      <c r="H2129" s="39"/>
    </row>
    <row r="2130" spans="4:8" x14ac:dyDescent="0.25">
      <c r="D2130" s="33"/>
      <c r="F2130" s="206"/>
      <c r="H2130" s="39"/>
    </row>
    <row r="2131" spans="4:8" x14ac:dyDescent="0.25">
      <c r="D2131" s="33"/>
      <c r="F2131" s="206"/>
      <c r="H2131" s="39"/>
    </row>
    <row r="2132" spans="4:8" x14ac:dyDescent="0.25">
      <c r="D2132" s="33"/>
      <c r="F2132" s="206"/>
      <c r="H2132" s="39"/>
    </row>
    <row r="2133" spans="4:8" x14ac:dyDescent="0.25">
      <c r="D2133" s="33"/>
      <c r="F2133" s="206"/>
      <c r="H2133" s="39"/>
    </row>
    <row r="2134" spans="4:8" x14ac:dyDescent="0.25">
      <c r="D2134" s="33"/>
      <c r="F2134" s="206"/>
      <c r="H2134" s="39"/>
    </row>
    <row r="2135" spans="4:8" x14ac:dyDescent="0.25">
      <c r="D2135" s="33"/>
      <c r="F2135" s="206"/>
      <c r="H2135" s="39"/>
    </row>
    <row r="2136" spans="4:8" x14ac:dyDescent="0.25">
      <c r="D2136" s="33"/>
      <c r="F2136" s="206"/>
      <c r="H2136" s="39"/>
    </row>
    <row r="2137" spans="4:8" x14ac:dyDescent="0.25">
      <c r="D2137" s="33"/>
      <c r="F2137" s="206"/>
      <c r="H2137" s="39"/>
    </row>
    <row r="2138" spans="4:8" x14ac:dyDescent="0.25">
      <c r="D2138" s="33"/>
      <c r="F2138" s="206"/>
      <c r="H2138" s="39"/>
    </row>
    <row r="2139" spans="4:8" x14ac:dyDescent="0.25">
      <c r="D2139" s="33"/>
      <c r="F2139" s="206"/>
      <c r="H2139" s="39"/>
    </row>
    <row r="2140" spans="4:8" x14ac:dyDescent="0.25">
      <c r="D2140" s="33"/>
      <c r="F2140" s="206"/>
      <c r="H2140" s="39"/>
    </row>
    <row r="2141" spans="4:8" x14ac:dyDescent="0.25">
      <c r="D2141" s="33"/>
      <c r="F2141" s="206"/>
      <c r="H2141" s="39"/>
    </row>
    <row r="2142" spans="4:8" x14ac:dyDescent="0.25">
      <c r="D2142" s="33"/>
      <c r="F2142" s="206"/>
      <c r="H2142" s="39"/>
    </row>
    <row r="2143" spans="4:8" x14ac:dyDescent="0.25">
      <c r="D2143" s="33"/>
      <c r="F2143" s="206"/>
      <c r="H2143" s="39"/>
    </row>
    <row r="2144" spans="4:8" x14ac:dyDescent="0.25">
      <c r="D2144" s="33"/>
      <c r="F2144" s="206"/>
      <c r="H2144" s="39"/>
    </row>
    <row r="2145" spans="4:8" x14ac:dyDescent="0.25">
      <c r="D2145" s="33"/>
      <c r="F2145" s="206"/>
      <c r="H2145" s="39"/>
    </row>
    <row r="2146" spans="4:8" x14ac:dyDescent="0.25">
      <c r="D2146" s="33"/>
      <c r="F2146" s="206"/>
      <c r="H2146" s="39"/>
    </row>
    <row r="2147" spans="4:8" x14ac:dyDescent="0.25">
      <c r="D2147" s="33"/>
      <c r="F2147" s="206"/>
      <c r="H2147" s="39"/>
    </row>
    <row r="2148" spans="4:8" x14ac:dyDescent="0.25">
      <c r="D2148" s="33"/>
      <c r="F2148" s="206"/>
      <c r="H2148" s="39"/>
    </row>
    <row r="2149" spans="4:8" x14ac:dyDescent="0.25">
      <c r="D2149" s="33"/>
      <c r="F2149" s="206"/>
      <c r="H2149" s="39"/>
    </row>
    <row r="2150" spans="4:8" x14ac:dyDescent="0.25">
      <c r="D2150" s="33"/>
      <c r="F2150" s="206"/>
      <c r="H2150" s="39"/>
    </row>
    <row r="2151" spans="4:8" x14ac:dyDescent="0.25">
      <c r="D2151" s="33"/>
      <c r="F2151" s="206"/>
      <c r="H2151" s="39"/>
    </row>
    <row r="2152" spans="4:8" x14ac:dyDescent="0.25">
      <c r="D2152" s="33"/>
      <c r="F2152" s="206"/>
      <c r="H2152" s="39"/>
    </row>
    <row r="2153" spans="4:8" x14ac:dyDescent="0.25">
      <c r="D2153" s="33"/>
      <c r="F2153" s="206"/>
      <c r="H2153" s="39"/>
    </row>
    <row r="2154" spans="4:8" x14ac:dyDescent="0.25">
      <c r="D2154" s="33"/>
      <c r="F2154" s="206"/>
      <c r="H2154" s="39"/>
    </row>
    <row r="2155" spans="4:8" x14ac:dyDescent="0.25">
      <c r="D2155" s="33"/>
      <c r="F2155" s="206"/>
      <c r="H2155" s="39"/>
    </row>
    <row r="2156" spans="4:8" x14ac:dyDescent="0.25">
      <c r="D2156" s="33"/>
      <c r="F2156" s="206"/>
      <c r="H2156" s="39"/>
    </row>
    <row r="2157" spans="4:8" x14ac:dyDescent="0.25">
      <c r="D2157" s="33"/>
      <c r="F2157" s="206"/>
      <c r="H2157" s="39"/>
    </row>
    <row r="2158" spans="4:8" x14ac:dyDescent="0.25">
      <c r="D2158" s="33"/>
      <c r="F2158" s="206"/>
      <c r="H2158" s="39"/>
    </row>
    <row r="2159" spans="4:8" x14ac:dyDescent="0.25">
      <c r="D2159" s="33"/>
      <c r="F2159" s="206"/>
      <c r="H2159" s="39"/>
    </row>
    <row r="2160" spans="4:8" x14ac:dyDescent="0.25">
      <c r="D2160" s="33"/>
      <c r="F2160" s="206"/>
      <c r="H2160" s="39"/>
    </row>
    <row r="2161" spans="4:8" x14ac:dyDescent="0.25">
      <c r="D2161" s="33"/>
      <c r="F2161" s="206"/>
      <c r="H2161" s="39"/>
    </row>
    <row r="2162" spans="4:8" x14ac:dyDescent="0.25">
      <c r="D2162" s="33"/>
      <c r="F2162" s="206"/>
      <c r="H2162" s="39"/>
    </row>
    <row r="2163" spans="4:8" x14ac:dyDescent="0.25">
      <c r="D2163" s="33"/>
      <c r="F2163" s="206"/>
      <c r="H2163" s="39"/>
    </row>
    <row r="2164" spans="4:8" x14ac:dyDescent="0.25">
      <c r="D2164" s="33"/>
      <c r="F2164" s="206"/>
      <c r="H2164" s="39"/>
    </row>
    <row r="2165" spans="4:8" x14ac:dyDescent="0.25">
      <c r="D2165" s="33"/>
      <c r="F2165" s="206"/>
      <c r="H2165" s="39"/>
    </row>
    <row r="2166" spans="4:8" x14ac:dyDescent="0.25">
      <c r="D2166" s="33"/>
      <c r="F2166" s="206"/>
      <c r="H2166" s="39"/>
    </row>
    <row r="2167" spans="4:8" x14ac:dyDescent="0.25">
      <c r="D2167" s="33"/>
      <c r="F2167" s="206"/>
      <c r="H2167" s="39"/>
    </row>
    <row r="2168" spans="4:8" x14ac:dyDescent="0.25">
      <c r="D2168" s="33"/>
      <c r="F2168" s="206"/>
      <c r="H2168" s="39"/>
    </row>
    <row r="2169" spans="4:8" x14ac:dyDescent="0.25">
      <c r="D2169" s="33"/>
      <c r="F2169" s="206"/>
      <c r="H2169" s="39"/>
    </row>
    <row r="2170" spans="4:8" x14ac:dyDescent="0.25">
      <c r="D2170" s="33"/>
      <c r="F2170" s="206"/>
      <c r="H2170" s="39"/>
    </row>
    <row r="2171" spans="4:8" x14ac:dyDescent="0.25">
      <c r="D2171" s="33"/>
      <c r="F2171" s="206"/>
      <c r="H2171" s="39"/>
    </row>
    <row r="2172" spans="4:8" x14ac:dyDescent="0.25">
      <c r="D2172" s="33"/>
      <c r="F2172" s="206"/>
      <c r="H2172" s="39"/>
    </row>
    <row r="2173" spans="4:8" x14ac:dyDescent="0.25">
      <c r="D2173" s="33"/>
      <c r="F2173" s="206"/>
      <c r="H2173" s="39"/>
    </row>
    <row r="2174" spans="4:8" x14ac:dyDescent="0.25">
      <c r="D2174" s="33"/>
      <c r="F2174" s="206"/>
      <c r="H2174" s="39"/>
    </row>
    <row r="2175" spans="4:8" x14ac:dyDescent="0.25">
      <c r="D2175" s="33"/>
      <c r="F2175" s="206"/>
      <c r="H2175" s="39"/>
    </row>
    <row r="2176" spans="4:8" x14ac:dyDescent="0.25">
      <c r="D2176" s="33"/>
      <c r="F2176" s="206"/>
      <c r="H2176" s="39"/>
    </row>
    <row r="2177" spans="4:8" x14ac:dyDescent="0.25">
      <c r="D2177" s="33"/>
      <c r="F2177" s="206"/>
      <c r="H2177" s="39"/>
    </row>
    <row r="2178" spans="4:8" x14ac:dyDescent="0.25">
      <c r="D2178" s="33"/>
      <c r="F2178" s="206"/>
      <c r="H2178" s="39"/>
    </row>
    <row r="2179" spans="4:8" x14ac:dyDescent="0.25">
      <c r="D2179" s="33"/>
      <c r="F2179" s="206"/>
      <c r="H2179" s="39"/>
    </row>
    <row r="2180" spans="4:8" x14ac:dyDescent="0.25">
      <c r="D2180" s="33"/>
      <c r="F2180" s="206"/>
      <c r="H2180" s="39"/>
    </row>
    <row r="2181" spans="4:8" x14ac:dyDescent="0.25">
      <c r="D2181" s="33"/>
      <c r="F2181" s="206"/>
      <c r="H2181" s="39"/>
    </row>
    <row r="2182" spans="4:8" x14ac:dyDescent="0.25">
      <c r="D2182" s="33"/>
      <c r="F2182" s="206"/>
      <c r="H2182" s="39"/>
    </row>
    <row r="2183" spans="4:8" x14ac:dyDescent="0.25">
      <c r="D2183" s="33"/>
      <c r="F2183" s="206"/>
      <c r="H2183" s="39"/>
    </row>
    <row r="2184" spans="4:8" x14ac:dyDescent="0.25">
      <c r="D2184" s="33"/>
      <c r="F2184" s="206"/>
      <c r="H2184" s="39"/>
    </row>
    <row r="2185" spans="4:8" x14ac:dyDescent="0.25">
      <c r="D2185" s="33"/>
      <c r="F2185" s="206"/>
      <c r="H2185" s="39"/>
    </row>
    <row r="2186" spans="4:8" x14ac:dyDescent="0.25">
      <c r="D2186" s="33"/>
      <c r="F2186" s="206"/>
      <c r="H2186" s="39"/>
    </row>
    <row r="2187" spans="4:8" x14ac:dyDescent="0.25">
      <c r="D2187" s="33"/>
      <c r="F2187" s="206"/>
      <c r="H2187" s="39"/>
    </row>
    <row r="2188" spans="4:8" x14ac:dyDescent="0.25">
      <c r="D2188" s="33"/>
      <c r="F2188" s="206"/>
      <c r="H2188" s="39"/>
    </row>
    <row r="2189" spans="4:8" x14ac:dyDescent="0.25">
      <c r="D2189" s="33"/>
      <c r="F2189" s="206"/>
      <c r="H2189" s="39"/>
    </row>
    <row r="2190" spans="4:8" x14ac:dyDescent="0.25">
      <c r="D2190" s="33"/>
      <c r="F2190" s="206"/>
      <c r="H2190" s="39"/>
    </row>
    <row r="2191" spans="4:8" x14ac:dyDescent="0.25">
      <c r="D2191" s="33"/>
      <c r="F2191" s="206"/>
      <c r="H2191" s="39"/>
    </row>
    <row r="2192" spans="4:8" x14ac:dyDescent="0.25">
      <c r="D2192" s="33"/>
      <c r="F2192" s="206"/>
      <c r="H2192" s="39"/>
    </row>
    <row r="2193" spans="4:8" x14ac:dyDescent="0.25">
      <c r="D2193" s="33"/>
      <c r="F2193" s="206"/>
      <c r="H2193" s="39"/>
    </row>
    <row r="2194" spans="4:8" x14ac:dyDescent="0.25">
      <c r="D2194" s="33"/>
      <c r="F2194" s="206"/>
      <c r="H2194" s="39"/>
    </row>
    <row r="2195" spans="4:8" x14ac:dyDescent="0.25">
      <c r="D2195" s="33"/>
      <c r="F2195" s="206"/>
      <c r="H2195" s="39"/>
    </row>
    <row r="2196" spans="4:8" x14ac:dyDescent="0.25">
      <c r="D2196" s="33"/>
      <c r="F2196" s="206"/>
      <c r="H2196" s="39"/>
    </row>
    <row r="2197" spans="4:8" x14ac:dyDescent="0.25">
      <c r="D2197" s="33"/>
      <c r="F2197" s="206"/>
      <c r="H2197" s="39"/>
    </row>
    <row r="2198" spans="4:8" x14ac:dyDescent="0.25">
      <c r="D2198" s="33"/>
      <c r="F2198" s="206"/>
      <c r="H2198" s="39"/>
    </row>
    <row r="2199" spans="4:8" x14ac:dyDescent="0.25">
      <c r="D2199" s="33"/>
      <c r="F2199" s="206"/>
      <c r="H2199" s="39"/>
    </row>
    <row r="2200" spans="4:8" x14ac:dyDescent="0.25">
      <c r="D2200" s="33"/>
      <c r="F2200" s="206"/>
      <c r="H2200" s="39"/>
    </row>
    <row r="2201" spans="4:8" x14ac:dyDescent="0.25">
      <c r="D2201" s="33"/>
      <c r="F2201" s="206"/>
      <c r="H2201" s="39"/>
    </row>
    <row r="2202" spans="4:8" x14ac:dyDescent="0.25">
      <c r="D2202" s="33"/>
      <c r="F2202" s="206"/>
      <c r="H2202" s="39"/>
    </row>
    <row r="2203" spans="4:8" x14ac:dyDescent="0.25">
      <c r="D2203" s="33"/>
      <c r="F2203" s="206"/>
      <c r="H2203" s="39"/>
    </row>
    <row r="2204" spans="4:8" x14ac:dyDescent="0.25">
      <c r="D2204" s="33"/>
      <c r="F2204" s="206"/>
      <c r="H2204" s="39"/>
    </row>
    <row r="2205" spans="4:8" x14ac:dyDescent="0.25">
      <c r="D2205" s="33"/>
      <c r="F2205" s="206"/>
      <c r="H2205" s="39"/>
    </row>
    <row r="2206" spans="4:8" x14ac:dyDescent="0.25">
      <c r="D2206" s="33"/>
      <c r="F2206" s="206"/>
      <c r="H2206" s="39"/>
    </row>
    <row r="2207" spans="4:8" x14ac:dyDescent="0.25">
      <c r="D2207" s="33"/>
      <c r="F2207" s="206"/>
      <c r="H2207" s="39"/>
    </row>
    <row r="2208" spans="4:8" x14ac:dyDescent="0.25">
      <c r="D2208" s="33"/>
      <c r="F2208" s="206"/>
      <c r="H2208" s="39"/>
    </row>
    <row r="2209" spans="4:8" x14ac:dyDescent="0.25">
      <c r="D2209" s="33"/>
      <c r="F2209" s="206"/>
      <c r="H2209" s="39"/>
    </row>
    <row r="2210" spans="4:8" x14ac:dyDescent="0.25">
      <c r="D2210" s="33"/>
      <c r="F2210" s="206"/>
      <c r="H2210" s="39"/>
    </row>
    <row r="2211" spans="4:8" x14ac:dyDescent="0.25">
      <c r="D2211" s="33"/>
      <c r="F2211" s="206"/>
      <c r="H2211" s="39"/>
    </row>
    <row r="2212" spans="4:8" x14ac:dyDescent="0.25">
      <c r="D2212" s="33"/>
      <c r="F2212" s="206"/>
      <c r="H2212" s="39"/>
    </row>
    <row r="2213" spans="4:8" x14ac:dyDescent="0.25">
      <c r="D2213" s="33"/>
      <c r="F2213" s="206"/>
      <c r="H2213" s="39"/>
    </row>
    <row r="2214" spans="4:8" x14ac:dyDescent="0.25">
      <c r="D2214" s="33"/>
      <c r="F2214" s="206"/>
      <c r="H2214" s="39"/>
    </row>
    <row r="2215" spans="4:8" x14ac:dyDescent="0.25">
      <c r="D2215" s="33"/>
      <c r="F2215" s="206"/>
      <c r="H2215" s="39"/>
    </row>
    <row r="2216" spans="4:8" x14ac:dyDescent="0.25">
      <c r="D2216" s="33"/>
      <c r="F2216" s="206"/>
      <c r="H2216" s="39"/>
    </row>
    <row r="2217" spans="4:8" x14ac:dyDescent="0.25">
      <c r="D2217" s="33"/>
      <c r="F2217" s="206"/>
      <c r="H2217" s="39"/>
    </row>
    <row r="2218" spans="4:8" x14ac:dyDescent="0.25">
      <c r="D2218" s="33"/>
      <c r="F2218" s="206"/>
      <c r="H2218" s="39"/>
    </row>
    <row r="2219" spans="4:8" x14ac:dyDescent="0.25">
      <c r="D2219" s="33"/>
      <c r="F2219" s="206"/>
      <c r="H2219" s="39"/>
    </row>
    <row r="2220" spans="4:8" x14ac:dyDescent="0.25">
      <c r="D2220" s="33"/>
      <c r="F2220" s="206"/>
      <c r="H2220" s="39"/>
    </row>
    <row r="2221" spans="4:8" x14ac:dyDescent="0.25">
      <c r="D2221" s="33"/>
      <c r="F2221" s="206"/>
      <c r="H2221" s="39"/>
    </row>
    <row r="2222" spans="4:8" x14ac:dyDescent="0.25">
      <c r="D2222" s="33"/>
      <c r="F2222" s="206"/>
      <c r="H2222" s="39"/>
    </row>
    <row r="2223" spans="4:8" x14ac:dyDescent="0.25">
      <c r="D2223" s="33"/>
      <c r="F2223" s="206"/>
      <c r="H2223" s="39"/>
    </row>
    <row r="2224" spans="4:8" x14ac:dyDescent="0.25">
      <c r="D2224" s="33"/>
      <c r="F2224" s="206"/>
      <c r="H2224" s="39"/>
    </row>
    <row r="2225" spans="4:8" x14ac:dyDescent="0.25">
      <c r="D2225" s="33"/>
      <c r="F2225" s="206"/>
      <c r="H2225" s="39"/>
    </row>
    <row r="2226" spans="4:8" x14ac:dyDescent="0.25">
      <c r="D2226" s="33"/>
      <c r="F2226" s="206"/>
      <c r="H2226" s="39"/>
    </row>
    <row r="2227" spans="4:8" x14ac:dyDescent="0.25">
      <c r="D2227" s="33"/>
      <c r="F2227" s="206"/>
      <c r="H2227" s="39"/>
    </row>
    <row r="2228" spans="4:8" x14ac:dyDescent="0.25">
      <c r="D2228" s="33"/>
      <c r="F2228" s="206"/>
      <c r="H2228" s="39"/>
    </row>
    <row r="2229" spans="4:8" x14ac:dyDescent="0.25">
      <c r="D2229" s="33"/>
      <c r="F2229" s="206"/>
      <c r="H2229" s="39"/>
    </row>
    <row r="2230" spans="4:8" x14ac:dyDescent="0.25">
      <c r="D2230" s="33"/>
      <c r="F2230" s="206"/>
      <c r="H2230" s="39"/>
    </row>
    <row r="2231" spans="4:8" x14ac:dyDescent="0.25">
      <c r="D2231" s="33"/>
      <c r="F2231" s="206"/>
      <c r="H2231" s="39"/>
    </row>
    <row r="2232" spans="4:8" x14ac:dyDescent="0.25">
      <c r="D2232" s="33"/>
      <c r="F2232" s="206"/>
      <c r="H2232" s="39"/>
    </row>
    <row r="2233" spans="4:8" x14ac:dyDescent="0.25">
      <c r="D2233" s="33"/>
      <c r="F2233" s="206"/>
      <c r="H2233" s="39"/>
    </row>
    <row r="2234" spans="4:8" x14ac:dyDescent="0.25">
      <c r="D2234" s="33"/>
      <c r="F2234" s="206"/>
      <c r="H2234" s="39"/>
    </row>
    <row r="2235" spans="4:8" x14ac:dyDescent="0.25">
      <c r="D2235" s="33"/>
      <c r="F2235" s="206"/>
      <c r="H2235" s="39"/>
    </row>
    <row r="2236" spans="4:8" x14ac:dyDescent="0.25">
      <c r="D2236" s="33"/>
      <c r="F2236" s="206"/>
      <c r="H2236" s="39"/>
    </row>
    <row r="2237" spans="4:8" x14ac:dyDescent="0.25">
      <c r="D2237" s="33"/>
      <c r="F2237" s="206"/>
      <c r="H2237" s="39"/>
    </row>
    <row r="2238" spans="4:8" x14ac:dyDescent="0.25">
      <c r="D2238" s="33"/>
      <c r="F2238" s="206"/>
      <c r="H2238" s="39"/>
    </row>
    <row r="2239" spans="4:8" x14ac:dyDescent="0.25">
      <c r="D2239" s="33"/>
      <c r="F2239" s="206"/>
      <c r="H2239" s="39"/>
    </row>
    <row r="2240" spans="4:8" x14ac:dyDescent="0.25">
      <c r="D2240" s="33"/>
      <c r="F2240" s="206"/>
      <c r="H2240" s="39"/>
    </row>
    <row r="2241" spans="4:8" x14ac:dyDescent="0.25">
      <c r="D2241" s="33"/>
      <c r="F2241" s="206"/>
      <c r="H2241" s="39"/>
    </row>
    <row r="2242" spans="4:8" x14ac:dyDescent="0.25">
      <c r="D2242" s="33"/>
      <c r="F2242" s="206"/>
      <c r="H2242" s="39"/>
    </row>
    <row r="2243" spans="4:8" x14ac:dyDescent="0.25">
      <c r="D2243" s="33"/>
      <c r="F2243" s="206"/>
      <c r="H2243" s="39"/>
    </row>
    <row r="2244" spans="4:8" x14ac:dyDescent="0.25">
      <c r="D2244" s="33"/>
      <c r="F2244" s="206"/>
      <c r="H2244" s="39"/>
    </row>
    <row r="2245" spans="4:8" x14ac:dyDescent="0.25">
      <c r="D2245" s="33"/>
      <c r="F2245" s="206"/>
      <c r="H2245" s="39"/>
    </row>
    <row r="2246" spans="4:8" x14ac:dyDescent="0.25">
      <c r="D2246" s="33"/>
      <c r="F2246" s="206"/>
      <c r="H2246" s="39"/>
    </row>
    <row r="2247" spans="4:8" x14ac:dyDescent="0.25">
      <c r="D2247" s="33"/>
      <c r="F2247" s="206"/>
      <c r="H2247" s="39"/>
    </row>
    <row r="2248" spans="4:8" x14ac:dyDescent="0.25">
      <c r="D2248" s="33"/>
      <c r="F2248" s="206"/>
      <c r="H2248" s="39"/>
    </row>
    <row r="2249" spans="4:8" x14ac:dyDescent="0.25">
      <c r="D2249" s="33"/>
      <c r="F2249" s="206"/>
      <c r="H2249" s="39"/>
    </row>
    <row r="2250" spans="4:8" x14ac:dyDescent="0.25">
      <c r="D2250" s="33"/>
      <c r="F2250" s="206"/>
      <c r="H2250" s="39"/>
    </row>
    <row r="2251" spans="4:8" x14ac:dyDescent="0.25">
      <c r="D2251" s="33"/>
      <c r="F2251" s="206"/>
      <c r="H2251" s="39"/>
    </row>
    <row r="2252" spans="4:8" x14ac:dyDescent="0.25">
      <c r="D2252" s="33"/>
      <c r="F2252" s="206"/>
      <c r="H2252" s="39"/>
    </row>
    <row r="2253" spans="4:8" x14ac:dyDescent="0.25">
      <c r="D2253" s="33"/>
      <c r="F2253" s="206"/>
      <c r="H2253" s="39"/>
    </row>
    <row r="2254" spans="4:8" x14ac:dyDescent="0.25">
      <c r="D2254" s="33"/>
      <c r="F2254" s="206"/>
      <c r="H2254" s="39"/>
    </row>
    <row r="2255" spans="4:8" x14ac:dyDescent="0.25">
      <c r="D2255" s="33"/>
      <c r="F2255" s="206"/>
      <c r="H2255" s="39"/>
    </row>
    <row r="2256" spans="4:8" x14ac:dyDescent="0.25">
      <c r="D2256" s="33"/>
      <c r="F2256" s="206"/>
      <c r="H2256" s="39"/>
    </row>
    <row r="2257" spans="4:8" x14ac:dyDescent="0.25">
      <c r="D2257" s="33"/>
      <c r="F2257" s="206"/>
      <c r="H2257" s="39"/>
    </row>
    <row r="2258" spans="4:8" x14ac:dyDescent="0.25">
      <c r="D2258" s="33"/>
      <c r="F2258" s="206"/>
      <c r="H2258" s="39"/>
    </row>
    <row r="2259" spans="4:8" x14ac:dyDescent="0.25">
      <c r="D2259" s="33"/>
      <c r="F2259" s="206"/>
      <c r="H2259" s="39"/>
    </row>
    <row r="2260" spans="4:8" x14ac:dyDescent="0.25">
      <c r="D2260" s="33"/>
      <c r="F2260" s="206"/>
      <c r="H2260" s="39"/>
    </row>
    <row r="2261" spans="4:8" x14ac:dyDescent="0.25">
      <c r="D2261" s="33"/>
      <c r="F2261" s="206"/>
      <c r="H2261" s="39"/>
    </row>
    <row r="2262" spans="4:8" x14ac:dyDescent="0.25">
      <c r="D2262" s="33"/>
      <c r="F2262" s="206"/>
      <c r="H2262" s="39"/>
    </row>
    <row r="2263" spans="4:8" x14ac:dyDescent="0.25">
      <c r="D2263" s="33"/>
      <c r="F2263" s="206"/>
      <c r="H2263" s="39"/>
    </row>
    <row r="2264" spans="4:8" x14ac:dyDescent="0.25">
      <c r="D2264" s="33"/>
      <c r="F2264" s="206"/>
      <c r="H2264" s="39"/>
    </row>
    <row r="2265" spans="4:8" x14ac:dyDescent="0.25">
      <c r="D2265" s="33"/>
      <c r="F2265" s="206"/>
      <c r="H2265" s="39"/>
    </row>
    <row r="2266" spans="4:8" x14ac:dyDescent="0.25">
      <c r="D2266" s="33"/>
      <c r="F2266" s="206"/>
      <c r="H2266" s="39"/>
    </row>
    <row r="2267" spans="4:8" x14ac:dyDescent="0.25">
      <c r="D2267" s="33"/>
      <c r="F2267" s="206"/>
      <c r="H2267" s="39"/>
    </row>
    <row r="2268" spans="4:8" x14ac:dyDescent="0.25">
      <c r="D2268" s="33"/>
      <c r="F2268" s="206"/>
      <c r="H2268" s="39"/>
    </row>
    <row r="2269" spans="4:8" x14ac:dyDescent="0.25">
      <c r="D2269" s="33"/>
      <c r="F2269" s="206"/>
      <c r="H2269" s="39"/>
    </row>
    <row r="2270" spans="4:8" x14ac:dyDescent="0.25">
      <c r="D2270" s="33"/>
      <c r="F2270" s="206"/>
      <c r="H2270" s="39"/>
    </row>
    <row r="2271" spans="4:8" x14ac:dyDescent="0.25">
      <c r="D2271" s="33"/>
      <c r="F2271" s="206"/>
      <c r="H2271" s="39"/>
    </row>
    <row r="2272" spans="4:8" x14ac:dyDescent="0.25">
      <c r="D2272" s="33"/>
      <c r="F2272" s="206"/>
      <c r="H2272" s="39"/>
    </row>
    <row r="2273" spans="4:8" x14ac:dyDescent="0.25">
      <c r="D2273" s="33"/>
      <c r="F2273" s="206"/>
      <c r="H2273" s="39"/>
    </row>
    <row r="2274" spans="4:8" x14ac:dyDescent="0.25">
      <c r="D2274" s="33"/>
      <c r="F2274" s="206"/>
      <c r="H2274" s="39"/>
    </row>
    <row r="2275" spans="4:8" x14ac:dyDescent="0.25">
      <c r="D2275" s="33"/>
      <c r="F2275" s="206"/>
      <c r="H2275" s="39"/>
    </row>
    <row r="2276" spans="4:8" x14ac:dyDescent="0.25">
      <c r="D2276" s="33"/>
      <c r="F2276" s="206"/>
      <c r="H2276" s="39"/>
    </row>
    <row r="2277" spans="4:8" x14ac:dyDescent="0.25">
      <c r="D2277" s="33"/>
      <c r="F2277" s="206"/>
      <c r="H2277" s="39"/>
    </row>
    <row r="2278" spans="4:8" x14ac:dyDescent="0.25">
      <c r="D2278" s="33"/>
      <c r="F2278" s="206"/>
      <c r="H2278" s="39"/>
    </row>
    <row r="2279" spans="4:8" x14ac:dyDescent="0.25">
      <c r="D2279" s="33"/>
      <c r="F2279" s="206"/>
      <c r="H2279" s="39"/>
    </row>
    <row r="2280" spans="4:8" x14ac:dyDescent="0.25">
      <c r="D2280" s="33"/>
      <c r="F2280" s="206"/>
      <c r="H2280" s="39"/>
    </row>
    <row r="2281" spans="4:8" x14ac:dyDescent="0.25">
      <c r="D2281" s="33"/>
      <c r="F2281" s="206"/>
      <c r="H2281" s="39"/>
    </row>
    <row r="2282" spans="4:8" x14ac:dyDescent="0.25">
      <c r="D2282" s="33"/>
      <c r="F2282" s="206"/>
      <c r="H2282" s="39"/>
    </row>
    <row r="2283" spans="4:8" x14ac:dyDescent="0.25">
      <c r="D2283" s="33"/>
      <c r="F2283" s="206"/>
      <c r="H2283" s="39"/>
    </row>
    <row r="2284" spans="4:8" x14ac:dyDescent="0.25">
      <c r="D2284" s="33"/>
      <c r="F2284" s="206"/>
      <c r="H2284" s="39"/>
    </row>
    <row r="2285" spans="4:8" x14ac:dyDescent="0.25">
      <c r="D2285" s="33"/>
      <c r="F2285" s="206"/>
      <c r="H2285" s="39"/>
    </row>
    <row r="2286" spans="4:8" x14ac:dyDescent="0.25">
      <c r="D2286" s="33"/>
      <c r="F2286" s="206"/>
      <c r="H2286" s="39"/>
    </row>
    <row r="2287" spans="4:8" x14ac:dyDescent="0.25">
      <c r="D2287" s="33"/>
      <c r="F2287" s="206"/>
      <c r="H2287" s="39"/>
    </row>
    <row r="2288" spans="4:8" x14ac:dyDescent="0.25">
      <c r="D2288" s="33"/>
      <c r="F2288" s="206"/>
      <c r="H2288" s="39"/>
    </row>
    <row r="2289" spans="4:8" x14ac:dyDescent="0.25">
      <c r="D2289" s="33"/>
      <c r="F2289" s="206"/>
      <c r="H2289" s="39"/>
    </row>
    <row r="2290" spans="4:8" x14ac:dyDescent="0.25">
      <c r="D2290" s="33"/>
      <c r="F2290" s="206"/>
      <c r="H2290" s="39"/>
    </row>
    <row r="2291" spans="4:8" x14ac:dyDescent="0.25">
      <c r="D2291" s="33"/>
      <c r="F2291" s="206"/>
      <c r="H2291" s="39"/>
    </row>
    <row r="2292" spans="4:8" x14ac:dyDescent="0.25">
      <c r="D2292" s="33"/>
      <c r="F2292" s="206"/>
      <c r="H2292" s="39"/>
    </row>
    <row r="2293" spans="4:8" x14ac:dyDescent="0.25">
      <c r="D2293" s="33"/>
      <c r="F2293" s="206"/>
      <c r="H2293" s="39"/>
    </row>
    <row r="2294" spans="4:8" x14ac:dyDescent="0.25">
      <c r="D2294" s="33"/>
      <c r="F2294" s="206"/>
      <c r="H2294" s="39"/>
    </row>
    <row r="2295" spans="4:8" x14ac:dyDescent="0.25">
      <c r="D2295" s="33"/>
      <c r="F2295" s="206"/>
      <c r="H2295" s="39"/>
    </row>
    <row r="2296" spans="4:8" x14ac:dyDescent="0.25">
      <c r="D2296" s="33"/>
      <c r="F2296" s="206"/>
      <c r="H2296" s="39"/>
    </row>
    <row r="2297" spans="4:8" x14ac:dyDescent="0.25">
      <c r="D2297" s="33"/>
      <c r="F2297" s="206"/>
      <c r="H2297" s="39"/>
    </row>
    <row r="2298" spans="4:8" x14ac:dyDescent="0.25">
      <c r="D2298" s="33"/>
      <c r="F2298" s="206"/>
      <c r="H2298" s="39"/>
    </row>
    <row r="2299" spans="4:8" x14ac:dyDescent="0.25">
      <c r="D2299" s="33"/>
      <c r="F2299" s="206"/>
      <c r="H2299" s="39"/>
    </row>
    <row r="2300" spans="4:8" x14ac:dyDescent="0.25">
      <c r="D2300" s="33"/>
      <c r="F2300" s="206"/>
      <c r="H2300" s="39"/>
    </row>
    <row r="2301" spans="4:8" x14ac:dyDescent="0.25">
      <c r="D2301" s="33"/>
      <c r="F2301" s="206"/>
      <c r="H2301" s="39"/>
    </row>
    <row r="2302" spans="4:8" x14ac:dyDescent="0.25">
      <c r="D2302" s="33"/>
      <c r="F2302" s="206"/>
      <c r="H2302" s="39"/>
    </row>
    <row r="2303" spans="4:8" x14ac:dyDescent="0.25">
      <c r="D2303" s="33"/>
      <c r="F2303" s="206"/>
      <c r="H2303" s="39"/>
    </row>
    <row r="2304" spans="4:8" x14ac:dyDescent="0.25">
      <c r="D2304" s="33"/>
      <c r="F2304" s="206"/>
      <c r="H2304" s="39"/>
    </row>
    <row r="2305" spans="4:8" x14ac:dyDescent="0.25">
      <c r="D2305" s="33"/>
      <c r="F2305" s="206"/>
      <c r="H2305" s="39"/>
    </row>
    <row r="2306" spans="4:8" x14ac:dyDescent="0.25">
      <c r="D2306" s="33"/>
      <c r="F2306" s="206"/>
      <c r="H2306" s="39"/>
    </row>
    <row r="2307" spans="4:8" x14ac:dyDescent="0.25">
      <c r="D2307" s="33"/>
      <c r="F2307" s="206"/>
      <c r="H2307" s="39"/>
    </row>
    <row r="2308" spans="4:8" x14ac:dyDescent="0.25">
      <c r="D2308" s="33"/>
      <c r="F2308" s="206"/>
      <c r="H2308" s="39"/>
    </row>
    <row r="2309" spans="4:8" x14ac:dyDescent="0.25">
      <c r="D2309" s="33"/>
      <c r="F2309" s="206"/>
      <c r="H2309" s="39"/>
    </row>
    <row r="2310" spans="4:8" x14ac:dyDescent="0.25">
      <c r="D2310" s="33"/>
      <c r="F2310" s="206"/>
      <c r="H2310" s="39"/>
    </row>
    <row r="2311" spans="4:8" x14ac:dyDescent="0.25">
      <c r="D2311" s="33"/>
      <c r="F2311" s="206"/>
      <c r="H2311" s="39"/>
    </row>
    <row r="2312" spans="4:8" x14ac:dyDescent="0.25">
      <c r="D2312" s="33"/>
      <c r="F2312" s="206"/>
      <c r="H2312" s="39"/>
    </row>
    <row r="2313" spans="4:8" x14ac:dyDescent="0.25">
      <c r="D2313" s="33"/>
      <c r="F2313" s="206"/>
      <c r="H2313" s="39"/>
    </row>
    <row r="2314" spans="4:8" x14ac:dyDescent="0.25">
      <c r="D2314" s="33"/>
      <c r="F2314" s="206"/>
      <c r="H2314" s="39"/>
    </row>
    <row r="2315" spans="4:8" x14ac:dyDescent="0.25">
      <c r="D2315" s="33"/>
      <c r="F2315" s="206"/>
      <c r="H2315" s="39"/>
    </row>
    <row r="2316" spans="4:8" x14ac:dyDescent="0.25">
      <c r="D2316" s="33"/>
      <c r="F2316" s="206"/>
      <c r="H2316" s="39"/>
    </row>
    <row r="2317" spans="4:8" x14ac:dyDescent="0.25">
      <c r="D2317" s="33"/>
      <c r="F2317" s="206"/>
      <c r="H2317" s="39"/>
    </row>
    <row r="2318" spans="4:8" x14ac:dyDescent="0.25">
      <c r="D2318" s="33"/>
      <c r="F2318" s="206"/>
      <c r="H2318" s="39"/>
    </row>
    <row r="2319" spans="4:8" x14ac:dyDescent="0.25">
      <c r="D2319" s="33"/>
      <c r="F2319" s="206"/>
      <c r="H2319" s="39"/>
    </row>
    <row r="2320" spans="4:8" x14ac:dyDescent="0.25">
      <c r="D2320" s="33"/>
      <c r="F2320" s="206"/>
      <c r="H2320" s="39"/>
    </row>
    <row r="2321" spans="4:8" x14ac:dyDescent="0.25">
      <c r="D2321" s="33"/>
      <c r="F2321" s="206"/>
      <c r="H2321" s="39"/>
    </row>
    <row r="2322" spans="4:8" x14ac:dyDescent="0.25">
      <c r="D2322" s="33"/>
      <c r="F2322" s="206"/>
      <c r="H2322" s="39"/>
    </row>
    <row r="2323" spans="4:8" x14ac:dyDescent="0.25">
      <c r="D2323" s="33"/>
      <c r="F2323" s="206"/>
      <c r="H2323" s="39"/>
    </row>
    <row r="2324" spans="4:8" x14ac:dyDescent="0.25">
      <c r="D2324" s="33"/>
      <c r="F2324" s="206"/>
      <c r="H2324" s="39"/>
    </row>
    <row r="2325" spans="4:8" x14ac:dyDescent="0.25">
      <c r="D2325" s="33"/>
      <c r="F2325" s="206"/>
      <c r="H2325" s="39"/>
    </row>
    <row r="2326" spans="4:8" x14ac:dyDescent="0.25">
      <c r="D2326" s="33"/>
      <c r="F2326" s="206"/>
      <c r="H2326" s="39"/>
    </row>
    <row r="2327" spans="4:8" x14ac:dyDescent="0.25">
      <c r="D2327" s="33"/>
      <c r="F2327" s="206"/>
      <c r="H2327" s="39"/>
    </row>
    <row r="2328" spans="4:8" x14ac:dyDescent="0.25">
      <c r="D2328" s="33"/>
      <c r="F2328" s="206"/>
      <c r="H2328" s="39"/>
    </row>
    <row r="2329" spans="4:8" x14ac:dyDescent="0.25">
      <c r="D2329" s="33"/>
      <c r="F2329" s="206"/>
      <c r="H2329" s="39"/>
    </row>
    <row r="2330" spans="4:8" x14ac:dyDescent="0.25">
      <c r="D2330" s="33"/>
      <c r="F2330" s="206"/>
      <c r="H2330" s="39"/>
    </row>
    <row r="2331" spans="4:8" x14ac:dyDescent="0.25">
      <c r="D2331" s="33"/>
      <c r="F2331" s="206"/>
      <c r="H2331" s="39"/>
    </row>
    <row r="2332" spans="4:8" x14ac:dyDescent="0.25">
      <c r="D2332" s="33"/>
      <c r="F2332" s="206"/>
      <c r="H2332" s="39"/>
    </row>
    <row r="2333" spans="4:8" x14ac:dyDescent="0.25">
      <c r="D2333" s="33"/>
      <c r="F2333" s="206"/>
      <c r="H2333" s="39"/>
    </row>
    <row r="2334" spans="4:8" x14ac:dyDescent="0.25">
      <c r="D2334" s="33"/>
      <c r="F2334" s="206"/>
      <c r="H2334" s="39"/>
    </row>
    <row r="2335" spans="4:8" x14ac:dyDescent="0.25">
      <c r="D2335" s="33"/>
      <c r="F2335" s="206"/>
      <c r="H2335" s="39"/>
    </row>
    <row r="2336" spans="4:8" x14ac:dyDescent="0.25">
      <c r="D2336" s="33"/>
      <c r="F2336" s="206"/>
      <c r="H2336" s="39"/>
    </row>
    <row r="2337" spans="4:8" x14ac:dyDescent="0.25">
      <c r="D2337" s="33"/>
      <c r="F2337" s="206"/>
      <c r="H2337" s="39"/>
    </row>
    <row r="2338" spans="4:8" x14ac:dyDescent="0.25">
      <c r="D2338" s="33"/>
      <c r="F2338" s="206"/>
      <c r="H2338" s="39"/>
    </row>
    <row r="2339" spans="4:8" x14ac:dyDescent="0.25">
      <c r="D2339" s="33"/>
      <c r="F2339" s="206"/>
      <c r="H2339" s="39"/>
    </row>
    <row r="2340" spans="4:8" x14ac:dyDescent="0.25">
      <c r="D2340" s="33"/>
      <c r="F2340" s="206"/>
      <c r="H2340" s="39"/>
    </row>
    <row r="2341" spans="4:8" x14ac:dyDescent="0.25">
      <c r="D2341" s="33"/>
      <c r="F2341" s="206"/>
      <c r="H2341" s="39"/>
    </row>
    <row r="2342" spans="4:8" x14ac:dyDescent="0.25">
      <c r="D2342" s="33"/>
      <c r="F2342" s="206"/>
      <c r="H2342" s="39"/>
    </row>
    <row r="2343" spans="4:8" x14ac:dyDescent="0.25">
      <c r="D2343" s="33"/>
      <c r="F2343" s="206"/>
      <c r="H2343" s="39"/>
    </row>
    <row r="2344" spans="4:8" x14ac:dyDescent="0.25">
      <c r="D2344" s="33"/>
      <c r="F2344" s="206"/>
      <c r="H2344" s="39"/>
    </row>
    <row r="2345" spans="4:8" x14ac:dyDescent="0.25">
      <c r="D2345" s="33"/>
      <c r="F2345" s="206"/>
      <c r="H2345" s="39"/>
    </row>
    <row r="2346" spans="4:8" x14ac:dyDescent="0.25">
      <c r="D2346" s="33"/>
      <c r="F2346" s="206"/>
      <c r="H2346" s="39"/>
    </row>
    <row r="2347" spans="4:8" x14ac:dyDescent="0.25">
      <c r="D2347" s="33"/>
      <c r="F2347" s="206"/>
      <c r="H2347" s="39"/>
    </row>
    <row r="2348" spans="4:8" x14ac:dyDescent="0.25">
      <c r="D2348" s="33"/>
      <c r="F2348" s="206"/>
      <c r="H2348" s="39"/>
    </row>
    <row r="2349" spans="4:8" x14ac:dyDescent="0.25">
      <c r="D2349" s="33"/>
      <c r="F2349" s="206"/>
      <c r="H2349" s="39"/>
    </row>
    <row r="2350" spans="4:8" x14ac:dyDescent="0.25">
      <c r="D2350" s="33"/>
      <c r="F2350" s="206"/>
      <c r="H2350" s="39"/>
    </row>
    <row r="2351" spans="4:8" x14ac:dyDescent="0.25">
      <c r="D2351" s="33"/>
      <c r="F2351" s="206"/>
      <c r="H2351" s="39"/>
    </row>
    <row r="2352" spans="4:8" x14ac:dyDescent="0.25">
      <c r="D2352" s="33"/>
      <c r="F2352" s="206"/>
      <c r="H2352" s="39"/>
    </row>
    <row r="2353" spans="4:8" x14ac:dyDescent="0.25">
      <c r="D2353" s="33"/>
      <c r="F2353" s="206"/>
      <c r="H2353" s="39"/>
    </row>
    <row r="2354" spans="4:8" x14ac:dyDescent="0.25">
      <c r="D2354" s="33"/>
      <c r="F2354" s="206"/>
      <c r="H2354" s="39"/>
    </row>
    <row r="2355" spans="4:8" x14ac:dyDescent="0.25">
      <c r="D2355" s="33"/>
      <c r="F2355" s="206"/>
      <c r="H2355" s="39"/>
    </row>
    <row r="2356" spans="4:8" x14ac:dyDescent="0.25">
      <c r="D2356" s="33"/>
      <c r="F2356" s="206"/>
      <c r="H2356" s="39"/>
    </row>
    <row r="2357" spans="4:8" x14ac:dyDescent="0.25">
      <c r="D2357" s="33"/>
      <c r="F2357" s="206"/>
      <c r="H2357" s="39"/>
    </row>
    <row r="2358" spans="4:8" x14ac:dyDescent="0.25">
      <c r="D2358" s="33"/>
      <c r="F2358" s="206"/>
      <c r="H2358" s="39"/>
    </row>
    <row r="2359" spans="4:8" x14ac:dyDescent="0.25">
      <c r="D2359" s="33"/>
      <c r="F2359" s="206"/>
      <c r="H2359" s="39"/>
    </row>
    <row r="2360" spans="4:8" x14ac:dyDescent="0.25">
      <c r="D2360" s="33"/>
      <c r="F2360" s="206"/>
      <c r="H2360" s="39"/>
    </row>
    <row r="2361" spans="4:8" x14ac:dyDescent="0.25">
      <c r="D2361" s="33"/>
      <c r="F2361" s="206"/>
      <c r="H2361" s="39"/>
    </row>
    <row r="2362" spans="4:8" x14ac:dyDescent="0.25">
      <c r="D2362" s="33"/>
      <c r="F2362" s="206"/>
      <c r="H2362" s="39"/>
    </row>
    <row r="2363" spans="4:8" x14ac:dyDescent="0.25">
      <c r="D2363" s="33"/>
      <c r="F2363" s="206"/>
      <c r="H2363" s="39"/>
    </row>
    <row r="2364" spans="4:8" x14ac:dyDescent="0.25">
      <c r="D2364" s="33"/>
      <c r="F2364" s="206"/>
      <c r="H2364" s="39"/>
    </row>
    <row r="2365" spans="4:8" x14ac:dyDescent="0.25">
      <c r="D2365" s="33"/>
      <c r="F2365" s="206"/>
      <c r="H2365" s="39"/>
    </row>
    <row r="2366" spans="4:8" x14ac:dyDescent="0.25">
      <c r="D2366" s="33"/>
      <c r="F2366" s="206"/>
      <c r="H2366" s="39"/>
    </row>
    <row r="2367" spans="4:8" x14ac:dyDescent="0.25">
      <c r="D2367" s="33"/>
      <c r="F2367" s="206"/>
      <c r="H2367" s="39"/>
    </row>
    <row r="2368" spans="4:8" x14ac:dyDescent="0.25">
      <c r="D2368" s="33"/>
      <c r="F2368" s="206"/>
      <c r="H2368" s="39"/>
    </row>
    <row r="2369" spans="4:8" x14ac:dyDescent="0.25">
      <c r="D2369" s="33"/>
      <c r="F2369" s="206"/>
      <c r="H2369" s="39"/>
    </row>
    <row r="2370" spans="4:8" x14ac:dyDescent="0.25">
      <c r="D2370" s="33"/>
      <c r="F2370" s="206"/>
      <c r="H2370" s="39"/>
    </row>
    <row r="2371" spans="4:8" x14ac:dyDescent="0.25">
      <c r="D2371" s="33"/>
      <c r="F2371" s="206"/>
      <c r="H2371" s="39"/>
    </row>
    <row r="2372" spans="4:8" x14ac:dyDescent="0.25">
      <c r="D2372" s="33"/>
      <c r="F2372" s="206"/>
      <c r="H2372" s="39"/>
    </row>
    <row r="2373" spans="4:8" x14ac:dyDescent="0.25">
      <c r="D2373" s="33"/>
      <c r="F2373" s="206"/>
      <c r="H2373" s="39"/>
    </row>
    <row r="2374" spans="4:8" x14ac:dyDescent="0.25">
      <c r="D2374" s="33"/>
      <c r="F2374" s="206"/>
      <c r="H2374" s="39"/>
    </row>
    <row r="2375" spans="4:8" x14ac:dyDescent="0.25">
      <c r="D2375" s="33"/>
      <c r="F2375" s="206"/>
      <c r="H2375" s="39"/>
    </row>
    <row r="2376" spans="4:8" x14ac:dyDescent="0.25">
      <c r="D2376" s="33"/>
      <c r="F2376" s="206"/>
      <c r="H2376" s="39"/>
    </row>
    <row r="2377" spans="4:8" x14ac:dyDescent="0.25">
      <c r="D2377" s="33"/>
      <c r="F2377" s="206"/>
      <c r="H2377" s="39"/>
    </row>
    <row r="2378" spans="4:8" x14ac:dyDescent="0.25">
      <c r="D2378" s="33"/>
      <c r="F2378" s="206"/>
      <c r="H2378" s="39"/>
    </row>
    <row r="2379" spans="4:8" x14ac:dyDescent="0.25">
      <c r="D2379" s="33"/>
      <c r="F2379" s="206"/>
      <c r="H2379" s="39"/>
    </row>
    <row r="2380" spans="4:8" x14ac:dyDescent="0.25">
      <c r="D2380" s="33"/>
      <c r="F2380" s="206"/>
      <c r="H2380" s="39"/>
    </row>
    <row r="2381" spans="4:8" x14ac:dyDescent="0.25">
      <c r="D2381" s="33"/>
      <c r="F2381" s="206"/>
      <c r="H2381" s="39"/>
    </row>
    <row r="2382" spans="4:8" x14ac:dyDescent="0.25">
      <c r="D2382" s="33"/>
      <c r="F2382" s="206"/>
      <c r="H2382" s="39"/>
    </row>
    <row r="2383" spans="4:8" x14ac:dyDescent="0.25">
      <c r="D2383" s="33"/>
      <c r="F2383" s="206"/>
      <c r="H2383" s="39"/>
    </row>
    <row r="2384" spans="4:8" x14ac:dyDescent="0.25">
      <c r="D2384" s="33"/>
      <c r="F2384" s="206"/>
      <c r="H2384" s="39"/>
    </row>
    <row r="2385" spans="4:8" x14ac:dyDescent="0.25">
      <c r="D2385" s="33"/>
      <c r="F2385" s="206"/>
      <c r="H2385" s="39"/>
    </row>
    <row r="2386" spans="4:8" x14ac:dyDescent="0.25">
      <c r="D2386" s="33"/>
      <c r="F2386" s="206"/>
      <c r="H2386" s="39"/>
    </row>
    <row r="2387" spans="4:8" x14ac:dyDescent="0.25">
      <c r="D2387" s="33"/>
      <c r="F2387" s="206"/>
      <c r="H2387" s="39"/>
    </row>
    <row r="2388" spans="4:8" x14ac:dyDescent="0.25">
      <c r="D2388" s="33"/>
      <c r="F2388" s="206"/>
      <c r="H2388" s="39"/>
    </row>
    <row r="2389" spans="4:8" x14ac:dyDescent="0.25">
      <c r="D2389" s="33"/>
      <c r="F2389" s="206"/>
      <c r="H2389" s="39"/>
    </row>
    <row r="2390" spans="4:8" x14ac:dyDescent="0.25">
      <c r="D2390" s="33"/>
      <c r="F2390" s="206"/>
      <c r="H2390" s="39"/>
    </row>
    <row r="2391" spans="4:8" x14ac:dyDescent="0.25">
      <c r="D2391" s="33"/>
      <c r="F2391" s="206"/>
      <c r="H2391" s="39"/>
    </row>
    <row r="2392" spans="4:8" x14ac:dyDescent="0.25">
      <c r="D2392" s="33"/>
      <c r="F2392" s="206"/>
      <c r="H2392" s="39"/>
    </row>
    <row r="2393" spans="4:8" x14ac:dyDescent="0.25">
      <c r="D2393" s="33"/>
      <c r="F2393" s="206"/>
      <c r="H2393" s="39"/>
    </row>
    <row r="2394" spans="4:8" x14ac:dyDescent="0.25">
      <c r="D2394" s="33"/>
      <c r="F2394" s="206"/>
      <c r="H2394" s="39"/>
    </row>
    <row r="2395" spans="4:8" x14ac:dyDescent="0.25">
      <c r="D2395" s="33"/>
      <c r="F2395" s="206"/>
      <c r="H2395" s="39"/>
    </row>
    <row r="2396" spans="4:8" x14ac:dyDescent="0.25">
      <c r="D2396" s="33"/>
      <c r="F2396" s="206"/>
      <c r="H2396" s="39"/>
    </row>
    <row r="2397" spans="4:8" x14ac:dyDescent="0.25">
      <c r="D2397" s="33"/>
      <c r="F2397" s="206"/>
      <c r="H2397" s="39"/>
    </row>
    <row r="2398" spans="4:8" x14ac:dyDescent="0.25">
      <c r="D2398" s="33"/>
      <c r="F2398" s="206"/>
      <c r="H2398" s="39"/>
    </row>
    <row r="2399" spans="4:8" x14ac:dyDescent="0.25">
      <c r="D2399" s="33"/>
      <c r="F2399" s="206"/>
      <c r="H2399" s="39"/>
    </row>
    <row r="2400" spans="4:8" x14ac:dyDescent="0.25">
      <c r="D2400" s="33"/>
      <c r="F2400" s="206"/>
      <c r="H2400" s="39"/>
    </row>
    <row r="2401" spans="4:8" x14ac:dyDescent="0.25">
      <c r="D2401" s="33"/>
      <c r="F2401" s="206"/>
      <c r="H2401" s="39"/>
    </row>
    <row r="2402" spans="4:8" x14ac:dyDescent="0.25">
      <c r="D2402" s="33"/>
      <c r="F2402" s="206"/>
      <c r="H2402" s="39"/>
    </row>
    <row r="2403" spans="4:8" x14ac:dyDescent="0.25">
      <c r="D2403" s="33"/>
      <c r="F2403" s="206"/>
      <c r="H2403" s="39"/>
    </row>
    <row r="2404" spans="4:8" x14ac:dyDescent="0.25">
      <c r="D2404" s="33"/>
      <c r="F2404" s="206"/>
      <c r="H2404" s="39"/>
    </row>
    <row r="2405" spans="4:8" x14ac:dyDescent="0.25">
      <c r="D2405" s="33"/>
      <c r="F2405" s="206"/>
      <c r="H2405" s="39"/>
    </row>
    <row r="2406" spans="4:8" x14ac:dyDescent="0.25">
      <c r="D2406" s="33"/>
      <c r="F2406" s="206"/>
      <c r="H2406" s="39"/>
    </row>
    <row r="2407" spans="4:8" x14ac:dyDescent="0.25">
      <c r="D2407" s="33"/>
      <c r="F2407" s="206"/>
      <c r="H2407" s="39"/>
    </row>
    <row r="2408" spans="4:8" x14ac:dyDescent="0.25">
      <c r="D2408" s="33"/>
      <c r="F2408" s="206"/>
      <c r="H2408" s="39"/>
    </row>
    <row r="2409" spans="4:8" x14ac:dyDescent="0.25">
      <c r="D2409" s="33"/>
      <c r="F2409" s="206"/>
      <c r="H2409" s="39"/>
    </row>
    <row r="2410" spans="4:8" x14ac:dyDescent="0.25">
      <c r="D2410" s="33"/>
      <c r="F2410" s="206"/>
      <c r="H2410" s="39"/>
    </row>
    <row r="2411" spans="4:8" x14ac:dyDescent="0.25">
      <c r="D2411" s="33"/>
      <c r="F2411" s="206"/>
      <c r="H2411" s="39"/>
    </row>
    <row r="2412" spans="4:8" x14ac:dyDescent="0.25">
      <c r="D2412" s="33"/>
      <c r="F2412" s="206"/>
      <c r="H2412" s="39"/>
    </row>
    <row r="2413" spans="4:8" x14ac:dyDescent="0.25">
      <c r="D2413" s="33"/>
      <c r="F2413" s="206"/>
      <c r="H2413" s="39"/>
    </row>
    <row r="2414" spans="4:8" x14ac:dyDescent="0.25">
      <c r="D2414" s="33"/>
      <c r="F2414" s="206"/>
      <c r="H2414" s="39"/>
    </row>
    <row r="2415" spans="4:8" x14ac:dyDescent="0.25">
      <c r="D2415" s="33"/>
      <c r="F2415" s="206"/>
      <c r="H2415" s="39"/>
    </row>
    <row r="2416" spans="4:8" x14ac:dyDescent="0.25">
      <c r="D2416" s="33"/>
      <c r="F2416" s="206"/>
      <c r="H2416" s="39"/>
    </row>
    <row r="2417" spans="4:8" x14ac:dyDescent="0.25">
      <c r="D2417" s="33"/>
      <c r="F2417" s="206"/>
      <c r="H2417" s="39"/>
    </row>
    <row r="2418" spans="4:8" x14ac:dyDescent="0.25">
      <c r="D2418" s="33"/>
      <c r="F2418" s="206"/>
      <c r="H2418" s="39"/>
    </row>
    <row r="2419" spans="4:8" x14ac:dyDescent="0.25">
      <c r="D2419" s="33"/>
      <c r="F2419" s="206"/>
      <c r="H2419" s="39"/>
    </row>
    <row r="2420" spans="4:8" x14ac:dyDescent="0.25">
      <c r="D2420" s="33"/>
      <c r="F2420" s="206"/>
      <c r="H2420" s="39"/>
    </row>
    <row r="2421" spans="4:8" x14ac:dyDescent="0.25">
      <c r="D2421" s="33"/>
      <c r="F2421" s="206"/>
      <c r="H2421" s="39"/>
    </row>
    <row r="2422" spans="4:8" x14ac:dyDescent="0.25">
      <c r="D2422" s="33"/>
      <c r="F2422" s="206"/>
      <c r="H2422" s="39"/>
    </row>
    <row r="2423" spans="4:8" x14ac:dyDescent="0.25">
      <c r="D2423" s="33"/>
      <c r="F2423" s="206"/>
      <c r="H2423" s="39"/>
    </row>
    <row r="2424" spans="4:8" x14ac:dyDescent="0.25">
      <c r="D2424" s="33"/>
      <c r="F2424" s="206"/>
      <c r="H2424" s="39"/>
    </row>
    <row r="2425" spans="4:8" x14ac:dyDescent="0.25">
      <c r="D2425" s="33"/>
      <c r="F2425" s="206"/>
      <c r="H2425" s="39"/>
    </row>
    <row r="2426" spans="4:8" x14ac:dyDescent="0.25">
      <c r="D2426" s="33"/>
      <c r="F2426" s="206"/>
      <c r="H2426" s="39"/>
    </row>
    <row r="2427" spans="4:8" x14ac:dyDescent="0.25">
      <c r="D2427" s="33"/>
      <c r="F2427" s="206"/>
      <c r="H2427" s="39"/>
    </row>
    <row r="2428" spans="4:8" x14ac:dyDescent="0.25">
      <c r="D2428" s="33"/>
      <c r="F2428" s="206"/>
      <c r="H2428" s="39"/>
    </row>
    <row r="2429" spans="4:8" x14ac:dyDescent="0.25">
      <c r="D2429" s="33"/>
      <c r="F2429" s="206"/>
      <c r="H2429" s="39"/>
    </row>
    <row r="2430" spans="4:8" x14ac:dyDescent="0.25">
      <c r="D2430" s="33"/>
      <c r="F2430" s="206"/>
      <c r="H2430" s="39"/>
    </row>
    <row r="2431" spans="4:8" x14ac:dyDescent="0.25">
      <c r="D2431" s="33"/>
      <c r="F2431" s="206"/>
      <c r="H2431" s="39"/>
    </row>
    <row r="2432" spans="4:8" x14ac:dyDescent="0.25">
      <c r="D2432" s="33"/>
      <c r="F2432" s="206"/>
      <c r="H2432" s="39"/>
    </row>
    <row r="2433" spans="4:8" x14ac:dyDescent="0.25">
      <c r="D2433" s="33"/>
      <c r="F2433" s="206"/>
      <c r="H2433" s="39"/>
    </row>
    <row r="2434" spans="4:8" x14ac:dyDescent="0.25">
      <c r="D2434" s="33"/>
      <c r="F2434" s="206"/>
      <c r="H2434" s="39"/>
    </row>
    <row r="2435" spans="4:8" x14ac:dyDescent="0.25">
      <c r="D2435" s="33"/>
      <c r="F2435" s="206"/>
      <c r="H2435" s="39"/>
    </row>
    <row r="2436" spans="4:8" x14ac:dyDescent="0.25">
      <c r="D2436" s="33"/>
      <c r="F2436" s="206"/>
      <c r="H2436" s="39"/>
    </row>
    <row r="2437" spans="4:8" x14ac:dyDescent="0.25">
      <c r="D2437" s="33"/>
      <c r="F2437" s="206"/>
      <c r="H2437" s="39"/>
    </row>
    <row r="2438" spans="4:8" x14ac:dyDescent="0.25">
      <c r="D2438" s="33"/>
      <c r="F2438" s="206"/>
      <c r="H2438" s="39"/>
    </row>
    <row r="2439" spans="4:8" x14ac:dyDescent="0.25">
      <c r="D2439" s="33"/>
      <c r="F2439" s="206"/>
      <c r="H2439" s="39"/>
    </row>
    <row r="2440" spans="4:8" x14ac:dyDescent="0.25">
      <c r="D2440" s="33"/>
      <c r="F2440" s="206"/>
      <c r="H2440" s="39"/>
    </row>
    <row r="2441" spans="4:8" x14ac:dyDescent="0.25">
      <c r="D2441" s="33"/>
      <c r="F2441" s="206"/>
      <c r="H2441" s="39"/>
    </row>
    <row r="2442" spans="4:8" x14ac:dyDescent="0.25">
      <c r="D2442" s="33"/>
      <c r="F2442" s="206"/>
      <c r="H2442" s="39"/>
    </row>
    <row r="2443" spans="4:8" x14ac:dyDescent="0.25">
      <c r="D2443" s="33"/>
      <c r="F2443" s="206"/>
      <c r="H2443" s="39"/>
    </row>
    <row r="2444" spans="4:8" x14ac:dyDescent="0.25">
      <c r="D2444" s="33"/>
      <c r="F2444" s="206"/>
      <c r="H2444" s="39"/>
    </row>
    <row r="2445" spans="4:8" x14ac:dyDescent="0.25">
      <c r="D2445" s="33"/>
      <c r="F2445" s="206"/>
      <c r="H2445" s="39"/>
    </row>
    <row r="2446" spans="4:8" x14ac:dyDescent="0.25">
      <c r="D2446" s="33"/>
      <c r="F2446" s="206"/>
      <c r="H2446" s="39"/>
    </row>
    <row r="2447" spans="4:8" x14ac:dyDescent="0.25">
      <c r="D2447" s="33"/>
      <c r="F2447" s="206"/>
      <c r="H2447" s="39"/>
    </row>
    <row r="2448" spans="4:8" x14ac:dyDescent="0.25">
      <c r="D2448" s="33"/>
      <c r="F2448" s="206"/>
      <c r="H2448" s="39"/>
    </row>
    <row r="2449" spans="4:8" x14ac:dyDescent="0.25">
      <c r="D2449" s="33"/>
      <c r="F2449" s="206"/>
      <c r="H2449" s="39"/>
    </row>
    <row r="2450" spans="4:8" x14ac:dyDescent="0.25">
      <c r="D2450" s="33"/>
      <c r="F2450" s="206"/>
      <c r="H2450" s="39"/>
    </row>
    <row r="2451" spans="4:8" x14ac:dyDescent="0.25">
      <c r="D2451" s="33"/>
      <c r="F2451" s="206"/>
      <c r="H2451" s="39"/>
    </row>
    <row r="2452" spans="4:8" x14ac:dyDescent="0.25">
      <c r="D2452" s="33"/>
      <c r="F2452" s="206"/>
      <c r="H2452" s="39"/>
    </row>
    <row r="2453" spans="4:8" x14ac:dyDescent="0.25">
      <c r="D2453" s="33"/>
      <c r="F2453" s="206"/>
      <c r="H2453" s="39"/>
    </row>
    <row r="2454" spans="4:8" x14ac:dyDescent="0.25">
      <c r="D2454" s="33"/>
      <c r="F2454" s="206"/>
      <c r="H2454" s="39"/>
    </row>
    <row r="2455" spans="4:8" x14ac:dyDescent="0.25">
      <c r="D2455" s="33"/>
      <c r="F2455" s="206"/>
      <c r="H2455" s="39"/>
    </row>
    <row r="2456" spans="4:8" x14ac:dyDescent="0.25">
      <c r="D2456" s="33"/>
      <c r="F2456" s="206"/>
      <c r="H2456" s="39"/>
    </row>
    <row r="2457" spans="4:8" x14ac:dyDescent="0.25">
      <c r="D2457" s="33"/>
      <c r="F2457" s="206"/>
      <c r="H2457" s="39"/>
    </row>
    <row r="2458" spans="4:8" x14ac:dyDescent="0.25">
      <c r="D2458" s="33"/>
      <c r="F2458" s="206"/>
      <c r="H2458" s="39"/>
    </row>
    <row r="2459" spans="4:8" x14ac:dyDescent="0.25">
      <c r="D2459" s="33"/>
      <c r="F2459" s="206"/>
      <c r="H2459" s="39"/>
    </row>
    <row r="2460" spans="4:8" x14ac:dyDescent="0.25">
      <c r="D2460" s="33"/>
      <c r="F2460" s="206"/>
      <c r="H2460" s="39"/>
    </row>
    <row r="2461" spans="4:8" x14ac:dyDescent="0.25">
      <c r="D2461" s="33"/>
      <c r="F2461" s="206"/>
      <c r="H2461" s="39"/>
    </row>
    <row r="2462" spans="4:8" x14ac:dyDescent="0.25">
      <c r="D2462" s="33"/>
      <c r="F2462" s="206"/>
      <c r="H2462" s="39"/>
    </row>
    <row r="2463" spans="4:8" x14ac:dyDescent="0.25">
      <c r="D2463" s="33"/>
      <c r="F2463" s="206"/>
      <c r="H2463" s="39"/>
    </row>
    <row r="2464" spans="4:8" x14ac:dyDescent="0.25">
      <c r="D2464" s="33"/>
      <c r="F2464" s="206"/>
      <c r="H2464" s="39"/>
    </row>
    <row r="2465" spans="4:8" x14ac:dyDescent="0.25">
      <c r="D2465" s="33"/>
      <c r="F2465" s="206"/>
      <c r="H2465" s="39"/>
    </row>
    <row r="2466" spans="4:8" x14ac:dyDescent="0.25">
      <c r="D2466" s="33"/>
      <c r="F2466" s="206"/>
      <c r="H2466" s="39"/>
    </row>
    <row r="2467" spans="4:8" x14ac:dyDescent="0.25">
      <c r="D2467" s="33"/>
      <c r="F2467" s="206"/>
      <c r="H2467" s="39"/>
    </row>
    <row r="2468" spans="4:8" x14ac:dyDescent="0.25">
      <c r="D2468" s="33"/>
      <c r="F2468" s="206"/>
      <c r="H2468" s="39"/>
    </row>
    <row r="2469" spans="4:8" x14ac:dyDescent="0.25">
      <c r="D2469" s="33"/>
      <c r="F2469" s="206"/>
      <c r="H2469" s="39"/>
    </row>
    <row r="2470" spans="4:8" x14ac:dyDescent="0.25">
      <c r="D2470" s="33"/>
      <c r="F2470" s="206"/>
      <c r="H2470" s="39"/>
    </row>
    <row r="2471" spans="4:8" x14ac:dyDescent="0.25">
      <c r="D2471" s="33"/>
      <c r="F2471" s="206"/>
      <c r="H2471" s="39"/>
    </row>
    <row r="2472" spans="4:8" x14ac:dyDescent="0.25">
      <c r="D2472" s="33"/>
      <c r="F2472" s="206"/>
      <c r="H2472" s="39"/>
    </row>
    <row r="2473" spans="4:8" x14ac:dyDescent="0.25">
      <c r="D2473" s="33"/>
      <c r="F2473" s="206"/>
      <c r="H2473" s="39"/>
    </row>
    <row r="2474" spans="4:8" x14ac:dyDescent="0.25">
      <c r="D2474" s="33"/>
      <c r="F2474" s="206"/>
      <c r="H2474" s="39"/>
    </row>
    <row r="2475" spans="4:8" x14ac:dyDescent="0.25">
      <c r="D2475" s="33"/>
      <c r="F2475" s="206"/>
      <c r="H2475" s="39"/>
    </row>
    <row r="2476" spans="4:8" x14ac:dyDescent="0.25">
      <c r="D2476" s="33"/>
      <c r="F2476" s="206"/>
      <c r="H2476" s="39"/>
    </row>
    <row r="2477" spans="4:8" x14ac:dyDescent="0.25">
      <c r="D2477" s="33"/>
      <c r="F2477" s="206"/>
      <c r="H2477" s="39"/>
    </row>
    <row r="2478" spans="4:8" x14ac:dyDescent="0.25">
      <c r="D2478" s="33"/>
      <c r="F2478" s="206"/>
      <c r="H2478" s="39"/>
    </row>
    <row r="2479" spans="4:8" x14ac:dyDescent="0.25">
      <c r="D2479" s="33"/>
      <c r="F2479" s="206"/>
      <c r="H2479" s="39"/>
    </row>
    <row r="2480" spans="4:8" x14ac:dyDescent="0.25">
      <c r="D2480" s="33"/>
      <c r="F2480" s="206"/>
      <c r="H2480" s="39"/>
    </row>
    <row r="2481" spans="4:8" x14ac:dyDescent="0.25">
      <c r="D2481" s="33"/>
      <c r="F2481" s="206"/>
      <c r="H2481" s="39"/>
    </row>
    <row r="2482" spans="4:8" x14ac:dyDescent="0.25">
      <c r="D2482" s="33"/>
      <c r="F2482" s="206"/>
      <c r="H2482" s="39"/>
    </row>
    <row r="2483" spans="4:8" x14ac:dyDescent="0.25">
      <c r="D2483" s="33"/>
      <c r="F2483" s="206"/>
      <c r="H2483" s="39"/>
    </row>
    <row r="2484" spans="4:8" x14ac:dyDescent="0.25">
      <c r="D2484" s="33"/>
      <c r="F2484" s="206"/>
      <c r="H2484" s="39"/>
    </row>
    <row r="2485" spans="4:8" x14ac:dyDescent="0.25">
      <c r="D2485" s="33"/>
      <c r="F2485" s="206"/>
      <c r="H2485" s="39"/>
    </row>
    <row r="2486" spans="4:8" x14ac:dyDescent="0.25">
      <c r="D2486" s="33"/>
      <c r="F2486" s="206"/>
      <c r="H2486" s="39"/>
    </row>
    <row r="2487" spans="4:8" x14ac:dyDescent="0.25">
      <c r="D2487" s="33"/>
      <c r="F2487" s="206"/>
      <c r="H2487" s="39"/>
    </row>
    <row r="2488" spans="4:8" x14ac:dyDescent="0.25">
      <c r="D2488" s="33"/>
      <c r="F2488" s="206"/>
      <c r="H2488" s="39"/>
    </row>
    <row r="2489" spans="4:8" x14ac:dyDescent="0.25">
      <c r="D2489" s="33"/>
      <c r="F2489" s="206"/>
      <c r="H2489" s="39"/>
    </row>
    <row r="2490" spans="4:8" x14ac:dyDescent="0.25">
      <c r="D2490" s="33"/>
      <c r="F2490" s="206"/>
      <c r="H2490" s="39"/>
    </row>
    <row r="2491" spans="4:8" x14ac:dyDescent="0.25">
      <c r="D2491" s="33"/>
      <c r="F2491" s="206"/>
      <c r="H2491" s="39"/>
    </row>
    <row r="2492" spans="4:8" x14ac:dyDescent="0.25">
      <c r="D2492" s="33"/>
      <c r="F2492" s="206"/>
      <c r="H2492" s="39"/>
    </row>
    <row r="2493" spans="4:8" x14ac:dyDescent="0.25">
      <c r="D2493" s="33"/>
      <c r="F2493" s="206"/>
      <c r="H2493" s="39"/>
    </row>
    <row r="2494" spans="4:8" x14ac:dyDescent="0.25">
      <c r="D2494" s="33"/>
      <c r="F2494" s="206"/>
      <c r="H2494" s="39"/>
    </row>
    <row r="2495" spans="4:8" x14ac:dyDescent="0.25">
      <c r="D2495" s="33"/>
      <c r="F2495" s="206"/>
      <c r="H2495" s="39"/>
    </row>
    <row r="2496" spans="4:8" x14ac:dyDescent="0.25">
      <c r="D2496" s="33"/>
      <c r="F2496" s="206"/>
      <c r="H2496" s="39"/>
    </row>
    <row r="2497" spans="4:8" x14ac:dyDescent="0.25">
      <c r="D2497" s="33"/>
      <c r="F2497" s="206"/>
      <c r="H2497" s="39"/>
    </row>
    <row r="2498" spans="4:8" x14ac:dyDescent="0.25">
      <c r="D2498" s="33"/>
      <c r="F2498" s="206"/>
      <c r="H2498" s="39"/>
    </row>
    <row r="2499" spans="4:8" x14ac:dyDescent="0.25">
      <c r="D2499" s="33"/>
      <c r="F2499" s="206"/>
      <c r="H2499" s="39"/>
    </row>
    <row r="2500" spans="4:8" x14ac:dyDescent="0.25">
      <c r="D2500" s="33"/>
      <c r="F2500" s="206"/>
      <c r="H2500" s="39"/>
    </row>
    <row r="2501" spans="4:8" x14ac:dyDescent="0.25">
      <c r="D2501" s="33"/>
      <c r="F2501" s="206"/>
      <c r="H2501" s="39"/>
    </row>
    <row r="2502" spans="4:8" x14ac:dyDescent="0.25">
      <c r="D2502" s="33"/>
      <c r="F2502" s="206"/>
      <c r="H2502" s="39"/>
    </row>
    <row r="2503" spans="4:8" x14ac:dyDescent="0.25">
      <c r="D2503" s="33"/>
      <c r="F2503" s="206"/>
      <c r="H2503" s="39"/>
    </row>
    <row r="2504" spans="4:8" x14ac:dyDescent="0.25">
      <c r="D2504" s="33"/>
      <c r="F2504" s="206"/>
      <c r="H2504" s="39"/>
    </row>
    <row r="2505" spans="4:8" x14ac:dyDescent="0.25">
      <c r="D2505" s="33"/>
      <c r="F2505" s="206"/>
      <c r="H2505" s="39"/>
    </row>
    <row r="2506" spans="4:8" x14ac:dyDescent="0.25">
      <c r="D2506" s="33"/>
      <c r="F2506" s="206"/>
      <c r="H2506" s="39"/>
    </row>
    <row r="2507" spans="4:8" x14ac:dyDescent="0.25">
      <c r="D2507" s="33"/>
      <c r="F2507" s="206"/>
      <c r="H2507" s="39"/>
    </row>
    <row r="2508" spans="4:8" x14ac:dyDescent="0.25">
      <c r="D2508" s="33"/>
      <c r="F2508" s="206"/>
      <c r="H2508" s="39"/>
    </row>
    <row r="2509" spans="4:8" x14ac:dyDescent="0.25">
      <c r="D2509" s="33"/>
      <c r="F2509" s="206"/>
      <c r="H2509" s="39"/>
    </row>
    <row r="2510" spans="4:8" x14ac:dyDescent="0.25">
      <c r="D2510" s="33"/>
      <c r="F2510" s="206"/>
      <c r="H2510" s="39"/>
    </row>
    <row r="2511" spans="4:8" x14ac:dyDescent="0.25">
      <c r="D2511" s="33"/>
      <c r="F2511" s="206"/>
      <c r="H2511" s="39"/>
    </row>
    <row r="2512" spans="4:8" x14ac:dyDescent="0.25">
      <c r="D2512" s="33"/>
      <c r="F2512" s="206"/>
      <c r="H2512" s="39"/>
    </row>
    <row r="2513" spans="4:8" x14ac:dyDescent="0.25">
      <c r="D2513" s="33"/>
      <c r="F2513" s="206"/>
      <c r="H2513" s="39"/>
    </row>
    <row r="2514" spans="4:8" x14ac:dyDescent="0.25">
      <c r="D2514" s="33"/>
      <c r="F2514" s="206"/>
      <c r="H2514" s="39"/>
    </row>
    <row r="2515" spans="4:8" x14ac:dyDescent="0.25">
      <c r="D2515" s="33"/>
      <c r="F2515" s="206"/>
      <c r="H2515" s="39"/>
    </row>
    <row r="2516" spans="4:8" x14ac:dyDescent="0.25">
      <c r="D2516" s="33"/>
      <c r="F2516" s="206"/>
      <c r="H2516" s="39"/>
    </row>
    <row r="2517" spans="4:8" x14ac:dyDescent="0.25">
      <c r="D2517" s="33"/>
      <c r="F2517" s="206"/>
      <c r="H2517" s="39"/>
    </row>
    <row r="2518" spans="4:8" x14ac:dyDescent="0.25">
      <c r="D2518" s="33"/>
      <c r="F2518" s="206"/>
      <c r="H2518" s="39"/>
    </row>
    <row r="2519" spans="4:8" x14ac:dyDescent="0.25">
      <c r="D2519" s="33"/>
      <c r="F2519" s="206"/>
      <c r="H2519" s="39"/>
    </row>
    <row r="2520" spans="4:8" x14ac:dyDescent="0.25">
      <c r="D2520" s="33"/>
      <c r="F2520" s="206"/>
      <c r="H2520" s="39"/>
    </row>
    <row r="2521" spans="4:8" x14ac:dyDescent="0.25">
      <c r="D2521" s="33"/>
      <c r="F2521" s="206"/>
      <c r="H2521" s="39"/>
    </row>
    <row r="2522" spans="4:8" x14ac:dyDescent="0.25">
      <c r="D2522" s="33"/>
      <c r="F2522" s="206"/>
      <c r="H2522" s="39"/>
    </row>
    <row r="2523" spans="4:8" x14ac:dyDescent="0.25">
      <c r="D2523" s="33"/>
      <c r="F2523" s="206"/>
      <c r="H2523" s="39"/>
    </row>
    <row r="2524" spans="4:8" x14ac:dyDescent="0.25">
      <c r="D2524" s="33"/>
      <c r="F2524" s="206"/>
      <c r="H2524" s="39"/>
    </row>
    <row r="2525" spans="4:8" x14ac:dyDescent="0.25">
      <c r="D2525" s="33"/>
      <c r="F2525" s="206"/>
      <c r="H2525" s="39"/>
    </row>
    <row r="2526" spans="4:8" x14ac:dyDescent="0.25">
      <c r="D2526" s="33"/>
      <c r="F2526" s="206"/>
      <c r="H2526" s="39"/>
    </row>
    <row r="2527" spans="4:8" x14ac:dyDescent="0.25">
      <c r="D2527" s="33"/>
      <c r="F2527" s="206"/>
      <c r="H2527" s="39"/>
    </row>
    <row r="2528" spans="4:8" x14ac:dyDescent="0.25">
      <c r="D2528" s="33"/>
      <c r="F2528" s="206"/>
      <c r="H2528" s="39"/>
    </row>
    <row r="2529" spans="4:8" x14ac:dyDescent="0.25">
      <c r="D2529" s="33"/>
      <c r="F2529" s="206"/>
      <c r="H2529" s="39"/>
    </row>
    <row r="2530" spans="4:8" x14ac:dyDescent="0.25">
      <c r="D2530" s="33"/>
      <c r="F2530" s="206"/>
      <c r="H2530" s="39"/>
    </row>
    <row r="2531" spans="4:8" x14ac:dyDescent="0.25">
      <c r="D2531" s="33"/>
      <c r="F2531" s="206"/>
      <c r="H2531" s="39"/>
    </row>
    <row r="2532" spans="4:8" x14ac:dyDescent="0.25">
      <c r="D2532" s="33"/>
      <c r="F2532" s="206"/>
      <c r="H2532" s="39"/>
    </row>
    <row r="2533" spans="4:8" x14ac:dyDescent="0.25">
      <c r="D2533" s="33"/>
      <c r="F2533" s="206"/>
      <c r="H2533" s="39"/>
    </row>
    <row r="2534" spans="4:8" x14ac:dyDescent="0.25">
      <c r="D2534" s="33"/>
      <c r="F2534" s="206"/>
      <c r="H2534" s="39"/>
    </row>
    <row r="2535" spans="4:8" x14ac:dyDescent="0.25">
      <c r="D2535" s="33"/>
      <c r="F2535" s="206"/>
      <c r="H2535" s="39"/>
    </row>
    <row r="2536" spans="4:8" x14ac:dyDescent="0.25">
      <c r="D2536" s="33"/>
      <c r="F2536" s="206"/>
      <c r="H2536" s="39"/>
    </row>
    <row r="2537" spans="4:8" x14ac:dyDescent="0.25">
      <c r="D2537" s="33"/>
      <c r="F2537" s="206"/>
      <c r="H2537" s="39"/>
    </row>
    <row r="2538" spans="4:8" x14ac:dyDescent="0.25">
      <c r="D2538" s="33"/>
      <c r="F2538" s="206"/>
      <c r="H2538" s="39"/>
    </row>
    <row r="2539" spans="4:8" x14ac:dyDescent="0.25">
      <c r="D2539" s="33"/>
      <c r="F2539" s="206"/>
      <c r="H2539" s="39"/>
    </row>
    <row r="2540" spans="4:8" x14ac:dyDescent="0.25">
      <c r="D2540" s="33"/>
      <c r="F2540" s="206"/>
      <c r="H2540" s="39"/>
    </row>
    <row r="2541" spans="4:8" x14ac:dyDescent="0.25">
      <c r="D2541" s="33"/>
      <c r="F2541" s="206"/>
      <c r="H2541" s="39"/>
    </row>
    <row r="2542" spans="4:8" x14ac:dyDescent="0.25">
      <c r="D2542" s="33"/>
      <c r="F2542" s="206"/>
      <c r="H2542" s="39"/>
    </row>
    <row r="2543" spans="4:8" x14ac:dyDescent="0.25">
      <c r="D2543" s="33"/>
      <c r="F2543" s="206"/>
      <c r="H2543" s="39"/>
    </row>
    <row r="2544" spans="4:8" x14ac:dyDescent="0.25">
      <c r="D2544" s="33"/>
      <c r="F2544" s="206"/>
      <c r="H2544" s="39"/>
    </row>
    <row r="2545" spans="4:8" x14ac:dyDescent="0.25">
      <c r="D2545" s="33"/>
      <c r="F2545" s="206"/>
      <c r="H2545" s="39"/>
    </row>
    <row r="2546" spans="4:8" x14ac:dyDescent="0.25">
      <c r="D2546" s="33"/>
      <c r="F2546" s="206"/>
      <c r="H2546" s="39"/>
    </row>
    <row r="2547" spans="4:8" x14ac:dyDescent="0.25">
      <c r="D2547" s="33"/>
      <c r="F2547" s="206"/>
      <c r="H2547" s="39"/>
    </row>
    <row r="2548" spans="4:8" x14ac:dyDescent="0.25">
      <c r="D2548" s="33"/>
      <c r="F2548" s="206"/>
      <c r="H2548" s="39"/>
    </row>
    <row r="2549" spans="4:8" x14ac:dyDescent="0.25">
      <c r="D2549" s="33"/>
      <c r="F2549" s="206"/>
      <c r="H2549" s="39"/>
    </row>
    <row r="2550" spans="4:8" x14ac:dyDescent="0.25">
      <c r="D2550" s="33"/>
      <c r="F2550" s="206"/>
      <c r="H2550" s="39"/>
    </row>
    <row r="2551" spans="4:8" x14ac:dyDescent="0.25">
      <c r="D2551" s="33"/>
      <c r="F2551" s="206"/>
      <c r="H2551" s="39"/>
    </row>
    <row r="2552" spans="4:8" x14ac:dyDescent="0.25">
      <c r="D2552" s="33"/>
      <c r="F2552" s="206"/>
      <c r="H2552" s="39"/>
    </row>
    <row r="2553" spans="4:8" x14ac:dyDescent="0.25">
      <c r="D2553" s="33"/>
      <c r="F2553" s="206"/>
      <c r="H2553" s="39"/>
    </row>
    <row r="2554" spans="4:8" x14ac:dyDescent="0.25">
      <c r="D2554" s="33"/>
      <c r="F2554" s="206"/>
      <c r="H2554" s="39"/>
    </row>
    <row r="2555" spans="4:8" x14ac:dyDescent="0.25">
      <c r="D2555" s="33"/>
      <c r="F2555" s="206"/>
      <c r="H2555" s="39"/>
    </row>
    <row r="2556" spans="4:8" x14ac:dyDescent="0.25">
      <c r="D2556" s="33"/>
      <c r="F2556" s="206"/>
      <c r="H2556" s="39"/>
    </row>
    <row r="2557" spans="4:8" x14ac:dyDescent="0.25">
      <c r="D2557" s="33"/>
      <c r="F2557" s="206"/>
      <c r="H2557" s="39"/>
    </row>
    <row r="2558" spans="4:8" x14ac:dyDescent="0.25">
      <c r="D2558" s="33"/>
      <c r="F2558" s="206"/>
      <c r="H2558" s="39"/>
    </row>
    <row r="2559" spans="4:8" x14ac:dyDescent="0.25">
      <c r="D2559" s="33"/>
      <c r="F2559" s="206"/>
      <c r="H2559" s="39"/>
    </row>
    <row r="2560" spans="4:8" x14ac:dyDescent="0.25">
      <c r="D2560" s="33"/>
      <c r="F2560" s="206"/>
      <c r="H2560" s="39"/>
    </row>
    <row r="2561" spans="4:8" x14ac:dyDescent="0.25">
      <c r="D2561" s="33"/>
      <c r="F2561" s="206"/>
      <c r="H2561" s="39"/>
    </row>
    <row r="2562" spans="4:8" x14ac:dyDescent="0.25">
      <c r="D2562" s="33"/>
      <c r="F2562" s="206"/>
      <c r="H2562" s="39"/>
    </row>
    <row r="2563" spans="4:8" x14ac:dyDescent="0.25">
      <c r="D2563" s="33"/>
      <c r="F2563" s="206"/>
      <c r="H2563" s="39"/>
    </row>
    <row r="2564" spans="4:8" x14ac:dyDescent="0.25">
      <c r="D2564" s="33"/>
      <c r="F2564" s="206"/>
      <c r="H2564" s="39"/>
    </row>
    <row r="2565" spans="4:8" x14ac:dyDescent="0.25">
      <c r="D2565" s="33"/>
      <c r="F2565" s="206"/>
      <c r="H2565" s="39"/>
    </row>
    <row r="2566" spans="4:8" x14ac:dyDescent="0.25">
      <c r="D2566" s="33"/>
      <c r="F2566" s="206"/>
      <c r="H2566" s="39"/>
    </row>
    <row r="2567" spans="4:8" x14ac:dyDescent="0.25">
      <c r="D2567" s="33"/>
      <c r="F2567" s="206"/>
      <c r="H2567" s="39"/>
    </row>
    <row r="2568" spans="4:8" x14ac:dyDescent="0.25">
      <c r="D2568" s="33"/>
      <c r="F2568" s="206"/>
      <c r="H2568" s="39"/>
    </row>
    <row r="2569" spans="4:8" x14ac:dyDescent="0.25">
      <c r="D2569" s="33"/>
      <c r="F2569" s="206"/>
      <c r="H2569" s="39"/>
    </row>
    <row r="2570" spans="4:8" x14ac:dyDescent="0.25">
      <c r="D2570" s="33"/>
      <c r="F2570" s="206"/>
      <c r="H2570" s="39"/>
    </row>
    <row r="2571" spans="4:8" x14ac:dyDescent="0.25">
      <c r="D2571" s="33"/>
      <c r="F2571" s="206"/>
      <c r="H2571" s="39"/>
    </row>
    <row r="2572" spans="4:8" x14ac:dyDescent="0.25">
      <c r="D2572" s="33"/>
      <c r="F2572" s="206"/>
      <c r="H2572" s="39"/>
    </row>
    <row r="2573" spans="4:8" x14ac:dyDescent="0.25">
      <c r="D2573" s="33"/>
      <c r="F2573" s="206"/>
      <c r="H2573" s="39"/>
    </row>
    <row r="2574" spans="4:8" x14ac:dyDescent="0.25">
      <c r="D2574" s="33"/>
      <c r="F2574" s="206"/>
      <c r="H2574" s="39"/>
    </row>
    <row r="2575" spans="4:8" x14ac:dyDescent="0.25">
      <c r="D2575" s="33"/>
      <c r="F2575" s="206"/>
      <c r="H2575" s="39"/>
    </row>
    <row r="2576" spans="4:8" x14ac:dyDescent="0.25">
      <c r="D2576" s="33"/>
      <c r="F2576" s="206"/>
      <c r="H2576" s="39"/>
    </row>
    <row r="2577" spans="4:8" x14ac:dyDescent="0.25">
      <c r="D2577" s="33"/>
      <c r="F2577" s="206"/>
      <c r="H2577" s="39"/>
    </row>
    <row r="2578" spans="4:8" x14ac:dyDescent="0.25">
      <c r="D2578" s="33"/>
      <c r="F2578" s="206"/>
      <c r="H2578" s="39"/>
    </row>
    <row r="2579" spans="4:8" x14ac:dyDescent="0.25">
      <c r="D2579" s="33"/>
      <c r="F2579" s="206"/>
      <c r="H2579" s="39"/>
    </row>
    <row r="2580" spans="4:8" x14ac:dyDescent="0.25">
      <c r="D2580" s="33"/>
      <c r="F2580" s="206"/>
      <c r="H2580" s="39"/>
    </row>
    <row r="2581" spans="4:8" x14ac:dyDescent="0.25">
      <c r="D2581" s="33"/>
      <c r="F2581" s="206"/>
      <c r="H2581" s="39"/>
    </row>
    <row r="2582" spans="4:8" x14ac:dyDescent="0.25">
      <c r="D2582" s="33"/>
      <c r="F2582" s="206"/>
      <c r="H2582" s="39"/>
    </row>
    <row r="2583" spans="4:8" x14ac:dyDescent="0.25">
      <c r="D2583" s="33"/>
      <c r="F2583" s="206"/>
      <c r="H2583" s="39"/>
    </row>
    <row r="2584" spans="4:8" x14ac:dyDescent="0.25">
      <c r="D2584" s="33"/>
      <c r="F2584" s="206"/>
      <c r="H2584" s="39"/>
    </row>
    <row r="2585" spans="4:8" x14ac:dyDescent="0.25">
      <c r="D2585" s="33"/>
      <c r="F2585" s="206"/>
      <c r="H2585" s="39"/>
    </row>
    <row r="2586" spans="4:8" x14ac:dyDescent="0.25">
      <c r="D2586" s="33"/>
      <c r="F2586" s="206"/>
      <c r="H2586" s="39"/>
    </row>
    <row r="2587" spans="4:8" x14ac:dyDescent="0.25">
      <c r="D2587" s="33"/>
      <c r="F2587" s="206"/>
      <c r="H2587" s="39"/>
    </row>
    <row r="2588" spans="4:8" x14ac:dyDescent="0.25">
      <c r="D2588" s="33"/>
      <c r="F2588" s="206"/>
      <c r="H2588" s="39"/>
    </row>
    <row r="2589" spans="4:8" x14ac:dyDescent="0.25">
      <c r="D2589" s="33"/>
      <c r="F2589" s="206"/>
      <c r="H2589" s="39"/>
    </row>
    <row r="2590" spans="4:8" x14ac:dyDescent="0.25">
      <c r="D2590" s="33"/>
      <c r="F2590" s="206"/>
      <c r="H2590" s="39"/>
    </row>
    <row r="2591" spans="4:8" x14ac:dyDescent="0.25">
      <c r="D2591" s="33"/>
      <c r="F2591" s="206"/>
      <c r="H2591" s="39"/>
    </row>
    <row r="2592" spans="4:8" x14ac:dyDescent="0.25">
      <c r="D2592" s="33"/>
      <c r="F2592" s="206"/>
      <c r="H2592" s="39"/>
    </row>
    <row r="2593" spans="4:8" x14ac:dyDescent="0.25">
      <c r="D2593" s="33"/>
      <c r="F2593" s="206"/>
      <c r="H2593" s="39"/>
    </row>
    <row r="2594" spans="4:8" x14ac:dyDescent="0.25">
      <c r="D2594" s="33"/>
      <c r="F2594" s="206"/>
      <c r="H2594" s="39"/>
    </row>
    <row r="2595" spans="4:8" x14ac:dyDescent="0.25">
      <c r="D2595" s="33"/>
      <c r="F2595" s="206"/>
      <c r="H2595" s="39"/>
    </row>
    <row r="2596" spans="4:8" x14ac:dyDescent="0.25">
      <c r="D2596" s="33"/>
      <c r="F2596" s="206"/>
      <c r="H2596" s="39"/>
    </row>
    <row r="2597" spans="4:8" x14ac:dyDescent="0.25">
      <c r="D2597" s="33"/>
      <c r="F2597" s="206"/>
      <c r="H2597" s="39"/>
    </row>
    <row r="2598" spans="4:8" x14ac:dyDescent="0.25">
      <c r="D2598" s="33"/>
      <c r="F2598" s="206"/>
      <c r="H2598" s="39"/>
    </row>
    <row r="2599" spans="4:8" x14ac:dyDescent="0.25">
      <c r="D2599" s="33"/>
      <c r="F2599" s="206"/>
      <c r="H2599" s="39"/>
    </row>
    <row r="2600" spans="4:8" x14ac:dyDescent="0.25">
      <c r="D2600" s="33"/>
      <c r="F2600" s="206"/>
      <c r="H2600" s="39"/>
    </row>
    <row r="2601" spans="4:8" x14ac:dyDescent="0.25">
      <c r="D2601" s="33"/>
      <c r="F2601" s="206"/>
      <c r="H2601" s="39"/>
    </row>
    <row r="2602" spans="4:8" x14ac:dyDescent="0.25">
      <c r="D2602" s="33"/>
      <c r="F2602" s="206"/>
      <c r="H2602" s="39"/>
    </row>
    <row r="2603" spans="4:8" x14ac:dyDescent="0.25">
      <c r="D2603" s="33"/>
      <c r="F2603" s="206"/>
      <c r="H2603" s="39"/>
    </row>
    <row r="2604" spans="4:8" x14ac:dyDescent="0.25">
      <c r="D2604" s="33"/>
      <c r="F2604" s="206"/>
      <c r="H2604" s="39"/>
    </row>
    <row r="2605" spans="4:8" x14ac:dyDescent="0.25">
      <c r="D2605" s="33"/>
      <c r="F2605" s="206"/>
      <c r="H2605" s="39"/>
    </row>
    <row r="2606" spans="4:8" x14ac:dyDescent="0.25">
      <c r="D2606" s="33"/>
      <c r="F2606" s="206"/>
      <c r="H2606" s="39"/>
    </row>
    <row r="2607" spans="4:8" x14ac:dyDescent="0.25">
      <c r="D2607" s="33"/>
      <c r="F2607" s="206"/>
      <c r="H2607" s="39"/>
    </row>
    <row r="2608" spans="4:8" x14ac:dyDescent="0.25">
      <c r="D2608" s="33"/>
      <c r="F2608" s="206"/>
      <c r="H2608" s="39"/>
    </row>
    <row r="2609" spans="4:8" x14ac:dyDescent="0.25">
      <c r="D2609" s="33"/>
      <c r="F2609" s="206"/>
      <c r="H2609" s="39"/>
    </row>
    <row r="2610" spans="4:8" x14ac:dyDescent="0.25">
      <c r="D2610" s="33"/>
      <c r="F2610" s="206"/>
      <c r="H2610" s="39"/>
    </row>
    <row r="2611" spans="4:8" x14ac:dyDescent="0.25">
      <c r="D2611" s="33"/>
      <c r="F2611" s="206"/>
      <c r="H2611" s="39"/>
    </row>
    <row r="2612" spans="4:8" x14ac:dyDescent="0.25">
      <c r="D2612" s="33"/>
      <c r="F2612" s="206"/>
      <c r="H2612" s="39"/>
    </row>
    <row r="2613" spans="4:8" x14ac:dyDescent="0.25">
      <c r="D2613" s="33"/>
      <c r="F2613" s="206"/>
      <c r="H2613" s="39"/>
    </row>
    <row r="2614" spans="4:8" x14ac:dyDescent="0.25">
      <c r="D2614" s="33"/>
      <c r="F2614" s="206"/>
      <c r="H2614" s="39"/>
    </row>
    <row r="2615" spans="4:8" x14ac:dyDescent="0.25">
      <c r="D2615" s="33"/>
      <c r="F2615" s="206"/>
      <c r="H2615" s="39"/>
    </row>
    <row r="2616" spans="4:8" x14ac:dyDescent="0.25">
      <c r="D2616" s="33"/>
      <c r="F2616" s="206"/>
      <c r="H2616" s="39"/>
    </row>
    <row r="2617" spans="4:8" x14ac:dyDescent="0.25">
      <c r="D2617" s="33"/>
      <c r="F2617" s="206"/>
      <c r="H2617" s="39"/>
    </row>
    <row r="2618" spans="4:8" x14ac:dyDescent="0.25">
      <c r="D2618" s="33"/>
      <c r="F2618" s="206"/>
      <c r="H2618" s="39"/>
    </row>
    <row r="2619" spans="4:8" x14ac:dyDescent="0.25">
      <c r="D2619" s="33"/>
      <c r="F2619" s="206"/>
      <c r="H2619" s="39"/>
    </row>
    <row r="2620" spans="4:8" x14ac:dyDescent="0.25">
      <c r="D2620" s="33"/>
      <c r="F2620" s="206"/>
      <c r="H2620" s="39"/>
    </row>
    <row r="2621" spans="4:8" x14ac:dyDescent="0.25">
      <c r="D2621" s="33"/>
      <c r="F2621" s="206"/>
      <c r="H2621" s="39"/>
    </row>
    <row r="2622" spans="4:8" x14ac:dyDescent="0.25">
      <c r="D2622" s="33"/>
      <c r="F2622" s="206"/>
      <c r="H2622" s="39"/>
    </row>
    <row r="2623" spans="4:8" x14ac:dyDescent="0.25">
      <c r="D2623" s="33"/>
      <c r="F2623" s="206"/>
      <c r="H2623" s="39"/>
    </row>
    <row r="2624" spans="4:8" x14ac:dyDescent="0.25">
      <c r="D2624" s="33"/>
      <c r="F2624" s="206"/>
      <c r="H2624" s="39"/>
    </row>
    <row r="2625" spans="4:8" x14ac:dyDescent="0.25">
      <c r="D2625" s="33"/>
      <c r="F2625" s="206"/>
      <c r="H2625" s="39"/>
    </row>
    <row r="2626" spans="4:8" x14ac:dyDescent="0.25">
      <c r="D2626" s="33"/>
      <c r="F2626" s="206"/>
      <c r="H2626" s="39"/>
    </row>
    <row r="2627" spans="4:8" x14ac:dyDescent="0.25">
      <c r="D2627" s="33"/>
      <c r="F2627" s="206"/>
      <c r="H2627" s="39"/>
    </row>
    <row r="2628" spans="4:8" x14ac:dyDescent="0.25">
      <c r="D2628" s="33"/>
      <c r="F2628" s="206"/>
      <c r="H2628" s="39"/>
    </row>
    <row r="2629" spans="4:8" x14ac:dyDescent="0.25">
      <c r="D2629" s="33"/>
      <c r="F2629" s="206"/>
      <c r="H2629" s="39"/>
    </row>
    <row r="2630" spans="4:8" x14ac:dyDescent="0.25">
      <c r="D2630" s="33"/>
      <c r="F2630" s="206"/>
      <c r="H2630" s="39"/>
    </row>
    <row r="2631" spans="4:8" x14ac:dyDescent="0.25">
      <c r="D2631" s="33"/>
      <c r="F2631" s="206"/>
      <c r="H2631" s="39"/>
    </row>
    <row r="2632" spans="4:8" x14ac:dyDescent="0.25">
      <c r="D2632" s="33"/>
      <c r="F2632" s="206"/>
      <c r="H2632" s="39"/>
    </row>
    <row r="2633" spans="4:8" x14ac:dyDescent="0.25">
      <c r="D2633" s="33"/>
      <c r="F2633" s="206"/>
      <c r="H2633" s="39"/>
    </row>
    <row r="2634" spans="4:8" x14ac:dyDescent="0.25">
      <c r="D2634" s="33"/>
      <c r="F2634" s="206"/>
      <c r="H2634" s="39"/>
    </row>
    <row r="2635" spans="4:8" x14ac:dyDescent="0.25">
      <c r="D2635" s="33"/>
      <c r="F2635" s="206"/>
      <c r="H2635" s="39"/>
    </row>
    <row r="2636" spans="4:8" x14ac:dyDescent="0.25">
      <c r="D2636" s="33"/>
      <c r="F2636" s="206"/>
      <c r="H2636" s="39"/>
    </row>
    <row r="2637" spans="4:8" x14ac:dyDescent="0.25">
      <c r="D2637" s="33"/>
      <c r="F2637" s="206"/>
      <c r="H2637" s="39"/>
    </row>
    <row r="2638" spans="4:8" x14ac:dyDescent="0.25">
      <c r="D2638" s="33"/>
      <c r="F2638" s="206"/>
      <c r="H2638" s="39"/>
    </row>
    <row r="2639" spans="4:8" x14ac:dyDescent="0.25">
      <c r="D2639" s="33"/>
      <c r="F2639" s="206"/>
      <c r="H2639" s="39"/>
    </row>
    <row r="2640" spans="4:8" x14ac:dyDescent="0.25">
      <c r="D2640" s="33"/>
      <c r="F2640" s="206"/>
      <c r="H2640" s="39"/>
    </row>
    <row r="2641" spans="4:8" x14ac:dyDescent="0.25">
      <c r="D2641" s="33"/>
      <c r="F2641" s="206"/>
      <c r="H2641" s="39"/>
    </row>
    <row r="2642" spans="4:8" x14ac:dyDescent="0.25">
      <c r="D2642" s="33"/>
      <c r="F2642" s="206"/>
      <c r="H2642" s="39"/>
    </row>
    <row r="2643" spans="4:8" x14ac:dyDescent="0.25">
      <c r="D2643" s="33"/>
      <c r="F2643" s="206"/>
      <c r="H2643" s="39"/>
    </row>
    <row r="2644" spans="4:8" x14ac:dyDescent="0.25">
      <c r="D2644" s="33"/>
      <c r="F2644" s="206"/>
      <c r="H2644" s="39"/>
    </row>
    <row r="2645" spans="4:8" x14ac:dyDescent="0.25">
      <c r="D2645" s="33"/>
      <c r="F2645" s="206"/>
      <c r="H2645" s="39"/>
    </row>
    <row r="2646" spans="4:8" x14ac:dyDescent="0.25">
      <c r="D2646" s="33"/>
      <c r="F2646" s="206"/>
      <c r="H2646" s="39"/>
    </row>
    <row r="2647" spans="4:8" x14ac:dyDescent="0.25">
      <c r="D2647" s="33"/>
      <c r="F2647" s="206"/>
      <c r="H2647" s="39"/>
    </row>
    <row r="2648" spans="4:8" x14ac:dyDescent="0.25">
      <c r="D2648" s="33"/>
      <c r="F2648" s="206"/>
      <c r="H2648" s="39"/>
    </row>
    <row r="2649" spans="4:8" x14ac:dyDescent="0.25">
      <c r="D2649" s="33"/>
      <c r="F2649" s="206"/>
      <c r="H2649" s="39"/>
    </row>
    <row r="2650" spans="4:8" x14ac:dyDescent="0.25">
      <c r="D2650" s="33"/>
      <c r="F2650" s="206"/>
      <c r="H2650" s="39"/>
    </row>
    <row r="2651" spans="4:8" x14ac:dyDescent="0.25">
      <c r="D2651" s="33"/>
      <c r="F2651" s="206"/>
      <c r="H2651" s="39"/>
    </row>
    <row r="2652" spans="4:8" x14ac:dyDescent="0.25">
      <c r="D2652" s="33"/>
      <c r="F2652" s="206"/>
      <c r="H2652" s="39"/>
    </row>
    <row r="2653" spans="4:8" x14ac:dyDescent="0.25">
      <c r="D2653" s="33"/>
      <c r="F2653" s="206"/>
      <c r="H2653" s="39"/>
    </row>
    <row r="2654" spans="4:8" x14ac:dyDescent="0.25">
      <c r="D2654" s="33"/>
      <c r="F2654" s="206"/>
      <c r="H2654" s="39"/>
    </row>
    <row r="2655" spans="4:8" x14ac:dyDescent="0.25">
      <c r="D2655" s="33"/>
      <c r="F2655" s="206"/>
      <c r="H2655" s="39"/>
    </row>
    <row r="2656" spans="4:8" x14ac:dyDescent="0.25">
      <c r="D2656" s="33"/>
      <c r="F2656" s="206"/>
      <c r="H2656" s="39"/>
    </row>
    <row r="2657" spans="4:8" x14ac:dyDescent="0.25">
      <c r="D2657" s="33"/>
      <c r="F2657" s="206"/>
      <c r="H2657" s="39"/>
    </row>
    <row r="2658" spans="4:8" x14ac:dyDescent="0.25">
      <c r="D2658" s="33"/>
      <c r="F2658" s="206"/>
      <c r="H2658" s="39"/>
    </row>
    <row r="2659" spans="4:8" x14ac:dyDescent="0.25">
      <c r="D2659" s="33"/>
      <c r="F2659" s="206"/>
      <c r="H2659" s="39"/>
    </row>
    <row r="2660" spans="4:8" x14ac:dyDescent="0.25">
      <c r="D2660" s="33"/>
      <c r="F2660" s="206"/>
      <c r="H2660" s="39"/>
    </row>
    <row r="2661" spans="4:8" x14ac:dyDescent="0.25">
      <c r="D2661" s="33"/>
      <c r="F2661" s="206"/>
      <c r="H2661" s="39"/>
    </row>
    <row r="2662" spans="4:8" x14ac:dyDescent="0.25">
      <c r="D2662" s="33"/>
      <c r="F2662" s="206"/>
      <c r="H2662" s="39"/>
    </row>
    <row r="2663" spans="4:8" x14ac:dyDescent="0.25">
      <c r="D2663" s="33"/>
      <c r="F2663" s="206"/>
      <c r="H2663" s="39"/>
    </row>
    <row r="2664" spans="4:8" x14ac:dyDescent="0.25">
      <c r="D2664" s="33"/>
      <c r="F2664" s="206"/>
      <c r="H2664" s="39"/>
    </row>
    <row r="2665" spans="4:8" x14ac:dyDescent="0.25">
      <c r="D2665" s="33"/>
      <c r="F2665" s="206"/>
      <c r="H2665" s="39"/>
    </row>
    <row r="2666" spans="4:8" x14ac:dyDescent="0.25">
      <c r="D2666" s="33"/>
      <c r="F2666" s="206"/>
      <c r="H2666" s="39"/>
    </row>
    <row r="2667" spans="4:8" x14ac:dyDescent="0.25">
      <c r="D2667" s="33"/>
      <c r="F2667" s="206"/>
      <c r="H2667" s="39"/>
    </row>
    <row r="2668" spans="4:8" x14ac:dyDescent="0.25">
      <c r="D2668" s="33"/>
      <c r="F2668" s="206"/>
      <c r="H2668" s="39"/>
    </row>
    <row r="2669" spans="4:8" x14ac:dyDescent="0.25">
      <c r="D2669" s="33"/>
      <c r="F2669" s="206"/>
      <c r="H2669" s="39"/>
    </row>
    <row r="2670" spans="4:8" x14ac:dyDescent="0.25">
      <c r="D2670" s="33"/>
      <c r="F2670" s="206"/>
      <c r="H2670" s="39"/>
    </row>
    <row r="2671" spans="4:8" x14ac:dyDescent="0.25">
      <c r="D2671" s="33"/>
      <c r="F2671" s="206"/>
      <c r="H2671" s="39"/>
    </row>
    <row r="2672" spans="4:8" x14ac:dyDescent="0.25">
      <c r="D2672" s="33"/>
      <c r="F2672" s="206"/>
      <c r="H2672" s="39"/>
    </row>
    <row r="2673" spans="4:8" x14ac:dyDescent="0.25">
      <c r="D2673" s="33"/>
      <c r="F2673" s="206"/>
      <c r="H2673" s="39"/>
    </row>
    <row r="2674" spans="4:8" x14ac:dyDescent="0.25">
      <c r="D2674" s="33"/>
      <c r="F2674" s="206"/>
      <c r="H2674" s="39"/>
    </row>
    <row r="2675" spans="4:8" x14ac:dyDescent="0.25">
      <c r="D2675" s="33"/>
      <c r="F2675" s="206"/>
      <c r="H2675" s="39"/>
    </row>
    <row r="2676" spans="4:8" x14ac:dyDescent="0.25">
      <c r="D2676" s="33"/>
      <c r="F2676" s="206"/>
      <c r="H2676" s="39"/>
    </row>
    <row r="2677" spans="4:8" x14ac:dyDescent="0.25">
      <c r="D2677" s="33"/>
      <c r="F2677" s="206"/>
      <c r="H2677" s="39"/>
    </row>
    <row r="2678" spans="4:8" x14ac:dyDescent="0.25">
      <c r="D2678" s="33"/>
      <c r="F2678" s="206"/>
      <c r="H2678" s="39"/>
    </row>
    <row r="2679" spans="4:8" x14ac:dyDescent="0.25">
      <c r="D2679" s="33"/>
      <c r="F2679" s="206"/>
      <c r="H2679" s="39"/>
    </row>
    <row r="2680" spans="4:8" x14ac:dyDescent="0.25">
      <c r="D2680" s="33"/>
      <c r="F2680" s="206"/>
      <c r="H2680" s="39"/>
    </row>
    <row r="2681" spans="4:8" x14ac:dyDescent="0.25">
      <c r="D2681" s="33"/>
      <c r="F2681" s="206"/>
      <c r="H2681" s="39"/>
    </row>
    <row r="2682" spans="4:8" x14ac:dyDescent="0.25">
      <c r="D2682" s="33"/>
      <c r="F2682" s="206"/>
      <c r="H2682" s="39"/>
    </row>
    <row r="2683" spans="4:8" x14ac:dyDescent="0.25">
      <c r="D2683" s="33"/>
      <c r="F2683" s="206"/>
      <c r="H2683" s="39"/>
    </row>
    <row r="2684" spans="4:8" x14ac:dyDescent="0.25">
      <c r="D2684" s="33"/>
      <c r="F2684" s="206"/>
      <c r="H2684" s="39"/>
    </row>
    <row r="2685" spans="4:8" x14ac:dyDescent="0.25">
      <c r="D2685" s="33"/>
      <c r="F2685" s="206"/>
      <c r="H2685" s="39"/>
    </row>
    <row r="2686" spans="4:8" x14ac:dyDescent="0.25">
      <c r="D2686" s="33"/>
      <c r="F2686" s="206"/>
      <c r="H2686" s="39"/>
    </row>
    <row r="2687" spans="4:8" x14ac:dyDescent="0.25">
      <c r="D2687" s="33"/>
      <c r="F2687" s="206"/>
      <c r="H2687" s="39"/>
    </row>
    <row r="2688" spans="4:8" x14ac:dyDescent="0.25">
      <c r="D2688" s="33"/>
      <c r="F2688" s="206"/>
      <c r="H2688" s="39"/>
    </row>
    <row r="2689" spans="4:8" x14ac:dyDescent="0.25">
      <c r="D2689" s="33"/>
      <c r="F2689" s="206"/>
      <c r="H2689" s="39"/>
    </row>
    <row r="2690" spans="4:8" x14ac:dyDescent="0.25">
      <c r="D2690" s="33"/>
      <c r="F2690" s="206"/>
      <c r="H2690" s="39"/>
    </row>
    <row r="2691" spans="4:8" x14ac:dyDescent="0.25">
      <c r="D2691" s="33"/>
      <c r="F2691" s="206"/>
      <c r="H2691" s="39"/>
    </row>
    <row r="2692" spans="4:8" x14ac:dyDescent="0.25">
      <c r="D2692" s="33"/>
      <c r="F2692" s="206"/>
      <c r="H2692" s="39"/>
    </row>
    <row r="2693" spans="4:8" x14ac:dyDescent="0.25">
      <c r="D2693" s="33"/>
      <c r="F2693" s="206"/>
      <c r="H2693" s="39"/>
    </row>
    <row r="2694" spans="4:8" x14ac:dyDescent="0.25">
      <c r="D2694" s="33"/>
      <c r="F2694" s="206"/>
      <c r="H2694" s="39"/>
    </row>
    <row r="2695" spans="4:8" x14ac:dyDescent="0.25">
      <c r="D2695" s="33"/>
      <c r="F2695" s="206"/>
      <c r="H2695" s="39"/>
    </row>
    <row r="2696" spans="4:8" x14ac:dyDescent="0.25">
      <c r="D2696" s="33"/>
      <c r="F2696" s="206"/>
      <c r="H2696" s="39"/>
    </row>
    <row r="2697" spans="4:8" x14ac:dyDescent="0.25">
      <c r="D2697" s="33"/>
      <c r="F2697" s="206"/>
      <c r="H2697" s="39"/>
    </row>
    <row r="2698" spans="4:8" x14ac:dyDescent="0.25">
      <c r="D2698" s="33"/>
      <c r="F2698" s="206"/>
      <c r="H2698" s="39"/>
    </row>
    <row r="2699" spans="4:8" x14ac:dyDescent="0.25">
      <c r="D2699" s="33"/>
      <c r="F2699" s="206"/>
      <c r="H2699" s="39"/>
    </row>
    <row r="2700" spans="4:8" x14ac:dyDescent="0.25">
      <c r="D2700" s="33"/>
      <c r="F2700" s="206"/>
      <c r="H2700" s="39"/>
    </row>
    <row r="2701" spans="4:8" x14ac:dyDescent="0.25">
      <c r="D2701" s="33"/>
      <c r="F2701" s="206"/>
      <c r="H2701" s="39"/>
    </row>
    <row r="2702" spans="4:8" x14ac:dyDescent="0.25">
      <c r="D2702" s="33"/>
      <c r="F2702" s="206"/>
      <c r="H2702" s="39"/>
    </row>
    <row r="2703" spans="4:8" x14ac:dyDescent="0.25">
      <c r="D2703" s="33"/>
      <c r="F2703" s="206"/>
      <c r="H2703" s="39"/>
    </row>
    <row r="2704" spans="4:8" x14ac:dyDescent="0.25">
      <c r="D2704" s="33"/>
      <c r="F2704" s="206"/>
      <c r="H2704" s="39"/>
    </row>
    <row r="2705" spans="4:8" x14ac:dyDescent="0.25">
      <c r="D2705" s="33"/>
      <c r="F2705" s="206"/>
      <c r="H2705" s="39"/>
    </row>
    <row r="2706" spans="4:8" x14ac:dyDescent="0.25">
      <c r="D2706" s="33"/>
      <c r="F2706" s="206"/>
      <c r="H2706" s="39"/>
    </row>
    <row r="2707" spans="4:8" x14ac:dyDescent="0.25">
      <c r="D2707" s="33"/>
      <c r="F2707" s="206"/>
      <c r="H2707" s="39"/>
    </row>
    <row r="2708" spans="4:8" x14ac:dyDescent="0.25">
      <c r="D2708" s="33"/>
      <c r="F2708" s="206"/>
      <c r="H2708" s="39"/>
    </row>
    <row r="2709" spans="4:8" x14ac:dyDescent="0.25">
      <c r="D2709" s="33"/>
      <c r="F2709" s="206"/>
      <c r="H2709" s="39"/>
    </row>
    <row r="2710" spans="4:8" x14ac:dyDescent="0.25">
      <c r="D2710" s="33"/>
      <c r="F2710" s="206"/>
      <c r="H2710" s="39"/>
    </row>
    <row r="2711" spans="4:8" x14ac:dyDescent="0.25">
      <c r="D2711" s="33"/>
      <c r="F2711" s="206"/>
      <c r="H2711" s="39"/>
    </row>
    <row r="2712" spans="4:8" x14ac:dyDescent="0.25">
      <c r="D2712" s="33"/>
      <c r="F2712" s="206"/>
      <c r="H2712" s="39"/>
    </row>
    <row r="2713" spans="4:8" x14ac:dyDescent="0.25">
      <c r="D2713" s="33"/>
      <c r="F2713" s="206"/>
      <c r="H2713" s="39"/>
    </row>
    <row r="2714" spans="4:8" x14ac:dyDescent="0.25">
      <c r="D2714" s="33"/>
      <c r="F2714" s="206"/>
      <c r="H2714" s="39"/>
    </row>
    <row r="2715" spans="4:8" x14ac:dyDescent="0.25">
      <c r="D2715" s="33"/>
      <c r="F2715" s="206"/>
      <c r="H2715" s="39"/>
    </row>
    <row r="2716" spans="4:8" x14ac:dyDescent="0.25">
      <c r="D2716" s="33"/>
      <c r="F2716" s="206"/>
      <c r="H2716" s="39"/>
    </row>
    <row r="2717" spans="4:8" x14ac:dyDescent="0.25">
      <c r="D2717" s="33"/>
      <c r="F2717" s="206"/>
      <c r="H2717" s="39"/>
    </row>
    <row r="2718" spans="4:8" x14ac:dyDescent="0.25">
      <c r="D2718" s="33"/>
      <c r="F2718" s="206"/>
      <c r="H2718" s="39"/>
    </row>
    <row r="2719" spans="4:8" x14ac:dyDescent="0.25">
      <c r="D2719" s="33"/>
      <c r="F2719" s="206"/>
      <c r="H2719" s="39"/>
    </row>
    <row r="2720" spans="4:8" x14ac:dyDescent="0.25">
      <c r="D2720" s="33"/>
      <c r="F2720" s="206"/>
      <c r="H2720" s="39"/>
    </row>
    <row r="2721" spans="4:8" x14ac:dyDescent="0.25">
      <c r="D2721" s="33"/>
      <c r="F2721" s="206"/>
      <c r="H2721" s="39"/>
    </row>
    <row r="2722" spans="4:8" x14ac:dyDescent="0.25">
      <c r="D2722" s="33"/>
      <c r="F2722" s="206"/>
      <c r="H2722" s="39"/>
    </row>
    <row r="2723" spans="4:8" x14ac:dyDescent="0.25">
      <c r="D2723" s="33"/>
      <c r="F2723" s="206"/>
      <c r="H2723" s="39"/>
    </row>
    <row r="2724" spans="4:8" x14ac:dyDescent="0.25">
      <c r="D2724" s="33"/>
      <c r="F2724" s="206"/>
      <c r="H2724" s="39"/>
    </row>
    <row r="2725" spans="4:8" x14ac:dyDescent="0.25">
      <c r="D2725" s="33"/>
      <c r="F2725" s="206"/>
      <c r="H2725" s="39"/>
    </row>
    <row r="2726" spans="4:8" x14ac:dyDescent="0.25">
      <c r="D2726" s="33"/>
      <c r="F2726" s="206"/>
      <c r="H2726" s="39"/>
    </row>
    <row r="2727" spans="4:8" x14ac:dyDescent="0.25">
      <c r="D2727" s="33"/>
      <c r="F2727" s="206"/>
      <c r="H2727" s="39"/>
    </row>
    <row r="2728" spans="4:8" x14ac:dyDescent="0.25">
      <c r="D2728" s="33"/>
      <c r="F2728" s="206"/>
      <c r="H2728" s="39"/>
    </row>
    <row r="2729" spans="4:8" x14ac:dyDescent="0.25">
      <c r="D2729" s="33"/>
      <c r="F2729" s="206"/>
      <c r="H2729" s="39"/>
    </row>
    <row r="2730" spans="4:8" x14ac:dyDescent="0.25">
      <c r="D2730" s="33"/>
      <c r="F2730" s="206"/>
      <c r="H2730" s="39"/>
    </row>
    <row r="2731" spans="4:8" x14ac:dyDescent="0.25">
      <c r="D2731" s="33"/>
      <c r="F2731" s="206"/>
      <c r="H2731" s="39"/>
    </row>
    <row r="2732" spans="4:8" x14ac:dyDescent="0.25">
      <c r="D2732" s="33"/>
      <c r="F2732" s="206"/>
      <c r="H2732" s="39"/>
    </row>
    <row r="2733" spans="4:8" x14ac:dyDescent="0.25">
      <c r="D2733" s="33"/>
      <c r="F2733" s="206"/>
      <c r="H2733" s="39"/>
    </row>
    <row r="2734" spans="4:8" x14ac:dyDescent="0.25">
      <c r="D2734" s="33"/>
      <c r="F2734" s="206"/>
      <c r="H2734" s="39"/>
    </row>
    <row r="2735" spans="4:8" x14ac:dyDescent="0.25">
      <c r="D2735" s="33"/>
      <c r="F2735" s="206"/>
      <c r="H2735" s="39"/>
    </row>
    <row r="2736" spans="4:8" x14ac:dyDescent="0.25">
      <c r="D2736" s="33"/>
      <c r="F2736" s="206"/>
      <c r="H2736" s="39"/>
    </row>
    <row r="2737" spans="4:8" x14ac:dyDescent="0.25">
      <c r="D2737" s="33"/>
      <c r="F2737" s="206"/>
      <c r="H2737" s="39"/>
    </row>
    <row r="2738" spans="4:8" x14ac:dyDescent="0.25">
      <c r="D2738" s="33"/>
      <c r="F2738" s="206"/>
      <c r="H2738" s="39"/>
    </row>
    <row r="2739" spans="4:8" x14ac:dyDescent="0.25">
      <c r="D2739" s="33"/>
      <c r="F2739" s="206"/>
      <c r="H2739" s="39"/>
    </row>
    <row r="2740" spans="4:8" x14ac:dyDescent="0.25">
      <c r="D2740" s="33"/>
      <c r="F2740" s="206"/>
      <c r="H2740" s="39"/>
    </row>
    <row r="2741" spans="4:8" x14ac:dyDescent="0.25">
      <c r="D2741" s="33"/>
      <c r="F2741" s="206"/>
      <c r="H2741" s="39"/>
    </row>
    <row r="2742" spans="4:8" x14ac:dyDescent="0.25">
      <c r="D2742" s="33"/>
      <c r="F2742" s="206"/>
      <c r="H2742" s="39"/>
    </row>
    <row r="2743" spans="4:8" x14ac:dyDescent="0.25">
      <c r="D2743" s="33"/>
      <c r="F2743" s="206"/>
      <c r="H2743" s="39"/>
    </row>
    <row r="2744" spans="4:8" x14ac:dyDescent="0.25">
      <c r="D2744" s="33"/>
      <c r="F2744" s="206"/>
      <c r="H2744" s="39"/>
    </row>
    <row r="2745" spans="4:8" x14ac:dyDescent="0.25">
      <c r="D2745" s="33"/>
      <c r="F2745" s="206"/>
      <c r="H2745" s="39"/>
    </row>
    <row r="2746" spans="4:8" x14ac:dyDescent="0.25">
      <c r="D2746" s="33"/>
      <c r="F2746" s="206"/>
      <c r="H2746" s="39"/>
    </row>
    <row r="2747" spans="4:8" x14ac:dyDescent="0.25">
      <c r="D2747" s="33"/>
      <c r="F2747" s="206"/>
      <c r="H2747" s="39"/>
    </row>
    <row r="2748" spans="4:8" x14ac:dyDescent="0.25">
      <c r="D2748" s="33"/>
      <c r="F2748" s="206"/>
      <c r="H2748" s="39"/>
    </row>
    <row r="2749" spans="4:8" x14ac:dyDescent="0.25">
      <c r="D2749" s="33"/>
      <c r="F2749" s="206"/>
      <c r="H2749" s="39"/>
    </row>
    <row r="2750" spans="4:8" x14ac:dyDescent="0.25">
      <c r="D2750" s="33"/>
      <c r="F2750" s="206"/>
      <c r="H2750" s="39"/>
    </row>
    <row r="2751" spans="4:8" x14ac:dyDescent="0.25">
      <c r="D2751" s="33"/>
      <c r="F2751" s="206"/>
      <c r="H2751" s="39"/>
    </row>
    <row r="2752" spans="4:8" x14ac:dyDescent="0.25">
      <c r="D2752" s="33"/>
      <c r="F2752" s="206"/>
      <c r="H2752" s="39"/>
    </row>
    <row r="2753" spans="4:8" x14ac:dyDescent="0.25">
      <c r="D2753" s="33"/>
      <c r="F2753" s="206"/>
      <c r="H2753" s="39"/>
    </row>
    <row r="2754" spans="4:8" x14ac:dyDescent="0.25">
      <c r="D2754" s="33"/>
      <c r="F2754" s="206"/>
      <c r="H2754" s="39"/>
    </row>
    <row r="2755" spans="4:8" x14ac:dyDescent="0.25">
      <c r="D2755" s="33"/>
      <c r="F2755" s="206"/>
      <c r="H2755" s="39"/>
    </row>
    <row r="2756" spans="4:8" x14ac:dyDescent="0.25">
      <c r="D2756" s="33"/>
      <c r="F2756" s="206"/>
      <c r="H2756" s="39"/>
    </row>
    <row r="2757" spans="4:8" x14ac:dyDescent="0.25">
      <c r="D2757" s="33"/>
      <c r="F2757" s="206"/>
      <c r="H2757" s="39"/>
    </row>
    <row r="2758" spans="4:8" x14ac:dyDescent="0.25">
      <c r="D2758" s="33"/>
      <c r="F2758" s="206"/>
      <c r="H2758" s="39"/>
    </row>
    <row r="2759" spans="4:8" x14ac:dyDescent="0.25">
      <c r="D2759" s="33"/>
      <c r="F2759" s="206"/>
      <c r="H2759" s="39"/>
    </row>
    <row r="2760" spans="4:8" x14ac:dyDescent="0.25">
      <c r="D2760" s="33"/>
      <c r="F2760" s="206"/>
      <c r="H2760" s="39"/>
    </row>
    <row r="2761" spans="4:8" x14ac:dyDescent="0.25">
      <c r="D2761" s="33"/>
      <c r="F2761" s="206"/>
      <c r="H2761" s="39"/>
    </row>
    <row r="2762" spans="4:8" x14ac:dyDescent="0.25">
      <c r="D2762" s="33"/>
      <c r="F2762" s="206"/>
      <c r="H2762" s="39"/>
    </row>
    <row r="2763" spans="4:8" x14ac:dyDescent="0.25">
      <c r="D2763" s="33"/>
      <c r="F2763" s="206"/>
      <c r="H2763" s="39"/>
    </row>
    <row r="2764" spans="4:8" x14ac:dyDescent="0.25">
      <c r="D2764" s="33"/>
      <c r="F2764" s="206"/>
      <c r="H2764" s="39"/>
    </row>
    <row r="2765" spans="4:8" x14ac:dyDescent="0.25">
      <c r="D2765" s="33"/>
      <c r="F2765" s="206"/>
      <c r="H2765" s="39"/>
    </row>
    <row r="2766" spans="4:8" x14ac:dyDescent="0.25">
      <c r="D2766" s="33"/>
      <c r="F2766" s="206"/>
      <c r="H2766" s="39"/>
    </row>
    <row r="2767" spans="4:8" x14ac:dyDescent="0.25">
      <c r="D2767" s="33"/>
      <c r="F2767" s="206"/>
      <c r="H2767" s="39"/>
    </row>
    <row r="2768" spans="4:8" x14ac:dyDescent="0.25">
      <c r="D2768" s="33"/>
      <c r="F2768" s="206"/>
      <c r="H2768" s="39"/>
    </row>
    <row r="2769" spans="4:8" x14ac:dyDescent="0.25">
      <c r="D2769" s="33"/>
      <c r="F2769" s="206"/>
      <c r="H2769" s="39"/>
    </row>
    <row r="2770" spans="4:8" x14ac:dyDescent="0.25">
      <c r="D2770" s="33"/>
      <c r="F2770" s="206"/>
      <c r="H2770" s="39"/>
    </row>
    <row r="2771" spans="4:8" x14ac:dyDescent="0.25">
      <c r="D2771" s="33"/>
      <c r="F2771" s="206"/>
      <c r="H2771" s="39"/>
    </row>
    <row r="2772" spans="4:8" x14ac:dyDescent="0.25">
      <c r="D2772" s="33"/>
      <c r="F2772" s="206"/>
      <c r="H2772" s="39"/>
    </row>
    <row r="2773" spans="4:8" x14ac:dyDescent="0.25">
      <c r="D2773" s="33"/>
      <c r="F2773" s="206"/>
      <c r="H2773" s="39"/>
    </row>
    <row r="2774" spans="4:8" x14ac:dyDescent="0.25">
      <c r="D2774" s="33"/>
      <c r="F2774" s="206"/>
      <c r="H2774" s="39"/>
    </row>
    <row r="2775" spans="4:8" x14ac:dyDescent="0.25">
      <c r="D2775" s="33"/>
      <c r="F2775" s="206"/>
      <c r="H2775" s="39"/>
    </row>
    <row r="2776" spans="4:8" x14ac:dyDescent="0.25">
      <c r="D2776" s="33"/>
      <c r="F2776" s="206"/>
      <c r="H2776" s="39"/>
    </row>
    <row r="2777" spans="4:8" x14ac:dyDescent="0.25">
      <c r="D2777" s="33"/>
      <c r="F2777" s="206"/>
      <c r="H2777" s="39"/>
    </row>
    <row r="2778" spans="4:8" x14ac:dyDescent="0.25">
      <c r="D2778" s="33"/>
      <c r="F2778" s="206"/>
      <c r="H2778" s="39"/>
    </row>
    <row r="2779" spans="4:8" x14ac:dyDescent="0.25">
      <c r="D2779" s="33"/>
      <c r="F2779" s="206"/>
      <c r="H2779" s="39"/>
    </row>
    <row r="2780" spans="4:8" x14ac:dyDescent="0.25">
      <c r="D2780" s="33"/>
      <c r="F2780" s="206"/>
      <c r="H2780" s="39"/>
    </row>
    <row r="2781" spans="4:8" x14ac:dyDescent="0.25">
      <c r="D2781" s="33"/>
      <c r="F2781" s="206"/>
      <c r="H2781" s="39"/>
    </row>
    <row r="2782" spans="4:8" x14ac:dyDescent="0.25">
      <c r="D2782" s="33"/>
      <c r="F2782" s="206"/>
      <c r="H2782" s="39"/>
    </row>
    <row r="2783" spans="4:8" x14ac:dyDescent="0.25">
      <c r="D2783" s="33"/>
      <c r="F2783" s="206"/>
      <c r="H2783" s="39"/>
    </row>
    <row r="2784" spans="4:8" x14ac:dyDescent="0.25">
      <c r="D2784" s="33"/>
      <c r="F2784" s="206"/>
      <c r="H2784" s="39"/>
    </row>
    <row r="2785" spans="4:8" x14ac:dyDescent="0.25">
      <c r="D2785" s="33"/>
      <c r="F2785" s="206"/>
      <c r="H2785" s="39"/>
    </row>
    <row r="2786" spans="4:8" x14ac:dyDescent="0.25">
      <c r="D2786" s="33"/>
      <c r="F2786" s="206"/>
      <c r="H2786" s="39"/>
    </row>
    <row r="2787" spans="4:8" x14ac:dyDescent="0.25">
      <c r="D2787" s="33"/>
      <c r="F2787" s="206"/>
      <c r="H2787" s="39"/>
    </row>
    <row r="2788" spans="4:8" x14ac:dyDescent="0.25">
      <c r="D2788" s="33"/>
      <c r="F2788" s="206"/>
      <c r="H2788" s="39"/>
    </row>
    <row r="2789" spans="4:8" x14ac:dyDescent="0.25">
      <c r="D2789" s="33"/>
      <c r="F2789" s="206"/>
      <c r="H2789" s="39"/>
    </row>
    <row r="2790" spans="4:8" x14ac:dyDescent="0.25">
      <c r="D2790" s="33"/>
      <c r="F2790" s="206"/>
      <c r="H2790" s="39"/>
    </row>
    <row r="2791" spans="4:8" x14ac:dyDescent="0.25">
      <c r="D2791" s="33"/>
      <c r="F2791" s="206"/>
      <c r="H2791" s="39"/>
    </row>
    <row r="2792" spans="4:8" x14ac:dyDescent="0.25">
      <c r="D2792" s="33"/>
      <c r="F2792" s="206"/>
      <c r="H2792" s="39"/>
    </row>
    <row r="2793" spans="4:8" x14ac:dyDescent="0.25">
      <c r="D2793" s="33"/>
      <c r="F2793" s="206"/>
      <c r="H2793" s="39"/>
    </row>
    <row r="2794" spans="4:8" x14ac:dyDescent="0.25">
      <c r="D2794" s="33"/>
      <c r="F2794" s="206"/>
      <c r="H2794" s="39"/>
    </row>
    <row r="2795" spans="4:8" x14ac:dyDescent="0.25">
      <c r="D2795" s="33"/>
      <c r="F2795" s="206"/>
      <c r="H2795" s="39"/>
    </row>
    <row r="2796" spans="4:8" x14ac:dyDescent="0.25">
      <c r="D2796" s="33"/>
      <c r="F2796" s="206"/>
      <c r="H2796" s="39"/>
    </row>
    <row r="2797" spans="4:8" x14ac:dyDescent="0.25">
      <c r="D2797" s="33"/>
      <c r="F2797" s="206"/>
      <c r="H2797" s="39"/>
    </row>
    <row r="2798" spans="4:8" x14ac:dyDescent="0.25">
      <c r="D2798" s="33"/>
      <c r="F2798" s="206"/>
      <c r="H2798" s="39"/>
    </row>
    <row r="2799" spans="4:8" x14ac:dyDescent="0.25">
      <c r="D2799" s="33"/>
      <c r="F2799" s="206"/>
      <c r="H2799" s="39"/>
    </row>
    <row r="2800" spans="4:8" x14ac:dyDescent="0.25">
      <c r="D2800" s="33"/>
      <c r="F2800" s="206"/>
      <c r="H2800" s="39"/>
    </row>
    <row r="2801" spans="4:8" x14ac:dyDescent="0.25">
      <c r="D2801" s="33"/>
      <c r="F2801" s="206"/>
      <c r="H2801" s="39"/>
    </row>
    <row r="2802" spans="4:8" x14ac:dyDescent="0.25">
      <c r="D2802" s="33"/>
      <c r="F2802" s="206"/>
      <c r="H2802" s="39"/>
    </row>
    <row r="2803" spans="4:8" x14ac:dyDescent="0.25">
      <c r="D2803" s="33"/>
      <c r="F2803" s="206"/>
      <c r="H2803" s="39"/>
    </row>
    <row r="2804" spans="4:8" x14ac:dyDescent="0.25">
      <c r="D2804" s="33"/>
      <c r="F2804" s="206"/>
      <c r="H2804" s="39"/>
    </row>
    <row r="2805" spans="4:8" x14ac:dyDescent="0.25">
      <c r="D2805" s="33"/>
      <c r="F2805" s="206"/>
      <c r="H2805" s="39"/>
    </row>
    <row r="2806" spans="4:8" x14ac:dyDescent="0.25">
      <c r="D2806" s="33"/>
      <c r="F2806" s="206"/>
      <c r="H2806" s="39"/>
    </row>
    <row r="2807" spans="4:8" x14ac:dyDescent="0.25">
      <c r="D2807" s="33"/>
      <c r="F2807" s="206"/>
      <c r="H2807" s="39"/>
    </row>
    <row r="2808" spans="4:8" x14ac:dyDescent="0.25">
      <c r="D2808" s="33"/>
      <c r="F2808" s="206"/>
      <c r="H2808" s="39"/>
    </row>
    <row r="2809" spans="4:8" x14ac:dyDescent="0.25">
      <c r="D2809" s="33"/>
      <c r="F2809" s="206"/>
      <c r="H2809" s="39"/>
    </row>
    <row r="2810" spans="4:8" x14ac:dyDescent="0.25">
      <c r="D2810" s="33"/>
      <c r="F2810" s="206"/>
      <c r="H2810" s="39"/>
    </row>
    <row r="2811" spans="4:8" x14ac:dyDescent="0.25">
      <c r="D2811" s="33"/>
      <c r="F2811" s="206"/>
      <c r="H2811" s="39"/>
    </row>
    <row r="2812" spans="4:8" x14ac:dyDescent="0.25">
      <c r="D2812" s="33"/>
      <c r="F2812" s="206"/>
      <c r="H2812" s="39"/>
    </row>
    <row r="2813" spans="4:8" x14ac:dyDescent="0.25">
      <c r="D2813" s="33"/>
      <c r="F2813" s="206"/>
      <c r="H2813" s="39"/>
    </row>
    <row r="2814" spans="4:8" x14ac:dyDescent="0.25">
      <c r="D2814" s="33"/>
      <c r="F2814" s="206"/>
      <c r="H2814" s="39"/>
    </row>
    <row r="2815" spans="4:8" x14ac:dyDescent="0.25">
      <c r="D2815" s="33"/>
      <c r="F2815" s="206"/>
      <c r="H2815" s="39"/>
    </row>
    <row r="2816" spans="4:8" x14ac:dyDescent="0.25">
      <c r="D2816" s="33"/>
      <c r="F2816" s="206"/>
      <c r="H2816" s="39"/>
    </row>
    <row r="2817" spans="4:8" x14ac:dyDescent="0.25">
      <c r="D2817" s="33"/>
      <c r="F2817" s="206"/>
      <c r="H2817" s="39"/>
    </row>
    <row r="2818" spans="4:8" x14ac:dyDescent="0.25">
      <c r="D2818" s="33"/>
      <c r="F2818" s="206"/>
      <c r="H2818" s="39"/>
    </row>
    <row r="2819" spans="4:8" x14ac:dyDescent="0.25">
      <c r="D2819" s="33"/>
      <c r="F2819" s="206"/>
      <c r="H2819" s="39"/>
    </row>
    <row r="2820" spans="4:8" x14ac:dyDescent="0.25">
      <c r="D2820" s="33"/>
      <c r="F2820" s="206"/>
      <c r="H2820" s="39"/>
    </row>
    <row r="2821" spans="4:8" x14ac:dyDescent="0.25">
      <c r="D2821" s="33"/>
      <c r="F2821" s="206"/>
      <c r="H2821" s="39"/>
    </row>
    <row r="2822" spans="4:8" x14ac:dyDescent="0.25">
      <c r="D2822" s="33"/>
      <c r="F2822" s="206"/>
      <c r="H2822" s="39"/>
    </row>
    <row r="2823" spans="4:8" x14ac:dyDescent="0.25">
      <c r="D2823" s="33"/>
      <c r="F2823" s="206"/>
      <c r="H2823" s="39"/>
    </row>
    <row r="2824" spans="4:8" x14ac:dyDescent="0.25">
      <c r="D2824" s="33"/>
      <c r="F2824" s="206"/>
      <c r="H2824" s="39"/>
    </row>
    <row r="2825" spans="4:8" x14ac:dyDescent="0.25">
      <c r="D2825" s="33"/>
      <c r="F2825" s="206"/>
      <c r="H2825" s="39"/>
    </row>
    <row r="2826" spans="4:8" x14ac:dyDescent="0.25">
      <c r="D2826" s="33"/>
      <c r="F2826" s="206"/>
      <c r="H2826" s="39"/>
    </row>
    <row r="2827" spans="4:8" x14ac:dyDescent="0.25">
      <c r="D2827" s="33"/>
      <c r="F2827" s="206"/>
      <c r="H2827" s="39"/>
    </row>
    <row r="2828" spans="4:8" x14ac:dyDescent="0.25">
      <c r="D2828" s="33"/>
      <c r="F2828" s="206"/>
      <c r="H2828" s="39"/>
    </row>
    <row r="2829" spans="4:8" x14ac:dyDescent="0.25">
      <c r="D2829" s="33"/>
      <c r="F2829" s="206"/>
      <c r="H2829" s="39"/>
    </row>
    <row r="2830" spans="4:8" x14ac:dyDescent="0.25">
      <c r="D2830" s="33"/>
      <c r="F2830" s="206"/>
      <c r="H2830" s="39"/>
    </row>
    <row r="2831" spans="4:8" x14ac:dyDescent="0.25">
      <c r="D2831" s="33"/>
      <c r="F2831" s="206"/>
      <c r="H2831" s="39"/>
    </row>
    <row r="2832" spans="4:8" x14ac:dyDescent="0.25">
      <c r="D2832" s="33"/>
      <c r="F2832" s="206"/>
      <c r="H2832" s="39"/>
    </row>
    <row r="2833" spans="4:8" x14ac:dyDescent="0.25">
      <c r="D2833" s="33"/>
      <c r="F2833" s="206"/>
      <c r="H2833" s="39"/>
    </row>
    <row r="2834" spans="4:8" x14ac:dyDescent="0.25">
      <c r="D2834" s="33"/>
      <c r="F2834" s="206"/>
      <c r="H2834" s="39"/>
    </row>
    <row r="2835" spans="4:8" x14ac:dyDescent="0.25">
      <c r="D2835" s="33"/>
      <c r="F2835" s="206"/>
      <c r="H2835" s="39"/>
    </row>
    <row r="2836" spans="4:8" x14ac:dyDescent="0.25">
      <c r="D2836" s="33"/>
      <c r="F2836" s="206"/>
      <c r="H2836" s="39"/>
    </row>
    <row r="2837" spans="4:8" x14ac:dyDescent="0.25">
      <c r="D2837" s="33"/>
      <c r="F2837" s="206"/>
      <c r="H2837" s="39"/>
    </row>
    <row r="2838" spans="4:8" x14ac:dyDescent="0.25">
      <c r="D2838" s="33"/>
      <c r="F2838" s="206"/>
      <c r="H2838" s="39"/>
    </row>
    <row r="2839" spans="4:8" x14ac:dyDescent="0.25">
      <c r="D2839" s="33"/>
      <c r="F2839" s="206"/>
      <c r="H2839" s="39"/>
    </row>
    <row r="2840" spans="4:8" x14ac:dyDescent="0.25">
      <c r="D2840" s="33"/>
      <c r="F2840" s="206"/>
      <c r="H2840" s="39"/>
    </row>
    <row r="2841" spans="4:8" x14ac:dyDescent="0.25">
      <c r="D2841" s="33"/>
      <c r="F2841" s="206"/>
      <c r="H2841" s="39"/>
    </row>
    <row r="2842" spans="4:8" x14ac:dyDescent="0.25">
      <c r="D2842" s="33"/>
      <c r="F2842" s="206"/>
      <c r="H2842" s="39"/>
    </row>
    <row r="2843" spans="4:8" x14ac:dyDescent="0.25">
      <c r="D2843" s="33"/>
      <c r="F2843" s="206"/>
      <c r="H2843" s="39"/>
    </row>
    <row r="2844" spans="4:8" x14ac:dyDescent="0.25">
      <c r="D2844" s="33"/>
      <c r="F2844" s="206"/>
      <c r="H2844" s="39"/>
    </row>
    <row r="2845" spans="4:8" x14ac:dyDescent="0.25">
      <c r="D2845" s="33"/>
      <c r="F2845" s="206"/>
      <c r="H2845" s="39"/>
    </row>
    <row r="2846" spans="4:8" x14ac:dyDescent="0.25">
      <c r="D2846" s="33"/>
      <c r="F2846" s="206"/>
      <c r="H2846" s="39"/>
    </row>
    <row r="2847" spans="4:8" x14ac:dyDescent="0.25">
      <c r="D2847" s="33"/>
      <c r="F2847" s="206"/>
      <c r="H2847" s="39"/>
    </row>
    <row r="2848" spans="4:8" x14ac:dyDescent="0.25">
      <c r="D2848" s="33"/>
      <c r="F2848" s="206"/>
      <c r="H2848" s="39"/>
    </row>
    <row r="2849" spans="4:8" x14ac:dyDescent="0.25">
      <c r="D2849" s="33"/>
      <c r="F2849" s="206"/>
      <c r="H2849" s="39"/>
    </row>
    <row r="2850" spans="4:8" x14ac:dyDescent="0.25">
      <c r="D2850" s="33"/>
      <c r="F2850" s="206"/>
      <c r="H2850" s="39"/>
    </row>
    <row r="2851" spans="4:8" x14ac:dyDescent="0.25">
      <c r="D2851" s="33"/>
      <c r="F2851" s="206"/>
      <c r="H2851" s="39"/>
    </row>
    <row r="2852" spans="4:8" x14ac:dyDescent="0.25">
      <c r="D2852" s="33"/>
      <c r="F2852" s="206"/>
      <c r="H2852" s="39"/>
    </row>
    <row r="2853" spans="4:8" x14ac:dyDescent="0.25">
      <c r="D2853" s="33"/>
      <c r="F2853" s="206"/>
      <c r="H2853" s="39"/>
    </row>
    <row r="2854" spans="4:8" x14ac:dyDescent="0.25">
      <c r="D2854" s="33"/>
      <c r="F2854" s="206"/>
      <c r="H2854" s="39"/>
    </row>
    <row r="2855" spans="4:8" x14ac:dyDescent="0.25">
      <c r="D2855" s="33"/>
      <c r="F2855" s="206"/>
      <c r="H2855" s="39"/>
    </row>
    <row r="2856" spans="4:8" x14ac:dyDescent="0.25">
      <c r="D2856" s="33"/>
      <c r="F2856" s="206"/>
      <c r="H2856" s="39"/>
    </row>
    <row r="2857" spans="4:8" x14ac:dyDescent="0.25">
      <c r="D2857" s="33"/>
      <c r="F2857" s="206"/>
      <c r="H2857" s="39"/>
    </row>
    <row r="2858" spans="4:8" x14ac:dyDescent="0.25">
      <c r="D2858" s="33"/>
      <c r="F2858" s="206"/>
      <c r="H2858" s="39"/>
    </row>
    <row r="2859" spans="4:8" x14ac:dyDescent="0.25">
      <c r="D2859" s="33"/>
      <c r="F2859" s="206"/>
      <c r="H2859" s="39"/>
    </row>
    <row r="2860" spans="4:8" x14ac:dyDescent="0.25">
      <c r="D2860" s="33"/>
      <c r="F2860" s="206"/>
      <c r="H2860" s="39"/>
    </row>
    <row r="2861" spans="4:8" x14ac:dyDescent="0.25">
      <c r="D2861" s="33"/>
      <c r="F2861" s="206"/>
      <c r="H2861" s="39"/>
    </row>
    <row r="2862" spans="4:8" x14ac:dyDescent="0.25">
      <c r="D2862" s="33"/>
      <c r="F2862" s="206"/>
      <c r="H2862" s="39"/>
    </row>
    <row r="2863" spans="4:8" x14ac:dyDescent="0.25">
      <c r="D2863" s="33"/>
      <c r="F2863" s="206"/>
      <c r="H2863" s="39"/>
    </row>
    <row r="2864" spans="4:8" x14ac:dyDescent="0.25">
      <c r="D2864" s="33"/>
      <c r="F2864" s="206"/>
      <c r="H2864" s="39"/>
    </row>
    <row r="2865" spans="4:8" x14ac:dyDescent="0.25">
      <c r="D2865" s="33"/>
      <c r="F2865" s="206"/>
      <c r="H2865" s="39"/>
    </row>
    <row r="2866" spans="4:8" x14ac:dyDescent="0.25">
      <c r="D2866" s="33"/>
      <c r="F2866" s="206"/>
      <c r="H2866" s="39"/>
    </row>
    <row r="2867" spans="4:8" x14ac:dyDescent="0.25">
      <c r="D2867" s="33"/>
      <c r="F2867" s="206"/>
      <c r="H2867" s="39"/>
    </row>
    <row r="2868" spans="4:8" x14ac:dyDescent="0.25">
      <c r="D2868" s="33"/>
      <c r="F2868" s="206"/>
      <c r="H2868" s="39"/>
    </row>
    <row r="2869" spans="4:8" x14ac:dyDescent="0.25">
      <c r="D2869" s="33"/>
      <c r="F2869" s="206"/>
      <c r="H2869" s="39"/>
    </row>
    <row r="2870" spans="4:8" x14ac:dyDescent="0.25">
      <c r="D2870" s="33"/>
      <c r="F2870" s="206"/>
      <c r="H2870" s="39"/>
    </row>
    <row r="2871" spans="4:8" x14ac:dyDescent="0.25">
      <c r="D2871" s="33"/>
      <c r="F2871" s="206"/>
      <c r="H2871" s="39"/>
    </row>
    <row r="2872" spans="4:8" x14ac:dyDescent="0.25">
      <c r="D2872" s="33"/>
      <c r="F2872" s="206"/>
      <c r="H2872" s="39"/>
    </row>
    <row r="2873" spans="4:8" x14ac:dyDescent="0.25">
      <c r="D2873" s="33"/>
      <c r="F2873" s="206"/>
      <c r="H2873" s="39"/>
    </row>
    <row r="2874" spans="4:8" x14ac:dyDescent="0.25">
      <c r="D2874" s="33"/>
      <c r="F2874" s="206"/>
      <c r="H2874" s="39"/>
    </row>
    <row r="2875" spans="4:8" x14ac:dyDescent="0.25">
      <c r="D2875" s="33"/>
      <c r="F2875" s="206"/>
      <c r="H2875" s="39"/>
    </row>
    <row r="2876" spans="4:8" x14ac:dyDescent="0.25">
      <c r="D2876" s="33"/>
      <c r="F2876" s="206"/>
      <c r="H2876" s="39"/>
    </row>
    <row r="2877" spans="4:8" x14ac:dyDescent="0.25">
      <c r="D2877" s="33"/>
      <c r="F2877" s="206"/>
      <c r="H2877" s="39"/>
    </row>
    <row r="2878" spans="4:8" x14ac:dyDescent="0.25">
      <c r="D2878" s="33"/>
      <c r="F2878" s="206"/>
      <c r="H2878" s="39"/>
    </row>
    <row r="2879" spans="4:8" x14ac:dyDescent="0.25">
      <c r="D2879" s="33"/>
      <c r="F2879" s="206"/>
      <c r="H2879" s="39"/>
    </row>
    <row r="2880" spans="4:8" x14ac:dyDescent="0.25">
      <c r="D2880" s="33"/>
      <c r="F2880" s="206"/>
      <c r="H2880" s="39"/>
    </row>
    <row r="2881" spans="4:8" x14ac:dyDescent="0.25">
      <c r="D2881" s="33"/>
      <c r="F2881" s="206"/>
      <c r="H2881" s="39"/>
    </row>
    <row r="2882" spans="4:8" x14ac:dyDescent="0.25">
      <c r="D2882" s="33"/>
      <c r="F2882" s="206"/>
      <c r="H2882" s="39"/>
    </row>
    <row r="2883" spans="4:8" x14ac:dyDescent="0.25">
      <c r="D2883" s="33"/>
      <c r="F2883" s="206"/>
      <c r="H2883" s="39"/>
    </row>
    <row r="2884" spans="4:8" x14ac:dyDescent="0.25">
      <c r="D2884" s="33"/>
      <c r="F2884" s="206"/>
      <c r="H2884" s="39"/>
    </row>
    <row r="2885" spans="4:8" x14ac:dyDescent="0.25">
      <c r="D2885" s="33"/>
      <c r="F2885" s="206"/>
      <c r="H2885" s="39"/>
    </row>
    <row r="2886" spans="4:8" x14ac:dyDescent="0.25">
      <c r="D2886" s="33"/>
      <c r="F2886" s="206"/>
      <c r="H2886" s="39"/>
    </row>
    <row r="2887" spans="4:8" x14ac:dyDescent="0.25">
      <c r="D2887" s="33"/>
      <c r="F2887" s="206"/>
      <c r="H2887" s="39"/>
    </row>
    <row r="2888" spans="4:8" x14ac:dyDescent="0.25">
      <c r="D2888" s="33"/>
      <c r="F2888" s="206"/>
      <c r="H2888" s="39"/>
    </row>
    <row r="2889" spans="4:8" x14ac:dyDescent="0.25">
      <c r="D2889" s="33"/>
      <c r="F2889" s="206"/>
      <c r="H2889" s="39"/>
    </row>
    <row r="2890" spans="4:8" x14ac:dyDescent="0.25">
      <c r="D2890" s="33"/>
      <c r="F2890" s="206"/>
      <c r="H2890" s="39"/>
    </row>
    <row r="2891" spans="4:8" x14ac:dyDescent="0.25">
      <c r="D2891" s="33"/>
      <c r="F2891" s="206"/>
      <c r="H2891" s="39"/>
    </row>
    <row r="2892" spans="4:8" x14ac:dyDescent="0.25">
      <c r="D2892" s="33"/>
      <c r="F2892" s="206"/>
      <c r="H2892" s="39"/>
    </row>
    <row r="2893" spans="4:8" x14ac:dyDescent="0.25">
      <c r="D2893" s="33"/>
      <c r="F2893" s="206"/>
      <c r="H2893" s="39"/>
    </row>
    <row r="2894" spans="4:8" x14ac:dyDescent="0.25">
      <c r="D2894" s="33"/>
      <c r="F2894" s="206"/>
      <c r="H2894" s="39"/>
    </row>
    <row r="2895" spans="4:8" x14ac:dyDescent="0.25">
      <c r="D2895" s="33"/>
      <c r="F2895" s="206"/>
      <c r="H2895" s="39"/>
    </row>
    <row r="2896" spans="4:8" x14ac:dyDescent="0.25">
      <c r="D2896" s="33"/>
      <c r="F2896" s="206"/>
      <c r="H2896" s="39"/>
    </row>
    <row r="2897" spans="4:8" x14ac:dyDescent="0.25">
      <c r="D2897" s="33"/>
      <c r="F2897" s="206"/>
      <c r="H2897" s="39"/>
    </row>
    <row r="2898" spans="4:8" x14ac:dyDescent="0.25">
      <c r="D2898" s="33"/>
      <c r="F2898" s="206"/>
      <c r="H2898" s="39"/>
    </row>
    <row r="2899" spans="4:8" x14ac:dyDescent="0.25">
      <c r="D2899" s="33"/>
      <c r="F2899" s="206"/>
      <c r="H2899" s="39"/>
    </row>
    <row r="2900" spans="4:8" x14ac:dyDescent="0.25">
      <c r="D2900" s="33"/>
      <c r="F2900" s="206"/>
      <c r="H2900" s="39"/>
    </row>
    <row r="2901" spans="4:8" x14ac:dyDescent="0.25">
      <c r="D2901" s="33"/>
      <c r="F2901" s="206"/>
      <c r="H2901" s="39"/>
    </row>
    <row r="2902" spans="4:8" x14ac:dyDescent="0.25">
      <c r="D2902" s="33"/>
      <c r="F2902" s="206"/>
      <c r="H2902" s="39"/>
    </row>
    <row r="2903" spans="4:8" x14ac:dyDescent="0.25">
      <c r="D2903" s="33"/>
      <c r="F2903" s="206"/>
      <c r="H2903" s="39"/>
    </row>
    <row r="2904" spans="4:8" x14ac:dyDescent="0.25">
      <c r="D2904" s="33"/>
      <c r="F2904" s="206"/>
      <c r="H2904" s="39"/>
    </row>
    <row r="2905" spans="4:8" x14ac:dyDescent="0.25">
      <c r="D2905" s="33"/>
      <c r="F2905" s="206"/>
      <c r="H2905" s="39"/>
    </row>
    <row r="2906" spans="4:8" x14ac:dyDescent="0.25">
      <c r="D2906" s="33"/>
      <c r="F2906" s="206"/>
      <c r="H2906" s="39"/>
    </row>
    <row r="2907" spans="4:8" x14ac:dyDescent="0.25">
      <c r="D2907" s="33"/>
      <c r="F2907" s="206"/>
      <c r="H2907" s="39"/>
    </row>
    <row r="2908" spans="4:8" x14ac:dyDescent="0.25">
      <c r="D2908" s="33"/>
      <c r="F2908" s="206"/>
      <c r="H2908" s="39"/>
    </row>
    <row r="2909" spans="4:8" x14ac:dyDescent="0.25">
      <c r="D2909" s="33"/>
      <c r="F2909" s="206"/>
      <c r="H2909" s="39"/>
    </row>
    <row r="2910" spans="4:8" x14ac:dyDescent="0.25">
      <c r="D2910" s="33"/>
      <c r="F2910" s="206"/>
      <c r="H2910" s="39"/>
    </row>
    <row r="2911" spans="4:8" x14ac:dyDescent="0.25">
      <c r="D2911" s="33"/>
      <c r="F2911" s="206"/>
      <c r="H2911" s="39"/>
    </row>
    <row r="2912" spans="4:8" x14ac:dyDescent="0.25">
      <c r="D2912" s="33"/>
      <c r="F2912" s="206"/>
      <c r="H2912" s="39"/>
    </row>
    <row r="2913" spans="4:8" x14ac:dyDescent="0.25">
      <c r="D2913" s="33"/>
      <c r="F2913" s="206"/>
      <c r="H2913" s="39"/>
    </row>
    <row r="2914" spans="4:8" x14ac:dyDescent="0.25">
      <c r="D2914" s="33"/>
      <c r="F2914" s="206"/>
      <c r="H2914" s="39"/>
    </row>
    <row r="2915" spans="4:8" x14ac:dyDescent="0.25">
      <c r="D2915" s="33"/>
      <c r="F2915" s="206"/>
      <c r="H2915" s="39"/>
    </row>
    <row r="2916" spans="4:8" x14ac:dyDescent="0.25">
      <c r="D2916" s="33"/>
      <c r="F2916" s="206"/>
      <c r="H2916" s="39"/>
    </row>
    <row r="2917" spans="4:8" x14ac:dyDescent="0.25">
      <c r="D2917" s="33"/>
      <c r="F2917" s="206"/>
      <c r="H2917" s="39"/>
    </row>
    <row r="2918" spans="4:8" x14ac:dyDescent="0.25">
      <c r="D2918" s="33"/>
      <c r="F2918" s="206"/>
      <c r="H2918" s="39"/>
    </row>
    <row r="2919" spans="4:8" x14ac:dyDescent="0.25">
      <c r="D2919" s="33"/>
      <c r="F2919" s="206"/>
      <c r="H2919" s="39"/>
    </row>
    <row r="2920" spans="4:8" x14ac:dyDescent="0.25">
      <c r="D2920" s="33"/>
      <c r="F2920" s="206"/>
      <c r="H2920" s="39"/>
    </row>
    <row r="2921" spans="4:8" x14ac:dyDescent="0.25">
      <c r="D2921" s="33"/>
      <c r="F2921" s="206"/>
      <c r="H2921" s="39"/>
    </row>
    <row r="2922" spans="4:8" x14ac:dyDescent="0.25">
      <c r="D2922" s="33"/>
      <c r="F2922" s="206"/>
      <c r="H2922" s="39"/>
    </row>
    <row r="2923" spans="4:8" x14ac:dyDescent="0.25">
      <c r="D2923" s="33"/>
      <c r="F2923" s="206"/>
      <c r="H2923" s="39"/>
    </row>
    <row r="2924" spans="4:8" x14ac:dyDescent="0.25">
      <c r="D2924" s="33"/>
      <c r="F2924" s="206"/>
      <c r="H2924" s="39"/>
    </row>
    <row r="2925" spans="4:8" x14ac:dyDescent="0.25">
      <c r="D2925" s="33"/>
      <c r="F2925" s="206"/>
      <c r="H2925" s="39"/>
    </row>
    <row r="2926" spans="4:8" x14ac:dyDescent="0.25">
      <c r="D2926" s="33"/>
      <c r="F2926" s="206"/>
      <c r="H2926" s="39"/>
    </row>
    <row r="2927" spans="4:8" x14ac:dyDescent="0.25">
      <c r="D2927" s="33"/>
      <c r="F2927" s="206"/>
      <c r="H2927" s="39"/>
    </row>
    <row r="2928" spans="4:8" x14ac:dyDescent="0.25">
      <c r="D2928" s="33"/>
      <c r="F2928" s="206"/>
      <c r="H2928" s="39"/>
    </row>
    <row r="2929" spans="4:8" x14ac:dyDescent="0.25">
      <c r="D2929" s="33"/>
      <c r="F2929" s="206"/>
      <c r="H2929" s="39"/>
    </row>
    <row r="2930" spans="4:8" x14ac:dyDescent="0.25">
      <c r="D2930" s="33"/>
      <c r="F2930" s="206"/>
      <c r="H2930" s="39"/>
    </row>
    <row r="2931" spans="4:8" x14ac:dyDescent="0.25">
      <c r="D2931" s="33"/>
      <c r="F2931" s="206"/>
      <c r="H2931" s="39"/>
    </row>
    <row r="2932" spans="4:8" x14ac:dyDescent="0.25">
      <c r="D2932" s="33"/>
      <c r="F2932" s="206"/>
      <c r="H2932" s="39"/>
    </row>
    <row r="2933" spans="4:8" x14ac:dyDescent="0.25">
      <c r="D2933" s="33"/>
      <c r="F2933" s="206"/>
      <c r="H2933" s="39"/>
    </row>
    <row r="2934" spans="4:8" x14ac:dyDescent="0.25">
      <c r="D2934" s="33"/>
      <c r="F2934" s="206"/>
      <c r="H2934" s="39"/>
    </row>
    <row r="2935" spans="4:8" x14ac:dyDescent="0.25">
      <c r="D2935" s="33"/>
      <c r="F2935" s="206"/>
      <c r="H2935" s="39"/>
    </row>
    <row r="2936" spans="4:8" x14ac:dyDescent="0.25">
      <c r="D2936" s="33"/>
      <c r="F2936" s="206"/>
      <c r="H2936" s="39"/>
    </row>
    <row r="2937" spans="4:8" x14ac:dyDescent="0.25">
      <c r="D2937" s="33"/>
      <c r="F2937" s="206"/>
      <c r="H2937" s="39"/>
    </row>
    <row r="2938" spans="4:8" x14ac:dyDescent="0.25">
      <c r="D2938" s="33"/>
      <c r="F2938" s="206"/>
      <c r="H2938" s="39"/>
    </row>
    <row r="2939" spans="4:8" x14ac:dyDescent="0.25">
      <c r="D2939" s="33"/>
      <c r="F2939" s="206"/>
      <c r="H2939" s="39"/>
    </row>
    <row r="2940" spans="4:8" x14ac:dyDescent="0.25">
      <c r="D2940" s="33"/>
      <c r="F2940" s="206"/>
      <c r="H2940" s="39"/>
    </row>
    <row r="2941" spans="4:8" x14ac:dyDescent="0.25">
      <c r="D2941" s="33"/>
      <c r="F2941" s="206"/>
      <c r="H2941" s="39"/>
    </row>
    <row r="2942" spans="4:8" x14ac:dyDescent="0.25">
      <c r="D2942" s="33"/>
      <c r="F2942" s="206"/>
      <c r="H2942" s="39"/>
    </row>
    <row r="2943" spans="4:8" x14ac:dyDescent="0.25">
      <c r="D2943" s="33"/>
      <c r="F2943" s="206"/>
      <c r="H2943" s="39"/>
    </row>
    <row r="2944" spans="4:8" x14ac:dyDescent="0.25">
      <c r="D2944" s="33"/>
      <c r="F2944" s="206"/>
      <c r="H2944" s="39"/>
    </row>
    <row r="2945" spans="4:8" x14ac:dyDescent="0.25">
      <c r="D2945" s="33"/>
      <c r="F2945" s="206"/>
      <c r="H2945" s="39"/>
    </row>
    <row r="2946" spans="4:8" x14ac:dyDescent="0.25">
      <c r="D2946" s="33"/>
      <c r="F2946" s="206"/>
      <c r="H2946" s="39"/>
    </row>
    <row r="2947" spans="4:8" x14ac:dyDescent="0.25">
      <c r="D2947" s="33"/>
      <c r="F2947" s="206"/>
      <c r="H2947" s="39"/>
    </row>
    <row r="2948" spans="4:8" x14ac:dyDescent="0.25">
      <c r="D2948" s="33"/>
      <c r="F2948" s="206"/>
      <c r="H2948" s="39"/>
    </row>
    <row r="2949" spans="4:8" x14ac:dyDescent="0.25">
      <c r="D2949" s="33"/>
      <c r="F2949" s="206"/>
      <c r="H2949" s="39"/>
    </row>
    <row r="2950" spans="4:8" x14ac:dyDescent="0.25">
      <c r="D2950" s="33"/>
      <c r="F2950" s="206"/>
      <c r="H2950" s="39"/>
    </row>
    <row r="2951" spans="4:8" x14ac:dyDescent="0.25">
      <c r="D2951" s="33"/>
      <c r="F2951" s="206"/>
      <c r="H2951" s="39"/>
    </row>
    <row r="2952" spans="4:8" x14ac:dyDescent="0.25">
      <c r="D2952" s="33"/>
      <c r="F2952" s="206"/>
      <c r="H2952" s="39"/>
    </row>
    <row r="2953" spans="4:8" x14ac:dyDescent="0.25">
      <c r="D2953" s="33"/>
      <c r="F2953" s="206"/>
      <c r="H2953" s="39"/>
    </row>
    <row r="2954" spans="4:8" x14ac:dyDescent="0.25">
      <c r="D2954" s="33"/>
      <c r="F2954" s="206"/>
      <c r="H2954" s="39"/>
    </row>
    <row r="2955" spans="4:8" x14ac:dyDescent="0.25">
      <c r="D2955" s="33"/>
      <c r="F2955" s="206"/>
      <c r="H2955" s="39"/>
    </row>
    <row r="2956" spans="4:8" x14ac:dyDescent="0.25">
      <c r="D2956" s="33"/>
      <c r="F2956" s="206"/>
      <c r="H2956" s="39"/>
    </row>
    <row r="2957" spans="4:8" x14ac:dyDescent="0.25">
      <c r="D2957" s="33"/>
      <c r="F2957" s="206"/>
      <c r="H2957" s="39"/>
    </row>
    <row r="2958" spans="4:8" x14ac:dyDescent="0.25">
      <c r="D2958" s="33"/>
      <c r="F2958" s="206"/>
      <c r="H2958" s="39"/>
    </row>
    <row r="2959" spans="4:8" x14ac:dyDescent="0.25">
      <c r="D2959" s="33"/>
      <c r="F2959" s="206"/>
      <c r="H2959" s="39"/>
    </row>
    <row r="2960" spans="4:8" x14ac:dyDescent="0.25">
      <c r="D2960" s="33"/>
      <c r="F2960" s="206"/>
      <c r="H2960" s="39"/>
    </row>
    <row r="2961" spans="4:8" x14ac:dyDescent="0.25">
      <c r="D2961" s="33"/>
      <c r="F2961" s="206"/>
      <c r="H2961" s="39"/>
    </row>
    <row r="2962" spans="4:8" x14ac:dyDescent="0.25">
      <c r="D2962" s="33"/>
      <c r="F2962" s="206"/>
      <c r="H2962" s="39"/>
    </row>
    <row r="2963" spans="4:8" x14ac:dyDescent="0.25">
      <c r="D2963" s="33"/>
      <c r="F2963" s="206"/>
      <c r="H2963" s="39"/>
    </row>
    <row r="2964" spans="4:8" x14ac:dyDescent="0.25">
      <c r="D2964" s="33"/>
      <c r="F2964" s="206"/>
      <c r="H2964" s="39"/>
    </row>
    <row r="2965" spans="4:8" x14ac:dyDescent="0.25">
      <c r="D2965" s="33"/>
      <c r="F2965" s="206"/>
      <c r="H2965" s="39"/>
    </row>
    <row r="2966" spans="4:8" x14ac:dyDescent="0.25">
      <c r="D2966" s="33"/>
      <c r="F2966" s="206"/>
      <c r="H2966" s="39"/>
    </row>
    <row r="2967" spans="4:8" x14ac:dyDescent="0.25">
      <c r="D2967" s="33"/>
      <c r="F2967" s="206"/>
      <c r="H2967" s="39"/>
    </row>
    <row r="2968" spans="4:8" x14ac:dyDescent="0.25">
      <c r="D2968" s="33"/>
      <c r="F2968" s="206"/>
      <c r="H2968" s="39"/>
    </row>
    <row r="2969" spans="4:8" x14ac:dyDescent="0.25">
      <c r="D2969" s="33"/>
      <c r="F2969" s="206"/>
      <c r="H2969" s="39"/>
    </row>
    <row r="2970" spans="4:8" x14ac:dyDescent="0.25">
      <c r="D2970" s="33"/>
      <c r="F2970" s="206"/>
      <c r="H2970" s="39"/>
    </row>
    <row r="2971" spans="4:8" x14ac:dyDescent="0.25">
      <c r="D2971" s="33"/>
      <c r="F2971" s="206"/>
      <c r="H2971" s="39"/>
    </row>
    <row r="2972" spans="4:8" x14ac:dyDescent="0.25">
      <c r="D2972" s="33"/>
      <c r="F2972" s="206"/>
      <c r="H2972" s="39"/>
    </row>
    <row r="2973" spans="4:8" x14ac:dyDescent="0.25">
      <c r="D2973" s="33"/>
      <c r="F2973" s="206"/>
      <c r="H2973" s="39"/>
    </row>
    <row r="2974" spans="4:8" x14ac:dyDescent="0.25">
      <c r="D2974" s="33"/>
      <c r="F2974" s="206"/>
      <c r="H2974" s="39"/>
    </row>
    <row r="2975" spans="4:8" x14ac:dyDescent="0.25">
      <c r="D2975" s="33"/>
      <c r="F2975" s="206"/>
      <c r="H2975" s="39"/>
    </row>
    <row r="2976" spans="4:8" x14ac:dyDescent="0.25">
      <c r="D2976" s="33"/>
      <c r="F2976" s="206"/>
      <c r="H2976" s="39"/>
    </row>
    <row r="2977" spans="4:8" x14ac:dyDescent="0.25">
      <c r="D2977" s="33"/>
      <c r="F2977" s="206"/>
      <c r="H2977" s="39"/>
    </row>
    <row r="2978" spans="4:8" x14ac:dyDescent="0.25">
      <c r="D2978" s="33"/>
      <c r="F2978" s="206"/>
      <c r="H2978" s="39"/>
    </row>
    <row r="2979" spans="4:8" x14ac:dyDescent="0.25">
      <c r="D2979" s="33"/>
      <c r="F2979" s="206"/>
      <c r="H2979" s="39"/>
    </row>
    <row r="2980" spans="4:8" x14ac:dyDescent="0.25">
      <c r="D2980" s="33"/>
      <c r="F2980" s="206"/>
      <c r="H2980" s="39"/>
    </row>
    <row r="2981" spans="4:8" x14ac:dyDescent="0.25">
      <c r="D2981" s="33"/>
      <c r="F2981" s="206"/>
      <c r="H2981" s="39"/>
    </row>
    <row r="2982" spans="4:8" x14ac:dyDescent="0.25">
      <c r="D2982" s="33"/>
      <c r="F2982" s="206"/>
      <c r="H2982" s="39"/>
    </row>
    <row r="2983" spans="4:8" x14ac:dyDescent="0.25">
      <c r="D2983" s="33"/>
      <c r="F2983" s="206"/>
      <c r="H2983" s="39"/>
    </row>
    <row r="2984" spans="4:8" x14ac:dyDescent="0.25">
      <c r="D2984" s="33"/>
      <c r="F2984" s="206"/>
      <c r="H2984" s="39"/>
    </row>
    <row r="2985" spans="4:8" x14ac:dyDescent="0.25">
      <c r="D2985" s="33"/>
      <c r="F2985" s="206"/>
      <c r="H2985" s="39"/>
    </row>
    <row r="2986" spans="4:8" x14ac:dyDescent="0.25">
      <c r="D2986" s="33"/>
      <c r="F2986" s="206"/>
      <c r="H2986" s="39"/>
    </row>
    <row r="2987" spans="4:8" x14ac:dyDescent="0.25">
      <c r="D2987" s="33"/>
      <c r="F2987" s="206"/>
      <c r="H2987" s="39"/>
    </row>
    <row r="2988" spans="4:8" x14ac:dyDescent="0.25">
      <c r="D2988" s="33"/>
      <c r="F2988" s="206"/>
      <c r="H2988" s="39"/>
    </row>
    <row r="2989" spans="4:8" x14ac:dyDescent="0.25">
      <c r="D2989" s="33"/>
      <c r="F2989" s="206"/>
      <c r="H2989" s="39"/>
    </row>
    <row r="2990" spans="4:8" x14ac:dyDescent="0.25">
      <c r="D2990" s="33"/>
      <c r="F2990" s="206"/>
      <c r="H2990" s="39"/>
    </row>
    <row r="2991" spans="4:8" x14ac:dyDescent="0.25">
      <c r="D2991" s="33"/>
      <c r="F2991" s="206"/>
      <c r="H2991" s="39"/>
    </row>
    <row r="2992" spans="4:8" x14ac:dyDescent="0.25">
      <c r="D2992" s="33"/>
      <c r="F2992" s="206"/>
      <c r="H2992" s="39"/>
    </row>
    <row r="2993" spans="4:8" x14ac:dyDescent="0.25">
      <c r="D2993" s="33"/>
      <c r="F2993" s="206"/>
      <c r="H2993" s="39"/>
    </row>
    <row r="2994" spans="4:8" x14ac:dyDescent="0.25">
      <c r="D2994" s="33"/>
      <c r="F2994" s="206"/>
      <c r="H2994" s="39"/>
    </row>
    <row r="2995" spans="4:8" x14ac:dyDescent="0.25">
      <c r="D2995" s="33"/>
      <c r="F2995" s="206"/>
      <c r="H2995" s="39"/>
    </row>
    <row r="2996" spans="4:8" x14ac:dyDescent="0.25">
      <c r="D2996" s="33"/>
      <c r="F2996" s="206"/>
      <c r="H2996" s="39"/>
    </row>
    <row r="2997" spans="4:8" x14ac:dyDescent="0.25">
      <c r="D2997" s="33"/>
      <c r="F2997" s="206"/>
      <c r="H2997" s="39"/>
    </row>
    <row r="2998" spans="4:8" x14ac:dyDescent="0.25">
      <c r="D2998" s="33"/>
      <c r="F2998" s="206"/>
      <c r="H2998" s="39"/>
    </row>
    <row r="2999" spans="4:8" x14ac:dyDescent="0.25">
      <c r="D2999" s="33"/>
      <c r="F2999" s="206"/>
      <c r="H2999" s="39"/>
    </row>
    <row r="3000" spans="4:8" x14ac:dyDescent="0.25">
      <c r="D3000" s="33"/>
      <c r="F3000" s="206"/>
      <c r="H3000" s="39"/>
    </row>
    <row r="3001" spans="4:8" x14ac:dyDescent="0.25">
      <c r="D3001" s="33"/>
      <c r="F3001" s="206"/>
      <c r="H3001" s="39"/>
    </row>
    <row r="3002" spans="4:8" x14ac:dyDescent="0.25">
      <c r="D3002" s="33"/>
      <c r="F3002" s="206"/>
      <c r="H3002" s="39"/>
    </row>
    <row r="3003" spans="4:8" x14ac:dyDescent="0.25">
      <c r="D3003" s="33"/>
      <c r="F3003" s="206"/>
      <c r="H3003" s="39"/>
    </row>
    <row r="3004" spans="4:8" x14ac:dyDescent="0.25">
      <c r="D3004" s="33"/>
      <c r="F3004" s="206"/>
      <c r="H3004" s="39"/>
    </row>
    <row r="3005" spans="4:8" x14ac:dyDescent="0.25">
      <c r="D3005" s="33"/>
      <c r="F3005" s="206"/>
      <c r="H3005" s="39"/>
    </row>
    <row r="3006" spans="4:8" x14ac:dyDescent="0.25">
      <c r="D3006" s="33"/>
      <c r="F3006" s="206"/>
      <c r="H3006" s="39"/>
    </row>
    <row r="3007" spans="4:8" x14ac:dyDescent="0.25">
      <c r="D3007" s="33"/>
      <c r="F3007" s="206"/>
      <c r="H3007" s="39"/>
    </row>
    <row r="3008" spans="4:8" x14ac:dyDescent="0.25">
      <c r="D3008" s="33"/>
      <c r="F3008" s="206"/>
      <c r="H3008" s="39"/>
    </row>
    <row r="3009" spans="4:8" x14ac:dyDescent="0.25">
      <c r="D3009" s="33"/>
      <c r="F3009" s="206"/>
      <c r="H3009" s="39"/>
    </row>
    <row r="3010" spans="4:8" x14ac:dyDescent="0.25">
      <c r="D3010" s="33"/>
      <c r="F3010" s="206"/>
      <c r="H3010" s="39"/>
    </row>
    <row r="3011" spans="4:8" x14ac:dyDescent="0.25">
      <c r="D3011" s="33"/>
      <c r="F3011" s="206"/>
      <c r="H3011" s="39"/>
    </row>
    <row r="3012" spans="4:8" x14ac:dyDescent="0.25">
      <c r="D3012" s="33"/>
      <c r="F3012" s="206"/>
      <c r="H3012" s="39"/>
    </row>
    <row r="3013" spans="4:8" x14ac:dyDescent="0.25">
      <c r="D3013" s="33"/>
      <c r="F3013" s="206"/>
      <c r="H3013" s="39"/>
    </row>
    <row r="3014" spans="4:8" x14ac:dyDescent="0.25">
      <c r="D3014" s="33"/>
      <c r="F3014" s="206"/>
      <c r="H3014" s="39"/>
    </row>
    <row r="3015" spans="4:8" x14ac:dyDescent="0.25">
      <c r="D3015" s="33"/>
      <c r="F3015" s="206"/>
      <c r="H3015" s="39"/>
    </row>
    <row r="3016" spans="4:8" x14ac:dyDescent="0.25">
      <c r="D3016" s="33"/>
      <c r="F3016" s="206"/>
      <c r="H3016" s="39"/>
    </row>
    <row r="3017" spans="4:8" x14ac:dyDescent="0.25">
      <c r="D3017" s="33"/>
      <c r="F3017" s="206"/>
      <c r="H3017" s="39"/>
    </row>
    <row r="3018" spans="4:8" x14ac:dyDescent="0.25">
      <c r="D3018" s="33"/>
      <c r="F3018" s="206"/>
      <c r="H3018" s="39"/>
    </row>
    <row r="3019" spans="4:8" x14ac:dyDescent="0.25">
      <c r="D3019" s="33"/>
      <c r="F3019" s="206"/>
      <c r="H3019" s="39"/>
    </row>
    <row r="3020" spans="4:8" x14ac:dyDescent="0.25">
      <c r="D3020" s="33"/>
      <c r="F3020" s="206"/>
      <c r="H3020" s="39"/>
    </row>
    <row r="3021" spans="4:8" x14ac:dyDescent="0.25">
      <c r="D3021" s="33"/>
      <c r="F3021" s="206"/>
      <c r="H3021" s="39"/>
    </row>
    <row r="3022" spans="4:8" x14ac:dyDescent="0.25">
      <c r="D3022" s="33"/>
      <c r="F3022" s="206"/>
      <c r="H3022" s="39"/>
    </row>
    <row r="3023" spans="4:8" x14ac:dyDescent="0.25">
      <c r="D3023" s="33"/>
      <c r="F3023" s="206"/>
      <c r="H3023" s="39"/>
    </row>
    <row r="3024" spans="4:8" x14ac:dyDescent="0.25">
      <c r="D3024" s="33"/>
      <c r="F3024" s="206"/>
      <c r="H3024" s="39"/>
    </row>
    <row r="3025" spans="4:8" x14ac:dyDescent="0.25">
      <c r="D3025" s="33"/>
      <c r="F3025" s="206"/>
      <c r="H3025" s="39"/>
    </row>
    <row r="3026" spans="4:8" x14ac:dyDescent="0.25">
      <c r="D3026" s="33"/>
      <c r="F3026" s="206"/>
      <c r="H3026" s="39"/>
    </row>
    <row r="3027" spans="4:8" x14ac:dyDescent="0.25">
      <c r="D3027" s="33"/>
      <c r="F3027" s="206"/>
      <c r="H3027" s="39"/>
    </row>
    <row r="3028" spans="4:8" x14ac:dyDescent="0.25">
      <c r="D3028" s="33"/>
      <c r="F3028" s="206"/>
      <c r="H3028" s="39"/>
    </row>
    <row r="3029" spans="4:8" x14ac:dyDescent="0.25">
      <c r="D3029" s="33"/>
      <c r="F3029" s="206"/>
      <c r="H3029" s="39"/>
    </row>
    <row r="3030" spans="4:8" x14ac:dyDescent="0.25">
      <c r="D3030" s="33"/>
      <c r="F3030" s="206"/>
      <c r="H3030" s="39"/>
    </row>
    <row r="3031" spans="4:8" x14ac:dyDescent="0.25">
      <c r="D3031" s="33"/>
      <c r="F3031" s="206"/>
      <c r="H3031" s="39"/>
    </row>
    <row r="3032" spans="4:8" x14ac:dyDescent="0.25">
      <c r="D3032" s="33"/>
      <c r="F3032" s="206"/>
      <c r="H3032" s="39"/>
    </row>
    <row r="3033" spans="4:8" x14ac:dyDescent="0.25">
      <c r="D3033" s="33"/>
      <c r="F3033" s="206"/>
      <c r="H3033" s="39"/>
    </row>
    <row r="3034" spans="4:8" x14ac:dyDescent="0.25">
      <c r="D3034" s="33"/>
      <c r="F3034" s="206"/>
      <c r="H3034" s="39"/>
    </row>
    <row r="3035" spans="4:8" x14ac:dyDescent="0.25">
      <c r="D3035" s="33"/>
      <c r="F3035" s="206"/>
      <c r="H3035" s="39"/>
    </row>
    <row r="3036" spans="4:8" x14ac:dyDescent="0.25">
      <c r="D3036" s="33"/>
      <c r="F3036" s="206"/>
      <c r="H3036" s="39"/>
    </row>
    <row r="3037" spans="4:8" x14ac:dyDescent="0.25">
      <c r="D3037" s="33"/>
      <c r="F3037" s="206"/>
      <c r="H3037" s="39"/>
    </row>
    <row r="3038" spans="4:8" x14ac:dyDescent="0.25">
      <c r="D3038" s="33"/>
      <c r="F3038" s="206"/>
      <c r="H3038" s="39"/>
    </row>
    <row r="3039" spans="4:8" x14ac:dyDescent="0.25">
      <c r="D3039" s="33"/>
      <c r="F3039" s="206"/>
      <c r="H3039" s="39"/>
    </row>
    <row r="3040" spans="4:8" x14ac:dyDescent="0.25">
      <c r="D3040" s="33"/>
      <c r="F3040" s="206"/>
      <c r="H3040" s="39"/>
    </row>
    <row r="3041" spans="4:8" x14ac:dyDescent="0.25">
      <c r="D3041" s="33"/>
      <c r="F3041" s="206"/>
      <c r="H3041" s="39"/>
    </row>
    <row r="3042" spans="4:8" x14ac:dyDescent="0.25">
      <c r="D3042" s="33"/>
      <c r="F3042" s="206"/>
      <c r="H3042" s="39"/>
    </row>
    <row r="3043" spans="4:8" x14ac:dyDescent="0.25">
      <c r="D3043" s="33"/>
      <c r="F3043" s="206"/>
      <c r="H3043" s="39"/>
    </row>
    <row r="3044" spans="4:8" x14ac:dyDescent="0.25">
      <c r="D3044" s="33"/>
      <c r="F3044" s="206"/>
      <c r="H3044" s="39"/>
    </row>
    <row r="3045" spans="4:8" x14ac:dyDescent="0.25">
      <c r="D3045" s="33"/>
      <c r="F3045" s="206"/>
      <c r="H3045" s="39"/>
    </row>
    <row r="3046" spans="4:8" x14ac:dyDescent="0.25">
      <c r="D3046" s="33"/>
      <c r="F3046" s="206"/>
      <c r="H3046" s="39"/>
    </row>
    <row r="3047" spans="4:8" x14ac:dyDescent="0.25">
      <c r="D3047" s="33"/>
      <c r="F3047" s="206"/>
      <c r="H3047" s="39"/>
    </row>
    <row r="3048" spans="4:8" x14ac:dyDescent="0.25">
      <c r="D3048" s="33"/>
      <c r="F3048" s="206"/>
      <c r="H3048" s="39"/>
    </row>
    <row r="3049" spans="4:8" x14ac:dyDescent="0.25">
      <c r="D3049" s="33"/>
      <c r="F3049" s="206"/>
      <c r="H3049" s="39"/>
    </row>
    <row r="3050" spans="4:8" x14ac:dyDescent="0.25">
      <c r="D3050" s="33"/>
      <c r="F3050" s="206"/>
      <c r="H3050" s="39"/>
    </row>
    <row r="3051" spans="4:8" x14ac:dyDescent="0.25">
      <c r="D3051" s="33"/>
      <c r="F3051" s="206"/>
      <c r="H3051" s="39"/>
    </row>
    <row r="3052" spans="4:8" x14ac:dyDescent="0.25">
      <c r="D3052" s="33"/>
      <c r="F3052" s="206"/>
      <c r="H3052" s="39"/>
    </row>
    <row r="3053" spans="4:8" x14ac:dyDescent="0.25">
      <c r="D3053" s="33"/>
      <c r="F3053" s="206"/>
      <c r="H3053" s="39"/>
    </row>
    <row r="3054" spans="4:8" x14ac:dyDescent="0.25">
      <c r="D3054" s="33"/>
      <c r="F3054" s="206"/>
      <c r="H3054" s="39"/>
    </row>
    <row r="3055" spans="4:8" x14ac:dyDescent="0.25">
      <c r="D3055" s="33"/>
      <c r="F3055" s="206"/>
      <c r="H3055" s="39"/>
    </row>
    <row r="3056" spans="4:8" x14ac:dyDescent="0.25">
      <c r="D3056" s="33"/>
      <c r="F3056" s="206"/>
      <c r="H3056" s="39"/>
    </row>
    <row r="3057" spans="4:8" x14ac:dyDescent="0.25">
      <c r="D3057" s="33"/>
      <c r="F3057" s="206"/>
      <c r="H3057" s="39"/>
    </row>
    <row r="3058" spans="4:8" x14ac:dyDescent="0.25">
      <c r="D3058" s="33"/>
      <c r="F3058" s="206"/>
      <c r="H3058" s="39"/>
    </row>
    <row r="3059" spans="4:8" x14ac:dyDescent="0.25">
      <c r="D3059" s="33"/>
      <c r="F3059" s="206"/>
      <c r="H3059" s="39"/>
    </row>
    <row r="3060" spans="4:8" x14ac:dyDescent="0.25">
      <c r="D3060" s="33"/>
      <c r="F3060" s="206"/>
      <c r="H3060" s="39"/>
    </row>
    <row r="3061" spans="4:8" x14ac:dyDescent="0.25">
      <c r="D3061" s="33"/>
      <c r="F3061" s="206"/>
      <c r="H3061" s="39"/>
    </row>
    <row r="3062" spans="4:8" x14ac:dyDescent="0.25">
      <c r="D3062" s="33"/>
      <c r="F3062" s="206"/>
      <c r="H3062" s="39"/>
    </row>
    <row r="3063" spans="4:8" x14ac:dyDescent="0.25">
      <c r="D3063" s="33"/>
      <c r="F3063" s="206"/>
      <c r="H3063" s="39"/>
    </row>
    <row r="3064" spans="4:8" x14ac:dyDescent="0.25">
      <c r="D3064" s="33"/>
      <c r="F3064" s="206"/>
      <c r="H3064" s="39"/>
    </row>
    <row r="3065" spans="4:8" x14ac:dyDescent="0.25">
      <c r="D3065" s="33"/>
      <c r="F3065" s="206"/>
      <c r="H3065" s="39"/>
    </row>
    <row r="3066" spans="4:8" x14ac:dyDescent="0.25">
      <c r="D3066" s="33"/>
      <c r="F3066" s="206"/>
      <c r="H3066" s="39"/>
    </row>
    <row r="3067" spans="4:8" x14ac:dyDescent="0.25">
      <c r="D3067" s="33"/>
      <c r="F3067" s="206"/>
      <c r="H3067" s="39"/>
    </row>
    <row r="3068" spans="4:8" x14ac:dyDescent="0.25">
      <c r="D3068" s="33"/>
      <c r="F3068" s="206"/>
      <c r="H3068" s="39"/>
    </row>
    <row r="3069" spans="4:8" x14ac:dyDescent="0.25">
      <c r="D3069" s="33"/>
      <c r="F3069" s="206"/>
      <c r="H3069" s="39"/>
    </row>
    <row r="3070" spans="4:8" x14ac:dyDescent="0.25">
      <c r="D3070" s="33"/>
      <c r="F3070" s="206"/>
      <c r="H3070" s="39"/>
    </row>
    <row r="3071" spans="4:8" x14ac:dyDescent="0.25">
      <c r="D3071" s="33"/>
      <c r="F3071" s="206"/>
      <c r="H3071" s="39"/>
    </row>
    <row r="3072" spans="4:8" x14ac:dyDescent="0.25">
      <c r="D3072" s="33"/>
      <c r="F3072" s="206"/>
      <c r="H3072" s="39"/>
    </row>
    <row r="3073" spans="4:8" x14ac:dyDescent="0.25">
      <c r="D3073" s="33"/>
      <c r="F3073" s="206"/>
      <c r="H3073" s="39"/>
    </row>
    <row r="3074" spans="4:8" x14ac:dyDescent="0.25">
      <c r="D3074" s="33"/>
      <c r="F3074" s="206"/>
      <c r="H3074" s="39"/>
    </row>
    <row r="3075" spans="4:8" x14ac:dyDescent="0.25">
      <c r="D3075" s="33"/>
      <c r="F3075" s="206"/>
      <c r="H3075" s="39"/>
    </row>
    <row r="3076" spans="4:8" x14ac:dyDescent="0.25">
      <c r="D3076" s="33"/>
      <c r="F3076" s="206"/>
      <c r="H3076" s="39"/>
    </row>
    <row r="3077" spans="4:8" x14ac:dyDescent="0.25">
      <c r="D3077" s="33"/>
      <c r="F3077" s="206"/>
      <c r="H3077" s="39"/>
    </row>
    <row r="3078" spans="4:8" x14ac:dyDescent="0.25">
      <c r="D3078" s="33"/>
      <c r="F3078" s="206"/>
      <c r="H3078" s="39"/>
    </row>
    <row r="3079" spans="4:8" x14ac:dyDescent="0.25">
      <c r="D3079" s="33"/>
      <c r="F3079" s="206"/>
      <c r="H3079" s="39"/>
    </row>
    <row r="3080" spans="4:8" x14ac:dyDescent="0.25">
      <c r="D3080" s="33"/>
      <c r="F3080" s="206"/>
      <c r="H3080" s="39"/>
    </row>
    <row r="3081" spans="4:8" x14ac:dyDescent="0.25">
      <c r="D3081" s="33"/>
      <c r="F3081" s="206"/>
      <c r="H3081" s="39"/>
    </row>
    <row r="3082" spans="4:8" x14ac:dyDescent="0.25">
      <c r="D3082" s="33"/>
      <c r="F3082" s="206"/>
      <c r="H3082" s="39"/>
    </row>
    <row r="3083" spans="4:8" x14ac:dyDescent="0.25">
      <c r="D3083" s="33"/>
      <c r="F3083" s="206"/>
      <c r="H3083" s="39"/>
    </row>
    <row r="3084" spans="4:8" x14ac:dyDescent="0.25">
      <c r="D3084" s="33"/>
      <c r="F3084" s="206"/>
      <c r="H3084" s="39"/>
    </row>
    <row r="3085" spans="4:8" x14ac:dyDescent="0.25">
      <c r="D3085" s="33"/>
      <c r="F3085" s="206"/>
      <c r="H3085" s="39"/>
    </row>
    <row r="3086" spans="4:8" x14ac:dyDescent="0.25">
      <c r="D3086" s="33"/>
      <c r="F3086" s="206"/>
      <c r="H3086" s="39"/>
    </row>
    <row r="3087" spans="4:8" x14ac:dyDescent="0.25">
      <c r="D3087" s="33"/>
      <c r="F3087" s="206"/>
      <c r="H3087" s="39"/>
    </row>
    <row r="3088" spans="4:8" x14ac:dyDescent="0.25">
      <c r="D3088" s="33"/>
      <c r="F3088" s="206"/>
      <c r="H3088" s="39"/>
    </row>
    <row r="3089" spans="4:8" x14ac:dyDescent="0.25">
      <c r="D3089" s="33"/>
      <c r="F3089" s="206"/>
      <c r="H3089" s="39"/>
    </row>
    <row r="3090" spans="4:8" x14ac:dyDescent="0.25">
      <c r="D3090" s="33"/>
      <c r="F3090" s="206"/>
      <c r="H3090" s="39"/>
    </row>
    <row r="3091" spans="4:8" x14ac:dyDescent="0.25">
      <c r="D3091" s="33"/>
      <c r="F3091" s="206"/>
      <c r="H3091" s="39"/>
    </row>
    <row r="3092" spans="4:8" x14ac:dyDescent="0.25">
      <c r="D3092" s="33"/>
      <c r="F3092" s="206"/>
      <c r="H3092" s="39"/>
    </row>
    <row r="3093" spans="4:8" x14ac:dyDescent="0.25">
      <c r="D3093" s="33"/>
      <c r="F3093" s="206"/>
      <c r="H3093" s="39"/>
    </row>
    <row r="3094" spans="4:8" x14ac:dyDescent="0.25">
      <c r="D3094" s="33"/>
      <c r="F3094" s="206"/>
      <c r="H3094" s="39"/>
    </row>
    <row r="3095" spans="4:8" x14ac:dyDescent="0.25">
      <c r="D3095" s="33"/>
      <c r="F3095" s="206"/>
      <c r="H3095" s="39"/>
    </row>
    <row r="3096" spans="4:8" x14ac:dyDescent="0.25">
      <c r="D3096" s="33"/>
      <c r="F3096" s="206"/>
      <c r="H3096" s="39"/>
    </row>
    <row r="3097" spans="4:8" x14ac:dyDescent="0.25">
      <c r="D3097" s="33"/>
      <c r="F3097" s="206"/>
      <c r="H3097" s="39"/>
    </row>
    <row r="3098" spans="4:8" x14ac:dyDescent="0.25">
      <c r="D3098" s="33"/>
      <c r="F3098" s="206"/>
      <c r="H3098" s="39"/>
    </row>
    <row r="3099" spans="4:8" x14ac:dyDescent="0.25">
      <c r="D3099" s="33"/>
      <c r="F3099" s="206"/>
      <c r="H3099" s="39"/>
    </row>
    <row r="3100" spans="4:8" x14ac:dyDescent="0.25">
      <c r="D3100" s="33"/>
      <c r="F3100" s="206"/>
      <c r="H3100" s="39"/>
    </row>
    <row r="3101" spans="4:8" x14ac:dyDescent="0.25">
      <c r="D3101" s="33"/>
      <c r="F3101" s="206"/>
      <c r="H3101" s="39"/>
    </row>
    <row r="3102" spans="4:8" x14ac:dyDescent="0.25">
      <c r="D3102" s="33"/>
      <c r="F3102" s="206"/>
      <c r="H3102" s="39"/>
    </row>
    <row r="3103" spans="4:8" x14ac:dyDescent="0.25">
      <c r="D3103" s="33"/>
      <c r="F3103" s="206"/>
      <c r="H3103" s="39"/>
    </row>
    <row r="3104" spans="4:8" x14ac:dyDescent="0.25">
      <c r="D3104" s="33"/>
      <c r="F3104" s="206"/>
      <c r="H3104" s="39"/>
    </row>
    <row r="3105" spans="4:8" x14ac:dyDescent="0.25">
      <c r="D3105" s="33"/>
      <c r="F3105" s="206"/>
      <c r="H3105" s="39"/>
    </row>
    <row r="3106" spans="4:8" x14ac:dyDescent="0.25">
      <c r="D3106" s="33"/>
      <c r="F3106" s="206"/>
      <c r="H3106" s="39"/>
    </row>
    <row r="3107" spans="4:8" x14ac:dyDescent="0.25">
      <c r="D3107" s="33"/>
      <c r="F3107" s="206"/>
      <c r="H3107" s="39"/>
    </row>
    <row r="3108" spans="4:8" x14ac:dyDescent="0.25">
      <c r="D3108" s="33"/>
      <c r="F3108" s="206"/>
      <c r="H3108" s="39"/>
    </row>
    <row r="3109" spans="4:8" x14ac:dyDescent="0.25">
      <c r="D3109" s="33"/>
      <c r="F3109" s="206"/>
      <c r="H3109" s="39"/>
    </row>
    <row r="3110" spans="4:8" x14ac:dyDescent="0.25">
      <c r="D3110" s="33"/>
      <c r="F3110" s="206"/>
      <c r="H3110" s="39"/>
    </row>
    <row r="3111" spans="4:8" x14ac:dyDescent="0.25">
      <c r="D3111" s="33"/>
      <c r="F3111" s="206"/>
      <c r="H3111" s="39"/>
    </row>
    <row r="3112" spans="4:8" x14ac:dyDescent="0.25">
      <c r="D3112" s="33"/>
      <c r="F3112" s="206"/>
      <c r="H3112" s="39"/>
    </row>
    <row r="3113" spans="4:8" x14ac:dyDescent="0.25">
      <c r="D3113" s="33"/>
      <c r="F3113" s="206"/>
      <c r="H3113" s="39"/>
    </row>
    <row r="3114" spans="4:8" x14ac:dyDescent="0.25">
      <c r="D3114" s="33"/>
      <c r="F3114" s="206"/>
      <c r="H3114" s="39"/>
    </row>
    <row r="3115" spans="4:8" x14ac:dyDescent="0.25">
      <c r="D3115" s="33"/>
      <c r="F3115" s="206"/>
      <c r="H3115" s="39"/>
    </row>
    <row r="3116" spans="4:8" x14ac:dyDescent="0.25">
      <c r="D3116" s="33"/>
      <c r="F3116" s="206"/>
      <c r="H3116" s="39"/>
    </row>
    <row r="3117" spans="4:8" x14ac:dyDescent="0.25">
      <c r="D3117" s="33"/>
      <c r="F3117" s="206"/>
      <c r="H3117" s="39"/>
    </row>
    <row r="3118" spans="4:8" x14ac:dyDescent="0.25">
      <c r="D3118" s="33"/>
      <c r="F3118" s="206"/>
      <c r="H3118" s="39"/>
    </row>
    <row r="3119" spans="4:8" x14ac:dyDescent="0.25">
      <c r="D3119" s="33"/>
      <c r="F3119" s="206"/>
      <c r="H3119" s="39"/>
    </row>
    <row r="3120" spans="4:8" x14ac:dyDescent="0.25">
      <c r="D3120" s="33"/>
      <c r="F3120" s="206"/>
      <c r="H3120" s="39"/>
    </row>
    <row r="3121" spans="4:8" x14ac:dyDescent="0.25">
      <c r="D3121" s="33"/>
      <c r="F3121" s="206"/>
      <c r="H3121" s="39"/>
    </row>
    <row r="3122" spans="4:8" x14ac:dyDescent="0.25">
      <c r="D3122" s="33"/>
      <c r="F3122" s="206"/>
      <c r="H3122" s="39"/>
    </row>
    <row r="3123" spans="4:8" x14ac:dyDescent="0.25">
      <c r="D3123" s="33"/>
      <c r="F3123" s="206"/>
      <c r="H3123" s="39"/>
    </row>
    <row r="3124" spans="4:8" x14ac:dyDescent="0.25">
      <c r="D3124" s="33"/>
      <c r="F3124" s="206"/>
      <c r="H3124" s="39"/>
    </row>
    <row r="3125" spans="4:8" x14ac:dyDescent="0.25">
      <c r="D3125" s="33"/>
      <c r="F3125" s="206"/>
      <c r="H3125" s="39"/>
    </row>
    <row r="3126" spans="4:8" x14ac:dyDescent="0.25">
      <c r="D3126" s="33"/>
      <c r="F3126" s="206"/>
      <c r="H3126" s="39"/>
    </row>
    <row r="3127" spans="4:8" x14ac:dyDescent="0.25">
      <c r="D3127" s="33"/>
      <c r="F3127" s="206"/>
      <c r="H3127" s="39"/>
    </row>
    <row r="3128" spans="4:8" x14ac:dyDescent="0.25">
      <c r="D3128" s="33"/>
      <c r="F3128" s="206"/>
      <c r="H3128" s="39"/>
    </row>
    <row r="3129" spans="4:8" x14ac:dyDescent="0.25">
      <c r="D3129" s="33"/>
      <c r="F3129" s="206"/>
      <c r="H3129" s="39"/>
    </row>
    <row r="3130" spans="4:8" x14ac:dyDescent="0.25">
      <c r="D3130" s="33"/>
      <c r="F3130" s="206"/>
      <c r="H3130" s="39"/>
    </row>
    <row r="3131" spans="4:8" x14ac:dyDescent="0.25">
      <c r="D3131" s="33"/>
      <c r="F3131" s="206"/>
      <c r="H3131" s="39"/>
    </row>
    <row r="3132" spans="4:8" x14ac:dyDescent="0.25">
      <c r="D3132" s="33"/>
      <c r="F3132" s="206"/>
      <c r="H3132" s="39"/>
    </row>
    <row r="3133" spans="4:8" x14ac:dyDescent="0.25">
      <c r="D3133" s="33"/>
      <c r="F3133" s="206"/>
      <c r="H3133" s="39"/>
    </row>
    <row r="3134" spans="4:8" x14ac:dyDescent="0.25">
      <c r="D3134" s="33"/>
      <c r="F3134" s="206"/>
      <c r="H3134" s="39"/>
    </row>
    <row r="3135" spans="4:8" x14ac:dyDescent="0.25">
      <c r="D3135" s="33"/>
      <c r="F3135" s="206"/>
      <c r="H3135" s="39"/>
    </row>
    <row r="3136" spans="4:8" x14ac:dyDescent="0.25">
      <c r="D3136" s="33"/>
      <c r="F3136" s="206"/>
      <c r="H3136" s="39"/>
    </row>
    <row r="3137" spans="4:8" x14ac:dyDescent="0.25">
      <c r="D3137" s="33"/>
      <c r="F3137" s="206"/>
      <c r="H3137" s="39"/>
    </row>
    <row r="3138" spans="4:8" x14ac:dyDescent="0.25">
      <c r="D3138" s="33"/>
      <c r="F3138" s="206"/>
      <c r="H3138" s="39"/>
    </row>
    <row r="3139" spans="4:8" x14ac:dyDescent="0.25">
      <c r="D3139" s="33"/>
      <c r="F3139" s="206"/>
      <c r="H3139" s="39"/>
    </row>
    <row r="3140" spans="4:8" x14ac:dyDescent="0.25">
      <c r="D3140" s="33"/>
      <c r="F3140" s="206"/>
      <c r="H3140" s="39"/>
    </row>
    <row r="3141" spans="4:8" x14ac:dyDescent="0.25">
      <c r="D3141" s="33"/>
      <c r="F3141" s="206"/>
      <c r="H3141" s="39"/>
    </row>
    <row r="3142" spans="4:8" x14ac:dyDescent="0.25">
      <c r="D3142" s="33"/>
      <c r="F3142" s="206"/>
      <c r="H3142" s="39"/>
    </row>
    <row r="3143" spans="4:8" x14ac:dyDescent="0.25">
      <c r="D3143" s="33"/>
      <c r="F3143" s="206"/>
      <c r="H3143" s="39"/>
    </row>
    <row r="3144" spans="4:8" x14ac:dyDescent="0.25">
      <c r="D3144" s="33"/>
      <c r="F3144" s="206"/>
      <c r="H3144" s="39"/>
    </row>
    <row r="3145" spans="4:8" x14ac:dyDescent="0.25">
      <c r="D3145" s="33"/>
      <c r="F3145" s="206"/>
      <c r="H3145" s="39"/>
    </row>
    <row r="3146" spans="4:8" x14ac:dyDescent="0.25">
      <c r="D3146" s="33"/>
      <c r="F3146" s="206"/>
      <c r="H3146" s="39"/>
    </row>
    <row r="3147" spans="4:8" x14ac:dyDescent="0.25">
      <c r="D3147" s="33"/>
      <c r="F3147" s="206"/>
      <c r="H3147" s="39"/>
    </row>
    <row r="3148" spans="4:8" x14ac:dyDescent="0.25">
      <c r="D3148" s="33"/>
      <c r="F3148" s="206"/>
      <c r="H3148" s="39"/>
    </row>
    <row r="3149" spans="4:8" x14ac:dyDescent="0.25">
      <c r="D3149" s="33"/>
      <c r="F3149" s="206"/>
      <c r="H3149" s="39"/>
    </row>
    <row r="3150" spans="4:8" x14ac:dyDescent="0.25">
      <c r="D3150" s="33"/>
      <c r="F3150" s="206"/>
      <c r="H3150" s="39"/>
    </row>
    <row r="3151" spans="4:8" x14ac:dyDescent="0.25">
      <c r="D3151" s="33"/>
      <c r="F3151" s="206"/>
      <c r="H3151" s="39"/>
    </row>
    <row r="3152" spans="4:8" x14ac:dyDescent="0.25">
      <c r="D3152" s="33"/>
      <c r="F3152" s="206"/>
      <c r="H3152" s="39"/>
    </row>
    <row r="3153" spans="4:8" x14ac:dyDescent="0.25">
      <c r="D3153" s="33"/>
      <c r="F3153" s="206"/>
      <c r="H3153" s="39"/>
    </row>
    <row r="3154" spans="4:8" x14ac:dyDescent="0.25">
      <c r="D3154" s="33"/>
      <c r="F3154" s="206"/>
      <c r="H3154" s="39"/>
    </row>
    <row r="3155" spans="4:8" x14ac:dyDescent="0.25">
      <c r="D3155" s="33"/>
      <c r="F3155" s="206"/>
      <c r="H3155" s="39"/>
    </row>
    <row r="3156" spans="4:8" x14ac:dyDescent="0.25">
      <c r="D3156" s="33"/>
      <c r="F3156" s="206"/>
      <c r="H3156" s="39"/>
    </row>
    <row r="3157" spans="4:8" x14ac:dyDescent="0.25">
      <c r="D3157" s="33"/>
      <c r="F3157" s="206"/>
      <c r="H3157" s="39"/>
    </row>
    <row r="3158" spans="4:8" x14ac:dyDescent="0.25">
      <c r="D3158" s="33"/>
      <c r="F3158" s="206"/>
      <c r="H3158" s="39"/>
    </row>
    <row r="3159" spans="4:8" x14ac:dyDescent="0.25">
      <c r="D3159" s="33"/>
      <c r="F3159" s="206"/>
      <c r="H3159" s="39"/>
    </row>
    <row r="3160" spans="4:8" x14ac:dyDescent="0.25">
      <c r="D3160" s="33"/>
      <c r="F3160" s="206"/>
      <c r="H3160" s="39"/>
    </row>
    <row r="3161" spans="4:8" x14ac:dyDescent="0.25">
      <c r="D3161" s="33"/>
      <c r="F3161" s="206"/>
      <c r="H3161" s="39"/>
    </row>
    <row r="3162" spans="4:8" x14ac:dyDescent="0.25">
      <c r="D3162" s="33"/>
      <c r="F3162" s="206"/>
      <c r="H3162" s="39"/>
    </row>
    <row r="3163" spans="4:8" x14ac:dyDescent="0.25">
      <c r="D3163" s="33"/>
      <c r="F3163" s="206"/>
      <c r="H3163" s="39"/>
    </row>
    <row r="3164" spans="4:8" x14ac:dyDescent="0.25">
      <c r="D3164" s="33"/>
      <c r="F3164" s="206"/>
      <c r="H3164" s="39"/>
    </row>
    <row r="3165" spans="4:8" x14ac:dyDescent="0.25">
      <c r="D3165" s="33"/>
      <c r="F3165" s="206"/>
      <c r="H3165" s="39"/>
    </row>
    <row r="3166" spans="4:8" x14ac:dyDescent="0.25">
      <c r="D3166" s="33"/>
      <c r="F3166" s="206"/>
      <c r="H3166" s="39"/>
    </row>
    <row r="3167" spans="4:8" x14ac:dyDescent="0.25">
      <c r="D3167" s="33"/>
      <c r="F3167" s="206"/>
      <c r="H3167" s="39"/>
    </row>
    <row r="3168" spans="4:8" x14ac:dyDescent="0.25">
      <c r="D3168" s="33"/>
      <c r="F3168" s="206"/>
      <c r="H3168" s="39"/>
    </row>
    <row r="3169" spans="4:8" x14ac:dyDescent="0.25">
      <c r="D3169" s="33"/>
      <c r="F3169" s="206"/>
      <c r="H3169" s="39"/>
    </row>
    <row r="3170" spans="4:8" x14ac:dyDescent="0.25">
      <c r="D3170" s="33"/>
      <c r="F3170" s="206"/>
      <c r="H3170" s="39"/>
    </row>
    <row r="3171" spans="4:8" x14ac:dyDescent="0.25">
      <c r="D3171" s="33"/>
      <c r="F3171" s="206"/>
      <c r="H3171" s="39"/>
    </row>
    <row r="3172" spans="4:8" x14ac:dyDescent="0.25">
      <c r="D3172" s="33"/>
      <c r="F3172" s="206"/>
      <c r="H3172" s="39"/>
    </row>
    <row r="3173" spans="4:8" x14ac:dyDescent="0.25">
      <c r="D3173" s="33"/>
      <c r="F3173" s="206"/>
      <c r="H3173" s="39"/>
    </row>
    <row r="3174" spans="4:8" x14ac:dyDescent="0.25">
      <c r="D3174" s="33"/>
      <c r="F3174" s="206"/>
      <c r="H3174" s="39"/>
    </row>
    <row r="3175" spans="4:8" x14ac:dyDescent="0.25">
      <c r="D3175" s="33"/>
      <c r="F3175" s="206"/>
      <c r="H3175" s="39"/>
    </row>
    <row r="3176" spans="4:8" x14ac:dyDescent="0.25">
      <c r="D3176" s="33"/>
      <c r="F3176" s="206"/>
      <c r="H3176" s="39"/>
    </row>
    <row r="3177" spans="4:8" x14ac:dyDescent="0.25">
      <c r="D3177" s="33"/>
      <c r="F3177" s="206"/>
      <c r="H3177" s="39"/>
    </row>
    <row r="3178" spans="4:8" x14ac:dyDescent="0.25">
      <c r="D3178" s="33"/>
      <c r="F3178" s="206"/>
      <c r="H3178" s="39"/>
    </row>
    <row r="3179" spans="4:8" x14ac:dyDescent="0.25">
      <c r="D3179" s="33"/>
      <c r="F3179" s="206"/>
      <c r="H3179" s="39"/>
    </row>
    <row r="3180" spans="4:8" x14ac:dyDescent="0.25">
      <c r="D3180" s="33"/>
      <c r="F3180" s="206"/>
      <c r="H3180" s="39"/>
    </row>
    <row r="3181" spans="4:8" x14ac:dyDescent="0.25">
      <c r="D3181" s="33"/>
      <c r="F3181" s="206"/>
      <c r="H3181" s="39"/>
    </row>
    <row r="3182" spans="4:8" x14ac:dyDescent="0.25">
      <c r="D3182" s="33"/>
      <c r="F3182" s="206"/>
      <c r="H3182" s="39"/>
    </row>
    <row r="3183" spans="4:8" x14ac:dyDescent="0.25">
      <c r="D3183" s="33"/>
      <c r="F3183" s="206"/>
      <c r="H3183" s="39"/>
    </row>
    <row r="3184" spans="4:8" x14ac:dyDescent="0.25">
      <c r="D3184" s="33"/>
      <c r="F3184" s="206"/>
      <c r="H3184" s="39"/>
    </row>
    <row r="3185" spans="4:8" x14ac:dyDescent="0.25">
      <c r="D3185" s="33"/>
      <c r="F3185" s="206"/>
      <c r="H3185" s="39"/>
    </row>
    <row r="3186" spans="4:8" x14ac:dyDescent="0.25">
      <c r="D3186" s="33"/>
      <c r="F3186" s="206"/>
      <c r="H3186" s="39"/>
    </row>
    <row r="3187" spans="4:8" x14ac:dyDescent="0.25">
      <c r="D3187" s="33"/>
      <c r="F3187" s="206"/>
      <c r="H3187" s="39"/>
    </row>
    <row r="3188" spans="4:8" x14ac:dyDescent="0.25">
      <c r="D3188" s="33"/>
      <c r="F3188" s="206"/>
      <c r="H3188" s="39"/>
    </row>
    <row r="3189" spans="4:8" x14ac:dyDescent="0.25">
      <c r="D3189" s="33"/>
      <c r="F3189" s="206"/>
      <c r="H3189" s="39"/>
    </row>
    <row r="3190" spans="4:8" x14ac:dyDescent="0.25">
      <c r="D3190" s="33"/>
      <c r="F3190" s="206"/>
      <c r="H3190" s="39"/>
    </row>
    <row r="3191" spans="4:8" x14ac:dyDescent="0.25">
      <c r="D3191" s="33"/>
      <c r="F3191" s="206"/>
      <c r="H3191" s="39"/>
    </row>
    <row r="3192" spans="4:8" x14ac:dyDescent="0.25">
      <c r="D3192" s="33"/>
      <c r="F3192" s="206"/>
      <c r="H3192" s="39"/>
    </row>
    <row r="3193" spans="4:8" x14ac:dyDescent="0.25">
      <c r="D3193" s="33"/>
      <c r="F3193" s="206"/>
      <c r="H3193" s="39"/>
    </row>
    <row r="3194" spans="4:8" x14ac:dyDescent="0.25">
      <c r="D3194" s="33"/>
      <c r="F3194" s="206"/>
      <c r="H3194" s="39"/>
    </row>
    <row r="3195" spans="4:8" x14ac:dyDescent="0.25">
      <c r="D3195" s="33"/>
      <c r="F3195" s="206"/>
      <c r="H3195" s="39"/>
    </row>
    <row r="3196" spans="4:8" x14ac:dyDescent="0.25">
      <c r="D3196" s="33"/>
      <c r="F3196" s="206"/>
      <c r="H3196" s="39"/>
    </row>
    <row r="3197" spans="4:8" x14ac:dyDescent="0.25">
      <c r="D3197" s="33"/>
      <c r="F3197" s="206"/>
      <c r="H3197" s="39"/>
    </row>
    <row r="3198" spans="4:8" x14ac:dyDescent="0.25">
      <c r="D3198" s="33"/>
      <c r="F3198" s="206"/>
      <c r="H3198" s="39"/>
    </row>
    <row r="3199" spans="4:8" x14ac:dyDescent="0.25">
      <c r="D3199" s="33"/>
      <c r="F3199" s="206"/>
      <c r="H3199" s="39"/>
    </row>
    <row r="3200" spans="4:8" x14ac:dyDescent="0.25">
      <c r="D3200" s="33"/>
      <c r="F3200" s="206"/>
      <c r="H3200" s="39"/>
    </row>
    <row r="3201" spans="4:8" x14ac:dyDescent="0.25">
      <c r="D3201" s="33"/>
      <c r="F3201" s="206"/>
      <c r="H3201" s="39"/>
    </row>
    <row r="3202" spans="4:8" x14ac:dyDescent="0.25">
      <c r="D3202" s="33"/>
      <c r="F3202" s="206"/>
      <c r="H3202" s="39"/>
    </row>
    <row r="3203" spans="4:8" x14ac:dyDescent="0.25">
      <c r="D3203" s="33"/>
      <c r="F3203" s="206"/>
      <c r="H3203" s="39"/>
    </row>
    <row r="3204" spans="4:8" x14ac:dyDescent="0.25">
      <c r="D3204" s="33"/>
      <c r="F3204" s="206"/>
      <c r="H3204" s="39"/>
    </row>
    <row r="3205" spans="4:8" x14ac:dyDescent="0.25">
      <c r="D3205" s="33"/>
      <c r="F3205" s="206"/>
      <c r="H3205" s="39"/>
    </row>
    <row r="3206" spans="4:8" x14ac:dyDescent="0.25">
      <c r="D3206" s="33"/>
      <c r="F3206" s="206"/>
      <c r="H3206" s="39"/>
    </row>
    <row r="3207" spans="4:8" x14ac:dyDescent="0.25">
      <c r="D3207" s="33"/>
      <c r="F3207" s="206"/>
      <c r="H3207" s="39"/>
    </row>
    <row r="3208" spans="4:8" x14ac:dyDescent="0.25">
      <c r="D3208" s="33"/>
      <c r="F3208" s="206"/>
      <c r="H3208" s="39"/>
    </row>
    <row r="3209" spans="4:8" x14ac:dyDescent="0.25">
      <c r="D3209" s="33"/>
      <c r="F3209" s="206"/>
      <c r="H3209" s="39"/>
    </row>
    <row r="3210" spans="4:8" x14ac:dyDescent="0.25">
      <c r="D3210" s="33"/>
      <c r="F3210" s="206"/>
      <c r="H3210" s="39"/>
    </row>
    <row r="3211" spans="4:8" x14ac:dyDescent="0.25">
      <c r="D3211" s="33"/>
      <c r="F3211" s="206"/>
      <c r="H3211" s="39"/>
    </row>
    <row r="3212" spans="4:8" x14ac:dyDescent="0.25">
      <c r="D3212" s="33"/>
      <c r="F3212" s="206"/>
      <c r="H3212" s="39"/>
    </row>
    <row r="3213" spans="4:8" x14ac:dyDescent="0.25">
      <c r="D3213" s="33"/>
      <c r="F3213" s="206"/>
      <c r="H3213" s="39"/>
    </row>
    <row r="3214" spans="4:8" x14ac:dyDescent="0.25">
      <c r="D3214" s="33"/>
      <c r="F3214" s="206"/>
      <c r="H3214" s="39"/>
    </row>
    <row r="3215" spans="4:8" x14ac:dyDescent="0.25">
      <c r="D3215" s="33"/>
      <c r="F3215" s="206"/>
      <c r="H3215" s="39"/>
    </row>
    <row r="3216" spans="4:8" x14ac:dyDescent="0.25">
      <c r="D3216" s="33"/>
      <c r="F3216" s="206"/>
      <c r="H3216" s="39"/>
    </row>
    <row r="3217" spans="4:8" x14ac:dyDescent="0.25">
      <c r="D3217" s="33"/>
      <c r="F3217" s="206"/>
      <c r="H3217" s="39"/>
    </row>
    <row r="3218" spans="4:8" x14ac:dyDescent="0.25">
      <c r="D3218" s="33"/>
      <c r="F3218" s="206"/>
      <c r="H3218" s="39"/>
    </row>
    <row r="3219" spans="4:8" x14ac:dyDescent="0.25">
      <c r="D3219" s="33"/>
      <c r="F3219" s="206"/>
      <c r="H3219" s="39"/>
    </row>
    <row r="3220" spans="4:8" x14ac:dyDescent="0.25">
      <c r="D3220" s="33"/>
      <c r="F3220" s="206"/>
      <c r="H3220" s="39"/>
    </row>
    <row r="3221" spans="4:8" x14ac:dyDescent="0.25">
      <c r="D3221" s="33"/>
      <c r="F3221" s="206"/>
      <c r="H3221" s="39"/>
    </row>
    <row r="3222" spans="4:8" x14ac:dyDescent="0.25">
      <c r="D3222" s="33"/>
      <c r="F3222" s="206"/>
      <c r="H3222" s="39"/>
    </row>
    <row r="3223" spans="4:8" x14ac:dyDescent="0.25">
      <c r="D3223" s="33"/>
      <c r="F3223" s="206"/>
      <c r="H3223" s="39"/>
    </row>
    <row r="3224" spans="4:8" x14ac:dyDescent="0.25">
      <c r="D3224" s="33"/>
      <c r="F3224" s="206"/>
      <c r="H3224" s="39"/>
    </row>
    <row r="3225" spans="4:8" x14ac:dyDescent="0.25">
      <c r="D3225" s="33"/>
      <c r="F3225" s="206"/>
      <c r="H3225" s="39"/>
    </row>
    <row r="3226" spans="4:8" x14ac:dyDescent="0.25">
      <c r="D3226" s="33"/>
      <c r="F3226" s="206"/>
      <c r="H3226" s="39"/>
    </row>
    <row r="3227" spans="4:8" x14ac:dyDescent="0.25">
      <c r="D3227" s="33"/>
      <c r="F3227" s="206"/>
      <c r="H3227" s="39"/>
    </row>
    <row r="3228" spans="4:8" x14ac:dyDescent="0.25">
      <c r="D3228" s="33"/>
      <c r="F3228" s="206"/>
      <c r="H3228" s="39"/>
    </row>
    <row r="3229" spans="4:8" x14ac:dyDescent="0.25">
      <c r="D3229" s="33"/>
      <c r="F3229" s="206"/>
      <c r="H3229" s="39"/>
    </row>
    <row r="3230" spans="4:8" x14ac:dyDescent="0.25">
      <c r="D3230" s="33"/>
      <c r="F3230" s="206"/>
      <c r="H3230" s="39"/>
    </row>
    <row r="3231" spans="4:8" x14ac:dyDescent="0.25">
      <c r="D3231" s="33"/>
      <c r="F3231" s="206"/>
      <c r="H3231" s="39"/>
    </row>
    <row r="3232" spans="4:8" x14ac:dyDescent="0.25">
      <c r="D3232" s="33"/>
      <c r="F3232" s="206"/>
      <c r="H3232" s="39"/>
    </row>
    <row r="3233" spans="4:8" x14ac:dyDescent="0.25">
      <c r="D3233" s="33"/>
      <c r="F3233" s="206"/>
      <c r="H3233" s="39"/>
    </row>
    <row r="3234" spans="4:8" x14ac:dyDescent="0.25">
      <c r="D3234" s="33"/>
      <c r="F3234" s="206"/>
      <c r="H3234" s="39"/>
    </row>
    <row r="3235" spans="4:8" x14ac:dyDescent="0.25">
      <c r="D3235" s="33"/>
      <c r="F3235" s="206"/>
      <c r="H3235" s="39"/>
    </row>
    <row r="3236" spans="4:8" x14ac:dyDescent="0.25">
      <c r="D3236" s="33"/>
      <c r="F3236" s="206"/>
      <c r="H3236" s="39"/>
    </row>
    <row r="3237" spans="4:8" x14ac:dyDescent="0.25">
      <c r="D3237" s="33"/>
      <c r="F3237" s="206"/>
      <c r="H3237" s="39"/>
    </row>
    <row r="3238" spans="4:8" x14ac:dyDescent="0.25">
      <c r="D3238" s="33"/>
      <c r="F3238" s="206"/>
      <c r="H3238" s="39"/>
    </row>
    <row r="3239" spans="4:8" x14ac:dyDescent="0.25">
      <c r="D3239" s="33"/>
      <c r="F3239" s="206"/>
      <c r="H3239" s="39"/>
    </row>
    <row r="3240" spans="4:8" x14ac:dyDescent="0.25">
      <c r="D3240" s="33"/>
      <c r="F3240" s="206"/>
      <c r="H3240" s="39"/>
    </row>
    <row r="3241" spans="4:8" x14ac:dyDescent="0.25">
      <c r="D3241" s="33"/>
      <c r="F3241" s="206"/>
      <c r="H3241" s="39"/>
    </row>
    <row r="3242" spans="4:8" x14ac:dyDescent="0.25">
      <c r="D3242" s="33"/>
      <c r="F3242" s="206"/>
      <c r="H3242" s="39"/>
    </row>
    <row r="3243" spans="4:8" x14ac:dyDescent="0.25">
      <c r="D3243" s="33"/>
      <c r="F3243" s="206"/>
      <c r="H3243" s="39"/>
    </row>
    <row r="3244" spans="4:8" x14ac:dyDescent="0.25">
      <c r="D3244" s="33"/>
      <c r="F3244" s="206"/>
      <c r="H3244" s="39"/>
    </row>
    <row r="3245" spans="4:8" x14ac:dyDescent="0.25">
      <c r="D3245" s="33"/>
      <c r="F3245" s="206"/>
      <c r="H3245" s="39"/>
    </row>
    <row r="3246" spans="4:8" x14ac:dyDescent="0.25">
      <c r="D3246" s="33"/>
      <c r="F3246" s="206"/>
      <c r="H3246" s="39"/>
    </row>
    <row r="3247" spans="4:8" x14ac:dyDescent="0.25">
      <c r="D3247" s="33"/>
      <c r="F3247" s="206"/>
      <c r="H3247" s="39"/>
    </row>
    <row r="3248" spans="4:8" x14ac:dyDescent="0.25">
      <c r="D3248" s="33"/>
      <c r="F3248" s="206"/>
      <c r="H3248" s="39"/>
    </row>
    <row r="3249" spans="4:8" x14ac:dyDescent="0.25">
      <c r="D3249" s="33"/>
      <c r="F3249" s="206"/>
      <c r="H3249" s="39"/>
    </row>
    <row r="3250" spans="4:8" x14ac:dyDescent="0.25">
      <c r="D3250" s="33"/>
      <c r="F3250" s="206"/>
      <c r="H3250" s="39"/>
    </row>
    <row r="3251" spans="4:8" x14ac:dyDescent="0.25">
      <c r="D3251" s="33"/>
      <c r="F3251" s="206"/>
      <c r="H3251" s="39"/>
    </row>
    <row r="3252" spans="4:8" x14ac:dyDescent="0.25">
      <c r="D3252" s="33"/>
      <c r="F3252" s="206"/>
      <c r="H3252" s="39"/>
    </row>
    <row r="3253" spans="4:8" x14ac:dyDescent="0.25">
      <c r="D3253" s="33"/>
      <c r="F3253" s="206"/>
      <c r="H3253" s="39"/>
    </row>
    <row r="3254" spans="4:8" x14ac:dyDescent="0.25">
      <c r="D3254" s="33"/>
      <c r="F3254" s="206"/>
      <c r="H3254" s="39"/>
    </row>
    <row r="3255" spans="4:8" x14ac:dyDescent="0.25">
      <c r="D3255" s="33"/>
      <c r="F3255" s="206"/>
      <c r="H3255" s="39"/>
    </row>
    <row r="3256" spans="4:8" x14ac:dyDescent="0.25">
      <c r="D3256" s="33"/>
      <c r="F3256" s="206"/>
      <c r="H3256" s="39"/>
    </row>
    <row r="3257" spans="4:8" x14ac:dyDescent="0.25">
      <c r="D3257" s="33"/>
      <c r="F3257" s="206"/>
      <c r="H3257" s="39"/>
    </row>
    <row r="3258" spans="4:8" x14ac:dyDescent="0.25">
      <c r="D3258" s="33"/>
      <c r="F3258" s="206"/>
      <c r="H3258" s="39"/>
    </row>
    <row r="3259" spans="4:8" x14ac:dyDescent="0.25">
      <c r="D3259" s="33"/>
      <c r="F3259" s="206"/>
      <c r="H3259" s="39"/>
    </row>
    <row r="3260" spans="4:8" x14ac:dyDescent="0.25">
      <c r="D3260" s="33"/>
      <c r="F3260" s="206"/>
      <c r="H3260" s="39"/>
    </row>
    <row r="3261" spans="4:8" x14ac:dyDescent="0.25">
      <c r="D3261" s="33"/>
      <c r="F3261" s="206"/>
      <c r="H3261" s="39"/>
    </row>
    <row r="3262" spans="4:8" x14ac:dyDescent="0.25">
      <c r="D3262" s="33"/>
      <c r="F3262" s="206"/>
      <c r="H3262" s="39"/>
    </row>
    <row r="3263" spans="4:8" x14ac:dyDescent="0.25">
      <c r="D3263" s="33"/>
      <c r="F3263" s="206"/>
      <c r="H3263" s="39"/>
    </row>
    <row r="3264" spans="4:8" x14ac:dyDescent="0.25">
      <c r="D3264" s="33"/>
      <c r="F3264" s="206"/>
      <c r="H3264" s="39"/>
    </row>
    <row r="3265" spans="4:8" x14ac:dyDescent="0.25">
      <c r="D3265" s="33"/>
      <c r="F3265" s="206"/>
      <c r="H3265" s="39"/>
    </row>
    <row r="3266" spans="4:8" x14ac:dyDescent="0.25">
      <c r="D3266" s="33"/>
      <c r="F3266" s="206"/>
      <c r="H3266" s="39"/>
    </row>
    <row r="3267" spans="4:8" x14ac:dyDescent="0.25">
      <c r="D3267" s="33"/>
      <c r="F3267" s="206"/>
      <c r="H3267" s="39"/>
    </row>
    <row r="3268" spans="4:8" x14ac:dyDescent="0.25">
      <c r="D3268" s="33"/>
      <c r="F3268" s="206"/>
      <c r="H3268" s="39"/>
    </row>
    <row r="3269" spans="4:8" x14ac:dyDescent="0.25">
      <c r="D3269" s="33"/>
      <c r="F3269" s="206"/>
      <c r="H3269" s="39"/>
    </row>
    <row r="3270" spans="4:8" x14ac:dyDescent="0.25">
      <c r="D3270" s="33"/>
      <c r="F3270" s="206"/>
      <c r="H3270" s="39"/>
    </row>
    <row r="3271" spans="4:8" x14ac:dyDescent="0.25">
      <c r="D3271" s="33"/>
      <c r="F3271" s="206"/>
      <c r="H3271" s="39"/>
    </row>
    <row r="3272" spans="4:8" x14ac:dyDescent="0.25">
      <c r="D3272" s="33"/>
      <c r="F3272" s="206"/>
      <c r="H3272" s="39"/>
    </row>
    <row r="3273" spans="4:8" x14ac:dyDescent="0.25">
      <c r="D3273" s="33"/>
      <c r="F3273" s="206"/>
      <c r="H3273" s="39"/>
    </row>
    <row r="3274" spans="4:8" x14ac:dyDescent="0.25">
      <c r="D3274" s="33"/>
      <c r="F3274" s="206"/>
      <c r="H3274" s="39"/>
    </row>
    <row r="3275" spans="4:8" x14ac:dyDescent="0.25">
      <c r="D3275" s="33"/>
      <c r="F3275" s="206"/>
      <c r="H3275" s="39"/>
    </row>
    <row r="3276" spans="4:8" x14ac:dyDescent="0.25">
      <c r="D3276" s="33"/>
      <c r="F3276" s="206"/>
      <c r="H3276" s="39"/>
    </row>
    <row r="3277" spans="4:8" x14ac:dyDescent="0.25">
      <c r="D3277" s="33"/>
      <c r="F3277" s="206"/>
      <c r="H3277" s="39"/>
    </row>
    <row r="3278" spans="4:8" x14ac:dyDescent="0.25">
      <c r="D3278" s="33"/>
      <c r="F3278" s="206"/>
      <c r="H3278" s="39"/>
    </row>
    <row r="3279" spans="4:8" x14ac:dyDescent="0.25">
      <c r="D3279" s="33"/>
      <c r="F3279" s="206"/>
      <c r="H3279" s="39"/>
    </row>
    <row r="3280" spans="4:8" x14ac:dyDescent="0.25">
      <c r="D3280" s="33"/>
      <c r="F3280" s="206"/>
      <c r="H3280" s="39"/>
    </row>
    <row r="3281" spans="4:8" x14ac:dyDescent="0.25">
      <c r="D3281" s="33"/>
      <c r="F3281" s="206"/>
      <c r="H3281" s="39"/>
    </row>
    <row r="3282" spans="4:8" x14ac:dyDescent="0.25">
      <c r="D3282" s="33"/>
      <c r="F3282" s="206"/>
      <c r="H3282" s="39"/>
    </row>
    <row r="3283" spans="4:8" x14ac:dyDescent="0.25">
      <c r="D3283" s="33"/>
      <c r="F3283" s="206"/>
      <c r="H3283" s="39"/>
    </row>
    <row r="3284" spans="4:8" x14ac:dyDescent="0.25">
      <c r="D3284" s="33"/>
      <c r="F3284" s="206"/>
      <c r="H3284" s="39"/>
    </row>
    <row r="3285" spans="4:8" x14ac:dyDescent="0.25">
      <c r="D3285" s="33"/>
      <c r="F3285" s="206"/>
      <c r="H3285" s="39"/>
    </row>
    <row r="3286" spans="4:8" x14ac:dyDescent="0.25">
      <c r="D3286" s="33"/>
      <c r="F3286" s="206"/>
      <c r="H3286" s="39"/>
    </row>
    <row r="3287" spans="4:8" x14ac:dyDescent="0.25">
      <c r="D3287" s="33"/>
      <c r="F3287" s="206"/>
      <c r="H3287" s="39"/>
    </row>
    <row r="3288" spans="4:8" x14ac:dyDescent="0.25">
      <c r="D3288" s="33"/>
      <c r="F3288" s="206"/>
      <c r="H3288" s="39"/>
    </row>
    <row r="3289" spans="4:8" x14ac:dyDescent="0.25">
      <c r="D3289" s="33"/>
      <c r="F3289" s="206"/>
      <c r="H3289" s="39"/>
    </row>
    <row r="3290" spans="4:8" x14ac:dyDescent="0.25">
      <c r="D3290" s="33"/>
      <c r="F3290" s="206"/>
      <c r="H3290" s="39"/>
    </row>
    <row r="3291" spans="4:8" x14ac:dyDescent="0.25">
      <c r="D3291" s="33"/>
      <c r="F3291" s="206"/>
      <c r="H3291" s="39"/>
    </row>
    <row r="3292" spans="4:8" x14ac:dyDescent="0.25">
      <c r="D3292" s="33"/>
      <c r="F3292" s="206"/>
      <c r="H3292" s="39"/>
    </row>
    <row r="3293" spans="4:8" x14ac:dyDescent="0.25">
      <c r="D3293" s="33"/>
      <c r="F3293" s="206"/>
      <c r="H3293" s="39"/>
    </row>
    <row r="3294" spans="4:8" x14ac:dyDescent="0.25">
      <c r="D3294" s="33"/>
      <c r="F3294" s="206"/>
      <c r="H3294" s="39"/>
    </row>
    <row r="3295" spans="4:8" x14ac:dyDescent="0.25">
      <c r="D3295" s="33"/>
      <c r="F3295" s="206"/>
      <c r="H3295" s="39"/>
    </row>
    <row r="3296" spans="4:8" x14ac:dyDescent="0.25">
      <c r="D3296" s="33"/>
      <c r="F3296" s="206"/>
      <c r="H3296" s="39"/>
    </row>
    <row r="3297" spans="4:8" x14ac:dyDescent="0.25">
      <c r="D3297" s="33"/>
      <c r="F3297" s="206"/>
      <c r="H3297" s="39"/>
    </row>
    <row r="3298" spans="4:8" x14ac:dyDescent="0.25">
      <c r="D3298" s="33"/>
      <c r="F3298" s="206"/>
      <c r="H3298" s="39"/>
    </row>
    <row r="3299" spans="4:8" x14ac:dyDescent="0.25">
      <c r="D3299" s="33"/>
      <c r="F3299" s="206"/>
      <c r="H3299" s="39"/>
    </row>
    <row r="3300" spans="4:8" x14ac:dyDescent="0.25">
      <c r="D3300" s="33"/>
      <c r="F3300" s="206"/>
      <c r="H3300" s="39"/>
    </row>
    <row r="3301" spans="4:8" x14ac:dyDescent="0.25">
      <c r="D3301" s="33"/>
      <c r="F3301" s="206"/>
      <c r="H3301" s="39"/>
    </row>
    <row r="3302" spans="4:8" x14ac:dyDescent="0.25">
      <c r="D3302" s="33"/>
      <c r="F3302" s="206"/>
      <c r="H3302" s="39"/>
    </row>
    <row r="3303" spans="4:8" x14ac:dyDescent="0.25">
      <c r="D3303" s="33"/>
      <c r="F3303" s="206"/>
      <c r="H3303" s="39"/>
    </row>
    <row r="3304" spans="4:8" x14ac:dyDescent="0.25">
      <c r="D3304" s="33"/>
      <c r="F3304" s="206"/>
      <c r="H3304" s="39"/>
    </row>
    <row r="3305" spans="4:8" x14ac:dyDescent="0.25">
      <c r="D3305" s="33"/>
      <c r="F3305" s="206"/>
      <c r="H3305" s="39"/>
    </row>
    <row r="3306" spans="4:8" x14ac:dyDescent="0.25">
      <c r="D3306" s="33"/>
      <c r="F3306" s="206"/>
      <c r="H3306" s="39"/>
    </row>
    <row r="3307" spans="4:8" x14ac:dyDescent="0.25">
      <c r="D3307" s="33"/>
      <c r="F3307" s="206"/>
      <c r="H3307" s="39"/>
    </row>
    <row r="3308" spans="4:8" x14ac:dyDescent="0.25">
      <c r="D3308" s="33"/>
      <c r="F3308" s="206"/>
      <c r="H3308" s="39"/>
    </row>
    <row r="3309" spans="4:8" x14ac:dyDescent="0.25">
      <c r="D3309" s="33"/>
      <c r="F3309" s="206"/>
      <c r="H3309" s="39"/>
    </row>
    <row r="3310" spans="4:8" x14ac:dyDescent="0.25">
      <c r="D3310" s="33"/>
      <c r="F3310" s="206"/>
      <c r="H3310" s="39"/>
    </row>
    <row r="3311" spans="4:8" x14ac:dyDescent="0.25">
      <c r="D3311" s="33"/>
      <c r="F3311" s="206"/>
      <c r="H3311" s="39"/>
    </row>
    <row r="3312" spans="4:8" x14ac:dyDescent="0.25">
      <c r="D3312" s="33"/>
      <c r="F3312" s="206"/>
      <c r="H3312" s="39"/>
    </row>
    <row r="3313" spans="4:8" x14ac:dyDescent="0.25">
      <c r="D3313" s="33"/>
      <c r="F3313" s="206"/>
      <c r="H3313" s="39"/>
    </row>
    <row r="3314" spans="4:8" x14ac:dyDescent="0.25">
      <c r="D3314" s="33"/>
      <c r="F3314" s="206"/>
      <c r="H3314" s="39"/>
    </row>
    <row r="3315" spans="4:8" x14ac:dyDescent="0.25">
      <c r="D3315" s="33"/>
      <c r="F3315" s="206"/>
      <c r="H3315" s="39"/>
    </row>
    <row r="3316" spans="4:8" x14ac:dyDescent="0.25">
      <c r="D3316" s="33"/>
      <c r="F3316" s="206"/>
      <c r="H3316" s="39"/>
    </row>
    <row r="3317" spans="4:8" x14ac:dyDescent="0.25">
      <c r="D3317" s="33"/>
      <c r="F3317" s="206"/>
      <c r="H3317" s="39"/>
    </row>
    <row r="3318" spans="4:8" x14ac:dyDescent="0.25">
      <c r="D3318" s="33"/>
      <c r="F3318" s="206"/>
      <c r="H3318" s="39"/>
    </row>
    <row r="3319" spans="4:8" x14ac:dyDescent="0.25">
      <c r="D3319" s="33"/>
      <c r="F3319" s="206"/>
      <c r="H3319" s="39"/>
    </row>
    <row r="3320" spans="4:8" x14ac:dyDescent="0.25">
      <c r="D3320" s="33"/>
      <c r="F3320" s="206"/>
      <c r="H3320" s="39"/>
    </row>
    <row r="3321" spans="4:8" x14ac:dyDescent="0.25">
      <c r="D3321" s="33"/>
      <c r="F3321" s="206"/>
      <c r="H3321" s="39"/>
    </row>
    <row r="3322" spans="4:8" x14ac:dyDescent="0.25">
      <c r="D3322" s="33"/>
      <c r="F3322" s="206"/>
      <c r="H3322" s="39"/>
    </row>
    <row r="3323" spans="4:8" x14ac:dyDescent="0.25">
      <c r="D3323" s="33"/>
      <c r="F3323" s="206"/>
      <c r="H3323" s="39"/>
    </row>
    <row r="3324" spans="4:8" x14ac:dyDescent="0.25">
      <c r="D3324" s="33"/>
      <c r="F3324" s="206"/>
      <c r="H3324" s="39"/>
    </row>
    <row r="3325" spans="4:8" x14ac:dyDescent="0.25">
      <c r="D3325" s="33"/>
      <c r="F3325" s="206"/>
      <c r="H3325" s="39"/>
    </row>
    <row r="3326" spans="4:8" x14ac:dyDescent="0.25">
      <c r="D3326" s="33"/>
      <c r="F3326" s="206"/>
      <c r="H3326" s="39"/>
    </row>
    <row r="3327" spans="4:8" x14ac:dyDescent="0.25">
      <c r="D3327" s="33"/>
      <c r="F3327" s="206"/>
      <c r="H3327" s="39"/>
    </row>
    <row r="3328" spans="4:8" x14ac:dyDescent="0.25">
      <c r="D3328" s="33"/>
      <c r="F3328" s="206"/>
      <c r="H3328" s="39"/>
    </row>
    <row r="3329" spans="4:8" x14ac:dyDescent="0.25">
      <c r="D3329" s="33"/>
      <c r="F3329" s="206"/>
      <c r="H3329" s="39"/>
    </row>
    <row r="3330" spans="4:8" x14ac:dyDescent="0.25">
      <c r="D3330" s="33"/>
      <c r="F3330" s="206"/>
      <c r="H3330" s="39"/>
    </row>
    <row r="3331" spans="4:8" x14ac:dyDescent="0.25">
      <c r="D3331" s="33"/>
      <c r="F3331" s="206"/>
      <c r="H3331" s="39"/>
    </row>
    <row r="3332" spans="4:8" x14ac:dyDescent="0.25">
      <c r="D3332" s="33"/>
      <c r="F3332" s="206"/>
      <c r="H3332" s="39"/>
    </row>
    <row r="3333" spans="4:8" x14ac:dyDescent="0.25">
      <c r="D3333" s="33"/>
      <c r="F3333" s="206"/>
      <c r="H3333" s="39"/>
    </row>
    <row r="3334" spans="4:8" x14ac:dyDescent="0.25">
      <c r="D3334" s="33"/>
      <c r="F3334" s="206"/>
      <c r="H3334" s="39"/>
    </row>
    <row r="3335" spans="4:8" x14ac:dyDescent="0.25">
      <c r="D3335" s="33"/>
      <c r="F3335" s="206"/>
      <c r="H3335" s="39"/>
    </row>
    <row r="3336" spans="4:8" x14ac:dyDescent="0.25">
      <c r="D3336" s="33"/>
      <c r="F3336" s="206"/>
      <c r="H3336" s="39"/>
    </row>
    <row r="3337" spans="4:8" x14ac:dyDescent="0.25">
      <c r="D3337" s="33"/>
      <c r="F3337" s="206"/>
      <c r="H3337" s="39"/>
    </row>
    <row r="3338" spans="4:8" x14ac:dyDescent="0.25">
      <c r="D3338" s="33"/>
      <c r="F3338" s="206"/>
      <c r="H3338" s="39"/>
    </row>
    <row r="3339" spans="4:8" x14ac:dyDescent="0.25">
      <c r="D3339" s="33"/>
      <c r="F3339" s="206"/>
      <c r="H3339" s="39"/>
    </row>
    <row r="3340" spans="4:8" x14ac:dyDescent="0.25">
      <c r="D3340" s="33"/>
      <c r="F3340" s="206"/>
      <c r="H3340" s="39"/>
    </row>
    <row r="3341" spans="4:8" x14ac:dyDescent="0.25">
      <c r="D3341" s="33"/>
      <c r="F3341" s="206"/>
      <c r="H3341" s="39"/>
    </row>
    <row r="3342" spans="4:8" x14ac:dyDescent="0.25">
      <c r="D3342" s="33"/>
      <c r="F3342" s="206"/>
      <c r="H3342" s="39"/>
    </row>
    <row r="3343" spans="4:8" x14ac:dyDescent="0.25">
      <c r="D3343" s="33"/>
      <c r="F3343" s="206"/>
      <c r="H3343" s="39"/>
    </row>
    <row r="3344" spans="4:8" x14ac:dyDescent="0.25">
      <c r="D3344" s="33"/>
      <c r="F3344" s="206"/>
      <c r="H3344" s="39"/>
    </row>
    <row r="3345" spans="4:8" x14ac:dyDescent="0.25">
      <c r="D3345" s="33"/>
      <c r="F3345" s="206"/>
      <c r="H3345" s="39"/>
    </row>
    <row r="3346" spans="4:8" x14ac:dyDescent="0.25">
      <c r="D3346" s="33"/>
      <c r="F3346" s="206"/>
      <c r="H3346" s="39"/>
    </row>
    <row r="3347" spans="4:8" x14ac:dyDescent="0.25">
      <c r="D3347" s="33"/>
      <c r="F3347" s="206"/>
      <c r="H3347" s="39"/>
    </row>
    <row r="3348" spans="4:8" x14ac:dyDescent="0.25">
      <c r="D3348" s="33"/>
      <c r="F3348" s="206"/>
      <c r="H3348" s="39"/>
    </row>
    <row r="3349" spans="4:8" x14ac:dyDescent="0.25">
      <c r="D3349" s="33"/>
      <c r="F3349" s="206"/>
      <c r="H3349" s="39"/>
    </row>
    <row r="3350" spans="4:8" x14ac:dyDescent="0.25">
      <c r="D3350" s="33"/>
      <c r="F3350" s="206"/>
      <c r="H3350" s="39"/>
    </row>
    <row r="3351" spans="4:8" x14ac:dyDescent="0.25">
      <c r="D3351" s="33"/>
      <c r="F3351" s="206"/>
      <c r="H3351" s="39"/>
    </row>
    <row r="3352" spans="4:8" x14ac:dyDescent="0.25">
      <c r="D3352" s="33"/>
      <c r="F3352" s="206"/>
      <c r="H3352" s="39"/>
    </row>
    <row r="3353" spans="4:8" x14ac:dyDescent="0.25">
      <c r="D3353" s="33"/>
      <c r="F3353" s="206"/>
      <c r="H3353" s="39"/>
    </row>
    <row r="3354" spans="4:8" x14ac:dyDescent="0.25">
      <c r="D3354" s="33"/>
      <c r="F3354" s="206"/>
      <c r="H3354" s="39"/>
    </row>
    <row r="3355" spans="4:8" x14ac:dyDescent="0.25">
      <c r="D3355" s="33"/>
      <c r="F3355" s="206"/>
      <c r="H3355" s="39"/>
    </row>
    <row r="3356" spans="4:8" x14ac:dyDescent="0.25">
      <c r="D3356" s="33"/>
      <c r="F3356" s="206"/>
      <c r="H3356" s="39"/>
    </row>
    <row r="3357" spans="4:8" x14ac:dyDescent="0.25">
      <c r="D3357" s="33"/>
      <c r="F3357" s="206"/>
      <c r="H3357" s="39"/>
    </row>
    <row r="3358" spans="4:8" x14ac:dyDescent="0.25">
      <c r="D3358" s="33"/>
      <c r="F3358" s="206"/>
      <c r="H3358" s="39"/>
    </row>
    <row r="3359" spans="4:8" x14ac:dyDescent="0.25">
      <c r="D3359" s="33"/>
      <c r="F3359" s="206"/>
      <c r="H3359" s="39"/>
    </row>
    <row r="3360" spans="4:8" x14ac:dyDescent="0.25">
      <c r="D3360" s="33"/>
      <c r="F3360" s="206"/>
      <c r="H3360" s="39"/>
    </row>
    <row r="3361" spans="4:8" x14ac:dyDescent="0.25">
      <c r="D3361" s="33"/>
      <c r="F3361" s="206"/>
      <c r="H3361" s="39"/>
    </row>
    <row r="3362" spans="4:8" x14ac:dyDescent="0.25">
      <c r="D3362" s="33"/>
      <c r="F3362" s="206"/>
      <c r="H3362" s="39"/>
    </row>
    <row r="3363" spans="4:8" x14ac:dyDescent="0.25">
      <c r="D3363" s="33"/>
      <c r="F3363" s="206"/>
      <c r="H3363" s="39"/>
    </row>
    <row r="3364" spans="4:8" x14ac:dyDescent="0.25">
      <c r="D3364" s="33"/>
      <c r="F3364" s="206"/>
      <c r="H3364" s="39"/>
    </row>
    <row r="3365" spans="4:8" x14ac:dyDescent="0.25">
      <c r="D3365" s="33"/>
      <c r="F3365" s="206"/>
      <c r="H3365" s="39"/>
    </row>
    <row r="3366" spans="4:8" x14ac:dyDescent="0.25">
      <c r="D3366" s="33"/>
      <c r="F3366" s="206"/>
      <c r="H3366" s="39"/>
    </row>
    <row r="3367" spans="4:8" x14ac:dyDescent="0.25">
      <c r="D3367" s="33"/>
      <c r="F3367" s="206"/>
      <c r="H3367" s="39"/>
    </row>
    <row r="3368" spans="4:8" x14ac:dyDescent="0.25">
      <c r="D3368" s="33"/>
      <c r="F3368" s="206"/>
      <c r="H3368" s="39"/>
    </row>
    <row r="3369" spans="4:8" x14ac:dyDescent="0.25">
      <c r="D3369" s="33"/>
      <c r="F3369" s="206"/>
      <c r="H3369" s="39"/>
    </row>
    <row r="3370" spans="4:8" x14ac:dyDescent="0.25">
      <c r="D3370" s="33"/>
      <c r="F3370" s="206"/>
      <c r="H3370" s="39"/>
    </row>
    <row r="3371" spans="4:8" x14ac:dyDescent="0.25">
      <c r="D3371" s="33"/>
      <c r="F3371" s="206"/>
      <c r="H3371" s="39"/>
    </row>
    <row r="3372" spans="4:8" x14ac:dyDescent="0.25">
      <c r="D3372" s="33"/>
      <c r="F3372" s="206"/>
      <c r="H3372" s="39"/>
    </row>
    <row r="3373" spans="4:8" x14ac:dyDescent="0.25">
      <c r="D3373" s="33"/>
      <c r="F3373" s="206"/>
      <c r="H3373" s="39"/>
    </row>
    <row r="3374" spans="4:8" x14ac:dyDescent="0.25">
      <c r="D3374" s="33"/>
      <c r="F3374" s="206"/>
      <c r="H3374" s="39"/>
    </row>
    <row r="3375" spans="4:8" x14ac:dyDescent="0.25">
      <c r="D3375" s="33"/>
      <c r="F3375" s="206"/>
      <c r="H3375" s="39"/>
    </row>
    <row r="3376" spans="4:8" x14ac:dyDescent="0.25">
      <c r="D3376" s="33"/>
      <c r="F3376" s="206"/>
      <c r="H3376" s="39"/>
    </row>
    <row r="3377" spans="4:8" x14ac:dyDescent="0.25">
      <c r="D3377" s="33"/>
      <c r="F3377" s="206"/>
      <c r="H3377" s="39"/>
    </row>
    <row r="3378" spans="4:8" x14ac:dyDescent="0.25">
      <c r="D3378" s="33"/>
      <c r="F3378" s="206"/>
      <c r="H3378" s="39"/>
    </row>
    <row r="3379" spans="4:8" x14ac:dyDescent="0.25">
      <c r="D3379" s="33"/>
      <c r="F3379" s="206"/>
      <c r="H3379" s="39"/>
    </row>
    <row r="3380" spans="4:8" x14ac:dyDescent="0.25">
      <c r="D3380" s="33"/>
      <c r="F3380" s="206"/>
      <c r="H3380" s="39"/>
    </row>
    <row r="3381" spans="4:8" x14ac:dyDescent="0.25">
      <c r="D3381" s="33"/>
      <c r="F3381" s="206"/>
      <c r="H3381" s="39"/>
    </row>
    <row r="3382" spans="4:8" x14ac:dyDescent="0.25">
      <c r="D3382" s="33"/>
      <c r="F3382" s="206"/>
      <c r="H3382" s="39"/>
    </row>
    <row r="3383" spans="4:8" x14ac:dyDescent="0.25">
      <c r="D3383" s="33"/>
      <c r="F3383" s="206"/>
      <c r="H3383" s="39"/>
    </row>
    <row r="3384" spans="4:8" x14ac:dyDescent="0.25">
      <c r="D3384" s="33"/>
      <c r="F3384" s="206"/>
      <c r="H3384" s="39"/>
    </row>
    <row r="3385" spans="4:8" x14ac:dyDescent="0.25">
      <c r="D3385" s="33"/>
      <c r="F3385" s="206"/>
      <c r="H3385" s="39"/>
    </row>
    <row r="3386" spans="4:8" x14ac:dyDescent="0.25">
      <c r="D3386" s="33"/>
      <c r="F3386" s="206"/>
      <c r="H3386" s="39"/>
    </row>
    <row r="3387" spans="4:8" x14ac:dyDescent="0.25">
      <c r="D3387" s="33"/>
      <c r="F3387" s="206"/>
      <c r="H3387" s="39"/>
    </row>
    <row r="3388" spans="4:8" x14ac:dyDescent="0.25">
      <c r="D3388" s="33"/>
      <c r="F3388" s="206"/>
      <c r="H3388" s="39"/>
    </row>
    <row r="3389" spans="4:8" x14ac:dyDescent="0.25">
      <c r="D3389" s="33"/>
      <c r="F3389" s="206"/>
      <c r="H3389" s="39"/>
    </row>
    <row r="3390" spans="4:8" x14ac:dyDescent="0.25">
      <c r="D3390" s="33"/>
      <c r="F3390" s="206"/>
      <c r="H3390" s="39"/>
    </row>
    <row r="3391" spans="4:8" x14ac:dyDescent="0.25">
      <c r="D3391" s="33"/>
      <c r="F3391" s="206"/>
      <c r="H3391" s="39"/>
    </row>
    <row r="3392" spans="4:8" x14ac:dyDescent="0.25">
      <c r="D3392" s="33"/>
      <c r="F3392" s="206"/>
      <c r="H3392" s="39"/>
    </row>
    <row r="3393" spans="4:8" x14ac:dyDescent="0.25">
      <c r="D3393" s="33"/>
      <c r="F3393" s="206"/>
      <c r="H3393" s="39"/>
    </row>
    <row r="3394" spans="4:8" x14ac:dyDescent="0.25">
      <c r="D3394" s="33"/>
      <c r="F3394" s="206"/>
      <c r="H3394" s="39"/>
    </row>
    <row r="3395" spans="4:8" x14ac:dyDescent="0.25">
      <c r="D3395" s="33"/>
      <c r="F3395" s="206"/>
      <c r="H3395" s="39"/>
    </row>
    <row r="3396" spans="4:8" x14ac:dyDescent="0.25">
      <c r="D3396" s="33"/>
      <c r="F3396" s="206"/>
      <c r="H3396" s="39"/>
    </row>
    <row r="3397" spans="4:8" x14ac:dyDescent="0.25">
      <c r="D3397" s="33"/>
      <c r="F3397" s="206"/>
      <c r="H3397" s="39"/>
    </row>
    <row r="3398" spans="4:8" x14ac:dyDescent="0.25">
      <c r="D3398" s="33"/>
      <c r="F3398" s="206"/>
      <c r="H3398" s="39"/>
    </row>
    <row r="3399" spans="4:8" x14ac:dyDescent="0.25">
      <c r="D3399" s="33"/>
      <c r="F3399" s="206"/>
      <c r="H3399" s="39"/>
    </row>
    <row r="3400" spans="4:8" x14ac:dyDescent="0.25">
      <c r="D3400" s="33"/>
      <c r="F3400" s="206"/>
      <c r="H3400" s="39"/>
    </row>
    <row r="3401" spans="4:8" x14ac:dyDescent="0.25">
      <c r="D3401" s="33"/>
      <c r="F3401" s="206"/>
      <c r="H3401" s="39"/>
    </row>
    <row r="3402" spans="4:8" x14ac:dyDescent="0.25">
      <c r="D3402" s="33"/>
      <c r="F3402" s="206"/>
      <c r="H3402" s="39"/>
    </row>
    <row r="3403" spans="4:8" x14ac:dyDescent="0.25">
      <c r="D3403" s="33"/>
      <c r="F3403" s="206"/>
      <c r="H3403" s="39"/>
    </row>
    <row r="3404" spans="4:8" x14ac:dyDescent="0.25">
      <c r="D3404" s="33"/>
      <c r="F3404" s="206"/>
      <c r="H3404" s="39"/>
    </row>
    <row r="3405" spans="4:8" x14ac:dyDescent="0.25">
      <c r="D3405" s="33"/>
      <c r="F3405" s="206"/>
      <c r="H3405" s="39"/>
    </row>
    <row r="3406" spans="4:8" x14ac:dyDescent="0.25">
      <c r="D3406" s="33"/>
      <c r="F3406" s="206"/>
      <c r="H3406" s="39"/>
    </row>
    <row r="3407" spans="4:8" x14ac:dyDescent="0.25">
      <c r="D3407" s="33"/>
      <c r="F3407" s="206"/>
      <c r="H3407" s="39"/>
    </row>
    <row r="3408" spans="4:8" x14ac:dyDescent="0.25">
      <c r="D3408" s="33"/>
      <c r="F3408" s="206"/>
      <c r="H3408" s="39"/>
    </row>
    <row r="3409" spans="4:8" x14ac:dyDescent="0.25">
      <c r="D3409" s="33"/>
      <c r="F3409" s="206"/>
      <c r="H3409" s="39"/>
    </row>
    <row r="3410" spans="4:8" x14ac:dyDescent="0.25">
      <c r="D3410" s="33"/>
      <c r="F3410" s="206"/>
      <c r="H3410" s="39"/>
    </row>
    <row r="3411" spans="4:8" x14ac:dyDescent="0.25">
      <c r="D3411" s="33"/>
      <c r="F3411" s="206"/>
      <c r="H3411" s="39"/>
    </row>
    <row r="3412" spans="4:8" x14ac:dyDescent="0.25">
      <c r="D3412" s="33"/>
      <c r="F3412" s="206"/>
      <c r="H3412" s="39"/>
    </row>
    <row r="3413" spans="4:8" x14ac:dyDescent="0.25">
      <c r="D3413" s="33"/>
      <c r="F3413" s="206"/>
      <c r="H3413" s="39"/>
    </row>
    <row r="3414" spans="4:8" x14ac:dyDescent="0.25">
      <c r="D3414" s="33"/>
      <c r="F3414" s="206"/>
      <c r="H3414" s="39"/>
    </row>
    <row r="3415" spans="4:8" x14ac:dyDescent="0.25">
      <c r="D3415" s="33"/>
      <c r="F3415" s="206"/>
      <c r="H3415" s="39"/>
    </row>
    <row r="3416" spans="4:8" x14ac:dyDescent="0.25">
      <c r="D3416" s="33"/>
      <c r="F3416" s="206"/>
      <c r="H3416" s="39"/>
    </row>
    <row r="3417" spans="4:8" x14ac:dyDescent="0.25">
      <c r="D3417" s="33"/>
      <c r="F3417" s="206"/>
      <c r="H3417" s="39"/>
    </row>
    <row r="3418" spans="4:8" x14ac:dyDescent="0.25">
      <c r="D3418" s="33"/>
      <c r="F3418" s="206"/>
      <c r="H3418" s="39"/>
    </row>
    <row r="3419" spans="4:8" x14ac:dyDescent="0.25">
      <c r="D3419" s="33"/>
      <c r="F3419" s="206"/>
      <c r="H3419" s="39"/>
    </row>
    <row r="3420" spans="4:8" x14ac:dyDescent="0.25">
      <c r="D3420" s="33"/>
      <c r="F3420" s="206"/>
      <c r="H3420" s="39"/>
    </row>
    <row r="3421" spans="4:8" x14ac:dyDescent="0.25">
      <c r="D3421" s="33"/>
      <c r="F3421" s="206"/>
      <c r="H3421" s="39"/>
    </row>
    <row r="3422" spans="4:8" x14ac:dyDescent="0.25">
      <c r="D3422" s="33"/>
      <c r="F3422" s="206"/>
      <c r="H3422" s="39"/>
    </row>
    <row r="3423" spans="4:8" x14ac:dyDescent="0.25">
      <c r="D3423" s="33"/>
      <c r="F3423" s="206"/>
      <c r="H3423" s="39"/>
    </row>
    <row r="3424" spans="4:8" x14ac:dyDescent="0.25">
      <c r="D3424" s="33"/>
      <c r="F3424" s="206"/>
      <c r="H3424" s="39"/>
    </row>
    <row r="3425" spans="4:8" x14ac:dyDescent="0.25">
      <c r="D3425" s="33"/>
      <c r="F3425" s="206"/>
      <c r="H3425" s="39"/>
    </row>
    <row r="3426" spans="4:8" x14ac:dyDescent="0.25">
      <c r="D3426" s="33"/>
      <c r="F3426" s="206"/>
      <c r="H3426" s="39"/>
    </row>
    <row r="3427" spans="4:8" x14ac:dyDescent="0.25">
      <c r="D3427" s="33"/>
      <c r="F3427" s="206"/>
      <c r="H3427" s="39"/>
    </row>
    <row r="3428" spans="4:8" x14ac:dyDescent="0.25">
      <c r="D3428" s="33"/>
      <c r="F3428" s="206"/>
      <c r="H3428" s="39"/>
    </row>
    <row r="3429" spans="4:8" x14ac:dyDescent="0.25">
      <c r="D3429" s="33"/>
      <c r="F3429" s="206"/>
      <c r="H3429" s="39"/>
    </row>
    <row r="3430" spans="4:8" x14ac:dyDescent="0.25">
      <c r="D3430" s="33"/>
      <c r="F3430" s="206"/>
      <c r="H3430" s="39"/>
    </row>
    <row r="3431" spans="4:8" x14ac:dyDescent="0.25">
      <c r="D3431" s="33"/>
      <c r="F3431" s="206"/>
      <c r="H3431" s="39"/>
    </row>
    <row r="3432" spans="4:8" x14ac:dyDescent="0.25">
      <c r="D3432" s="33"/>
      <c r="F3432" s="206"/>
      <c r="H3432" s="39"/>
    </row>
    <row r="3433" spans="4:8" x14ac:dyDescent="0.25">
      <c r="D3433" s="33"/>
      <c r="F3433" s="206"/>
      <c r="H3433" s="39"/>
    </row>
    <row r="3434" spans="4:8" x14ac:dyDescent="0.25">
      <c r="D3434" s="33"/>
      <c r="F3434" s="206"/>
      <c r="H3434" s="39"/>
    </row>
    <row r="3435" spans="4:8" x14ac:dyDescent="0.25">
      <c r="D3435" s="33"/>
      <c r="F3435" s="206"/>
      <c r="H3435" s="39"/>
    </row>
    <row r="3436" spans="4:8" x14ac:dyDescent="0.25">
      <c r="D3436" s="33"/>
      <c r="F3436" s="206"/>
      <c r="H3436" s="39"/>
    </row>
    <row r="3437" spans="4:8" x14ac:dyDescent="0.25">
      <c r="D3437" s="33"/>
      <c r="F3437" s="206"/>
      <c r="H3437" s="39"/>
    </row>
    <row r="3438" spans="4:8" x14ac:dyDescent="0.25">
      <c r="D3438" s="33"/>
      <c r="F3438" s="206"/>
      <c r="H3438" s="39"/>
    </row>
    <row r="3439" spans="4:8" x14ac:dyDescent="0.25">
      <c r="D3439" s="33"/>
      <c r="F3439" s="206"/>
      <c r="H3439" s="39"/>
    </row>
    <row r="3440" spans="4:8" x14ac:dyDescent="0.25">
      <c r="D3440" s="33"/>
      <c r="F3440" s="206"/>
      <c r="H3440" s="39"/>
    </row>
    <row r="3441" spans="4:8" x14ac:dyDescent="0.25">
      <c r="D3441" s="33"/>
      <c r="F3441" s="206"/>
      <c r="H3441" s="39"/>
    </row>
    <row r="3442" spans="4:8" x14ac:dyDescent="0.25">
      <c r="D3442" s="33"/>
      <c r="F3442" s="206"/>
      <c r="H3442" s="39"/>
    </row>
    <row r="3443" spans="4:8" x14ac:dyDescent="0.25">
      <c r="D3443" s="33"/>
      <c r="F3443" s="206"/>
      <c r="H3443" s="39"/>
    </row>
    <row r="3444" spans="4:8" x14ac:dyDescent="0.25">
      <c r="D3444" s="33"/>
      <c r="F3444" s="206"/>
      <c r="H3444" s="39"/>
    </row>
    <row r="3445" spans="4:8" x14ac:dyDescent="0.25">
      <c r="D3445" s="33"/>
      <c r="F3445" s="206"/>
      <c r="H3445" s="39"/>
    </row>
    <row r="3446" spans="4:8" x14ac:dyDescent="0.25">
      <c r="D3446" s="33"/>
      <c r="F3446" s="206"/>
      <c r="H3446" s="39"/>
    </row>
    <row r="3447" spans="4:8" x14ac:dyDescent="0.25">
      <c r="D3447" s="33"/>
      <c r="F3447" s="206"/>
      <c r="H3447" s="39"/>
    </row>
    <row r="3448" spans="4:8" x14ac:dyDescent="0.25">
      <c r="D3448" s="33"/>
      <c r="F3448" s="206"/>
      <c r="H3448" s="39"/>
    </row>
    <row r="3449" spans="4:8" x14ac:dyDescent="0.25">
      <c r="D3449" s="33"/>
      <c r="F3449" s="206"/>
      <c r="H3449" s="39"/>
    </row>
    <row r="3450" spans="4:8" x14ac:dyDescent="0.25">
      <c r="D3450" s="33"/>
      <c r="F3450" s="206"/>
      <c r="H3450" s="39"/>
    </row>
    <row r="3451" spans="4:8" x14ac:dyDescent="0.25">
      <c r="D3451" s="33"/>
      <c r="F3451" s="206"/>
      <c r="H3451" s="39"/>
    </row>
    <row r="3452" spans="4:8" x14ac:dyDescent="0.25">
      <c r="D3452" s="33"/>
      <c r="F3452" s="206"/>
      <c r="H3452" s="39"/>
    </row>
    <row r="3453" spans="4:8" x14ac:dyDescent="0.25">
      <c r="D3453" s="33"/>
      <c r="F3453" s="206"/>
      <c r="H3453" s="39"/>
    </row>
    <row r="3454" spans="4:8" x14ac:dyDescent="0.25">
      <c r="D3454" s="33"/>
      <c r="F3454" s="206"/>
      <c r="H3454" s="39"/>
    </row>
    <row r="3455" spans="4:8" x14ac:dyDescent="0.25">
      <c r="D3455" s="33"/>
      <c r="F3455" s="206"/>
      <c r="H3455" s="39"/>
    </row>
    <row r="3456" spans="4:8" x14ac:dyDescent="0.25">
      <c r="D3456" s="33"/>
      <c r="F3456" s="206"/>
      <c r="H3456" s="39"/>
    </row>
    <row r="3457" spans="4:8" x14ac:dyDescent="0.25">
      <c r="D3457" s="33"/>
      <c r="F3457" s="206"/>
      <c r="H3457" s="39"/>
    </row>
    <row r="3458" spans="4:8" x14ac:dyDescent="0.25">
      <c r="D3458" s="33"/>
      <c r="F3458" s="206"/>
      <c r="H3458" s="39"/>
    </row>
    <row r="3459" spans="4:8" x14ac:dyDescent="0.25">
      <c r="D3459" s="33"/>
      <c r="F3459" s="206"/>
      <c r="H3459" s="39"/>
    </row>
    <row r="3460" spans="4:8" x14ac:dyDescent="0.25">
      <c r="D3460" s="33"/>
      <c r="F3460" s="206"/>
      <c r="H3460" s="39"/>
    </row>
    <row r="3461" spans="4:8" x14ac:dyDescent="0.25">
      <c r="D3461" s="33"/>
      <c r="F3461" s="206"/>
      <c r="H3461" s="39"/>
    </row>
    <row r="3462" spans="4:8" x14ac:dyDescent="0.25">
      <c r="D3462" s="33"/>
      <c r="F3462" s="206"/>
      <c r="H3462" s="39"/>
    </row>
    <row r="3463" spans="4:8" x14ac:dyDescent="0.25">
      <c r="D3463" s="33"/>
      <c r="F3463" s="206"/>
      <c r="H3463" s="39"/>
    </row>
    <row r="3464" spans="4:8" x14ac:dyDescent="0.25">
      <c r="D3464" s="33"/>
      <c r="F3464" s="206"/>
      <c r="H3464" s="39"/>
    </row>
    <row r="3465" spans="4:8" x14ac:dyDescent="0.25">
      <c r="D3465" s="33"/>
      <c r="F3465" s="206"/>
      <c r="H3465" s="39"/>
    </row>
    <row r="3466" spans="4:8" x14ac:dyDescent="0.25">
      <c r="D3466" s="33"/>
      <c r="F3466" s="206"/>
      <c r="H3466" s="39"/>
    </row>
    <row r="3467" spans="4:8" x14ac:dyDescent="0.25">
      <c r="D3467" s="33"/>
      <c r="F3467" s="206"/>
      <c r="H3467" s="39"/>
    </row>
    <row r="3468" spans="4:8" x14ac:dyDescent="0.25">
      <c r="D3468" s="33"/>
      <c r="F3468" s="206"/>
      <c r="H3468" s="39"/>
    </row>
    <row r="3469" spans="4:8" x14ac:dyDescent="0.25">
      <c r="D3469" s="33"/>
      <c r="F3469" s="206"/>
      <c r="H3469" s="39"/>
    </row>
    <row r="3470" spans="4:8" x14ac:dyDescent="0.25">
      <c r="D3470" s="33"/>
      <c r="F3470" s="206"/>
      <c r="H3470" s="39"/>
    </row>
    <row r="3471" spans="4:8" x14ac:dyDescent="0.25">
      <c r="D3471" s="33"/>
      <c r="F3471" s="206"/>
      <c r="H3471" s="39"/>
    </row>
    <row r="3472" spans="4:8" x14ac:dyDescent="0.25">
      <c r="D3472" s="33"/>
      <c r="F3472" s="206"/>
      <c r="H3472" s="39"/>
    </row>
    <row r="3473" spans="4:8" x14ac:dyDescent="0.25">
      <c r="D3473" s="33"/>
      <c r="F3473" s="206"/>
      <c r="H3473" s="39"/>
    </row>
    <row r="3474" spans="4:8" x14ac:dyDescent="0.25">
      <c r="D3474" s="33"/>
      <c r="F3474" s="206"/>
      <c r="H3474" s="39"/>
    </row>
    <row r="3475" spans="4:8" x14ac:dyDescent="0.25">
      <c r="D3475" s="33"/>
      <c r="F3475" s="206"/>
      <c r="H3475" s="39"/>
    </row>
    <row r="3476" spans="4:8" x14ac:dyDescent="0.25">
      <c r="D3476" s="33"/>
      <c r="F3476" s="206"/>
      <c r="H3476" s="39"/>
    </row>
    <row r="3477" spans="4:8" x14ac:dyDescent="0.25">
      <c r="D3477" s="33"/>
      <c r="F3477" s="206"/>
      <c r="H3477" s="39"/>
    </row>
    <row r="3478" spans="4:8" x14ac:dyDescent="0.25">
      <c r="D3478" s="33"/>
      <c r="F3478" s="206"/>
      <c r="H3478" s="39"/>
    </row>
    <row r="3479" spans="4:8" x14ac:dyDescent="0.25">
      <c r="D3479" s="33"/>
      <c r="F3479" s="206"/>
      <c r="H3479" s="39"/>
    </row>
    <row r="3480" spans="4:8" x14ac:dyDescent="0.25">
      <c r="D3480" s="33"/>
      <c r="F3480" s="206"/>
      <c r="H3480" s="39"/>
    </row>
    <row r="3481" spans="4:8" x14ac:dyDescent="0.25">
      <c r="D3481" s="33"/>
      <c r="F3481" s="206"/>
      <c r="H3481" s="39"/>
    </row>
    <row r="3482" spans="4:8" x14ac:dyDescent="0.25">
      <c r="D3482" s="33"/>
      <c r="F3482" s="206"/>
      <c r="H3482" s="39"/>
    </row>
    <row r="3483" spans="4:8" x14ac:dyDescent="0.25">
      <c r="D3483" s="33"/>
      <c r="F3483" s="206"/>
      <c r="H3483" s="39"/>
    </row>
    <row r="3484" spans="4:8" x14ac:dyDescent="0.25">
      <c r="D3484" s="33"/>
      <c r="F3484" s="206"/>
      <c r="H3484" s="39"/>
    </row>
    <row r="3485" spans="4:8" x14ac:dyDescent="0.25">
      <c r="D3485" s="33"/>
      <c r="F3485" s="206"/>
      <c r="H3485" s="39"/>
    </row>
    <row r="3486" spans="4:8" x14ac:dyDescent="0.25">
      <c r="D3486" s="33"/>
      <c r="F3486" s="206"/>
      <c r="H3486" s="39"/>
    </row>
    <row r="3487" spans="4:8" x14ac:dyDescent="0.25">
      <c r="D3487" s="33"/>
      <c r="F3487" s="206"/>
      <c r="H3487" s="39"/>
    </row>
    <row r="3488" spans="4:8" x14ac:dyDescent="0.25">
      <c r="D3488" s="33"/>
      <c r="F3488" s="206"/>
      <c r="H3488" s="39"/>
    </row>
    <row r="3489" spans="4:8" x14ac:dyDescent="0.25">
      <c r="D3489" s="33"/>
      <c r="F3489" s="206"/>
      <c r="H3489" s="39"/>
    </row>
    <row r="3490" spans="4:8" x14ac:dyDescent="0.25">
      <c r="D3490" s="33"/>
      <c r="F3490" s="206"/>
      <c r="H3490" s="39"/>
    </row>
    <row r="3491" spans="4:8" x14ac:dyDescent="0.25">
      <c r="D3491" s="33"/>
      <c r="F3491" s="206"/>
      <c r="H3491" s="39"/>
    </row>
    <row r="3492" spans="4:8" x14ac:dyDescent="0.25">
      <c r="D3492" s="33"/>
      <c r="F3492" s="206"/>
      <c r="H3492" s="39"/>
    </row>
    <row r="3493" spans="4:8" x14ac:dyDescent="0.25">
      <c r="D3493" s="33"/>
      <c r="F3493" s="206"/>
      <c r="H3493" s="39"/>
    </row>
    <row r="3494" spans="4:8" x14ac:dyDescent="0.25">
      <c r="D3494" s="33"/>
      <c r="F3494" s="206"/>
      <c r="H3494" s="39"/>
    </row>
    <row r="3495" spans="4:8" x14ac:dyDescent="0.25">
      <c r="D3495" s="33"/>
      <c r="F3495" s="206"/>
      <c r="H3495" s="39"/>
    </row>
    <row r="3496" spans="4:8" x14ac:dyDescent="0.25">
      <c r="D3496" s="33"/>
      <c r="F3496" s="206"/>
      <c r="H3496" s="39"/>
    </row>
    <row r="3497" spans="4:8" x14ac:dyDescent="0.25">
      <c r="D3497" s="33"/>
      <c r="F3497" s="206"/>
      <c r="H3497" s="39"/>
    </row>
    <row r="3498" spans="4:8" x14ac:dyDescent="0.25">
      <c r="D3498" s="33"/>
      <c r="F3498" s="206"/>
      <c r="H3498" s="39"/>
    </row>
    <row r="3499" spans="4:8" x14ac:dyDescent="0.25">
      <c r="D3499" s="33"/>
      <c r="F3499" s="206"/>
      <c r="H3499" s="39"/>
    </row>
    <row r="3500" spans="4:8" x14ac:dyDescent="0.25">
      <c r="D3500" s="33"/>
      <c r="F3500" s="206"/>
      <c r="H3500" s="39"/>
    </row>
    <row r="3501" spans="4:8" x14ac:dyDescent="0.25">
      <c r="D3501" s="33"/>
      <c r="F3501" s="206"/>
      <c r="H3501" s="39"/>
    </row>
    <row r="3502" spans="4:8" x14ac:dyDescent="0.25">
      <c r="D3502" s="33"/>
      <c r="F3502" s="206"/>
      <c r="H3502" s="39"/>
    </row>
    <row r="3503" spans="4:8" x14ac:dyDescent="0.25">
      <c r="D3503" s="33"/>
      <c r="F3503" s="206"/>
      <c r="H3503" s="39"/>
    </row>
    <row r="3504" spans="4:8" x14ac:dyDescent="0.25">
      <c r="D3504" s="33"/>
      <c r="F3504" s="206"/>
      <c r="H3504" s="39"/>
    </row>
    <row r="3505" spans="4:8" x14ac:dyDescent="0.25">
      <c r="D3505" s="33"/>
      <c r="F3505" s="206"/>
      <c r="H3505" s="39"/>
    </row>
    <row r="3506" spans="4:8" x14ac:dyDescent="0.25">
      <c r="D3506" s="33"/>
      <c r="F3506" s="206"/>
      <c r="H3506" s="39"/>
    </row>
    <row r="3507" spans="4:8" x14ac:dyDescent="0.25">
      <c r="D3507" s="33"/>
      <c r="F3507" s="206"/>
      <c r="H3507" s="39"/>
    </row>
    <row r="3508" spans="4:8" x14ac:dyDescent="0.25">
      <c r="D3508" s="33"/>
      <c r="F3508" s="206"/>
      <c r="H3508" s="39"/>
    </row>
    <row r="3509" spans="4:8" x14ac:dyDescent="0.25">
      <c r="D3509" s="33"/>
      <c r="F3509" s="206"/>
      <c r="H3509" s="39"/>
    </row>
    <row r="3510" spans="4:8" x14ac:dyDescent="0.25">
      <c r="D3510" s="33"/>
      <c r="F3510" s="206"/>
      <c r="H3510" s="39"/>
    </row>
    <row r="3511" spans="4:8" x14ac:dyDescent="0.25">
      <c r="D3511" s="33"/>
      <c r="F3511" s="206"/>
      <c r="H3511" s="39"/>
    </row>
    <row r="3512" spans="4:8" x14ac:dyDescent="0.25">
      <c r="D3512" s="33"/>
      <c r="F3512" s="206"/>
      <c r="H3512" s="39"/>
    </row>
    <row r="3513" spans="4:8" x14ac:dyDescent="0.25">
      <c r="D3513" s="33"/>
      <c r="F3513" s="206"/>
      <c r="H3513" s="39"/>
    </row>
    <row r="3514" spans="4:8" x14ac:dyDescent="0.25">
      <c r="D3514" s="33"/>
      <c r="F3514" s="206"/>
      <c r="H3514" s="39"/>
    </row>
    <row r="3515" spans="4:8" x14ac:dyDescent="0.25">
      <c r="D3515" s="33"/>
      <c r="F3515" s="206"/>
      <c r="H3515" s="39"/>
    </row>
    <row r="3516" spans="4:8" x14ac:dyDescent="0.25">
      <c r="D3516" s="33"/>
      <c r="F3516" s="206"/>
      <c r="H3516" s="39"/>
    </row>
    <row r="3517" spans="4:8" x14ac:dyDescent="0.25">
      <c r="D3517" s="33"/>
      <c r="F3517" s="206"/>
      <c r="H3517" s="39"/>
    </row>
    <row r="3518" spans="4:8" x14ac:dyDescent="0.25">
      <c r="D3518" s="33"/>
      <c r="F3518" s="206"/>
      <c r="H3518" s="39"/>
    </row>
    <row r="3519" spans="4:8" x14ac:dyDescent="0.25">
      <c r="D3519" s="33"/>
      <c r="F3519" s="206"/>
      <c r="H3519" s="39"/>
    </row>
    <row r="3520" spans="4:8" x14ac:dyDescent="0.25">
      <c r="D3520" s="33"/>
      <c r="F3520" s="206"/>
      <c r="H3520" s="39"/>
    </row>
    <row r="3521" spans="4:8" x14ac:dyDescent="0.25">
      <c r="D3521" s="33"/>
      <c r="F3521" s="206"/>
      <c r="H3521" s="39"/>
    </row>
    <row r="3522" spans="4:8" x14ac:dyDescent="0.25">
      <c r="D3522" s="33"/>
      <c r="F3522" s="206"/>
      <c r="H3522" s="39"/>
    </row>
    <row r="3523" spans="4:8" x14ac:dyDescent="0.25">
      <c r="D3523" s="33"/>
      <c r="F3523" s="206"/>
      <c r="H3523" s="39"/>
    </row>
    <row r="3524" spans="4:8" x14ac:dyDescent="0.25">
      <c r="D3524" s="33"/>
      <c r="F3524" s="206"/>
      <c r="H3524" s="39"/>
    </row>
    <row r="3525" spans="4:8" x14ac:dyDescent="0.25">
      <c r="D3525" s="33"/>
      <c r="F3525" s="206"/>
      <c r="H3525" s="39"/>
    </row>
    <row r="3526" spans="4:8" x14ac:dyDescent="0.25">
      <c r="D3526" s="33"/>
      <c r="F3526" s="206"/>
      <c r="H3526" s="39"/>
    </row>
    <row r="3527" spans="4:8" x14ac:dyDescent="0.25">
      <c r="D3527" s="33"/>
      <c r="F3527" s="206"/>
      <c r="H3527" s="39"/>
    </row>
    <row r="3528" spans="4:8" x14ac:dyDescent="0.25">
      <c r="D3528" s="33"/>
      <c r="F3528" s="206"/>
      <c r="H3528" s="39"/>
    </row>
    <row r="3529" spans="4:8" x14ac:dyDescent="0.25">
      <c r="D3529" s="33"/>
      <c r="F3529" s="206"/>
      <c r="H3529" s="39"/>
    </row>
    <row r="3530" spans="4:8" x14ac:dyDescent="0.25">
      <c r="D3530" s="33"/>
      <c r="F3530" s="206"/>
      <c r="H3530" s="39"/>
    </row>
    <row r="3531" spans="4:8" x14ac:dyDescent="0.25">
      <c r="D3531" s="33"/>
      <c r="F3531" s="206"/>
      <c r="H3531" s="39"/>
    </row>
    <row r="3532" spans="4:8" x14ac:dyDescent="0.25">
      <c r="D3532" s="33"/>
      <c r="F3532" s="206"/>
      <c r="H3532" s="39"/>
    </row>
    <row r="3533" spans="4:8" x14ac:dyDescent="0.25">
      <c r="D3533" s="33"/>
      <c r="F3533" s="206"/>
      <c r="H3533" s="39"/>
    </row>
    <row r="3534" spans="4:8" x14ac:dyDescent="0.25">
      <c r="D3534" s="33"/>
      <c r="F3534" s="206"/>
      <c r="H3534" s="39"/>
    </row>
    <row r="3535" spans="4:8" x14ac:dyDescent="0.25">
      <c r="D3535" s="33"/>
      <c r="F3535" s="206"/>
      <c r="H3535" s="39"/>
    </row>
    <row r="3536" spans="4:8" x14ac:dyDescent="0.25">
      <c r="D3536" s="33"/>
      <c r="F3536" s="206"/>
      <c r="H3536" s="39"/>
    </row>
    <row r="3537" spans="4:8" x14ac:dyDescent="0.25">
      <c r="D3537" s="33"/>
      <c r="F3537" s="206"/>
      <c r="H3537" s="39"/>
    </row>
    <row r="3538" spans="4:8" x14ac:dyDescent="0.25">
      <c r="D3538" s="33"/>
      <c r="F3538" s="206"/>
      <c r="H3538" s="39"/>
    </row>
    <row r="3539" spans="4:8" x14ac:dyDescent="0.25">
      <c r="D3539" s="33"/>
      <c r="F3539" s="206"/>
      <c r="H3539" s="39"/>
    </row>
    <row r="3540" spans="4:8" x14ac:dyDescent="0.25">
      <c r="D3540" s="33"/>
      <c r="F3540" s="206"/>
      <c r="H3540" s="39"/>
    </row>
    <row r="3541" spans="4:8" x14ac:dyDescent="0.25">
      <c r="D3541" s="33"/>
      <c r="F3541" s="206"/>
      <c r="H3541" s="39"/>
    </row>
    <row r="3542" spans="4:8" x14ac:dyDescent="0.25">
      <c r="D3542" s="33"/>
      <c r="F3542" s="206"/>
      <c r="H3542" s="39"/>
    </row>
    <row r="3543" spans="4:8" x14ac:dyDescent="0.25">
      <c r="D3543" s="33"/>
      <c r="F3543" s="206"/>
      <c r="H3543" s="39"/>
    </row>
    <row r="3544" spans="4:8" x14ac:dyDescent="0.25">
      <c r="D3544" s="33"/>
      <c r="F3544" s="206"/>
      <c r="H3544" s="39"/>
    </row>
    <row r="3545" spans="4:8" x14ac:dyDescent="0.25">
      <c r="D3545" s="33"/>
      <c r="F3545" s="206"/>
      <c r="H3545" s="39"/>
    </row>
    <row r="3546" spans="4:8" x14ac:dyDescent="0.25">
      <c r="D3546" s="33"/>
      <c r="F3546" s="206"/>
      <c r="H3546" s="39"/>
    </row>
    <row r="3547" spans="4:8" x14ac:dyDescent="0.25">
      <c r="D3547" s="33"/>
      <c r="F3547" s="206"/>
      <c r="H3547" s="39"/>
    </row>
    <row r="3548" spans="4:8" x14ac:dyDescent="0.25">
      <c r="D3548" s="33"/>
      <c r="F3548" s="206"/>
      <c r="H3548" s="39"/>
    </row>
    <row r="3549" spans="4:8" x14ac:dyDescent="0.25">
      <c r="D3549" s="33"/>
      <c r="F3549" s="206"/>
      <c r="H3549" s="39"/>
    </row>
    <row r="3550" spans="4:8" x14ac:dyDescent="0.25">
      <c r="D3550" s="33"/>
      <c r="F3550" s="206"/>
      <c r="H3550" s="39"/>
    </row>
    <row r="3551" spans="4:8" x14ac:dyDescent="0.25">
      <c r="D3551" s="33"/>
      <c r="F3551" s="206"/>
      <c r="H3551" s="39"/>
    </row>
    <row r="3552" spans="4:8" x14ac:dyDescent="0.25">
      <c r="D3552" s="33"/>
      <c r="F3552" s="206"/>
      <c r="H3552" s="39"/>
    </row>
    <row r="3553" spans="4:8" x14ac:dyDescent="0.25">
      <c r="D3553" s="33"/>
      <c r="F3553" s="206"/>
      <c r="H3553" s="39"/>
    </row>
    <row r="3554" spans="4:8" x14ac:dyDescent="0.25">
      <c r="D3554" s="33"/>
      <c r="F3554" s="206"/>
      <c r="H3554" s="39"/>
    </row>
    <row r="3555" spans="4:8" x14ac:dyDescent="0.25">
      <c r="D3555" s="33"/>
      <c r="F3555" s="206"/>
      <c r="H3555" s="39"/>
    </row>
    <row r="3556" spans="4:8" x14ac:dyDescent="0.25">
      <c r="D3556" s="33"/>
      <c r="F3556" s="206"/>
      <c r="H3556" s="39"/>
    </row>
    <row r="3557" spans="4:8" x14ac:dyDescent="0.25">
      <c r="D3557" s="33"/>
      <c r="F3557" s="206"/>
      <c r="H3557" s="39"/>
    </row>
    <row r="3558" spans="4:8" x14ac:dyDescent="0.25">
      <c r="D3558" s="33"/>
      <c r="F3558" s="206"/>
      <c r="H3558" s="39"/>
    </row>
    <row r="3559" spans="4:8" x14ac:dyDescent="0.25">
      <c r="D3559" s="33"/>
      <c r="F3559" s="206"/>
      <c r="H3559" s="39"/>
    </row>
    <row r="3560" spans="4:8" x14ac:dyDescent="0.25">
      <c r="D3560" s="33"/>
      <c r="F3560" s="206"/>
      <c r="H3560" s="39"/>
    </row>
    <row r="3561" spans="4:8" x14ac:dyDescent="0.25">
      <c r="D3561" s="33"/>
      <c r="F3561" s="206"/>
      <c r="H3561" s="39"/>
    </row>
    <row r="3562" spans="4:8" x14ac:dyDescent="0.25">
      <c r="D3562" s="33"/>
      <c r="F3562" s="206"/>
      <c r="H3562" s="39"/>
    </row>
    <row r="3563" spans="4:8" x14ac:dyDescent="0.25">
      <c r="D3563" s="33"/>
      <c r="F3563" s="206"/>
      <c r="H3563" s="39"/>
    </row>
    <row r="3564" spans="4:8" x14ac:dyDescent="0.25">
      <c r="D3564" s="33"/>
      <c r="F3564" s="206"/>
      <c r="H3564" s="39"/>
    </row>
    <row r="3565" spans="4:8" x14ac:dyDescent="0.25">
      <c r="D3565" s="33"/>
      <c r="F3565" s="206"/>
      <c r="H3565" s="39"/>
    </row>
    <row r="3566" spans="4:8" x14ac:dyDescent="0.25">
      <c r="D3566" s="33"/>
      <c r="F3566" s="206"/>
      <c r="H3566" s="39"/>
    </row>
    <row r="3567" spans="4:8" x14ac:dyDescent="0.25">
      <c r="D3567" s="33"/>
      <c r="F3567" s="206"/>
      <c r="H3567" s="39"/>
    </row>
    <row r="3568" spans="4:8" x14ac:dyDescent="0.25">
      <c r="D3568" s="33"/>
      <c r="F3568" s="206"/>
      <c r="H3568" s="39"/>
    </row>
    <row r="3569" spans="4:8" x14ac:dyDescent="0.25">
      <c r="D3569" s="33"/>
      <c r="F3569" s="206"/>
      <c r="H3569" s="39"/>
    </row>
    <row r="3570" spans="4:8" x14ac:dyDescent="0.25">
      <c r="D3570" s="33"/>
      <c r="F3570" s="206"/>
      <c r="H3570" s="39"/>
    </row>
    <row r="3571" spans="4:8" x14ac:dyDescent="0.25">
      <c r="D3571" s="33"/>
      <c r="F3571" s="206"/>
      <c r="H3571" s="39"/>
    </row>
    <row r="3572" spans="4:8" x14ac:dyDescent="0.25">
      <c r="D3572" s="33"/>
      <c r="F3572" s="206"/>
      <c r="H3572" s="39"/>
    </row>
    <row r="3573" spans="4:8" x14ac:dyDescent="0.25">
      <c r="D3573" s="33"/>
      <c r="F3573" s="206"/>
      <c r="H3573" s="39"/>
    </row>
    <row r="3574" spans="4:8" x14ac:dyDescent="0.25">
      <c r="D3574" s="33"/>
      <c r="F3574" s="206"/>
      <c r="H3574" s="39"/>
    </row>
    <row r="3575" spans="4:8" x14ac:dyDescent="0.25">
      <c r="D3575" s="33"/>
      <c r="F3575" s="206"/>
      <c r="H3575" s="39"/>
    </row>
    <row r="3576" spans="4:8" x14ac:dyDescent="0.25">
      <c r="D3576" s="33"/>
      <c r="F3576" s="206"/>
      <c r="H3576" s="39"/>
    </row>
    <row r="3577" spans="4:8" x14ac:dyDescent="0.25">
      <c r="D3577" s="33"/>
      <c r="F3577" s="206"/>
      <c r="H3577" s="39"/>
    </row>
    <row r="3578" spans="4:8" x14ac:dyDescent="0.25">
      <c r="D3578" s="33"/>
      <c r="F3578" s="206"/>
      <c r="H3578" s="39"/>
    </row>
    <row r="3579" spans="4:8" x14ac:dyDescent="0.25">
      <c r="D3579" s="33"/>
      <c r="F3579" s="206"/>
      <c r="H3579" s="39"/>
    </row>
    <row r="3580" spans="4:8" x14ac:dyDescent="0.25">
      <c r="D3580" s="33"/>
      <c r="F3580" s="206"/>
      <c r="H3580" s="39"/>
    </row>
    <row r="3581" spans="4:8" x14ac:dyDescent="0.25">
      <c r="D3581" s="33"/>
      <c r="F3581" s="206"/>
      <c r="H3581" s="39"/>
    </row>
    <row r="3582" spans="4:8" x14ac:dyDescent="0.25">
      <c r="D3582" s="33"/>
      <c r="F3582" s="206"/>
      <c r="H3582" s="39"/>
    </row>
    <row r="3583" spans="4:8" x14ac:dyDescent="0.25">
      <c r="D3583" s="33"/>
      <c r="F3583" s="206"/>
      <c r="H3583" s="39"/>
    </row>
    <row r="3584" spans="4:8" x14ac:dyDescent="0.25">
      <c r="D3584" s="33"/>
      <c r="F3584" s="206"/>
      <c r="H3584" s="39"/>
    </row>
    <row r="3585" spans="4:8" x14ac:dyDescent="0.25">
      <c r="D3585" s="33"/>
      <c r="F3585" s="206"/>
      <c r="H3585" s="39"/>
    </row>
    <row r="3586" spans="4:8" x14ac:dyDescent="0.25">
      <c r="D3586" s="33"/>
      <c r="F3586" s="206"/>
      <c r="H3586" s="39"/>
    </row>
    <row r="3587" spans="4:8" x14ac:dyDescent="0.25">
      <c r="D3587" s="33"/>
      <c r="F3587" s="206"/>
      <c r="H3587" s="39"/>
    </row>
    <row r="3588" spans="4:8" x14ac:dyDescent="0.25">
      <c r="D3588" s="33"/>
      <c r="F3588" s="206"/>
      <c r="H3588" s="39"/>
    </row>
    <row r="3589" spans="4:8" x14ac:dyDescent="0.25">
      <c r="D3589" s="33"/>
      <c r="F3589" s="206"/>
      <c r="H3589" s="39"/>
    </row>
    <row r="3590" spans="4:8" x14ac:dyDescent="0.25">
      <c r="D3590" s="33"/>
      <c r="F3590" s="206"/>
      <c r="H3590" s="39"/>
    </row>
    <row r="3591" spans="4:8" x14ac:dyDescent="0.25">
      <c r="D3591" s="33"/>
      <c r="F3591" s="206"/>
      <c r="H3591" s="39"/>
    </row>
    <row r="3592" spans="4:8" x14ac:dyDescent="0.25">
      <c r="D3592" s="33"/>
      <c r="F3592" s="206"/>
      <c r="H3592" s="39"/>
    </row>
    <row r="3593" spans="4:8" x14ac:dyDescent="0.25">
      <c r="D3593" s="33"/>
      <c r="F3593" s="206"/>
      <c r="H3593" s="39"/>
    </row>
    <row r="3594" spans="4:8" x14ac:dyDescent="0.25">
      <c r="D3594" s="33"/>
      <c r="F3594" s="206"/>
      <c r="H3594" s="39"/>
    </row>
    <row r="3595" spans="4:8" x14ac:dyDescent="0.25">
      <c r="D3595" s="33"/>
      <c r="F3595" s="206"/>
      <c r="H3595" s="39"/>
    </row>
    <row r="3596" spans="4:8" x14ac:dyDescent="0.25">
      <c r="D3596" s="33"/>
      <c r="F3596" s="206"/>
      <c r="H3596" s="39"/>
    </row>
    <row r="3597" spans="4:8" x14ac:dyDescent="0.25">
      <c r="D3597" s="33"/>
      <c r="F3597" s="206"/>
      <c r="H3597" s="39"/>
    </row>
    <row r="3598" spans="4:8" x14ac:dyDescent="0.25">
      <c r="D3598" s="33"/>
      <c r="F3598" s="206"/>
      <c r="H3598" s="39"/>
    </row>
    <row r="3599" spans="4:8" x14ac:dyDescent="0.25">
      <c r="D3599" s="33"/>
      <c r="F3599" s="206"/>
      <c r="H3599" s="39"/>
    </row>
    <row r="3600" spans="4:8" x14ac:dyDescent="0.25">
      <c r="D3600" s="33"/>
      <c r="F3600" s="206"/>
      <c r="H3600" s="39"/>
    </row>
    <row r="3601" spans="4:8" x14ac:dyDescent="0.25">
      <c r="D3601" s="33"/>
      <c r="F3601" s="206"/>
      <c r="H3601" s="39"/>
    </row>
    <row r="3602" spans="4:8" x14ac:dyDescent="0.25">
      <c r="D3602" s="33"/>
      <c r="F3602" s="206"/>
      <c r="H3602" s="39"/>
    </row>
    <row r="3603" spans="4:8" x14ac:dyDescent="0.25">
      <c r="D3603" s="33"/>
      <c r="F3603" s="206"/>
      <c r="H3603" s="39"/>
    </row>
    <row r="3604" spans="4:8" x14ac:dyDescent="0.25">
      <c r="D3604" s="33"/>
      <c r="F3604" s="206"/>
      <c r="H3604" s="39"/>
    </row>
    <row r="3605" spans="4:8" x14ac:dyDescent="0.25">
      <c r="D3605" s="33"/>
      <c r="F3605" s="206"/>
      <c r="H3605" s="39"/>
    </row>
    <row r="3606" spans="4:8" x14ac:dyDescent="0.25">
      <c r="D3606" s="33"/>
      <c r="F3606" s="206"/>
      <c r="H3606" s="39"/>
    </row>
    <row r="3607" spans="4:8" x14ac:dyDescent="0.25">
      <c r="D3607" s="33"/>
      <c r="F3607" s="206"/>
      <c r="H3607" s="39"/>
    </row>
    <row r="3608" spans="4:8" x14ac:dyDescent="0.25">
      <c r="D3608" s="33"/>
      <c r="F3608" s="206"/>
      <c r="H3608" s="39"/>
    </row>
    <row r="3609" spans="4:8" x14ac:dyDescent="0.25">
      <c r="D3609" s="33"/>
      <c r="F3609" s="206"/>
      <c r="H3609" s="39"/>
    </row>
    <row r="3610" spans="4:8" x14ac:dyDescent="0.25">
      <c r="D3610" s="33"/>
      <c r="F3610" s="206"/>
      <c r="H3610" s="39"/>
    </row>
    <row r="3611" spans="4:8" x14ac:dyDescent="0.25">
      <c r="D3611" s="33"/>
      <c r="F3611" s="206"/>
      <c r="H3611" s="39"/>
    </row>
    <row r="3612" spans="4:8" x14ac:dyDescent="0.25">
      <c r="D3612" s="33"/>
      <c r="F3612" s="206"/>
      <c r="H3612" s="39"/>
    </row>
    <row r="3613" spans="4:8" x14ac:dyDescent="0.25">
      <c r="D3613" s="33"/>
      <c r="F3613" s="206"/>
      <c r="H3613" s="39"/>
    </row>
    <row r="3614" spans="4:8" x14ac:dyDescent="0.25">
      <c r="D3614" s="33"/>
      <c r="F3614" s="206"/>
      <c r="H3614" s="39"/>
    </row>
    <row r="3615" spans="4:8" x14ac:dyDescent="0.25">
      <c r="D3615" s="33"/>
      <c r="F3615" s="206"/>
      <c r="H3615" s="39"/>
    </row>
    <row r="3616" spans="4:8" x14ac:dyDescent="0.25">
      <c r="D3616" s="33"/>
      <c r="F3616" s="206"/>
      <c r="H3616" s="39"/>
    </row>
    <row r="3617" spans="4:8" x14ac:dyDescent="0.25">
      <c r="D3617" s="33"/>
      <c r="F3617" s="206"/>
      <c r="H3617" s="39"/>
    </row>
    <row r="3618" spans="4:8" x14ac:dyDescent="0.25">
      <c r="D3618" s="33"/>
      <c r="F3618" s="206"/>
      <c r="H3618" s="39"/>
    </row>
    <row r="3619" spans="4:8" x14ac:dyDescent="0.25">
      <c r="D3619" s="33"/>
      <c r="F3619" s="206"/>
      <c r="H3619" s="39"/>
    </row>
    <row r="3620" spans="4:8" x14ac:dyDescent="0.25">
      <c r="D3620" s="33"/>
      <c r="F3620" s="206"/>
      <c r="H3620" s="39"/>
    </row>
    <row r="3621" spans="4:8" x14ac:dyDescent="0.25">
      <c r="D3621" s="33"/>
      <c r="F3621" s="206"/>
      <c r="H3621" s="39"/>
    </row>
    <row r="3622" spans="4:8" x14ac:dyDescent="0.25">
      <c r="D3622" s="33"/>
      <c r="F3622" s="206"/>
      <c r="H3622" s="39"/>
    </row>
    <row r="3623" spans="4:8" x14ac:dyDescent="0.25">
      <c r="D3623" s="33"/>
      <c r="F3623" s="206"/>
      <c r="H3623" s="39"/>
    </row>
    <row r="3624" spans="4:8" x14ac:dyDescent="0.25">
      <c r="D3624" s="33"/>
      <c r="F3624" s="206"/>
      <c r="H3624" s="39"/>
    </row>
    <row r="3625" spans="4:8" x14ac:dyDescent="0.25">
      <c r="D3625" s="33"/>
      <c r="F3625" s="206"/>
      <c r="H3625" s="39"/>
    </row>
    <row r="3626" spans="4:8" x14ac:dyDescent="0.25">
      <c r="D3626" s="33"/>
      <c r="F3626" s="206"/>
      <c r="H3626" s="39"/>
    </row>
    <row r="3627" spans="4:8" x14ac:dyDescent="0.25">
      <c r="D3627" s="33"/>
      <c r="F3627" s="206"/>
      <c r="H3627" s="39"/>
    </row>
    <row r="3628" spans="4:8" x14ac:dyDescent="0.25">
      <c r="D3628" s="33"/>
      <c r="F3628" s="206"/>
      <c r="H3628" s="39"/>
    </row>
    <row r="3629" spans="4:8" x14ac:dyDescent="0.25">
      <c r="D3629" s="33"/>
      <c r="F3629" s="206"/>
      <c r="H3629" s="39"/>
    </row>
    <row r="3630" spans="4:8" x14ac:dyDescent="0.25">
      <c r="D3630" s="33"/>
      <c r="F3630" s="206"/>
      <c r="H3630" s="39"/>
    </row>
    <row r="3631" spans="4:8" x14ac:dyDescent="0.25">
      <c r="D3631" s="33"/>
      <c r="F3631" s="206"/>
      <c r="H3631" s="39"/>
    </row>
    <row r="3632" spans="4:8" x14ac:dyDescent="0.25">
      <c r="D3632" s="33"/>
      <c r="F3632" s="206"/>
      <c r="H3632" s="39"/>
    </row>
    <row r="3633" spans="4:8" x14ac:dyDescent="0.25">
      <c r="D3633" s="33"/>
      <c r="F3633" s="206"/>
      <c r="H3633" s="39"/>
    </row>
    <row r="3634" spans="4:8" x14ac:dyDescent="0.25">
      <c r="D3634" s="33"/>
      <c r="F3634" s="206"/>
      <c r="H3634" s="39"/>
    </row>
    <row r="3635" spans="4:8" x14ac:dyDescent="0.25">
      <c r="D3635" s="33"/>
      <c r="F3635" s="206"/>
      <c r="H3635" s="39"/>
    </row>
    <row r="3636" spans="4:8" x14ac:dyDescent="0.25">
      <c r="D3636" s="33"/>
      <c r="F3636" s="206"/>
      <c r="H3636" s="39"/>
    </row>
    <row r="3637" spans="4:8" x14ac:dyDescent="0.25">
      <c r="D3637" s="33"/>
      <c r="F3637" s="206"/>
      <c r="H3637" s="39"/>
    </row>
    <row r="3638" spans="4:8" x14ac:dyDescent="0.25">
      <c r="D3638" s="33"/>
      <c r="F3638" s="206"/>
      <c r="H3638" s="39"/>
    </row>
    <row r="3639" spans="4:8" x14ac:dyDescent="0.25">
      <c r="D3639" s="33"/>
      <c r="F3639" s="206"/>
      <c r="H3639" s="39"/>
    </row>
    <row r="3640" spans="4:8" x14ac:dyDescent="0.25">
      <c r="D3640" s="33"/>
      <c r="F3640" s="206"/>
      <c r="H3640" s="39"/>
    </row>
    <row r="3641" spans="4:8" x14ac:dyDescent="0.25">
      <c r="D3641" s="33"/>
      <c r="F3641" s="206"/>
      <c r="H3641" s="39"/>
    </row>
    <row r="3642" spans="4:8" x14ac:dyDescent="0.25">
      <c r="D3642" s="33"/>
      <c r="F3642" s="206"/>
      <c r="H3642" s="39"/>
    </row>
    <row r="3643" spans="4:8" x14ac:dyDescent="0.25">
      <c r="D3643" s="33"/>
      <c r="F3643" s="206"/>
      <c r="H3643" s="39"/>
    </row>
    <row r="3644" spans="4:8" x14ac:dyDescent="0.25">
      <c r="D3644" s="33"/>
      <c r="F3644" s="206"/>
      <c r="H3644" s="39"/>
    </row>
    <row r="3645" spans="4:8" x14ac:dyDescent="0.25">
      <c r="D3645" s="33"/>
      <c r="F3645" s="206"/>
      <c r="H3645" s="39"/>
    </row>
    <row r="3646" spans="4:8" x14ac:dyDescent="0.25">
      <c r="D3646" s="33"/>
      <c r="F3646" s="206"/>
      <c r="H3646" s="39"/>
    </row>
    <row r="3647" spans="4:8" x14ac:dyDescent="0.25">
      <c r="D3647" s="33"/>
      <c r="F3647" s="206"/>
      <c r="H3647" s="39"/>
    </row>
    <row r="3648" spans="4:8" x14ac:dyDescent="0.25">
      <c r="D3648" s="33"/>
      <c r="F3648" s="206"/>
      <c r="H3648" s="39"/>
    </row>
    <row r="3649" spans="4:8" x14ac:dyDescent="0.25">
      <c r="D3649" s="33"/>
      <c r="F3649" s="206"/>
      <c r="H3649" s="39"/>
    </row>
    <row r="3650" spans="4:8" x14ac:dyDescent="0.25">
      <c r="D3650" s="33"/>
      <c r="F3650" s="206"/>
      <c r="H3650" s="39"/>
    </row>
    <row r="3651" spans="4:8" x14ac:dyDescent="0.25">
      <c r="D3651" s="33"/>
      <c r="F3651" s="206"/>
      <c r="H3651" s="39"/>
    </row>
    <row r="3652" spans="4:8" x14ac:dyDescent="0.25">
      <c r="D3652" s="33"/>
      <c r="F3652" s="206"/>
      <c r="H3652" s="39"/>
    </row>
    <row r="3653" spans="4:8" x14ac:dyDescent="0.25">
      <c r="D3653" s="33"/>
      <c r="F3653" s="206"/>
      <c r="H3653" s="39"/>
    </row>
    <row r="3654" spans="4:8" x14ac:dyDescent="0.25">
      <c r="D3654" s="33"/>
      <c r="F3654" s="206"/>
      <c r="H3654" s="39"/>
    </row>
    <row r="3655" spans="4:8" x14ac:dyDescent="0.25">
      <c r="D3655" s="33"/>
      <c r="F3655" s="206"/>
      <c r="H3655" s="39"/>
    </row>
    <row r="3656" spans="4:8" x14ac:dyDescent="0.25">
      <c r="D3656" s="33"/>
      <c r="F3656" s="206"/>
      <c r="H3656" s="39"/>
    </row>
    <row r="3657" spans="4:8" x14ac:dyDescent="0.25">
      <c r="D3657" s="33"/>
      <c r="F3657" s="206"/>
      <c r="H3657" s="39"/>
    </row>
    <row r="3658" spans="4:8" x14ac:dyDescent="0.25">
      <c r="D3658" s="33"/>
      <c r="F3658" s="206"/>
      <c r="H3658" s="39"/>
    </row>
    <row r="3659" spans="4:8" x14ac:dyDescent="0.25">
      <c r="D3659" s="33"/>
      <c r="F3659" s="206"/>
      <c r="H3659" s="39"/>
    </row>
    <row r="3660" spans="4:8" x14ac:dyDescent="0.25">
      <c r="D3660" s="33"/>
      <c r="F3660" s="206"/>
      <c r="H3660" s="39"/>
    </row>
    <row r="3661" spans="4:8" x14ac:dyDescent="0.25">
      <c r="D3661" s="33"/>
      <c r="F3661" s="206"/>
      <c r="H3661" s="39"/>
    </row>
    <row r="3662" spans="4:8" x14ac:dyDescent="0.25">
      <c r="D3662" s="33"/>
      <c r="F3662" s="206"/>
      <c r="H3662" s="39"/>
    </row>
    <row r="3663" spans="4:8" x14ac:dyDescent="0.25">
      <c r="D3663" s="33"/>
      <c r="F3663" s="206"/>
      <c r="H3663" s="39"/>
    </row>
    <row r="3664" spans="4:8" x14ac:dyDescent="0.25">
      <c r="D3664" s="33"/>
      <c r="F3664" s="206"/>
      <c r="H3664" s="39"/>
    </row>
    <row r="3665" spans="4:8" x14ac:dyDescent="0.25">
      <c r="D3665" s="33"/>
      <c r="F3665" s="206"/>
      <c r="H3665" s="39"/>
    </row>
    <row r="3666" spans="4:8" x14ac:dyDescent="0.25">
      <c r="D3666" s="33"/>
      <c r="F3666" s="206"/>
      <c r="H3666" s="39"/>
    </row>
    <row r="3667" spans="4:8" x14ac:dyDescent="0.25">
      <c r="D3667" s="33"/>
      <c r="F3667" s="206"/>
      <c r="H3667" s="39"/>
    </row>
    <row r="3668" spans="4:8" x14ac:dyDescent="0.25">
      <c r="D3668" s="33"/>
      <c r="F3668" s="206"/>
      <c r="H3668" s="39"/>
    </row>
    <row r="3669" spans="4:8" x14ac:dyDescent="0.25">
      <c r="D3669" s="33"/>
      <c r="F3669" s="206"/>
      <c r="H3669" s="39"/>
    </row>
    <row r="3670" spans="4:8" x14ac:dyDescent="0.25">
      <c r="D3670" s="33"/>
      <c r="F3670" s="206"/>
      <c r="H3670" s="39"/>
    </row>
    <row r="3671" spans="4:8" x14ac:dyDescent="0.25">
      <c r="D3671" s="33"/>
      <c r="F3671" s="206"/>
      <c r="H3671" s="39"/>
    </row>
    <row r="3672" spans="4:8" x14ac:dyDescent="0.25">
      <c r="D3672" s="33"/>
      <c r="F3672" s="206"/>
      <c r="H3672" s="39"/>
    </row>
    <row r="3673" spans="4:8" x14ac:dyDescent="0.25">
      <c r="D3673" s="33"/>
      <c r="F3673" s="206"/>
      <c r="H3673" s="39"/>
    </row>
    <row r="3674" spans="4:8" x14ac:dyDescent="0.25">
      <c r="D3674" s="33"/>
      <c r="F3674" s="206"/>
      <c r="H3674" s="39"/>
    </row>
    <row r="3675" spans="4:8" x14ac:dyDescent="0.25">
      <c r="D3675" s="33"/>
      <c r="F3675" s="206"/>
      <c r="H3675" s="39"/>
    </row>
    <row r="3676" spans="4:8" x14ac:dyDescent="0.25">
      <c r="D3676" s="33"/>
      <c r="F3676" s="206"/>
      <c r="H3676" s="39"/>
    </row>
    <row r="3677" spans="4:8" x14ac:dyDescent="0.25">
      <c r="D3677" s="33"/>
      <c r="F3677" s="206"/>
      <c r="H3677" s="39"/>
    </row>
    <row r="3678" spans="4:8" x14ac:dyDescent="0.25">
      <c r="D3678" s="33"/>
      <c r="F3678" s="206"/>
      <c r="H3678" s="39"/>
    </row>
    <row r="3679" spans="4:8" x14ac:dyDescent="0.25">
      <c r="D3679" s="33"/>
      <c r="F3679" s="206"/>
      <c r="H3679" s="39"/>
    </row>
    <row r="3680" spans="4:8" x14ac:dyDescent="0.25">
      <c r="D3680" s="33"/>
      <c r="F3680" s="206"/>
      <c r="H3680" s="39"/>
    </row>
    <row r="3681" spans="4:8" x14ac:dyDescent="0.25">
      <c r="D3681" s="33"/>
      <c r="F3681" s="206"/>
      <c r="H3681" s="39"/>
    </row>
    <row r="3682" spans="4:8" x14ac:dyDescent="0.25">
      <c r="D3682" s="33"/>
      <c r="F3682" s="206"/>
      <c r="H3682" s="39"/>
    </row>
    <row r="3683" spans="4:8" x14ac:dyDescent="0.25">
      <c r="D3683" s="33"/>
      <c r="F3683" s="206"/>
      <c r="H3683" s="39"/>
    </row>
    <row r="3684" spans="4:8" x14ac:dyDescent="0.25">
      <c r="D3684" s="33"/>
      <c r="F3684" s="206"/>
      <c r="H3684" s="39"/>
    </row>
    <row r="3685" spans="4:8" x14ac:dyDescent="0.25">
      <c r="D3685" s="33"/>
      <c r="F3685" s="206"/>
      <c r="H3685" s="39"/>
    </row>
    <row r="3686" spans="4:8" x14ac:dyDescent="0.25">
      <c r="D3686" s="33"/>
      <c r="F3686" s="206"/>
      <c r="H3686" s="39"/>
    </row>
    <row r="3687" spans="4:8" x14ac:dyDescent="0.25">
      <c r="D3687" s="33"/>
      <c r="F3687" s="206"/>
      <c r="H3687" s="39"/>
    </row>
    <row r="3688" spans="4:8" x14ac:dyDescent="0.25">
      <c r="D3688" s="33"/>
      <c r="F3688" s="206"/>
      <c r="H3688" s="39"/>
    </row>
    <row r="3689" spans="4:8" x14ac:dyDescent="0.25">
      <c r="D3689" s="33"/>
      <c r="F3689" s="206"/>
      <c r="H3689" s="39"/>
    </row>
    <row r="3690" spans="4:8" x14ac:dyDescent="0.25">
      <c r="D3690" s="33"/>
      <c r="F3690" s="206"/>
      <c r="H3690" s="39"/>
    </row>
    <row r="3691" spans="4:8" x14ac:dyDescent="0.25">
      <c r="D3691" s="33"/>
      <c r="F3691" s="206"/>
      <c r="H3691" s="39"/>
    </row>
    <row r="3692" spans="4:8" x14ac:dyDescent="0.25">
      <c r="D3692" s="33"/>
      <c r="F3692" s="206"/>
      <c r="H3692" s="39"/>
    </row>
    <row r="3693" spans="4:8" x14ac:dyDescent="0.25">
      <c r="D3693" s="33"/>
      <c r="F3693" s="206"/>
      <c r="H3693" s="39"/>
    </row>
    <row r="3694" spans="4:8" x14ac:dyDescent="0.25">
      <c r="D3694" s="33"/>
      <c r="F3694" s="206"/>
      <c r="H3694" s="39"/>
    </row>
    <row r="3695" spans="4:8" x14ac:dyDescent="0.25">
      <c r="D3695" s="33"/>
      <c r="F3695" s="206"/>
      <c r="H3695" s="39"/>
    </row>
    <row r="3696" spans="4:8" x14ac:dyDescent="0.25">
      <c r="D3696" s="33"/>
      <c r="F3696" s="206"/>
      <c r="H3696" s="39"/>
    </row>
    <row r="3697" spans="4:8" x14ac:dyDescent="0.25">
      <c r="D3697" s="33"/>
      <c r="F3697" s="206"/>
      <c r="H3697" s="39"/>
    </row>
    <row r="3698" spans="4:8" x14ac:dyDescent="0.25">
      <c r="D3698" s="33"/>
      <c r="F3698" s="206"/>
      <c r="H3698" s="39"/>
    </row>
    <row r="3699" spans="4:8" x14ac:dyDescent="0.25">
      <c r="D3699" s="33"/>
      <c r="F3699" s="206"/>
      <c r="H3699" s="39"/>
    </row>
    <row r="3700" spans="4:8" x14ac:dyDescent="0.25">
      <c r="D3700" s="33"/>
      <c r="F3700" s="206"/>
      <c r="H3700" s="39"/>
    </row>
    <row r="3701" spans="4:8" x14ac:dyDescent="0.25">
      <c r="D3701" s="33"/>
      <c r="F3701" s="206"/>
      <c r="H3701" s="39"/>
    </row>
    <row r="3702" spans="4:8" x14ac:dyDescent="0.25">
      <c r="D3702" s="33"/>
      <c r="F3702" s="206"/>
      <c r="H3702" s="39"/>
    </row>
    <row r="3703" spans="4:8" x14ac:dyDescent="0.25">
      <c r="D3703" s="33"/>
      <c r="F3703" s="206"/>
      <c r="H3703" s="39"/>
    </row>
    <row r="3704" spans="4:8" x14ac:dyDescent="0.25">
      <c r="D3704" s="33"/>
      <c r="F3704" s="206"/>
      <c r="H3704" s="39"/>
    </row>
    <row r="3705" spans="4:8" x14ac:dyDescent="0.25">
      <c r="D3705" s="33"/>
      <c r="F3705" s="206"/>
      <c r="H3705" s="39"/>
    </row>
    <row r="3706" spans="4:8" x14ac:dyDescent="0.25">
      <c r="D3706" s="33"/>
      <c r="F3706" s="206"/>
      <c r="H3706" s="39"/>
    </row>
    <row r="3707" spans="4:8" x14ac:dyDescent="0.25">
      <c r="D3707" s="33"/>
      <c r="F3707" s="206"/>
      <c r="H3707" s="39"/>
    </row>
    <row r="3708" spans="4:8" x14ac:dyDescent="0.25">
      <c r="D3708" s="33"/>
      <c r="F3708" s="206"/>
      <c r="H3708" s="39"/>
    </row>
    <row r="3709" spans="4:8" x14ac:dyDescent="0.25">
      <c r="D3709" s="33"/>
      <c r="F3709" s="206"/>
      <c r="H3709" s="39"/>
    </row>
    <row r="3710" spans="4:8" x14ac:dyDescent="0.25">
      <c r="D3710" s="33"/>
      <c r="F3710" s="206"/>
      <c r="H3710" s="39"/>
    </row>
    <row r="3711" spans="4:8" x14ac:dyDescent="0.25">
      <c r="D3711" s="33"/>
      <c r="F3711" s="206"/>
      <c r="H3711" s="39"/>
    </row>
    <row r="3712" spans="4:8" x14ac:dyDescent="0.25">
      <c r="D3712" s="33"/>
      <c r="F3712" s="206"/>
      <c r="H3712" s="39"/>
    </row>
    <row r="3713" spans="4:8" x14ac:dyDescent="0.25">
      <c r="D3713" s="33"/>
      <c r="F3713" s="206"/>
      <c r="H3713" s="39"/>
    </row>
    <row r="3714" spans="4:8" x14ac:dyDescent="0.25">
      <c r="D3714" s="33"/>
      <c r="F3714" s="206"/>
      <c r="H3714" s="39"/>
    </row>
    <row r="3715" spans="4:8" x14ac:dyDescent="0.25">
      <c r="D3715" s="33"/>
      <c r="F3715" s="206"/>
      <c r="H3715" s="39"/>
    </row>
    <row r="3716" spans="4:8" x14ac:dyDescent="0.25">
      <c r="D3716" s="33"/>
      <c r="F3716" s="206"/>
      <c r="H3716" s="39"/>
    </row>
    <row r="3717" spans="4:8" x14ac:dyDescent="0.25">
      <c r="D3717" s="33"/>
      <c r="F3717" s="206"/>
      <c r="H3717" s="39"/>
    </row>
    <row r="3718" spans="4:8" x14ac:dyDescent="0.25">
      <c r="D3718" s="33"/>
      <c r="F3718" s="206"/>
      <c r="H3718" s="39"/>
    </row>
    <row r="3719" spans="4:8" x14ac:dyDescent="0.25">
      <c r="D3719" s="33"/>
      <c r="F3719" s="206"/>
      <c r="H3719" s="39"/>
    </row>
    <row r="3720" spans="4:8" x14ac:dyDescent="0.25">
      <c r="D3720" s="33"/>
      <c r="F3720" s="206"/>
      <c r="H3720" s="39"/>
    </row>
    <row r="3721" spans="4:8" x14ac:dyDescent="0.25">
      <c r="D3721" s="33"/>
      <c r="F3721" s="206"/>
      <c r="H3721" s="39"/>
    </row>
    <row r="3722" spans="4:8" x14ac:dyDescent="0.25">
      <c r="D3722" s="33"/>
      <c r="F3722" s="206"/>
      <c r="H3722" s="39"/>
    </row>
    <row r="3723" spans="4:8" x14ac:dyDescent="0.25">
      <c r="D3723" s="33"/>
      <c r="F3723" s="206"/>
      <c r="H3723" s="39"/>
    </row>
    <row r="3724" spans="4:8" x14ac:dyDescent="0.25">
      <c r="D3724" s="33"/>
      <c r="F3724" s="206"/>
      <c r="H3724" s="39"/>
    </row>
    <row r="3725" spans="4:8" x14ac:dyDescent="0.25">
      <c r="D3725" s="33"/>
      <c r="F3725" s="206"/>
      <c r="H3725" s="39"/>
    </row>
    <row r="3726" spans="4:8" x14ac:dyDescent="0.25">
      <c r="D3726" s="33"/>
      <c r="F3726" s="206"/>
      <c r="H3726" s="39"/>
    </row>
    <row r="3727" spans="4:8" x14ac:dyDescent="0.25">
      <c r="D3727" s="33"/>
      <c r="F3727" s="206"/>
      <c r="H3727" s="39"/>
    </row>
    <row r="3728" spans="4:8" x14ac:dyDescent="0.25">
      <c r="D3728" s="33"/>
      <c r="F3728" s="206"/>
      <c r="H3728" s="39"/>
    </row>
    <row r="3729" spans="4:8" x14ac:dyDescent="0.25">
      <c r="D3729" s="33"/>
      <c r="F3729" s="206"/>
      <c r="H3729" s="39"/>
    </row>
    <row r="3730" spans="4:8" x14ac:dyDescent="0.25">
      <c r="D3730" s="33"/>
      <c r="F3730" s="206"/>
      <c r="H3730" s="39"/>
    </row>
    <row r="3731" spans="4:8" x14ac:dyDescent="0.25">
      <c r="D3731" s="33"/>
      <c r="F3731" s="206"/>
      <c r="H3731" s="39"/>
    </row>
    <row r="3732" spans="4:8" x14ac:dyDescent="0.25">
      <c r="D3732" s="33"/>
      <c r="F3732" s="206"/>
      <c r="H3732" s="39"/>
    </row>
    <row r="3733" spans="4:8" x14ac:dyDescent="0.25">
      <c r="D3733" s="33"/>
      <c r="F3733" s="206"/>
      <c r="H3733" s="39"/>
    </row>
    <row r="3734" spans="4:8" x14ac:dyDescent="0.25">
      <c r="D3734" s="33"/>
      <c r="F3734" s="206"/>
      <c r="H3734" s="39"/>
    </row>
    <row r="3735" spans="4:8" x14ac:dyDescent="0.25">
      <c r="D3735" s="33"/>
      <c r="F3735" s="206"/>
      <c r="H3735" s="39"/>
    </row>
    <row r="3736" spans="4:8" x14ac:dyDescent="0.25">
      <c r="D3736" s="33"/>
      <c r="F3736" s="206"/>
      <c r="H3736" s="39"/>
    </row>
    <row r="3737" spans="4:8" x14ac:dyDescent="0.25">
      <c r="D3737" s="33"/>
      <c r="F3737" s="206"/>
      <c r="H3737" s="39"/>
    </row>
    <row r="3738" spans="4:8" x14ac:dyDescent="0.25">
      <c r="D3738" s="33"/>
      <c r="F3738" s="206"/>
      <c r="H3738" s="39"/>
    </row>
    <row r="3739" spans="4:8" x14ac:dyDescent="0.25">
      <c r="D3739" s="33"/>
      <c r="F3739" s="206"/>
      <c r="H3739" s="39"/>
    </row>
    <row r="3740" spans="4:8" x14ac:dyDescent="0.25">
      <c r="D3740" s="33"/>
      <c r="F3740" s="206"/>
      <c r="H3740" s="39"/>
    </row>
    <row r="3741" spans="4:8" x14ac:dyDescent="0.25">
      <c r="D3741" s="33"/>
      <c r="F3741" s="206"/>
      <c r="H3741" s="39"/>
    </row>
    <row r="3742" spans="4:8" x14ac:dyDescent="0.25">
      <c r="D3742" s="33"/>
      <c r="F3742" s="206"/>
      <c r="H3742" s="39"/>
    </row>
    <row r="3743" spans="4:8" x14ac:dyDescent="0.25">
      <c r="D3743" s="33"/>
      <c r="F3743" s="206"/>
      <c r="H3743" s="39"/>
    </row>
    <row r="3744" spans="4:8" x14ac:dyDescent="0.25">
      <c r="D3744" s="33"/>
      <c r="F3744" s="206"/>
      <c r="H3744" s="39"/>
    </row>
    <row r="3745" spans="4:8" x14ac:dyDescent="0.25">
      <c r="D3745" s="33"/>
      <c r="F3745" s="206"/>
      <c r="H3745" s="39"/>
    </row>
    <row r="3746" spans="4:8" x14ac:dyDescent="0.25">
      <c r="D3746" s="33"/>
      <c r="F3746" s="206"/>
      <c r="H3746" s="39"/>
    </row>
    <row r="3747" spans="4:8" x14ac:dyDescent="0.25">
      <c r="D3747" s="33"/>
      <c r="F3747" s="206"/>
      <c r="H3747" s="39"/>
    </row>
    <row r="3748" spans="4:8" x14ac:dyDescent="0.25">
      <c r="D3748" s="33"/>
      <c r="F3748" s="206"/>
      <c r="H3748" s="39"/>
    </row>
    <row r="3749" spans="4:8" x14ac:dyDescent="0.25">
      <c r="D3749" s="33"/>
      <c r="F3749" s="206"/>
      <c r="H3749" s="39"/>
    </row>
    <row r="3750" spans="4:8" x14ac:dyDescent="0.25">
      <c r="D3750" s="33"/>
      <c r="F3750" s="206"/>
      <c r="H3750" s="39"/>
    </row>
    <row r="3751" spans="4:8" x14ac:dyDescent="0.25">
      <c r="D3751" s="33"/>
      <c r="F3751" s="206"/>
      <c r="H3751" s="39"/>
    </row>
    <row r="3752" spans="4:8" x14ac:dyDescent="0.25">
      <c r="D3752" s="33"/>
      <c r="F3752" s="206"/>
      <c r="H3752" s="39"/>
    </row>
    <row r="3753" spans="4:8" x14ac:dyDescent="0.25">
      <c r="D3753" s="33"/>
      <c r="F3753" s="206"/>
      <c r="H3753" s="39"/>
    </row>
    <row r="3754" spans="4:8" x14ac:dyDescent="0.25">
      <c r="D3754" s="33"/>
      <c r="F3754" s="206"/>
      <c r="H3754" s="39"/>
    </row>
    <row r="3755" spans="4:8" x14ac:dyDescent="0.25">
      <c r="D3755" s="33"/>
      <c r="F3755" s="206"/>
      <c r="H3755" s="39"/>
    </row>
    <row r="3756" spans="4:8" x14ac:dyDescent="0.25">
      <c r="D3756" s="33"/>
      <c r="F3756" s="206"/>
      <c r="H3756" s="39"/>
    </row>
    <row r="3757" spans="4:8" x14ac:dyDescent="0.25">
      <c r="D3757" s="33"/>
      <c r="F3757" s="206"/>
      <c r="H3757" s="39"/>
    </row>
    <row r="3758" spans="4:8" x14ac:dyDescent="0.25">
      <c r="D3758" s="33"/>
      <c r="F3758" s="206"/>
      <c r="H3758" s="39"/>
    </row>
    <row r="3759" spans="4:8" x14ac:dyDescent="0.25">
      <c r="D3759" s="33"/>
      <c r="F3759" s="206"/>
      <c r="H3759" s="39"/>
    </row>
    <row r="3760" spans="4:8" x14ac:dyDescent="0.25">
      <c r="D3760" s="33"/>
      <c r="F3760" s="206"/>
      <c r="H3760" s="39"/>
    </row>
    <row r="3761" spans="4:8" x14ac:dyDescent="0.25">
      <c r="D3761" s="33"/>
      <c r="F3761" s="206"/>
      <c r="H3761" s="39"/>
    </row>
    <row r="3762" spans="4:8" x14ac:dyDescent="0.25">
      <c r="D3762" s="33"/>
      <c r="F3762" s="206"/>
      <c r="H3762" s="39"/>
    </row>
    <row r="3763" spans="4:8" x14ac:dyDescent="0.25">
      <c r="D3763" s="33"/>
      <c r="F3763" s="206"/>
      <c r="H3763" s="39"/>
    </row>
    <row r="3764" spans="4:8" x14ac:dyDescent="0.25">
      <c r="D3764" s="33"/>
      <c r="F3764" s="206"/>
      <c r="H3764" s="39"/>
    </row>
    <row r="3765" spans="4:8" x14ac:dyDescent="0.25">
      <c r="D3765" s="33"/>
      <c r="F3765" s="206"/>
      <c r="H3765" s="39"/>
    </row>
    <row r="3766" spans="4:8" x14ac:dyDescent="0.25">
      <c r="D3766" s="33"/>
      <c r="F3766" s="206"/>
      <c r="H3766" s="39"/>
    </row>
    <row r="3767" spans="4:8" x14ac:dyDescent="0.25">
      <c r="D3767" s="33"/>
      <c r="F3767" s="206"/>
      <c r="H3767" s="39"/>
    </row>
    <row r="3768" spans="4:8" x14ac:dyDescent="0.25">
      <c r="D3768" s="33"/>
      <c r="F3768" s="206"/>
      <c r="H3768" s="39"/>
    </row>
    <row r="3769" spans="4:8" x14ac:dyDescent="0.25">
      <c r="D3769" s="33"/>
      <c r="F3769" s="206"/>
      <c r="H3769" s="39"/>
    </row>
    <row r="3770" spans="4:8" x14ac:dyDescent="0.25">
      <c r="D3770" s="33"/>
      <c r="F3770" s="206"/>
      <c r="H3770" s="39"/>
    </row>
    <row r="3771" spans="4:8" x14ac:dyDescent="0.25">
      <c r="D3771" s="33"/>
      <c r="F3771" s="206"/>
      <c r="H3771" s="39"/>
    </row>
    <row r="3772" spans="4:8" x14ac:dyDescent="0.25">
      <c r="D3772" s="33"/>
      <c r="F3772" s="206"/>
      <c r="H3772" s="39"/>
    </row>
    <row r="3773" spans="4:8" x14ac:dyDescent="0.25">
      <c r="D3773" s="33"/>
      <c r="F3773" s="206"/>
      <c r="H3773" s="39"/>
    </row>
    <row r="3774" spans="4:8" x14ac:dyDescent="0.25">
      <c r="D3774" s="33"/>
      <c r="F3774" s="206"/>
      <c r="H3774" s="39"/>
    </row>
    <row r="3775" spans="4:8" x14ac:dyDescent="0.25">
      <c r="D3775" s="33"/>
      <c r="F3775" s="206"/>
      <c r="H3775" s="39"/>
    </row>
    <row r="3776" spans="4:8" x14ac:dyDescent="0.25">
      <c r="D3776" s="33"/>
      <c r="F3776" s="206"/>
      <c r="H3776" s="39"/>
    </row>
    <row r="3777" spans="4:8" x14ac:dyDescent="0.25">
      <c r="D3777" s="33"/>
      <c r="F3777" s="206"/>
      <c r="H3777" s="39"/>
    </row>
    <row r="3778" spans="4:8" x14ac:dyDescent="0.25">
      <c r="D3778" s="33"/>
      <c r="F3778" s="206"/>
      <c r="H3778" s="39"/>
    </row>
    <row r="3779" spans="4:8" x14ac:dyDescent="0.25">
      <c r="D3779" s="33"/>
      <c r="F3779" s="206"/>
      <c r="H3779" s="39"/>
    </row>
    <row r="3780" spans="4:8" x14ac:dyDescent="0.25">
      <c r="D3780" s="33"/>
      <c r="F3780" s="206"/>
      <c r="H3780" s="39"/>
    </row>
    <row r="3781" spans="4:8" x14ac:dyDescent="0.25">
      <c r="D3781" s="33"/>
      <c r="F3781" s="206"/>
      <c r="H3781" s="39"/>
    </row>
    <row r="3782" spans="4:8" x14ac:dyDescent="0.25">
      <c r="D3782" s="33"/>
      <c r="F3782" s="206"/>
      <c r="H3782" s="39"/>
    </row>
    <row r="3783" spans="4:8" x14ac:dyDescent="0.25">
      <c r="D3783" s="33"/>
      <c r="F3783" s="206"/>
      <c r="H3783" s="39"/>
    </row>
    <row r="3784" spans="4:8" x14ac:dyDescent="0.25">
      <c r="D3784" s="33"/>
      <c r="F3784" s="206"/>
      <c r="H3784" s="39"/>
    </row>
    <row r="3785" spans="4:8" x14ac:dyDescent="0.25">
      <c r="D3785" s="33"/>
      <c r="F3785" s="206"/>
      <c r="H3785" s="39"/>
    </row>
    <row r="3786" spans="4:8" x14ac:dyDescent="0.25">
      <c r="D3786" s="33"/>
      <c r="F3786" s="206"/>
      <c r="H3786" s="39"/>
    </row>
    <row r="3787" spans="4:8" x14ac:dyDescent="0.25">
      <c r="D3787" s="33"/>
      <c r="F3787" s="206"/>
      <c r="H3787" s="39"/>
    </row>
    <row r="3788" spans="4:8" x14ac:dyDescent="0.25">
      <c r="D3788" s="33"/>
      <c r="F3788" s="206"/>
      <c r="H3788" s="39"/>
    </row>
    <row r="3789" spans="4:8" x14ac:dyDescent="0.25">
      <c r="D3789" s="33"/>
      <c r="F3789" s="206"/>
      <c r="H3789" s="39"/>
    </row>
    <row r="3790" spans="4:8" x14ac:dyDescent="0.25">
      <c r="D3790" s="33"/>
      <c r="F3790" s="206"/>
      <c r="H3790" s="39"/>
    </row>
    <row r="3791" spans="4:8" x14ac:dyDescent="0.25">
      <c r="D3791" s="33"/>
      <c r="F3791" s="206"/>
      <c r="H3791" s="39"/>
    </row>
    <row r="3792" spans="4:8" x14ac:dyDescent="0.25">
      <c r="D3792" s="33"/>
      <c r="F3792" s="206"/>
      <c r="H3792" s="39"/>
    </row>
    <row r="3793" spans="4:8" x14ac:dyDescent="0.25">
      <c r="D3793" s="33"/>
      <c r="F3793" s="206"/>
      <c r="H3793" s="39"/>
    </row>
    <row r="3794" spans="4:8" x14ac:dyDescent="0.25">
      <c r="D3794" s="33"/>
      <c r="F3794" s="206"/>
      <c r="H3794" s="39"/>
    </row>
    <row r="3795" spans="4:8" x14ac:dyDescent="0.25">
      <c r="D3795" s="33"/>
      <c r="F3795" s="206"/>
      <c r="H3795" s="39"/>
    </row>
    <row r="3796" spans="4:8" x14ac:dyDescent="0.25">
      <c r="D3796" s="33"/>
      <c r="F3796" s="206"/>
      <c r="H3796" s="39"/>
    </row>
    <row r="3797" spans="4:8" x14ac:dyDescent="0.25">
      <c r="D3797" s="33"/>
      <c r="F3797" s="206"/>
      <c r="H3797" s="39"/>
    </row>
    <row r="3798" spans="4:8" x14ac:dyDescent="0.25">
      <c r="D3798" s="33"/>
      <c r="F3798" s="206"/>
      <c r="H3798" s="39"/>
    </row>
    <row r="3799" spans="4:8" x14ac:dyDescent="0.25">
      <c r="D3799" s="33"/>
      <c r="F3799" s="206"/>
      <c r="H3799" s="39"/>
    </row>
    <row r="3800" spans="4:8" x14ac:dyDescent="0.25">
      <c r="D3800" s="33"/>
      <c r="F3800" s="206"/>
      <c r="H3800" s="39"/>
    </row>
    <row r="3801" spans="4:8" x14ac:dyDescent="0.25">
      <c r="D3801" s="33"/>
      <c r="F3801" s="206"/>
      <c r="H3801" s="39"/>
    </row>
    <row r="3802" spans="4:8" x14ac:dyDescent="0.25">
      <c r="D3802" s="33"/>
      <c r="F3802" s="206"/>
      <c r="H3802" s="39"/>
    </row>
    <row r="3803" spans="4:8" x14ac:dyDescent="0.25">
      <c r="D3803" s="33"/>
      <c r="F3803" s="206"/>
      <c r="H3803" s="39"/>
    </row>
    <row r="3804" spans="4:8" x14ac:dyDescent="0.25">
      <c r="D3804" s="33"/>
      <c r="F3804" s="206"/>
      <c r="H3804" s="39"/>
    </row>
    <row r="3805" spans="4:8" x14ac:dyDescent="0.25">
      <c r="D3805" s="33"/>
      <c r="F3805" s="206"/>
      <c r="H3805" s="39"/>
    </row>
    <row r="3806" spans="4:8" x14ac:dyDescent="0.25">
      <c r="D3806" s="33"/>
      <c r="F3806" s="206"/>
      <c r="H3806" s="39"/>
    </row>
    <row r="3807" spans="4:8" x14ac:dyDescent="0.25">
      <c r="D3807" s="33"/>
      <c r="F3807" s="206"/>
      <c r="H3807" s="39"/>
    </row>
    <row r="3808" spans="4:8" x14ac:dyDescent="0.25">
      <c r="D3808" s="33"/>
      <c r="F3808" s="206"/>
      <c r="H3808" s="39"/>
    </row>
    <row r="3809" spans="4:8" x14ac:dyDescent="0.25">
      <c r="D3809" s="33"/>
      <c r="F3809" s="206"/>
      <c r="H3809" s="39"/>
    </row>
    <row r="3810" spans="4:8" x14ac:dyDescent="0.25">
      <c r="D3810" s="33"/>
      <c r="F3810" s="206"/>
      <c r="H3810" s="39"/>
    </row>
    <row r="3811" spans="4:8" x14ac:dyDescent="0.25">
      <c r="D3811" s="33"/>
      <c r="F3811" s="206"/>
      <c r="H3811" s="39"/>
    </row>
    <row r="3812" spans="4:8" x14ac:dyDescent="0.25">
      <c r="D3812" s="33"/>
      <c r="F3812" s="206"/>
      <c r="H3812" s="39"/>
    </row>
    <row r="3813" spans="4:8" x14ac:dyDescent="0.25">
      <c r="D3813" s="33"/>
      <c r="F3813" s="206"/>
      <c r="H3813" s="39"/>
    </row>
    <row r="3814" spans="4:8" x14ac:dyDescent="0.25">
      <c r="D3814" s="33"/>
      <c r="F3814" s="206"/>
      <c r="H3814" s="39"/>
    </row>
    <row r="3815" spans="4:8" x14ac:dyDescent="0.25">
      <c r="D3815" s="33"/>
      <c r="F3815" s="206"/>
      <c r="H3815" s="39"/>
    </row>
    <row r="3816" spans="4:8" x14ac:dyDescent="0.25">
      <c r="D3816" s="33"/>
      <c r="F3816" s="206"/>
      <c r="H3816" s="39"/>
    </row>
    <row r="3817" spans="4:8" x14ac:dyDescent="0.25">
      <c r="D3817" s="33"/>
      <c r="F3817" s="206"/>
      <c r="H3817" s="39"/>
    </row>
    <row r="3818" spans="4:8" x14ac:dyDescent="0.25">
      <c r="D3818" s="33"/>
      <c r="F3818" s="206"/>
      <c r="H3818" s="39"/>
    </row>
    <row r="3819" spans="4:8" x14ac:dyDescent="0.25">
      <c r="D3819" s="33"/>
      <c r="F3819" s="206"/>
      <c r="H3819" s="39"/>
    </row>
    <row r="3820" spans="4:8" x14ac:dyDescent="0.25">
      <c r="D3820" s="33"/>
      <c r="F3820" s="206"/>
      <c r="H3820" s="39"/>
    </row>
    <row r="3821" spans="4:8" x14ac:dyDescent="0.25">
      <c r="D3821" s="33"/>
      <c r="F3821" s="206"/>
      <c r="H3821" s="39"/>
    </row>
    <row r="3822" spans="4:8" x14ac:dyDescent="0.25">
      <c r="D3822" s="33"/>
      <c r="F3822" s="206"/>
      <c r="H3822" s="39"/>
    </row>
    <row r="3823" spans="4:8" x14ac:dyDescent="0.25">
      <c r="D3823" s="33"/>
      <c r="F3823" s="206"/>
      <c r="H3823" s="39"/>
    </row>
    <row r="3824" spans="4:8" x14ac:dyDescent="0.25">
      <c r="D3824" s="33"/>
      <c r="F3824" s="206"/>
      <c r="H3824" s="39"/>
    </row>
    <row r="3825" spans="4:8" x14ac:dyDescent="0.25">
      <c r="D3825" s="33"/>
      <c r="F3825" s="206"/>
      <c r="H3825" s="39"/>
    </row>
    <row r="3826" spans="4:8" x14ac:dyDescent="0.25">
      <c r="D3826" s="33"/>
      <c r="F3826" s="206"/>
      <c r="H3826" s="39"/>
    </row>
    <row r="3827" spans="4:8" x14ac:dyDescent="0.25">
      <c r="D3827" s="33"/>
      <c r="F3827" s="206"/>
      <c r="H3827" s="39"/>
    </row>
    <row r="3828" spans="4:8" x14ac:dyDescent="0.25">
      <c r="D3828" s="33"/>
      <c r="F3828" s="206"/>
      <c r="H3828" s="39"/>
    </row>
    <row r="3829" spans="4:8" x14ac:dyDescent="0.25">
      <c r="D3829" s="33"/>
      <c r="F3829" s="206"/>
      <c r="H3829" s="39"/>
    </row>
    <row r="3830" spans="4:8" x14ac:dyDescent="0.25">
      <c r="D3830" s="33"/>
      <c r="F3830" s="206"/>
      <c r="H3830" s="39"/>
    </row>
    <row r="3831" spans="4:8" x14ac:dyDescent="0.25">
      <c r="D3831" s="33"/>
      <c r="F3831" s="206"/>
      <c r="H3831" s="39"/>
    </row>
    <row r="3832" spans="4:8" x14ac:dyDescent="0.25">
      <c r="D3832" s="33"/>
      <c r="F3832" s="206"/>
      <c r="H3832" s="39"/>
    </row>
    <row r="3833" spans="4:8" x14ac:dyDescent="0.25">
      <c r="D3833" s="33"/>
      <c r="F3833" s="206"/>
      <c r="H3833" s="39"/>
    </row>
    <row r="3834" spans="4:8" x14ac:dyDescent="0.25">
      <c r="D3834" s="33"/>
      <c r="F3834" s="206"/>
      <c r="H3834" s="39"/>
    </row>
    <row r="3835" spans="4:8" x14ac:dyDescent="0.25">
      <c r="D3835" s="33"/>
      <c r="F3835" s="206"/>
      <c r="H3835" s="39"/>
    </row>
    <row r="3836" spans="4:8" x14ac:dyDescent="0.25">
      <c r="D3836" s="33"/>
      <c r="F3836" s="206"/>
      <c r="H3836" s="39"/>
    </row>
    <row r="3837" spans="4:8" x14ac:dyDescent="0.25">
      <c r="D3837" s="33"/>
      <c r="F3837" s="206"/>
      <c r="H3837" s="39"/>
    </row>
    <row r="3838" spans="4:8" x14ac:dyDescent="0.25">
      <c r="D3838" s="33"/>
      <c r="F3838" s="206"/>
      <c r="H3838" s="39"/>
    </row>
    <row r="3839" spans="4:8" x14ac:dyDescent="0.25">
      <c r="D3839" s="33"/>
      <c r="F3839" s="206"/>
      <c r="H3839" s="39"/>
    </row>
    <row r="3840" spans="4:8" x14ac:dyDescent="0.25">
      <c r="D3840" s="33"/>
      <c r="F3840" s="206"/>
      <c r="H3840" s="39"/>
    </row>
    <row r="3841" spans="4:8" x14ac:dyDescent="0.25">
      <c r="D3841" s="33"/>
      <c r="F3841" s="206"/>
      <c r="H3841" s="39"/>
    </row>
    <row r="3842" spans="4:8" x14ac:dyDescent="0.25">
      <c r="D3842" s="33"/>
      <c r="F3842" s="206"/>
      <c r="H3842" s="39"/>
    </row>
    <row r="3843" spans="4:8" x14ac:dyDescent="0.25">
      <c r="D3843" s="33"/>
      <c r="F3843" s="206"/>
      <c r="H3843" s="39"/>
    </row>
    <row r="3844" spans="4:8" x14ac:dyDescent="0.25">
      <c r="D3844" s="33"/>
      <c r="F3844" s="206"/>
      <c r="H3844" s="39"/>
    </row>
    <row r="3845" spans="4:8" x14ac:dyDescent="0.25">
      <c r="D3845" s="33"/>
      <c r="F3845" s="206"/>
      <c r="H3845" s="39"/>
    </row>
    <row r="3846" spans="4:8" x14ac:dyDescent="0.25">
      <c r="D3846" s="33"/>
      <c r="F3846" s="206"/>
      <c r="H3846" s="39"/>
    </row>
    <row r="3847" spans="4:8" x14ac:dyDescent="0.25">
      <c r="D3847" s="33"/>
      <c r="F3847" s="206"/>
      <c r="H3847" s="39"/>
    </row>
    <row r="3848" spans="4:8" x14ac:dyDescent="0.25">
      <c r="D3848" s="33"/>
      <c r="F3848" s="206"/>
      <c r="H3848" s="39"/>
    </row>
    <row r="3849" spans="4:8" x14ac:dyDescent="0.25">
      <c r="D3849" s="33"/>
      <c r="F3849" s="206"/>
      <c r="H3849" s="39"/>
    </row>
    <row r="3850" spans="4:8" x14ac:dyDescent="0.25">
      <c r="D3850" s="33"/>
      <c r="F3850" s="206"/>
      <c r="H3850" s="39"/>
    </row>
    <row r="3851" spans="4:8" x14ac:dyDescent="0.25">
      <c r="D3851" s="33"/>
      <c r="F3851" s="206"/>
      <c r="H3851" s="39"/>
    </row>
    <row r="3852" spans="4:8" x14ac:dyDescent="0.25">
      <c r="D3852" s="33"/>
      <c r="F3852" s="206"/>
      <c r="H3852" s="39"/>
    </row>
    <row r="3853" spans="4:8" x14ac:dyDescent="0.25">
      <c r="D3853" s="33"/>
      <c r="F3853" s="206"/>
      <c r="H3853" s="39"/>
    </row>
    <row r="3854" spans="4:8" x14ac:dyDescent="0.25">
      <c r="D3854" s="33"/>
      <c r="F3854" s="206"/>
      <c r="H3854" s="39"/>
    </row>
    <row r="3855" spans="4:8" x14ac:dyDescent="0.25">
      <c r="D3855" s="33"/>
      <c r="F3855" s="206"/>
      <c r="H3855" s="39"/>
    </row>
    <row r="3856" spans="4:8" x14ac:dyDescent="0.25">
      <c r="D3856" s="33"/>
      <c r="F3856" s="206"/>
      <c r="H3856" s="39"/>
    </row>
    <row r="3857" spans="4:8" x14ac:dyDescent="0.25">
      <c r="D3857" s="33"/>
      <c r="F3857" s="206"/>
      <c r="H3857" s="39"/>
    </row>
    <row r="3858" spans="4:8" x14ac:dyDescent="0.25">
      <c r="D3858" s="33"/>
      <c r="F3858" s="206"/>
      <c r="H3858" s="39"/>
    </row>
    <row r="3859" spans="4:8" x14ac:dyDescent="0.25">
      <c r="D3859" s="33"/>
      <c r="F3859" s="206"/>
      <c r="H3859" s="39"/>
    </row>
    <row r="3860" spans="4:8" x14ac:dyDescent="0.25">
      <c r="D3860" s="33"/>
      <c r="F3860" s="206"/>
      <c r="H3860" s="39"/>
    </row>
    <row r="3861" spans="4:8" x14ac:dyDescent="0.25">
      <c r="D3861" s="33"/>
      <c r="F3861" s="206"/>
      <c r="H3861" s="39"/>
    </row>
    <row r="3862" spans="4:8" x14ac:dyDescent="0.25">
      <c r="D3862" s="33"/>
      <c r="F3862" s="206"/>
      <c r="H3862" s="39"/>
    </row>
    <row r="3863" spans="4:8" x14ac:dyDescent="0.25">
      <c r="D3863" s="33"/>
      <c r="F3863" s="206"/>
      <c r="H3863" s="39"/>
    </row>
    <row r="3864" spans="4:8" x14ac:dyDescent="0.25">
      <c r="D3864" s="33"/>
      <c r="F3864" s="206"/>
      <c r="H3864" s="39"/>
    </row>
    <row r="3865" spans="4:8" x14ac:dyDescent="0.25">
      <c r="D3865" s="33"/>
      <c r="F3865" s="206"/>
      <c r="H3865" s="39"/>
    </row>
    <row r="3866" spans="4:8" x14ac:dyDescent="0.25">
      <c r="D3866" s="33"/>
      <c r="F3866" s="206"/>
      <c r="H3866" s="39"/>
    </row>
    <row r="3867" spans="4:8" x14ac:dyDescent="0.25">
      <c r="D3867" s="33"/>
      <c r="F3867" s="206"/>
      <c r="H3867" s="39"/>
    </row>
    <row r="3868" spans="4:8" x14ac:dyDescent="0.25">
      <c r="D3868" s="33"/>
      <c r="F3868" s="206"/>
      <c r="H3868" s="39"/>
    </row>
    <row r="3869" spans="4:8" x14ac:dyDescent="0.25">
      <c r="D3869" s="33"/>
      <c r="F3869" s="206"/>
      <c r="H3869" s="39"/>
    </row>
    <row r="3870" spans="4:8" x14ac:dyDescent="0.25">
      <c r="D3870" s="33"/>
      <c r="F3870" s="206"/>
      <c r="H3870" s="39"/>
    </row>
    <row r="3871" spans="4:8" x14ac:dyDescent="0.25">
      <c r="D3871" s="33"/>
      <c r="F3871" s="206"/>
      <c r="H3871" s="39"/>
    </row>
    <row r="3872" spans="4:8" x14ac:dyDescent="0.25">
      <c r="D3872" s="33"/>
      <c r="F3872" s="206"/>
      <c r="H3872" s="39"/>
    </row>
    <row r="3873" spans="4:8" x14ac:dyDescent="0.25">
      <c r="D3873" s="33"/>
      <c r="F3873" s="206"/>
      <c r="H3873" s="39"/>
    </row>
    <row r="3874" spans="4:8" x14ac:dyDescent="0.25">
      <c r="D3874" s="33"/>
      <c r="F3874" s="206"/>
      <c r="H3874" s="39"/>
    </row>
    <row r="3875" spans="4:8" x14ac:dyDescent="0.25">
      <c r="D3875" s="33"/>
      <c r="F3875" s="206"/>
      <c r="H3875" s="39"/>
    </row>
    <row r="3876" spans="4:8" x14ac:dyDescent="0.25">
      <c r="D3876" s="33"/>
      <c r="F3876" s="206"/>
      <c r="H3876" s="39"/>
    </row>
    <row r="3877" spans="4:8" x14ac:dyDescent="0.25">
      <c r="D3877" s="33"/>
      <c r="F3877" s="206"/>
      <c r="H3877" s="39"/>
    </row>
    <row r="3878" spans="4:8" x14ac:dyDescent="0.25">
      <c r="D3878" s="33"/>
      <c r="F3878" s="206"/>
      <c r="H3878" s="39"/>
    </row>
    <row r="3879" spans="4:8" x14ac:dyDescent="0.25">
      <c r="D3879" s="33"/>
      <c r="F3879" s="206"/>
      <c r="H3879" s="39"/>
    </row>
    <row r="3880" spans="4:8" x14ac:dyDescent="0.25">
      <c r="D3880" s="33"/>
      <c r="F3880" s="206"/>
      <c r="H3880" s="39"/>
    </row>
    <row r="3881" spans="4:8" x14ac:dyDescent="0.25">
      <c r="D3881" s="33"/>
      <c r="F3881" s="206"/>
      <c r="H3881" s="39"/>
    </row>
    <row r="3882" spans="4:8" x14ac:dyDescent="0.25">
      <c r="D3882" s="33"/>
      <c r="F3882" s="206"/>
      <c r="H3882" s="39"/>
    </row>
    <row r="3883" spans="4:8" x14ac:dyDescent="0.25">
      <c r="D3883" s="33"/>
      <c r="F3883" s="206"/>
      <c r="H3883" s="39"/>
    </row>
    <row r="3884" spans="4:8" x14ac:dyDescent="0.25">
      <c r="D3884" s="33"/>
      <c r="F3884" s="206"/>
      <c r="H3884" s="39"/>
    </row>
    <row r="3885" spans="4:8" x14ac:dyDescent="0.25">
      <c r="D3885" s="33"/>
      <c r="F3885" s="206"/>
      <c r="H3885" s="39"/>
    </row>
    <row r="3886" spans="4:8" x14ac:dyDescent="0.25">
      <c r="D3886" s="33"/>
      <c r="F3886" s="206"/>
      <c r="H3886" s="39"/>
    </row>
    <row r="3887" spans="4:8" x14ac:dyDescent="0.25">
      <c r="D3887" s="33"/>
      <c r="F3887" s="206"/>
      <c r="H3887" s="39"/>
    </row>
    <row r="3888" spans="4:8" x14ac:dyDescent="0.25">
      <c r="D3888" s="33"/>
      <c r="F3888" s="206"/>
      <c r="H3888" s="39"/>
    </row>
    <row r="3889" spans="4:8" x14ac:dyDescent="0.25">
      <c r="D3889" s="33"/>
      <c r="F3889" s="206"/>
      <c r="H3889" s="39"/>
    </row>
    <row r="3890" spans="4:8" x14ac:dyDescent="0.25">
      <c r="D3890" s="33"/>
      <c r="F3890" s="206"/>
      <c r="H3890" s="39"/>
    </row>
    <row r="3891" spans="4:8" x14ac:dyDescent="0.25">
      <c r="D3891" s="33"/>
      <c r="F3891" s="206"/>
      <c r="H3891" s="39"/>
    </row>
    <row r="3892" spans="4:8" x14ac:dyDescent="0.25">
      <c r="D3892" s="33"/>
      <c r="F3892" s="206"/>
      <c r="H3892" s="39"/>
    </row>
    <row r="3893" spans="4:8" x14ac:dyDescent="0.25">
      <c r="D3893" s="33"/>
      <c r="F3893" s="206"/>
      <c r="H3893" s="39"/>
    </row>
    <row r="3894" spans="4:8" x14ac:dyDescent="0.25">
      <c r="D3894" s="33"/>
      <c r="F3894" s="206"/>
      <c r="H3894" s="39"/>
    </row>
    <row r="3895" spans="4:8" x14ac:dyDescent="0.25">
      <c r="D3895" s="33"/>
      <c r="F3895" s="206"/>
      <c r="H3895" s="39"/>
    </row>
    <row r="3896" spans="4:8" x14ac:dyDescent="0.25">
      <c r="D3896" s="33"/>
      <c r="F3896" s="206"/>
      <c r="H3896" s="39"/>
    </row>
    <row r="3897" spans="4:8" x14ac:dyDescent="0.25">
      <c r="D3897" s="33"/>
      <c r="F3897" s="206"/>
      <c r="H3897" s="39"/>
    </row>
    <row r="3898" spans="4:8" x14ac:dyDescent="0.25">
      <c r="D3898" s="33"/>
      <c r="F3898" s="206"/>
      <c r="H3898" s="39"/>
    </row>
    <row r="3899" spans="4:8" x14ac:dyDescent="0.25">
      <c r="D3899" s="33"/>
      <c r="F3899" s="206"/>
      <c r="H3899" s="39"/>
    </row>
    <row r="3900" spans="4:8" x14ac:dyDescent="0.25">
      <c r="D3900" s="33"/>
      <c r="F3900" s="206"/>
      <c r="H3900" s="39"/>
    </row>
    <row r="3901" spans="4:8" x14ac:dyDescent="0.25">
      <c r="D3901" s="33"/>
      <c r="F3901" s="206"/>
      <c r="H3901" s="39"/>
    </row>
    <row r="3902" spans="4:8" x14ac:dyDescent="0.25">
      <c r="D3902" s="33"/>
      <c r="F3902" s="206"/>
      <c r="H3902" s="39"/>
    </row>
    <row r="3903" spans="4:8" x14ac:dyDescent="0.25">
      <c r="D3903" s="33"/>
      <c r="F3903" s="206"/>
      <c r="H3903" s="39"/>
    </row>
    <row r="3904" spans="4:8" x14ac:dyDescent="0.25">
      <c r="D3904" s="33"/>
      <c r="F3904" s="206"/>
      <c r="H3904" s="39"/>
    </row>
    <row r="3905" spans="4:8" x14ac:dyDescent="0.25">
      <c r="D3905" s="33"/>
      <c r="F3905" s="206"/>
      <c r="H3905" s="39"/>
    </row>
    <row r="3906" spans="4:8" x14ac:dyDescent="0.25">
      <c r="D3906" s="33"/>
      <c r="F3906" s="206"/>
      <c r="H3906" s="39"/>
    </row>
    <row r="3907" spans="4:8" x14ac:dyDescent="0.25">
      <c r="D3907" s="33"/>
      <c r="F3907" s="206"/>
      <c r="H3907" s="39"/>
    </row>
    <row r="3908" spans="4:8" x14ac:dyDescent="0.25">
      <c r="D3908" s="33"/>
      <c r="F3908" s="206"/>
      <c r="H3908" s="39"/>
    </row>
    <row r="3909" spans="4:8" x14ac:dyDescent="0.25">
      <c r="D3909" s="33"/>
      <c r="F3909" s="206"/>
      <c r="H3909" s="39"/>
    </row>
    <row r="3910" spans="4:8" x14ac:dyDescent="0.25">
      <c r="D3910" s="33"/>
      <c r="F3910" s="206"/>
      <c r="H3910" s="39"/>
    </row>
    <row r="3911" spans="4:8" x14ac:dyDescent="0.25">
      <c r="D3911" s="33"/>
      <c r="F3911" s="206"/>
      <c r="H3911" s="39"/>
    </row>
    <row r="3912" spans="4:8" x14ac:dyDescent="0.25">
      <c r="D3912" s="33"/>
      <c r="F3912" s="206"/>
      <c r="H3912" s="39"/>
    </row>
    <row r="3913" spans="4:8" x14ac:dyDescent="0.25">
      <c r="D3913" s="33"/>
      <c r="F3913" s="206"/>
      <c r="H3913" s="39"/>
    </row>
    <row r="3914" spans="4:8" x14ac:dyDescent="0.25">
      <c r="D3914" s="33"/>
      <c r="F3914" s="206"/>
      <c r="H3914" s="39"/>
    </row>
    <row r="3915" spans="4:8" x14ac:dyDescent="0.25">
      <c r="D3915" s="33"/>
      <c r="F3915" s="206"/>
      <c r="H3915" s="39"/>
    </row>
    <row r="3916" spans="4:8" x14ac:dyDescent="0.25">
      <c r="D3916" s="33"/>
      <c r="F3916" s="206"/>
      <c r="H3916" s="39"/>
    </row>
    <row r="3917" spans="4:8" x14ac:dyDescent="0.25">
      <c r="D3917" s="33"/>
      <c r="F3917" s="206"/>
      <c r="H3917" s="39"/>
    </row>
    <row r="3918" spans="4:8" x14ac:dyDescent="0.25">
      <c r="D3918" s="33"/>
      <c r="F3918" s="206"/>
      <c r="H3918" s="39"/>
    </row>
    <row r="3919" spans="4:8" x14ac:dyDescent="0.25">
      <c r="D3919" s="33"/>
      <c r="F3919" s="206"/>
      <c r="H3919" s="39"/>
    </row>
    <row r="3920" spans="4:8" x14ac:dyDescent="0.25">
      <c r="D3920" s="33"/>
      <c r="F3920" s="206"/>
      <c r="H3920" s="39"/>
    </row>
    <row r="3921" spans="4:8" x14ac:dyDescent="0.25">
      <c r="D3921" s="33"/>
      <c r="F3921" s="206"/>
      <c r="H3921" s="39"/>
    </row>
    <row r="3922" spans="4:8" x14ac:dyDescent="0.25">
      <c r="D3922" s="33"/>
      <c r="F3922" s="206"/>
      <c r="H3922" s="39"/>
    </row>
    <row r="3923" spans="4:8" x14ac:dyDescent="0.25">
      <c r="D3923" s="33"/>
      <c r="F3923" s="206"/>
      <c r="H3923" s="39"/>
    </row>
    <row r="3924" spans="4:8" x14ac:dyDescent="0.25">
      <c r="D3924" s="33"/>
      <c r="F3924" s="206"/>
      <c r="H3924" s="39"/>
    </row>
    <row r="3925" spans="4:8" x14ac:dyDescent="0.25">
      <c r="D3925" s="33"/>
      <c r="F3925" s="206"/>
      <c r="H3925" s="39"/>
    </row>
    <row r="3926" spans="4:8" x14ac:dyDescent="0.25">
      <c r="D3926" s="33"/>
      <c r="F3926" s="206"/>
      <c r="H3926" s="39"/>
    </row>
    <row r="3927" spans="4:8" x14ac:dyDescent="0.25">
      <c r="D3927" s="33"/>
      <c r="F3927" s="206"/>
      <c r="H3927" s="39"/>
    </row>
    <row r="3928" spans="4:8" x14ac:dyDescent="0.25">
      <c r="D3928" s="33"/>
      <c r="F3928" s="206"/>
      <c r="H3928" s="39"/>
    </row>
    <row r="3929" spans="4:8" x14ac:dyDescent="0.25">
      <c r="D3929" s="33"/>
      <c r="F3929" s="206"/>
      <c r="H3929" s="39"/>
    </row>
    <row r="3930" spans="4:8" x14ac:dyDescent="0.25">
      <c r="D3930" s="33"/>
      <c r="F3930" s="206"/>
      <c r="H3930" s="39"/>
    </row>
    <row r="3931" spans="4:8" x14ac:dyDescent="0.25">
      <c r="D3931" s="33"/>
      <c r="F3931" s="206"/>
      <c r="H3931" s="39"/>
    </row>
    <row r="3932" spans="4:8" x14ac:dyDescent="0.25">
      <c r="D3932" s="33"/>
      <c r="F3932" s="206"/>
      <c r="H3932" s="39"/>
    </row>
    <row r="3933" spans="4:8" x14ac:dyDescent="0.25">
      <c r="D3933" s="33"/>
      <c r="F3933" s="206"/>
      <c r="H3933" s="39"/>
    </row>
    <row r="3934" spans="4:8" x14ac:dyDescent="0.25">
      <c r="D3934" s="33"/>
      <c r="F3934" s="206"/>
      <c r="H3934" s="39"/>
    </row>
    <row r="3935" spans="4:8" x14ac:dyDescent="0.25">
      <c r="D3935" s="33"/>
      <c r="F3935" s="206"/>
      <c r="H3935" s="39"/>
    </row>
    <row r="3936" spans="4:8" x14ac:dyDescent="0.25">
      <c r="D3936" s="33"/>
      <c r="F3936" s="206"/>
      <c r="H3936" s="39"/>
    </row>
    <row r="3937" spans="4:8" x14ac:dyDescent="0.25">
      <c r="D3937" s="33"/>
      <c r="F3937" s="206"/>
      <c r="H3937" s="39"/>
    </row>
    <row r="3938" spans="4:8" x14ac:dyDescent="0.25">
      <c r="D3938" s="33"/>
      <c r="F3938" s="206"/>
      <c r="H3938" s="39"/>
    </row>
    <row r="3939" spans="4:8" x14ac:dyDescent="0.25">
      <c r="D3939" s="33"/>
      <c r="F3939" s="206"/>
      <c r="H3939" s="39"/>
    </row>
    <row r="3940" spans="4:8" x14ac:dyDescent="0.25">
      <c r="D3940" s="33"/>
      <c r="F3940" s="206"/>
      <c r="H3940" s="39"/>
    </row>
    <row r="3941" spans="4:8" x14ac:dyDescent="0.25">
      <c r="D3941" s="33"/>
      <c r="F3941" s="206"/>
      <c r="H3941" s="39"/>
    </row>
    <row r="3942" spans="4:8" x14ac:dyDescent="0.25">
      <c r="D3942" s="33"/>
      <c r="F3942" s="206"/>
      <c r="H3942" s="39"/>
    </row>
    <row r="3943" spans="4:8" x14ac:dyDescent="0.25">
      <c r="D3943" s="33"/>
      <c r="F3943" s="206"/>
      <c r="H3943" s="39"/>
    </row>
    <row r="3944" spans="4:8" x14ac:dyDescent="0.25">
      <c r="D3944" s="33"/>
      <c r="F3944" s="206"/>
      <c r="H3944" s="39"/>
    </row>
    <row r="3945" spans="4:8" x14ac:dyDescent="0.25">
      <c r="D3945" s="33"/>
      <c r="F3945" s="206"/>
      <c r="H3945" s="39"/>
    </row>
    <row r="3946" spans="4:8" x14ac:dyDescent="0.25">
      <c r="D3946" s="33"/>
      <c r="F3946" s="206"/>
      <c r="H3946" s="39"/>
    </row>
    <row r="3947" spans="4:8" x14ac:dyDescent="0.25">
      <c r="D3947" s="33"/>
      <c r="F3947" s="206"/>
      <c r="H3947" s="39"/>
    </row>
    <row r="3948" spans="4:8" x14ac:dyDescent="0.25">
      <c r="D3948" s="33"/>
      <c r="F3948" s="206"/>
      <c r="H3948" s="39"/>
    </row>
    <row r="3949" spans="4:8" x14ac:dyDescent="0.25">
      <c r="D3949" s="33"/>
      <c r="F3949" s="206"/>
      <c r="H3949" s="39"/>
    </row>
    <row r="3950" spans="4:8" x14ac:dyDescent="0.25">
      <c r="D3950" s="33"/>
      <c r="F3950" s="206"/>
      <c r="H3950" s="39"/>
    </row>
    <row r="3951" spans="4:8" x14ac:dyDescent="0.25">
      <c r="D3951" s="33"/>
      <c r="F3951" s="206"/>
      <c r="H3951" s="39"/>
    </row>
    <row r="3952" spans="4:8" x14ac:dyDescent="0.25">
      <c r="D3952" s="33"/>
      <c r="F3952" s="206"/>
      <c r="H3952" s="39"/>
    </row>
    <row r="3953" spans="4:8" x14ac:dyDescent="0.25">
      <c r="D3953" s="33"/>
      <c r="F3953" s="206"/>
      <c r="H3953" s="39"/>
    </row>
    <row r="3954" spans="4:8" x14ac:dyDescent="0.25">
      <c r="D3954" s="33"/>
      <c r="F3954" s="206"/>
      <c r="H3954" s="39"/>
    </row>
    <row r="3955" spans="4:8" x14ac:dyDescent="0.25">
      <c r="D3955" s="33"/>
      <c r="F3955" s="206"/>
      <c r="H3955" s="39"/>
    </row>
    <row r="3956" spans="4:8" x14ac:dyDescent="0.25">
      <c r="D3956" s="33"/>
      <c r="F3956" s="206"/>
      <c r="H3956" s="39"/>
    </row>
    <row r="3957" spans="4:8" x14ac:dyDescent="0.25">
      <c r="D3957" s="33"/>
      <c r="F3957" s="206"/>
      <c r="H3957" s="39"/>
    </row>
    <row r="3958" spans="4:8" x14ac:dyDescent="0.25">
      <c r="D3958" s="33"/>
      <c r="F3958" s="206"/>
      <c r="H3958" s="39"/>
    </row>
    <row r="3959" spans="4:8" x14ac:dyDescent="0.25">
      <c r="D3959" s="33"/>
      <c r="F3959" s="206"/>
      <c r="H3959" s="39"/>
    </row>
    <row r="3960" spans="4:8" x14ac:dyDescent="0.25">
      <c r="D3960" s="33"/>
      <c r="F3960" s="206"/>
      <c r="H3960" s="39"/>
    </row>
    <row r="3961" spans="4:8" x14ac:dyDescent="0.25">
      <c r="D3961" s="33"/>
      <c r="F3961" s="206"/>
      <c r="H3961" s="39"/>
    </row>
    <row r="3962" spans="4:8" x14ac:dyDescent="0.25">
      <c r="D3962" s="33"/>
      <c r="F3962" s="206"/>
      <c r="H3962" s="39"/>
    </row>
    <row r="3963" spans="4:8" x14ac:dyDescent="0.25">
      <c r="D3963" s="33"/>
      <c r="F3963" s="206"/>
      <c r="H3963" s="39"/>
    </row>
    <row r="3964" spans="4:8" x14ac:dyDescent="0.25">
      <c r="D3964" s="33"/>
      <c r="F3964" s="206"/>
      <c r="H3964" s="39"/>
    </row>
    <row r="3965" spans="4:8" x14ac:dyDescent="0.25">
      <c r="D3965" s="33"/>
      <c r="F3965" s="206"/>
      <c r="H3965" s="39"/>
    </row>
    <row r="3966" spans="4:8" x14ac:dyDescent="0.25">
      <c r="D3966" s="33"/>
      <c r="F3966" s="206"/>
      <c r="H3966" s="39"/>
    </row>
    <row r="3967" spans="4:8" x14ac:dyDescent="0.25">
      <c r="D3967" s="33"/>
      <c r="F3967" s="206"/>
      <c r="H3967" s="39"/>
    </row>
    <row r="3968" spans="4:8" x14ac:dyDescent="0.25">
      <c r="D3968" s="33"/>
      <c r="F3968" s="206"/>
      <c r="H3968" s="39"/>
    </row>
    <row r="3969" spans="4:8" x14ac:dyDescent="0.25">
      <c r="D3969" s="33"/>
      <c r="F3969" s="206"/>
      <c r="H3969" s="39"/>
    </row>
    <row r="3970" spans="4:8" x14ac:dyDescent="0.25">
      <c r="D3970" s="33"/>
      <c r="F3970" s="206"/>
      <c r="H3970" s="39"/>
    </row>
    <row r="3971" spans="4:8" x14ac:dyDescent="0.25">
      <c r="D3971" s="33"/>
      <c r="F3971" s="206"/>
      <c r="H3971" s="39"/>
    </row>
    <row r="3972" spans="4:8" x14ac:dyDescent="0.25">
      <c r="D3972" s="33"/>
      <c r="F3972" s="206"/>
      <c r="H3972" s="39"/>
    </row>
    <row r="3973" spans="4:8" x14ac:dyDescent="0.25">
      <c r="D3973" s="33"/>
      <c r="F3973" s="206"/>
      <c r="H3973" s="39"/>
    </row>
    <row r="3974" spans="4:8" x14ac:dyDescent="0.25">
      <c r="D3974" s="33"/>
      <c r="F3974" s="206"/>
      <c r="H3974" s="39"/>
    </row>
    <row r="3975" spans="4:8" x14ac:dyDescent="0.25">
      <c r="D3975" s="33"/>
      <c r="F3975" s="206"/>
      <c r="H3975" s="39"/>
    </row>
    <row r="3976" spans="4:8" x14ac:dyDescent="0.25">
      <c r="D3976" s="33"/>
      <c r="F3976" s="206"/>
      <c r="H3976" s="39"/>
    </row>
    <row r="3977" spans="4:8" x14ac:dyDescent="0.25">
      <c r="D3977" s="33"/>
      <c r="F3977" s="206"/>
      <c r="H3977" s="39"/>
    </row>
    <row r="3978" spans="4:8" x14ac:dyDescent="0.25">
      <c r="D3978" s="33"/>
      <c r="F3978" s="206"/>
      <c r="H3978" s="39"/>
    </row>
    <row r="3979" spans="4:8" x14ac:dyDescent="0.25">
      <c r="D3979" s="33"/>
      <c r="F3979" s="206"/>
      <c r="H3979" s="39"/>
    </row>
    <row r="3980" spans="4:8" x14ac:dyDescent="0.25">
      <c r="D3980" s="33"/>
      <c r="F3980" s="206"/>
      <c r="H3980" s="39"/>
    </row>
    <row r="3981" spans="4:8" x14ac:dyDescent="0.25">
      <c r="D3981" s="33"/>
      <c r="F3981" s="206"/>
      <c r="H3981" s="39"/>
    </row>
    <row r="3982" spans="4:8" x14ac:dyDescent="0.25">
      <c r="D3982" s="33"/>
      <c r="F3982" s="206"/>
      <c r="H3982" s="39"/>
    </row>
    <row r="3983" spans="4:8" x14ac:dyDescent="0.25">
      <c r="D3983" s="33"/>
      <c r="F3983" s="206"/>
      <c r="H3983" s="39"/>
    </row>
    <row r="3984" spans="4:8" x14ac:dyDescent="0.25">
      <c r="D3984" s="33"/>
      <c r="F3984" s="206"/>
      <c r="H3984" s="39"/>
    </row>
    <row r="3985" spans="4:8" x14ac:dyDescent="0.25">
      <c r="D3985" s="33"/>
      <c r="F3985" s="206"/>
      <c r="H3985" s="39"/>
    </row>
    <row r="3986" spans="4:8" x14ac:dyDescent="0.25">
      <c r="D3986" s="33"/>
      <c r="F3986" s="206"/>
      <c r="H3986" s="39"/>
    </row>
    <row r="3987" spans="4:8" x14ac:dyDescent="0.25">
      <c r="D3987" s="33"/>
      <c r="F3987" s="206"/>
      <c r="H3987" s="39"/>
    </row>
    <row r="3988" spans="4:8" x14ac:dyDescent="0.25">
      <c r="D3988" s="33"/>
      <c r="F3988" s="206"/>
      <c r="H3988" s="39"/>
    </row>
    <row r="3989" spans="4:8" x14ac:dyDescent="0.25">
      <c r="D3989" s="33"/>
      <c r="F3989" s="206"/>
      <c r="H3989" s="39"/>
    </row>
    <row r="3990" spans="4:8" x14ac:dyDescent="0.25">
      <c r="D3990" s="33"/>
      <c r="F3990" s="206"/>
      <c r="H3990" s="39"/>
    </row>
    <row r="3991" spans="4:8" x14ac:dyDescent="0.25">
      <c r="D3991" s="33"/>
      <c r="F3991" s="206"/>
      <c r="H3991" s="39"/>
    </row>
    <row r="3992" spans="4:8" x14ac:dyDescent="0.25">
      <c r="D3992" s="33"/>
      <c r="F3992" s="206"/>
      <c r="H3992" s="39"/>
    </row>
    <row r="3993" spans="4:8" x14ac:dyDescent="0.25">
      <c r="D3993" s="33"/>
      <c r="F3993" s="206"/>
      <c r="H3993" s="39"/>
    </row>
    <row r="3994" spans="4:8" x14ac:dyDescent="0.25">
      <c r="D3994" s="33"/>
      <c r="F3994" s="206"/>
      <c r="H3994" s="39"/>
    </row>
    <row r="3995" spans="4:8" x14ac:dyDescent="0.25">
      <c r="D3995" s="33"/>
      <c r="F3995" s="206"/>
      <c r="H3995" s="39"/>
    </row>
    <row r="3996" spans="4:8" x14ac:dyDescent="0.25">
      <c r="D3996" s="33"/>
      <c r="F3996" s="206"/>
      <c r="H3996" s="39"/>
    </row>
    <row r="3997" spans="4:8" x14ac:dyDescent="0.25">
      <c r="D3997" s="33"/>
      <c r="F3997" s="206"/>
      <c r="H3997" s="39"/>
    </row>
    <row r="3998" spans="4:8" x14ac:dyDescent="0.25">
      <c r="D3998" s="33"/>
      <c r="F3998" s="206"/>
      <c r="H3998" s="39"/>
    </row>
    <row r="3999" spans="4:8" x14ac:dyDescent="0.25">
      <c r="D3999" s="33"/>
      <c r="F3999" s="206"/>
      <c r="H3999" s="39"/>
    </row>
    <row r="4000" spans="4:8" x14ac:dyDescent="0.25">
      <c r="D4000" s="33"/>
      <c r="F4000" s="206"/>
      <c r="H4000" s="39"/>
    </row>
    <row r="4001" spans="4:8" x14ac:dyDescent="0.25">
      <c r="D4001" s="33"/>
      <c r="F4001" s="206"/>
      <c r="H4001" s="39"/>
    </row>
    <row r="4002" spans="4:8" x14ac:dyDescent="0.25">
      <c r="D4002" s="33"/>
      <c r="F4002" s="206"/>
      <c r="H4002" s="39"/>
    </row>
    <row r="4003" spans="4:8" x14ac:dyDescent="0.25">
      <c r="D4003" s="33"/>
      <c r="F4003" s="206"/>
      <c r="H4003" s="39"/>
    </row>
    <row r="4004" spans="4:8" x14ac:dyDescent="0.25">
      <c r="D4004" s="33"/>
      <c r="F4004" s="206"/>
      <c r="H4004" s="39"/>
    </row>
    <row r="4005" spans="4:8" x14ac:dyDescent="0.25">
      <c r="D4005" s="33"/>
      <c r="F4005" s="206"/>
      <c r="H4005" s="39"/>
    </row>
    <row r="4006" spans="4:8" x14ac:dyDescent="0.25">
      <c r="D4006" s="33"/>
      <c r="F4006" s="206"/>
      <c r="H4006" s="39"/>
    </row>
    <row r="4007" spans="4:8" x14ac:dyDescent="0.25">
      <c r="D4007" s="33"/>
      <c r="F4007" s="206"/>
      <c r="H4007" s="39"/>
    </row>
    <row r="4008" spans="4:8" x14ac:dyDescent="0.25">
      <c r="D4008" s="33"/>
      <c r="F4008" s="206"/>
      <c r="H4008" s="39"/>
    </row>
    <row r="4009" spans="4:8" x14ac:dyDescent="0.25">
      <c r="D4009" s="33"/>
      <c r="F4009" s="206"/>
      <c r="H4009" s="39"/>
    </row>
    <row r="4010" spans="4:8" x14ac:dyDescent="0.25">
      <c r="D4010" s="33"/>
      <c r="F4010" s="206"/>
      <c r="H4010" s="39"/>
    </row>
    <row r="4011" spans="4:8" x14ac:dyDescent="0.25">
      <c r="D4011" s="33"/>
      <c r="F4011" s="206"/>
      <c r="H4011" s="39"/>
    </row>
    <row r="4012" spans="4:8" x14ac:dyDescent="0.25">
      <c r="D4012" s="33"/>
      <c r="F4012" s="206"/>
      <c r="H4012" s="39"/>
    </row>
    <row r="4013" spans="4:8" x14ac:dyDescent="0.25">
      <c r="D4013" s="33"/>
      <c r="F4013" s="206"/>
      <c r="H4013" s="39"/>
    </row>
    <row r="4014" spans="4:8" x14ac:dyDescent="0.25">
      <c r="D4014" s="33"/>
      <c r="F4014" s="206"/>
      <c r="H4014" s="39"/>
    </row>
    <row r="4015" spans="4:8" x14ac:dyDescent="0.25">
      <c r="D4015" s="33"/>
      <c r="F4015" s="206"/>
      <c r="H4015" s="39"/>
    </row>
    <row r="4016" spans="4:8" x14ac:dyDescent="0.25">
      <c r="D4016" s="33"/>
      <c r="F4016" s="206"/>
      <c r="H4016" s="39"/>
    </row>
    <row r="4017" spans="4:8" x14ac:dyDescent="0.25">
      <c r="D4017" s="33"/>
      <c r="F4017" s="206"/>
      <c r="H4017" s="39"/>
    </row>
    <row r="4018" spans="4:8" x14ac:dyDescent="0.25">
      <c r="D4018" s="33"/>
      <c r="F4018" s="206"/>
      <c r="H4018" s="39"/>
    </row>
    <row r="4019" spans="4:8" x14ac:dyDescent="0.25">
      <c r="D4019" s="33"/>
      <c r="F4019" s="206"/>
      <c r="H4019" s="39"/>
    </row>
    <row r="4020" spans="4:8" x14ac:dyDescent="0.25">
      <c r="D4020" s="33"/>
      <c r="F4020" s="206"/>
      <c r="H4020" s="39"/>
    </row>
    <row r="4021" spans="4:8" x14ac:dyDescent="0.25">
      <c r="D4021" s="33"/>
      <c r="F4021" s="206"/>
      <c r="H4021" s="39"/>
    </row>
    <row r="4022" spans="4:8" x14ac:dyDescent="0.25">
      <c r="D4022" s="33"/>
      <c r="F4022" s="206"/>
      <c r="H4022" s="39"/>
    </row>
    <row r="4023" spans="4:8" x14ac:dyDescent="0.25">
      <c r="D4023" s="33"/>
      <c r="F4023" s="206"/>
      <c r="H4023" s="39"/>
    </row>
    <row r="4024" spans="4:8" x14ac:dyDescent="0.25">
      <c r="D4024" s="33"/>
      <c r="F4024" s="206"/>
      <c r="H4024" s="39"/>
    </row>
    <row r="4025" spans="4:8" x14ac:dyDescent="0.25">
      <c r="D4025" s="33"/>
      <c r="F4025" s="206"/>
      <c r="H4025" s="39"/>
    </row>
    <row r="4026" spans="4:8" x14ac:dyDescent="0.25">
      <c r="D4026" s="33"/>
      <c r="F4026" s="206"/>
      <c r="H4026" s="39"/>
    </row>
    <row r="4027" spans="4:8" x14ac:dyDescent="0.25">
      <c r="D4027" s="33"/>
      <c r="F4027" s="206"/>
      <c r="H4027" s="39"/>
    </row>
    <row r="4028" spans="4:8" x14ac:dyDescent="0.25">
      <c r="D4028" s="33"/>
      <c r="F4028" s="206"/>
      <c r="H4028" s="39"/>
    </row>
    <row r="4029" spans="4:8" x14ac:dyDescent="0.25">
      <c r="D4029" s="33"/>
      <c r="F4029" s="206"/>
      <c r="H4029" s="39"/>
    </row>
    <row r="4030" spans="4:8" x14ac:dyDescent="0.25">
      <c r="D4030" s="33"/>
      <c r="F4030" s="206"/>
      <c r="H4030" s="39"/>
    </row>
    <row r="4031" spans="4:8" x14ac:dyDescent="0.25">
      <c r="D4031" s="33"/>
      <c r="F4031" s="206"/>
      <c r="H4031" s="39"/>
    </row>
    <row r="4032" spans="4:8" x14ac:dyDescent="0.25">
      <c r="D4032" s="33"/>
      <c r="F4032" s="206"/>
      <c r="H4032" s="39"/>
    </row>
    <row r="4033" spans="4:8" x14ac:dyDescent="0.25">
      <c r="D4033" s="33"/>
      <c r="F4033" s="206"/>
      <c r="H4033" s="39"/>
    </row>
    <row r="4034" spans="4:8" x14ac:dyDescent="0.25">
      <c r="D4034" s="33"/>
      <c r="F4034" s="206"/>
      <c r="H4034" s="39"/>
    </row>
    <row r="4035" spans="4:8" x14ac:dyDescent="0.25">
      <c r="D4035" s="33"/>
      <c r="F4035" s="206"/>
      <c r="H4035" s="39"/>
    </row>
    <row r="4036" spans="4:8" x14ac:dyDescent="0.25">
      <c r="D4036" s="33"/>
      <c r="F4036" s="206"/>
      <c r="H4036" s="39"/>
    </row>
    <row r="4037" spans="4:8" x14ac:dyDescent="0.25">
      <c r="D4037" s="33"/>
      <c r="F4037" s="206"/>
      <c r="H4037" s="39"/>
    </row>
    <row r="4038" spans="4:8" x14ac:dyDescent="0.25">
      <c r="D4038" s="33"/>
      <c r="F4038" s="206"/>
      <c r="H4038" s="39"/>
    </row>
    <row r="4039" spans="4:8" x14ac:dyDescent="0.25">
      <c r="D4039" s="33"/>
      <c r="F4039" s="206"/>
      <c r="H4039" s="39"/>
    </row>
    <row r="4040" spans="4:8" x14ac:dyDescent="0.25">
      <c r="D4040" s="33"/>
      <c r="F4040" s="206"/>
      <c r="H4040" s="39"/>
    </row>
    <row r="4041" spans="4:8" x14ac:dyDescent="0.25">
      <c r="D4041" s="33"/>
      <c r="F4041" s="206"/>
      <c r="H4041" s="39"/>
    </row>
    <row r="4042" spans="4:8" x14ac:dyDescent="0.25">
      <c r="D4042" s="33"/>
      <c r="F4042" s="206"/>
      <c r="H4042" s="39"/>
    </row>
    <row r="4043" spans="4:8" x14ac:dyDescent="0.25">
      <c r="D4043" s="33"/>
      <c r="F4043" s="206"/>
      <c r="H4043" s="39"/>
    </row>
    <row r="4044" spans="4:8" x14ac:dyDescent="0.25">
      <c r="D4044" s="33"/>
      <c r="F4044" s="206"/>
      <c r="H4044" s="39"/>
    </row>
    <row r="4045" spans="4:8" x14ac:dyDescent="0.25">
      <c r="D4045" s="33"/>
      <c r="F4045" s="206"/>
      <c r="H4045" s="39"/>
    </row>
    <row r="4046" spans="4:8" x14ac:dyDescent="0.25">
      <c r="D4046" s="33"/>
      <c r="F4046" s="206"/>
      <c r="H4046" s="39"/>
    </row>
    <row r="4047" spans="4:8" x14ac:dyDescent="0.25">
      <c r="D4047" s="33"/>
      <c r="F4047" s="206"/>
      <c r="H4047" s="39"/>
    </row>
    <row r="4048" spans="4:8" x14ac:dyDescent="0.25">
      <c r="D4048" s="33"/>
      <c r="F4048" s="206"/>
      <c r="H4048" s="39"/>
    </row>
    <row r="4049" spans="4:8" x14ac:dyDescent="0.25">
      <c r="D4049" s="33"/>
      <c r="F4049" s="206"/>
      <c r="H4049" s="39"/>
    </row>
    <row r="4050" spans="4:8" x14ac:dyDescent="0.25">
      <c r="D4050" s="33"/>
      <c r="F4050" s="206"/>
      <c r="H4050" s="39"/>
    </row>
    <row r="4051" spans="4:8" x14ac:dyDescent="0.25">
      <c r="D4051" s="33"/>
      <c r="F4051" s="206"/>
      <c r="H4051" s="39"/>
    </row>
    <row r="4052" spans="4:8" x14ac:dyDescent="0.25">
      <c r="D4052" s="33"/>
      <c r="F4052" s="206"/>
      <c r="H4052" s="39"/>
    </row>
    <row r="4053" spans="4:8" x14ac:dyDescent="0.25">
      <c r="D4053" s="33"/>
      <c r="F4053" s="206"/>
      <c r="H4053" s="39"/>
    </row>
    <row r="4054" spans="4:8" x14ac:dyDescent="0.25">
      <c r="D4054" s="33"/>
      <c r="F4054" s="206"/>
      <c r="H4054" s="39"/>
    </row>
    <row r="4055" spans="4:8" x14ac:dyDescent="0.25">
      <c r="D4055" s="33"/>
      <c r="F4055" s="206"/>
      <c r="H4055" s="39"/>
    </row>
    <row r="4056" spans="4:8" x14ac:dyDescent="0.25">
      <c r="D4056" s="33"/>
      <c r="F4056" s="206"/>
      <c r="H4056" s="39"/>
    </row>
    <row r="4057" spans="4:8" x14ac:dyDescent="0.25">
      <c r="D4057" s="33"/>
      <c r="F4057" s="206"/>
      <c r="H4057" s="39"/>
    </row>
    <row r="4058" spans="4:8" x14ac:dyDescent="0.25">
      <c r="D4058" s="33"/>
      <c r="F4058" s="206"/>
      <c r="H4058" s="39"/>
    </row>
    <row r="4059" spans="4:8" x14ac:dyDescent="0.25">
      <c r="D4059" s="33"/>
      <c r="F4059" s="206"/>
      <c r="H4059" s="39"/>
    </row>
    <row r="4060" spans="4:8" x14ac:dyDescent="0.25">
      <c r="D4060" s="33"/>
      <c r="F4060" s="206"/>
      <c r="H4060" s="39"/>
    </row>
    <row r="4061" spans="4:8" x14ac:dyDescent="0.25">
      <c r="D4061" s="33"/>
      <c r="F4061" s="206"/>
      <c r="H4061" s="39"/>
    </row>
    <row r="4062" spans="4:8" x14ac:dyDescent="0.25">
      <c r="D4062" s="33"/>
      <c r="F4062" s="206"/>
      <c r="H4062" s="39"/>
    </row>
    <row r="4063" spans="4:8" x14ac:dyDescent="0.25">
      <c r="D4063" s="33"/>
      <c r="F4063" s="206"/>
      <c r="H4063" s="39"/>
    </row>
    <row r="4064" spans="4:8" x14ac:dyDescent="0.25">
      <c r="D4064" s="33"/>
      <c r="F4064" s="206"/>
      <c r="H4064" s="39"/>
    </row>
    <row r="4065" spans="4:8" x14ac:dyDescent="0.25">
      <c r="D4065" s="33"/>
      <c r="F4065" s="206"/>
      <c r="H4065" s="39"/>
    </row>
    <row r="4066" spans="4:8" x14ac:dyDescent="0.25">
      <c r="D4066" s="33"/>
      <c r="F4066" s="206"/>
      <c r="H4066" s="39"/>
    </row>
    <row r="4067" spans="4:8" x14ac:dyDescent="0.25">
      <c r="D4067" s="33"/>
      <c r="F4067" s="206"/>
      <c r="H4067" s="39"/>
    </row>
    <row r="4068" spans="4:8" x14ac:dyDescent="0.25">
      <c r="D4068" s="33"/>
      <c r="F4068" s="206"/>
      <c r="H4068" s="39"/>
    </row>
    <row r="4069" spans="4:8" x14ac:dyDescent="0.25">
      <c r="D4069" s="33"/>
      <c r="F4069" s="206"/>
      <c r="H4069" s="39"/>
    </row>
    <row r="4070" spans="4:8" x14ac:dyDescent="0.25">
      <c r="D4070" s="33"/>
      <c r="F4070" s="206"/>
      <c r="H4070" s="39"/>
    </row>
    <row r="4071" spans="4:8" x14ac:dyDescent="0.25">
      <c r="D4071" s="33"/>
      <c r="F4071" s="206"/>
      <c r="H4071" s="39"/>
    </row>
    <row r="4072" spans="4:8" x14ac:dyDescent="0.25">
      <c r="D4072" s="33"/>
      <c r="F4072" s="206"/>
      <c r="H4072" s="39"/>
    </row>
    <row r="4073" spans="4:8" x14ac:dyDescent="0.25">
      <c r="D4073" s="33"/>
      <c r="F4073" s="206"/>
      <c r="H4073" s="39"/>
    </row>
    <row r="4074" spans="4:8" x14ac:dyDescent="0.25">
      <c r="D4074" s="33"/>
      <c r="F4074" s="206"/>
      <c r="H4074" s="39"/>
    </row>
    <row r="4075" spans="4:8" x14ac:dyDescent="0.25">
      <c r="D4075" s="33"/>
      <c r="F4075" s="206"/>
      <c r="H4075" s="39"/>
    </row>
    <row r="4076" spans="4:8" x14ac:dyDescent="0.25">
      <c r="D4076" s="33"/>
      <c r="F4076" s="206"/>
      <c r="H4076" s="39"/>
    </row>
    <row r="4077" spans="4:8" x14ac:dyDescent="0.25">
      <c r="D4077" s="33"/>
      <c r="F4077" s="206"/>
      <c r="H4077" s="39"/>
    </row>
    <row r="4078" spans="4:8" x14ac:dyDescent="0.25">
      <c r="D4078" s="33"/>
      <c r="F4078" s="206"/>
      <c r="H4078" s="39"/>
    </row>
    <row r="4079" spans="4:8" x14ac:dyDescent="0.25">
      <c r="D4079" s="33"/>
      <c r="F4079" s="206"/>
      <c r="H4079" s="39"/>
    </row>
    <row r="4080" spans="4:8" x14ac:dyDescent="0.25">
      <c r="D4080" s="33"/>
      <c r="F4080" s="206"/>
      <c r="H4080" s="39"/>
    </row>
    <row r="4081" spans="4:8" x14ac:dyDescent="0.25">
      <c r="D4081" s="33"/>
      <c r="F4081" s="206"/>
      <c r="H4081" s="39"/>
    </row>
    <row r="4082" spans="4:8" x14ac:dyDescent="0.25">
      <c r="D4082" s="33"/>
      <c r="F4082" s="206"/>
      <c r="H4082" s="39"/>
    </row>
    <row r="4083" spans="4:8" x14ac:dyDescent="0.25">
      <c r="D4083" s="33"/>
      <c r="F4083" s="206"/>
      <c r="H4083" s="39"/>
    </row>
    <row r="4084" spans="4:8" x14ac:dyDescent="0.25">
      <c r="D4084" s="33"/>
      <c r="F4084" s="206"/>
      <c r="H4084" s="39"/>
    </row>
    <row r="4085" spans="4:8" x14ac:dyDescent="0.25">
      <c r="D4085" s="33"/>
      <c r="F4085" s="206"/>
      <c r="H4085" s="39"/>
    </row>
    <row r="4086" spans="4:8" x14ac:dyDescent="0.25">
      <c r="D4086" s="33"/>
      <c r="F4086" s="206"/>
      <c r="H4086" s="39"/>
    </row>
    <row r="4087" spans="4:8" x14ac:dyDescent="0.25">
      <c r="D4087" s="33"/>
      <c r="F4087" s="206"/>
      <c r="H4087" s="39"/>
    </row>
    <row r="4088" spans="4:8" x14ac:dyDescent="0.25">
      <c r="D4088" s="33"/>
      <c r="F4088" s="206"/>
      <c r="H4088" s="39"/>
    </row>
    <row r="4089" spans="4:8" x14ac:dyDescent="0.25">
      <c r="D4089" s="33"/>
      <c r="F4089" s="206"/>
      <c r="H4089" s="39"/>
    </row>
    <row r="4090" spans="4:8" x14ac:dyDescent="0.25">
      <c r="D4090" s="33"/>
      <c r="F4090" s="206"/>
      <c r="H4090" s="39"/>
    </row>
    <row r="4091" spans="4:8" x14ac:dyDescent="0.25">
      <c r="D4091" s="33"/>
      <c r="F4091" s="206"/>
      <c r="H4091" s="39"/>
    </row>
    <row r="4092" spans="4:8" x14ac:dyDescent="0.25">
      <c r="D4092" s="33"/>
      <c r="F4092" s="206"/>
      <c r="H4092" s="39"/>
    </row>
    <row r="4093" spans="4:8" x14ac:dyDescent="0.25">
      <c r="D4093" s="33"/>
      <c r="F4093" s="206"/>
      <c r="H4093" s="39"/>
    </row>
    <row r="4094" spans="4:8" x14ac:dyDescent="0.25">
      <c r="D4094" s="33"/>
      <c r="F4094" s="206"/>
      <c r="H4094" s="39"/>
    </row>
    <row r="4095" spans="4:8" x14ac:dyDescent="0.25">
      <c r="D4095" s="33"/>
      <c r="F4095" s="206"/>
      <c r="H4095" s="39"/>
    </row>
    <row r="4096" spans="4:8" x14ac:dyDescent="0.25">
      <c r="D4096" s="33"/>
      <c r="F4096" s="206"/>
      <c r="H4096" s="39"/>
    </row>
    <row r="4097" spans="4:8" x14ac:dyDescent="0.25">
      <c r="D4097" s="33"/>
      <c r="F4097" s="206"/>
      <c r="H4097" s="39"/>
    </row>
    <row r="4098" spans="4:8" x14ac:dyDescent="0.25">
      <c r="D4098" s="33"/>
      <c r="F4098" s="206"/>
      <c r="H4098" s="39"/>
    </row>
    <row r="4099" spans="4:8" x14ac:dyDescent="0.25">
      <c r="D4099" s="33"/>
      <c r="F4099" s="206"/>
      <c r="H4099" s="39"/>
    </row>
    <row r="4100" spans="4:8" x14ac:dyDescent="0.25">
      <c r="D4100" s="33"/>
      <c r="F4100" s="206"/>
      <c r="H4100" s="39"/>
    </row>
    <row r="4101" spans="4:8" x14ac:dyDescent="0.25">
      <c r="D4101" s="33"/>
      <c r="F4101" s="206"/>
      <c r="H4101" s="39"/>
    </row>
    <row r="4102" spans="4:8" x14ac:dyDescent="0.25">
      <c r="D4102" s="33"/>
      <c r="F4102" s="206"/>
      <c r="H4102" s="39"/>
    </row>
    <row r="4103" spans="4:8" x14ac:dyDescent="0.25">
      <c r="D4103" s="33"/>
      <c r="F4103" s="206"/>
      <c r="H4103" s="39"/>
    </row>
    <row r="4104" spans="4:8" x14ac:dyDescent="0.25">
      <c r="D4104" s="33"/>
      <c r="F4104" s="206"/>
      <c r="H4104" s="39"/>
    </row>
    <row r="4105" spans="4:8" x14ac:dyDescent="0.25">
      <c r="D4105" s="33"/>
      <c r="F4105" s="206"/>
      <c r="H4105" s="39"/>
    </row>
    <row r="4106" spans="4:8" x14ac:dyDescent="0.25">
      <c r="D4106" s="33"/>
      <c r="F4106" s="206"/>
      <c r="H4106" s="39"/>
    </row>
    <row r="4107" spans="4:8" x14ac:dyDescent="0.25">
      <c r="D4107" s="33"/>
      <c r="F4107" s="206"/>
      <c r="H4107" s="39"/>
    </row>
    <row r="4108" spans="4:8" x14ac:dyDescent="0.25">
      <c r="D4108" s="33"/>
      <c r="F4108" s="206"/>
      <c r="H4108" s="39"/>
    </row>
    <row r="4109" spans="4:8" x14ac:dyDescent="0.25">
      <c r="D4109" s="33"/>
      <c r="F4109" s="206"/>
      <c r="H4109" s="39"/>
    </row>
    <row r="4110" spans="4:8" x14ac:dyDescent="0.25">
      <c r="D4110" s="33"/>
      <c r="F4110" s="206"/>
      <c r="H4110" s="39"/>
    </row>
    <row r="4111" spans="4:8" x14ac:dyDescent="0.25">
      <c r="D4111" s="33"/>
      <c r="F4111" s="206"/>
      <c r="H4111" s="39"/>
    </row>
    <row r="4112" spans="4:8" x14ac:dyDescent="0.25">
      <c r="D4112" s="33"/>
      <c r="F4112" s="206"/>
      <c r="H4112" s="39"/>
    </row>
    <row r="4113" spans="4:8" x14ac:dyDescent="0.25">
      <c r="D4113" s="33"/>
      <c r="F4113" s="206"/>
      <c r="H4113" s="39"/>
    </row>
    <row r="4114" spans="4:8" x14ac:dyDescent="0.25">
      <c r="D4114" s="33"/>
      <c r="F4114" s="206"/>
      <c r="H4114" s="39"/>
    </row>
    <row r="4115" spans="4:8" x14ac:dyDescent="0.25">
      <c r="D4115" s="33"/>
      <c r="F4115" s="206"/>
      <c r="H4115" s="39"/>
    </row>
    <row r="4116" spans="4:8" x14ac:dyDescent="0.25">
      <c r="D4116" s="33"/>
      <c r="F4116" s="206"/>
      <c r="H4116" s="39"/>
    </row>
    <row r="4117" spans="4:8" x14ac:dyDescent="0.25">
      <c r="D4117" s="33"/>
      <c r="F4117" s="206"/>
      <c r="H4117" s="39"/>
    </row>
    <row r="4118" spans="4:8" x14ac:dyDescent="0.25">
      <c r="D4118" s="33"/>
      <c r="F4118" s="206"/>
      <c r="H4118" s="39"/>
    </row>
    <row r="4119" spans="4:8" x14ac:dyDescent="0.25">
      <c r="D4119" s="33"/>
      <c r="F4119" s="206"/>
      <c r="H4119" s="39"/>
    </row>
    <row r="4120" spans="4:8" x14ac:dyDescent="0.25">
      <c r="D4120" s="33"/>
      <c r="F4120" s="206"/>
      <c r="H4120" s="39"/>
    </row>
    <row r="4121" spans="4:8" x14ac:dyDescent="0.25">
      <c r="D4121" s="33"/>
      <c r="F4121" s="206"/>
      <c r="H4121" s="39"/>
    </row>
    <row r="4122" spans="4:8" x14ac:dyDescent="0.25">
      <c r="D4122" s="33"/>
      <c r="F4122" s="206"/>
      <c r="H4122" s="39"/>
    </row>
    <row r="4123" spans="4:8" x14ac:dyDescent="0.25">
      <c r="D4123" s="33"/>
      <c r="F4123" s="206"/>
      <c r="H4123" s="39"/>
    </row>
    <row r="4124" spans="4:8" x14ac:dyDescent="0.25">
      <c r="D4124" s="33"/>
      <c r="F4124" s="206"/>
      <c r="H4124" s="39"/>
    </row>
    <row r="4125" spans="4:8" x14ac:dyDescent="0.25">
      <c r="D4125" s="33"/>
      <c r="F4125" s="206"/>
      <c r="H4125" s="39"/>
    </row>
    <row r="4126" spans="4:8" x14ac:dyDescent="0.25">
      <c r="D4126" s="33"/>
      <c r="F4126" s="206"/>
      <c r="H4126" s="39"/>
    </row>
    <row r="4127" spans="4:8" x14ac:dyDescent="0.25">
      <c r="D4127" s="33"/>
      <c r="F4127" s="206"/>
      <c r="H4127" s="39"/>
    </row>
    <row r="4128" spans="4:8" x14ac:dyDescent="0.25">
      <c r="D4128" s="33"/>
      <c r="F4128" s="206"/>
      <c r="H4128" s="39"/>
    </row>
    <row r="4129" spans="4:8" x14ac:dyDescent="0.25">
      <c r="D4129" s="33"/>
      <c r="F4129" s="206"/>
      <c r="H4129" s="39"/>
    </row>
    <row r="4130" spans="4:8" x14ac:dyDescent="0.25">
      <c r="D4130" s="33"/>
      <c r="F4130" s="206"/>
      <c r="H4130" s="39"/>
    </row>
    <row r="4131" spans="4:8" x14ac:dyDescent="0.25">
      <c r="D4131" s="33"/>
      <c r="F4131" s="206"/>
      <c r="H4131" s="39"/>
    </row>
    <row r="4132" spans="4:8" x14ac:dyDescent="0.25">
      <c r="D4132" s="33"/>
      <c r="F4132" s="206"/>
      <c r="H4132" s="39"/>
    </row>
    <row r="4133" spans="4:8" x14ac:dyDescent="0.25">
      <c r="D4133" s="33"/>
      <c r="F4133" s="206"/>
      <c r="H4133" s="39"/>
    </row>
    <row r="4134" spans="4:8" x14ac:dyDescent="0.25">
      <c r="D4134" s="33"/>
      <c r="F4134" s="206"/>
      <c r="H4134" s="39"/>
    </row>
    <row r="4135" spans="4:8" x14ac:dyDescent="0.25">
      <c r="D4135" s="33"/>
      <c r="F4135" s="206"/>
      <c r="H4135" s="39"/>
    </row>
    <row r="4136" spans="4:8" x14ac:dyDescent="0.25">
      <c r="D4136" s="33"/>
      <c r="F4136" s="206"/>
      <c r="H4136" s="39"/>
    </row>
    <row r="4137" spans="4:8" x14ac:dyDescent="0.25">
      <c r="D4137" s="33"/>
      <c r="F4137" s="206"/>
      <c r="H4137" s="39"/>
    </row>
    <row r="4138" spans="4:8" x14ac:dyDescent="0.25">
      <c r="D4138" s="33"/>
      <c r="F4138" s="206"/>
      <c r="H4138" s="39"/>
    </row>
    <row r="4139" spans="4:8" x14ac:dyDescent="0.25">
      <c r="D4139" s="33"/>
      <c r="F4139" s="206"/>
      <c r="H4139" s="39"/>
    </row>
    <row r="4140" spans="4:8" x14ac:dyDescent="0.25">
      <c r="D4140" s="33"/>
      <c r="F4140" s="206"/>
      <c r="H4140" s="39"/>
    </row>
    <row r="4141" spans="4:8" x14ac:dyDescent="0.25">
      <c r="D4141" s="33"/>
      <c r="F4141" s="206"/>
      <c r="H4141" s="39"/>
    </row>
    <row r="4142" spans="4:8" x14ac:dyDescent="0.25">
      <c r="D4142" s="33"/>
      <c r="F4142" s="206"/>
      <c r="H4142" s="39"/>
    </row>
    <row r="4143" spans="4:8" x14ac:dyDescent="0.25">
      <c r="D4143" s="33"/>
      <c r="F4143" s="206"/>
      <c r="H4143" s="39"/>
    </row>
    <row r="4144" spans="4:8" x14ac:dyDescent="0.25">
      <c r="D4144" s="33"/>
      <c r="F4144" s="206"/>
      <c r="H4144" s="39"/>
    </row>
    <row r="4145" spans="4:8" x14ac:dyDescent="0.25">
      <c r="D4145" s="33"/>
      <c r="F4145" s="206"/>
      <c r="H4145" s="39"/>
    </row>
    <row r="4146" spans="4:8" x14ac:dyDescent="0.25">
      <c r="D4146" s="33"/>
      <c r="F4146" s="206"/>
      <c r="H4146" s="39"/>
    </row>
    <row r="4147" spans="4:8" x14ac:dyDescent="0.25">
      <c r="D4147" s="33"/>
      <c r="F4147" s="206"/>
      <c r="H4147" s="39"/>
    </row>
    <row r="4148" spans="4:8" x14ac:dyDescent="0.25">
      <c r="D4148" s="33"/>
      <c r="F4148" s="206"/>
      <c r="H4148" s="39"/>
    </row>
    <row r="4149" spans="4:8" x14ac:dyDescent="0.25">
      <c r="D4149" s="33"/>
      <c r="F4149" s="206"/>
      <c r="H4149" s="39"/>
    </row>
    <row r="4150" spans="4:8" x14ac:dyDescent="0.25">
      <c r="D4150" s="33"/>
      <c r="F4150" s="206"/>
      <c r="H4150" s="39"/>
    </row>
    <row r="4151" spans="4:8" x14ac:dyDescent="0.25">
      <c r="D4151" s="33"/>
      <c r="F4151" s="206"/>
      <c r="H4151" s="39"/>
    </row>
    <row r="4152" spans="4:8" x14ac:dyDescent="0.25">
      <c r="D4152" s="33"/>
      <c r="F4152" s="206"/>
      <c r="H4152" s="39"/>
    </row>
    <row r="4153" spans="4:8" x14ac:dyDescent="0.25">
      <c r="D4153" s="33"/>
      <c r="F4153" s="206"/>
      <c r="H4153" s="39"/>
    </row>
    <row r="4154" spans="4:8" x14ac:dyDescent="0.25">
      <c r="D4154" s="33"/>
      <c r="F4154" s="206"/>
      <c r="H4154" s="39"/>
    </row>
    <row r="4155" spans="4:8" x14ac:dyDescent="0.25">
      <c r="D4155" s="33"/>
      <c r="F4155" s="206"/>
      <c r="H4155" s="39"/>
    </row>
    <row r="4156" spans="4:8" x14ac:dyDescent="0.25">
      <c r="D4156" s="33"/>
      <c r="F4156" s="206"/>
      <c r="H4156" s="39"/>
    </row>
    <row r="4157" spans="4:8" x14ac:dyDescent="0.25">
      <c r="D4157" s="33"/>
      <c r="F4157" s="206"/>
      <c r="H4157" s="39"/>
    </row>
    <row r="4158" spans="4:8" x14ac:dyDescent="0.25">
      <c r="D4158" s="33"/>
      <c r="F4158" s="206"/>
      <c r="H4158" s="39"/>
    </row>
    <row r="4159" spans="4:8" x14ac:dyDescent="0.25">
      <c r="D4159" s="33"/>
      <c r="F4159" s="206"/>
      <c r="H4159" s="39"/>
    </row>
    <row r="4160" spans="4:8" x14ac:dyDescent="0.25">
      <c r="D4160" s="33"/>
      <c r="F4160" s="206"/>
      <c r="H4160" s="39"/>
    </row>
    <row r="4161" spans="4:8" x14ac:dyDescent="0.25">
      <c r="D4161" s="33"/>
      <c r="F4161" s="206"/>
      <c r="H4161" s="39"/>
    </row>
    <row r="4162" spans="4:8" x14ac:dyDescent="0.25">
      <c r="D4162" s="33"/>
      <c r="F4162" s="206"/>
      <c r="H4162" s="39"/>
    </row>
    <row r="4163" spans="4:8" x14ac:dyDescent="0.25">
      <c r="D4163" s="33"/>
      <c r="F4163" s="206"/>
      <c r="H4163" s="39"/>
    </row>
    <row r="4164" spans="4:8" x14ac:dyDescent="0.25">
      <c r="D4164" s="33"/>
      <c r="F4164" s="206"/>
      <c r="H4164" s="39"/>
    </row>
    <row r="4165" spans="4:8" x14ac:dyDescent="0.25">
      <c r="D4165" s="33"/>
      <c r="F4165" s="206"/>
      <c r="H4165" s="39"/>
    </row>
    <row r="4166" spans="4:8" x14ac:dyDescent="0.25">
      <c r="D4166" s="33"/>
      <c r="F4166" s="206"/>
      <c r="H4166" s="39"/>
    </row>
    <row r="4167" spans="4:8" x14ac:dyDescent="0.25">
      <c r="D4167" s="33"/>
      <c r="F4167" s="206"/>
      <c r="H4167" s="39"/>
    </row>
    <row r="4168" spans="4:8" x14ac:dyDescent="0.25">
      <c r="D4168" s="33"/>
      <c r="F4168" s="206"/>
      <c r="H4168" s="39"/>
    </row>
    <row r="4169" spans="4:8" x14ac:dyDescent="0.25">
      <c r="D4169" s="33"/>
      <c r="F4169" s="206"/>
      <c r="H4169" s="39"/>
    </row>
    <row r="4170" spans="4:8" x14ac:dyDescent="0.25">
      <c r="D4170" s="33"/>
      <c r="F4170" s="206"/>
      <c r="H4170" s="39"/>
    </row>
    <row r="4171" spans="4:8" x14ac:dyDescent="0.25">
      <c r="D4171" s="33"/>
      <c r="F4171" s="206"/>
      <c r="H4171" s="39"/>
    </row>
    <row r="4172" spans="4:8" x14ac:dyDescent="0.25">
      <c r="D4172" s="33"/>
      <c r="F4172" s="206"/>
      <c r="H4172" s="39"/>
    </row>
    <row r="4173" spans="4:8" x14ac:dyDescent="0.25">
      <c r="D4173" s="33"/>
      <c r="F4173" s="206"/>
      <c r="H4173" s="39"/>
    </row>
    <row r="4174" spans="4:8" x14ac:dyDescent="0.25">
      <c r="D4174" s="33"/>
      <c r="F4174" s="206"/>
      <c r="H4174" s="39"/>
    </row>
    <row r="4175" spans="4:8" x14ac:dyDescent="0.25">
      <c r="D4175" s="33"/>
      <c r="F4175" s="206"/>
      <c r="H4175" s="39"/>
    </row>
    <row r="4176" spans="4:8" x14ac:dyDescent="0.25">
      <c r="D4176" s="33"/>
      <c r="F4176" s="206"/>
      <c r="H4176" s="39"/>
    </row>
    <row r="4177" spans="4:8" x14ac:dyDescent="0.25">
      <c r="D4177" s="33"/>
      <c r="F4177" s="206"/>
      <c r="H4177" s="39"/>
    </row>
    <row r="4178" spans="4:8" x14ac:dyDescent="0.25">
      <c r="D4178" s="33"/>
      <c r="F4178" s="206"/>
      <c r="H4178" s="39"/>
    </row>
    <row r="4179" spans="4:8" x14ac:dyDescent="0.25">
      <c r="D4179" s="33"/>
      <c r="F4179" s="206"/>
      <c r="H4179" s="39"/>
    </row>
    <row r="4180" spans="4:8" x14ac:dyDescent="0.25">
      <c r="D4180" s="33"/>
      <c r="F4180" s="206"/>
      <c r="H4180" s="39"/>
    </row>
    <row r="4181" spans="4:8" x14ac:dyDescent="0.25">
      <c r="D4181" s="33"/>
      <c r="F4181" s="206"/>
      <c r="H4181" s="39"/>
    </row>
    <row r="4182" spans="4:8" x14ac:dyDescent="0.25">
      <c r="D4182" s="33"/>
      <c r="F4182" s="206"/>
      <c r="H4182" s="39"/>
    </row>
    <row r="4183" spans="4:8" x14ac:dyDescent="0.25">
      <c r="D4183" s="33"/>
      <c r="F4183" s="206"/>
      <c r="H4183" s="39"/>
    </row>
    <row r="4184" spans="4:8" x14ac:dyDescent="0.25">
      <c r="D4184" s="33"/>
      <c r="F4184" s="206"/>
      <c r="H4184" s="39"/>
    </row>
    <row r="4185" spans="4:8" x14ac:dyDescent="0.25">
      <c r="D4185" s="33"/>
      <c r="F4185" s="206"/>
      <c r="H4185" s="39"/>
    </row>
    <row r="4186" spans="4:8" x14ac:dyDescent="0.25">
      <c r="D4186" s="33"/>
      <c r="F4186" s="206"/>
      <c r="H4186" s="39"/>
    </row>
    <row r="4187" spans="4:8" x14ac:dyDescent="0.25">
      <c r="D4187" s="33"/>
      <c r="F4187" s="206"/>
      <c r="H4187" s="39"/>
    </row>
    <row r="4188" spans="4:8" x14ac:dyDescent="0.25">
      <c r="D4188" s="33"/>
      <c r="F4188" s="206"/>
      <c r="H4188" s="39"/>
    </row>
    <row r="4189" spans="4:8" x14ac:dyDescent="0.25">
      <c r="D4189" s="33"/>
      <c r="F4189" s="206"/>
      <c r="H4189" s="39"/>
    </row>
    <row r="4190" spans="4:8" x14ac:dyDescent="0.25">
      <c r="D4190" s="33"/>
      <c r="F4190" s="206"/>
      <c r="H4190" s="39"/>
    </row>
    <row r="4191" spans="4:8" x14ac:dyDescent="0.25">
      <c r="D4191" s="33"/>
      <c r="F4191" s="206"/>
      <c r="H4191" s="39"/>
    </row>
    <row r="4192" spans="4:8" x14ac:dyDescent="0.25">
      <c r="D4192" s="33"/>
      <c r="F4192" s="206"/>
      <c r="H4192" s="39"/>
    </row>
    <row r="4193" spans="4:8" x14ac:dyDescent="0.25">
      <c r="D4193" s="33"/>
      <c r="F4193" s="206"/>
      <c r="H4193" s="39"/>
    </row>
    <row r="4194" spans="4:8" x14ac:dyDescent="0.25">
      <c r="D4194" s="33"/>
      <c r="F4194" s="206"/>
      <c r="H4194" s="39"/>
    </row>
    <row r="4195" spans="4:8" x14ac:dyDescent="0.25">
      <c r="D4195" s="33"/>
      <c r="F4195" s="206"/>
      <c r="H4195" s="39"/>
    </row>
    <row r="4196" spans="4:8" x14ac:dyDescent="0.25">
      <c r="D4196" s="33"/>
      <c r="F4196" s="206"/>
      <c r="H4196" s="39"/>
    </row>
    <row r="4197" spans="4:8" x14ac:dyDescent="0.25">
      <c r="D4197" s="33"/>
      <c r="F4197" s="206"/>
      <c r="H4197" s="39"/>
    </row>
    <row r="4198" spans="4:8" x14ac:dyDescent="0.25">
      <c r="D4198" s="33"/>
      <c r="F4198" s="206"/>
      <c r="H4198" s="39"/>
    </row>
    <row r="4199" spans="4:8" x14ac:dyDescent="0.25">
      <c r="D4199" s="33"/>
      <c r="F4199" s="206"/>
      <c r="H4199" s="39"/>
    </row>
    <row r="4200" spans="4:8" x14ac:dyDescent="0.25">
      <c r="D4200" s="33"/>
      <c r="F4200" s="206"/>
      <c r="H4200" s="39"/>
    </row>
    <row r="4201" spans="4:8" x14ac:dyDescent="0.25">
      <c r="D4201" s="33"/>
      <c r="F4201" s="206"/>
      <c r="H4201" s="39"/>
    </row>
    <row r="4202" spans="4:8" x14ac:dyDescent="0.25">
      <c r="D4202" s="33"/>
      <c r="F4202" s="206"/>
      <c r="H4202" s="39"/>
    </row>
    <row r="4203" spans="4:8" x14ac:dyDescent="0.25">
      <c r="D4203" s="33"/>
      <c r="F4203" s="206"/>
      <c r="H4203" s="39"/>
    </row>
    <row r="4204" spans="4:8" x14ac:dyDescent="0.25">
      <c r="D4204" s="33"/>
      <c r="F4204" s="206"/>
      <c r="H4204" s="39"/>
    </row>
    <row r="4205" spans="4:8" x14ac:dyDescent="0.25">
      <c r="D4205" s="33"/>
      <c r="F4205" s="206"/>
      <c r="H4205" s="39"/>
    </row>
    <row r="4206" spans="4:8" x14ac:dyDescent="0.25">
      <c r="D4206" s="33"/>
      <c r="F4206" s="206"/>
      <c r="H4206" s="39"/>
    </row>
    <row r="4207" spans="4:8" x14ac:dyDescent="0.25">
      <c r="D4207" s="33"/>
      <c r="F4207" s="206"/>
      <c r="H4207" s="39"/>
    </row>
    <row r="4208" spans="4:8" x14ac:dyDescent="0.25">
      <c r="D4208" s="33"/>
      <c r="F4208" s="206"/>
      <c r="H4208" s="39"/>
    </row>
    <row r="4209" spans="4:8" x14ac:dyDescent="0.25">
      <c r="D4209" s="33"/>
      <c r="F4209" s="206"/>
      <c r="H4209" s="39"/>
    </row>
    <row r="4210" spans="4:8" x14ac:dyDescent="0.25">
      <c r="D4210" s="33"/>
      <c r="F4210" s="206"/>
      <c r="H4210" s="39"/>
    </row>
    <row r="4211" spans="4:8" x14ac:dyDescent="0.25">
      <c r="D4211" s="33"/>
      <c r="F4211" s="206"/>
      <c r="H4211" s="39"/>
    </row>
    <row r="4212" spans="4:8" x14ac:dyDescent="0.25">
      <c r="D4212" s="33"/>
      <c r="F4212" s="206"/>
      <c r="H4212" s="39"/>
    </row>
    <row r="4213" spans="4:8" x14ac:dyDescent="0.25">
      <c r="D4213" s="33"/>
      <c r="F4213" s="206"/>
      <c r="H4213" s="39"/>
    </row>
    <row r="4214" spans="4:8" x14ac:dyDescent="0.25">
      <c r="D4214" s="33"/>
      <c r="F4214" s="206"/>
      <c r="H4214" s="39"/>
    </row>
    <row r="4215" spans="4:8" x14ac:dyDescent="0.25">
      <c r="D4215" s="33"/>
      <c r="F4215" s="206"/>
      <c r="H4215" s="39"/>
    </row>
    <row r="4216" spans="4:8" x14ac:dyDescent="0.25">
      <c r="D4216" s="33"/>
      <c r="F4216" s="206"/>
      <c r="H4216" s="39"/>
    </row>
    <row r="4217" spans="4:8" x14ac:dyDescent="0.25">
      <c r="D4217" s="33"/>
      <c r="F4217" s="206"/>
      <c r="H4217" s="39"/>
    </row>
    <row r="4218" spans="4:8" x14ac:dyDescent="0.25">
      <c r="D4218" s="33"/>
      <c r="F4218" s="206"/>
      <c r="H4218" s="39"/>
    </row>
    <row r="4219" spans="4:8" x14ac:dyDescent="0.25">
      <c r="D4219" s="33"/>
      <c r="F4219" s="206"/>
      <c r="H4219" s="39"/>
    </row>
    <row r="4220" spans="4:8" x14ac:dyDescent="0.25">
      <c r="D4220" s="33"/>
      <c r="F4220" s="206"/>
      <c r="H4220" s="39"/>
    </row>
    <row r="4221" spans="4:8" x14ac:dyDescent="0.25">
      <c r="D4221" s="33"/>
      <c r="F4221" s="206"/>
      <c r="H4221" s="39"/>
    </row>
    <row r="4222" spans="4:8" x14ac:dyDescent="0.25">
      <c r="D4222" s="33"/>
      <c r="F4222" s="206"/>
      <c r="H4222" s="39"/>
    </row>
    <row r="4223" spans="4:8" x14ac:dyDescent="0.25">
      <c r="D4223" s="33"/>
      <c r="F4223" s="206"/>
      <c r="H4223" s="39"/>
    </row>
    <row r="4224" spans="4:8" x14ac:dyDescent="0.25">
      <c r="D4224" s="33"/>
      <c r="F4224" s="206"/>
      <c r="H4224" s="39"/>
    </row>
    <row r="4225" spans="4:8" x14ac:dyDescent="0.25">
      <c r="D4225" s="33"/>
      <c r="F4225" s="206"/>
      <c r="H4225" s="39"/>
    </row>
    <row r="4226" spans="4:8" x14ac:dyDescent="0.25">
      <c r="D4226" s="33"/>
      <c r="F4226" s="206"/>
      <c r="H4226" s="39"/>
    </row>
    <row r="4227" spans="4:8" x14ac:dyDescent="0.25">
      <c r="D4227" s="33"/>
      <c r="F4227" s="206"/>
      <c r="H4227" s="39"/>
    </row>
    <row r="4228" spans="4:8" x14ac:dyDescent="0.25">
      <c r="D4228" s="33"/>
      <c r="F4228" s="206"/>
      <c r="H4228" s="39"/>
    </row>
    <row r="4229" spans="4:8" x14ac:dyDescent="0.25">
      <c r="D4229" s="33"/>
      <c r="F4229" s="206"/>
      <c r="H4229" s="39"/>
    </row>
    <row r="4230" spans="4:8" x14ac:dyDescent="0.25">
      <c r="D4230" s="33"/>
      <c r="F4230" s="206"/>
      <c r="H4230" s="39"/>
    </row>
    <row r="4231" spans="4:8" x14ac:dyDescent="0.25">
      <c r="D4231" s="33"/>
      <c r="F4231" s="206"/>
      <c r="H4231" s="39"/>
    </row>
    <row r="4232" spans="4:8" x14ac:dyDescent="0.25">
      <c r="D4232" s="33"/>
      <c r="F4232" s="206"/>
      <c r="H4232" s="39"/>
    </row>
    <row r="4233" spans="4:8" x14ac:dyDescent="0.25">
      <c r="D4233" s="33"/>
      <c r="F4233" s="206"/>
      <c r="H4233" s="39"/>
    </row>
    <row r="4234" spans="4:8" x14ac:dyDescent="0.25">
      <c r="D4234" s="33"/>
      <c r="F4234" s="206"/>
      <c r="H4234" s="39"/>
    </row>
    <row r="4235" spans="4:8" x14ac:dyDescent="0.25">
      <c r="D4235" s="33"/>
      <c r="F4235" s="206"/>
      <c r="H4235" s="39"/>
    </row>
    <row r="4236" spans="4:8" x14ac:dyDescent="0.25">
      <c r="D4236" s="33"/>
      <c r="F4236" s="206"/>
      <c r="H4236" s="39"/>
    </row>
    <row r="4237" spans="4:8" x14ac:dyDescent="0.25">
      <c r="D4237" s="33"/>
      <c r="F4237" s="206"/>
      <c r="H4237" s="39"/>
    </row>
    <row r="4238" spans="4:8" x14ac:dyDescent="0.25">
      <c r="D4238" s="33"/>
      <c r="F4238" s="206"/>
      <c r="H4238" s="39"/>
    </row>
    <row r="4239" spans="4:8" x14ac:dyDescent="0.25">
      <c r="D4239" s="33"/>
      <c r="F4239" s="206"/>
      <c r="H4239" s="39"/>
    </row>
    <row r="4240" spans="4:8" x14ac:dyDescent="0.25">
      <c r="D4240" s="33"/>
      <c r="F4240" s="206"/>
      <c r="H4240" s="39"/>
    </row>
    <row r="4241" spans="4:8" x14ac:dyDescent="0.25">
      <c r="D4241" s="33"/>
      <c r="F4241" s="206"/>
      <c r="H4241" s="39"/>
    </row>
    <row r="4242" spans="4:8" x14ac:dyDescent="0.25">
      <c r="D4242" s="33"/>
      <c r="F4242" s="206"/>
      <c r="H4242" s="39"/>
    </row>
    <row r="4243" spans="4:8" x14ac:dyDescent="0.25">
      <c r="D4243" s="33"/>
      <c r="F4243" s="206"/>
      <c r="H4243" s="39"/>
    </row>
    <row r="4244" spans="4:8" x14ac:dyDescent="0.25">
      <c r="D4244" s="33"/>
      <c r="F4244" s="206"/>
      <c r="H4244" s="39"/>
    </row>
    <row r="4245" spans="4:8" x14ac:dyDescent="0.25">
      <c r="D4245" s="33"/>
      <c r="F4245" s="206"/>
      <c r="H4245" s="39"/>
    </row>
    <row r="4246" spans="4:8" x14ac:dyDescent="0.25">
      <c r="D4246" s="33"/>
      <c r="F4246" s="206"/>
      <c r="H4246" s="39"/>
    </row>
    <row r="4247" spans="4:8" x14ac:dyDescent="0.25">
      <c r="D4247" s="33"/>
      <c r="F4247" s="206"/>
      <c r="H4247" s="39"/>
    </row>
    <row r="4248" spans="4:8" x14ac:dyDescent="0.25">
      <c r="D4248" s="33"/>
      <c r="F4248" s="206"/>
      <c r="H4248" s="39"/>
    </row>
    <row r="4249" spans="4:8" x14ac:dyDescent="0.25">
      <c r="D4249" s="33"/>
      <c r="F4249" s="206"/>
      <c r="H4249" s="39"/>
    </row>
    <row r="4250" spans="4:8" x14ac:dyDescent="0.25">
      <c r="D4250" s="33"/>
      <c r="F4250" s="206"/>
      <c r="H4250" s="39"/>
    </row>
    <row r="4251" spans="4:8" x14ac:dyDescent="0.25">
      <c r="D4251" s="33"/>
      <c r="F4251" s="206"/>
      <c r="H4251" s="39"/>
    </row>
    <row r="4252" spans="4:8" x14ac:dyDescent="0.25">
      <c r="D4252" s="33"/>
      <c r="F4252" s="206"/>
      <c r="H4252" s="39"/>
    </row>
    <row r="4253" spans="4:8" x14ac:dyDescent="0.25">
      <c r="D4253" s="33"/>
      <c r="F4253" s="206"/>
      <c r="H4253" s="39"/>
    </row>
    <row r="4254" spans="4:8" x14ac:dyDescent="0.25">
      <c r="D4254" s="33"/>
      <c r="F4254" s="206"/>
      <c r="H4254" s="39"/>
    </row>
    <row r="4255" spans="4:8" x14ac:dyDescent="0.25">
      <c r="D4255" s="33"/>
      <c r="F4255" s="206"/>
      <c r="H4255" s="39"/>
    </row>
    <row r="4256" spans="4:8" x14ac:dyDescent="0.25">
      <c r="D4256" s="33"/>
      <c r="F4256" s="206"/>
      <c r="H4256" s="39"/>
    </row>
    <row r="4257" spans="4:8" x14ac:dyDescent="0.25">
      <c r="D4257" s="33"/>
      <c r="F4257" s="206"/>
      <c r="H4257" s="39"/>
    </row>
    <row r="4258" spans="4:8" x14ac:dyDescent="0.25">
      <c r="D4258" s="33"/>
      <c r="F4258" s="206"/>
      <c r="H4258" s="39"/>
    </row>
    <row r="4259" spans="4:8" x14ac:dyDescent="0.25">
      <c r="D4259" s="33"/>
      <c r="F4259" s="206"/>
      <c r="H4259" s="39"/>
    </row>
    <row r="4260" spans="4:8" x14ac:dyDescent="0.25">
      <c r="D4260" s="33"/>
      <c r="F4260" s="206"/>
      <c r="H4260" s="39"/>
    </row>
    <row r="4261" spans="4:8" x14ac:dyDescent="0.25">
      <c r="D4261" s="33"/>
      <c r="F4261" s="206"/>
      <c r="H4261" s="39"/>
    </row>
    <row r="4262" spans="4:8" x14ac:dyDescent="0.25">
      <c r="D4262" s="33"/>
      <c r="F4262" s="206"/>
      <c r="H4262" s="39"/>
    </row>
    <row r="4263" spans="4:8" x14ac:dyDescent="0.25">
      <c r="D4263" s="33"/>
      <c r="F4263" s="206"/>
      <c r="H4263" s="39"/>
    </row>
    <row r="4264" spans="4:8" x14ac:dyDescent="0.25">
      <c r="D4264" s="33"/>
      <c r="F4264" s="206"/>
      <c r="H4264" s="39"/>
    </row>
    <row r="4265" spans="4:8" x14ac:dyDescent="0.25">
      <c r="D4265" s="33"/>
      <c r="F4265" s="206"/>
      <c r="H4265" s="39"/>
    </row>
    <row r="4266" spans="4:8" x14ac:dyDescent="0.25">
      <c r="D4266" s="33"/>
      <c r="F4266" s="206"/>
      <c r="H4266" s="39"/>
    </row>
    <row r="4267" spans="4:8" x14ac:dyDescent="0.25">
      <c r="D4267" s="33"/>
      <c r="F4267" s="206"/>
      <c r="H4267" s="39"/>
    </row>
    <row r="4268" spans="4:8" x14ac:dyDescent="0.25">
      <c r="D4268" s="33"/>
      <c r="F4268" s="206"/>
      <c r="H4268" s="39"/>
    </row>
    <row r="4269" spans="4:8" x14ac:dyDescent="0.25">
      <c r="D4269" s="33"/>
      <c r="F4269" s="206"/>
      <c r="H4269" s="39"/>
    </row>
    <row r="4270" spans="4:8" x14ac:dyDescent="0.25">
      <c r="D4270" s="33"/>
      <c r="F4270" s="206"/>
      <c r="H4270" s="39"/>
    </row>
    <row r="4271" spans="4:8" x14ac:dyDescent="0.25">
      <c r="D4271" s="33"/>
      <c r="F4271" s="206"/>
      <c r="H4271" s="39"/>
    </row>
    <row r="4272" spans="4:8" x14ac:dyDescent="0.25">
      <c r="D4272" s="33"/>
      <c r="F4272" s="206"/>
      <c r="H4272" s="39"/>
    </row>
    <row r="4273" spans="4:8" x14ac:dyDescent="0.25">
      <c r="D4273" s="33"/>
      <c r="F4273" s="206"/>
      <c r="H4273" s="39"/>
    </row>
    <row r="4274" spans="4:8" x14ac:dyDescent="0.25">
      <c r="D4274" s="33"/>
      <c r="F4274" s="206"/>
      <c r="H4274" s="39"/>
    </row>
    <row r="4275" spans="4:8" x14ac:dyDescent="0.25">
      <c r="D4275" s="33"/>
      <c r="F4275" s="206"/>
      <c r="H4275" s="39"/>
    </row>
    <row r="4276" spans="4:8" x14ac:dyDescent="0.25">
      <c r="D4276" s="33"/>
      <c r="F4276" s="206"/>
      <c r="H4276" s="39"/>
    </row>
    <row r="4277" spans="4:8" x14ac:dyDescent="0.25">
      <c r="D4277" s="33"/>
      <c r="F4277" s="206"/>
      <c r="H4277" s="39"/>
    </row>
    <row r="4278" spans="4:8" x14ac:dyDescent="0.25">
      <c r="D4278" s="33"/>
      <c r="F4278" s="206"/>
      <c r="H4278" s="39"/>
    </row>
    <row r="4279" spans="4:8" x14ac:dyDescent="0.25">
      <c r="D4279" s="33"/>
      <c r="F4279" s="206"/>
      <c r="H4279" s="39"/>
    </row>
    <row r="4280" spans="4:8" x14ac:dyDescent="0.25">
      <c r="D4280" s="33"/>
      <c r="F4280" s="206"/>
      <c r="H4280" s="39"/>
    </row>
    <row r="4281" spans="4:8" x14ac:dyDescent="0.25">
      <c r="D4281" s="33"/>
      <c r="F4281" s="206"/>
      <c r="H4281" s="39"/>
    </row>
    <row r="4282" spans="4:8" x14ac:dyDescent="0.25">
      <c r="D4282" s="33"/>
      <c r="F4282" s="206"/>
      <c r="H4282" s="39"/>
    </row>
    <row r="4283" spans="4:8" x14ac:dyDescent="0.25">
      <c r="D4283" s="33"/>
      <c r="F4283" s="206"/>
      <c r="H4283" s="39"/>
    </row>
    <row r="4284" spans="4:8" x14ac:dyDescent="0.25">
      <c r="D4284" s="33"/>
      <c r="F4284" s="206"/>
      <c r="H4284" s="39"/>
    </row>
    <row r="4285" spans="4:8" x14ac:dyDescent="0.25">
      <c r="D4285" s="33"/>
      <c r="F4285" s="206"/>
      <c r="H4285" s="39"/>
    </row>
    <row r="4286" spans="4:8" x14ac:dyDescent="0.25">
      <c r="D4286" s="33"/>
      <c r="F4286" s="206"/>
      <c r="H4286" s="39"/>
    </row>
    <row r="4287" spans="4:8" x14ac:dyDescent="0.25">
      <c r="D4287" s="33"/>
      <c r="F4287" s="206"/>
      <c r="H4287" s="39"/>
    </row>
    <row r="4288" spans="4:8" x14ac:dyDescent="0.25">
      <c r="D4288" s="33"/>
      <c r="F4288" s="206"/>
      <c r="H4288" s="39"/>
    </row>
    <row r="4289" spans="4:8" x14ac:dyDescent="0.25">
      <c r="D4289" s="33"/>
      <c r="F4289" s="206"/>
      <c r="H4289" s="39"/>
    </row>
    <row r="4290" spans="4:8" x14ac:dyDescent="0.25">
      <c r="D4290" s="33"/>
      <c r="F4290" s="206"/>
      <c r="H4290" s="39"/>
    </row>
    <row r="4291" spans="4:8" x14ac:dyDescent="0.25">
      <c r="D4291" s="33"/>
      <c r="F4291" s="206"/>
      <c r="H4291" s="39"/>
    </row>
    <row r="4292" spans="4:8" x14ac:dyDescent="0.25">
      <c r="D4292" s="33"/>
      <c r="F4292" s="206"/>
      <c r="H4292" s="39"/>
    </row>
    <row r="4293" spans="4:8" x14ac:dyDescent="0.25">
      <c r="D4293" s="33"/>
      <c r="F4293" s="206"/>
      <c r="H4293" s="39"/>
    </row>
    <row r="4294" spans="4:8" x14ac:dyDescent="0.25">
      <c r="D4294" s="33"/>
      <c r="F4294" s="206"/>
      <c r="H4294" s="39"/>
    </row>
    <row r="4295" spans="4:8" x14ac:dyDescent="0.25">
      <c r="D4295" s="33"/>
      <c r="F4295" s="206"/>
      <c r="H4295" s="39"/>
    </row>
    <row r="4296" spans="4:8" x14ac:dyDescent="0.25">
      <c r="D4296" s="33"/>
      <c r="F4296" s="206"/>
      <c r="H4296" s="39"/>
    </row>
    <row r="4297" spans="4:8" x14ac:dyDescent="0.25">
      <c r="D4297" s="33"/>
      <c r="F4297" s="206"/>
      <c r="H4297" s="39"/>
    </row>
    <row r="4298" spans="4:8" x14ac:dyDescent="0.25">
      <c r="D4298" s="33"/>
      <c r="F4298" s="206"/>
      <c r="H4298" s="39"/>
    </row>
    <row r="4299" spans="4:8" x14ac:dyDescent="0.25">
      <c r="D4299" s="33"/>
      <c r="F4299" s="206"/>
      <c r="H4299" s="39"/>
    </row>
    <row r="4300" spans="4:8" x14ac:dyDescent="0.25">
      <c r="D4300" s="33"/>
      <c r="F4300" s="206"/>
      <c r="H4300" s="39"/>
    </row>
    <row r="4301" spans="4:8" x14ac:dyDescent="0.25">
      <c r="D4301" s="33"/>
      <c r="F4301" s="206"/>
      <c r="H4301" s="39"/>
    </row>
    <row r="4302" spans="4:8" x14ac:dyDescent="0.25">
      <c r="D4302" s="33"/>
      <c r="F4302" s="206"/>
      <c r="H4302" s="39"/>
    </row>
    <row r="4303" spans="4:8" x14ac:dyDescent="0.25">
      <c r="D4303" s="33"/>
      <c r="F4303" s="206"/>
      <c r="H4303" s="39"/>
    </row>
    <row r="4304" spans="4:8" x14ac:dyDescent="0.25">
      <c r="D4304" s="33"/>
      <c r="F4304" s="206"/>
      <c r="H4304" s="39"/>
    </row>
    <row r="4305" spans="4:8" x14ac:dyDescent="0.25">
      <c r="D4305" s="33"/>
      <c r="F4305" s="206"/>
      <c r="H4305" s="39"/>
    </row>
    <row r="4306" spans="4:8" x14ac:dyDescent="0.25">
      <c r="D4306" s="33"/>
      <c r="F4306" s="206"/>
      <c r="H4306" s="39"/>
    </row>
    <row r="4307" spans="4:8" x14ac:dyDescent="0.25">
      <c r="D4307" s="33"/>
      <c r="F4307" s="206"/>
      <c r="H4307" s="39"/>
    </row>
    <row r="4308" spans="4:8" x14ac:dyDescent="0.25">
      <c r="D4308" s="33"/>
      <c r="F4308" s="206"/>
      <c r="H4308" s="39"/>
    </row>
    <row r="4309" spans="4:8" x14ac:dyDescent="0.25">
      <c r="D4309" s="33"/>
      <c r="F4309" s="206"/>
      <c r="H4309" s="39"/>
    </row>
    <row r="4310" spans="4:8" x14ac:dyDescent="0.25">
      <c r="D4310" s="33"/>
      <c r="F4310" s="206"/>
      <c r="H4310" s="39"/>
    </row>
    <row r="4311" spans="4:8" x14ac:dyDescent="0.25">
      <c r="D4311" s="33"/>
      <c r="F4311" s="206"/>
      <c r="H4311" s="39"/>
    </row>
    <row r="4312" spans="4:8" x14ac:dyDescent="0.25">
      <c r="D4312" s="33"/>
      <c r="F4312" s="206"/>
      <c r="H4312" s="39"/>
    </row>
    <row r="4313" spans="4:8" x14ac:dyDescent="0.25">
      <c r="D4313" s="33"/>
      <c r="F4313" s="206"/>
      <c r="H4313" s="39"/>
    </row>
    <row r="4314" spans="4:8" x14ac:dyDescent="0.25">
      <c r="D4314" s="33"/>
      <c r="F4314" s="206"/>
      <c r="H4314" s="39"/>
    </row>
    <row r="4315" spans="4:8" x14ac:dyDescent="0.25">
      <c r="D4315" s="33"/>
      <c r="F4315" s="206"/>
      <c r="H4315" s="39"/>
    </row>
    <row r="4316" spans="4:8" x14ac:dyDescent="0.25">
      <c r="D4316" s="33"/>
      <c r="F4316" s="206"/>
      <c r="H4316" s="39"/>
    </row>
    <row r="4317" spans="4:8" x14ac:dyDescent="0.25">
      <c r="D4317" s="33"/>
      <c r="F4317" s="206"/>
      <c r="H4317" s="39"/>
    </row>
    <row r="4318" spans="4:8" x14ac:dyDescent="0.25">
      <c r="D4318" s="33"/>
      <c r="F4318" s="206"/>
      <c r="H4318" s="39"/>
    </row>
    <row r="4319" spans="4:8" x14ac:dyDescent="0.25">
      <c r="D4319" s="33"/>
      <c r="F4319" s="206"/>
      <c r="H4319" s="39"/>
    </row>
    <row r="4320" spans="4:8" x14ac:dyDescent="0.25">
      <c r="D4320" s="33"/>
      <c r="F4320" s="206"/>
      <c r="H4320" s="39"/>
    </row>
    <row r="4321" spans="4:8" x14ac:dyDescent="0.25">
      <c r="D4321" s="33"/>
      <c r="F4321" s="206"/>
      <c r="H4321" s="39"/>
    </row>
    <row r="4322" spans="4:8" x14ac:dyDescent="0.25">
      <c r="D4322" s="33"/>
      <c r="F4322" s="206"/>
      <c r="H4322" s="39"/>
    </row>
    <row r="4323" spans="4:8" x14ac:dyDescent="0.25">
      <c r="D4323" s="33"/>
      <c r="F4323" s="206"/>
      <c r="H4323" s="39"/>
    </row>
    <row r="4324" spans="4:8" x14ac:dyDescent="0.25">
      <c r="D4324" s="33"/>
      <c r="F4324" s="206"/>
      <c r="H4324" s="39"/>
    </row>
    <row r="4325" spans="4:8" x14ac:dyDescent="0.25">
      <c r="D4325" s="33"/>
      <c r="F4325" s="206"/>
      <c r="H4325" s="39"/>
    </row>
    <row r="4326" spans="4:8" x14ac:dyDescent="0.25">
      <c r="D4326" s="33"/>
      <c r="F4326" s="206"/>
      <c r="H4326" s="39"/>
    </row>
    <row r="4327" spans="4:8" x14ac:dyDescent="0.25">
      <c r="D4327" s="33"/>
      <c r="F4327" s="206"/>
      <c r="H4327" s="39"/>
    </row>
    <row r="4328" spans="4:8" x14ac:dyDescent="0.25">
      <c r="D4328" s="33"/>
      <c r="F4328" s="206"/>
      <c r="H4328" s="39"/>
    </row>
    <row r="4329" spans="4:8" x14ac:dyDescent="0.25">
      <c r="D4329" s="33"/>
      <c r="F4329" s="206"/>
      <c r="H4329" s="39"/>
    </row>
    <row r="4330" spans="4:8" x14ac:dyDescent="0.25">
      <c r="D4330" s="33"/>
      <c r="F4330" s="206"/>
      <c r="H4330" s="39"/>
    </row>
    <row r="4331" spans="4:8" x14ac:dyDescent="0.25">
      <c r="D4331" s="33"/>
      <c r="F4331" s="206"/>
      <c r="H4331" s="39"/>
    </row>
    <row r="4332" spans="4:8" x14ac:dyDescent="0.25">
      <c r="D4332" s="33"/>
      <c r="F4332" s="206"/>
      <c r="H4332" s="39"/>
    </row>
    <row r="4333" spans="4:8" x14ac:dyDescent="0.25">
      <c r="D4333" s="33"/>
      <c r="F4333" s="206"/>
      <c r="H4333" s="39"/>
    </row>
    <row r="4334" spans="4:8" x14ac:dyDescent="0.25">
      <c r="D4334" s="33"/>
      <c r="F4334" s="206"/>
      <c r="H4334" s="39"/>
    </row>
    <row r="4335" spans="4:8" x14ac:dyDescent="0.25">
      <c r="D4335" s="33"/>
      <c r="F4335" s="206"/>
      <c r="H4335" s="39"/>
    </row>
    <row r="4336" spans="4:8" x14ac:dyDescent="0.25">
      <c r="D4336" s="33"/>
      <c r="F4336" s="206"/>
      <c r="H4336" s="39"/>
    </row>
    <row r="4337" spans="4:8" x14ac:dyDescent="0.25">
      <c r="D4337" s="33"/>
      <c r="F4337" s="206"/>
      <c r="H4337" s="39"/>
    </row>
    <row r="4338" spans="4:8" x14ac:dyDescent="0.25">
      <c r="D4338" s="33"/>
      <c r="F4338" s="206"/>
      <c r="H4338" s="39"/>
    </row>
    <row r="4339" spans="4:8" x14ac:dyDescent="0.25">
      <c r="D4339" s="33"/>
      <c r="F4339" s="206"/>
      <c r="H4339" s="39"/>
    </row>
    <row r="4340" spans="4:8" x14ac:dyDescent="0.25">
      <c r="D4340" s="33"/>
      <c r="F4340" s="206"/>
      <c r="H4340" s="39"/>
    </row>
    <row r="4341" spans="4:8" x14ac:dyDescent="0.25">
      <c r="D4341" s="33"/>
      <c r="F4341" s="206"/>
      <c r="H4341" s="39"/>
    </row>
    <row r="4342" spans="4:8" x14ac:dyDescent="0.25">
      <c r="D4342" s="33"/>
      <c r="F4342" s="206"/>
      <c r="H4342" s="39"/>
    </row>
    <row r="4343" spans="4:8" x14ac:dyDescent="0.25">
      <c r="D4343" s="33"/>
      <c r="F4343" s="206"/>
      <c r="H4343" s="39"/>
    </row>
    <row r="4344" spans="4:8" x14ac:dyDescent="0.25">
      <c r="D4344" s="33"/>
      <c r="F4344" s="206"/>
      <c r="H4344" s="39"/>
    </row>
    <row r="4345" spans="4:8" x14ac:dyDescent="0.25">
      <c r="D4345" s="33"/>
      <c r="F4345" s="206"/>
      <c r="H4345" s="39"/>
    </row>
    <row r="4346" spans="4:8" x14ac:dyDescent="0.25">
      <c r="D4346" s="33"/>
      <c r="F4346" s="206"/>
      <c r="H4346" s="39"/>
    </row>
    <row r="4347" spans="4:8" x14ac:dyDescent="0.25">
      <c r="D4347" s="33"/>
      <c r="F4347" s="206"/>
      <c r="H4347" s="39"/>
    </row>
    <row r="4348" spans="4:8" x14ac:dyDescent="0.25">
      <c r="D4348" s="33"/>
      <c r="F4348" s="206"/>
      <c r="H4348" s="39"/>
    </row>
    <row r="4349" spans="4:8" x14ac:dyDescent="0.25">
      <c r="D4349" s="33"/>
      <c r="F4349" s="206"/>
      <c r="H4349" s="39"/>
    </row>
    <row r="4350" spans="4:8" x14ac:dyDescent="0.25">
      <c r="D4350" s="33"/>
      <c r="F4350" s="206"/>
      <c r="H4350" s="39"/>
    </row>
    <row r="4351" spans="4:8" x14ac:dyDescent="0.25">
      <c r="D4351" s="33"/>
      <c r="F4351" s="206"/>
      <c r="H4351" s="39"/>
    </row>
    <row r="4352" spans="4:8" x14ac:dyDescent="0.25">
      <c r="D4352" s="33"/>
      <c r="F4352" s="206"/>
      <c r="H4352" s="39"/>
    </row>
    <row r="4353" spans="4:8" x14ac:dyDescent="0.25">
      <c r="D4353" s="33"/>
      <c r="F4353" s="206"/>
      <c r="H4353" s="39"/>
    </row>
    <row r="4354" spans="4:8" x14ac:dyDescent="0.25">
      <c r="D4354" s="33"/>
      <c r="F4354" s="206"/>
      <c r="H4354" s="39"/>
    </row>
    <row r="4355" spans="4:8" x14ac:dyDescent="0.25">
      <c r="D4355" s="33"/>
      <c r="F4355" s="206"/>
      <c r="H4355" s="39"/>
    </row>
    <row r="4356" spans="4:8" x14ac:dyDescent="0.25">
      <c r="D4356" s="33"/>
      <c r="F4356" s="206"/>
      <c r="H4356" s="39"/>
    </row>
    <row r="4357" spans="4:8" x14ac:dyDescent="0.25">
      <c r="D4357" s="33"/>
      <c r="F4357" s="206"/>
      <c r="H4357" s="39"/>
    </row>
    <row r="4358" spans="4:8" x14ac:dyDescent="0.25">
      <c r="D4358" s="33"/>
      <c r="F4358" s="206"/>
      <c r="H4358" s="39"/>
    </row>
    <row r="4359" spans="4:8" x14ac:dyDescent="0.25">
      <c r="D4359" s="33"/>
      <c r="F4359" s="206"/>
      <c r="H4359" s="39"/>
    </row>
    <row r="4360" spans="4:8" x14ac:dyDescent="0.25">
      <c r="D4360" s="33"/>
      <c r="F4360" s="206"/>
      <c r="H4360" s="39"/>
    </row>
    <row r="4361" spans="4:8" x14ac:dyDescent="0.25">
      <c r="D4361" s="33"/>
      <c r="F4361" s="206"/>
      <c r="H4361" s="39"/>
    </row>
    <row r="4362" spans="4:8" x14ac:dyDescent="0.25">
      <c r="D4362" s="33"/>
      <c r="F4362" s="206"/>
      <c r="H4362" s="39"/>
    </row>
    <row r="4363" spans="4:8" x14ac:dyDescent="0.25">
      <c r="D4363" s="33"/>
      <c r="F4363" s="206"/>
      <c r="H4363" s="39"/>
    </row>
    <row r="4364" spans="4:8" x14ac:dyDescent="0.25">
      <c r="D4364" s="33"/>
      <c r="F4364" s="206"/>
      <c r="H4364" s="39"/>
    </row>
    <row r="4365" spans="4:8" x14ac:dyDescent="0.25">
      <c r="D4365" s="33"/>
      <c r="F4365" s="206"/>
      <c r="H4365" s="39"/>
    </row>
    <row r="4366" spans="4:8" x14ac:dyDescent="0.25">
      <c r="D4366" s="33"/>
      <c r="F4366" s="206"/>
      <c r="H4366" s="39"/>
    </row>
    <row r="4367" spans="4:8" x14ac:dyDescent="0.25">
      <c r="D4367" s="33"/>
      <c r="F4367" s="206"/>
      <c r="H4367" s="39"/>
    </row>
    <row r="4368" spans="4:8" x14ac:dyDescent="0.25">
      <c r="D4368" s="33"/>
      <c r="F4368" s="206"/>
      <c r="H4368" s="39"/>
    </row>
    <row r="4369" spans="4:8" x14ac:dyDescent="0.25">
      <c r="D4369" s="33"/>
      <c r="F4369" s="206"/>
      <c r="H4369" s="39"/>
    </row>
    <row r="4370" spans="4:8" x14ac:dyDescent="0.25">
      <c r="D4370" s="33"/>
      <c r="F4370" s="206"/>
      <c r="H4370" s="39"/>
    </row>
    <row r="4371" spans="4:8" x14ac:dyDescent="0.25">
      <c r="D4371" s="33"/>
      <c r="F4371" s="206"/>
      <c r="H4371" s="39"/>
    </row>
    <row r="4372" spans="4:8" x14ac:dyDescent="0.25">
      <c r="D4372" s="33"/>
      <c r="F4372" s="206"/>
      <c r="H4372" s="39"/>
    </row>
    <row r="4373" spans="4:8" x14ac:dyDescent="0.25">
      <c r="D4373" s="33"/>
      <c r="F4373" s="206"/>
      <c r="H4373" s="39"/>
    </row>
    <row r="4374" spans="4:8" x14ac:dyDescent="0.25">
      <c r="D4374" s="33"/>
      <c r="F4374" s="206"/>
      <c r="H4374" s="39"/>
    </row>
    <row r="4375" spans="4:8" x14ac:dyDescent="0.25">
      <c r="D4375" s="33"/>
      <c r="F4375" s="206"/>
      <c r="H4375" s="39"/>
    </row>
    <row r="4376" spans="4:8" x14ac:dyDescent="0.25">
      <c r="D4376" s="33"/>
      <c r="F4376" s="206"/>
      <c r="H4376" s="39"/>
    </row>
    <row r="4377" spans="4:8" x14ac:dyDescent="0.25">
      <c r="D4377" s="33"/>
      <c r="F4377" s="206"/>
      <c r="H4377" s="39"/>
    </row>
    <row r="4378" spans="4:8" x14ac:dyDescent="0.25">
      <c r="D4378" s="33"/>
      <c r="F4378" s="206"/>
      <c r="H4378" s="39"/>
    </row>
    <row r="4379" spans="4:8" x14ac:dyDescent="0.25">
      <c r="D4379" s="33"/>
      <c r="F4379" s="206"/>
      <c r="H4379" s="39"/>
    </row>
    <row r="4380" spans="4:8" x14ac:dyDescent="0.25">
      <c r="D4380" s="33"/>
      <c r="F4380" s="206"/>
      <c r="H4380" s="39"/>
    </row>
    <row r="4381" spans="4:8" x14ac:dyDescent="0.25">
      <c r="D4381" s="33"/>
      <c r="F4381" s="206"/>
      <c r="H4381" s="39"/>
    </row>
    <row r="4382" spans="4:8" x14ac:dyDescent="0.25">
      <c r="D4382" s="33"/>
      <c r="F4382" s="206"/>
      <c r="H4382" s="39"/>
    </row>
    <row r="4383" spans="4:8" x14ac:dyDescent="0.25">
      <c r="D4383" s="33"/>
      <c r="F4383" s="206"/>
      <c r="H4383" s="39"/>
    </row>
    <row r="4384" spans="4:8" x14ac:dyDescent="0.25">
      <c r="D4384" s="33"/>
      <c r="F4384" s="206"/>
      <c r="H4384" s="39"/>
    </row>
    <row r="4385" spans="4:8" x14ac:dyDescent="0.25">
      <c r="D4385" s="33"/>
      <c r="F4385" s="206"/>
      <c r="H4385" s="39"/>
    </row>
    <row r="4386" spans="4:8" x14ac:dyDescent="0.25">
      <c r="D4386" s="33"/>
      <c r="F4386" s="206"/>
      <c r="H4386" s="39"/>
    </row>
    <row r="4387" spans="4:8" x14ac:dyDescent="0.25">
      <c r="D4387" s="33"/>
      <c r="F4387" s="206"/>
      <c r="H4387" s="39"/>
    </row>
    <row r="4388" spans="4:8" x14ac:dyDescent="0.25">
      <c r="D4388" s="33"/>
      <c r="F4388" s="206"/>
      <c r="H4388" s="39"/>
    </row>
    <row r="4389" spans="4:8" x14ac:dyDescent="0.25">
      <c r="D4389" s="33"/>
      <c r="F4389" s="206"/>
      <c r="H4389" s="39"/>
    </row>
    <row r="4390" spans="4:8" x14ac:dyDescent="0.25">
      <c r="D4390" s="33"/>
      <c r="F4390" s="206"/>
      <c r="H4390" s="39"/>
    </row>
    <row r="4391" spans="4:8" x14ac:dyDescent="0.25">
      <c r="D4391" s="33"/>
      <c r="F4391" s="206"/>
      <c r="H4391" s="39"/>
    </row>
    <row r="4392" spans="4:8" x14ac:dyDescent="0.25">
      <c r="D4392" s="33"/>
      <c r="F4392" s="206"/>
      <c r="H4392" s="39"/>
    </row>
    <row r="4393" spans="4:8" x14ac:dyDescent="0.25">
      <c r="D4393" s="33"/>
      <c r="F4393" s="206"/>
      <c r="H4393" s="39"/>
    </row>
    <row r="4394" spans="4:8" x14ac:dyDescent="0.25">
      <c r="D4394" s="33"/>
      <c r="F4394" s="206"/>
      <c r="H4394" s="39"/>
    </row>
    <row r="4395" spans="4:8" x14ac:dyDescent="0.25">
      <c r="D4395" s="33"/>
      <c r="F4395" s="206"/>
      <c r="H4395" s="39"/>
    </row>
    <row r="4396" spans="4:8" x14ac:dyDescent="0.25">
      <c r="D4396" s="33"/>
      <c r="F4396" s="206"/>
      <c r="H4396" s="39"/>
    </row>
    <row r="4397" spans="4:8" x14ac:dyDescent="0.25">
      <c r="D4397" s="33"/>
      <c r="F4397" s="206"/>
      <c r="H4397" s="39"/>
    </row>
    <row r="4398" spans="4:8" x14ac:dyDescent="0.25">
      <c r="D4398" s="33"/>
      <c r="F4398" s="206"/>
      <c r="H4398" s="39"/>
    </row>
    <row r="4399" spans="4:8" x14ac:dyDescent="0.25">
      <c r="D4399" s="33"/>
      <c r="F4399" s="206"/>
      <c r="H4399" s="39"/>
    </row>
    <row r="4400" spans="4:8" x14ac:dyDescent="0.25">
      <c r="D4400" s="33"/>
      <c r="F4400" s="206"/>
      <c r="H4400" s="39"/>
    </row>
    <row r="4401" spans="4:8" x14ac:dyDescent="0.25">
      <c r="D4401" s="33"/>
      <c r="F4401" s="206"/>
      <c r="H4401" s="39"/>
    </row>
    <row r="4402" spans="4:8" x14ac:dyDescent="0.25">
      <c r="D4402" s="33"/>
      <c r="F4402" s="206"/>
      <c r="H4402" s="39"/>
    </row>
    <row r="4403" spans="4:8" x14ac:dyDescent="0.25">
      <c r="D4403" s="33"/>
      <c r="F4403" s="206"/>
      <c r="H4403" s="39"/>
    </row>
    <row r="4404" spans="4:8" x14ac:dyDescent="0.25">
      <c r="D4404" s="33"/>
      <c r="F4404" s="206"/>
      <c r="H4404" s="39"/>
    </row>
    <row r="4405" spans="4:8" x14ac:dyDescent="0.25">
      <c r="D4405" s="33"/>
      <c r="F4405" s="206"/>
      <c r="H4405" s="39"/>
    </row>
    <row r="4406" spans="4:8" x14ac:dyDescent="0.25">
      <c r="D4406" s="33"/>
      <c r="F4406" s="206"/>
      <c r="H4406" s="39"/>
    </row>
    <row r="4407" spans="4:8" x14ac:dyDescent="0.25">
      <c r="D4407" s="33"/>
      <c r="F4407" s="206"/>
      <c r="H4407" s="39"/>
    </row>
    <row r="4408" spans="4:8" x14ac:dyDescent="0.25">
      <c r="D4408" s="33"/>
      <c r="F4408" s="206"/>
      <c r="H4408" s="39"/>
    </row>
    <row r="4409" spans="4:8" x14ac:dyDescent="0.25">
      <c r="D4409" s="33"/>
      <c r="F4409" s="206"/>
      <c r="H4409" s="39"/>
    </row>
    <row r="4410" spans="4:8" x14ac:dyDescent="0.25">
      <c r="D4410" s="33"/>
      <c r="F4410" s="206"/>
      <c r="H4410" s="39"/>
    </row>
    <row r="4411" spans="4:8" x14ac:dyDescent="0.25">
      <c r="D4411" s="33"/>
      <c r="F4411" s="206"/>
      <c r="H4411" s="39"/>
    </row>
    <row r="4412" spans="4:8" x14ac:dyDescent="0.25">
      <c r="D4412" s="33"/>
      <c r="F4412" s="206"/>
      <c r="H4412" s="39"/>
    </row>
    <row r="4413" spans="4:8" x14ac:dyDescent="0.25">
      <c r="D4413" s="33"/>
      <c r="F4413" s="206"/>
      <c r="H4413" s="39"/>
    </row>
    <row r="4414" spans="4:8" x14ac:dyDescent="0.25">
      <c r="D4414" s="33"/>
      <c r="F4414" s="206"/>
      <c r="H4414" s="39"/>
    </row>
    <row r="4415" spans="4:8" x14ac:dyDescent="0.25">
      <c r="D4415" s="33"/>
      <c r="F4415" s="206"/>
      <c r="H4415" s="39"/>
    </row>
    <row r="4416" spans="4:8" x14ac:dyDescent="0.25">
      <c r="D4416" s="33"/>
      <c r="F4416" s="206"/>
      <c r="H4416" s="39"/>
    </row>
    <row r="4417" spans="4:8" x14ac:dyDescent="0.25">
      <c r="D4417" s="33"/>
      <c r="F4417" s="206"/>
      <c r="H4417" s="39"/>
    </row>
    <row r="4418" spans="4:8" x14ac:dyDescent="0.25">
      <c r="D4418" s="33"/>
      <c r="F4418" s="206"/>
      <c r="H4418" s="39"/>
    </row>
    <row r="4419" spans="4:8" x14ac:dyDescent="0.25">
      <c r="D4419" s="33"/>
      <c r="F4419" s="206"/>
      <c r="H4419" s="39"/>
    </row>
    <row r="4420" spans="4:8" x14ac:dyDescent="0.25">
      <c r="D4420" s="33"/>
      <c r="F4420" s="206"/>
      <c r="H4420" s="39"/>
    </row>
    <row r="4421" spans="4:8" x14ac:dyDescent="0.25">
      <c r="D4421" s="33"/>
      <c r="F4421" s="206"/>
      <c r="H4421" s="39"/>
    </row>
    <row r="4422" spans="4:8" x14ac:dyDescent="0.25">
      <c r="D4422" s="33"/>
      <c r="F4422" s="206"/>
      <c r="H4422" s="39"/>
    </row>
    <row r="4423" spans="4:8" x14ac:dyDescent="0.25">
      <c r="D4423" s="33"/>
      <c r="F4423" s="206"/>
      <c r="H4423" s="39"/>
    </row>
    <row r="4424" spans="4:8" x14ac:dyDescent="0.25">
      <c r="D4424" s="33"/>
      <c r="F4424" s="206"/>
      <c r="H4424" s="39"/>
    </row>
    <row r="4425" spans="4:8" x14ac:dyDescent="0.25">
      <c r="D4425" s="33"/>
      <c r="F4425" s="206"/>
      <c r="H4425" s="39"/>
    </row>
    <row r="4426" spans="4:8" x14ac:dyDescent="0.25">
      <c r="D4426" s="33"/>
      <c r="F4426" s="206"/>
      <c r="H4426" s="39"/>
    </row>
    <row r="4427" spans="4:8" x14ac:dyDescent="0.25">
      <c r="D4427" s="33"/>
      <c r="F4427" s="206"/>
      <c r="H4427" s="39"/>
    </row>
    <row r="4428" spans="4:8" x14ac:dyDescent="0.25">
      <c r="D4428" s="33"/>
      <c r="F4428" s="206"/>
      <c r="H4428" s="39"/>
    </row>
    <row r="4429" spans="4:8" x14ac:dyDescent="0.25">
      <c r="D4429" s="33"/>
      <c r="F4429" s="206"/>
      <c r="H4429" s="39"/>
    </row>
    <row r="4430" spans="4:8" x14ac:dyDescent="0.25">
      <c r="D4430" s="33"/>
      <c r="F4430" s="206"/>
      <c r="H4430" s="39"/>
    </row>
    <row r="4431" spans="4:8" x14ac:dyDescent="0.25">
      <c r="D4431" s="33"/>
      <c r="F4431" s="206"/>
      <c r="H4431" s="39"/>
    </row>
    <row r="4432" spans="4:8" x14ac:dyDescent="0.25">
      <c r="D4432" s="33"/>
      <c r="F4432" s="206"/>
      <c r="H4432" s="39"/>
    </row>
    <row r="4433" spans="4:8" x14ac:dyDescent="0.25">
      <c r="D4433" s="33"/>
      <c r="F4433" s="206"/>
      <c r="H4433" s="39"/>
    </row>
    <row r="4434" spans="4:8" x14ac:dyDescent="0.25">
      <c r="D4434" s="33"/>
      <c r="F4434" s="206"/>
      <c r="H4434" s="39"/>
    </row>
    <row r="4435" spans="4:8" x14ac:dyDescent="0.25">
      <c r="D4435" s="33"/>
      <c r="F4435" s="206"/>
      <c r="H4435" s="39"/>
    </row>
    <row r="4436" spans="4:8" x14ac:dyDescent="0.25">
      <c r="D4436" s="33"/>
      <c r="F4436" s="206"/>
      <c r="H4436" s="39"/>
    </row>
    <row r="4437" spans="4:8" x14ac:dyDescent="0.25">
      <c r="D4437" s="33"/>
      <c r="F4437" s="206"/>
      <c r="H4437" s="39"/>
    </row>
    <row r="4438" spans="4:8" x14ac:dyDescent="0.25">
      <c r="D4438" s="33"/>
      <c r="F4438" s="206"/>
      <c r="H4438" s="39"/>
    </row>
    <row r="4439" spans="4:8" x14ac:dyDescent="0.25">
      <c r="D4439" s="33"/>
      <c r="F4439" s="206"/>
      <c r="H4439" s="39"/>
    </row>
    <row r="4440" spans="4:8" x14ac:dyDescent="0.25">
      <c r="D4440" s="33"/>
      <c r="F4440" s="206"/>
      <c r="H4440" s="39"/>
    </row>
    <row r="4441" spans="4:8" x14ac:dyDescent="0.25">
      <c r="D4441" s="33"/>
      <c r="F4441" s="206"/>
      <c r="H4441" s="39"/>
    </row>
    <row r="4442" spans="4:8" x14ac:dyDescent="0.25">
      <c r="D4442" s="33"/>
      <c r="F4442" s="206"/>
      <c r="H4442" s="39"/>
    </row>
    <row r="4443" spans="4:8" x14ac:dyDescent="0.25">
      <c r="D4443" s="33"/>
      <c r="F4443" s="206"/>
      <c r="H4443" s="39"/>
    </row>
    <row r="4444" spans="4:8" x14ac:dyDescent="0.25">
      <c r="D4444" s="33"/>
      <c r="F4444" s="206"/>
      <c r="H4444" s="39"/>
    </row>
    <row r="4445" spans="4:8" x14ac:dyDescent="0.25">
      <c r="D4445" s="33"/>
      <c r="F4445" s="206"/>
      <c r="H4445" s="39"/>
    </row>
    <row r="4446" spans="4:8" x14ac:dyDescent="0.25">
      <c r="D4446" s="33"/>
      <c r="F4446" s="206"/>
      <c r="H4446" s="39"/>
    </row>
    <row r="4447" spans="4:8" x14ac:dyDescent="0.25">
      <c r="D4447" s="33"/>
      <c r="F4447" s="206"/>
      <c r="H4447" s="39"/>
    </row>
    <row r="4448" spans="4:8" x14ac:dyDescent="0.25">
      <c r="D4448" s="33"/>
      <c r="F4448" s="206"/>
      <c r="H4448" s="39"/>
    </row>
    <row r="4449" spans="4:8" x14ac:dyDescent="0.25">
      <c r="D4449" s="33"/>
      <c r="F4449" s="206"/>
      <c r="H4449" s="39"/>
    </row>
    <row r="4450" spans="4:8" x14ac:dyDescent="0.25">
      <c r="D4450" s="33"/>
      <c r="F4450" s="206"/>
      <c r="H4450" s="39"/>
    </row>
    <row r="4451" spans="4:8" x14ac:dyDescent="0.25">
      <c r="D4451" s="33"/>
      <c r="F4451" s="206"/>
      <c r="H4451" s="39"/>
    </row>
    <row r="4452" spans="4:8" x14ac:dyDescent="0.25">
      <c r="D4452" s="33"/>
      <c r="F4452" s="206"/>
      <c r="H4452" s="39"/>
    </row>
    <row r="4453" spans="4:8" x14ac:dyDescent="0.25">
      <c r="D4453" s="33"/>
      <c r="F4453" s="206"/>
      <c r="H4453" s="39"/>
    </row>
    <row r="4454" spans="4:8" x14ac:dyDescent="0.25">
      <c r="D4454" s="33"/>
      <c r="F4454" s="206"/>
      <c r="H4454" s="39"/>
    </row>
    <row r="4455" spans="4:8" x14ac:dyDescent="0.25">
      <c r="D4455" s="33"/>
      <c r="F4455" s="206"/>
      <c r="H4455" s="39"/>
    </row>
    <row r="4456" spans="4:8" x14ac:dyDescent="0.25">
      <c r="D4456" s="33"/>
      <c r="F4456" s="206"/>
      <c r="H4456" s="39"/>
    </row>
    <row r="4457" spans="4:8" x14ac:dyDescent="0.25">
      <c r="D4457" s="33"/>
      <c r="F4457" s="206"/>
      <c r="H4457" s="39"/>
    </row>
    <row r="4458" spans="4:8" x14ac:dyDescent="0.25">
      <c r="D4458" s="33"/>
      <c r="F4458" s="206"/>
      <c r="H4458" s="39"/>
    </row>
    <row r="4459" spans="4:8" x14ac:dyDescent="0.25">
      <c r="D4459" s="33"/>
      <c r="F4459" s="206"/>
      <c r="H4459" s="39"/>
    </row>
    <row r="4460" spans="4:8" x14ac:dyDescent="0.25">
      <c r="D4460" s="33"/>
      <c r="F4460" s="206"/>
      <c r="H4460" s="39"/>
    </row>
    <row r="4461" spans="4:8" x14ac:dyDescent="0.25">
      <c r="D4461" s="33"/>
      <c r="F4461" s="206"/>
      <c r="H4461" s="39"/>
    </row>
    <row r="4462" spans="4:8" x14ac:dyDescent="0.25">
      <c r="D4462" s="33"/>
      <c r="F4462" s="206"/>
      <c r="H4462" s="39"/>
    </row>
    <row r="4463" spans="4:8" x14ac:dyDescent="0.25">
      <c r="D4463" s="33"/>
      <c r="F4463" s="206"/>
      <c r="H4463" s="39"/>
    </row>
    <row r="4464" spans="4:8" x14ac:dyDescent="0.25">
      <c r="D4464" s="33"/>
      <c r="F4464" s="206"/>
      <c r="H4464" s="39"/>
    </row>
    <row r="4465" spans="4:8" x14ac:dyDescent="0.25">
      <c r="D4465" s="33"/>
      <c r="F4465" s="206"/>
      <c r="H4465" s="39"/>
    </row>
    <row r="4466" spans="4:8" x14ac:dyDescent="0.25">
      <c r="D4466" s="33"/>
      <c r="F4466" s="206"/>
      <c r="H4466" s="39"/>
    </row>
    <row r="4467" spans="4:8" x14ac:dyDescent="0.25">
      <c r="D4467" s="33"/>
      <c r="F4467" s="206"/>
      <c r="H4467" s="39"/>
    </row>
    <row r="4468" spans="4:8" x14ac:dyDescent="0.25">
      <c r="D4468" s="33"/>
      <c r="F4468" s="206"/>
      <c r="H4468" s="39"/>
    </row>
    <row r="4469" spans="4:8" x14ac:dyDescent="0.25">
      <c r="D4469" s="33"/>
      <c r="F4469" s="206"/>
      <c r="H4469" s="39"/>
    </row>
    <row r="4470" spans="4:8" x14ac:dyDescent="0.25">
      <c r="D4470" s="33"/>
      <c r="F4470" s="206"/>
      <c r="H4470" s="39"/>
    </row>
    <row r="4471" spans="4:8" x14ac:dyDescent="0.25">
      <c r="D4471" s="33"/>
      <c r="F4471" s="206"/>
      <c r="H4471" s="39"/>
    </row>
    <row r="4472" spans="4:8" x14ac:dyDescent="0.25">
      <c r="D4472" s="33"/>
      <c r="F4472" s="206"/>
      <c r="H4472" s="39"/>
    </row>
    <row r="4473" spans="4:8" x14ac:dyDescent="0.25">
      <c r="D4473" s="33"/>
      <c r="F4473" s="206"/>
      <c r="H4473" s="39"/>
    </row>
    <row r="4474" spans="4:8" x14ac:dyDescent="0.25">
      <c r="D4474" s="33"/>
      <c r="F4474" s="206"/>
      <c r="H4474" s="39"/>
    </row>
    <row r="4475" spans="4:8" x14ac:dyDescent="0.25">
      <c r="D4475" s="33"/>
      <c r="F4475" s="206"/>
      <c r="H4475" s="39"/>
    </row>
    <row r="4476" spans="4:8" x14ac:dyDescent="0.25">
      <c r="D4476" s="33"/>
      <c r="F4476" s="206"/>
      <c r="H4476" s="39"/>
    </row>
    <row r="4477" spans="4:8" x14ac:dyDescent="0.25">
      <c r="D4477" s="33"/>
      <c r="F4477" s="206"/>
      <c r="H4477" s="39"/>
    </row>
    <row r="4478" spans="4:8" x14ac:dyDescent="0.25">
      <c r="D4478" s="33"/>
      <c r="F4478" s="206"/>
      <c r="H4478" s="39"/>
    </row>
    <row r="4479" spans="4:8" x14ac:dyDescent="0.25">
      <c r="D4479" s="33"/>
      <c r="F4479" s="206"/>
      <c r="H4479" s="39"/>
    </row>
    <row r="4480" spans="4:8" x14ac:dyDescent="0.25">
      <c r="D4480" s="33"/>
      <c r="F4480" s="206"/>
      <c r="H4480" s="39"/>
    </row>
    <row r="4481" spans="4:8" x14ac:dyDescent="0.25">
      <c r="D4481" s="33"/>
      <c r="F4481" s="206"/>
      <c r="H4481" s="39"/>
    </row>
    <row r="4482" spans="4:8" x14ac:dyDescent="0.25">
      <c r="D4482" s="33"/>
      <c r="F4482" s="206"/>
      <c r="H4482" s="39"/>
    </row>
    <row r="4483" spans="4:8" x14ac:dyDescent="0.25">
      <c r="D4483" s="33"/>
      <c r="F4483" s="206"/>
      <c r="H4483" s="39"/>
    </row>
    <row r="4484" spans="4:8" x14ac:dyDescent="0.25">
      <c r="D4484" s="33"/>
      <c r="F4484" s="206"/>
      <c r="H4484" s="39"/>
    </row>
    <row r="4485" spans="4:8" x14ac:dyDescent="0.25">
      <c r="D4485" s="33"/>
      <c r="F4485" s="206"/>
      <c r="H4485" s="39"/>
    </row>
    <row r="4486" spans="4:8" x14ac:dyDescent="0.25">
      <c r="D4486" s="33"/>
      <c r="F4486" s="206"/>
      <c r="H4486" s="39"/>
    </row>
    <row r="4487" spans="4:8" x14ac:dyDescent="0.25">
      <c r="D4487" s="33"/>
      <c r="F4487" s="206"/>
      <c r="H4487" s="39"/>
    </row>
    <row r="4488" spans="4:8" x14ac:dyDescent="0.25">
      <c r="D4488" s="33"/>
      <c r="F4488" s="206"/>
      <c r="H4488" s="39"/>
    </row>
    <row r="4489" spans="4:8" x14ac:dyDescent="0.25">
      <c r="D4489" s="33"/>
      <c r="F4489" s="206"/>
      <c r="H4489" s="39"/>
    </row>
    <row r="4490" spans="4:8" x14ac:dyDescent="0.25">
      <c r="D4490" s="33"/>
      <c r="F4490" s="206"/>
      <c r="H4490" s="39"/>
    </row>
    <row r="4491" spans="4:8" x14ac:dyDescent="0.25">
      <c r="D4491" s="33"/>
      <c r="F4491" s="206"/>
      <c r="H4491" s="39"/>
    </row>
    <row r="4492" spans="4:8" x14ac:dyDescent="0.25">
      <c r="D4492" s="33"/>
      <c r="F4492" s="206"/>
      <c r="H4492" s="39"/>
    </row>
    <row r="4493" spans="4:8" x14ac:dyDescent="0.25">
      <c r="D4493" s="33"/>
      <c r="F4493" s="206"/>
      <c r="H4493" s="39"/>
    </row>
    <row r="4494" spans="4:8" x14ac:dyDescent="0.25">
      <c r="D4494" s="33"/>
      <c r="F4494" s="206"/>
      <c r="H4494" s="39"/>
    </row>
    <row r="4495" spans="4:8" x14ac:dyDescent="0.25">
      <c r="D4495" s="33"/>
      <c r="F4495" s="206"/>
      <c r="H4495" s="39"/>
    </row>
    <row r="4496" spans="4:8" x14ac:dyDescent="0.25">
      <c r="D4496" s="33"/>
      <c r="F4496" s="206"/>
      <c r="H4496" s="39"/>
    </row>
    <row r="4497" spans="4:8" x14ac:dyDescent="0.25">
      <c r="D4497" s="33"/>
      <c r="F4497" s="206"/>
      <c r="H4497" s="39"/>
    </row>
    <row r="4498" spans="4:8" x14ac:dyDescent="0.25">
      <c r="D4498" s="33"/>
      <c r="F4498" s="206"/>
      <c r="H4498" s="39"/>
    </row>
    <row r="4499" spans="4:8" x14ac:dyDescent="0.25">
      <c r="D4499" s="33"/>
      <c r="F4499" s="206"/>
      <c r="H4499" s="39"/>
    </row>
    <row r="4500" spans="4:8" x14ac:dyDescent="0.25">
      <c r="D4500" s="33"/>
      <c r="F4500" s="206"/>
      <c r="H4500" s="39"/>
    </row>
    <row r="4501" spans="4:8" x14ac:dyDescent="0.25">
      <c r="D4501" s="33"/>
      <c r="F4501" s="206"/>
      <c r="H4501" s="39"/>
    </row>
    <row r="4502" spans="4:8" x14ac:dyDescent="0.25">
      <c r="D4502" s="33"/>
      <c r="F4502" s="206"/>
      <c r="H4502" s="39"/>
    </row>
    <row r="4503" spans="4:8" x14ac:dyDescent="0.25">
      <c r="D4503" s="33"/>
      <c r="F4503" s="206"/>
      <c r="H4503" s="39"/>
    </row>
    <row r="4504" spans="4:8" x14ac:dyDescent="0.25">
      <c r="D4504" s="33"/>
      <c r="F4504" s="206"/>
      <c r="H4504" s="39"/>
    </row>
    <row r="4505" spans="4:8" x14ac:dyDescent="0.25">
      <c r="D4505" s="33"/>
      <c r="F4505" s="206"/>
      <c r="H4505" s="39"/>
    </row>
    <row r="4506" spans="4:8" x14ac:dyDescent="0.25">
      <c r="D4506" s="33"/>
      <c r="F4506" s="206"/>
      <c r="H4506" s="39"/>
    </row>
    <row r="4507" spans="4:8" x14ac:dyDescent="0.25">
      <c r="D4507" s="33"/>
      <c r="F4507" s="206"/>
      <c r="H4507" s="39"/>
    </row>
    <row r="4508" spans="4:8" x14ac:dyDescent="0.25">
      <c r="D4508" s="33"/>
      <c r="F4508" s="206"/>
      <c r="H4508" s="39"/>
    </row>
    <row r="4509" spans="4:8" x14ac:dyDescent="0.25">
      <c r="D4509" s="33"/>
      <c r="F4509" s="206"/>
      <c r="H4509" s="39"/>
    </row>
    <row r="4510" spans="4:8" x14ac:dyDescent="0.25">
      <c r="D4510" s="33"/>
      <c r="F4510" s="206"/>
      <c r="H4510" s="39"/>
    </row>
    <row r="4511" spans="4:8" x14ac:dyDescent="0.25">
      <c r="D4511" s="33"/>
      <c r="F4511" s="206"/>
      <c r="H4511" s="39"/>
    </row>
    <row r="4512" spans="4:8" x14ac:dyDescent="0.25">
      <c r="D4512" s="33"/>
      <c r="F4512" s="206"/>
      <c r="H4512" s="39"/>
    </row>
    <row r="4513" spans="4:8" x14ac:dyDescent="0.25">
      <c r="D4513" s="33"/>
      <c r="F4513" s="206"/>
      <c r="H4513" s="39"/>
    </row>
    <row r="4514" spans="4:8" x14ac:dyDescent="0.25">
      <c r="D4514" s="33"/>
      <c r="F4514" s="206"/>
      <c r="H4514" s="39"/>
    </row>
    <row r="4515" spans="4:8" x14ac:dyDescent="0.25">
      <c r="D4515" s="33"/>
      <c r="F4515" s="206"/>
      <c r="H4515" s="39"/>
    </row>
    <row r="4516" spans="4:8" x14ac:dyDescent="0.25">
      <c r="D4516" s="33"/>
      <c r="F4516" s="206"/>
      <c r="H4516" s="39"/>
    </row>
    <row r="4517" spans="4:8" x14ac:dyDescent="0.25">
      <c r="D4517" s="33"/>
      <c r="F4517" s="206"/>
      <c r="H4517" s="39"/>
    </row>
    <row r="4518" spans="4:8" x14ac:dyDescent="0.25">
      <c r="D4518" s="33"/>
      <c r="F4518" s="206"/>
      <c r="H4518" s="39"/>
    </row>
    <row r="4519" spans="4:8" x14ac:dyDescent="0.25">
      <c r="D4519" s="33"/>
      <c r="F4519" s="206"/>
      <c r="H4519" s="39"/>
    </row>
    <row r="4520" spans="4:8" x14ac:dyDescent="0.25">
      <c r="D4520" s="33"/>
      <c r="F4520" s="206"/>
      <c r="H4520" s="39"/>
    </row>
    <row r="4521" spans="4:8" x14ac:dyDescent="0.25">
      <c r="D4521" s="33"/>
      <c r="F4521" s="206"/>
      <c r="H4521" s="39"/>
    </row>
    <row r="4522" spans="4:8" x14ac:dyDescent="0.25">
      <c r="D4522" s="33"/>
      <c r="F4522" s="206"/>
      <c r="H4522" s="39"/>
    </row>
    <row r="4523" spans="4:8" x14ac:dyDescent="0.25">
      <c r="D4523" s="33"/>
      <c r="F4523" s="206"/>
      <c r="H4523" s="39"/>
    </row>
    <row r="4524" spans="4:8" x14ac:dyDescent="0.25">
      <c r="D4524" s="33"/>
      <c r="F4524" s="206"/>
      <c r="H4524" s="39"/>
    </row>
    <row r="4525" spans="4:8" x14ac:dyDescent="0.25">
      <c r="D4525" s="33"/>
      <c r="F4525" s="206"/>
      <c r="H4525" s="39"/>
    </row>
    <row r="4526" spans="4:8" x14ac:dyDescent="0.25">
      <c r="D4526" s="33"/>
      <c r="F4526" s="206"/>
      <c r="H4526" s="39"/>
    </row>
    <row r="4527" spans="4:8" x14ac:dyDescent="0.25">
      <c r="D4527" s="33"/>
      <c r="F4527" s="206"/>
      <c r="H4527" s="39"/>
    </row>
    <row r="4528" spans="4:8" x14ac:dyDescent="0.25">
      <c r="D4528" s="33"/>
      <c r="F4528" s="206"/>
      <c r="H4528" s="39"/>
    </row>
    <row r="4529" spans="4:8" x14ac:dyDescent="0.25">
      <c r="D4529" s="33"/>
      <c r="F4529" s="206"/>
      <c r="H4529" s="39"/>
    </row>
    <row r="4530" spans="4:8" x14ac:dyDescent="0.25">
      <c r="D4530" s="33"/>
      <c r="F4530" s="206"/>
      <c r="H4530" s="39"/>
    </row>
    <row r="4531" spans="4:8" x14ac:dyDescent="0.25">
      <c r="D4531" s="33"/>
      <c r="F4531" s="206"/>
      <c r="H4531" s="39"/>
    </row>
    <row r="4532" spans="4:8" x14ac:dyDescent="0.25">
      <c r="D4532" s="33"/>
      <c r="F4532" s="206"/>
      <c r="H4532" s="39"/>
    </row>
    <row r="4533" spans="4:8" x14ac:dyDescent="0.25">
      <c r="D4533" s="33"/>
      <c r="F4533" s="206"/>
      <c r="H4533" s="39"/>
    </row>
    <row r="4534" spans="4:8" x14ac:dyDescent="0.25">
      <c r="D4534" s="33"/>
      <c r="F4534" s="206"/>
      <c r="H4534" s="39"/>
    </row>
    <row r="4535" spans="4:8" x14ac:dyDescent="0.25">
      <c r="D4535" s="33"/>
      <c r="F4535" s="206"/>
      <c r="H4535" s="39"/>
    </row>
    <row r="4536" spans="4:8" x14ac:dyDescent="0.25">
      <c r="D4536" s="33"/>
      <c r="F4536" s="206"/>
      <c r="H4536" s="39"/>
    </row>
    <row r="4537" spans="4:8" x14ac:dyDescent="0.25">
      <c r="D4537" s="33"/>
      <c r="F4537" s="206"/>
      <c r="H4537" s="39"/>
    </row>
    <row r="4538" spans="4:8" x14ac:dyDescent="0.25">
      <c r="D4538" s="33"/>
      <c r="F4538" s="206"/>
      <c r="H4538" s="39"/>
    </row>
    <row r="4539" spans="4:8" x14ac:dyDescent="0.25">
      <c r="D4539" s="33"/>
      <c r="F4539" s="206"/>
      <c r="H4539" s="39"/>
    </row>
    <row r="4540" spans="4:8" x14ac:dyDescent="0.25">
      <c r="D4540" s="33"/>
      <c r="F4540" s="206"/>
      <c r="H4540" s="39"/>
    </row>
    <row r="4541" spans="4:8" x14ac:dyDescent="0.25">
      <c r="D4541" s="33"/>
      <c r="F4541" s="206"/>
      <c r="H4541" s="39"/>
    </row>
    <row r="4542" spans="4:8" x14ac:dyDescent="0.25">
      <c r="D4542" s="33"/>
      <c r="F4542" s="206"/>
      <c r="H4542" s="39"/>
    </row>
    <row r="4543" spans="4:8" x14ac:dyDescent="0.25">
      <c r="D4543" s="33"/>
      <c r="F4543" s="206"/>
      <c r="H4543" s="39"/>
    </row>
    <row r="4544" spans="4:8" x14ac:dyDescent="0.25">
      <c r="D4544" s="33"/>
      <c r="F4544" s="206"/>
      <c r="H4544" s="39"/>
    </row>
    <row r="4545" spans="4:8" x14ac:dyDescent="0.25">
      <c r="D4545" s="33"/>
      <c r="F4545" s="206"/>
      <c r="H4545" s="39"/>
    </row>
    <row r="4546" spans="4:8" x14ac:dyDescent="0.25">
      <c r="D4546" s="33"/>
      <c r="F4546" s="206"/>
      <c r="H4546" s="39"/>
    </row>
    <row r="4547" spans="4:8" x14ac:dyDescent="0.25">
      <c r="D4547" s="33"/>
      <c r="F4547" s="206"/>
      <c r="H4547" s="39"/>
    </row>
    <row r="4548" spans="4:8" x14ac:dyDescent="0.25">
      <c r="D4548" s="33"/>
      <c r="F4548" s="206"/>
      <c r="H4548" s="39"/>
    </row>
    <row r="4549" spans="4:8" x14ac:dyDescent="0.25">
      <c r="D4549" s="33"/>
      <c r="F4549" s="206"/>
      <c r="H4549" s="39"/>
    </row>
    <row r="4550" spans="4:8" x14ac:dyDescent="0.25">
      <c r="D4550" s="33"/>
      <c r="F4550" s="206"/>
      <c r="H4550" s="39"/>
    </row>
    <row r="4551" spans="4:8" x14ac:dyDescent="0.25">
      <c r="D4551" s="33"/>
      <c r="F4551" s="206"/>
      <c r="H4551" s="39"/>
    </row>
    <row r="4552" spans="4:8" x14ac:dyDescent="0.25">
      <c r="D4552" s="33"/>
      <c r="F4552" s="206"/>
      <c r="H4552" s="39"/>
    </row>
    <row r="4553" spans="4:8" x14ac:dyDescent="0.25">
      <c r="D4553" s="33"/>
      <c r="F4553" s="206"/>
      <c r="H4553" s="39"/>
    </row>
    <row r="4554" spans="4:8" x14ac:dyDescent="0.25">
      <c r="D4554" s="33"/>
      <c r="F4554" s="206"/>
      <c r="H4554" s="39"/>
    </row>
    <row r="4555" spans="4:8" x14ac:dyDescent="0.25">
      <c r="D4555" s="33"/>
      <c r="F4555" s="206"/>
      <c r="H4555" s="39"/>
    </row>
    <row r="4556" spans="4:8" x14ac:dyDescent="0.25">
      <c r="D4556" s="33"/>
      <c r="F4556" s="206"/>
      <c r="H4556" s="39"/>
    </row>
    <row r="4557" spans="4:8" x14ac:dyDescent="0.25">
      <c r="D4557" s="33"/>
      <c r="F4557" s="206"/>
      <c r="H4557" s="39"/>
    </row>
    <row r="4558" spans="4:8" x14ac:dyDescent="0.25">
      <c r="D4558" s="33"/>
      <c r="F4558" s="206"/>
      <c r="H4558" s="39"/>
    </row>
    <row r="4559" spans="4:8" x14ac:dyDescent="0.25">
      <c r="D4559" s="33"/>
      <c r="F4559" s="206"/>
      <c r="H4559" s="39"/>
    </row>
    <row r="4560" spans="4:8" x14ac:dyDescent="0.25">
      <c r="D4560" s="33"/>
      <c r="F4560" s="206"/>
      <c r="H4560" s="39"/>
    </row>
    <row r="4561" spans="4:8" x14ac:dyDescent="0.25">
      <c r="D4561" s="33"/>
      <c r="F4561" s="206"/>
      <c r="H4561" s="39"/>
    </row>
    <row r="4562" spans="4:8" x14ac:dyDescent="0.25">
      <c r="D4562" s="33"/>
      <c r="F4562" s="206"/>
      <c r="H4562" s="39"/>
    </row>
    <row r="4563" spans="4:8" x14ac:dyDescent="0.25">
      <c r="D4563" s="33"/>
      <c r="F4563" s="206"/>
      <c r="H4563" s="39"/>
    </row>
    <row r="4564" spans="4:8" x14ac:dyDescent="0.25">
      <c r="D4564" s="33"/>
      <c r="F4564" s="206"/>
      <c r="H4564" s="39"/>
    </row>
    <row r="4565" spans="4:8" x14ac:dyDescent="0.25">
      <c r="D4565" s="33"/>
      <c r="F4565" s="206"/>
      <c r="H4565" s="39"/>
    </row>
    <row r="4566" spans="4:8" x14ac:dyDescent="0.25">
      <c r="D4566" s="33"/>
      <c r="F4566" s="206"/>
      <c r="H4566" s="39"/>
    </row>
    <row r="4567" spans="4:8" x14ac:dyDescent="0.25">
      <c r="D4567" s="33"/>
      <c r="F4567" s="206"/>
      <c r="H4567" s="39"/>
    </row>
    <row r="4568" spans="4:8" x14ac:dyDescent="0.25">
      <c r="D4568" s="33"/>
      <c r="F4568" s="206"/>
      <c r="H4568" s="39"/>
    </row>
    <row r="4569" spans="4:8" x14ac:dyDescent="0.25">
      <c r="D4569" s="33"/>
      <c r="F4569" s="206"/>
      <c r="H4569" s="39"/>
    </row>
    <row r="4570" spans="4:8" x14ac:dyDescent="0.25">
      <c r="D4570" s="33"/>
      <c r="F4570" s="206"/>
      <c r="H4570" s="39"/>
    </row>
    <row r="4571" spans="4:8" x14ac:dyDescent="0.25">
      <c r="D4571" s="33"/>
      <c r="F4571" s="206"/>
      <c r="H4571" s="39"/>
    </row>
    <row r="4572" spans="4:8" x14ac:dyDescent="0.25">
      <c r="D4572" s="33"/>
      <c r="F4572" s="206"/>
      <c r="H4572" s="39"/>
    </row>
    <row r="4573" spans="4:8" x14ac:dyDescent="0.25">
      <c r="D4573" s="33"/>
      <c r="F4573" s="206"/>
      <c r="H4573" s="39"/>
    </row>
    <row r="4574" spans="4:8" x14ac:dyDescent="0.25">
      <c r="D4574" s="33"/>
      <c r="F4574" s="206"/>
      <c r="H4574" s="39"/>
    </row>
    <row r="4575" spans="4:8" x14ac:dyDescent="0.25">
      <c r="D4575" s="33"/>
      <c r="F4575" s="206"/>
      <c r="H4575" s="39"/>
    </row>
    <row r="4576" spans="4:8" x14ac:dyDescent="0.25">
      <c r="D4576" s="33"/>
      <c r="F4576" s="206"/>
      <c r="H4576" s="39"/>
    </row>
    <row r="4577" spans="4:8" x14ac:dyDescent="0.25">
      <c r="D4577" s="33"/>
      <c r="F4577" s="206"/>
      <c r="H4577" s="39"/>
    </row>
    <row r="4578" spans="4:8" x14ac:dyDescent="0.25">
      <c r="D4578" s="33"/>
      <c r="F4578" s="206"/>
      <c r="H4578" s="39"/>
    </row>
    <row r="4579" spans="4:8" x14ac:dyDescent="0.25">
      <c r="D4579" s="33"/>
      <c r="F4579" s="206"/>
      <c r="H4579" s="39"/>
    </row>
    <row r="4580" spans="4:8" x14ac:dyDescent="0.25">
      <c r="D4580" s="33"/>
      <c r="F4580" s="206"/>
      <c r="H4580" s="39"/>
    </row>
    <row r="4581" spans="4:8" x14ac:dyDescent="0.25">
      <c r="D4581" s="33"/>
      <c r="F4581" s="206"/>
      <c r="H4581" s="39"/>
    </row>
    <row r="4582" spans="4:8" x14ac:dyDescent="0.25">
      <c r="D4582" s="33"/>
      <c r="F4582" s="206"/>
      <c r="H4582" s="39"/>
    </row>
    <row r="4583" spans="4:8" x14ac:dyDescent="0.25">
      <c r="D4583" s="33"/>
      <c r="F4583" s="206"/>
      <c r="H4583" s="39"/>
    </row>
    <row r="4584" spans="4:8" x14ac:dyDescent="0.25">
      <c r="D4584" s="33"/>
      <c r="F4584" s="206"/>
      <c r="H4584" s="39"/>
    </row>
    <row r="4585" spans="4:8" x14ac:dyDescent="0.25">
      <c r="D4585" s="33"/>
      <c r="F4585" s="206"/>
      <c r="H4585" s="39"/>
    </row>
    <row r="4586" spans="4:8" x14ac:dyDescent="0.25">
      <c r="D4586" s="33"/>
      <c r="F4586" s="206"/>
      <c r="H4586" s="39"/>
    </row>
    <row r="4587" spans="4:8" x14ac:dyDescent="0.25">
      <c r="D4587" s="33"/>
      <c r="F4587" s="206"/>
      <c r="H4587" s="39"/>
    </row>
    <row r="4588" spans="4:8" x14ac:dyDescent="0.25">
      <c r="D4588" s="33"/>
      <c r="F4588" s="206"/>
      <c r="H4588" s="39"/>
    </row>
    <row r="4589" spans="4:8" x14ac:dyDescent="0.25">
      <c r="D4589" s="33"/>
      <c r="F4589" s="206"/>
      <c r="H4589" s="39"/>
    </row>
    <row r="4590" spans="4:8" x14ac:dyDescent="0.25">
      <c r="D4590" s="33"/>
      <c r="F4590" s="206"/>
      <c r="H4590" s="39"/>
    </row>
    <row r="4591" spans="4:8" x14ac:dyDescent="0.25">
      <c r="D4591" s="33"/>
      <c r="F4591" s="206"/>
      <c r="H4591" s="39"/>
    </row>
    <row r="4592" spans="4:8" x14ac:dyDescent="0.25">
      <c r="D4592" s="33"/>
      <c r="F4592" s="206"/>
      <c r="H4592" s="39"/>
    </row>
    <row r="4593" spans="4:8" x14ac:dyDescent="0.25">
      <c r="D4593" s="33"/>
      <c r="F4593" s="206"/>
      <c r="H4593" s="39"/>
    </row>
    <row r="4594" spans="4:8" x14ac:dyDescent="0.25">
      <c r="D4594" s="33"/>
      <c r="F4594" s="206"/>
      <c r="H4594" s="39"/>
    </row>
    <row r="4595" spans="4:8" x14ac:dyDescent="0.25">
      <c r="D4595" s="33"/>
      <c r="F4595" s="206"/>
      <c r="H4595" s="39"/>
    </row>
    <row r="4596" spans="4:8" x14ac:dyDescent="0.25">
      <c r="D4596" s="33"/>
      <c r="F4596" s="206"/>
      <c r="H4596" s="39"/>
    </row>
    <row r="4597" spans="4:8" x14ac:dyDescent="0.25">
      <c r="D4597" s="33"/>
      <c r="F4597" s="206"/>
      <c r="H4597" s="39"/>
    </row>
    <row r="4598" spans="4:8" x14ac:dyDescent="0.25">
      <c r="D4598" s="33"/>
      <c r="F4598" s="206"/>
      <c r="H4598" s="39"/>
    </row>
    <row r="4599" spans="4:8" x14ac:dyDescent="0.25">
      <c r="D4599" s="33"/>
      <c r="F4599" s="206"/>
      <c r="H4599" s="39"/>
    </row>
    <row r="4600" spans="4:8" x14ac:dyDescent="0.25">
      <c r="D4600" s="33"/>
      <c r="F4600" s="206"/>
      <c r="H4600" s="39"/>
    </row>
    <row r="4601" spans="4:8" x14ac:dyDescent="0.25">
      <c r="D4601" s="33"/>
      <c r="F4601" s="206"/>
      <c r="H4601" s="39"/>
    </row>
    <row r="4602" spans="4:8" x14ac:dyDescent="0.25">
      <c r="D4602" s="33"/>
      <c r="F4602" s="206"/>
      <c r="H4602" s="39"/>
    </row>
    <row r="4603" spans="4:8" x14ac:dyDescent="0.25">
      <c r="D4603" s="33"/>
      <c r="F4603" s="206"/>
      <c r="H4603" s="39"/>
    </row>
    <row r="4604" spans="4:8" x14ac:dyDescent="0.25">
      <c r="D4604" s="33"/>
      <c r="F4604" s="206"/>
      <c r="H4604" s="39"/>
    </row>
    <row r="4605" spans="4:8" x14ac:dyDescent="0.25">
      <c r="D4605" s="33"/>
      <c r="F4605" s="206"/>
      <c r="H4605" s="39"/>
    </row>
    <row r="4606" spans="4:8" x14ac:dyDescent="0.25">
      <c r="D4606" s="33"/>
      <c r="F4606" s="206"/>
      <c r="H4606" s="39"/>
    </row>
    <row r="4607" spans="4:8" x14ac:dyDescent="0.25">
      <c r="D4607" s="33"/>
      <c r="F4607" s="206"/>
      <c r="H4607" s="39"/>
    </row>
    <row r="4608" spans="4:8" x14ac:dyDescent="0.25">
      <c r="D4608" s="33"/>
      <c r="F4608" s="206"/>
      <c r="H4608" s="39"/>
    </row>
    <row r="4609" spans="4:8" x14ac:dyDescent="0.25">
      <c r="D4609" s="33"/>
      <c r="F4609" s="206"/>
      <c r="H4609" s="39"/>
    </row>
    <row r="4610" spans="4:8" x14ac:dyDescent="0.25">
      <c r="D4610" s="33"/>
      <c r="F4610" s="206"/>
      <c r="H4610" s="39"/>
    </row>
    <row r="4611" spans="4:8" x14ac:dyDescent="0.25">
      <c r="D4611" s="33"/>
      <c r="F4611" s="206"/>
      <c r="H4611" s="39"/>
    </row>
    <row r="4612" spans="4:8" x14ac:dyDescent="0.25">
      <c r="D4612" s="33"/>
      <c r="F4612" s="206"/>
      <c r="H4612" s="39"/>
    </row>
    <row r="4613" spans="4:8" x14ac:dyDescent="0.25">
      <c r="D4613" s="33"/>
      <c r="F4613" s="206"/>
      <c r="H4613" s="39"/>
    </row>
    <row r="4614" spans="4:8" x14ac:dyDescent="0.25">
      <c r="D4614" s="33"/>
      <c r="F4614" s="206"/>
      <c r="H4614" s="39"/>
    </row>
    <row r="4615" spans="4:8" x14ac:dyDescent="0.25">
      <c r="D4615" s="33"/>
      <c r="F4615" s="206"/>
      <c r="H4615" s="39"/>
    </row>
    <row r="4616" spans="4:8" x14ac:dyDescent="0.25">
      <c r="D4616" s="33"/>
      <c r="F4616" s="206"/>
      <c r="H4616" s="39"/>
    </row>
    <row r="4617" spans="4:8" x14ac:dyDescent="0.25">
      <c r="D4617" s="33"/>
      <c r="F4617" s="206"/>
      <c r="H4617" s="39"/>
    </row>
    <row r="4618" spans="4:8" x14ac:dyDescent="0.25">
      <c r="D4618" s="33"/>
      <c r="F4618" s="206"/>
      <c r="H4618" s="39"/>
    </row>
    <row r="4619" spans="4:8" x14ac:dyDescent="0.25">
      <c r="D4619" s="33"/>
      <c r="F4619" s="206"/>
      <c r="H4619" s="39"/>
    </row>
    <row r="4620" spans="4:8" x14ac:dyDescent="0.25">
      <c r="D4620" s="33"/>
      <c r="F4620" s="206"/>
      <c r="H4620" s="39"/>
    </row>
    <row r="4621" spans="4:8" x14ac:dyDescent="0.25">
      <c r="D4621" s="33"/>
      <c r="F4621" s="206"/>
      <c r="H4621" s="39"/>
    </row>
    <row r="4622" spans="4:8" x14ac:dyDescent="0.25">
      <c r="D4622" s="33"/>
      <c r="F4622" s="206"/>
      <c r="H4622" s="39"/>
    </row>
    <row r="4623" spans="4:8" x14ac:dyDescent="0.25">
      <c r="D4623" s="33"/>
      <c r="F4623" s="206"/>
      <c r="H4623" s="39"/>
    </row>
    <row r="4624" spans="4:8" x14ac:dyDescent="0.25">
      <c r="D4624" s="33"/>
      <c r="F4624" s="206"/>
      <c r="H4624" s="39"/>
    </row>
    <row r="4625" spans="4:8" x14ac:dyDescent="0.25">
      <c r="D4625" s="33"/>
      <c r="F4625" s="206"/>
      <c r="H4625" s="39"/>
    </row>
    <row r="4626" spans="4:8" x14ac:dyDescent="0.25">
      <c r="D4626" s="33"/>
      <c r="F4626" s="206"/>
      <c r="H4626" s="39"/>
    </row>
    <row r="4627" spans="4:8" x14ac:dyDescent="0.25">
      <c r="D4627" s="33"/>
      <c r="F4627" s="206"/>
      <c r="H4627" s="39"/>
    </row>
    <row r="4628" spans="4:8" x14ac:dyDescent="0.25">
      <c r="D4628" s="33"/>
      <c r="F4628" s="206"/>
      <c r="H4628" s="39"/>
    </row>
    <row r="4629" spans="4:8" x14ac:dyDescent="0.25">
      <c r="D4629" s="33"/>
      <c r="F4629" s="206"/>
      <c r="H4629" s="39"/>
    </row>
    <row r="4630" spans="4:8" x14ac:dyDescent="0.25">
      <c r="D4630" s="33"/>
      <c r="F4630" s="206"/>
      <c r="H4630" s="39"/>
    </row>
    <row r="4631" spans="4:8" x14ac:dyDescent="0.25">
      <c r="D4631" s="33"/>
      <c r="F4631" s="206"/>
      <c r="H4631" s="39"/>
    </row>
    <row r="4632" spans="4:8" x14ac:dyDescent="0.25">
      <c r="D4632" s="33"/>
      <c r="F4632" s="206"/>
      <c r="H4632" s="39"/>
    </row>
    <row r="4633" spans="4:8" x14ac:dyDescent="0.25">
      <c r="D4633" s="33"/>
      <c r="F4633" s="206"/>
      <c r="H4633" s="39"/>
    </row>
    <row r="4634" spans="4:8" x14ac:dyDescent="0.25">
      <c r="D4634" s="33"/>
      <c r="F4634" s="206"/>
      <c r="H4634" s="39"/>
    </row>
    <row r="4635" spans="4:8" x14ac:dyDescent="0.25">
      <c r="D4635" s="33"/>
      <c r="F4635" s="206"/>
      <c r="H4635" s="39"/>
    </row>
    <row r="4636" spans="4:8" x14ac:dyDescent="0.25">
      <c r="D4636" s="33"/>
      <c r="F4636" s="206"/>
      <c r="H4636" s="39"/>
    </row>
    <row r="4637" spans="4:8" x14ac:dyDescent="0.25">
      <c r="D4637" s="33"/>
      <c r="F4637" s="206"/>
      <c r="H4637" s="39"/>
    </row>
    <row r="4638" spans="4:8" x14ac:dyDescent="0.25">
      <c r="D4638" s="33"/>
      <c r="F4638" s="206"/>
      <c r="H4638" s="39"/>
    </row>
    <row r="4639" spans="4:8" x14ac:dyDescent="0.25">
      <c r="D4639" s="33"/>
      <c r="F4639" s="206"/>
      <c r="H4639" s="39"/>
    </row>
    <row r="4640" spans="4:8" x14ac:dyDescent="0.25">
      <c r="D4640" s="33"/>
      <c r="F4640" s="206"/>
      <c r="H4640" s="39"/>
    </row>
    <row r="4641" spans="4:8" x14ac:dyDescent="0.25">
      <c r="D4641" s="33"/>
      <c r="F4641" s="206"/>
      <c r="H4641" s="39"/>
    </row>
    <row r="4642" spans="4:8" x14ac:dyDescent="0.25">
      <c r="D4642" s="33"/>
      <c r="F4642" s="206"/>
      <c r="H4642" s="39"/>
    </row>
    <row r="4643" spans="4:8" x14ac:dyDescent="0.25">
      <c r="D4643" s="33"/>
      <c r="F4643" s="206"/>
      <c r="H4643" s="39"/>
    </row>
    <row r="4644" spans="4:8" x14ac:dyDescent="0.25">
      <c r="D4644" s="33"/>
      <c r="F4644" s="206"/>
      <c r="H4644" s="39"/>
    </row>
    <row r="4645" spans="4:8" x14ac:dyDescent="0.25">
      <c r="D4645" s="33"/>
      <c r="F4645" s="206"/>
      <c r="H4645" s="39"/>
    </row>
    <row r="4646" spans="4:8" x14ac:dyDescent="0.25">
      <c r="D4646" s="33"/>
      <c r="F4646" s="206"/>
      <c r="H4646" s="39"/>
    </row>
    <row r="4647" spans="4:8" x14ac:dyDescent="0.25">
      <c r="D4647" s="33"/>
      <c r="F4647" s="206"/>
      <c r="H4647" s="39"/>
    </row>
    <row r="4648" spans="4:8" x14ac:dyDescent="0.25">
      <c r="D4648" s="33"/>
      <c r="F4648" s="206"/>
      <c r="H4648" s="39"/>
    </row>
    <row r="4649" spans="4:8" x14ac:dyDescent="0.25">
      <c r="D4649" s="33"/>
      <c r="F4649" s="206"/>
      <c r="H4649" s="39"/>
    </row>
    <row r="4650" spans="4:8" x14ac:dyDescent="0.25">
      <c r="D4650" s="33"/>
      <c r="F4650" s="206"/>
      <c r="H4650" s="39"/>
    </row>
    <row r="4651" spans="4:8" x14ac:dyDescent="0.25">
      <c r="D4651" s="33"/>
      <c r="F4651" s="206"/>
      <c r="H4651" s="39"/>
    </row>
    <row r="4652" spans="4:8" x14ac:dyDescent="0.25">
      <c r="D4652" s="33"/>
      <c r="F4652" s="206"/>
      <c r="H4652" s="39"/>
    </row>
    <row r="4653" spans="4:8" x14ac:dyDescent="0.25">
      <c r="D4653" s="33"/>
      <c r="F4653" s="206"/>
      <c r="H4653" s="39"/>
    </row>
    <row r="4654" spans="4:8" x14ac:dyDescent="0.25">
      <c r="D4654" s="33"/>
      <c r="F4654" s="206"/>
      <c r="H4654" s="39"/>
    </row>
    <row r="4655" spans="4:8" x14ac:dyDescent="0.25">
      <c r="D4655" s="33"/>
      <c r="F4655" s="206"/>
      <c r="H4655" s="39"/>
    </row>
    <row r="4656" spans="4:8" x14ac:dyDescent="0.25">
      <c r="D4656" s="33"/>
      <c r="F4656" s="206"/>
      <c r="H4656" s="39"/>
    </row>
    <row r="4657" spans="4:8" x14ac:dyDescent="0.25">
      <c r="D4657" s="33"/>
      <c r="F4657" s="206"/>
      <c r="H4657" s="39"/>
    </row>
    <row r="4658" spans="4:8" x14ac:dyDescent="0.25">
      <c r="D4658" s="33"/>
      <c r="F4658" s="206"/>
      <c r="H4658" s="39"/>
    </row>
    <row r="4659" spans="4:8" x14ac:dyDescent="0.25">
      <c r="D4659" s="33"/>
      <c r="F4659" s="206"/>
      <c r="H4659" s="39"/>
    </row>
    <row r="4660" spans="4:8" x14ac:dyDescent="0.25">
      <c r="D4660" s="33"/>
      <c r="F4660" s="206"/>
      <c r="H4660" s="39"/>
    </row>
    <row r="4661" spans="4:8" x14ac:dyDescent="0.25">
      <c r="D4661" s="33"/>
      <c r="F4661" s="206"/>
      <c r="H4661" s="39"/>
    </row>
    <row r="4662" spans="4:8" x14ac:dyDescent="0.25">
      <c r="D4662" s="33"/>
      <c r="F4662" s="206"/>
      <c r="H4662" s="39"/>
    </row>
    <row r="4663" spans="4:8" x14ac:dyDescent="0.25">
      <c r="D4663" s="33"/>
      <c r="F4663" s="206"/>
      <c r="H4663" s="39"/>
    </row>
    <row r="4664" spans="4:8" x14ac:dyDescent="0.25">
      <c r="D4664" s="33"/>
      <c r="F4664" s="206"/>
      <c r="H4664" s="39"/>
    </row>
    <row r="4665" spans="4:8" x14ac:dyDescent="0.25">
      <c r="D4665" s="33"/>
      <c r="F4665" s="206"/>
      <c r="H4665" s="39"/>
    </row>
    <row r="4666" spans="4:8" x14ac:dyDescent="0.25">
      <c r="D4666" s="33"/>
      <c r="F4666" s="206"/>
      <c r="H4666" s="39"/>
    </row>
    <row r="4667" spans="4:8" x14ac:dyDescent="0.25">
      <c r="D4667" s="33"/>
      <c r="F4667" s="206"/>
      <c r="H4667" s="39"/>
    </row>
    <row r="4668" spans="4:8" x14ac:dyDescent="0.25">
      <c r="D4668" s="33"/>
      <c r="F4668" s="206"/>
      <c r="H4668" s="39"/>
    </row>
    <row r="4669" spans="4:8" x14ac:dyDescent="0.25">
      <c r="D4669" s="33"/>
      <c r="F4669" s="206"/>
      <c r="H4669" s="39"/>
    </row>
    <row r="4670" spans="4:8" x14ac:dyDescent="0.25">
      <c r="D4670" s="33"/>
      <c r="F4670" s="206"/>
      <c r="H4670" s="39"/>
    </row>
    <row r="4671" spans="4:8" x14ac:dyDescent="0.25">
      <c r="D4671" s="33"/>
      <c r="F4671" s="206"/>
      <c r="H4671" s="39"/>
    </row>
    <row r="4672" spans="4:8" x14ac:dyDescent="0.25">
      <c r="D4672" s="33"/>
      <c r="F4672" s="206"/>
      <c r="H4672" s="39"/>
    </row>
    <row r="4673" spans="4:8" x14ac:dyDescent="0.25">
      <c r="D4673" s="33"/>
      <c r="F4673" s="206"/>
      <c r="H4673" s="39"/>
    </row>
    <row r="4674" spans="4:8" x14ac:dyDescent="0.25">
      <c r="D4674" s="33"/>
      <c r="F4674" s="206"/>
      <c r="H4674" s="39"/>
    </row>
    <row r="4675" spans="4:8" x14ac:dyDescent="0.25">
      <c r="D4675" s="33"/>
      <c r="F4675" s="206"/>
      <c r="H4675" s="39"/>
    </row>
    <row r="4676" spans="4:8" x14ac:dyDescent="0.25">
      <c r="D4676" s="33"/>
      <c r="F4676" s="206"/>
      <c r="H4676" s="39"/>
    </row>
    <row r="4677" spans="4:8" x14ac:dyDescent="0.25">
      <c r="D4677" s="33"/>
      <c r="F4677" s="206"/>
      <c r="H4677" s="39"/>
    </row>
    <row r="4678" spans="4:8" x14ac:dyDescent="0.25">
      <c r="D4678" s="33"/>
      <c r="F4678" s="206"/>
      <c r="H4678" s="39"/>
    </row>
    <row r="4679" spans="4:8" x14ac:dyDescent="0.25">
      <c r="D4679" s="33"/>
      <c r="F4679" s="206"/>
      <c r="H4679" s="39"/>
    </row>
    <row r="4680" spans="4:8" x14ac:dyDescent="0.25">
      <c r="D4680" s="33"/>
      <c r="F4680" s="206"/>
      <c r="H4680" s="39"/>
    </row>
    <row r="4681" spans="4:8" x14ac:dyDescent="0.25">
      <c r="D4681" s="33"/>
      <c r="F4681" s="206"/>
      <c r="H4681" s="39"/>
    </row>
    <row r="4682" spans="4:8" x14ac:dyDescent="0.25">
      <c r="D4682" s="33"/>
      <c r="F4682" s="206"/>
      <c r="H4682" s="39"/>
    </row>
    <row r="4683" spans="4:8" x14ac:dyDescent="0.25">
      <c r="D4683" s="33"/>
      <c r="F4683" s="206"/>
      <c r="H4683" s="39"/>
    </row>
    <row r="4684" spans="4:8" x14ac:dyDescent="0.25">
      <c r="D4684" s="33"/>
      <c r="F4684" s="206"/>
      <c r="H4684" s="39"/>
    </row>
    <row r="4685" spans="4:8" x14ac:dyDescent="0.25">
      <c r="D4685" s="33"/>
      <c r="F4685" s="206"/>
      <c r="H4685" s="39"/>
    </row>
    <row r="4686" spans="4:8" x14ac:dyDescent="0.25">
      <c r="D4686" s="33"/>
      <c r="F4686" s="206"/>
      <c r="H4686" s="39"/>
    </row>
    <row r="4687" spans="4:8" x14ac:dyDescent="0.25">
      <c r="D4687" s="33"/>
      <c r="F4687" s="206"/>
      <c r="H4687" s="39"/>
    </row>
    <row r="4688" spans="4:8" x14ac:dyDescent="0.25">
      <c r="D4688" s="33"/>
      <c r="F4688" s="206"/>
      <c r="H4688" s="39"/>
    </row>
    <row r="4689" spans="4:8" x14ac:dyDescent="0.25">
      <c r="D4689" s="33"/>
      <c r="F4689" s="206"/>
      <c r="H4689" s="39"/>
    </row>
    <row r="4690" spans="4:8" x14ac:dyDescent="0.25">
      <c r="D4690" s="33"/>
      <c r="F4690" s="206"/>
      <c r="H4690" s="39"/>
    </row>
    <row r="4691" spans="4:8" x14ac:dyDescent="0.25">
      <c r="D4691" s="33"/>
      <c r="F4691" s="206"/>
      <c r="H4691" s="39"/>
    </row>
    <row r="4692" spans="4:8" x14ac:dyDescent="0.25">
      <c r="D4692" s="33"/>
      <c r="F4692" s="206"/>
      <c r="H4692" s="39"/>
    </row>
    <row r="4693" spans="4:8" x14ac:dyDescent="0.25">
      <c r="D4693" s="33"/>
      <c r="F4693" s="206"/>
      <c r="H4693" s="39"/>
    </row>
    <row r="4694" spans="4:8" x14ac:dyDescent="0.25">
      <c r="D4694" s="33"/>
      <c r="F4694" s="206"/>
      <c r="H4694" s="39"/>
    </row>
    <row r="4695" spans="4:8" x14ac:dyDescent="0.25">
      <c r="D4695" s="33"/>
      <c r="F4695" s="206"/>
      <c r="H4695" s="39"/>
    </row>
    <row r="4696" spans="4:8" x14ac:dyDescent="0.25">
      <c r="D4696" s="33"/>
      <c r="F4696" s="206"/>
      <c r="H4696" s="39"/>
    </row>
    <row r="4697" spans="4:8" x14ac:dyDescent="0.25">
      <c r="D4697" s="33"/>
      <c r="F4697" s="206"/>
      <c r="H4697" s="39"/>
    </row>
    <row r="4698" spans="4:8" x14ac:dyDescent="0.25">
      <c r="D4698" s="33"/>
      <c r="F4698" s="206"/>
      <c r="H4698" s="39"/>
    </row>
    <row r="4699" spans="4:8" x14ac:dyDescent="0.25">
      <c r="D4699" s="33"/>
      <c r="F4699" s="206"/>
      <c r="H4699" s="39"/>
    </row>
    <row r="4700" spans="4:8" x14ac:dyDescent="0.25">
      <c r="D4700" s="33"/>
      <c r="F4700" s="206"/>
      <c r="H4700" s="39"/>
    </row>
    <row r="4701" spans="4:8" x14ac:dyDescent="0.25">
      <c r="D4701" s="33"/>
      <c r="F4701" s="206"/>
      <c r="H4701" s="39"/>
    </row>
    <row r="4702" spans="4:8" x14ac:dyDescent="0.25">
      <c r="D4702" s="33"/>
      <c r="F4702" s="206"/>
      <c r="H4702" s="39"/>
    </row>
    <row r="4703" spans="4:8" x14ac:dyDescent="0.25">
      <c r="D4703" s="33"/>
      <c r="F4703" s="206"/>
      <c r="H4703" s="39"/>
    </row>
    <row r="4704" spans="4:8" x14ac:dyDescent="0.25">
      <c r="D4704" s="33"/>
      <c r="F4704" s="206"/>
      <c r="H4704" s="39"/>
    </row>
    <row r="4705" spans="4:8" x14ac:dyDescent="0.25">
      <c r="D4705" s="33"/>
      <c r="F4705" s="206"/>
      <c r="H4705" s="39"/>
    </row>
    <row r="4706" spans="4:8" x14ac:dyDescent="0.25">
      <c r="D4706" s="33"/>
      <c r="F4706" s="206"/>
      <c r="H4706" s="39"/>
    </row>
    <row r="4707" spans="4:8" x14ac:dyDescent="0.25">
      <c r="D4707" s="33"/>
      <c r="F4707" s="206"/>
      <c r="H4707" s="39"/>
    </row>
    <row r="4708" spans="4:8" x14ac:dyDescent="0.25">
      <c r="D4708" s="33"/>
      <c r="F4708" s="206"/>
      <c r="H4708" s="39"/>
    </row>
    <row r="4709" spans="4:8" x14ac:dyDescent="0.25">
      <c r="D4709" s="33"/>
      <c r="F4709" s="206"/>
      <c r="H4709" s="39"/>
    </row>
    <row r="4710" spans="4:8" x14ac:dyDescent="0.25">
      <c r="D4710" s="33"/>
      <c r="F4710" s="206"/>
      <c r="H4710" s="39"/>
    </row>
    <row r="4711" spans="4:8" x14ac:dyDescent="0.25">
      <c r="D4711" s="33"/>
      <c r="F4711" s="206"/>
      <c r="H4711" s="39"/>
    </row>
    <row r="4712" spans="4:8" x14ac:dyDescent="0.25">
      <c r="D4712" s="33"/>
      <c r="F4712" s="206"/>
      <c r="H4712" s="39"/>
    </row>
    <row r="4713" spans="4:8" x14ac:dyDescent="0.25">
      <c r="D4713" s="33"/>
      <c r="F4713" s="206"/>
      <c r="H4713" s="39"/>
    </row>
    <row r="4714" spans="4:8" x14ac:dyDescent="0.25">
      <c r="D4714" s="33"/>
      <c r="F4714" s="206"/>
      <c r="H4714" s="39"/>
    </row>
    <row r="4715" spans="4:8" x14ac:dyDescent="0.25">
      <c r="D4715" s="33"/>
      <c r="F4715" s="206"/>
      <c r="H4715" s="39"/>
    </row>
    <row r="4716" spans="4:8" x14ac:dyDescent="0.25">
      <c r="D4716" s="33"/>
      <c r="F4716" s="206"/>
      <c r="H4716" s="39"/>
    </row>
    <row r="4717" spans="4:8" x14ac:dyDescent="0.25">
      <c r="D4717" s="33"/>
      <c r="F4717" s="206"/>
      <c r="H4717" s="39"/>
    </row>
    <row r="4718" spans="4:8" x14ac:dyDescent="0.25">
      <c r="D4718" s="33"/>
      <c r="F4718" s="206"/>
      <c r="H4718" s="39"/>
    </row>
    <row r="4719" spans="4:8" x14ac:dyDescent="0.25">
      <c r="D4719" s="33"/>
      <c r="F4719" s="206"/>
      <c r="H4719" s="39"/>
    </row>
    <row r="4720" spans="4:8" x14ac:dyDescent="0.25">
      <c r="D4720" s="33"/>
      <c r="F4720" s="206"/>
      <c r="H4720" s="39"/>
    </row>
    <row r="4721" spans="4:8" x14ac:dyDescent="0.25">
      <c r="D4721" s="33"/>
      <c r="F4721" s="206"/>
      <c r="H4721" s="39"/>
    </row>
    <row r="4722" spans="4:8" x14ac:dyDescent="0.25">
      <c r="D4722" s="33"/>
      <c r="F4722" s="206"/>
      <c r="H4722" s="39"/>
    </row>
    <row r="4723" spans="4:8" x14ac:dyDescent="0.25">
      <c r="D4723" s="33"/>
      <c r="F4723" s="206"/>
      <c r="H4723" s="39"/>
    </row>
    <row r="4724" spans="4:8" x14ac:dyDescent="0.25">
      <c r="D4724" s="33"/>
      <c r="F4724" s="206"/>
      <c r="H4724" s="39"/>
    </row>
    <row r="4725" spans="4:8" x14ac:dyDescent="0.25">
      <c r="D4725" s="33"/>
      <c r="F4725" s="206"/>
      <c r="H4725" s="39"/>
    </row>
    <row r="4726" spans="4:8" x14ac:dyDescent="0.25">
      <c r="D4726" s="33"/>
      <c r="F4726" s="206"/>
      <c r="H4726" s="39"/>
    </row>
    <row r="4727" spans="4:8" x14ac:dyDescent="0.25">
      <c r="D4727" s="33"/>
      <c r="F4727" s="206"/>
      <c r="H4727" s="39"/>
    </row>
    <row r="4728" spans="4:8" x14ac:dyDescent="0.25">
      <c r="D4728" s="33"/>
      <c r="F4728" s="206"/>
      <c r="H4728" s="39"/>
    </row>
    <row r="4729" spans="4:8" x14ac:dyDescent="0.25">
      <c r="D4729" s="33"/>
      <c r="F4729" s="206"/>
      <c r="H4729" s="39"/>
    </row>
    <row r="4730" spans="4:8" x14ac:dyDescent="0.25">
      <c r="D4730" s="33"/>
      <c r="F4730" s="206"/>
      <c r="H4730" s="39"/>
    </row>
    <row r="4731" spans="4:8" x14ac:dyDescent="0.25">
      <c r="D4731" s="33"/>
      <c r="F4731" s="206"/>
      <c r="H4731" s="39"/>
    </row>
    <row r="4732" spans="4:8" x14ac:dyDescent="0.25">
      <c r="D4732" s="33"/>
      <c r="F4732" s="206"/>
      <c r="H4732" s="39"/>
    </row>
    <row r="4733" spans="4:8" x14ac:dyDescent="0.25">
      <c r="D4733" s="33"/>
      <c r="F4733" s="206"/>
      <c r="H4733" s="39"/>
    </row>
    <row r="4734" spans="4:8" x14ac:dyDescent="0.25">
      <c r="D4734" s="33"/>
      <c r="F4734" s="206"/>
      <c r="H4734" s="39"/>
    </row>
    <row r="4735" spans="4:8" x14ac:dyDescent="0.25">
      <c r="D4735" s="33"/>
      <c r="F4735" s="206"/>
      <c r="H4735" s="39"/>
    </row>
    <row r="4736" spans="4:8" x14ac:dyDescent="0.25">
      <c r="D4736" s="33"/>
      <c r="F4736" s="206"/>
      <c r="H4736" s="39"/>
    </row>
    <row r="4737" spans="4:8" x14ac:dyDescent="0.25">
      <c r="D4737" s="33"/>
      <c r="F4737" s="206"/>
      <c r="H4737" s="39"/>
    </row>
    <row r="4738" spans="4:8" x14ac:dyDescent="0.25">
      <c r="D4738" s="33"/>
      <c r="F4738" s="206"/>
      <c r="H4738" s="39"/>
    </row>
    <row r="4739" spans="4:8" x14ac:dyDescent="0.25">
      <c r="D4739" s="33"/>
      <c r="F4739" s="206"/>
      <c r="H4739" s="39"/>
    </row>
    <row r="4740" spans="4:8" x14ac:dyDescent="0.25">
      <c r="D4740" s="33"/>
      <c r="F4740" s="206"/>
      <c r="H4740" s="39"/>
    </row>
    <row r="4741" spans="4:8" x14ac:dyDescent="0.25">
      <c r="D4741" s="33"/>
      <c r="F4741" s="206"/>
      <c r="H4741" s="39"/>
    </row>
    <row r="4742" spans="4:8" x14ac:dyDescent="0.25">
      <c r="D4742" s="33"/>
      <c r="F4742" s="206"/>
      <c r="H4742" s="39"/>
    </row>
    <row r="4743" spans="4:8" x14ac:dyDescent="0.25">
      <c r="D4743" s="33"/>
      <c r="F4743" s="206"/>
      <c r="H4743" s="39"/>
    </row>
    <row r="4744" spans="4:8" x14ac:dyDescent="0.25">
      <c r="D4744" s="33"/>
      <c r="F4744" s="206"/>
      <c r="H4744" s="39"/>
    </row>
    <row r="4745" spans="4:8" x14ac:dyDescent="0.25">
      <c r="D4745" s="33"/>
      <c r="F4745" s="206"/>
      <c r="H4745" s="39"/>
    </row>
    <row r="4746" spans="4:8" x14ac:dyDescent="0.25">
      <c r="D4746" s="33"/>
      <c r="F4746" s="206"/>
      <c r="H4746" s="39"/>
    </row>
    <row r="4747" spans="4:8" x14ac:dyDescent="0.25">
      <c r="D4747" s="33"/>
      <c r="F4747" s="206"/>
      <c r="H4747" s="39"/>
    </row>
    <row r="4748" spans="4:8" x14ac:dyDescent="0.25">
      <c r="D4748" s="33"/>
      <c r="F4748" s="206"/>
      <c r="H4748" s="39"/>
    </row>
    <row r="4749" spans="4:8" x14ac:dyDescent="0.25">
      <c r="D4749" s="33"/>
      <c r="F4749" s="206"/>
      <c r="H4749" s="39"/>
    </row>
    <row r="4750" spans="4:8" x14ac:dyDescent="0.25">
      <c r="D4750" s="33"/>
      <c r="F4750" s="206"/>
      <c r="H4750" s="39"/>
    </row>
    <row r="4751" spans="4:8" x14ac:dyDescent="0.25">
      <c r="D4751" s="33"/>
      <c r="F4751" s="206"/>
      <c r="H4751" s="39"/>
    </row>
    <row r="4752" spans="4:8" x14ac:dyDescent="0.25">
      <c r="D4752" s="33"/>
      <c r="F4752" s="206"/>
      <c r="H4752" s="39"/>
    </row>
    <row r="4753" spans="4:8" x14ac:dyDescent="0.25">
      <c r="D4753" s="33"/>
      <c r="F4753" s="206"/>
      <c r="H4753" s="39"/>
    </row>
    <row r="4754" spans="4:8" x14ac:dyDescent="0.25">
      <c r="D4754" s="33"/>
      <c r="F4754" s="206"/>
      <c r="H4754" s="39"/>
    </row>
    <row r="4755" spans="4:8" x14ac:dyDescent="0.25">
      <c r="D4755" s="33"/>
      <c r="F4755" s="206"/>
      <c r="H4755" s="39"/>
    </row>
    <row r="4756" spans="4:8" x14ac:dyDescent="0.25">
      <c r="D4756" s="33"/>
      <c r="F4756" s="206"/>
      <c r="H4756" s="39"/>
    </row>
    <row r="4757" spans="4:8" x14ac:dyDescent="0.25">
      <c r="D4757" s="33"/>
      <c r="F4757" s="206"/>
      <c r="H4757" s="39"/>
    </row>
    <row r="4758" spans="4:8" x14ac:dyDescent="0.25">
      <c r="D4758" s="33"/>
      <c r="F4758" s="206"/>
      <c r="H4758" s="39"/>
    </row>
    <row r="4759" spans="4:8" x14ac:dyDescent="0.25">
      <c r="D4759" s="33"/>
      <c r="F4759" s="206"/>
      <c r="H4759" s="39"/>
    </row>
    <row r="4760" spans="4:8" x14ac:dyDescent="0.25">
      <c r="D4760" s="33"/>
      <c r="F4760" s="206"/>
      <c r="H4760" s="39"/>
    </row>
    <row r="4761" spans="4:8" x14ac:dyDescent="0.25">
      <c r="D4761" s="33"/>
      <c r="F4761" s="206"/>
      <c r="H4761" s="39"/>
    </row>
    <row r="4762" spans="4:8" x14ac:dyDescent="0.25">
      <c r="D4762" s="33"/>
      <c r="F4762" s="206"/>
      <c r="H4762" s="39"/>
    </row>
    <row r="4763" spans="4:8" x14ac:dyDescent="0.25">
      <c r="D4763" s="33"/>
      <c r="F4763" s="206"/>
      <c r="H4763" s="39"/>
    </row>
    <row r="4764" spans="4:8" x14ac:dyDescent="0.25">
      <c r="D4764" s="33"/>
      <c r="F4764" s="206"/>
      <c r="H4764" s="39"/>
    </row>
    <row r="4765" spans="4:8" x14ac:dyDescent="0.25">
      <c r="D4765" s="33"/>
      <c r="F4765" s="206"/>
      <c r="H4765" s="39"/>
    </row>
    <row r="4766" spans="4:8" x14ac:dyDescent="0.25">
      <c r="D4766" s="33"/>
      <c r="F4766" s="206"/>
      <c r="H4766" s="39"/>
    </row>
    <row r="4767" spans="4:8" x14ac:dyDescent="0.25">
      <c r="D4767" s="33"/>
      <c r="F4767" s="206"/>
      <c r="H4767" s="39"/>
    </row>
    <row r="4768" spans="4:8" x14ac:dyDescent="0.25">
      <c r="D4768" s="33"/>
      <c r="F4768" s="206"/>
      <c r="H4768" s="39"/>
    </row>
    <row r="4769" spans="4:8" x14ac:dyDescent="0.25">
      <c r="D4769" s="33"/>
      <c r="F4769" s="206"/>
      <c r="H4769" s="39"/>
    </row>
    <row r="4770" spans="4:8" x14ac:dyDescent="0.25">
      <c r="D4770" s="33"/>
      <c r="F4770" s="206"/>
      <c r="H4770" s="39"/>
    </row>
    <row r="4771" spans="4:8" x14ac:dyDescent="0.25">
      <c r="D4771" s="33"/>
      <c r="F4771" s="206"/>
      <c r="H4771" s="39"/>
    </row>
    <row r="4772" spans="4:8" x14ac:dyDescent="0.25">
      <c r="D4772" s="33"/>
      <c r="F4772" s="206"/>
      <c r="H4772" s="39"/>
    </row>
    <row r="4773" spans="4:8" x14ac:dyDescent="0.25">
      <c r="D4773" s="33"/>
      <c r="F4773" s="206"/>
      <c r="H4773" s="39"/>
    </row>
    <row r="4774" spans="4:8" x14ac:dyDescent="0.25">
      <c r="D4774" s="33"/>
      <c r="F4774" s="206"/>
      <c r="H4774" s="39"/>
    </row>
    <row r="4775" spans="4:8" x14ac:dyDescent="0.25">
      <c r="D4775" s="33"/>
      <c r="F4775" s="206"/>
      <c r="H4775" s="39"/>
    </row>
    <row r="4776" spans="4:8" x14ac:dyDescent="0.25">
      <c r="D4776" s="33"/>
      <c r="F4776" s="206"/>
      <c r="H4776" s="39"/>
    </row>
    <row r="4777" spans="4:8" x14ac:dyDescent="0.25">
      <c r="D4777" s="33"/>
      <c r="F4777" s="206"/>
      <c r="H4777" s="39"/>
    </row>
    <row r="4778" spans="4:8" x14ac:dyDescent="0.25">
      <c r="D4778" s="33"/>
      <c r="F4778" s="206"/>
      <c r="H4778" s="39"/>
    </row>
    <row r="4779" spans="4:8" x14ac:dyDescent="0.25">
      <c r="D4779" s="33"/>
      <c r="F4779" s="206"/>
      <c r="H4779" s="39"/>
    </row>
    <row r="4780" spans="4:8" x14ac:dyDescent="0.25">
      <c r="D4780" s="33"/>
      <c r="F4780" s="206"/>
      <c r="H4780" s="39"/>
    </row>
    <row r="4781" spans="4:8" x14ac:dyDescent="0.25">
      <c r="D4781" s="33"/>
      <c r="F4781" s="206"/>
      <c r="H4781" s="39"/>
    </row>
    <row r="4782" spans="4:8" x14ac:dyDescent="0.25">
      <c r="D4782" s="33"/>
      <c r="F4782" s="206"/>
      <c r="H4782" s="39"/>
    </row>
    <row r="4783" spans="4:8" x14ac:dyDescent="0.25">
      <c r="D4783" s="33"/>
      <c r="F4783" s="206"/>
      <c r="H4783" s="39"/>
    </row>
    <row r="4784" spans="4:8" x14ac:dyDescent="0.25">
      <c r="D4784" s="33"/>
      <c r="F4784" s="206"/>
      <c r="H4784" s="39"/>
    </row>
    <row r="4785" spans="4:8" x14ac:dyDescent="0.25">
      <c r="D4785" s="33"/>
      <c r="F4785" s="206"/>
      <c r="H4785" s="39"/>
    </row>
    <row r="4786" spans="4:8" x14ac:dyDescent="0.25">
      <c r="D4786" s="33"/>
      <c r="F4786" s="206"/>
      <c r="H4786" s="39"/>
    </row>
    <row r="4787" spans="4:8" x14ac:dyDescent="0.25">
      <c r="D4787" s="33"/>
      <c r="F4787" s="206"/>
      <c r="H4787" s="39"/>
    </row>
    <row r="4788" spans="4:8" x14ac:dyDescent="0.25">
      <c r="D4788" s="33"/>
      <c r="F4788" s="206"/>
      <c r="H4788" s="39"/>
    </row>
    <row r="4789" spans="4:8" x14ac:dyDescent="0.25">
      <c r="D4789" s="33"/>
      <c r="F4789" s="206"/>
      <c r="H4789" s="39"/>
    </row>
    <row r="4790" spans="4:8" x14ac:dyDescent="0.25">
      <c r="D4790" s="33"/>
      <c r="F4790" s="206"/>
      <c r="H4790" s="39"/>
    </row>
    <row r="4791" spans="4:8" x14ac:dyDescent="0.25">
      <c r="D4791" s="33"/>
      <c r="F4791" s="206"/>
      <c r="H4791" s="39"/>
    </row>
    <row r="4792" spans="4:8" x14ac:dyDescent="0.25">
      <c r="D4792" s="33"/>
      <c r="F4792" s="206"/>
      <c r="H4792" s="39"/>
    </row>
    <row r="4793" spans="4:8" x14ac:dyDescent="0.25">
      <c r="D4793" s="33"/>
      <c r="F4793" s="206"/>
      <c r="H4793" s="39"/>
    </row>
    <row r="4794" spans="4:8" x14ac:dyDescent="0.25">
      <c r="D4794" s="33"/>
      <c r="F4794" s="206"/>
      <c r="H4794" s="39"/>
    </row>
    <row r="4795" spans="4:8" x14ac:dyDescent="0.25">
      <c r="D4795" s="33"/>
      <c r="F4795" s="206"/>
      <c r="H4795" s="39"/>
    </row>
    <row r="4796" spans="4:8" x14ac:dyDescent="0.25">
      <c r="D4796" s="33"/>
      <c r="F4796" s="206"/>
      <c r="H4796" s="39"/>
    </row>
    <row r="4797" spans="4:8" x14ac:dyDescent="0.25">
      <c r="D4797" s="33"/>
      <c r="F4797" s="206"/>
      <c r="H4797" s="39"/>
    </row>
    <row r="4798" spans="4:8" x14ac:dyDescent="0.25">
      <c r="D4798" s="33"/>
      <c r="F4798" s="206"/>
      <c r="H4798" s="39"/>
    </row>
    <row r="4799" spans="4:8" x14ac:dyDescent="0.25">
      <c r="D4799" s="33"/>
      <c r="F4799" s="206"/>
      <c r="H4799" s="39"/>
    </row>
    <row r="4800" spans="4:8" x14ac:dyDescent="0.25">
      <c r="D4800" s="33"/>
      <c r="F4800" s="206"/>
      <c r="H4800" s="39"/>
    </row>
    <row r="4801" spans="4:8" x14ac:dyDescent="0.25">
      <c r="D4801" s="33"/>
      <c r="F4801" s="206"/>
      <c r="H4801" s="39"/>
    </row>
    <row r="4802" spans="4:8" x14ac:dyDescent="0.25">
      <c r="D4802" s="33"/>
      <c r="F4802" s="206"/>
      <c r="H4802" s="39"/>
    </row>
    <row r="4803" spans="4:8" x14ac:dyDescent="0.25">
      <c r="D4803" s="33"/>
      <c r="F4803" s="206"/>
      <c r="H4803" s="39"/>
    </row>
    <row r="4804" spans="4:8" x14ac:dyDescent="0.25">
      <c r="D4804" s="33"/>
      <c r="F4804" s="206"/>
      <c r="H4804" s="39"/>
    </row>
    <row r="4805" spans="4:8" x14ac:dyDescent="0.25">
      <c r="D4805" s="33"/>
      <c r="F4805" s="206"/>
      <c r="H4805" s="39"/>
    </row>
    <row r="4806" spans="4:8" x14ac:dyDescent="0.25">
      <c r="D4806" s="33"/>
      <c r="F4806" s="206"/>
      <c r="H4806" s="39"/>
    </row>
    <row r="4807" spans="4:8" x14ac:dyDescent="0.25">
      <c r="D4807" s="33"/>
      <c r="F4807" s="206"/>
      <c r="H4807" s="39"/>
    </row>
    <row r="4808" spans="4:8" x14ac:dyDescent="0.25">
      <c r="D4808" s="33"/>
      <c r="F4808" s="206"/>
      <c r="H4808" s="39"/>
    </row>
    <row r="4809" spans="4:8" x14ac:dyDescent="0.25">
      <c r="D4809" s="33"/>
      <c r="F4809" s="206"/>
      <c r="H4809" s="39"/>
    </row>
    <row r="4810" spans="4:8" x14ac:dyDescent="0.25">
      <c r="D4810" s="33"/>
      <c r="F4810" s="206"/>
      <c r="H4810" s="39"/>
    </row>
    <row r="4811" spans="4:8" x14ac:dyDescent="0.25">
      <c r="D4811" s="33"/>
      <c r="F4811" s="206"/>
      <c r="H4811" s="39"/>
    </row>
    <row r="4812" spans="4:8" x14ac:dyDescent="0.25">
      <c r="D4812" s="33"/>
      <c r="F4812" s="206"/>
      <c r="H4812" s="39"/>
    </row>
    <row r="4813" spans="4:8" x14ac:dyDescent="0.25">
      <c r="D4813" s="33"/>
      <c r="F4813" s="206"/>
      <c r="H4813" s="39"/>
    </row>
    <row r="4814" spans="4:8" x14ac:dyDescent="0.25">
      <c r="D4814" s="33"/>
      <c r="F4814" s="206"/>
      <c r="H4814" s="39"/>
    </row>
    <row r="4815" spans="4:8" x14ac:dyDescent="0.25">
      <c r="D4815" s="33"/>
      <c r="F4815" s="206"/>
      <c r="H4815" s="39"/>
    </row>
    <row r="4816" spans="4:8" x14ac:dyDescent="0.25">
      <c r="D4816" s="33"/>
      <c r="F4816" s="206"/>
      <c r="H4816" s="39"/>
    </row>
    <row r="4817" spans="4:8" x14ac:dyDescent="0.25">
      <c r="D4817" s="33"/>
      <c r="F4817" s="206"/>
      <c r="H4817" s="39"/>
    </row>
    <row r="4818" spans="4:8" x14ac:dyDescent="0.25">
      <c r="D4818" s="33"/>
      <c r="F4818" s="206"/>
      <c r="H4818" s="39"/>
    </row>
    <row r="4819" spans="4:8" x14ac:dyDescent="0.25">
      <c r="D4819" s="33"/>
      <c r="F4819" s="206"/>
      <c r="H4819" s="39"/>
    </row>
    <row r="4820" spans="4:8" x14ac:dyDescent="0.25">
      <c r="D4820" s="33"/>
      <c r="F4820" s="206"/>
      <c r="H4820" s="39"/>
    </row>
    <row r="4821" spans="4:8" x14ac:dyDescent="0.25">
      <c r="D4821" s="33"/>
      <c r="F4821" s="206"/>
      <c r="H4821" s="39"/>
    </row>
    <row r="4822" spans="4:8" x14ac:dyDescent="0.25">
      <c r="D4822" s="33"/>
      <c r="F4822" s="206"/>
      <c r="H4822" s="39"/>
    </row>
    <row r="4823" spans="4:8" x14ac:dyDescent="0.25">
      <c r="D4823" s="33"/>
      <c r="F4823" s="206"/>
      <c r="H4823" s="39"/>
    </row>
    <row r="4824" spans="4:8" x14ac:dyDescent="0.25">
      <c r="D4824" s="33"/>
      <c r="F4824" s="206"/>
      <c r="H4824" s="39"/>
    </row>
    <row r="4825" spans="4:8" x14ac:dyDescent="0.25">
      <c r="D4825" s="33"/>
      <c r="F4825" s="206"/>
      <c r="H4825" s="39"/>
    </row>
    <row r="4826" spans="4:8" x14ac:dyDescent="0.25">
      <c r="D4826" s="33"/>
      <c r="F4826" s="206"/>
      <c r="H4826" s="39"/>
    </row>
    <row r="4827" spans="4:8" x14ac:dyDescent="0.25">
      <c r="D4827" s="33"/>
      <c r="F4827" s="206"/>
      <c r="H4827" s="39"/>
    </row>
    <row r="4828" spans="4:8" x14ac:dyDescent="0.25">
      <c r="D4828" s="33"/>
      <c r="F4828" s="206"/>
      <c r="H4828" s="39"/>
    </row>
    <row r="4829" spans="4:8" x14ac:dyDescent="0.25">
      <c r="D4829" s="33"/>
      <c r="F4829" s="206"/>
      <c r="H4829" s="39"/>
    </row>
    <row r="4830" spans="4:8" x14ac:dyDescent="0.25">
      <c r="D4830" s="33"/>
      <c r="F4830" s="206"/>
      <c r="H4830" s="39"/>
    </row>
    <row r="4831" spans="4:8" x14ac:dyDescent="0.25">
      <c r="D4831" s="33"/>
      <c r="F4831" s="206"/>
      <c r="H4831" s="39"/>
    </row>
    <row r="4832" spans="4:8" x14ac:dyDescent="0.25">
      <c r="D4832" s="33"/>
      <c r="F4832" s="206"/>
      <c r="H4832" s="39"/>
    </row>
    <row r="4833" spans="4:8" x14ac:dyDescent="0.25">
      <c r="D4833" s="33"/>
      <c r="F4833" s="206"/>
      <c r="H4833" s="39"/>
    </row>
    <row r="4834" spans="4:8" x14ac:dyDescent="0.25">
      <c r="D4834" s="33"/>
      <c r="F4834" s="206"/>
      <c r="H4834" s="39"/>
    </row>
    <row r="4835" spans="4:8" x14ac:dyDescent="0.25">
      <c r="D4835" s="33"/>
      <c r="F4835" s="206"/>
      <c r="H4835" s="39"/>
    </row>
    <row r="4836" spans="4:8" x14ac:dyDescent="0.25">
      <c r="D4836" s="33"/>
      <c r="F4836" s="206"/>
      <c r="H4836" s="39"/>
    </row>
    <row r="4837" spans="4:8" x14ac:dyDescent="0.25">
      <c r="D4837" s="33"/>
      <c r="F4837" s="206"/>
      <c r="H4837" s="39"/>
    </row>
    <row r="4838" spans="4:8" x14ac:dyDescent="0.25">
      <c r="D4838" s="33"/>
      <c r="F4838" s="206"/>
      <c r="H4838" s="39"/>
    </row>
    <row r="4839" spans="4:8" x14ac:dyDescent="0.25">
      <c r="D4839" s="33"/>
      <c r="F4839" s="206"/>
      <c r="H4839" s="39"/>
    </row>
    <row r="4840" spans="4:8" x14ac:dyDescent="0.25">
      <c r="D4840" s="33"/>
      <c r="F4840" s="206"/>
      <c r="H4840" s="39"/>
    </row>
    <row r="4841" spans="4:8" x14ac:dyDescent="0.25">
      <c r="D4841" s="33"/>
      <c r="F4841" s="206"/>
      <c r="H4841" s="39"/>
    </row>
    <row r="4842" spans="4:8" x14ac:dyDescent="0.25">
      <c r="D4842" s="33"/>
      <c r="F4842" s="206"/>
      <c r="H4842" s="39"/>
    </row>
    <row r="4843" spans="4:8" x14ac:dyDescent="0.25">
      <c r="D4843" s="33"/>
      <c r="F4843" s="206"/>
      <c r="H4843" s="39"/>
    </row>
    <row r="4844" spans="4:8" x14ac:dyDescent="0.25">
      <c r="D4844" s="33"/>
      <c r="F4844" s="206"/>
      <c r="H4844" s="39"/>
    </row>
    <row r="4845" spans="4:8" x14ac:dyDescent="0.25">
      <c r="D4845" s="33"/>
      <c r="F4845" s="206"/>
      <c r="H4845" s="39"/>
    </row>
    <row r="4846" spans="4:8" x14ac:dyDescent="0.25">
      <c r="D4846" s="33"/>
      <c r="F4846" s="206"/>
      <c r="H4846" s="39"/>
    </row>
    <row r="4847" spans="4:8" x14ac:dyDescent="0.25">
      <c r="D4847" s="33"/>
      <c r="F4847" s="206"/>
      <c r="H4847" s="39"/>
    </row>
    <row r="4848" spans="4:8" x14ac:dyDescent="0.25">
      <c r="D4848" s="33"/>
      <c r="F4848" s="206"/>
      <c r="H4848" s="39"/>
    </row>
    <row r="4849" spans="4:8" x14ac:dyDescent="0.25">
      <c r="D4849" s="33"/>
      <c r="F4849" s="206"/>
      <c r="H4849" s="39"/>
    </row>
    <row r="4850" spans="4:8" x14ac:dyDescent="0.25">
      <c r="D4850" s="33"/>
      <c r="F4850" s="206"/>
      <c r="H4850" s="39"/>
    </row>
    <row r="4851" spans="4:8" x14ac:dyDescent="0.25">
      <c r="D4851" s="33"/>
      <c r="F4851" s="206"/>
      <c r="H4851" s="39"/>
    </row>
    <row r="4852" spans="4:8" x14ac:dyDescent="0.25">
      <c r="D4852" s="33"/>
      <c r="F4852" s="206"/>
      <c r="H4852" s="39"/>
    </row>
    <row r="4853" spans="4:8" x14ac:dyDescent="0.25">
      <c r="D4853" s="33"/>
      <c r="F4853" s="206"/>
      <c r="H4853" s="39"/>
    </row>
    <row r="4854" spans="4:8" x14ac:dyDescent="0.25">
      <c r="D4854" s="33"/>
      <c r="F4854" s="206"/>
      <c r="H4854" s="39"/>
    </row>
    <row r="4855" spans="4:8" x14ac:dyDescent="0.25">
      <c r="D4855" s="33"/>
      <c r="F4855" s="206"/>
      <c r="H4855" s="39"/>
    </row>
    <row r="4856" spans="4:8" x14ac:dyDescent="0.25">
      <c r="D4856" s="33"/>
      <c r="F4856" s="206"/>
      <c r="H4856" s="39"/>
    </row>
    <row r="4857" spans="4:8" x14ac:dyDescent="0.25">
      <c r="D4857" s="33"/>
      <c r="F4857" s="206"/>
      <c r="H4857" s="39"/>
    </row>
    <row r="4858" spans="4:8" x14ac:dyDescent="0.25">
      <c r="D4858" s="33"/>
      <c r="F4858" s="206"/>
      <c r="H4858" s="39"/>
    </row>
    <row r="4859" spans="4:8" x14ac:dyDescent="0.25">
      <c r="D4859" s="33"/>
      <c r="F4859" s="206"/>
      <c r="H4859" s="39"/>
    </row>
    <row r="4860" spans="4:8" x14ac:dyDescent="0.25">
      <c r="D4860" s="33"/>
      <c r="F4860" s="206"/>
      <c r="H4860" s="39"/>
    </row>
    <row r="4861" spans="4:8" x14ac:dyDescent="0.25">
      <c r="D4861" s="33"/>
      <c r="F4861" s="206"/>
      <c r="H4861" s="39"/>
    </row>
    <row r="4862" spans="4:8" x14ac:dyDescent="0.25">
      <c r="D4862" s="33"/>
      <c r="F4862" s="206"/>
      <c r="H4862" s="39"/>
    </row>
    <row r="4863" spans="4:8" x14ac:dyDescent="0.25">
      <c r="D4863" s="33"/>
      <c r="F4863" s="206"/>
      <c r="H4863" s="39"/>
    </row>
    <row r="4864" spans="4:8" x14ac:dyDescent="0.25">
      <c r="D4864" s="33"/>
      <c r="F4864" s="206"/>
      <c r="H4864" s="39"/>
    </row>
    <row r="4865" spans="4:8" x14ac:dyDescent="0.25">
      <c r="D4865" s="33"/>
      <c r="F4865" s="206"/>
      <c r="H4865" s="39"/>
    </row>
    <row r="4866" spans="4:8" x14ac:dyDescent="0.25">
      <c r="D4866" s="33"/>
      <c r="F4866" s="206"/>
      <c r="H4866" s="39"/>
    </row>
    <row r="4867" spans="4:8" x14ac:dyDescent="0.25">
      <c r="D4867" s="33"/>
      <c r="F4867" s="206"/>
      <c r="H4867" s="39"/>
    </row>
    <row r="4868" spans="4:8" x14ac:dyDescent="0.25">
      <c r="D4868" s="33"/>
      <c r="F4868" s="206"/>
      <c r="H4868" s="39"/>
    </row>
    <row r="4869" spans="4:8" x14ac:dyDescent="0.25">
      <c r="D4869" s="33"/>
      <c r="F4869" s="206"/>
      <c r="H4869" s="39"/>
    </row>
    <row r="4870" spans="4:8" x14ac:dyDescent="0.25">
      <c r="D4870" s="33"/>
      <c r="F4870" s="206"/>
      <c r="H4870" s="39"/>
    </row>
    <row r="4871" spans="4:8" x14ac:dyDescent="0.25">
      <c r="D4871" s="33"/>
      <c r="F4871" s="206"/>
      <c r="H4871" s="39"/>
    </row>
    <row r="4872" spans="4:8" x14ac:dyDescent="0.25">
      <c r="D4872" s="33"/>
      <c r="F4872" s="206"/>
      <c r="H4872" s="39"/>
    </row>
    <row r="4873" spans="4:8" x14ac:dyDescent="0.25">
      <c r="D4873" s="33"/>
      <c r="F4873" s="206"/>
      <c r="H4873" s="39"/>
    </row>
    <row r="4874" spans="4:8" x14ac:dyDescent="0.25">
      <c r="D4874" s="33"/>
      <c r="F4874" s="206"/>
      <c r="H4874" s="39"/>
    </row>
    <row r="4875" spans="4:8" x14ac:dyDescent="0.25">
      <c r="D4875" s="33"/>
      <c r="F4875" s="206"/>
      <c r="H4875" s="39"/>
    </row>
    <row r="4876" spans="4:8" x14ac:dyDescent="0.25">
      <c r="D4876" s="33"/>
      <c r="F4876" s="206"/>
      <c r="H4876" s="39"/>
    </row>
    <row r="4877" spans="4:8" x14ac:dyDescent="0.25">
      <c r="D4877" s="33"/>
      <c r="F4877" s="206"/>
      <c r="H4877" s="39"/>
    </row>
    <row r="4878" spans="4:8" x14ac:dyDescent="0.25">
      <c r="D4878" s="33"/>
      <c r="F4878" s="206"/>
      <c r="H4878" s="39"/>
    </row>
    <row r="4879" spans="4:8" x14ac:dyDescent="0.25">
      <c r="D4879" s="33"/>
      <c r="F4879" s="206"/>
      <c r="H4879" s="39"/>
    </row>
    <row r="4880" spans="4:8" x14ac:dyDescent="0.25">
      <c r="D4880" s="33"/>
      <c r="F4880" s="206"/>
      <c r="H4880" s="39"/>
    </row>
    <row r="4881" spans="4:8" x14ac:dyDescent="0.25">
      <c r="D4881" s="33"/>
      <c r="F4881" s="206"/>
      <c r="H4881" s="39"/>
    </row>
    <row r="4882" spans="4:8" x14ac:dyDescent="0.25">
      <c r="D4882" s="33"/>
      <c r="F4882" s="206"/>
      <c r="H4882" s="39"/>
    </row>
    <row r="4883" spans="4:8" x14ac:dyDescent="0.25">
      <c r="D4883" s="33"/>
      <c r="F4883" s="206"/>
      <c r="H4883" s="39"/>
    </row>
    <row r="4884" spans="4:8" x14ac:dyDescent="0.25">
      <c r="D4884" s="33"/>
      <c r="F4884" s="206"/>
      <c r="H4884" s="39"/>
    </row>
    <row r="4885" spans="4:8" x14ac:dyDescent="0.25">
      <c r="D4885" s="33"/>
      <c r="F4885" s="206"/>
      <c r="H4885" s="39"/>
    </row>
    <row r="4886" spans="4:8" x14ac:dyDescent="0.25">
      <c r="D4886" s="33"/>
      <c r="F4886" s="206"/>
      <c r="H4886" s="39"/>
    </row>
    <row r="4887" spans="4:8" x14ac:dyDescent="0.25">
      <c r="D4887" s="33"/>
      <c r="F4887" s="206"/>
      <c r="H4887" s="39"/>
    </row>
    <row r="4888" spans="4:8" x14ac:dyDescent="0.25">
      <c r="D4888" s="33"/>
      <c r="F4888" s="206"/>
      <c r="H4888" s="39"/>
    </row>
    <row r="4889" spans="4:8" x14ac:dyDescent="0.25">
      <c r="D4889" s="33"/>
      <c r="F4889" s="206"/>
      <c r="H4889" s="39"/>
    </row>
    <row r="4890" spans="4:8" x14ac:dyDescent="0.25">
      <c r="D4890" s="33"/>
      <c r="F4890" s="206"/>
      <c r="H4890" s="39"/>
    </row>
    <row r="4891" spans="4:8" x14ac:dyDescent="0.25">
      <c r="D4891" s="33"/>
      <c r="F4891" s="206"/>
      <c r="H4891" s="39"/>
    </row>
    <row r="4892" spans="4:8" x14ac:dyDescent="0.25">
      <c r="D4892" s="33"/>
      <c r="F4892" s="206"/>
      <c r="H4892" s="39"/>
    </row>
    <row r="4893" spans="4:8" x14ac:dyDescent="0.25">
      <c r="D4893" s="33"/>
      <c r="F4893" s="206"/>
      <c r="H4893" s="39"/>
    </row>
    <row r="4894" spans="4:8" x14ac:dyDescent="0.25">
      <c r="D4894" s="33"/>
      <c r="F4894" s="206"/>
      <c r="H4894" s="39"/>
    </row>
    <row r="4895" spans="4:8" x14ac:dyDescent="0.25">
      <c r="D4895" s="33"/>
      <c r="F4895" s="206"/>
      <c r="H4895" s="39"/>
    </row>
    <row r="4896" spans="4:8" x14ac:dyDescent="0.25">
      <c r="D4896" s="33"/>
      <c r="F4896" s="206"/>
      <c r="H4896" s="39"/>
    </row>
    <row r="4897" spans="4:8" x14ac:dyDescent="0.25">
      <c r="D4897" s="33"/>
      <c r="F4897" s="206"/>
      <c r="H4897" s="39"/>
    </row>
    <row r="4898" spans="4:8" x14ac:dyDescent="0.25">
      <c r="D4898" s="33"/>
      <c r="F4898" s="206"/>
      <c r="H4898" s="39"/>
    </row>
    <row r="4899" spans="4:8" x14ac:dyDescent="0.25">
      <c r="D4899" s="33"/>
      <c r="F4899" s="206"/>
      <c r="H4899" s="39"/>
    </row>
    <row r="4900" spans="4:8" x14ac:dyDescent="0.25">
      <c r="D4900" s="33"/>
      <c r="F4900" s="206"/>
      <c r="H4900" s="39"/>
    </row>
    <row r="4901" spans="4:8" x14ac:dyDescent="0.25">
      <c r="D4901" s="33"/>
      <c r="F4901" s="206"/>
      <c r="H4901" s="39"/>
    </row>
    <row r="4902" spans="4:8" x14ac:dyDescent="0.25">
      <c r="D4902" s="33"/>
      <c r="F4902" s="206"/>
      <c r="H4902" s="39"/>
    </row>
    <row r="4903" spans="4:8" x14ac:dyDescent="0.25">
      <c r="D4903" s="33"/>
      <c r="F4903" s="206"/>
      <c r="H4903" s="39"/>
    </row>
    <row r="4904" spans="4:8" x14ac:dyDescent="0.25">
      <c r="D4904" s="33"/>
      <c r="F4904" s="206"/>
      <c r="H4904" s="39"/>
    </row>
    <row r="4905" spans="4:8" x14ac:dyDescent="0.25">
      <c r="D4905" s="33"/>
      <c r="F4905" s="206"/>
      <c r="H4905" s="39"/>
    </row>
    <row r="4906" spans="4:8" x14ac:dyDescent="0.25">
      <c r="D4906" s="33"/>
      <c r="F4906" s="206"/>
      <c r="H4906" s="39"/>
    </row>
    <row r="4907" spans="4:8" x14ac:dyDescent="0.25">
      <c r="D4907" s="33"/>
      <c r="F4907" s="206"/>
      <c r="H4907" s="39"/>
    </row>
    <row r="4908" spans="4:8" x14ac:dyDescent="0.25">
      <c r="D4908" s="33"/>
      <c r="F4908" s="206"/>
      <c r="H4908" s="39"/>
    </row>
    <row r="4909" spans="4:8" x14ac:dyDescent="0.25">
      <c r="D4909" s="33"/>
      <c r="F4909" s="206"/>
      <c r="H4909" s="39"/>
    </row>
    <row r="4910" spans="4:8" x14ac:dyDescent="0.25">
      <c r="D4910" s="33"/>
      <c r="F4910" s="206"/>
      <c r="H4910" s="39"/>
    </row>
    <row r="4911" spans="4:8" x14ac:dyDescent="0.25">
      <c r="D4911" s="33"/>
      <c r="F4911" s="206"/>
      <c r="H4911" s="39"/>
    </row>
    <row r="4912" spans="4:8" x14ac:dyDescent="0.25">
      <c r="D4912" s="33"/>
      <c r="F4912" s="206"/>
      <c r="H4912" s="39"/>
    </row>
    <row r="4913" spans="4:8" x14ac:dyDescent="0.25">
      <c r="D4913" s="33"/>
      <c r="F4913" s="206"/>
      <c r="H4913" s="39"/>
    </row>
    <row r="4914" spans="4:8" x14ac:dyDescent="0.25">
      <c r="D4914" s="33"/>
      <c r="F4914" s="206"/>
      <c r="H4914" s="39"/>
    </row>
    <row r="4915" spans="4:8" x14ac:dyDescent="0.25">
      <c r="D4915" s="33"/>
      <c r="F4915" s="206"/>
      <c r="H4915" s="39"/>
    </row>
    <row r="4916" spans="4:8" x14ac:dyDescent="0.25">
      <c r="D4916" s="33"/>
      <c r="F4916" s="206"/>
      <c r="H4916" s="39"/>
    </row>
    <row r="4917" spans="4:8" x14ac:dyDescent="0.25">
      <c r="D4917" s="33"/>
      <c r="F4917" s="206"/>
      <c r="H4917" s="39"/>
    </row>
    <row r="4918" spans="4:8" x14ac:dyDescent="0.25">
      <c r="D4918" s="33"/>
      <c r="F4918" s="206"/>
      <c r="H4918" s="39"/>
    </row>
    <row r="4919" spans="4:8" x14ac:dyDescent="0.25">
      <c r="D4919" s="33"/>
      <c r="F4919" s="206"/>
      <c r="H4919" s="39"/>
    </row>
    <row r="4920" spans="4:8" x14ac:dyDescent="0.25">
      <c r="D4920" s="33"/>
      <c r="F4920" s="206"/>
      <c r="H4920" s="39"/>
    </row>
    <row r="4921" spans="4:8" x14ac:dyDescent="0.25">
      <c r="D4921" s="33"/>
      <c r="F4921" s="206"/>
      <c r="H4921" s="39"/>
    </row>
    <row r="4922" spans="4:8" x14ac:dyDescent="0.25">
      <c r="D4922" s="33"/>
      <c r="F4922" s="206"/>
      <c r="H4922" s="39"/>
    </row>
    <row r="4923" spans="4:8" x14ac:dyDescent="0.25">
      <c r="D4923" s="33"/>
      <c r="F4923" s="206"/>
      <c r="H4923" s="39"/>
    </row>
    <row r="4924" spans="4:8" x14ac:dyDescent="0.25">
      <c r="D4924" s="33"/>
      <c r="F4924" s="206"/>
      <c r="H4924" s="39"/>
    </row>
    <row r="4925" spans="4:8" x14ac:dyDescent="0.25">
      <c r="D4925" s="33"/>
      <c r="F4925" s="206"/>
      <c r="H4925" s="39"/>
    </row>
    <row r="4926" spans="4:8" x14ac:dyDescent="0.25">
      <c r="D4926" s="33"/>
      <c r="F4926" s="206"/>
      <c r="H4926" s="39"/>
    </row>
    <row r="4927" spans="4:8" x14ac:dyDescent="0.25">
      <c r="D4927" s="33"/>
      <c r="F4927" s="206"/>
      <c r="H4927" s="39"/>
    </row>
    <row r="4928" spans="4:8" x14ac:dyDescent="0.25">
      <c r="D4928" s="33"/>
      <c r="F4928" s="206"/>
      <c r="H4928" s="39"/>
    </row>
    <row r="4929" spans="4:8" x14ac:dyDescent="0.25">
      <c r="D4929" s="33"/>
      <c r="F4929" s="206"/>
      <c r="H4929" s="39"/>
    </row>
    <row r="4930" spans="4:8" x14ac:dyDescent="0.25">
      <c r="D4930" s="33"/>
      <c r="F4930" s="206"/>
      <c r="H4930" s="39"/>
    </row>
    <row r="4931" spans="4:8" x14ac:dyDescent="0.25">
      <c r="D4931" s="33"/>
      <c r="F4931" s="206"/>
      <c r="H4931" s="39"/>
    </row>
    <row r="4932" spans="4:8" x14ac:dyDescent="0.25">
      <c r="D4932" s="33"/>
      <c r="F4932" s="206"/>
      <c r="H4932" s="39"/>
    </row>
    <row r="4933" spans="4:8" x14ac:dyDescent="0.25">
      <c r="D4933" s="33"/>
      <c r="F4933" s="206"/>
      <c r="H4933" s="39"/>
    </row>
    <row r="4934" spans="4:8" x14ac:dyDescent="0.25">
      <c r="D4934" s="33"/>
      <c r="F4934" s="206"/>
      <c r="H4934" s="39"/>
    </row>
    <row r="4935" spans="4:8" x14ac:dyDescent="0.25">
      <c r="D4935" s="33"/>
      <c r="F4935" s="206"/>
      <c r="H4935" s="39"/>
    </row>
    <row r="4936" spans="4:8" x14ac:dyDescent="0.25">
      <c r="D4936" s="33"/>
      <c r="F4936" s="206"/>
      <c r="H4936" s="39"/>
    </row>
    <row r="4937" spans="4:8" x14ac:dyDescent="0.25">
      <c r="D4937" s="33"/>
      <c r="F4937" s="206"/>
      <c r="H4937" s="39"/>
    </row>
    <row r="4938" spans="4:8" x14ac:dyDescent="0.25">
      <c r="D4938" s="33"/>
      <c r="F4938" s="206"/>
      <c r="H4938" s="39"/>
    </row>
    <row r="4939" spans="4:8" x14ac:dyDescent="0.25">
      <c r="D4939" s="33"/>
      <c r="F4939" s="206"/>
      <c r="H4939" s="39"/>
    </row>
    <row r="4940" spans="4:8" x14ac:dyDescent="0.25">
      <c r="D4940" s="33"/>
      <c r="F4940" s="206"/>
      <c r="H4940" s="39"/>
    </row>
    <row r="4941" spans="4:8" x14ac:dyDescent="0.25">
      <c r="D4941" s="33"/>
      <c r="F4941" s="206"/>
      <c r="H4941" s="39"/>
    </row>
    <row r="4942" spans="4:8" x14ac:dyDescent="0.25">
      <c r="D4942" s="33"/>
      <c r="F4942" s="206"/>
      <c r="H4942" s="39"/>
    </row>
    <row r="4943" spans="4:8" x14ac:dyDescent="0.25">
      <c r="D4943" s="33"/>
      <c r="F4943" s="206"/>
      <c r="H4943" s="39"/>
    </row>
    <row r="4944" spans="4:8" x14ac:dyDescent="0.25">
      <c r="D4944" s="33"/>
      <c r="F4944" s="206"/>
      <c r="H4944" s="39"/>
    </row>
    <row r="4945" spans="4:8" x14ac:dyDescent="0.25">
      <c r="D4945" s="33"/>
      <c r="F4945" s="206"/>
      <c r="H4945" s="39"/>
    </row>
    <row r="4946" spans="4:8" x14ac:dyDescent="0.25">
      <c r="D4946" s="33"/>
      <c r="F4946" s="206"/>
      <c r="H4946" s="39"/>
    </row>
    <row r="4947" spans="4:8" x14ac:dyDescent="0.25">
      <c r="D4947" s="33"/>
      <c r="F4947" s="206"/>
      <c r="H4947" s="39"/>
    </row>
    <row r="4948" spans="4:8" x14ac:dyDescent="0.25">
      <c r="D4948" s="33"/>
      <c r="F4948" s="206"/>
      <c r="H4948" s="39"/>
    </row>
    <row r="4949" spans="4:8" x14ac:dyDescent="0.25">
      <c r="D4949" s="33"/>
      <c r="F4949" s="206"/>
      <c r="H4949" s="39"/>
    </row>
    <row r="4950" spans="4:8" x14ac:dyDescent="0.25">
      <c r="D4950" s="33"/>
      <c r="F4950" s="206"/>
      <c r="H4950" s="39"/>
    </row>
    <row r="4951" spans="4:8" x14ac:dyDescent="0.25">
      <c r="D4951" s="33"/>
      <c r="F4951" s="206"/>
      <c r="H4951" s="39"/>
    </row>
    <row r="4952" spans="4:8" x14ac:dyDescent="0.25">
      <c r="D4952" s="33"/>
      <c r="F4952" s="206"/>
      <c r="H4952" s="39"/>
    </row>
    <row r="4953" spans="4:8" x14ac:dyDescent="0.25">
      <c r="D4953" s="33"/>
      <c r="F4953" s="206"/>
      <c r="H4953" s="39"/>
    </row>
    <row r="4954" spans="4:8" x14ac:dyDescent="0.25">
      <c r="D4954" s="33"/>
      <c r="F4954" s="206"/>
      <c r="H4954" s="39"/>
    </row>
    <row r="4955" spans="4:8" x14ac:dyDescent="0.25">
      <c r="D4955" s="33"/>
      <c r="F4955" s="206"/>
      <c r="H4955" s="39"/>
    </row>
    <row r="4956" spans="4:8" x14ac:dyDescent="0.25">
      <c r="D4956" s="33"/>
      <c r="F4956" s="206"/>
      <c r="H4956" s="39"/>
    </row>
    <row r="4957" spans="4:8" x14ac:dyDescent="0.25">
      <c r="D4957" s="33"/>
      <c r="F4957" s="206"/>
      <c r="H4957" s="39"/>
    </row>
    <row r="4958" spans="4:8" x14ac:dyDescent="0.25">
      <c r="D4958" s="33"/>
      <c r="F4958" s="206"/>
      <c r="H4958" s="39"/>
    </row>
    <row r="4959" spans="4:8" x14ac:dyDescent="0.25">
      <c r="D4959" s="33"/>
      <c r="F4959" s="206"/>
      <c r="H4959" s="39"/>
    </row>
    <row r="4960" spans="4:8" x14ac:dyDescent="0.25">
      <c r="D4960" s="33"/>
      <c r="F4960" s="206"/>
      <c r="H4960" s="39"/>
    </row>
    <row r="4961" spans="4:8" x14ac:dyDescent="0.25">
      <c r="D4961" s="33"/>
      <c r="F4961" s="206"/>
      <c r="H4961" s="39"/>
    </row>
    <row r="4962" spans="4:8" x14ac:dyDescent="0.25">
      <c r="D4962" s="33"/>
      <c r="F4962" s="206"/>
      <c r="H4962" s="39"/>
    </row>
    <row r="4963" spans="4:8" x14ac:dyDescent="0.25">
      <c r="D4963" s="33"/>
      <c r="F4963" s="206"/>
      <c r="H4963" s="39"/>
    </row>
    <row r="4964" spans="4:8" x14ac:dyDescent="0.25">
      <c r="D4964" s="33"/>
      <c r="F4964" s="206"/>
      <c r="H4964" s="39"/>
    </row>
    <row r="4965" spans="4:8" x14ac:dyDescent="0.25">
      <c r="D4965" s="33"/>
      <c r="F4965" s="206"/>
      <c r="H4965" s="39"/>
    </row>
    <row r="4966" spans="4:8" x14ac:dyDescent="0.25">
      <c r="D4966" s="33"/>
      <c r="F4966" s="206"/>
      <c r="H4966" s="39"/>
    </row>
    <row r="4967" spans="4:8" x14ac:dyDescent="0.25">
      <c r="D4967" s="33"/>
      <c r="F4967" s="206"/>
      <c r="H4967" s="39"/>
    </row>
    <row r="4968" spans="4:8" x14ac:dyDescent="0.25">
      <c r="D4968" s="33"/>
      <c r="F4968" s="206"/>
      <c r="H4968" s="39"/>
    </row>
    <row r="4969" spans="4:8" x14ac:dyDescent="0.25">
      <c r="D4969" s="33"/>
      <c r="F4969" s="206"/>
      <c r="H4969" s="39"/>
    </row>
    <row r="4970" spans="4:8" x14ac:dyDescent="0.25">
      <c r="D4970" s="33"/>
      <c r="F4970" s="206"/>
      <c r="H4970" s="39"/>
    </row>
    <row r="4971" spans="4:8" x14ac:dyDescent="0.25">
      <c r="D4971" s="33"/>
      <c r="F4971" s="206"/>
      <c r="H4971" s="39"/>
    </row>
    <row r="4972" spans="4:8" x14ac:dyDescent="0.25">
      <c r="D4972" s="33"/>
      <c r="F4972" s="206"/>
      <c r="H4972" s="39"/>
    </row>
    <row r="4973" spans="4:8" x14ac:dyDescent="0.25">
      <c r="D4973" s="33"/>
      <c r="F4973" s="206"/>
      <c r="H4973" s="39"/>
    </row>
    <row r="4974" spans="4:8" x14ac:dyDescent="0.25">
      <c r="D4974" s="33"/>
      <c r="F4974" s="206"/>
      <c r="H4974" s="39"/>
    </row>
    <row r="4975" spans="4:8" x14ac:dyDescent="0.25">
      <c r="D4975" s="33"/>
      <c r="F4975" s="206"/>
      <c r="H4975" s="39"/>
    </row>
    <row r="4976" spans="4:8" x14ac:dyDescent="0.25">
      <c r="D4976" s="33"/>
      <c r="F4976" s="206"/>
      <c r="H4976" s="39"/>
    </row>
    <row r="4977" spans="4:8" x14ac:dyDescent="0.25">
      <c r="D4977" s="33"/>
      <c r="F4977" s="206"/>
      <c r="H4977" s="39"/>
    </row>
    <row r="4978" spans="4:8" x14ac:dyDescent="0.25">
      <c r="D4978" s="33"/>
      <c r="F4978" s="206"/>
      <c r="H4978" s="39"/>
    </row>
    <row r="4979" spans="4:8" x14ac:dyDescent="0.25">
      <c r="D4979" s="33"/>
      <c r="F4979" s="206"/>
      <c r="H4979" s="39"/>
    </row>
    <row r="4980" spans="4:8" x14ac:dyDescent="0.25">
      <c r="D4980" s="33"/>
      <c r="F4980" s="206"/>
      <c r="H4980" s="39"/>
    </row>
    <row r="4981" spans="4:8" x14ac:dyDescent="0.25">
      <c r="D4981" s="33"/>
      <c r="F4981" s="206"/>
      <c r="H4981" s="39"/>
    </row>
    <row r="4982" spans="4:8" x14ac:dyDescent="0.25">
      <c r="D4982" s="33"/>
      <c r="F4982" s="206"/>
      <c r="H4982" s="39"/>
    </row>
    <row r="4983" spans="4:8" x14ac:dyDescent="0.25">
      <c r="D4983" s="33"/>
      <c r="F4983" s="206"/>
      <c r="H4983" s="39"/>
    </row>
    <row r="4984" spans="4:8" x14ac:dyDescent="0.25">
      <c r="D4984" s="33"/>
      <c r="F4984" s="206"/>
      <c r="H4984" s="39"/>
    </row>
    <row r="4985" spans="4:8" x14ac:dyDescent="0.25">
      <c r="D4985" s="33"/>
      <c r="F4985" s="206"/>
      <c r="H4985" s="39"/>
    </row>
    <row r="4986" spans="4:8" x14ac:dyDescent="0.25">
      <c r="D4986" s="33"/>
      <c r="F4986" s="206"/>
      <c r="H4986" s="39"/>
    </row>
    <row r="4987" spans="4:8" x14ac:dyDescent="0.25">
      <c r="D4987" s="33"/>
      <c r="F4987" s="206"/>
      <c r="H4987" s="39"/>
    </row>
    <row r="4988" spans="4:8" x14ac:dyDescent="0.25">
      <c r="D4988" s="33"/>
      <c r="F4988" s="206"/>
      <c r="H4988" s="39"/>
    </row>
    <row r="4989" spans="4:8" x14ac:dyDescent="0.25">
      <c r="D4989" s="33"/>
      <c r="F4989" s="206"/>
      <c r="H4989" s="39"/>
    </row>
    <row r="4990" spans="4:8" x14ac:dyDescent="0.25">
      <c r="D4990" s="33"/>
      <c r="F4990" s="206"/>
      <c r="H4990" s="39"/>
    </row>
    <row r="4991" spans="4:8" x14ac:dyDescent="0.25">
      <c r="D4991" s="33"/>
      <c r="F4991" s="206"/>
      <c r="H4991" s="39"/>
    </row>
    <row r="4992" spans="4:8" x14ac:dyDescent="0.25">
      <c r="D4992" s="33"/>
      <c r="F4992" s="206"/>
      <c r="H4992" s="39"/>
    </row>
    <row r="4993" spans="4:8" x14ac:dyDescent="0.25">
      <c r="D4993" s="33"/>
      <c r="F4993" s="206"/>
      <c r="H4993" s="39"/>
    </row>
    <row r="4994" spans="4:8" x14ac:dyDescent="0.25">
      <c r="D4994" s="33"/>
      <c r="F4994" s="206"/>
      <c r="H4994" s="39"/>
    </row>
    <row r="4995" spans="4:8" x14ac:dyDescent="0.25">
      <c r="D4995" s="33"/>
      <c r="F4995" s="206"/>
      <c r="H4995" s="39"/>
    </row>
    <row r="4996" spans="4:8" x14ac:dyDescent="0.25">
      <c r="D4996" s="33"/>
      <c r="F4996" s="206"/>
      <c r="H4996" s="39"/>
    </row>
    <row r="4997" spans="4:8" x14ac:dyDescent="0.25">
      <c r="D4997" s="33"/>
      <c r="F4997" s="206"/>
      <c r="H4997" s="39"/>
    </row>
    <row r="4998" spans="4:8" x14ac:dyDescent="0.25">
      <c r="D4998" s="33"/>
      <c r="F4998" s="206"/>
      <c r="H4998" s="39"/>
    </row>
    <row r="4999" spans="4:8" x14ac:dyDescent="0.25">
      <c r="D4999" s="33"/>
      <c r="F4999" s="206"/>
      <c r="H4999" s="39"/>
    </row>
    <row r="5000" spans="4:8" x14ac:dyDescent="0.25">
      <c r="D5000" s="33"/>
      <c r="F5000" s="206"/>
      <c r="H5000" s="39"/>
    </row>
    <row r="5001" spans="4:8" x14ac:dyDescent="0.25">
      <c r="D5001" s="33"/>
      <c r="F5001" s="206"/>
      <c r="H5001" s="39"/>
    </row>
    <row r="5002" spans="4:8" x14ac:dyDescent="0.25">
      <c r="D5002" s="33"/>
      <c r="F5002" s="206"/>
      <c r="H5002" s="39"/>
    </row>
    <row r="5003" spans="4:8" x14ac:dyDescent="0.25">
      <c r="D5003" s="33"/>
      <c r="F5003" s="206"/>
      <c r="H5003" s="39"/>
    </row>
    <row r="5004" spans="4:8" x14ac:dyDescent="0.25">
      <c r="D5004" s="33"/>
      <c r="F5004" s="206"/>
      <c r="H5004" s="39"/>
    </row>
    <row r="5005" spans="4:8" x14ac:dyDescent="0.25">
      <c r="D5005" s="33"/>
      <c r="F5005" s="206"/>
      <c r="H5005" s="39"/>
    </row>
    <row r="5006" spans="4:8" x14ac:dyDescent="0.25">
      <c r="D5006" s="33"/>
      <c r="F5006" s="206"/>
      <c r="H5006" s="39"/>
    </row>
    <row r="5007" spans="4:8" x14ac:dyDescent="0.25">
      <c r="D5007" s="33"/>
      <c r="F5007" s="206"/>
      <c r="H5007" s="39"/>
    </row>
    <row r="5008" spans="4:8" x14ac:dyDescent="0.25">
      <c r="D5008" s="33"/>
      <c r="F5008" s="206"/>
      <c r="H5008" s="39"/>
    </row>
    <row r="5009" spans="4:8" x14ac:dyDescent="0.25">
      <c r="D5009" s="33"/>
      <c r="F5009" s="206"/>
      <c r="H5009" s="39"/>
    </row>
    <row r="5010" spans="4:8" x14ac:dyDescent="0.25">
      <c r="D5010" s="33"/>
      <c r="F5010" s="206"/>
      <c r="H5010" s="39"/>
    </row>
    <row r="5011" spans="4:8" x14ac:dyDescent="0.25">
      <c r="D5011" s="33"/>
      <c r="F5011" s="206"/>
      <c r="H5011" s="39"/>
    </row>
    <row r="5012" spans="4:8" x14ac:dyDescent="0.25">
      <c r="D5012" s="33"/>
      <c r="F5012" s="206"/>
      <c r="H5012" s="39"/>
    </row>
    <row r="5013" spans="4:8" x14ac:dyDescent="0.25">
      <c r="D5013" s="33"/>
      <c r="F5013" s="206"/>
      <c r="H5013" s="39"/>
    </row>
    <row r="5014" spans="4:8" x14ac:dyDescent="0.25">
      <c r="D5014" s="33"/>
      <c r="F5014" s="206"/>
      <c r="H5014" s="39"/>
    </row>
    <row r="5015" spans="4:8" x14ac:dyDescent="0.25">
      <c r="D5015" s="33"/>
      <c r="F5015" s="206"/>
      <c r="H5015" s="39"/>
    </row>
    <row r="5016" spans="4:8" x14ac:dyDescent="0.25">
      <c r="D5016" s="33"/>
      <c r="F5016" s="206"/>
      <c r="H5016" s="39"/>
    </row>
    <row r="5017" spans="4:8" x14ac:dyDescent="0.25">
      <c r="D5017" s="33"/>
      <c r="F5017" s="206"/>
      <c r="H5017" s="39"/>
    </row>
    <row r="5018" spans="4:8" x14ac:dyDescent="0.25">
      <c r="D5018" s="33"/>
      <c r="F5018" s="206"/>
      <c r="H5018" s="39"/>
    </row>
    <row r="5019" spans="4:8" x14ac:dyDescent="0.25">
      <c r="D5019" s="33"/>
      <c r="F5019" s="206"/>
      <c r="H5019" s="39"/>
    </row>
    <row r="5020" spans="4:8" x14ac:dyDescent="0.25">
      <c r="D5020" s="33"/>
      <c r="F5020" s="206"/>
      <c r="H5020" s="39"/>
    </row>
    <row r="5021" spans="4:8" x14ac:dyDescent="0.25">
      <c r="D5021" s="33"/>
      <c r="F5021" s="206"/>
      <c r="H5021" s="39"/>
    </row>
    <row r="5022" spans="4:8" x14ac:dyDescent="0.25">
      <c r="D5022" s="33"/>
      <c r="F5022" s="206"/>
      <c r="H5022" s="39"/>
    </row>
    <row r="5023" spans="4:8" x14ac:dyDescent="0.25">
      <c r="D5023" s="33"/>
      <c r="F5023" s="206"/>
      <c r="H5023" s="39"/>
    </row>
    <row r="5024" spans="4:8" x14ac:dyDescent="0.25">
      <c r="D5024" s="33"/>
      <c r="F5024" s="206"/>
      <c r="H5024" s="39"/>
    </row>
    <row r="5025" spans="4:8" x14ac:dyDescent="0.25">
      <c r="D5025" s="33"/>
      <c r="F5025" s="206"/>
      <c r="H5025" s="39"/>
    </row>
    <row r="5026" spans="4:8" x14ac:dyDescent="0.25">
      <c r="D5026" s="33"/>
      <c r="F5026" s="206"/>
      <c r="H5026" s="39"/>
    </row>
    <row r="5027" spans="4:8" x14ac:dyDescent="0.25">
      <c r="D5027" s="33"/>
      <c r="F5027" s="206"/>
      <c r="H5027" s="39"/>
    </row>
    <row r="5028" spans="4:8" x14ac:dyDescent="0.25">
      <c r="D5028" s="33"/>
      <c r="F5028" s="206"/>
      <c r="H5028" s="39"/>
    </row>
    <row r="5029" spans="4:8" x14ac:dyDescent="0.25">
      <c r="D5029" s="33"/>
      <c r="F5029" s="206"/>
      <c r="H5029" s="39"/>
    </row>
    <row r="5030" spans="4:8" x14ac:dyDescent="0.25">
      <c r="D5030" s="33"/>
      <c r="F5030" s="206"/>
      <c r="H5030" s="39"/>
    </row>
    <row r="5031" spans="4:8" x14ac:dyDescent="0.25">
      <c r="D5031" s="33"/>
      <c r="F5031" s="206"/>
      <c r="H5031" s="39"/>
    </row>
    <row r="5032" spans="4:8" x14ac:dyDescent="0.25">
      <c r="D5032" s="33"/>
      <c r="F5032" s="206"/>
      <c r="H5032" s="39"/>
    </row>
    <row r="5033" spans="4:8" x14ac:dyDescent="0.25">
      <c r="D5033" s="33"/>
      <c r="F5033" s="206"/>
      <c r="H5033" s="39"/>
    </row>
    <row r="5034" spans="4:8" x14ac:dyDescent="0.25">
      <c r="D5034" s="33"/>
      <c r="F5034" s="206"/>
      <c r="H5034" s="39"/>
    </row>
    <row r="5035" spans="4:8" x14ac:dyDescent="0.25">
      <c r="D5035" s="33"/>
      <c r="F5035" s="206"/>
      <c r="H5035" s="39"/>
    </row>
    <row r="5036" spans="4:8" x14ac:dyDescent="0.25">
      <c r="D5036" s="33"/>
      <c r="F5036" s="206"/>
      <c r="H5036" s="39"/>
    </row>
    <row r="5037" spans="4:8" x14ac:dyDescent="0.25">
      <c r="D5037" s="33"/>
      <c r="F5037" s="206"/>
      <c r="H5037" s="39"/>
    </row>
    <row r="5038" spans="4:8" x14ac:dyDescent="0.25">
      <c r="D5038" s="33"/>
      <c r="F5038" s="206"/>
      <c r="H5038" s="39"/>
    </row>
    <row r="5039" spans="4:8" x14ac:dyDescent="0.25">
      <c r="D5039" s="33"/>
      <c r="F5039" s="206"/>
      <c r="H5039" s="39"/>
    </row>
    <row r="5040" spans="4:8" x14ac:dyDescent="0.25">
      <c r="D5040" s="33"/>
      <c r="F5040" s="206"/>
      <c r="H5040" s="39"/>
    </row>
    <row r="5041" spans="4:8" x14ac:dyDescent="0.25">
      <c r="D5041" s="33"/>
      <c r="F5041" s="206"/>
      <c r="H5041" s="39"/>
    </row>
    <row r="5042" spans="4:8" x14ac:dyDescent="0.25">
      <c r="D5042" s="33"/>
      <c r="F5042" s="206"/>
      <c r="H5042" s="39"/>
    </row>
    <row r="5043" spans="4:8" x14ac:dyDescent="0.25">
      <c r="D5043" s="33"/>
      <c r="F5043" s="206"/>
      <c r="H5043" s="39"/>
    </row>
    <row r="5044" spans="4:8" x14ac:dyDescent="0.25">
      <c r="D5044" s="33"/>
      <c r="F5044" s="206"/>
      <c r="H5044" s="39"/>
    </row>
    <row r="5045" spans="4:8" x14ac:dyDescent="0.25">
      <c r="D5045" s="33"/>
      <c r="F5045" s="206"/>
      <c r="H5045" s="39"/>
    </row>
    <row r="5046" spans="4:8" x14ac:dyDescent="0.25">
      <c r="D5046" s="33"/>
      <c r="F5046" s="206"/>
      <c r="H5046" s="39"/>
    </row>
    <row r="5047" spans="4:8" x14ac:dyDescent="0.25">
      <c r="D5047" s="33"/>
      <c r="F5047" s="206"/>
      <c r="H5047" s="39"/>
    </row>
    <row r="5048" spans="4:8" x14ac:dyDescent="0.25">
      <c r="D5048" s="33"/>
      <c r="F5048" s="206"/>
      <c r="H5048" s="39"/>
    </row>
    <row r="5049" spans="4:8" x14ac:dyDescent="0.25">
      <c r="D5049" s="33"/>
      <c r="F5049" s="206"/>
      <c r="H5049" s="39"/>
    </row>
    <row r="5050" spans="4:8" x14ac:dyDescent="0.25">
      <c r="D5050" s="33"/>
      <c r="F5050" s="206"/>
      <c r="H5050" s="39"/>
    </row>
    <row r="5051" spans="4:8" x14ac:dyDescent="0.25">
      <c r="D5051" s="33"/>
      <c r="F5051" s="206"/>
      <c r="H5051" s="39"/>
    </row>
    <row r="5052" spans="4:8" x14ac:dyDescent="0.25">
      <c r="D5052" s="33"/>
      <c r="F5052" s="206"/>
      <c r="H5052" s="39"/>
    </row>
    <row r="5053" spans="4:8" x14ac:dyDescent="0.25">
      <c r="D5053" s="33"/>
      <c r="F5053" s="206"/>
      <c r="H5053" s="39"/>
    </row>
    <row r="5054" spans="4:8" x14ac:dyDescent="0.25">
      <c r="D5054" s="33"/>
      <c r="F5054" s="206"/>
      <c r="H5054" s="39"/>
    </row>
    <row r="5055" spans="4:8" x14ac:dyDescent="0.25">
      <c r="D5055" s="33"/>
      <c r="F5055" s="206"/>
      <c r="H5055" s="39"/>
    </row>
    <row r="5056" spans="4:8" x14ac:dyDescent="0.25">
      <c r="D5056" s="33"/>
      <c r="F5056" s="206"/>
      <c r="H5056" s="39"/>
    </row>
    <row r="5057" spans="4:8" x14ac:dyDescent="0.25">
      <c r="D5057" s="33"/>
      <c r="F5057" s="206"/>
      <c r="H5057" s="39"/>
    </row>
    <row r="5058" spans="4:8" x14ac:dyDescent="0.25">
      <c r="D5058" s="33"/>
      <c r="F5058" s="206"/>
      <c r="H5058" s="39"/>
    </row>
    <row r="5059" spans="4:8" x14ac:dyDescent="0.25">
      <c r="D5059" s="33"/>
      <c r="F5059" s="206"/>
      <c r="H5059" s="39"/>
    </row>
    <row r="5060" spans="4:8" x14ac:dyDescent="0.25">
      <c r="D5060" s="33"/>
      <c r="F5060" s="206"/>
      <c r="H5060" s="39"/>
    </row>
    <row r="5061" spans="4:8" x14ac:dyDescent="0.25">
      <c r="D5061" s="33"/>
      <c r="F5061" s="206"/>
      <c r="H5061" s="39"/>
    </row>
    <row r="5062" spans="4:8" x14ac:dyDescent="0.25">
      <c r="D5062" s="33"/>
      <c r="F5062" s="206"/>
      <c r="H5062" s="39"/>
    </row>
    <row r="5063" spans="4:8" x14ac:dyDescent="0.25">
      <c r="D5063" s="33"/>
      <c r="F5063" s="206"/>
      <c r="H5063" s="39"/>
    </row>
    <row r="5064" spans="4:8" x14ac:dyDescent="0.25">
      <c r="D5064" s="33"/>
      <c r="F5064" s="206"/>
      <c r="H5064" s="39"/>
    </row>
    <row r="5065" spans="4:8" x14ac:dyDescent="0.25">
      <c r="D5065" s="33"/>
      <c r="F5065" s="206"/>
      <c r="H5065" s="39"/>
    </row>
    <row r="5066" spans="4:8" x14ac:dyDescent="0.25">
      <c r="D5066" s="33"/>
      <c r="F5066" s="206"/>
      <c r="H5066" s="39"/>
    </row>
    <row r="5067" spans="4:8" x14ac:dyDescent="0.25">
      <c r="D5067" s="33"/>
      <c r="F5067" s="206"/>
      <c r="H5067" s="39"/>
    </row>
    <row r="5068" spans="4:8" x14ac:dyDescent="0.25">
      <c r="D5068" s="33"/>
      <c r="F5068" s="206"/>
      <c r="H5068" s="39"/>
    </row>
    <row r="5069" spans="4:8" x14ac:dyDescent="0.25">
      <c r="D5069" s="33"/>
      <c r="F5069" s="206"/>
      <c r="H5069" s="39"/>
    </row>
    <row r="5070" spans="4:8" x14ac:dyDescent="0.25">
      <c r="D5070" s="33"/>
      <c r="F5070" s="206"/>
      <c r="H5070" s="39"/>
    </row>
    <row r="5071" spans="4:8" x14ac:dyDescent="0.25">
      <c r="D5071" s="33"/>
      <c r="F5071" s="206"/>
      <c r="H5071" s="39"/>
    </row>
    <row r="5072" spans="4:8" x14ac:dyDescent="0.25">
      <c r="D5072" s="33"/>
      <c r="F5072" s="206"/>
      <c r="H5072" s="39"/>
    </row>
    <row r="5073" spans="4:8" x14ac:dyDescent="0.25">
      <c r="D5073" s="33"/>
      <c r="F5073" s="206"/>
      <c r="H5073" s="39"/>
    </row>
    <row r="5074" spans="4:8" x14ac:dyDescent="0.25">
      <c r="D5074" s="33"/>
      <c r="F5074" s="206"/>
      <c r="H5074" s="39"/>
    </row>
    <row r="5075" spans="4:8" x14ac:dyDescent="0.25">
      <c r="D5075" s="33"/>
      <c r="F5075" s="206"/>
      <c r="H5075" s="39"/>
    </row>
    <row r="5076" spans="4:8" x14ac:dyDescent="0.25">
      <c r="D5076" s="33"/>
      <c r="F5076" s="206"/>
      <c r="H5076" s="39"/>
    </row>
    <row r="5077" spans="4:8" x14ac:dyDescent="0.25">
      <c r="D5077" s="33"/>
      <c r="F5077" s="206"/>
      <c r="H5077" s="39"/>
    </row>
    <row r="5078" spans="4:8" x14ac:dyDescent="0.25">
      <c r="D5078" s="33"/>
      <c r="F5078" s="206"/>
      <c r="H5078" s="39"/>
    </row>
    <row r="5079" spans="4:8" x14ac:dyDescent="0.25">
      <c r="D5079" s="33"/>
      <c r="F5079" s="206"/>
      <c r="H5079" s="39"/>
    </row>
    <row r="5080" spans="4:8" x14ac:dyDescent="0.25">
      <c r="D5080" s="33"/>
      <c r="F5080" s="206"/>
      <c r="H5080" s="39"/>
    </row>
    <row r="5081" spans="4:8" x14ac:dyDescent="0.25">
      <c r="D5081" s="33"/>
      <c r="F5081" s="206"/>
      <c r="H5081" s="39"/>
    </row>
    <row r="5082" spans="4:8" x14ac:dyDescent="0.25">
      <c r="D5082" s="33"/>
      <c r="F5082" s="206"/>
      <c r="H5082" s="39"/>
    </row>
    <row r="5083" spans="4:8" x14ac:dyDescent="0.25">
      <c r="D5083" s="33"/>
      <c r="F5083" s="206"/>
      <c r="H5083" s="39"/>
    </row>
    <row r="5084" spans="4:8" x14ac:dyDescent="0.25">
      <c r="D5084" s="33"/>
      <c r="F5084" s="206"/>
      <c r="H5084" s="39"/>
    </row>
    <row r="5085" spans="4:8" x14ac:dyDescent="0.25">
      <c r="D5085" s="33"/>
      <c r="F5085" s="206"/>
      <c r="H5085" s="39"/>
    </row>
    <row r="5086" spans="4:8" x14ac:dyDescent="0.25">
      <c r="D5086" s="33"/>
      <c r="F5086" s="206"/>
      <c r="H5086" s="39"/>
    </row>
    <row r="5087" spans="4:8" x14ac:dyDescent="0.25">
      <c r="D5087" s="33"/>
      <c r="F5087" s="206"/>
      <c r="H5087" s="39"/>
    </row>
    <row r="5088" spans="4:8" x14ac:dyDescent="0.25">
      <c r="D5088" s="33"/>
      <c r="F5088" s="206"/>
      <c r="H5088" s="39"/>
    </row>
    <row r="5089" spans="4:8" x14ac:dyDescent="0.25">
      <c r="D5089" s="33"/>
      <c r="F5089" s="206"/>
      <c r="H5089" s="39"/>
    </row>
    <row r="5090" spans="4:8" x14ac:dyDescent="0.25">
      <c r="D5090" s="33"/>
      <c r="F5090" s="206"/>
      <c r="H5090" s="39"/>
    </row>
    <row r="5091" spans="4:8" x14ac:dyDescent="0.25">
      <c r="D5091" s="33"/>
      <c r="F5091" s="206"/>
      <c r="H5091" s="39"/>
    </row>
    <row r="5092" spans="4:8" x14ac:dyDescent="0.25">
      <c r="D5092" s="33"/>
      <c r="F5092" s="206"/>
      <c r="H5092" s="39"/>
    </row>
    <row r="5093" spans="4:8" x14ac:dyDescent="0.25">
      <c r="D5093" s="33"/>
      <c r="F5093" s="206"/>
      <c r="H5093" s="39"/>
    </row>
    <row r="5094" spans="4:8" x14ac:dyDescent="0.25">
      <c r="D5094" s="33"/>
      <c r="F5094" s="206"/>
      <c r="H5094" s="39"/>
    </row>
    <row r="5095" spans="4:8" x14ac:dyDescent="0.25">
      <c r="D5095" s="33"/>
      <c r="F5095" s="206"/>
      <c r="H5095" s="39"/>
    </row>
    <row r="5096" spans="4:8" x14ac:dyDescent="0.25">
      <c r="D5096" s="33"/>
      <c r="F5096" s="206"/>
      <c r="H5096" s="39"/>
    </row>
    <row r="5097" spans="4:8" x14ac:dyDescent="0.25">
      <c r="D5097" s="33"/>
      <c r="F5097" s="206"/>
      <c r="H5097" s="39"/>
    </row>
    <row r="5098" spans="4:8" x14ac:dyDescent="0.25">
      <c r="D5098" s="33"/>
      <c r="F5098" s="206"/>
      <c r="H5098" s="39"/>
    </row>
    <row r="5099" spans="4:8" x14ac:dyDescent="0.25">
      <c r="D5099" s="33"/>
      <c r="F5099" s="206"/>
      <c r="H5099" s="39"/>
    </row>
    <row r="5100" spans="4:8" x14ac:dyDescent="0.25">
      <c r="D5100" s="33"/>
      <c r="F5100" s="206"/>
      <c r="H5100" s="39"/>
    </row>
    <row r="5101" spans="4:8" x14ac:dyDescent="0.25">
      <c r="D5101" s="33"/>
      <c r="F5101" s="206"/>
      <c r="H5101" s="39"/>
    </row>
    <row r="5102" spans="4:8" x14ac:dyDescent="0.25">
      <c r="D5102" s="33"/>
      <c r="F5102" s="206"/>
      <c r="H5102" s="39"/>
    </row>
    <row r="5103" spans="4:8" x14ac:dyDescent="0.25">
      <c r="D5103" s="33"/>
      <c r="F5103" s="206"/>
      <c r="H5103" s="39"/>
    </row>
    <row r="5104" spans="4:8" x14ac:dyDescent="0.25">
      <c r="D5104" s="33"/>
      <c r="F5104" s="206"/>
      <c r="H5104" s="39"/>
    </row>
    <row r="5105" spans="4:8" x14ac:dyDescent="0.25">
      <c r="D5105" s="33"/>
      <c r="F5105" s="206"/>
      <c r="H5105" s="39"/>
    </row>
    <row r="5106" spans="4:8" x14ac:dyDescent="0.25">
      <c r="D5106" s="33"/>
      <c r="F5106" s="206"/>
      <c r="H5106" s="39"/>
    </row>
    <row r="5107" spans="4:8" x14ac:dyDescent="0.25">
      <c r="D5107" s="33"/>
      <c r="F5107" s="206"/>
      <c r="H5107" s="39"/>
    </row>
    <row r="5108" spans="4:8" x14ac:dyDescent="0.25">
      <c r="D5108" s="33"/>
      <c r="F5108" s="206"/>
      <c r="H5108" s="39"/>
    </row>
    <row r="5109" spans="4:8" x14ac:dyDescent="0.25">
      <c r="D5109" s="33"/>
      <c r="F5109" s="206"/>
      <c r="H5109" s="39"/>
    </row>
    <row r="5110" spans="4:8" x14ac:dyDescent="0.25">
      <c r="D5110" s="33"/>
      <c r="F5110" s="206"/>
      <c r="H5110" s="39"/>
    </row>
    <row r="5111" spans="4:8" x14ac:dyDescent="0.25">
      <c r="D5111" s="33"/>
      <c r="F5111" s="206"/>
      <c r="H5111" s="39"/>
    </row>
    <row r="5112" spans="4:8" x14ac:dyDescent="0.25">
      <c r="D5112" s="33"/>
      <c r="F5112" s="206"/>
      <c r="H5112" s="39"/>
    </row>
    <row r="5113" spans="4:8" x14ac:dyDescent="0.25">
      <c r="D5113" s="33"/>
      <c r="F5113" s="206"/>
      <c r="H5113" s="39"/>
    </row>
    <row r="5114" spans="4:8" x14ac:dyDescent="0.25">
      <c r="D5114" s="33"/>
      <c r="F5114" s="206"/>
      <c r="H5114" s="39"/>
    </row>
    <row r="5115" spans="4:8" x14ac:dyDescent="0.25">
      <c r="D5115" s="33"/>
      <c r="F5115" s="206"/>
      <c r="H5115" s="39"/>
    </row>
    <row r="5116" spans="4:8" x14ac:dyDescent="0.25">
      <c r="D5116" s="33"/>
      <c r="F5116" s="206"/>
      <c r="H5116" s="39"/>
    </row>
    <row r="5117" spans="4:8" x14ac:dyDescent="0.25">
      <c r="D5117" s="33"/>
      <c r="F5117" s="206"/>
      <c r="H5117" s="39"/>
    </row>
    <row r="5118" spans="4:8" x14ac:dyDescent="0.25">
      <c r="D5118" s="33"/>
      <c r="F5118" s="206"/>
      <c r="H5118" s="39"/>
    </row>
    <row r="5119" spans="4:8" x14ac:dyDescent="0.25">
      <c r="D5119" s="33"/>
      <c r="F5119" s="206"/>
      <c r="H5119" s="39"/>
    </row>
    <row r="5120" spans="4:8" x14ac:dyDescent="0.25">
      <c r="D5120" s="33"/>
      <c r="F5120" s="206"/>
      <c r="H5120" s="39"/>
    </row>
    <row r="5121" spans="4:8" x14ac:dyDescent="0.25">
      <c r="D5121" s="33"/>
      <c r="F5121" s="206"/>
      <c r="H5121" s="39"/>
    </row>
    <row r="5122" spans="4:8" x14ac:dyDescent="0.25">
      <c r="D5122" s="33"/>
      <c r="F5122" s="206"/>
      <c r="H5122" s="39"/>
    </row>
    <row r="5123" spans="4:8" x14ac:dyDescent="0.25">
      <c r="D5123" s="33"/>
      <c r="F5123" s="206"/>
      <c r="H5123" s="39"/>
    </row>
    <row r="5124" spans="4:8" x14ac:dyDescent="0.25">
      <c r="D5124" s="33"/>
      <c r="F5124" s="206"/>
      <c r="H5124" s="39"/>
    </row>
    <row r="5125" spans="4:8" x14ac:dyDescent="0.25">
      <c r="D5125" s="33"/>
      <c r="F5125" s="206"/>
      <c r="H5125" s="39"/>
    </row>
    <row r="5126" spans="4:8" x14ac:dyDescent="0.25">
      <c r="D5126" s="33"/>
      <c r="F5126" s="206"/>
      <c r="H5126" s="39"/>
    </row>
    <row r="5127" spans="4:8" x14ac:dyDescent="0.25">
      <c r="D5127" s="33"/>
      <c r="F5127" s="206"/>
      <c r="H5127" s="39"/>
    </row>
    <row r="5128" spans="4:8" x14ac:dyDescent="0.25">
      <c r="D5128" s="33"/>
      <c r="F5128" s="206"/>
      <c r="H5128" s="39"/>
    </row>
    <row r="5129" spans="4:8" x14ac:dyDescent="0.25">
      <c r="D5129" s="33"/>
      <c r="F5129" s="206"/>
      <c r="H5129" s="39"/>
    </row>
    <row r="5130" spans="4:8" x14ac:dyDescent="0.25">
      <c r="D5130" s="33"/>
      <c r="F5130" s="206"/>
      <c r="H5130" s="39"/>
    </row>
    <row r="5131" spans="4:8" x14ac:dyDescent="0.25">
      <c r="D5131" s="33"/>
      <c r="F5131" s="206"/>
      <c r="H5131" s="39"/>
    </row>
    <row r="5132" spans="4:8" x14ac:dyDescent="0.25">
      <c r="D5132" s="33"/>
      <c r="F5132" s="206"/>
      <c r="H5132" s="39"/>
    </row>
    <row r="5133" spans="4:8" x14ac:dyDescent="0.25">
      <c r="D5133" s="33"/>
      <c r="F5133" s="206"/>
      <c r="H5133" s="39"/>
    </row>
    <row r="5134" spans="4:8" x14ac:dyDescent="0.25">
      <c r="D5134" s="33"/>
      <c r="F5134" s="206"/>
      <c r="H5134" s="39"/>
    </row>
    <row r="5135" spans="4:8" x14ac:dyDescent="0.25">
      <c r="D5135" s="33"/>
      <c r="F5135" s="206"/>
      <c r="H5135" s="39"/>
    </row>
    <row r="5136" spans="4:8" x14ac:dyDescent="0.25">
      <c r="D5136" s="33"/>
      <c r="F5136" s="206"/>
      <c r="H5136" s="39"/>
    </row>
    <row r="5137" spans="4:8" x14ac:dyDescent="0.25">
      <c r="D5137" s="33"/>
      <c r="F5137" s="206"/>
      <c r="H5137" s="39"/>
    </row>
    <row r="5138" spans="4:8" x14ac:dyDescent="0.25">
      <c r="D5138" s="33"/>
      <c r="F5138" s="206"/>
      <c r="H5138" s="39"/>
    </row>
    <row r="5139" spans="4:8" x14ac:dyDescent="0.25">
      <c r="D5139" s="33"/>
      <c r="F5139" s="206"/>
      <c r="H5139" s="39"/>
    </row>
    <row r="5140" spans="4:8" x14ac:dyDescent="0.25">
      <c r="D5140" s="33"/>
      <c r="F5140" s="206"/>
      <c r="H5140" s="39"/>
    </row>
    <row r="5141" spans="4:8" x14ac:dyDescent="0.25">
      <c r="D5141" s="33"/>
      <c r="F5141" s="206"/>
      <c r="H5141" s="39"/>
    </row>
    <row r="5142" spans="4:8" x14ac:dyDescent="0.25">
      <c r="D5142" s="33"/>
      <c r="F5142" s="206"/>
      <c r="H5142" s="39"/>
    </row>
    <row r="5143" spans="4:8" x14ac:dyDescent="0.25">
      <c r="D5143" s="33"/>
      <c r="F5143" s="206"/>
      <c r="H5143" s="39"/>
    </row>
    <row r="5144" spans="4:8" x14ac:dyDescent="0.25">
      <c r="D5144" s="33"/>
      <c r="F5144" s="206"/>
      <c r="H5144" s="39"/>
    </row>
    <row r="5145" spans="4:8" x14ac:dyDescent="0.25">
      <c r="D5145" s="33"/>
      <c r="F5145" s="206"/>
      <c r="H5145" s="39"/>
    </row>
    <row r="5146" spans="4:8" x14ac:dyDescent="0.25">
      <c r="D5146" s="33"/>
      <c r="F5146" s="206"/>
      <c r="H5146" s="39"/>
    </row>
    <row r="5147" spans="4:8" x14ac:dyDescent="0.25">
      <c r="D5147" s="33"/>
      <c r="F5147" s="206"/>
      <c r="H5147" s="39"/>
    </row>
    <row r="5148" spans="4:8" x14ac:dyDescent="0.25">
      <c r="D5148" s="33"/>
      <c r="F5148" s="206"/>
      <c r="H5148" s="39"/>
    </row>
    <row r="5149" spans="4:8" x14ac:dyDescent="0.25">
      <c r="D5149" s="33"/>
      <c r="F5149" s="206"/>
      <c r="H5149" s="39"/>
    </row>
    <row r="5150" spans="4:8" x14ac:dyDescent="0.25">
      <c r="D5150" s="33"/>
      <c r="F5150" s="206"/>
      <c r="H5150" s="39"/>
    </row>
    <row r="5151" spans="4:8" x14ac:dyDescent="0.25">
      <c r="D5151" s="33"/>
      <c r="F5151" s="206"/>
      <c r="H5151" s="39"/>
    </row>
    <row r="5152" spans="4:8" x14ac:dyDescent="0.25">
      <c r="D5152" s="33"/>
      <c r="F5152" s="206"/>
      <c r="H5152" s="39"/>
    </row>
    <row r="5153" spans="4:8" x14ac:dyDescent="0.25">
      <c r="D5153" s="33"/>
      <c r="F5153" s="206"/>
      <c r="H5153" s="39"/>
    </row>
    <row r="5154" spans="4:8" x14ac:dyDescent="0.25">
      <c r="D5154" s="33"/>
      <c r="F5154" s="206"/>
      <c r="H5154" s="39"/>
    </row>
    <row r="5155" spans="4:8" x14ac:dyDescent="0.25">
      <c r="D5155" s="33"/>
      <c r="F5155" s="206"/>
      <c r="H5155" s="39"/>
    </row>
    <row r="5156" spans="4:8" x14ac:dyDescent="0.25">
      <c r="D5156" s="33"/>
      <c r="F5156" s="206"/>
      <c r="H5156" s="39"/>
    </row>
    <row r="5157" spans="4:8" x14ac:dyDescent="0.25">
      <c r="D5157" s="33"/>
      <c r="F5157" s="206"/>
      <c r="H5157" s="39"/>
    </row>
    <row r="5158" spans="4:8" x14ac:dyDescent="0.25">
      <c r="D5158" s="33"/>
      <c r="F5158" s="206"/>
      <c r="H5158" s="39"/>
    </row>
    <row r="5159" spans="4:8" x14ac:dyDescent="0.25">
      <c r="D5159" s="33"/>
      <c r="F5159" s="206"/>
      <c r="H5159" s="39"/>
    </row>
    <row r="5160" spans="4:8" x14ac:dyDescent="0.25">
      <c r="D5160" s="33"/>
      <c r="F5160" s="206"/>
      <c r="H5160" s="39"/>
    </row>
    <row r="5161" spans="4:8" x14ac:dyDescent="0.25">
      <c r="D5161" s="33"/>
      <c r="F5161" s="206"/>
      <c r="H5161" s="39"/>
    </row>
    <row r="5162" spans="4:8" x14ac:dyDescent="0.25">
      <c r="D5162" s="33"/>
      <c r="F5162" s="206"/>
      <c r="H5162" s="39"/>
    </row>
    <row r="5163" spans="4:8" x14ac:dyDescent="0.25">
      <c r="D5163" s="33"/>
      <c r="F5163" s="206"/>
      <c r="H5163" s="39"/>
    </row>
    <row r="5164" spans="4:8" x14ac:dyDescent="0.25">
      <c r="D5164" s="33"/>
      <c r="F5164" s="206"/>
      <c r="H5164" s="39"/>
    </row>
    <row r="5165" spans="4:8" x14ac:dyDescent="0.25">
      <c r="D5165" s="33"/>
      <c r="F5165" s="206"/>
      <c r="H5165" s="39"/>
    </row>
    <row r="5166" spans="4:8" x14ac:dyDescent="0.25">
      <c r="D5166" s="33"/>
      <c r="F5166" s="206"/>
      <c r="H5166" s="39"/>
    </row>
    <row r="5167" spans="4:8" x14ac:dyDescent="0.25">
      <c r="D5167" s="33"/>
      <c r="F5167" s="206"/>
      <c r="H5167" s="39"/>
    </row>
    <row r="5168" spans="4:8" x14ac:dyDescent="0.25">
      <c r="D5168" s="33"/>
      <c r="F5168" s="206"/>
      <c r="H5168" s="39"/>
    </row>
    <row r="5169" spans="4:8" x14ac:dyDescent="0.25">
      <c r="D5169" s="33"/>
      <c r="F5169" s="206"/>
      <c r="H5169" s="39"/>
    </row>
    <row r="5170" spans="4:8" x14ac:dyDescent="0.25">
      <c r="D5170" s="33"/>
      <c r="F5170" s="206"/>
      <c r="H5170" s="39"/>
    </row>
    <row r="5171" spans="4:8" x14ac:dyDescent="0.25">
      <c r="D5171" s="33"/>
      <c r="F5171" s="206"/>
      <c r="H5171" s="39"/>
    </row>
    <row r="5172" spans="4:8" x14ac:dyDescent="0.25">
      <c r="D5172" s="33"/>
      <c r="F5172" s="206"/>
      <c r="H5172" s="39"/>
    </row>
    <row r="5173" spans="4:8" x14ac:dyDescent="0.25">
      <c r="D5173" s="33"/>
      <c r="F5173" s="206"/>
      <c r="H5173" s="39"/>
    </row>
    <row r="5174" spans="4:8" x14ac:dyDescent="0.25">
      <c r="D5174" s="33"/>
      <c r="F5174" s="206"/>
      <c r="H5174" s="39"/>
    </row>
    <row r="5175" spans="4:8" x14ac:dyDescent="0.25">
      <c r="D5175" s="33"/>
      <c r="F5175" s="206"/>
      <c r="H5175" s="39"/>
    </row>
    <row r="5176" spans="4:8" x14ac:dyDescent="0.25">
      <c r="D5176" s="33"/>
      <c r="F5176" s="206"/>
      <c r="H5176" s="39"/>
    </row>
    <row r="5177" spans="4:8" x14ac:dyDescent="0.25">
      <c r="D5177" s="33"/>
      <c r="F5177" s="206"/>
      <c r="H5177" s="39"/>
    </row>
    <row r="5178" spans="4:8" x14ac:dyDescent="0.25">
      <c r="D5178" s="33"/>
      <c r="F5178" s="206"/>
      <c r="H5178" s="39"/>
    </row>
    <row r="5179" spans="4:8" x14ac:dyDescent="0.25">
      <c r="D5179" s="33"/>
      <c r="F5179" s="206"/>
      <c r="H5179" s="39"/>
    </row>
    <row r="5180" spans="4:8" x14ac:dyDescent="0.25">
      <c r="D5180" s="33"/>
      <c r="F5180" s="206"/>
      <c r="H5180" s="39"/>
    </row>
    <row r="5181" spans="4:8" x14ac:dyDescent="0.25">
      <c r="D5181" s="33"/>
      <c r="F5181" s="206"/>
      <c r="H5181" s="39"/>
    </row>
    <row r="5182" spans="4:8" x14ac:dyDescent="0.25">
      <c r="D5182" s="33"/>
      <c r="F5182" s="206"/>
      <c r="H5182" s="39"/>
    </row>
    <row r="5183" spans="4:8" x14ac:dyDescent="0.25">
      <c r="D5183" s="33"/>
      <c r="F5183" s="206"/>
      <c r="H5183" s="39"/>
    </row>
    <row r="5184" spans="4:8" x14ac:dyDescent="0.25">
      <c r="D5184" s="33"/>
      <c r="F5184" s="206"/>
      <c r="H5184" s="39"/>
    </row>
    <row r="5185" spans="4:8" x14ac:dyDescent="0.25">
      <c r="D5185" s="33"/>
      <c r="F5185" s="206"/>
      <c r="H5185" s="39"/>
    </row>
    <row r="5186" spans="4:8" x14ac:dyDescent="0.25">
      <c r="D5186" s="33"/>
      <c r="F5186" s="206"/>
      <c r="H5186" s="39"/>
    </row>
    <row r="5187" spans="4:8" x14ac:dyDescent="0.25">
      <c r="D5187" s="33"/>
      <c r="F5187" s="206"/>
      <c r="H5187" s="39"/>
    </row>
    <row r="5188" spans="4:8" x14ac:dyDescent="0.25">
      <c r="D5188" s="33"/>
      <c r="F5188" s="206"/>
      <c r="H5188" s="39"/>
    </row>
    <row r="5189" spans="4:8" x14ac:dyDescent="0.25">
      <c r="D5189" s="33"/>
      <c r="F5189" s="206"/>
      <c r="H5189" s="39"/>
    </row>
    <row r="5190" spans="4:8" x14ac:dyDescent="0.25">
      <c r="D5190" s="33"/>
      <c r="F5190" s="206"/>
      <c r="H5190" s="39"/>
    </row>
    <row r="5191" spans="4:8" x14ac:dyDescent="0.25">
      <c r="D5191" s="33"/>
      <c r="F5191" s="206"/>
      <c r="H5191" s="39"/>
    </row>
    <row r="5192" spans="4:8" x14ac:dyDescent="0.25">
      <c r="D5192" s="33"/>
      <c r="F5192" s="206"/>
      <c r="H5192" s="39"/>
    </row>
    <row r="5193" spans="4:8" x14ac:dyDescent="0.25">
      <c r="D5193" s="33"/>
      <c r="F5193" s="206"/>
      <c r="H5193" s="39"/>
    </row>
    <row r="5194" spans="4:8" x14ac:dyDescent="0.25">
      <c r="D5194" s="33"/>
      <c r="F5194" s="206"/>
      <c r="H5194" s="39"/>
    </row>
    <row r="5195" spans="4:8" x14ac:dyDescent="0.25">
      <c r="D5195" s="33"/>
      <c r="F5195" s="206"/>
      <c r="H5195" s="39"/>
    </row>
    <row r="5196" spans="4:8" x14ac:dyDescent="0.25">
      <c r="D5196" s="33"/>
      <c r="F5196" s="206"/>
      <c r="H5196" s="39"/>
    </row>
    <row r="5197" spans="4:8" x14ac:dyDescent="0.25">
      <c r="D5197" s="33"/>
      <c r="F5197" s="206"/>
      <c r="H5197" s="39"/>
    </row>
    <row r="5198" spans="4:8" x14ac:dyDescent="0.25">
      <c r="D5198" s="33"/>
      <c r="F5198" s="206"/>
      <c r="H5198" s="39"/>
    </row>
    <row r="5199" spans="4:8" x14ac:dyDescent="0.25">
      <c r="D5199" s="33"/>
      <c r="F5199" s="206"/>
      <c r="H5199" s="39"/>
    </row>
    <row r="5200" spans="4:8" x14ac:dyDescent="0.25">
      <c r="D5200" s="33"/>
      <c r="F5200" s="206"/>
      <c r="H5200" s="39"/>
    </row>
    <row r="5201" spans="4:8" x14ac:dyDescent="0.25">
      <c r="D5201" s="33"/>
      <c r="F5201" s="206"/>
      <c r="H5201" s="39"/>
    </row>
    <row r="5202" spans="4:8" x14ac:dyDescent="0.25">
      <c r="D5202" s="33"/>
      <c r="F5202" s="206"/>
      <c r="H5202" s="39"/>
    </row>
    <row r="5203" spans="4:8" x14ac:dyDescent="0.25">
      <c r="D5203" s="33"/>
      <c r="F5203" s="206"/>
      <c r="H5203" s="39"/>
    </row>
    <row r="5204" spans="4:8" x14ac:dyDescent="0.25">
      <c r="D5204" s="33"/>
      <c r="F5204" s="206"/>
      <c r="H5204" s="39"/>
    </row>
    <row r="5205" spans="4:8" x14ac:dyDescent="0.25">
      <c r="D5205" s="33"/>
      <c r="F5205" s="206"/>
      <c r="H5205" s="39"/>
    </row>
    <row r="5206" spans="4:8" x14ac:dyDescent="0.25">
      <c r="D5206" s="33"/>
      <c r="F5206" s="206"/>
      <c r="H5206" s="39"/>
    </row>
    <row r="5207" spans="4:8" x14ac:dyDescent="0.25">
      <c r="D5207" s="33"/>
      <c r="F5207" s="206"/>
      <c r="H5207" s="39"/>
    </row>
    <row r="5208" spans="4:8" x14ac:dyDescent="0.25">
      <c r="D5208" s="33"/>
      <c r="F5208" s="206"/>
      <c r="H5208" s="39"/>
    </row>
    <row r="5209" spans="4:8" x14ac:dyDescent="0.25">
      <c r="D5209" s="33"/>
      <c r="F5209" s="206"/>
      <c r="H5209" s="39"/>
    </row>
    <row r="5210" spans="4:8" x14ac:dyDescent="0.25">
      <c r="D5210" s="33"/>
      <c r="F5210" s="206"/>
      <c r="H5210" s="39"/>
    </row>
    <row r="5211" spans="4:8" x14ac:dyDescent="0.25">
      <c r="D5211" s="33"/>
      <c r="F5211" s="206"/>
      <c r="H5211" s="39"/>
    </row>
    <row r="5212" spans="4:8" x14ac:dyDescent="0.25">
      <c r="D5212" s="33"/>
      <c r="F5212" s="206"/>
      <c r="H5212" s="39"/>
    </row>
    <row r="5213" spans="4:8" x14ac:dyDescent="0.25">
      <c r="D5213" s="33"/>
      <c r="F5213" s="206"/>
      <c r="H5213" s="39"/>
    </row>
    <row r="5214" spans="4:8" x14ac:dyDescent="0.25">
      <c r="D5214" s="33"/>
      <c r="F5214" s="206"/>
      <c r="H5214" s="39"/>
    </row>
    <row r="5215" spans="4:8" x14ac:dyDescent="0.25">
      <c r="D5215" s="33"/>
      <c r="F5215" s="206"/>
      <c r="H5215" s="39"/>
    </row>
    <row r="5216" spans="4:8" x14ac:dyDescent="0.25">
      <c r="D5216" s="33"/>
      <c r="F5216" s="206"/>
      <c r="H5216" s="39"/>
    </row>
    <row r="5217" spans="4:8" x14ac:dyDescent="0.25">
      <c r="D5217" s="33"/>
      <c r="F5217" s="206"/>
      <c r="H5217" s="39"/>
    </row>
    <row r="5218" spans="4:8" x14ac:dyDescent="0.25">
      <c r="D5218" s="33"/>
      <c r="F5218" s="206"/>
      <c r="H5218" s="39"/>
    </row>
    <row r="5219" spans="4:8" x14ac:dyDescent="0.25">
      <c r="D5219" s="33"/>
      <c r="F5219" s="206"/>
      <c r="H5219" s="39"/>
    </row>
    <row r="5220" spans="4:8" x14ac:dyDescent="0.25">
      <c r="D5220" s="33"/>
      <c r="F5220" s="206"/>
      <c r="H5220" s="39"/>
    </row>
    <row r="5221" spans="4:8" x14ac:dyDescent="0.25">
      <c r="D5221" s="33"/>
      <c r="F5221" s="206"/>
      <c r="H5221" s="39"/>
    </row>
    <row r="5222" spans="4:8" x14ac:dyDescent="0.25">
      <c r="D5222" s="33"/>
      <c r="F5222" s="206"/>
      <c r="H5222" s="39"/>
    </row>
    <row r="5223" spans="4:8" x14ac:dyDescent="0.25">
      <c r="D5223" s="33"/>
      <c r="F5223" s="206"/>
      <c r="H5223" s="39"/>
    </row>
    <row r="5224" spans="4:8" x14ac:dyDescent="0.25">
      <c r="D5224" s="33"/>
      <c r="F5224" s="206"/>
      <c r="H5224" s="39"/>
    </row>
    <row r="5225" spans="4:8" x14ac:dyDescent="0.25">
      <c r="D5225" s="33"/>
      <c r="F5225" s="206"/>
      <c r="H5225" s="39"/>
    </row>
    <row r="5226" spans="4:8" x14ac:dyDescent="0.25">
      <c r="D5226" s="33"/>
      <c r="F5226" s="206"/>
      <c r="H5226" s="39"/>
    </row>
    <row r="5227" spans="4:8" x14ac:dyDescent="0.25">
      <c r="D5227" s="33"/>
      <c r="F5227" s="206"/>
      <c r="H5227" s="39"/>
    </row>
    <row r="5228" spans="4:8" x14ac:dyDescent="0.25">
      <c r="D5228" s="33"/>
      <c r="F5228" s="206"/>
      <c r="H5228" s="39"/>
    </row>
    <row r="5229" spans="4:8" x14ac:dyDescent="0.25">
      <c r="D5229" s="33"/>
      <c r="F5229" s="206"/>
      <c r="H5229" s="39"/>
    </row>
    <row r="5230" spans="4:8" x14ac:dyDescent="0.25">
      <c r="D5230" s="33"/>
      <c r="F5230" s="206"/>
      <c r="H5230" s="39"/>
    </row>
    <row r="5231" spans="4:8" x14ac:dyDescent="0.25">
      <c r="D5231" s="33"/>
      <c r="F5231" s="206"/>
      <c r="H5231" s="39"/>
    </row>
    <row r="5232" spans="4:8" x14ac:dyDescent="0.25">
      <c r="D5232" s="33"/>
      <c r="F5232" s="206"/>
      <c r="H5232" s="39"/>
    </row>
    <row r="5233" spans="4:8" x14ac:dyDescent="0.25">
      <c r="D5233" s="33"/>
      <c r="F5233" s="206"/>
      <c r="H5233" s="39"/>
    </row>
    <row r="5234" spans="4:8" x14ac:dyDescent="0.25">
      <c r="D5234" s="33"/>
      <c r="F5234" s="206"/>
      <c r="H5234" s="39"/>
    </row>
    <row r="5235" spans="4:8" x14ac:dyDescent="0.25">
      <c r="D5235" s="33"/>
      <c r="F5235" s="206"/>
      <c r="H5235" s="39"/>
    </row>
    <row r="5236" spans="4:8" x14ac:dyDescent="0.25">
      <c r="D5236" s="33"/>
      <c r="F5236" s="206"/>
      <c r="H5236" s="39"/>
    </row>
    <row r="5237" spans="4:8" x14ac:dyDescent="0.25">
      <c r="D5237" s="33"/>
      <c r="F5237" s="206"/>
      <c r="H5237" s="39"/>
    </row>
    <row r="5238" spans="4:8" x14ac:dyDescent="0.25">
      <c r="D5238" s="33"/>
      <c r="F5238" s="206"/>
      <c r="H5238" s="39"/>
    </row>
    <row r="5239" spans="4:8" x14ac:dyDescent="0.25">
      <c r="D5239" s="33"/>
      <c r="F5239" s="206"/>
      <c r="H5239" s="39"/>
    </row>
    <row r="5240" spans="4:8" x14ac:dyDescent="0.25">
      <c r="D5240" s="33"/>
      <c r="F5240" s="206"/>
      <c r="H5240" s="39"/>
    </row>
    <row r="5241" spans="4:8" x14ac:dyDescent="0.25">
      <c r="D5241" s="33"/>
      <c r="F5241" s="206"/>
      <c r="H5241" s="39"/>
    </row>
    <row r="5242" spans="4:8" x14ac:dyDescent="0.25">
      <c r="D5242" s="33"/>
      <c r="F5242" s="206"/>
      <c r="H5242" s="39"/>
    </row>
    <row r="5243" spans="4:8" x14ac:dyDescent="0.25">
      <c r="D5243" s="33"/>
      <c r="F5243" s="206"/>
      <c r="H5243" s="39"/>
    </row>
    <row r="5244" spans="4:8" x14ac:dyDescent="0.25">
      <c r="D5244" s="33"/>
      <c r="F5244" s="206"/>
      <c r="H5244" s="39"/>
    </row>
    <row r="5245" spans="4:8" x14ac:dyDescent="0.25">
      <c r="D5245" s="33"/>
      <c r="F5245" s="206"/>
      <c r="H5245" s="39"/>
    </row>
    <row r="5246" spans="4:8" x14ac:dyDescent="0.25">
      <c r="D5246" s="33"/>
      <c r="F5246" s="206"/>
      <c r="H5246" s="39"/>
    </row>
    <row r="5247" spans="4:8" x14ac:dyDescent="0.25">
      <c r="D5247" s="33"/>
      <c r="F5247" s="206"/>
      <c r="H5247" s="39"/>
    </row>
    <row r="5248" spans="4:8" x14ac:dyDescent="0.25">
      <c r="D5248" s="33"/>
      <c r="F5248" s="206"/>
      <c r="H5248" s="39"/>
    </row>
    <row r="5249" spans="4:8" x14ac:dyDescent="0.25">
      <c r="D5249" s="33"/>
      <c r="F5249" s="206"/>
      <c r="H5249" s="39"/>
    </row>
    <row r="5250" spans="4:8" x14ac:dyDescent="0.25">
      <c r="D5250" s="33"/>
      <c r="F5250" s="206"/>
      <c r="H5250" s="39"/>
    </row>
    <row r="5251" spans="4:8" x14ac:dyDescent="0.25">
      <c r="D5251" s="33"/>
      <c r="F5251" s="206"/>
      <c r="H5251" s="39"/>
    </row>
    <row r="5252" spans="4:8" x14ac:dyDescent="0.25">
      <c r="D5252" s="33"/>
      <c r="F5252" s="206"/>
      <c r="H5252" s="39"/>
    </row>
    <row r="5253" spans="4:8" x14ac:dyDescent="0.25">
      <c r="D5253" s="33"/>
      <c r="F5253" s="206"/>
      <c r="H5253" s="39"/>
    </row>
    <row r="5254" spans="4:8" x14ac:dyDescent="0.25">
      <c r="D5254" s="33"/>
      <c r="F5254" s="206"/>
      <c r="H5254" s="39"/>
    </row>
    <row r="5255" spans="4:8" x14ac:dyDescent="0.25">
      <c r="D5255" s="33"/>
      <c r="F5255" s="206"/>
      <c r="H5255" s="39"/>
    </row>
    <row r="5256" spans="4:8" x14ac:dyDescent="0.25">
      <c r="D5256" s="33"/>
      <c r="F5256" s="206"/>
      <c r="H5256" s="39"/>
    </row>
    <row r="5257" spans="4:8" x14ac:dyDescent="0.25">
      <c r="D5257" s="33"/>
      <c r="F5257" s="206"/>
      <c r="H5257" s="39"/>
    </row>
    <row r="5258" spans="4:8" x14ac:dyDescent="0.25">
      <c r="D5258" s="33"/>
      <c r="F5258" s="206"/>
      <c r="H5258" s="39"/>
    </row>
    <row r="5259" spans="4:8" x14ac:dyDescent="0.25">
      <c r="D5259" s="33"/>
      <c r="F5259" s="206"/>
      <c r="H5259" s="39"/>
    </row>
    <row r="5260" spans="4:8" x14ac:dyDescent="0.25">
      <c r="D5260" s="33"/>
      <c r="F5260" s="206"/>
      <c r="H5260" s="39"/>
    </row>
    <row r="5261" spans="4:8" x14ac:dyDescent="0.25">
      <c r="D5261" s="33"/>
      <c r="F5261" s="206"/>
      <c r="H5261" s="39"/>
    </row>
    <row r="5262" spans="4:8" x14ac:dyDescent="0.25">
      <c r="D5262" s="33"/>
      <c r="F5262" s="206"/>
      <c r="H5262" s="39"/>
    </row>
    <row r="5263" spans="4:8" x14ac:dyDescent="0.25">
      <c r="D5263" s="33"/>
      <c r="F5263" s="206"/>
      <c r="H5263" s="39"/>
    </row>
    <row r="5264" spans="4:8" x14ac:dyDescent="0.25">
      <c r="D5264" s="33"/>
      <c r="F5264" s="206"/>
      <c r="H5264" s="39"/>
    </row>
    <row r="5265" spans="4:8" x14ac:dyDescent="0.25">
      <c r="D5265" s="33"/>
      <c r="F5265" s="206"/>
      <c r="H5265" s="39"/>
    </row>
    <row r="5266" spans="4:8" x14ac:dyDescent="0.25">
      <c r="D5266" s="33"/>
      <c r="F5266" s="206"/>
      <c r="H5266" s="39"/>
    </row>
    <row r="5267" spans="4:8" x14ac:dyDescent="0.25">
      <c r="D5267" s="33"/>
      <c r="F5267" s="206"/>
      <c r="H5267" s="39"/>
    </row>
    <row r="5268" spans="4:8" x14ac:dyDescent="0.25">
      <c r="D5268" s="33"/>
      <c r="F5268" s="206"/>
      <c r="H5268" s="39"/>
    </row>
    <row r="5269" spans="4:8" x14ac:dyDescent="0.25">
      <c r="D5269" s="33"/>
      <c r="F5269" s="206"/>
      <c r="H5269" s="39"/>
    </row>
    <row r="5270" spans="4:8" x14ac:dyDescent="0.25">
      <c r="D5270" s="33"/>
      <c r="F5270" s="206"/>
      <c r="H5270" s="39"/>
    </row>
    <row r="5271" spans="4:8" x14ac:dyDescent="0.25">
      <c r="D5271" s="33"/>
      <c r="F5271" s="206"/>
      <c r="H5271" s="39"/>
    </row>
    <row r="5272" spans="4:8" x14ac:dyDescent="0.25">
      <c r="D5272" s="33"/>
      <c r="F5272" s="206"/>
      <c r="H5272" s="39"/>
    </row>
    <row r="5273" spans="4:8" x14ac:dyDescent="0.25">
      <c r="D5273" s="33"/>
      <c r="F5273" s="206"/>
      <c r="H5273" s="39"/>
    </row>
    <row r="5274" spans="4:8" x14ac:dyDescent="0.25">
      <c r="D5274" s="33"/>
      <c r="F5274" s="206"/>
      <c r="H5274" s="39"/>
    </row>
    <row r="5275" spans="4:8" x14ac:dyDescent="0.25">
      <c r="D5275" s="33"/>
      <c r="F5275" s="206"/>
      <c r="H5275" s="39"/>
    </row>
    <row r="5276" spans="4:8" x14ac:dyDescent="0.25">
      <c r="D5276" s="33"/>
      <c r="F5276" s="206"/>
      <c r="H5276" s="39"/>
    </row>
    <row r="5277" spans="4:8" x14ac:dyDescent="0.25">
      <c r="D5277" s="33"/>
      <c r="F5277" s="206"/>
      <c r="H5277" s="39"/>
    </row>
    <row r="5278" spans="4:8" x14ac:dyDescent="0.25">
      <c r="D5278" s="33"/>
      <c r="F5278" s="206"/>
      <c r="H5278" s="39"/>
    </row>
    <row r="5279" spans="4:8" x14ac:dyDescent="0.25">
      <c r="D5279" s="33"/>
      <c r="F5279" s="206"/>
      <c r="H5279" s="39"/>
    </row>
    <row r="5280" spans="4:8" x14ac:dyDescent="0.25">
      <c r="D5280" s="33"/>
      <c r="F5280" s="206"/>
      <c r="H5280" s="39"/>
    </row>
    <row r="5281" spans="4:8" x14ac:dyDescent="0.25">
      <c r="D5281" s="33"/>
      <c r="F5281" s="206"/>
      <c r="H5281" s="39"/>
    </row>
    <row r="5282" spans="4:8" x14ac:dyDescent="0.25">
      <c r="D5282" s="33"/>
      <c r="F5282" s="206"/>
      <c r="H5282" s="39"/>
    </row>
    <row r="5283" spans="4:8" x14ac:dyDescent="0.25">
      <c r="D5283" s="33"/>
      <c r="F5283" s="206"/>
      <c r="H5283" s="39"/>
    </row>
    <row r="5284" spans="4:8" x14ac:dyDescent="0.25">
      <c r="D5284" s="33"/>
      <c r="F5284" s="206"/>
      <c r="H5284" s="39"/>
    </row>
    <row r="5285" spans="4:8" x14ac:dyDescent="0.25">
      <c r="D5285" s="33"/>
      <c r="F5285" s="206"/>
      <c r="H5285" s="39"/>
    </row>
    <row r="5286" spans="4:8" x14ac:dyDescent="0.25">
      <c r="D5286" s="33"/>
      <c r="F5286" s="206"/>
      <c r="H5286" s="39"/>
    </row>
    <row r="5287" spans="4:8" x14ac:dyDescent="0.25">
      <c r="D5287" s="33"/>
      <c r="F5287" s="206"/>
      <c r="H5287" s="39"/>
    </row>
    <row r="5288" spans="4:8" x14ac:dyDescent="0.25">
      <c r="D5288" s="33"/>
      <c r="F5288" s="206"/>
      <c r="H5288" s="39"/>
    </row>
    <row r="5289" spans="4:8" x14ac:dyDescent="0.25">
      <c r="D5289" s="33"/>
      <c r="F5289" s="206"/>
      <c r="H5289" s="39"/>
    </row>
    <row r="5290" spans="4:8" x14ac:dyDescent="0.25">
      <c r="D5290" s="33"/>
      <c r="F5290" s="206"/>
      <c r="H5290" s="39"/>
    </row>
    <row r="5291" spans="4:8" x14ac:dyDescent="0.25">
      <c r="D5291" s="33"/>
      <c r="F5291" s="206"/>
      <c r="H5291" s="39"/>
    </row>
    <row r="5292" spans="4:8" x14ac:dyDescent="0.25">
      <c r="D5292" s="33"/>
      <c r="F5292" s="206"/>
      <c r="H5292" s="39"/>
    </row>
    <row r="5293" spans="4:8" x14ac:dyDescent="0.25">
      <c r="D5293" s="33"/>
      <c r="F5293" s="206"/>
      <c r="H5293" s="39"/>
    </row>
    <row r="5294" spans="4:8" x14ac:dyDescent="0.25">
      <c r="D5294" s="33"/>
      <c r="F5294" s="206"/>
      <c r="H5294" s="39"/>
    </row>
    <row r="5295" spans="4:8" x14ac:dyDescent="0.25">
      <c r="D5295" s="33"/>
      <c r="F5295" s="206"/>
      <c r="H5295" s="39"/>
    </row>
    <row r="5296" spans="4:8" x14ac:dyDescent="0.25">
      <c r="D5296" s="33"/>
      <c r="F5296" s="206"/>
      <c r="H5296" s="39"/>
    </row>
    <row r="5297" spans="4:8" x14ac:dyDescent="0.25">
      <c r="D5297" s="33"/>
      <c r="F5297" s="206"/>
      <c r="H5297" s="39"/>
    </row>
    <row r="5298" spans="4:8" x14ac:dyDescent="0.25">
      <c r="D5298" s="33"/>
      <c r="F5298" s="206"/>
      <c r="H5298" s="39"/>
    </row>
    <row r="5299" spans="4:8" x14ac:dyDescent="0.25">
      <c r="D5299" s="33"/>
      <c r="F5299" s="206"/>
      <c r="H5299" s="39"/>
    </row>
    <row r="5300" spans="4:8" x14ac:dyDescent="0.25">
      <c r="D5300" s="33"/>
      <c r="F5300" s="206"/>
      <c r="H5300" s="39"/>
    </row>
    <row r="5301" spans="4:8" x14ac:dyDescent="0.25">
      <c r="D5301" s="33"/>
      <c r="F5301" s="206"/>
      <c r="H5301" s="39"/>
    </row>
    <row r="5302" spans="4:8" x14ac:dyDescent="0.25">
      <c r="D5302" s="33"/>
      <c r="F5302" s="206"/>
      <c r="H5302" s="39"/>
    </row>
    <row r="5303" spans="4:8" x14ac:dyDescent="0.25">
      <c r="D5303" s="33"/>
      <c r="F5303" s="206"/>
      <c r="H5303" s="39"/>
    </row>
    <row r="5304" spans="4:8" x14ac:dyDescent="0.25">
      <c r="D5304" s="33"/>
      <c r="F5304" s="206"/>
      <c r="H5304" s="39"/>
    </row>
    <row r="5305" spans="4:8" x14ac:dyDescent="0.25">
      <c r="D5305" s="33"/>
      <c r="F5305" s="206"/>
      <c r="H5305" s="39"/>
    </row>
    <row r="5306" spans="4:8" x14ac:dyDescent="0.25">
      <c r="D5306" s="33"/>
      <c r="F5306" s="206"/>
      <c r="H5306" s="39"/>
    </row>
    <row r="5307" spans="4:8" x14ac:dyDescent="0.25">
      <c r="D5307" s="33"/>
      <c r="F5307" s="206"/>
      <c r="H5307" s="39"/>
    </row>
    <row r="5308" spans="4:8" x14ac:dyDescent="0.25">
      <c r="D5308" s="33"/>
      <c r="F5308" s="206"/>
      <c r="H5308" s="39"/>
    </row>
    <row r="5309" spans="4:8" x14ac:dyDescent="0.25">
      <c r="D5309" s="33"/>
      <c r="F5309" s="206"/>
      <c r="H5309" s="39"/>
    </row>
    <row r="5310" spans="4:8" x14ac:dyDescent="0.25">
      <c r="D5310" s="33"/>
      <c r="F5310" s="206"/>
      <c r="H5310" s="39"/>
    </row>
    <row r="5311" spans="4:8" x14ac:dyDescent="0.25">
      <c r="D5311" s="33"/>
      <c r="F5311" s="206"/>
      <c r="H5311" s="39"/>
    </row>
    <row r="5312" spans="4:8" x14ac:dyDescent="0.25">
      <c r="D5312" s="33"/>
      <c r="F5312" s="206"/>
      <c r="H5312" s="39"/>
    </row>
    <row r="5313" spans="4:8" x14ac:dyDescent="0.25">
      <c r="D5313" s="33"/>
      <c r="F5313" s="206"/>
      <c r="H5313" s="39"/>
    </row>
    <row r="5314" spans="4:8" x14ac:dyDescent="0.25">
      <c r="D5314" s="33"/>
      <c r="F5314" s="206"/>
      <c r="H5314" s="39"/>
    </row>
    <row r="5315" spans="4:8" x14ac:dyDescent="0.25">
      <c r="D5315" s="33"/>
      <c r="F5315" s="206"/>
      <c r="H5315" s="39"/>
    </row>
    <row r="5316" spans="4:8" x14ac:dyDescent="0.25">
      <c r="D5316" s="33"/>
      <c r="F5316" s="206"/>
      <c r="H5316" s="39"/>
    </row>
    <row r="5317" spans="4:8" x14ac:dyDescent="0.25">
      <c r="D5317" s="33"/>
      <c r="F5317" s="206"/>
      <c r="H5317" s="39"/>
    </row>
    <row r="5318" spans="4:8" x14ac:dyDescent="0.25">
      <c r="D5318" s="33"/>
      <c r="F5318" s="206"/>
      <c r="H5318" s="39"/>
    </row>
    <row r="5319" spans="4:8" x14ac:dyDescent="0.25">
      <c r="D5319" s="33"/>
      <c r="F5319" s="206"/>
      <c r="H5319" s="39"/>
    </row>
    <row r="5320" spans="4:8" x14ac:dyDescent="0.25">
      <c r="D5320" s="33"/>
      <c r="F5320" s="206"/>
      <c r="H5320" s="39"/>
    </row>
    <row r="5321" spans="4:8" x14ac:dyDescent="0.25">
      <c r="D5321" s="33"/>
      <c r="F5321" s="206"/>
      <c r="H5321" s="39"/>
    </row>
    <row r="5322" spans="4:8" x14ac:dyDescent="0.25">
      <c r="D5322" s="33"/>
      <c r="F5322" s="206"/>
      <c r="H5322" s="39"/>
    </row>
    <row r="5323" spans="4:8" x14ac:dyDescent="0.25">
      <c r="D5323" s="33"/>
      <c r="F5323" s="206"/>
      <c r="H5323" s="39"/>
    </row>
    <row r="5324" spans="4:8" x14ac:dyDescent="0.25">
      <c r="D5324" s="33"/>
      <c r="F5324" s="206"/>
      <c r="H5324" s="39"/>
    </row>
    <row r="5325" spans="4:8" x14ac:dyDescent="0.25">
      <c r="D5325" s="33"/>
      <c r="F5325" s="206"/>
      <c r="H5325" s="39"/>
    </row>
    <row r="5326" spans="4:8" x14ac:dyDescent="0.25">
      <c r="D5326" s="33"/>
      <c r="F5326" s="206"/>
      <c r="H5326" s="39"/>
    </row>
    <row r="5327" spans="4:8" x14ac:dyDescent="0.25">
      <c r="D5327" s="33"/>
      <c r="F5327" s="206"/>
      <c r="H5327" s="39"/>
    </row>
    <row r="5328" spans="4:8" x14ac:dyDescent="0.25">
      <c r="D5328" s="33"/>
      <c r="F5328" s="206"/>
      <c r="H5328" s="39"/>
    </row>
    <row r="5329" spans="4:8" x14ac:dyDescent="0.25">
      <c r="D5329" s="33"/>
      <c r="F5329" s="206"/>
      <c r="H5329" s="39"/>
    </row>
    <row r="5330" spans="4:8" x14ac:dyDescent="0.25">
      <c r="D5330" s="33"/>
      <c r="F5330" s="206"/>
      <c r="H5330" s="39"/>
    </row>
    <row r="5331" spans="4:8" x14ac:dyDescent="0.25">
      <c r="D5331" s="33"/>
      <c r="F5331" s="206"/>
      <c r="H5331" s="39"/>
    </row>
    <row r="5332" spans="4:8" x14ac:dyDescent="0.25">
      <c r="D5332" s="33"/>
      <c r="F5332" s="206"/>
      <c r="H5332" s="39"/>
    </row>
    <row r="5333" spans="4:8" x14ac:dyDescent="0.25">
      <c r="D5333" s="33"/>
      <c r="F5333" s="206"/>
      <c r="H5333" s="39"/>
    </row>
    <row r="5334" spans="4:8" x14ac:dyDescent="0.25">
      <c r="D5334" s="33"/>
      <c r="F5334" s="206"/>
      <c r="H5334" s="39"/>
    </row>
    <row r="5335" spans="4:8" x14ac:dyDescent="0.25">
      <c r="D5335" s="33"/>
      <c r="F5335" s="206"/>
      <c r="H5335" s="39"/>
    </row>
    <row r="5336" spans="4:8" x14ac:dyDescent="0.25">
      <c r="D5336" s="33"/>
      <c r="F5336" s="206"/>
      <c r="H5336" s="39"/>
    </row>
    <row r="5337" spans="4:8" x14ac:dyDescent="0.25">
      <c r="D5337" s="33"/>
      <c r="F5337" s="206"/>
      <c r="H5337" s="39"/>
    </row>
    <row r="5338" spans="4:8" x14ac:dyDescent="0.25">
      <c r="D5338" s="33"/>
      <c r="F5338" s="206"/>
      <c r="H5338" s="39"/>
    </row>
    <row r="5339" spans="4:8" x14ac:dyDescent="0.25">
      <c r="D5339" s="33"/>
      <c r="F5339" s="206"/>
      <c r="H5339" s="39"/>
    </row>
    <row r="5340" spans="4:8" x14ac:dyDescent="0.25">
      <c r="D5340" s="33"/>
      <c r="F5340" s="206"/>
      <c r="H5340" s="39"/>
    </row>
    <row r="5341" spans="4:8" x14ac:dyDescent="0.25">
      <c r="D5341" s="33"/>
      <c r="F5341" s="206"/>
      <c r="H5341" s="39"/>
    </row>
    <row r="5342" spans="4:8" x14ac:dyDescent="0.25">
      <c r="D5342" s="33"/>
      <c r="F5342" s="206"/>
      <c r="H5342" s="39"/>
    </row>
    <row r="5343" spans="4:8" x14ac:dyDescent="0.25">
      <c r="D5343" s="33"/>
      <c r="F5343" s="206"/>
      <c r="H5343" s="39"/>
    </row>
    <row r="5344" spans="4:8" x14ac:dyDescent="0.25">
      <c r="D5344" s="33"/>
      <c r="F5344" s="206"/>
      <c r="H5344" s="39"/>
    </row>
    <row r="5345" spans="4:8" x14ac:dyDescent="0.25">
      <c r="D5345" s="33"/>
      <c r="F5345" s="206"/>
      <c r="H5345" s="39"/>
    </row>
    <row r="5346" spans="4:8" x14ac:dyDescent="0.25">
      <c r="D5346" s="33"/>
      <c r="F5346" s="206"/>
      <c r="H5346" s="39"/>
    </row>
    <row r="5347" spans="4:8" x14ac:dyDescent="0.25">
      <c r="D5347" s="33"/>
      <c r="F5347" s="206"/>
      <c r="H5347" s="39"/>
    </row>
    <row r="5348" spans="4:8" x14ac:dyDescent="0.25">
      <c r="D5348" s="33"/>
      <c r="F5348" s="206"/>
      <c r="H5348" s="39"/>
    </row>
    <row r="5349" spans="4:8" x14ac:dyDescent="0.25">
      <c r="D5349" s="33"/>
      <c r="F5349" s="206"/>
      <c r="H5349" s="39"/>
    </row>
    <row r="5350" spans="4:8" x14ac:dyDescent="0.25">
      <c r="D5350" s="33"/>
      <c r="F5350" s="206"/>
      <c r="H5350" s="39"/>
    </row>
    <row r="5351" spans="4:8" x14ac:dyDescent="0.25">
      <c r="D5351" s="33"/>
      <c r="F5351" s="206"/>
      <c r="H5351" s="39"/>
    </row>
    <row r="5352" spans="4:8" x14ac:dyDescent="0.25">
      <c r="D5352" s="33"/>
      <c r="F5352" s="206"/>
      <c r="H5352" s="39"/>
    </row>
    <row r="5353" spans="4:8" x14ac:dyDescent="0.25">
      <c r="D5353" s="33"/>
      <c r="F5353" s="206"/>
      <c r="H5353" s="39"/>
    </row>
    <row r="5354" spans="4:8" x14ac:dyDescent="0.25">
      <c r="D5354" s="33"/>
      <c r="F5354" s="206"/>
      <c r="H5354" s="39"/>
    </row>
    <row r="5355" spans="4:8" x14ac:dyDescent="0.25">
      <c r="D5355" s="33"/>
      <c r="F5355" s="206"/>
      <c r="H5355" s="39"/>
    </row>
    <row r="5356" spans="4:8" x14ac:dyDescent="0.25">
      <c r="D5356" s="33"/>
      <c r="F5356" s="206"/>
      <c r="H5356" s="39"/>
    </row>
    <row r="5357" spans="4:8" x14ac:dyDescent="0.25">
      <c r="D5357" s="33"/>
      <c r="F5357" s="206"/>
      <c r="H5357" s="39"/>
    </row>
    <row r="5358" spans="4:8" x14ac:dyDescent="0.25">
      <c r="D5358" s="33"/>
      <c r="F5358" s="206"/>
      <c r="H5358" s="39"/>
    </row>
    <row r="5359" spans="4:8" x14ac:dyDescent="0.25">
      <c r="D5359" s="33"/>
      <c r="F5359" s="206"/>
      <c r="H5359" s="39"/>
    </row>
    <row r="5360" spans="4:8" x14ac:dyDescent="0.25">
      <c r="D5360" s="33"/>
      <c r="F5360" s="206"/>
      <c r="H5360" s="39"/>
    </row>
    <row r="5361" spans="4:8" x14ac:dyDescent="0.25">
      <c r="D5361" s="33"/>
      <c r="F5361" s="206"/>
      <c r="H5361" s="39"/>
    </row>
    <row r="5362" spans="4:8" x14ac:dyDescent="0.25">
      <c r="D5362" s="33"/>
      <c r="F5362" s="206"/>
      <c r="H5362" s="39"/>
    </row>
    <row r="5363" spans="4:8" x14ac:dyDescent="0.25">
      <c r="D5363" s="33"/>
      <c r="F5363" s="206"/>
      <c r="H5363" s="39"/>
    </row>
    <row r="5364" spans="4:8" x14ac:dyDescent="0.25">
      <c r="D5364" s="33"/>
      <c r="F5364" s="206"/>
      <c r="H5364" s="39"/>
    </row>
    <row r="5365" spans="4:8" x14ac:dyDescent="0.25">
      <c r="D5365" s="33"/>
      <c r="F5365" s="206"/>
      <c r="H5365" s="39"/>
    </row>
    <row r="5366" spans="4:8" x14ac:dyDescent="0.25">
      <c r="D5366" s="33"/>
      <c r="F5366" s="206"/>
      <c r="H5366" s="39"/>
    </row>
    <row r="5367" spans="4:8" x14ac:dyDescent="0.25">
      <c r="D5367" s="33"/>
      <c r="F5367" s="206"/>
      <c r="H5367" s="39"/>
    </row>
    <row r="5368" spans="4:8" x14ac:dyDescent="0.25">
      <c r="D5368" s="33"/>
      <c r="F5368" s="206"/>
      <c r="H5368" s="39"/>
    </row>
    <row r="5369" spans="4:8" x14ac:dyDescent="0.25">
      <c r="D5369" s="33"/>
      <c r="F5369" s="206"/>
      <c r="H5369" s="39"/>
    </row>
    <row r="5370" spans="4:8" x14ac:dyDescent="0.25">
      <c r="D5370" s="33"/>
      <c r="F5370" s="206"/>
      <c r="H5370" s="39"/>
    </row>
    <row r="5371" spans="4:8" x14ac:dyDescent="0.25">
      <c r="D5371" s="33"/>
      <c r="F5371" s="206"/>
      <c r="H5371" s="39"/>
    </row>
    <row r="5372" spans="4:8" x14ac:dyDescent="0.25">
      <c r="D5372" s="33"/>
      <c r="F5372" s="206"/>
      <c r="H5372" s="39"/>
    </row>
    <row r="5373" spans="4:8" x14ac:dyDescent="0.25">
      <c r="D5373" s="33"/>
      <c r="F5373" s="206"/>
      <c r="H5373" s="39"/>
    </row>
    <row r="5374" spans="4:8" x14ac:dyDescent="0.25">
      <c r="D5374" s="33"/>
      <c r="F5374" s="206"/>
      <c r="H5374" s="39"/>
    </row>
    <row r="5375" spans="4:8" x14ac:dyDescent="0.25">
      <c r="D5375" s="33"/>
      <c r="F5375" s="206"/>
      <c r="H5375" s="39"/>
    </row>
    <row r="5376" spans="4:8" x14ac:dyDescent="0.25">
      <c r="D5376" s="33"/>
      <c r="F5376" s="206"/>
      <c r="H5376" s="39"/>
    </row>
    <row r="5377" spans="4:8" x14ac:dyDescent="0.25">
      <c r="D5377" s="33"/>
      <c r="F5377" s="206"/>
      <c r="H5377" s="39"/>
    </row>
    <row r="5378" spans="4:8" x14ac:dyDescent="0.25">
      <c r="D5378" s="33"/>
      <c r="F5378" s="206"/>
      <c r="H5378" s="39"/>
    </row>
    <row r="5379" spans="4:8" x14ac:dyDescent="0.25">
      <c r="D5379" s="33"/>
      <c r="F5379" s="206"/>
      <c r="H5379" s="39"/>
    </row>
    <row r="5380" spans="4:8" x14ac:dyDescent="0.25">
      <c r="D5380" s="33"/>
      <c r="F5380" s="206"/>
      <c r="H5380" s="39"/>
    </row>
    <row r="5381" spans="4:8" x14ac:dyDescent="0.25">
      <c r="D5381" s="33"/>
      <c r="F5381" s="206"/>
      <c r="H5381" s="39"/>
    </row>
    <row r="5382" spans="4:8" x14ac:dyDescent="0.25">
      <c r="D5382" s="33"/>
      <c r="F5382" s="206"/>
      <c r="H5382" s="39"/>
    </row>
    <row r="5383" spans="4:8" x14ac:dyDescent="0.25">
      <c r="D5383" s="33"/>
      <c r="F5383" s="206"/>
      <c r="H5383" s="39"/>
    </row>
    <row r="5384" spans="4:8" x14ac:dyDescent="0.25">
      <c r="D5384" s="33"/>
      <c r="F5384" s="206"/>
      <c r="H5384" s="39"/>
    </row>
    <row r="5385" spans="4:8" x14ac:dyDescent="0.25">
      <c r="D5385" s="33"/>
      <c r="F5385" s="206"/>
      <c r="H5385" s="39"/>
    </row>
    <row r="5386" spans="4:8" x14ac:dyDescent="0.25">
      <c r="D5386" s="33"/>
      <c r="F5386" s="206"/>
      <c r="H5386" s="39"/>
    </row>
    <row r="5387" spans="4:8" x14ac:dyDescent="0.25">
      <c r="D5387" s="33"/>
      <c r="F5387" s="206"/>
      <c r="H5387" s="39"/>
    </row>
    <row r="5388" spans="4:8" x14ac:dyDescent="0.25">
      <c r="D5388" s="33"/>
      <c r="F5388" s="206"/>
      <c r="H5388" s="39"/>
    </row>
    <row r="5389" spans="4:8" x14ac:dyDescent="0.25">
      <c r="D5389" s="33"/>
      <c r="F5389" s="206"/>
      <c r="H5389" s="39"/>
    </row>
    <row r="5390" spans="4:8" x14ac:dyDescent="0.25">
      <c r="D5390" s="33"/>
      <c r="F5390" s="206"/>
      <c r="H5390" s="39"/>
    </row>
    <row r="5391" spans="4:8" x14ac:dyDescent="0.25">
      <c r="D5391" s="33"/>
      <c r="F5391" s="206"/>
      <c r="H5391" s="39"/>
    </row>
    <row r="5392" spans="4:8" x14ac:dyDescent="0.25">
      <c r="D5392" s="33"/>
      <c r="F5392" s="206"/>
      <c r="H5392" s="39"/>
    </row>
    <row r="5393" spans="4:8" x14ac:dyDescent="0.25">
      <c r="D5393" s="33"/>
      <c r="F5393" s="206"/>
      <c r="H5393" s="39"/>
    </row>
    <row r="5394" spans="4:8" x14ac:dyDescent="0.25">
      <c r="D5394" s="33"/>
      <c r="F5394" s="206"/>
      <c r="H5394" s="39"/>
    </row>
    <row r="5395" spans="4:8" x14ac:dyDescent="0.25">
      <c r="D5395" s="33"/>
      <c r="F5395" s="206"/>
      <c r="H5395" s="39"/>
    </row>
    <row r="5396" spans="4:8" x14ac:dyDescent="0.25">
      <c r="D5396" s="33"/>
      <c r="F5396" s="206"/>
      <c r="H5396" s="39"/>
    </row>
    <row r="5397" spans="4:8" x14ac:dyDescent="0.25">
      <c r="D5397" s="33"/>
      <c r="F5397" s="206"/>
      <c r="H5397" s="39"/>
    </row>
    <row r="5398" spans="4:8" x14ac:dyDescent="0.25">
      <c r="D5398" s="33"/>
      <c r="F5398" s="206"/>
      <c r="H5398" s="39"/>
    </row>
    <row r="5399" spans="4:8" x14ac:dyDescent="0.25">
      <c r="D5399" s="33"/>
      <c r="F5399" s="206"/>
      <c r="H5399" s="39"/>
    </row>
    <row r="5400" spans="4:8" x14ac:dyDescent="0.25">
      <c r="D5400" s="33"/>
      <c r="F5400" s="206"/>
      <c r="H5400" s="39"/>
    </row>
    <row r="5401" spans="4:8" x14ac:dyDescent="0.25">
      <c r="D5401" s="33"/>
      <c r="F5401" s="206"/>
      <c r="H5401" s="39"/>
    </row>
    <row r="5402" spans="4:8" x14ac:dyDescent="0.25">
      <c r="D5402" s="33"/>
      <c r="F5402" s="206"/>
      <c r="H5402" s="39"/>
    </row>
    <row r="5403" spans="4:8" x14ac:dyDescent="0.25">
      <c r="D5403" s="33"/>
      <c r="F5403" s="206"/>
      <c r="H5403" s="39"/>
    </row>
    <row r="5404" spans="4:8" x14ac:dyDescent="0.25">
      <c r="D5404" s="33"/>
      <c r="F5404" s="206"/>
      <c r="H5404" s="39"/>
    </row>
    <row r="5405" spans="4:8" x14ac:dyDescent="0.25">
      <c r="D5405" s="33"/>
      <c r="F5405" s="206"/>
      <c r="H5405" s="39"/>
    </row>
    <row r="5406" spans="4:8" x14ac:dyDescent="0.25">
      <c r="D5406" s="33"/>
      <c r="F5406" s="206"/>
      <c r="H5406" s="39"/>
    </row>
    <row r="5407" spans="4:8" x14ac:dyDescent="0.25">
      <c r="D5407" s="33"/>
      <c r="F5407" s="206"/>
      <c r="H5407" s="39"/>
    </row>
    <row r="5408" spans="4:8" x14ac:dyDescent="0.25">
      <c r="D5408" s="33"/>
      <c r="F5408" s="206"/>
      <c r="H5408" s="39"/>
    </row>
    <row r="5409" spans="4:8" x14ac:dyDescent="0.25">
      <c r="D5409" s="33"/>
      <c r="F5409" s="206"/>
      <c r="H5409" s="39"/>
    </row>
    <row r="5410" spans="4:8" x14ac:dyDescent="0.25">
      <c r="D5410" s="33"/>
      <c r="F5410" s="206"/>
      <c r="H5410" s="39"/>
    </row>
    <row r="5411" spans="4:8" x14ac:dyDescent="0.25">
      <c r="D5411" s="33"/>
      <c r="F5411" s="206"/>
      <c r="H5411" s="39"/>
    </row>
    <row r="5412" spans="4:8" x14ac:dyDescent="0.25">
      <c r="D5412" s="33"/>
      <c r="F5412" s="206"/>
      <c r="H5412" s="39"/>
    </row>
    <row r="5413" spans="4:8" x14ac:dyDescent="0.25">
      <c r="D5413" s="33"/>
      <c r="F5413" s="206"/>
      <c r="H5413" s="39"/>
    </row>
    <row r="5414" spans="4:8" x14ac:dyDescent="0.25">
      <c r="D5414" s="33"/>
      <c r="F5414" s="206"/>
      <c r="H5414" s="39"/>
    </row>
    <row r="5415" spans="4:8" x14ac:dyDescent="0.25">
      <c r="D5415" s="33"/>
      <c r="F5415" s="206"/>
      <c r="H5415" s="39"/>
    </row>
    <row r="5416" spans="4:8" x14ac:dyDescent="0.25">
      <c r="D5416" s="33"/>
      <c r="F5416" s="206"/>
      <c r="H5416" s="39"/>
    </row>
    <row r="5417" spans="4:8" x14ac:dyDescent="0.25">
      <c r="D5417" s="33"/>
      <c r="F5417" s="206"/>
      <c r="H5417" s="39"/>
    </row>
    <row r="5418" spans="4:8" x14ac:dyDescent="0.25">
      <c r="D5418" s="33"/>
      <c r="F5418" s="206"/>
      <c r="H5418" s="39"/>
    </row>
    <row r="5419" spans="4:8" x14ac:dyDescent="0.25">
      <c r="D5419" s="33"/>
      <c r="F5419" s="206"/>
      <c r="H5419" s="39"/>
    </row>
    <row r="5420" spans="4:8" x14ac:dyDescent="0.25">
      <c r="D5420" s="33"/>
      <c r="F5420" s="206"/>
      <c r="H5420" s="39"/>
    </row>
    <row r="5421" spans="4:8" x14ac:dyDescent="0.25">
      <c r="D5421" s="33"/>
      <c r="F5421" s="206"/>
      <c r="H5421" s="39"/>
    </row>
    <row r="5422" spans="4:8" x14ac:dyDescent="0.25">
      <c r="D5422" s="33"/>
      <c r="F5422" s="206"/>
      <c r="H5422" s="39"/>
    </row>
    <row r="5423" spans="4:8" x14ac:dyDescent="0.25">
      <c r="D5423" s="33"/>
      <c r="F5423" s="206"/>
      <c r="H5423" s="39"/>
    </row>
    <row r="5424" spans="4:8" x14ac:dyDescent="0.25">
      <c r="D5424" s="33"/>
      <c r="F5424" s="206"/>
      <c r="H5424" s="39"/>
    </row>
    <row r="5425" spans="4:8" x14ac:dyDescent="0.25">
      <c r="D5425" s="33"/>
      <c r="F5425" s="206"/>
      <c r="H5425" s="39"/>
    </row>
    <row r="5426" spans="4:8" x14ac:dyDescent="0.25">
      <c r="D5426" s="33"/>
      <c r="F5426" s="206"/>
      <c r="H5426" s="39"/>
    </row>
    <row r="5427" spans="4:8" x14ac:dyDescent="0.25">
      <c r="D5427" s="33"/>
      <c r="F5427" s="206"/>
      <c r="H5427" s="39"/>
    </row>
    <row r="5428" spans="4:8" x14ac:dyDescent="0.25">
      <c r="D5428" s="33"/>
      <c r="F5428" s="206"/>
      <c r="H5428" s="39"/>
    </row>
    <row r="5429" spans="4:8" x14ac:dyDescent="0.25">
      <c r="D5429" s="33"/>
      <c r="F5429" s="206"/>
      <c r="H5429" s="39"/>
    </row>
    <row r="5430" spans="4:8" x14ac:dyDescent="0.25">
      <c r="D5430" s="33"/>
      <c r="F5430" s="206"/>
      <c r="H5430" s="39"/>
    </row>
    <row r="5431" spans="4:8" x14ac:dyDescent="0.25">
      <c r="D5431" s="33"/>
      <c r="F5431" s="206"/>
      <c r="H5431" s="39"/>
    </row>
    <row r="5432" spans="4:8" x14ac:dyDescent="0.25">
      <c r="D5432" s="33"/>
      <c r="F5432" s="206"/>
      <c r="H5432" s="39"/>
    </row>
    <row r="5433" spans="4:8" x14ac:dyDescent="0.25">
      <c r="D5433" s="33"/>
      <c r="F5433" s="206"/>
      <c r="H5433" s="39"/>
    </row>
    <row r="5434" spans="4:8" x14ac:dyDescent="0.25">
      <c r="D5434" s="33"/>
      <c r="F5434" s="206"/>
      <c r="H5434" s="39"/>
    </row>
    <row r="5435" spans="4:8" x14ac:dyDescent="0.25">
      <c r="D5435" s="33"/>
      <c r="F5435" s="206"/>
      <c r="H5435" s="39"/>
    </row>
    <row r="5436" spans="4:8" x14ac:dyDescent="0.25">
      <c r="D5436" s="33"/>
      <c r="F5436" s="206"/>
      <c r="H5436" s="39"/>
    </row>
    <row r="5437" spans="4:8" x14ac:dyDescent="0.25">
      <c r="D5437" s="33"/>
      <c r="F5437" s="206"/>
      <c r="H5437" s="39"/>
    </row>
    <row r="5438" spans="4:8" x14ac:dyDescent="0.25">
      <c r="D5438" s="33"/>
      <c r="F5438" s="206"/>
      <c r="H5438" s="39"/>
    </row>
    <row r="5439" spans="4:8" x14ac:dyDescent="0.25">
      <c r="D5439" s="33"/>
      <c r="F5439" s="206"/>
      <c r="H5439" s="39"/>
    </row>
    <row r="5440" spans="4:8" x14ac:dyDescent="0.25">
      <c r="D5440" s="33"/>
      <c r="F5440" s="206"/>
      <c r="H5440" s="39"/>
    </row>
    <row r="5441" spans="4:8" x14ac:dyDescent="0.25">
      <c r="D5441" s="33"/>
      <c r="F5441" s="206"/>
      <c r="H5441" s="39"/>
    </row>
    <row r="5442" spans="4:8" x14ac:dyDescent="0.25">
      <c r="D5442" s="33"/>
      <c r="F5442" s="206"/>
      <c r="H5442" s="39"/>
    </row>
    <row r="5443" spans="4:8" x14ac:dyDescent="0.25">
      <c r="D5443" s="33"/>
      <c r="F5443" s="206"/>
      <c r="H5443" s="39"/>
    </row>
    <row r="5444" spans="4:8" x14ac:dyDescent="0.25">
      <c r="D5444" s="33"/>
      <c r="F5444" s="206"/>
      <c r="H5444" s="39"/>
    </row>
    <row r="5445" spans="4:8" x14ac:dyDescent="0.25">
      <c r="D5445" s="33"/>
      <c r="F5445" s="206"/>
      <c r="H5445" s="39"/>
    </row>
    <row r="5446" spans="4:8" x14ac:dyDescent="0.25">
      <c r="D5446" s="33"/>
      <c r="F5446" s="206"/>
      <c r="H5446" s="39"/>
    </row>
    <row r="5447" spans="4:8" x14ac:dyDescent="0.25">
      <c r="D5447" s="33"/>
      <c r="F5447" s="206"/>
      <c r="H5447" s="39"/>
    </row>
    <row r="5448" spans="4:8" x14ac:dyDescent="0.25">
      <c r="D5448" s="33"/>
      <c r="F5448" s="206"/>
      <c r="H5448" s="39"/>
    </row>
    <row r="5449" spans="4:8" x14ac:dyDescent="0.25">
      <c r="D5449" s="33"/>
      <c r="F5449" s="206"/>
      <c r="H5449" s="39"/>
    </row>
    <row r="5450" spans="4:8" x14ac:dyDescent="0.25">
      <c r="D5450" s="33"/>
      <c r="F5450" s="206"/>
      <c r="H5450" s="39"/>
    </row>
    <row r="5451" spans="4:8" x14ac:dyDescent="0.25">
      <c r="D5451" s="33"/>
      <c r="F5451" s="206"/>
      <c r="H5451" s="39"/>
    </row>
    <row r="5452" spans="4:8" x14ac:dyDescent="0.25">
      <c r="D5452" s="33"/>
      <c r="F5452" s="206"/>
      <c r="H5452" s="39"/>
    </row>
    <row r="5453" spans="4:8" x14ac:dyDescent="0.25">
      <c r="D5453" s="33"/>
      <c r="F5453" s="206"/>
      <c r="H5453" s="39"/>
    </row>
    <row r="5454" spans="4:8" x14ac:dyDescent="0.25">
      <c r="D5454" s="33"/>
      <c r="F5454" s="206"/>
      <c r="H5454" s="39"/>
    </row>
    <row r="5455" spans="4:8" x14ac:dyDescent="0.25">
      <c r="D5455" s="33"/>
      <c r="F5455" s="206"/>
      <c r="H5455" s="39"/>
    </row>
    <row r="5456" spans="4:8" x14ac:dyDescent="0.25">
      <c r="D5456" s="33"/>
      <c r="F5456" s="206"/>
      <c r="H5456" s="39"/>
    </row>
    <row r="5457" spans="4:8" x14ac:dyDescent="0.25">
      <c r="D5457" s="33"/>
      <c r="F5457" s="206"/>
      <c r="H5457" s="39"/>
    </row>
    <row r="5458" spans="4:8" x14ac:dyDescent="0.25">
      <c r="D5458" s="33"/>
      <c r="F5458" s="206"/>
      <c r="H5458" s="39"/>
    </row>
    <row r="5459" spans="4:8" x14ac:dyDescent="0.25">
      <c r="D5459" s="33"/>
      <c r="F5459" s="206"/>
      <c r="H5459" s="39"/>
    </row>
    <row r="5460" spans="4:8" x14ac:dyDescent="0.25">
      <c r="D5460" s="33"/>
      <c r="F5460" s="206"/>
      <c r="H5460" s="39"/>
    </row>
    <row r="5461" spans="4:8" x14ac:dyDescent="0.25">
      <c r="D5461" s="33"/>
      <c r="F5461" s="206"/>
      <c r="H5461" s="39"/>
    </row>
    <row r="5462" spans="4:8" x14ac:dyDescent="0.25">
      <c r="D5462" s="33"/>
      <c r="F5462" s="206"/>
      <c r="H5462" s="39"/>
    </row>
    <row r="5463" spans="4:8" x14ac:dyDescent="0.25">
      <c r="D5463" s="33"/>
      <c r="F5463" s="206"/>
      <c r="H5463" s="39"/>
    </row>
    <row r="5464" spans="4:8" x14ac:dyDescent="0.25">
      <c r="D5464" s="33"/>
      <c r="F5464" s="206"/>
      <c r="H5464" s="39"/>
    </row>
    <row r="5465" spans="4:8" x14ac:dyDescent="0.25">
      <c r="D5465" s="33"/>
      <c r="F5465" s="206"/>
      <c r="H5465" s="39"/>
    </row>
    <row r="5466" spans="4:8" x14ac:dyDescent="0.25">
      <c r="D5466" s="33"/>
      <c r="F5466" s="206"/>
      <c r="H5466" s="39"/>
    </row>
    <row r="5467" spans="4:8" x14ac:dyDescent="0.25">
      <c r="D5467" s="33"/>
      <c r="F5467" s="206"/>
      <c r="H5467" s="39"/>
    </row>
    <row r="5468" spans="4:8" x14ac:dyDescent="0.25">
      <c r="D5468" s="33"/>
      <c r="F5468" s="206"/>
      <c r="H5468" s="39"/>
    </row>
    <row r="5469" spans="4:8" x14ac:dyDescent="0.25">
      <c r="D5469" s="33"/>
      <c r="F5469" s="206"/>
      <c r="H5469" s="39"/>
    </row>
    <row r="5470" spans="4:8" x14ac:dyDescent="0.25">
      <c r="D5470" s="33"/>
      <c r="F5470" s="206"/>
      <c r="H5470" s="39"/>
    </row>
    <row r="5471" spans="4:8" x14ac:dyDescent="0.25">
      <c r="D5471" s="33"/>
      <c r="F5471" s="206"/>
      <c r="H5471" s="39"/>
    </row>
    <row r="5472" spans="4:8" x14ac:dyDescent="0.25">
      <c r="D5472" s="33"/>
      <c r="F5472" s="206"/>
      <c r="H5472" s="39"/>
    </row>
    <row r="5473" spans="4:8" x14ac:dyDescent="0.25">
      <c r="D5473" s="33"/>
      <c r="F5473" s="206"/>
      <c r="H5473" s="39"/>
    </row>
    <row r="5474" spans="4:8" x14ac:dyDescent="0.25">
      <c r="D5474" s="33"/>
      <c r="F5474" s="206"/>
      <c r="H5474" s="39"/>
    </row>
    <row r="5475" spans="4:8" x14ac:dyDescent="0.25">
      <c r="D5475" s="33"/>
      <c r="F5475" s="206"/>
      <c r="H5475" s="39"/>
    </row>
    <row r="5476" spans="4:8" x14ac:dyDescent="0.25">
      <c r="D5476" s="33"/>
      <c r="F5476" s="206"/>
      <c r="H5476" s="39"/>
    </row>
    <row r="5477" spans="4:8" x14ac:dyDescent="0.25">
      <c r="D5477" s="33"/>
      <c r="F5477" s="206"/>
      <c r="H5477" s="39"/>
    </row>
    <row r="5478" spans="4:8" x14ac:dyDescent="0.25">
      <c r="D5478" s="33"/>
      <c r="F5478" s="206"/>
      <c r="H5478" s="39"/>
    </row>
    <row r="5479" spans="4:8" x14ac:dyDescent="0.25">
      <c r="D5479" s="33"/>
      <c r="F5479" s="206"/>
      <c r="H5479" s="39"/>
    </row>
    <row r="5480" spans="4:8" x14ac:dyDescent="0.25">
      <c r="D5480" s="33"/>
      <c r="F5480" s="206"/>
      <c r="H5480" s="39"/>
    </row>
    <row r="5481" spans="4:8" x14ac:dyDescent="0.25">
      <c r="D5481" s="33"/>
      <c r="F5481" s="206"/>
      <c r="H5481" s="39"/>
    </row>
    <row r="5482" spans="4:8" x14ac:dyDescent="0.25">
      <c r="D5482" s="33"/>
      <c r="F5482" s="206"/>
      <c r="H5482" s="39"/>
    </row>
    <row r="5483" spans="4:8" x14ac:dyDescent="0.25">
      <c r="D5483" s="33"/>
      <c r="F5483" s="206"/>
      <c r="H5483" s="39"/>
    </row>
    <row r="5484" spans="4:8" x14ac:dyDescent="0.25">
      <c r="D5484" s="33"/>
      <c r="F5484" s="206"/>
      <c r="H5484" s="39"/>
    </row>
    <row r="5485" spans="4:8" x14ac:dyDescent="0.25">
      <c r="D5485" s="33"/>
      <c r="F5485" s="206"/>
      <c r="H5485" s="39"/>
    </row>
    <row r="5486" spans="4:8" x14ac:dyDescent="0.25">
      <c r="D5486" s="33"/>
      <c r="F5486" s="206"/>
      <c r="H5486" s="39"/>
    </row>
    <row r="5487" spans="4:8" x14ac:dyDescent="0.25">
      <c r="D5487" s="33"/>
      <c r="F5487" s="206"/>
      <c r="H5487" s="39"/>
    </row>
    <row r="5488" spans="4:8" x14ac:dyDescent="0.25">
      <c r="D5488" s="33"/>
      <c r="F5488" s="206"/>
      <c r="H5488" s="39"/>
    </row>
    <row r="5489" spans="4:8" x14ac:dyDescent="0.25">
      <c r="D5489" s="33"/>
      <c r="F5489" s="206"/>
      <c r="H5489" s="39"/>
    </row>
    <row r="5490" spans="4:8" x14ac:dyDescent="0.25">
      <c r="D5490" s="33"/>
      <c r="F5490" s="206"/>
      <c r="H5490" s="39"/>
    </row>
    <row r="5491" spans="4:8" x14ac:dyDescent="0.25">
      <c r="D5491" s="33"/>
      <c r="F5491" s="206"/>
      <c r="H5491" s="39"/>
    </row>
    <row r="5492" spans="4:8" x14ac:dyDescent="0.25">
      <c r="D5492" s="33"/>
      <c r="F5492" s="206"/>
      <c r="H5492" s="39"/>
    </row>
    <row r="5493" spans="4:8" x14ac:dyDescent="0.25">
      <c r="D5493" s="33"/>
      <c r="F5493" s="206"/>
      <c r="H5493" s="39"/>
    </row>
    <row r="5494" spans="4:8" x14ac:dyDescent="0.25">
      <c r="D5494" s="33"/>
      <c r="F5494" s="206"/>
      <c r="H5494" s="39"/>
    </row>
    <row r="5495" spans="4:8" x14ac:dyDescent="0.25">
      <c r="D5495" s="33"/>
      <c r="F5495" s="206"/>
      <c r="H5495" s="39"/>
    </row>
    <row r="5496" spans="4:8" x14ac:dyDescent="0.25">
      <c r="D5496" s="33"/>
      <c r="F5496" s="206"/>
      <c r="H5496" s="39"/>
    </row>
    <row r="5497" spans="4:8" x14ac:dyDescent="0.25">
      <c r="D5497" s="33"/>
      <c r="F5497" s="206"/>
      <c r="H5497" s="39"/>
    </row>
    <row r="5498" spans="4:8" x14ac:dyDescent="0.25">
      <c r="D5498" s="33"/>
      <c r="F5498" s="206"/>
      <c r="H5498" s="39"/>
    </row>
    <row r="5499" spans="4:8" x14ac:dyDescent="0.25">
      <c r="D5499" s="33"/>
      <c r="F5499" s="206"/>
      <c r="H5499" s="39"/>
    </row>
    <row r="5500" spans="4:8" x14ac:dyDescent="0.25">
      <c r="D5500" s="33"/>
      <c r="F5500" s="206"/>
      <c r="H5500" s="39"/>
    </row>
    <row r="5501" spans="4:8" x14ac:dyDescent="0.25">
      <c r="D5501" s="33"/>
      <c r="F5501" s="206"/>
      <c r="H5501" s="39"/>
    </row>
    <row r="5502" spans="4:8" x14ac:dyDescent="0.25">
      <c r="D5502" s="33"/>
      <c r="F5502" s="206"/>
      <c r="H5502" s="39"/>
    </row>
    <row r="5503" spans="4:8" x14ac:dyDescent="0.25">
      <c r="D5503" s="33"/>
      <c r="F5503" s="206"/>
      <c r="H5503" s="39"/>
    </row>
    <row r="5504" spans="4:8" x14ac:dyDescent="0.25">
      <c r="D5504" s="33"/>
      <c r="F5504" s="206"/>
      <c r="H5504" s="39"/>
    </row>
    <row r="5505" spans="4:8" x14ac:dyDescent="0.25">
      <c r="D5505" s="33"/>
      <c r="F5505" s="206"/>
      <c r="H5505" s="39"/>
    </row>
    <row r="5506" spans="4:8" x14ac:dyDescent="0.25">
      <c r="D5506" s="33"/>
      <c r="F5506" s="206"/>
      <c r="H5506" s="39"/>
    </row>
    <row r="5507" spans="4:8" x14ac:dyDescent="0.25">
      <c r="D5507" s="33"/>
      <c r="F5507" s="206"/>
      <c r="H5507" s="39"/>
    </row>
    <row r="5508" spans="4:8" x14ac:dyDescent="0.25">
      <c r="D5508" s="33"/>
      <c r="F5508" s="206"/>
      <c r="H5508" s="39"/>
    </row>
    <row r="5509" spans="4:8" x14ac:dyDescent="0.25">
      <c r="D5509" s="33"/>
      <c r="F5509" s="206"/>
      <c r="H5509" s="39"/>
    </row>
    <row r="5510" spans="4:8" x14ac:dyDescent="0.25">
      <c r="D5510" s="33"/>
      <c r="F5510" s="206"/>
      <c r="H5510" s="39"/>
    </row>
    <row r="5511" spans="4:8" x14ac:dyDescent="0.25">
      <c r="D5511" s="33"/>
      <c r="F5511" s="206"/>
      <c r="H5511" s="39"/>
    </row>
    <row r="5512" spans="4:8" x14ac:dyDescent="0.25">
      <c r="D5512" s="33"/>
      <c r="F5512" s="206"/>
      <c r="H5512" s="39"/>
    </row>
    <row r="5513" spans="4:8" x14ac:dyDescent="0.25">
      <c r="D5513" s="33"/>
      <c r="F5513" s="206"/>
      <c r="H5513" s="39"/>
    </row>
    <row r="5514" spans="4:8" x14ac:dyDescent="0.25">
      <c r="D5514" s="33"/>
      <c r="F5514" s="206"/>
      <c r="H5514" s="39"/>
    </row>
    <row r="5515" spans="4:8" x14ac:dyDescent="0.25">
      <c r="D5515" s="33"/>
      <c r="F5515" s="206"/>
      <c r="H5515" s="39"/>
    </row>
    <row r="5516" spans="4:8" x14ac:dyDescent="0.25">
      <c r="D5516" s="33"/>
      <c r="F5516" s="206"/>
      <c r="H5516" s="39"/>
    </row>
    <row r="5517" spans="4:8" x14ac:dyDescent="0.25">
      <c r="D5517" s="33"/>
      <c r="F5517" s="206"/>
      <c r="H5517" s="39"/>
    </row>
    <row r="5518" spans="4:8" x14ac:dyDescent="0.25">
      <c r="D5518" s="33"/>
      <c r="F5518" s="206"/>
      <c r="H5518" s="39"/>
    </row>
    <row r="5519" spans="4:8" x14ac:dyDescent="0.25">
      <c r="D5519" s="33"/>
      <c r="F5519" s="206"/>
      <c r="H5519" s="39"/>
    </row>
    <row r="5520" spans="4:8" x14ac:dyDescent="0.25">
      <c r="D5520" s="33"/>
      <c r="F5520" s="206"/>
      <c r="H5520" s="39"/>
    </row>
    <row r="5521" spans="4:8" x14ac:dyDescent="0.25">
      <c r="D5521" s="33"/>
      <c r="F5521" s="206"/>
      <c r="H5521" s="39"/>
    </row>
    <row r="5522" spans="4:8" x14ac:dyDescent="0.25">
      <c r="D5522" s="33"/>
      <c r="F5522" s="206"/>
      <c r="H5522" s="39"/>
    </row>
    <row r="5523" spans="4:8" x14ac:dyDescent="0.25">
      <c r="D5523" s="33"/>
      <c r="F5523" s="206"/>
      <c r="H5523" s="39"/>
    </row>
    <row r="5524" spans="4:8" x14ac:dyDescent="0.25">
      <c r="D5524" s="33"/>
      <c r="F5524" s="206"/>
      <c r="H5524" s="39"/>
    </row>
    <row r="5525" spans="4:8" x14ac:dyDescent="0.25">
      <c r="D5525" s="33"/>
      <c r="F5525" s="206"/>
      <c r="H5525" s="39"/>
    </row>
    <row r="5526" spans="4:8" x14ac:dyDescent="0.25">
      <c r="D5526" s="33"/>
      <c r="F5526" s="206"/>
      <c r="H5526" s="39"/>
    </row>
    <row r="5527" spans="4:8" x14ac:dyDescent="0.25">
      <c r="D5527" s="33"/>
      <c r="F5527" s="206"/>
      <c r="H5527" s="39"/>
    </row>
    <row r="5528" spans="4:8" x14ac:dyDescent="0.25">
      <c r="D5528" s="33"/>
      <c r="F5528" s="206"/>
      <c r="H5528" s="39"/>
    </row>
    <row r="5529" spans="4:8" x14ac:dyDescent="0.25">
      <c r="D5529" s="33"/>
      <c r="F5529" s="206"/>
      <c r="H5529" s="39"/>
    </row>
    <row r="5530" spans="4:8" x14ac:dyDescent="0.25">
      <c r="D5530" s="33"/>
      <c r="F5530" s="206"/>
      <c r="H5530" s="39"/>
    </row>
    <row r="5531" spans="4:8" x14ac:dyDescent="0.25">
      <c r="D5531" s="33"/>
      <c r="F5531" s="206"/>
      <c r="H5531" s="39"/>
    </row>
    <row r="5532" spans="4:8" x14ac:dyDescent="0.25">
      <c r="D5532" s="33"/>
      <c r="F5532" s="206"/>
      <c r="H5532" s="39"/>
    </row>
    <row r="5533" spans="4:8" x14ac:dyDescent="0.25">
      <c r="D5533" s="33"/>
      <c r="F5533" s="206"/>
      <c r="H5533" s="39"/>
    </row>
    <row r="5534" spans="4:8" x14ac:dyDescent="0.25">
      <c r="D5534" s="33"/>
      <c r="F5534" s="206"/>
      <c r="H5534" s="39"/>
    </row>
    <row r="5535" spans="4:8" x14ac:dyDescent="0.25">
      <c r="D5535" s="33"/>
      <c r="F5535" s="206"/>
      <c r="H5535" s="39"/>
    </row>
    <row r="5536" spans="4:8" x14ac:dyDescent="0.25">
      <c r="D5536" s="33"/>
      <c r="F5536" s="206"/>
      <c r="H5536" s="39"/>
    </row>
    <row r="5537" spans="4:8" x14ac:dyDescent="0.25">
      <c r="D5537" s="33"/>
      <c r="F5537" s="206"/>
      <c r="H5537" s="39"/>
    </row>
    <row r="5538" spans="4:8" x14ac:dyDescent="0.25">
      <c r="D5538" s="33"/>
      <c r="F5538" s="206"/>
      <c r="H5538" s="39"/>
    </row>
    <row r="5539" spans="4:8" x14ac:dyDescent="0.25">
      <c r="D5539" s="33"/>
      <c r="F5539" s="206"/>
      <c r="H5539" s="39"/>
    </row>
    <row r="5540" spans="4:8" x14ac:dyDescent="0.25">
      <c r="D5540" s="33"/>
      <c r="F5540" s="206"/>
      <c r="H5540" s="39"/>
    </row>
    <row r="5541" spans="4:8" x14ac:dyDescent="0.25">
      <c r="D5541" s="33"/>
      <c r="F5541" s="206"/>
      <c r="H5541" s="39"/>
    </row>
    <row r="5542" spans="4:8" x14ac:dyDescent="0.25">
      <c r="D5542" s="33"/>
      <c r="F5542" s="206"/>
      <c r="H5542" s="39"/>
    </row>
    <row r="5543" spans="4:8" x14ac:dyDescent="0.25">
      <c r="D5543" s="33"/>
      <c r="F5543" s="206"/>
      <c r="H5543" s="39"/>
    </row>
    <row r="5544" spans="4:8" x14ac:dyDescent="0.25">
      <c r="D5544" s="33"/>
      <c r="F5544" s="206"/>
      <c r="H5544" s="39"/>
    </row>
    <row r="5545" spans="4:8" x14ac:dyDescent="0.25">
      <c r="D5545" s="33"/>
      <c r="F5545" s="206"/>
      <c r="H5545" s="39"/>
    </row>
    <row r="5546" spans="4:8" x14ac:dyDescent="0.25">
      <c r="D5546" s="33"/>
      <c r="F5546" s="206"/>
      <c r="H5546" s="39"/>
    </row>
    <row r="5547" spans="4:8" x14ac:dyDescent="0.25">
      <c r="D5547" s="33"/>
      <c r="F5547" s="206"/>
      <c r="H5547" s="39"/>
    </row>
    <row r="5548" spans="4:8" x14ac:dyDescent="0.25">
      <c r="D5548" s="33"/>
      <c r="F5548" s="206"/>
      <c r="H5548" s="39"/>
    </row>
    <row r="5549" spans="4:8" x14ac:dyDescent="0.25">
      <c r="D5549" s="33"/>
      <c r="F5549" s="206"/>
      <c r="H5549" s="39"/>
    </row>
    <row r="5550" spans="4:8" x14ac:dyDescent="0.25">
      <c r="D5550" s="33"/>
      <c r="F5550" s="206"/>
      <c r="H5550" s="39"/>
    </row>
    <row r="5551" spans="4:8" x14ac:dyDescent="0.25">
      <c r="D5551" s="33"/>
      <c r="F5551" s="206"/>
      <c r="H5551" s="39"/>
    </row>
    <row r="5552" spans="4:8" x14ac:dyDescent="0.25">
      <c r="D5552" s="33"/>
      <c r="F5552" s="206"/>
      <c r="H5552" s="39"/>
    </row>
    <row r="5553" spans="4:8" x14ac:dyDescent="0.25">
      <c r="D5553" s="33"/>
      <c r="F5553" s="206"/>
      <c r="H5553" s="39"/>
    </row>
    <row r="5554" spans="4:8" x14ac:dyDescent="0.25">
      <c r="D5554" s="33"/>
      <c r="F5554" s="206"/>
      <c r="H5554" s="39"/>
    </row>
    <row r="5555" spans="4:8" x14ac:dyDescent="0.25">
      <c r="D5555" s="33"/>
      <c r="F5555" s="206"/>
      <c r="H5555" s="39"/>
    </row>
    <row r="5556" spans="4:8" x14ac:dyDescent="0.25">
      <c r="D5556" s="33"/>
      <c r="F5556" s="206"/>
      <c r="H5556" s="39"/>
    </row>
    <row r="5557" spans="4:8" x14ac:dyDescent="0.25">
      <c r="D5557" s="33"/>
      <c r="F5557" s="206"/>
      <c r="H5557" s="39"/>
    </row>
    <row r="5558" spans="4:8" x14ac:dyDescent="0.25">
      <c r="D5558" s="33"/>
      <c r="F5558" s="206"/>
      <c r="H5558" s="39"/>
    </row>
    <row r="5559" spans="4:8" x14ac:dyDescent="0.25">
      <c r="D5559" s="33"/>
      <c r="F5559" s="206"/>
      <c r="H5559" s="39"/>
    </row>
    <row r="5560" spans="4:8" x14ac:dyDescent="0.25">
      <c r="D5560" s="33"/>
      <c r="F5560" s="206"/>
      <c r="H5560" s="39"/>
    </row>
    <row r="5561" spans="4:8" x14ac:dyDescent="0.25">
      <c r="D5561" s="33"/>
      <c r="F5561" s="206"/>
      <c r="H5561" s="39"/>
    </row>
    <row r="5562" spans="4:8" x14ac:dyDescent="0.25">
      <c r="D5562" s="33"/>
      <c r="F5562" s="206"/>
      <c r="H5562" s="39"/>
    </row>
    <row r="5563" spans="4:8" x14ac:dyDescent="0.25">
      <c r="D5563" s="33"/>
      <c r="F5563" s="206"/>
      <c r="H5563" s="39"/>
    </row>
    <row r="5564" spans="4:8" x14ac:dyDescent="0.25">
      <c r="D5564" s="33"/>
      <c r="F5564" s="206"/>
      <c r="H5564" s="39"/>
    </row>
    <row r="5565" spans="4:8" x14ac:dyDescent="0.25">
      <c r="D5565" s="33"/>
      <c r="F5565" s="206"/>
      <c r="H5565" s="39"/>
    </row>
    <row r="5566" spans="4:8" x14ac:dyDescent="0.25">
      <c r="D5566" s="33"/>
      <c r="F5566" s="206"/>
      <c r="H5566" s="39"/>
    </row>
    <row r="5567" spans="4:8" x14ac:dyDescent="0.25">
      <c r="D5567" s="33"/>
      <c r="F5567" s="206"/>
      <c r="H5567" s="39"/>
    </row>
    <row r="5568" spans="4:8" x14ac:dyDescent="0.25">
      <c r="D5568" s="33"/>
      <c r="F5568" s="206"/>
      <c r="H5568" s="39"/>
    </row>
    <row r="5569" spans="4:8" x14ac:dyDescent="0.25">
      <c r="D5569" s="33"/>
      <c r="F5569" s="206"/>
      <c r="H5569" s="39"/>
    </row>
    <row r="5570" spans="4:8" x14ac:dyDescent="0.25">
      <c r="D5570" s="33"/>
      <c r="F5570" s="206"/>
      <c r="H5570" s="39"/>
    </row>
    <row r="5571" spans="4:8" x14ac:dyDescent="0.25">
      <c r="D5571" s="33"/>
      <c r="F5571" s="206"/>
      <c r="H5571" s="39"/>
    </row>
    <row r="5572" spans="4:8" x14ac:dyDescent="0.25">
      <c r="D5572" s="33"/>
      <c r="F5572" s="206"/>
      <c r="H5572" s="39"/>
    </row>
    <row r="5573" spans="4:8" x14ac:dyDescent="0.25">
      <c r="D5573" s="33"/>
      <c r="F5573" s="206"/>
      <c r="H5573" s="39"/>
    </row>
    <row r="5574" spans="4:8" x14ac:dyDescent="0.25">
      <c r="D5574" s="33"/>
      <c r="F5574" s="206"/>
      <c r="H5574" s="39"/>
    </row>
    <row r="5575" spans="4:8" x14ac:dyDescent="0.25">
      <c r="D5575" s="33"/>
      <c r="F5575" s="206"/>
      <c r="H5575" s="39"/>
    </row>
    <row r="5576" spans="4:8" x14ac:dyDescent="0.25">
      <c r="D5576" s="33"/>
      <c r="F5576" s="206"/>
      <c r="H5576" s="39"/>
    </row>
    <row r="5577" spans="4:8" x14ac:dyDescent="0.25">
      <c r="D5577" s="33"/>
      <c r="F5577" s="206"/>
      <c r="H5577" s="39"/>
    </row>
    <row r="5578" spans="4:8" x14ac:dyDescent="0.25">
      <c r="D5578" s="33"/>
      <c r="F5578" s="206"/>
      <c r="H5578" s="39"/>
    </row>
    <row r="5579" spans="4:8" x14ac:dyDescent="0.25">
      <c r="D5579" s="33"/>
      <c r="F5579" s="206"/>
      <c r="H5579" s="39"/>
    </row>
    <row r="5580" spans="4:8" x14ac:dyDescent="0.25">
      <c r="D5580" s="33"/>
      <c r="F5580" s="206"/>
      <c r="H5580" s="39"/>
    </row>
    <row r="5581" spans="4:8" x14ac:dyDescent="0.25">
      <c r="D5581" s="33"/>
      <c r="F5581" s="206"/>
      <c r="H5581" s="39"/>
    </row>
    <row r="5582" spans="4:8" x14ac:dyDescent="0.25">
      <c r="D5582" s="33"/>
      <c r="F5582" s="206"/>
      <c r="H5582" s="39"/>
    </row>
    <row r="5583" spans="4:8" x14ac:dyDescent="0.25">
      <c r="D5583" s="33"/>
      <c r="F5583" s="206"/>
      <c r="H5583" s="39"/>
    </row>
    <row r="5584" spans="4:8" x14ac:dyDescent="0.25">
      <c r="D5584" s="33"/>
      <c r="F5584" s="206"/>
      <c r="H5584" s="39"/>
    </row>
    <row r="5585" spans="4:8" x14ac:dyDescent="0.25">
      <c r="D5585" s="33"/>
      <c r="F5585" s="206"/>
      <c r="H5585" s="39"/>
    </row>
    <row r="5586" spans="4:8" x14ac:dyDescent="0.25">
      <c r="D5586" s="33"/>
      <c r="F5586" s="206"/>
      <c r="H5586" s="39"/>
    </row>
    <row r="5587" spans="4:8" x14ac:dyDescent="0.25">
      <c r="D5587" s="33"/>
      <c r="F5587" s="206"/>
      <c r="H5587" s="39"/>
    </row>
    <row r="5588" spans="4:8" x14ac:dyDescent="0.25">
      <c r="D5588" s="33"/>
      <c r="F5588" s="206"/>
      <c r="H5588" s="39"/>
    </row>
    <row r="5589" spans="4:8" x14ac:dyDescent="0.25">
      <c r="D5589" s="33"/>
      <c r="F5589" s="206"/>
      <c r="H5589" s="39"/>
    </row>
    <row r="5590" spans="4:8" x14ac:dyDescent="0.25">
      <c r="D5590" s="33"/>
      <c r="F5590" s="206"/>
      <c r="H5590" s="39"/>
    </row>
    <row r="5591" spans="4:8" x14ac:dyDescent="0.25">
      <c r="D5591" s="33"/>
      <c r="F5591" s="206"/>
      <c r="H5591" s="39"/>
    </row>
    <row r="5592" spans="4:8" x14ac:dyDescent="0.25">
      <c r="D5592" s="33"/>
      <c r="F5592" s="206"/>
      <c r="H5592" s="39"/>
    </row>
    <row r="5593" spans="4:8" x14ac:dyDescent="0.25">
      <c r="D5593" s="33"/>
      <c r="F5593" s="206"/>
      <c r="H5593" s="39"/>
    </row>
    <row r="5594" spans="4:8" x14ac:dyDescent="0.25">
      <c r="D5594" s="33"/>
      <c r="F5594" s="206"/>
      <c r="H5594" s="39"/>
    </row>
    <row r="5595" spans="4:8" x14ac:dyDescent="0.25">
      <c r="D5595" s="33"/>
      <c r="F5595" s="206"/>
      <c r="H5595" s="39"/>
    </row>
    <row r="5596" spans="4:8" x14ac:dyDescent="0.25">
      <c r="D5596" s="33"/>
      <c r="F5596" s="206"/>
      <c r="H5596" s="39"/>
    </row>
    <row r="5597" spans="4:8" x14ac:dyDescent="0.25">
      <c r="D5597" s="33"/>
      <c r="F5597" s="206"/>
      <c r="H5597" s="39"/>
    </row>
    <row r="5598" spans="4:8" x14ac:dyDescent="0.25">
      <c r="D5598" s="33"/>
      <c r="F5598" s="206"/>
      <c r="H5598" s="39"/>
    </row>
    <row r="5599" spans="4:8" x14ac:dyDescent="0.25">
      <c r="D5599" s="33"/>
      <c r="F5599" s="206"/>
      <c r="H5599" s="39"/>
    </row>
    <row r="5600" spans="4:8" x14ac:dyDescent="0.25">
      <c r="D5600" s="33"/>
      <c r="F5600" s="206"/>
      <c r="H5600" s="39"/>
    </row>
    <row r="5601" spans="4:8" x14ac:dyDescent="0.25">
      <c r="D5601" s="33"/>
      <c r="F5601" s="206"/>
      <c r="H5601" s="39"/>
    </row>
    <row r="5602" spans="4:8" x14ac:dyDescent="0.25">
      <c r="D5602" s="33"/>
      <c r="F5602" s="206"/>
      <c r="H5602" s="39"/>
    </row>
    <row r="5603" spans="4:8" x14ac:dyDescent="0.25">
      <c r="D5603" s="33"/>
      <c r="F5603" s="206"/>
      <c r="H5603" s="39"/>
    </row>
    <row r="5604" spans="4:8" x14ac:dyDescent="0.25">
      <c r="D5604" s="33"/>
      <c r="F5604" s="206"/>
      <c r="H5604" s="39"/>
    </row>
    <row r="5605" spans="4:8" x14ac:dyDescent="0.25">
      <c r="D5605" s="33"/>
      <c r="F5605" s="206"/>
      <c r="H5605" s="39"/>
    </row>
    <row r="5606" spans="4:8" x14ac:dyDescent="0.25">
      <c r="D5606" s="33"/>
      <c r="F5606" s="206"/>
      <c r="H5606" s="39"/>
    </row>
    <row r="5607" spans="4:8" x14ac:dyDescent="0.25">
      <c r="D5607" s="33"/>
      <c r="F5607" s="206"/>
      <c r="H5607" s="39"/>
    </row>
    <row r="5608" spans="4:8" x14ac:dyDescent="0.25">
      <c r="D5608" s="33"/>
      <c r="F5608" s="206"/>
      <c r="H5608" s="39"/>
    </row>
    <row r="5609" spans="4:8" x14ac:dyDescent="0.25">
      <c r="D5609" s="33"/>
      <c r="F5609" s="206"/>
      <c r="H5609" s="39"/>
    </row>
    <row r="5610" spans="4:8" x14ac:dyDescent="0.25">
      <c r="D5610" s="33"/>
      <c r="F5610" s="206"/>
      <c r="H5610" s="39"/>
    </row>
    <row r="5611" spans="4:8" x14ac:dyDescent="0.25">
      <c r="D5611" s="33"/>
      <c r="F5611" s="206"/>
      <c r="H5611" s="39"/>
    </row>
    <row r="5612" spans="4:8" x14ac:dyDescent="0.25">
      <c r="D5612" s="33"/>
      <c r="F5612" s="206"/>
      <c r="H5612" s="39"/>
    </row>
    <row r="5613" spans="4:8" x14ac:dyDescent="0.25">
      <c r="D5613" s="33"/>
      <c r="F5613" s="206"/>
      <c r="H5613" s="39"/>
    </row>
    <row r="5614" spans="4:8" x14ac:dyDescent="0.25">
      <c r="D5614" s="33"/>
      <c r="F5614" s="206"/>
      <c r="H5614" s="39"/>
    </row>
    <row r="5615" spans="4:8" x14ac:dyDescent="0.25">
      <c r="D5615" s="33"/>
      <c r="F5615" s="206"/>
      <c r="H5615" s="39"/>
    </row>
    <row r="5616" spans="4:8" x14ac:dyDescent="0.25">
      <c r="D5616" s="33"/>
      <c r="F5616" s="206"/>
      <c r="H5616" s="39"/>
    </row>
    <row r="5617" spans="4:8" x14ac:dyDescent="0.25">
      <c r="D5617" s="33"/>
      <c r="F5617" s="206"/>
      <c r="H5617" s="39"/>
    </row>
    <row r="5618" spans="4:8" x14ac:dyDescent="0.25">
      <c r="D5618" s="33"/>
      <c r="F5618" s="206"/>
      <c r="H5618" s="39"/>
    </row>
    <row r="5619" spans="4:8" x14ac:dyDescent="0.25">
      <c r="D5619" s="33"/>
      <c r="F5619" s="206"/>
      <c r="H5619" s="39"/>
    </row>
    <row r="5620" spans="4:8" x14ac:dyDescent="0.25">
      <c r="D5620" s="33"/>
      <c r="F5620" s="206"/>
      <c r="H5620" s="39"/>
    </row>
    <row r="5621" spans="4:8" x14ac:dyDescent="0.25">
      <c r="D5621" s="33"/>
      <c r="F5621" s="206"/>
      <c r="H5621" s="39"/>
    </row>
    <row r="5622" spans="4:8" x14ac:dyDescent="0.25">
      <c r="D5622" s="33"/>
      <c r="F5622" s="206"/>
      <c r="H5622" s="39"/>
    </row>
    <row r="5623" spans="4:8" x14ac:dyDescent="0.25">
      <c r="D5623" s="33"/>
      <c r="F5623" s="206"/>
      <c r="H5623" s="39"/>
    </row>
    <row r="5624" spans="4:8" x14ac:dyDescent="0.25">
      <c r="D5624" s="33"/>
      <c r="F5624" s="206"/>
      <c r="H5624" s="39"/>
    </row>
    <row r="5625" spans="4:8" x14ac:dyDescent="0.25">
      <c r="D5625" s="33"/>
      <c r="F5625" s="206"/>
      <c r="H5625" s="39"/>
    </row>
    <row r="5626" spans="4:8" x14ac:dyDescent="0.25">
      <c r="D5626" s="33"/>
      <c r="F5626" s="206"/>
      <c r="H5626" s="39"/>
    </row>
    <row r="5627" spans="4:8" x14ac:dyDescent="0.25">
      <c r="D5627" s="33"/>
      <c r="F5627" s="206"/>
      <c r="H5627" s="39"/>
    </row>
    <row r="5628" spans="4:8" x14ac:dyDescent="0.25">
      <c r="D5628" s="33"/>
      <c r="F5628" s="206"/>
      <c r="H5628" s="39"/>
    </row>
    <row r="5629" spans="4:8" x14ac:dyDescent="0.25">
      <c r="D5629" s="33"/>
      <c r="F5629" s="206"/>
      <c r="H5629" s="39"/>
    </row>
    <row r="5630" spans="4:8" x14ac:dyDescent="0.25">
      <c r="D5630" s="33"/>
      <c r="F5630" s="206"/>
      <c r="H5630" s="39"/>
    </row>
    <row r="5631" spans="4:8" x14ac:dyDescent="0.25">
      <c r="D5631" s="33"/>
      <c r="F5631" s="206"/>
      <c r="H5631" s="39"/>
    </row>
    <row r="5632" spans="4:8" x14ac:dyDescent="0.25">
      <c r="D5632" s="33"/>
      <c r="F5632" s="206"/>
      <c r="H5632" s="39"/>
    </row>
    <row r="5633" spans="4:8" x14ac:dyDescent="0.25">
      <c r="D5633" s="33"/>
      <c r="F5633" s="206"/>
      <c r="H5633" s="39"/>
    </row>
    <row r="5634" spans="4:8" x14ac:dyDescent="0.25">
      <c r="D5634" s="33"/>
      <c r="F5634" s="206"/>
      <c r="H5634" s="39"/>
    </row>
    <row r="5635" spans="4:8" x14ac:dyDescent="0.25">
      <c r="D5635" s="33"/>
      <c r="F5635" s="206"/>
      <c r="H5635" s="39"/>
    </row>
    <row r="5636" spans="4:8" x14ac:dyDescent="0.25">
      <c r="D5636" s="33"/>
      <c r="F5636" s="206"/>
      <c r="H5636" s="39"/>
    </row>
    <row r="5637" spans="4:8" x14ac:dyDescent="0.25">
      <c r="D5637" s="33"/>
      <c r="F5637" s="206"/>
      <c r="H5637" s="39"/>
    </row>
    <row r="5638" spans="4:8" x14ac:dyDescent="0.25">
      <c r="D5638" s="33"/>
      <c r="F5638" s="206"/>
      <c r="H5638" s="39"/>
    </row>
    <row r="5639" spans="4:8" x14ac:dyDescent="0.25">
      <c r="D5639" s="33"/>
      <c r="F5639" s="206"/>
      <c r="H5639" s="39"/>
    </row>
    <row r="5640" spans="4:8" x14ac:dyDescent="0.25">
      <c r="D5640" s="33"/>
      <c r="F5640" s="206"/>
      <c r="H5640" s="39"/>
    </row>
    <row r="5641" spans="4:8" x14ac:dyDescent="0.25">
      <c r="D5641" s="33"/>
      <c r="F5641" s="206"/>
      <c r="H5641" s="39"/>
    </row>
    <row r="5642" spans="4:8" x14ac:dyDescent="0.25">
      <c r="D5642" s="33"/>
      <c r="F5642" s="206"/>
      <c r="H5642" s="39"/>
    </row>
    <row r="5643" spans="4:8" x14ac:dyDescent="0.25">
      <c r="D5643" s="33"/>
      <c r="F5643" s="206"/>
      <c r="H5643" s="39"/>
    </row>
    <row r="5644" spans="4:8" x14ac:dyDescent="0.25">
      <c r="D5644" s="33"/>
      <c r="F5644" s="206"/>
      <c r="H5644" s="39"/>
    </row>
    <row r="5645" spans="4:8" x14ac:dyDescent="0.25">
      <c r="D5645" s="33"/>
      <c r="F5645" s="206"/>
      <c r="H5645" s="39"/>
    </row>
    <row r="5646" spans="4:8" x14ac:dyDescent="0.25">
      <c r="D5646" s="33"/>
      <c r="F5646" s="206"/>
      <c r="H5646" s="39"/>
    </row>
    <row r="5647" spans="4:8" x14ac:dyDescent="0.25">
      <c r="D5647" s="33"/>
      <c r="F5647" s="206"/>
      <c r="H5647" s="39"/>
    </row>
    <row r="5648" spans="4:8" x14ac:dyDescent="0.25">
      <c r="D5648" s="33"/>
      <c r="F5648" s="206"/>
      <c r="H5648" s="39"/>
    </row>
    <row r="5649" spans="4:8" x14ac:dyDescent="0.25">
      <c r="D5649" s="33"/>
      <c r="F5649" s="206"/>
      <c r="H5649" s="39"/>
    </row>
    <row r="5650" spans="4:8" x14ac:dyDescent="0.25">
      <c r="D5650" s="33"/>
      <c r="F5650" s="206"/>
      <c r="H5650" s="39"/>
    </row>
    <row r="5651" spans="4:8" x14ac:dyDescent="0.25">
      <c r="D5651" s="33"/>
      <c r="F5651" s="206"/>
      <c r="H5651" s="39"/>
    </row>
    <row r="5652" spans="4:8" x14ac:dyDescent="0.25">
      <c r="D5652" s="33"/>
      <c r="F5652" s="206"/>
      <c r="H5652" s="39"/>
    </row>
    <row r="5653" spans="4:8" x14ac:dyDescent="0.25">
      <c r="D5653" s="33"/>
      <c r="F5653" s="206"/>
      <c r="H5653" s="39"/>
    </row>
    <row r="5654" spans="4:8" x14ac:dyDescent="0.25">
      <c r="D5654" s="33"/>
      <c r="F5654" s="206"/>
      <c r="H5654" s="39"/>
    </row>
    <row r="5655" spans="4:8" x14ac:dyDescent="0.25">
      <c r="D5655" s="33"/>
      <c r="F5655" s="206"/>
      <c r="H5655" s="39"/>
    </row>
    <row r="5656" spans="4:8" x14ac:dyDescent="0.25">
      <c r="D5656" s="33"/>
      <c r="F5656" s="206"/>
      <c r="H5656" s="39"/>
    </row>
    <row r="5657" spans="4:8" x14ac:dyDescent="0.25">
      <c r="D5657" s="33"/>
      <c r="F5657" s="206"/>
      <c r="H5657" s="39"/>
    </row>
    <row r="5658" spans="4:8" x14ac:dyDescent="0.25">
      <c r="D5658" s="33"/>
      <c r="F5658" s="206"/>
      <c r="H5658" s="39"/>
    </row>
    <row r="5659" spans="4:8" x14ac:dyDescent="0.25">
      <c r="D5659" s="33"/>
      <c r="F5659" s="206"/>
      <c r="H5659" s="39"/>
    </row>
    <row r="5660" spans="4:8" x14ac:dyDescent="0.25">
      <c r="D5660" s="33"/>
      <c r="F5660" s="206"/>
      <c r="H5660" s="39"/>
    </row>
    <row r="5661" spans="4:8" x14ac:dyDescent="0.25">
      <c r="D5661" s="33"/>
      <c r="F5661" s="206"/>
      <c r="H5661" s="39"/>
    </row>
    <row r="5662" spans="4:8" x14ac:dyDescent="0.25">
      <c r="D5662" s="33"/>
      <c r="F5662" s="206"/>
      <c r="H5662" s="39"/>
    </row>
    <row r="5663" spans="4:8" x14ac:dyDescent="0.25">
      <c r="D5663" s="33"/>
      <c r="F5663" s="206"/>
      <c r="H5663" s="39"/>
    </row>
    <row r="5664" spans="4:8" x14ac:dyDescent="0.25">
      <c r="D5664" s="33"/>
      <c r="F5664" s="206"/>
      <c r="H5664" s="39"/>
    </row>
    <row r="5665" spans="4:8" x14ac:dyDescent="0.25">
      <c r="D5665" s="33"/>
      <c r="F5665" s="206"/>
      <c r="H5665" s="39"/>
    </row>
    <row r="5666" spans="4:8" x14ac:dyDescent="0.25">
      <c r="D5666" s="33"/>
      <c r="F5666" s="206"/>
      <c r="H5666" s="39"/>
    </row>
    <row r="5667" spans="4:8" x14ac:dyDescent="0.25">
      <c r="D5667" s="33"/>
      <c r="F5667" s="206"/>
      <c r="H5667" s="39"/>
    </row>
    <row r="5668" spans="4:8" x14ac:dyDescent="0.25">
      <c r="D5668" s="33"/>
      <c r="F5668" s="206"/>
      <c r="H5668" s="39"/>
    </row>
    <row r="5669" spans="4:8" x14ac:dyDescent="0.25">
      <c r="D5669" s="33"/>
      <c r="F5669" s="206"/>
      <c r="H5669" s="39"/>
    </row>
    <row r="5670" spans="4:8" x14ac:dyDescent="0.25">
      <c r="D5670" s="33"/>
      <c r="F5670" s="206"/>
      <c r="H5670" s="39"/>
    </row>
    <row r="5671" spans="4:8" x14ac:dyDescent="0.25">
      <c r="D5671" s="33"/>
      <c r="F5671" s="206"/>
      <c r="H5671" s="39"/>
    </row>
    <row r="5672" spans="4:8" x14ac:dyDescent="0.25">
      <c r="D5672" s="33"/>
      <c r="F5672" s="206"/>
      <c r="H5672" s="39"/>
    </row>
    <row r="5673" spans="4:8" x14ac:dyDescent="0.25">
      <c r="D5673" s="33"/>
      <c r="F5673" s="206"/>
      <c r="H5673" s="39"/>
    </row>
    <row r="5674" spans="4:8" x14ac:dyDescent="0.25">
      <c r="D5674" s="33"/>
      <c r="F5674" s="206"/>
      <c r="H5674" s="39"/>
    </row>
    <row r="5675" spans="4:8" x14ac:dyDescent="0.25">
      <c r="D5675" s="33"/>
      <c r="F5675" s="206"/>
      <c r="H5675" s="39"/>
    </row>
    <row r="5676" spans="4:8" x14ac:dyDescent="0.25">
      <c r="D5676" s="33"/>
      <c r="F5676" s="206"/>
      <c r="H5676" s="39"/>
    </row>
    <row r="5677" spans="4:8" x14ac:dyDescent="0.25">
      <c r="D5677" s="33"/>
      <c r="F5677" s="206"/>
      <c r="H5677" s="39"/>
    </row>
    <row r="5678" spans="4:8" x14ac:dyDescent="0.25">
      <c r="D5678" s="33"/>
      <c r="F5678" s="206"/>
      <c r="H5678" s="39"/>
    </row>
    <row r="5679" spans="4:8" x14ac:dyDescent="0.25">
      <c r="D5679" s="33"/>
      <c r="F5679" s="206"/>
      <c r="H5679" s="39"/>
    </row>
    <row r="5680" spans="4:8" x14ac:dyDescent="0.25">
      <c r="D5680" s="33"/>
      <c r="F5680" s="206"/>
      <c r="H5680" s="39"/>
    </row>
    <row r="5681" spans="4:8" x14ac:dyDescent="0.25">
      <c r="D5681" s="33"/>
      <c r="F5681" s="206"/>
      <c r="H5681" s="39"/>
    </row>
    <row r="5682" spans="4:8" x14ac:dyDescent="0.25">
      <c r="D5682" s="33"/>
      <c r="F5682" s="206"/>
      <c r="H5682" s="39"/>
    </row>
    <row r="5683" spans="4:8" x14ac:dyDescent="0.25">
      <c r="D5683" s="33"/>
      <c r="F5683" s="206"/>
      <c r="H5683" s="39"/>
    </row>
    <row r="5684" spans="4:8" x14ac:dyDescent="0.25">
      <c r="D5684" s="33"/>
      <c r="F5684" s="206"/>
      <c r="H5684" s="39"/>
    </row>
    <row r="5685" spans="4:8" x14ac:dyDescent="0.25">
      <c r="D5685" s="33"/>
      <c r="F5685" s="206"/>
      <c r="H5685" s="39"/>
    </row>
    <row r="5686" spans="4:8" x14ac:dyDescent="0.25">
      <c r="D5686" s="33"/>
      <c r="F5686" s="206"/>
      <c r="H5686" s="39"/>
    </row>
    <row r="5687" spans="4:8" x14ac:dyDescent="0.25">
      <c r="D5687" s="33"/>
      <c r="F5687" s="206"/>
      <c r="H5687" s="39"/>
    </row>
    <row r="5688" spans="4:8" x14ac:dyDescent="0.25">
      <c r="D5688" s="33"/>
      <c r="F5688" s="206"/>
      <c r="H5688" s="39"/>
    </row>
    <row r="5689" spans="4:8" x14ac:dyDescent="0.25">
      <c r="D5689" s="33"/>
      <c r="F5689" s="206"/>
      <c r="H5689" s="39"/>
    </row>
    <row r="5690" spans="4:8" x14ac:dyDescent="0.25">
      <c r="D5690" s="33"/>
      <c r="F5690" s="206"/>
      <c r="H5690" s="39"/>
    </row>
    <row r="5691" spans="4:8" x14ac:dyDescent="0.25">
      <c r="D5691" s="33"/>
      <c r="F5691" s="206"/>
      <c r="H5691" s="39"/>
    </row>
    <row r="5692" spans="4:8" x14ac:dyDescent="0.25">
      <c r="D5692" s="33"/>
      <c r="F5692" s="206"/>
      <c r="H5692" s="39"/>
    </row>
    <row r="5693" spans="4:8" x14ac:dyDescent="0.25">
      <c r="D5693" s="33"/>
      <c r="F5693" s="206"/>
      <c r="H5693" s="39"/>
    </row>
    <row r="5694" spans="4:8" x14ac:dyDescent="0.25">
      <c r="D5694" s="33"/>
      <c r="F5694" s="206"/>
      <c r="H5694" s="39"/>
    </row>
    <row r="5695" spans="4:8" x14ac:dyDescent="0.25">
      <c r="D5695" s="33"/>
      <c r="F5695" s="206"/>
      <c r="H5695" s="39"/>
    </row>
    <row r="5696" spans="4:8" x14ac:dyDescent="0.25">
      <c r="D5696" s="33"/>
      <c r="F5696" s="206"/>
      <c r="H5696" s="39"/>
    </row>
    <row r="5697" spans="4:8" x14ac:dyDescent="0.25">
      <c r="D5697" s="33"/>
      <c r="F5697" s="206"/>
      <c r="H5697" s="39"/>
    </row>
    <row r="5698" spans="4:8" x14ac:dyDescent="0.25">
      <c r="D5698" s="33"/>
      <c r="F5698" s="206"/>
      <c r="H5698" s="39"/>
    </row>
    <row r="5699" spans="4:8" x14ac:dyDescent="0.25">
      <c r="D5699" s="33"/>
      <c r="F5699" s="206"/>
      <c r="H5699" s="39"/>
    </row>
    <row r="5700" spans="4:8" x14ac:dyDescent="0.25">
      <c r="D5700" s="33"/>
      <c r="F5700" s="206"/>
      <c r="H5700" s="39"/>
    </row>
    <row r="5701" spans="4:8" x14ac:dyDescent="0.25">
      <c r="D5701" s="33"/>
      <c r="F5701" s="206"/>
      <c r="H5701" s="39"/>
    </row>
    <row r="5702" spans="4:8" x14ac:dyDescent="0.25">
      <c r="D5702" s="33"/>
      <c r="F5702" s="206"/>
      <c r="H5702" s="39"/>
    </row>
    <row r="5703" spans="4:8" x14ac:dyDescent="0.25">
      <c r="D5703" s="33"/>
      <c r="F5703" s="206"/>
      <c r="H5703" s="39"/>
    </row>
    <row r="5704" spans="4:8" x14ac:dyDescent="0.25">
      <c r="D5704" s="33"/>
      <c r="F5704" s="206"/>
      <c r="H5704" s="39"/>
    </row>
    <row r="5705" spans="4:8" x14ac:dyDescent="0.25">
      <c r="D5705" s="33"/>
      <c r="F5705" s="206"/>
      <c r="H5705" s="39"/>
    </row>
    <row r="5706" spans="4:8" x14ac:dyDescent="0.25">
      <c r="D5706" s="33"/>
      <c r="F5706" s="206"/>
      <c r="H5706" s="39"/>
    </row>
    <row r="5707" spans="4:8" x14ac:dyDescent="0.25">
      <c r="D5707" s="33"/>
      <c r="F5707" s="206"/>
      <c r="H5707" s="39"/>
    </row>
    <row r="5708" spans="4:8" x14ac:dyDescent="0.25">
      <c r="D5708" s="33"/>
      <c r="F5708" s="206"/>
      <c r="H5708" s="39"/>
    </row>
    <row r="5709" spans="4:8" x14ac:dyDescent="0.25">
      <c r="D5709" s="33"/>
      <c r="F5709" s="206"/>
      <c r="H5709" s="39"/>
    </row>
    <row r="5710" spans="4:8" x14ac:dyDescent="0.25">
      <c r="D5710" s="33"/>
      <c r="F5710" s="206"/>
      <c r="H5710" s="39"/>
    </row>
    <row r="5711" spans="4:8" x14ac:dyDescent="0.25">
      <c r="D5711" s="33"/>
      <c r="F5711" s="206"/>
      <c r="H5711" s="39"/>
    </row>
    <row r="5712" spans="4:8" x14ac:dyDescent="0.25">
      <c r="D5712" s="33"/>
      <c r="F5712" s="206"/>
      <c r="H5712" s="39"/>
    </row>
    <row r="5713" spans="4:8" x14ac:dyDescent="0.25">
      <c r="D5713" s="33"/>
      <c r="F5713" s="206"/>
      <c r="H5713" s="39"/>
    </row>
    <row r="5714" spans="4:8" x14ac:dyDescent="0.25">
      <c r="D5714" s="33"/>
      <c r="F5714" s="206"/>
      <c r="H5714" s="39"/>
    </row>
    <row r="5715" spans="4:8" x14ac:dyDescent="0.25">
      <c r="D5715" s="33"/>
      <c r="F5715" s="206"/>
      <c r="H5715" s="39"/>
    </row>
    <row r="5716" spans="4:8" x14ac:dyDescent="0.25">
      <c r="D5716" s="33"/>
      <c r="F5716" s="206"/>
      <c r="H5716" s="39"/>
    </row>
    <row r="5717" spans="4:8" x14ac:dyDescent="0.25">
      <c r="D5717" s="33"/>
      <c r="F5717" s="206"/>
      <c r="H5717" s="39"/>
    </row>
    <row r="5718" spans="4:8" x14ac:dyDescent="0.25">
      <c r="D5718" s="33"/>
      <c r="F5718" s="206"/>
      <c r="H5718" s="39"/>
    </row>
    <row r="5719" spans="4:8" x14ac:dyDescent="0.25">
      <c r="D5719" s="33"/>
      <c r="F5719" s="206"/>
      <c r="H5719" s="39"/>
    </row>
    <row r="5720" spans="4:8" x14ac:dyDescent="0.25">
      <c r="D5720" s="33"/>
      <c r="F5720" s="206"/>
      <c r="H5720" s="39"/>
    </row>
    <row r="5721" spans="4:8" x14ac:dyDescent="0.25">
      <c r="D5721" s="33"/>
      <c r="F5721" s="206"/>
      <c r="H5721" s="39"/>
    </row>
    <row r="5722" spans="4:8" x14ac:dyDescent="0.25">
      <c r="D5722" s="33"/>
      <c r="F5722" s="206"/>
      <c r="H5722" s="39"/>
    </row>
    <row r="5723" spans="4:8" x14ac:dyDescent="0.25">
      <c r="D5723" s="33"/>
      <c r="F5723" s="206"/>
      <c r="H5723" s="39"/>
    </row>
    <row r="5724" spans="4:8" x14ac:dyDescent="0.25">
      <c r="D5724" s="33"/>
      <c r="F5724" s="206"/>
      <c r="H5724" s="39"/>
    </row>
    <row r="5725" spans="4:8" x14ac:dyDescent="0.25">
      <c r="D5725" s="33"/>
      <c r="F5725" s="206"/>
      <c r="H5725" s="39"/>
    </row>
    <row r="5726" spans="4:8" x14ac:dyDescent="0.25">
      <c r="D5726" s="33"/>
      <c r="F5726" s="206"/>
      <c r="H5726" s="39"/>
    </row>
    <row r="5727" spans="4:8" x14ac:dyDescent="0.25">
      <c r="D5727" s="33"/>
      <c r="F5727" s="206"/>
      <c r="H5727" s="39"/>
    </row>
    <row r="5728" spans="4:8" x14ac:dyDescent="0.25">
      <c r="D5728" s="33"/>
      <c r="F5728" s="206"/>
      <c r="H5728" s="39"/>
    </row>
    <row r="5729" spans="4:8" x14ac:dyDescent="0.25">
      <c r="D5729" s="33"/>
      <c r="F5729" s="206"/>
      <c r="H5729" s="39"/>
    </row>
    <row r="5730" spans="4:8" x14ac:dyDescent="0.25">
      <c r="D5730" s="33"/>
      <c r="F5730" s="206"/>
      <c r="H5730" s="39"/>
    </row>
    <row r="5731" spans="4:8" x14ac:dyDescent="0.25">
      <c r="D5731" s="33"/>
      <c r="F5731" s="206"/>
      <c r="H5731" s="39"/>
    </row>
    <row r="5732" spans="4:8" x14ac:dyDescent="0.25">
      <c r="D5732" s="33"/>
      <c r="F5732" s="206"/>
      <c r="H5732" s="39"/>
    </row>
    <row r="5733" spans="4:8" x14ac:dyDescent="0.25">
      <c r="D5733" s="33"/>
      <c r="F5733" s="206"/>
      <c r="H5733" s="39"/>
    </row>
    <row r="5734" spans="4:8" x14ac:dyDescent="0.25">
      <c r="D5734" s="33"/>
      <c r="F5734" s="206"/>
      <c r="H5734" s="39"/>
    </row>
    <row r="5735" spans="4:8" x14ac:dyDescent="0.25">
      <c r="D5735" s="33"/>
      <c r="F5735" s="206"/>
      <c r="H5735" s="39"/>
    </row>
    <row r="5736" spans="4:8" x14ac:dyDescent="0.25">
      <c r="D5736" s="33"/>
      <c r="F5736" s="206"/>
      <c r="H5736" s="39"/>
    </row>
    <row r="5737" spans="4:8" x14ac:dyDescent="0.25">
      <c r="D5737" s="33"/>
      <c r="F5737" s="206"/>
      <c r="H5737" s="39"/>
    </row>
    <row r="5738" spans="4:8" x14ac:dyDescent="0.25">
      <c r="D5738" s="33"/>
      <c r="F5738" s="206"/>
      <c r="H5738" s="39"/>
    </row>
    <row r="5739" spans="4:8" x14ac:dyDescent="0.25">
      <c r="D5739" s="33"/>
      <c r="F5739" s="206"/>
      <c r="H5739" s="39"/>
    </row>
    <row r="5740" spans="4:8" x14ac:dyDescent="0.25">
      <c r="D5740" s="33"/>
      <c r="F5740" s="206"/>
      <c r="H5740" s="39"/>
    </row>
    <row r="5741" spans="4:8" x14ac:dyDescent="0.25">
      <c r="D5741" s="33"/>
      <c r="F5741" s="206"/>
      <c r="H5741" s="39"/>
    </row>
    <row r="5742" spans="4:8" x14ac:dyDescent="0.25">
      <c r="D5742" s="33"/>
      <c r="F5742" s="206"/>
      <c r="H5742" s="39"/>
    </row>
    <row r="5743" spans="4:8" x14ac:dyDescent="0.25">
      <c r="D5743" s="33"/>
      <c r="F5743" s="206"/>
      <c r="H5743" s="39"/>
    </row>
    <row r="5744" spans="4:8" x14ac:dyDescent="0.25">
      <c r="D5744" s="33"/>
      <c r="F5744" s="206"/>
      <c r="H5744" s="39"/>
    </row>
    <row r="5745" spans="4:8" x14ac:dyDescent="0.25">
      <c r="D5745" s="33"/>
      <c r="F5745" s="206"/>
      <c r="H5745" s="39"/>
    </row>
    <row r="5746" spans="4:8" x14ac:dyDescent="0.25">
      <c r="D5746" s="33"/>
      <c r="F5746" s="206"/>
      <c r="H5746" s="39"/>
    </row>
    <row r="5747" spans="4:8" x14ac:dyDescent="0.25">
      <c r="D5747" s="33"/>
      <c r="F5747" s="206"/>
      <c r="H5747" s="39"/>
    </row>
    <row r="5748" spans="4:8" x14ac:dyDescent="0.25">
      <c r="D5748" s="33"/>
      <c r="F5748" s="206"/>
      <c r="H5748" s="39"/>
    </row>
    <row r="5749" spans="4:8" x14ac:dyDescent="0.25">
      <c r="D5749" s="33"/>
      <c r="F5749" s="206"/>
      <c r="H5749" s="39"/>
    </row>
    <row r="5750" spans="4:8" x14ac:dyDescent="0.25">
      <c r="D5750" s="33"/>
      <c r="F5750" s="206"/>
      <c r="H5750" s="39"/>
    </row>
    <row r="5751" spans="4:8" x14ac:dyDescent="0.25">
      <c r="D5751" s="33"/>
      <c r="F5751" s="206"/>
      <c r="H5751" s="39"/>
    </row>
    <row r="5752" spans="4:8" x14ac:dyDescent="0.25">
      <c r="D5752" s="33"/>
      <c r="F5752" s="206"/>
      <c r="H5752" s="39"/>
    </row>
    <row r="5753" spans="4:8" x14ac:dyDescent="0.25">
      <c r="D5753" s="33"/>
      <c r="F5753" s="206"/>
      <c r="H5753" s="39"/>
    </row>
    <row r="5754" spans="4:8" x14ac:dyDescent="0.25">
      <c r="D5754" s="33"/>
      <c r="F5754" s="206"/>
      <c r="H5754" s="39"/>
    </row>
    <row r="5755" spans="4:8" x14ac:dyDescent="0.25">
      <c r="D5755" s="33"/>
      <c r="F5755" s="206"/>
      <c r="H5755" s="39"/>
    </row>
    <row r="5756" spans="4:8" x14ac:dyDescent="0.25">
      <c r="D5756" s="33"/>
      <c r="F5756" s="206"/>
      <c r="H5756" s="39"/>
    </row>
    <row r="5757" spans="4:8" x14ac:dyDescent="0.25">
      <c r="D5757" s="33"/>
      <c r="F5757" s="206"/>
      <c r="H5757" s="39"/>
    </row>
    <row r="5758" spans="4:8" x14ac:dyDescent="0.25">
      <c r="D5758" s="33"/>
      <c r="F5758" s="206"/>
      <c r="H5758" s="39"/>
    </row>
    <row r="5759" spans="4:8" x14ac:dyDescent="0.25">
      <c r="D5759" s="33"/>
      <c r="F5759" s="206"/>
      <c r="H5759" s="39"/>
    </row>
    <row r="5760" spans="4:8" x14ac:dyDescent="0.25">
      <c r="D5760" s="33"/>
      <c r="F5760" s="206"/>
      <c r="H5760" s="39"/>
    </row>
    <row r="5761" spans="4:8" x14ac:dyDescent="0.25">
      <c r="D5761" s="33"/>
      <c r="F5761" s="206"/>
      <c r="H5761" s="39"/>
    </row>
    <row r="5762" spans="4:8" x14ac:dyDescent="0.25">
      <c r="D5762" s="33"/>
      <c r="F5762" s="206"/>
      <c r="H5762" s="39"/>
    </row>
    <row r="5763" spans="4:8" x14ac:dyDescent="0.25">
      <c r="D5763" s="33"/>
      <c r="F5763" s="206"/>
      <c r="H5763" s="39"/>
    </row>
    <row r="5764" spans="4:8" x14ac:dyDescent="0.25">
      <c r="D5764" s="33"/>
      <c r="F5764" s="206"/>
      <c r="H5764" s="39"/>
    </row>
    <row r="5765" spans="4:8" x14ac:dyDescent="0.25">
      <c r="D5765" s="33"/>
      <c r="F5765" s="206"/>
      <c r="H5765" s="39"/>
    </row>
    <row r="5766" spans="4:8" x14ac:dyDescent="0.25">
      <c r="D5766" s="33"/>
      <c r="F5766" s="206"/>
      <c r="H5766" s="39"/>
    </row>
    <row r="5767" spans="4:8" x14ac:dyDescent="0.25">
      <c r="D5767" s="33"/>
      <c r="F5767" s="206"/>
      <c r="H5767" s="39"/>
    </row>
    <row r="5768" spans="4:8" x14ac:dyDescent="0.25">
      <c r="D5768" s="33"/>
      <c r="F5768" s="206"/>
      <c r="H5768" s="39"/>
    </row>
    <row r="5769" spans="4:8" x14ac:dyDescent="0.25">
      <c r="D5769" s="33"/>
      <c r="F5769" s="206"/>
      <c r="H5769" s="39"/>
    </row>
    <row r="5770" spans="4:8" x14ac:dyDescent="0.25">
      <c r="D5770" s="33"/>
      <c r="F5770" s="206"/>
      <c r="H5770" s="39"/>
    </row>
    <row r="5771" spans="4:8" x14ac:dyDescent="0.25">
      <c r="D5771" s="33"/>
      <c r="F5771" s="206"/>
      <c r="H5771" s="39"/>
    </row>
    <row r="5772" spans="4:8" x14ac:dyDescent="0.25">
      <c r="D5772" s="33"/>
      <c r="F5772" s="206"/>
      <c r="H5772" s="39"/>
    </row>
    <row r="5773" spans="4:8" x14ac:dyDescent="0.25">
      <c r="D5773" s="33"/>
      <c r="F5773" s="206"/>
      <c r="H5773" s="39"/>
    </row>
    <row r="5774" spans="4:8" x14ac:dyDescent="0.25">
      <c r="D5774" s="33"/>
      <c r="F5774" s="206"/>
      <c r="H5774" s="39"/>
    </row>
    <row r="5775" spans="4:8" x14ac:dyDescent="0.25">
      <c r="D5775" s="33"/>
      <c r="F5775" s="206"/>
      <c r="H5775" s="39"/>
    </row>
    <row r="5776" spans="4:8" x14ac:dyDescent="0.25">
      <c r="D5776" s="33"/>
      <c r="F5776" s="206"/>
      <c r="H5776" s="39"/>
    </row>
    <row r="5777" spans="4:8" x14ac:dyDescent="0.25">
      <c r="D5777" s="33"/>
      <c r="F5777" s="206"/>
      <c r="H5777" s="39"/>
    </row>
    <row r="5778" spans="4:8" x14ac:dyDescent="0.25">
      <c r="D5778" s="33"/>
      <c r="F5778" s="206"/>
      <c r="H5778" s="39"/>
    </row>
    <row r="5779" spans="4:8" x14ac:dyDescent="0.25">
      <c r="D5779" s="33"/>
      <c r="F5779" s="206"/>
      <c r="H5779" s="39"/>
    </row>
    <row r="5780" spans="4:8" x14ac:dyDescent="0.25">
      <c r="D5780" s="33"/>
      <c r="F5780" s="206"/>
      <c r="H5780" s="39"/>
    </row>
    <row r="5781" spans="4:8" x14ac:dyDescent="0.25">
      <c r="D5781" s="33"/>
      <c r="F5781" s="206"/>
      <c r="H5781" s="39"/>
    </row>
    <row r="5782" spans="4:8" x14ac:dyDescent="0.25">
      <c r="D5782" s="33"/>
      <c r="F5782" s="206"/>
      <c r="H5782" s="39"/>
    </row>
    <row r="5783" spans="4:8" x14ac:dyDescent="0.25">
      <c r="D5783" s="33"/>
      <c r="F5783" s="206"/>
      <c r="H5783" s="39"/>
    </row>
    <row r="5784" spans="4:8" x14ac:dyDescent="0.25">
      <c r="D5784" s="33"/>
      <c r="F5784" s="206"/>
      <c r="H5784" s="39"/>
    </row>
    <row r="5785" spans="4:8" x14ac:dyDescent="0.25">
      <c r="D5785" s="33"/>
      <c r="F5785" s="206"/>
      <c r="H5785" s="39"/>
    </row>
    <row r="5786" spans="4:8" x14ac:dyDescent="0.25">
      <c r="D5786" s="33"/>
      <c r="F5786" s="206"/>
      <c r="H5786" s="39"/>
    </row>
    <row r="5787" spans="4:8" x14ac:dyDescent="0.25">
      <c r="D5787" s="33"/>
      <c r="F5787" s="206"/>
      <c r="H5787" s="39"/>
    </row>
    <row r="5788" spans="4:8" x14ac:dyDescent="0.25">
      <c r="D5788" s="33"/>
      <c r="F5788" s="206"/>
      <c r="H5788" s="39"/>
    </row>
    <row r="5789" spans="4:8" x14ac:dyDescent="0.25">
      <c r="D5789" s="33"/>
      <c r="F5789" s="206"/>
      <c r="H5789" s="39"/>
    </row>
    <row r="5790" spans="4:8" x14ac:dyDescent="0.25">
      <c r="D5790" s="33"/>
      <c r="F5790" s="206"/>
      <c r="H5790" s="39"/>
    </row>
    <row r="5791" spans="4:8" x14ac:dyDescent="0.25">
      <c r="D5791" s="33"/>
      <c r="F5791" s="206"/>
      <c r="H5791" s="39"/>
    </row>
    <row r="5792" spans="4:8" x14ac:dyDescent="0.25">
      <c r="D5792" s="33"/>
      <c r="F5792" s="206"/>
      <c r="H5792" s="39"/>
    </row>
    <row r="5793" spans="4:8" x14ac:dyDescent="0.25">
      <c r="D5793" s="33"/>
      <c r="F5793" s="206"/>
      <c r="H5793" s="39"/>
    </row>
    <row r="5794" spans="4:8" x14ac:dyDescent="0.25">
      <c r="D5794" s="33"/>
      <c r="F5794" s="206"/>
      <c r="H5794" s="39"/>
    </row>
    <row r="5795" spans="4:8" x14ac:dyDescent="0.25">
      <c r="D5795" s="33"/>
      <c r="F5795" s="206"/>
      <c r="H5795" s="39"/>
    </row>
    <row r="5796" spans="4:8" x14ac:dyDescent="0.25">
      <c r="D5796" s="33"/>
      <c r="F5796" s="206"/>
      <c r="H5796" s="39"/>
    </row>
    <row r="5797" spans="4:8" x14ac:dyDescent="0.25">
      <c r="D5797" s="33"/>
      <c r="F5797" s="206"/>
      <c r="H5797" s="39"/>
    </row>
    <row r="5798" spans="4:8" x14ac:dyDescent="0.25">
      <c r="D5798" s="33"/>
      <c r="F5798" s="206"/>
      <c r="H5798" s="39"/>
    </row>
    <row r="5799" spans="4:8" x14ac:dyDescent="0.25">
      <c r="D5799" s="33"/>
      <c r="F5799" s="206"/>
      <c r="H5799" s="39"/>
    </row>
    <row r="5800" spans="4:8" x14ac:dyDescent="0.25">
      <c r="D5800" s="33"/>
      <c r="F5800" s="206"/>
      <c r="H5800" s="39"/>
    </row>
    <row r="5801" spans="4:8" x14ac:dyDescent="0.25">
      <c r="D5801" s="33"/>
      <c r="F5801" s="206"/>
      <c r="H5801" s="39"/>
    </row>
    <row r="5802" spans="4:8" x14ac:dyDescent="0.25">
      <c r="D5802" s="33"/>
      <c r="F5802" s="206"/>
      <c r="H5802" s="39"/>
    </row>
    <row r="5803" spans="4:8" x14ac:dyDescent="0.25">
      <c r="D5803" s="33"/>
      <c r="F5803" s="206"/>
      <c r="H5803" s="39"/>
    </row>
    <row r="5804" spans="4:8" x14ac:dyDescent="0.25">
      <c r="D5804" s="33"/>
      <c r="F5804" s="206"/>
      <c r="H5804" s="39"/>
    </row>
    <row r="5805" spans="4:8" x14ac:dyDescent="0.25">
      <c r="D5805" s="33"/>
      <c r="F5805" s="206"/>
      <c r="H5805" s="39"/>
    </row>
    <row r="5806" spans="4:8" x14ac:dyDescent="0.25">
      <c r="D5806" s="33"/>
      <c r="F5806" s="206"/>
      <c r="H5806" s="39"/>
    </row>
    <row r="5807" spans="4:8" x14ac:dyDescent="0.25">
      <c r="D5807" s="33"/>
      <c r="F5807" s="206"/>
      <c r="H5807" s="39"/>
    </row>
    <row r="5808" spans="4:8" x14ac:dyDescent="0.25">
      <c r="D5808" s="33"/>
      <c r="F5808" s="206"/>
      <c r="H5808" s="39"/>
    </row>
    <row r="5809" spans="4:8" x14ac:dyDescent="0.25">
      <c r="D5809" s="33"/>
      <c r="F5809" s="206"/>
      <c r="H5809" s="39"/>
    </row>
    <row r="5810" spans="4:8" x14ac:dyDescent="0.25">
      <c r="D5810" s="33"/>
      <c r="F5810" s="206"/>
      <c r="H5810" s="39"/>
    </row>
    <row r="5811" spans="4:8" x14ac:dyDescent="0.25">
      <c r="D5811" s="33"/>
      <c r="F5811" s="206"/>
      <c r="H5811" s="39"/>
    </row>
    <row r="5812" spans="4:8" x14ac:dyDescent="0.25">
      <c r="D5812" s="33"/>
      <c r="F5812" s="206"/>
      <c r="H5812" s="39"/>
    </row>
    <row r="5813" spans="4:8" x14ac:dyDescent="0.25">
      <c r="D5813" s="33"/>
      <c r="F5813" s="206"/>
      <c r="H5813" s="39"/>
    </row>
    <row r="5814" spans="4:8" x14ac:dyDescent="0.25">
      <c r="D5814" s="33"/>
      <c r="F5814" s="206"/>
      <c r="H5814" s="39"/>
    </row>
    <row r="5815" spans="4:8" x14ac:dyDescent="0.25">
      <c r="D5815" s="33"/>
      <c r="F5815" s="206"/>
      <c r="H5815" s="39"/>
    </row>
    <row r="5816" spans="4:8" x14ac:dyDescent="0.25">
      <c r="D5816" s="33"/>
      <c r="F5816" s="206"/>
      <c r="H5816" s="39"/>
    </row>
    <row r="5817" spans="4:8" x14ac:dyDescent="0.25">
      <c r="D5817" s="33"/>
      <c r="F5817" s="206"/>
      <c r="H5817" s="39"/>
    </row>
    <row r="5818" spans="4:8" x14ac:dyDescent="0.25">
      <c r="D5818" s="33"/>
      <c r="F5818" s="206"/>
      <c r="H5818" s="39"/>
    </row>
    <row r="5819" spans="4:8" x14ac:dyDescent="0.25">
      <c r="D5819" s="33"/>
      <c r="F5819" s="206"/>
      <c r="H5819" s="39"/>
    </row>
    <row r="5820" spans="4:8" x14ac:dyDescent="0.25">
      <c r="D5820" s="33"/>
      <c r="F5820" s="206"/>
      <c r="H5820" s="39"/>
    </row>
    <row r="5821" spans="4:8" x14ac:dyDescent="0.25">
      <c r="D5821" s="33"/>
      <c r="F5821" s="206"/>
      <c r="H5821" s="39"/>
    </row>
    <row r="5822" spans="4:8" x14ac:dyDescent="0.25">
      <c r="D5822" s="33"/>
      <c r="F5822" s="206"/>
      <c r="H5822" s="39"/>
    </row>
    <row r="5823" spans="4:8" x14ac:dyDescent="0.25">
      <c r="D5823" s="33"/>
      <c r="F5823" s="206"/>
      <c r="H5823" s="39"/>
    </row>
    <row r="5824" spans="4:8" x14ac:dyDescent="0.25">
      <c r="D5824" s="33"/>
      <c r="F5824" s="206"/>
      <c r="H5824" s="39"/>
    </row>
    <row r="5825" spans="4:8" x14ac:dyDescent="0.25">
      <c r="D5825" s="33"/>
      <c r="F5825" s="206"/>
      <c r="H5825" s="39"/>
    </row>
    <row r="5826" spans="4:8" x14ac:dyDescent="0.25">
      <c r="D5826" s="33"/>
      <c r="F5826" s="206"/>
      <c r="H5826" s="39"/>
    </row>
    <row r="5827" spans="4:8" x14ac:dyDescent="0.25">
      <c r="D5827" s="33"/>
      <c r="F5827" s="206"/>
      <c r="H5827" s="39"/>
    </row>
    <row r="5828" spans="4:8" x14ac:dyDescent="0.25">
      <c r="D5828" s="33"/>
      <c r="F5828" s="206"/>
      <c r="H5828" s="39"/>
    </row>
    <row r="5829" spans="4:8" x14ac:dyDescent="0.25">
      <c r="D5829" s="33"/>
      <c r="F5829" s="206"/>
      <c r="H5829" s="39"/>
    </row>
    <row r="5830" spans="4:8" x14ac:dyDescent="0.25">
      <c r="D5830" s="33"/>
      <c r="F5830" s="206"/>
      <c r="H5830" s="39"/>
    </row>
    <row r="5831" spans="4:8" x14ac:dyDescent="0.25">
      <c r="D5831" s="33"/>
      <c r="F5831" s="206"/>
      <c r="H5831" s="39"/>
    </row>
    <row r="5832" spans="4:8" x14ac:dyDescent="0.25">
      <c r="D5832" s="33"/>
      <c r="F5832" s="206"/>
      <c r="H5832" s="39"/>
    </row>
    <row r="5833" spans="4:8" x14ac:dyDescent="0.25">
      <c r="D5833" s="33"/>
      <c r="F5833" s="206"/>
      <c r="H5833" s="39"/>
    </row>
    <row r="5834" spans="4:8" x14ac:dyDescent="0.25">
      <c r="D5834" s="33"/>
      <c r="F5834" s="206"/>
      <c r="H5834" s="39"/>
    </row>
    <row r="5835" spans="4:8" x14ac:dyDescent="0.25">
      <c r="D5835" s="33"/>
      <c r="F5835" s="206"/>
      <c r="H5835" s="39"/>
    </row>
    <row r="5836" spans="4:8" x14ac:dyDescent="0.25">
      <c r="D5836" s="33"/>
      <c r="F5836" s="206"/>
      <c r="H5836" s="39"/>
    </row>
    <row r="5837" spans="4:8" x14ac:dyDescent="0.25">
      <c r="D5837" s="33"/>
      <c r="F5837" s="206"/>
      <c r="H5837" s="39"/>
    </row>
    <row r="5838" spans="4:8" x14ac:dyDescent="0.25">
      <c r="D5838" s="33"/>
      <c r="F5838" s="206"/>
      <c r="H5838" s="39"/>
    </row>
    <row r="5839" spans="4:8" x14ac:dyDescent="0.25">
      <c r="D5839" s="33"/>
      <c r="F5839" s="206"/>
      <c r="H5839" s="39"/>
    </row>
    <row r="5840" spans="4:8" x14ac:dyDescent="0.25">
      <c r="D5840" s="33"/>
      <c r="F5840" s="206"/>
      <c r="H5840" s="39"/>
    </row>
    <row r="5841" spans="4:8" x14ac:dyDescent="0.25">
      <c r="D5841" s="33"/>
      <c r="F5841" s="206"/>
      <c r="H5841" s="39"/>
    </row>
    <row r="5842" spans="4:8" x14ac:dyDescent="0.25">
      <c r="D5842" s="33"/>
      <c r="F5842" s="206"/>
      <c r="H5842" s="39"/>
    </row>
    <row r="5843" spans="4:8" x14ac:dyDescent="0.25">
      <c r="D5843" s="33"/>
      <c r="F5843" s="206"/>
      <c r="H5843" s="39"/>
    </row>
    <row r="5844" spans="4:8" x14ac:dyDescent="0.25">
      <c r="D5844" s="33"/>
      <c r="F5844" s="206"/>
      <c r="H5844" s="39"/>
    </row>
    <row r="5845" spans="4:8" x14ac:dyDescent="0.25">
      <c r="D5845" s="33"/>
      <c r="F5845" s="206"/>
      <c r="H5845" s="39"/>
    </row>
    <row r="5846" spans="4:8" x14ac:dyDescent="0.25">
      <c r="D5846" s="33"/>
      <c r="F5846" s="206"/>
      <c r="H5846" s="39"/>
    </row>
    <row r="5847" spans="4:8" x14ac:dyDescent="0.25">
      <c r="D5847" s="33"/>
      <c r="F5847" s="206"/>
      <c r="H5847" s="39"/>
    </row>
    <row r="5848" spans="4:8" x14ac:dyDescent="0.25">
      <c r="D5848" s="33"/>
      <c r="F5848" s="206"/>
      <c r="H5848" s="39"/>
    </row>
    <row r="5849" spans="4:8" x14ac:dyDescent="0.25">
      <c r="D5849" s="33"/>
      <c r="F5849" s="206"/>
      <c r="H5849" s="39"/>
    </row>
    <row r="5850" spans="4:8" x14ac:dyDescent="0.25">
      <c r="D5850" s="33"/>
      <c r="F5850" s="206"/>
      <c r="H5850" s="39"/>
    </row>
    <row r="5851" spans="4:8" x14ac:dyDescent="0.25">
      <c r="D5851" s="33"/>
      <c r="F5851" s="206"/>
      <c r="H5851" s="39"/>
    </row>
    <row r="5852" spans="4:8" x14ac:dyDescent="0.25">
      <c r="D5852" s="33"/>
      <c r="F5852" s="206"/>
      <c r="H5852" s="39"/>
    </row>
    <row r="5853" spans="4:8" x14ac:dyDescent="0.25">
      <c r="D5853" s="33"/>
      <c r="F5853" s="206"/>
      <c r="H5853" s="39"/>
    </row>
    <row r="5854" spans="4:8" x14ac:dyDescent="0.25">
      <c r="D5854" s="33"/>
      <c r="F5854" s="206"/>
      <c r="H5854" s="39"/>
    </row>
    <row r="5855" spans="4:8" x14ac:dyDescent="0.25">
      <c r="D5855" s="33"/>
      <c r="F5855" s="206"/>
      <c r="H5855" s="39"/>
    </row>
    <row r="5856" spans="4:8" x14ac:dyDescent="0.25">
      <c r="D5856" s="33"/>
      <c r="F5856" s="206"/>
      <c r="H5856" s="39"/>
    </row>
    <row r="5857" spans="4:8" x14ac:dyDescent="0.25">
      <c r="D5857" s="33"/>
      <c r="F5857" s="206"/>
      <c r="H5857" s="39"/>
    </row>
    <row r="5858" spans="4:8" x14ac:dyDescent="0.25">
      <c r="D5858" s="33"/>
      <c r="F5858" s="206"/>
      <c r="H5858" s="39"/>
    </row>
    <row r="5859" spans="4:8" x14ac:dyDescent="0.25">
      <c r="D5859" s="33"/>
      <c r="F5859" s="206"/>
      <c r="H5859" s="39"/>
    </row>
    <row r="5860" spans="4:8" x14ac:dyDescent="0.25">
      <c r="D5860" s="33"/>
      <c r="F5860" s="206"/>
      <c r="H5860" s="39"/>
    </row>
    <row r="5861" spans="4:8" x14ac:dyDescent="0.25">
      <c r="D5861" s="33"/>
      <c r="F5861" s="206"/>
      <c r="H5861" s="39"/>
    </row>
    <row r="5862" spans="4:8" x14ac:dyDescent="0.25">
      <c r="D5862" s="33"/>
      <c r="F5862" s="206"/>
      <c r="H5862" s="39"/>
    </row>
    <row r="5863" spans="4:8" x14ac:dyDescent="0.25">
      <c r="D5863" s="33"/>
      <c r="F5863" s="206"/>
      <c r="H5863" s="39"/>
    </row>
    <row r="5864" spans="4:8" x14ac:dyDescent="0.25">
      <c r="D5864" s="33"/>
      <c r="F5864" s="206"/>
      <c r="H5864" s="39"/>
    </row>
    <row r="5865" spans="4:8" x14ac:dyDescent="0.25">
      <c r="D5865" s="33"/>
      <c r="F5865" s="206"/>
      <c r="H5865" s="39"/>
    </row>
    <row r="5866" spans="4:8" x14ac:dyDescent="0.25">
      <c r="D5866" s="33"/>
      <c r="F5866" s="206"/>
      <c r="H5866" s="39"/>
    </row>
    <row r="5867" spans="4:8" x14ac:dyDescent="0.25">
      <c r="D5867" s="33"/>
      <c r="F5867" s="206"/>
      <c r="H5867" s="39"/>
    </row>
    <row r="5868" spans="4:8" x14ac:dyDescent="0.25">
      <c r="D5868" s="33"/>
      <c r="F5868" s="206"/>
      <c r="H5868" s="39"/>
    </row>
    <row r="5869" spans="4:8" x14ac:dyDescent="0.25">
      <c r="D5869" s="33"/>
      <c r="F5869" s="206"/>
      <c r="H5869" s="39"/>
    </row>
    <row r="5870" spans="4:8" x14ac:dyDescent="0.25">
      <c r="D5870" s="33"/>
      <c r="F5870" s="206"/>
      <c r="H5870" s="39"/>
    </row>
    <row r="5871" spans="4:8" x14ac:dyDescent="0.25">
      <c r="D5871" s="33"/>
      <c r="F5871" s="206"/>
      <c r="H5871" s="39"/>
    </row>
    <row r="5872" spans="4:8" x14ac:dyDescent="0.25">
      <c r="D5872" s="33"/>
      <c r="F5872" s="206"/>
      <c r="H5872" s="39"/>
    </row>
    <row r="5873" spans="4:8" x14ac:dyDescent="0.25">
      <c r="D5873" s="33"/>
      <c r="F5873" s="206"/>
      <c r="H5873" s="39"/>
    </row>
    <row r="5874" spans="4:8" x14ac:dyDescent="0.25">
      <c r="D5874" s="33"/>
      <c r="F5874" s="206"/>
      <c r="H5874" s="39"/>
    </row>
    <row r="5875" spans="4:8" x14ac:dyDescent="0.25">
      <c r="D5875" s="33"/>
      <c r="F5875" s="206"/>
      <c r="H5875" s="39"/>
    </row>
    <row r="5876" spans="4:8" x14ac:dyDescent="0.25">
      <c r="D5876" s="33"/>
      <c r="F5876" s="206"/>
      <c r="H5876" s="39"/>
    </row>
    <row r="5877" spans="4:8" x14ac:dyDescent="0.25">
      <c r="D5877" s="33"/>
      <c r="F5877" s="206"/>
      <c r="H5877" s="39"/>
    </row>
    <row r="5878" spans="4:8" x14ac:dyDescent="0.25">
      <c r="D5878" s="33"/>
      <c r="F5878" s="206"/>
      <c r="H5878" s="39"/>
    </row>
    <row r="5879" spans="4:8" x14ac:dyDescent="0.25">
      <c r="D5879" s="33"/>
      <c r="F5879" s="206"/>
      <c r="H5879" s="39"/>
    </row>
    <row r="5880" spans="4:8" x14ac:dyDescent="0.25">
      <c r="D5880" s="33"/>
      <c r="F5880" s="206"/>
      <c r="H5880" s="39"/>
    </row>
    <row r="5881" spans="4:8" x14ac:dyDescent="0.25">
      <c r="D5881" s="33"/>
      <c r="F5881" s="206"/>
      <c r="H5881" s="39"/>
    </row>
    <row r="5882" spans="4:8" x14ac:dyDescent="0.25">
      <c r="D5882" s="33"/>
      <c r="F5882" s="206"/>
      <c r="H5882" s="39"/>
    </row>
    <row r="5883" spans="4:8" x14ac:dyDescent="0.25">
      <c r="D5883" s="33"/>
      <c r="F5883" s="206"/>
      <c r="H5883" s="39"/>
    </row>
    <row r="5884" spans="4:8" x14ac:dyDescent="0.25">
      <c r="D5884" s="33"/>
      <c r="F5884" s="206"/>
      <c r="H5884" s="39"/>
    </row>
    <row r="5885" spans="4:8" x14ac:dyDescent="0.25">
      <c r="D5885" s="33"/>
      <c r="F5885" s="206"/>
      <c r="H5885" s="39"/>
    </row>
    <row r="5886" spans="4:8" x14ac:dyDescent="0.25">
      <c r="D5886" s="33"/>
      <c r="F5886" s="206"/>
      <c r="H5886" s="39"/>
    </row>
    <row r="5887" spans="4:8" x14ac:dyDescent="0.25">
      <c r="D5887" s="33"/>
      <c r="F5887" s="206"/>
      <c r="H5887" s="39"/>
    </row>
    <row r="5888" spans="4:8" x14ac:dyDescent="0.25">
      <c r="D5888" s="33"/>
      <c r="F5888" s="206"/>
      <c r="H5888" s="39"/>
    </row>
    <row r="5889" spans="4:8" x14ac:dyDescent="0.25">
      <c r="D5889" s="33"/>
      <c r="F5889" s="206"/>
      <c r="H5889" s="39"/>
    </row>
    <row r="5890" spans="4:8" x14ac:dyDescent="0.25">
      <c r="D5890" s="33"/>
      <c r="F5890" s="206"/>
      <c r="H5890" s="39"/>
    </row>
    <row r="5891" spans="4:8" x14ac:dyDescent="0.25">
      <c r="D5891" s="33"/>
      <c r="F5891" s="206"/>
      <c r="H5891" s="39"/>
    </row>
    <row r="5892" spans="4:8" x14ac:dyDescent="0.25">
      <c r="D5892" s="33"/>
      <c r="F5892" s="206"/>
      <c r="H5892" s="39"/>
    </row>
    <row r="5893" spans="4:8" x14ac:dyDescent="0.25">
      <c r="D5893" s="33"/>
      <c r="F5893" s="206"/>
      <c r="H5893" s="39"/>
    </row>
    <row r="5894" spans="4:8" x14ac:dyDescent="0.25">
      <c r="D5894" s="33"/>
      <c r="F5894" s="206"/>
      <c r="H5894" s="39"/>
    </row>
    <row r="5895" spans="4:8" x14ac:dyDescent="0.25">
      <c r="D5895" s="33"/>
      <c r="F5895" s="206"/>
      <c r="H5895" s="39"/>
    </row>
    <row r="5896" spans="4:8" x14ac:dyDescent="0.25">
      <c r="D5896" s="33"/>
      <c r="F5896" s="206"/>
      <c r="H5896" s="39"/>
    </row>
    <row r="5897" spans="4:8" x14ac:dyDescent="0.25">
      <c r="D5897" s="33"/>
      <c r="F5897" s="206"/>
      <c r="H5897" s="39"/>
    </row>
    <row r="5898" spans="4:8" x14ac:dyDescent="0.25">
      <c r="D5898" s="33"/>
      <c r="F5898" s="206"/>
      <c r="H5898" s="39"/>
    </row>
    <row r="5899" spans="4:8" x14ac:dyDescent="0.25">
      <c r="D5899" s="33"/>
      <c r="F5899" s="206"/>
      <c r="H5899" s="39"/>
    </row>
    <row r="5900" spans="4:8" x14ac:dyDescent="0.25">
      <c r="D5900" s="33"/>
      <c r="F5900" s="206"/>
      <c r="H5900" s="39"/>
    </row>
    <row r="5901" spans="4:8" x14ac:dyDescent="0.25">
      <c r="D5901" s="33"/>
      <c r="F5901" s="206"/>
      <c r="H5901" s="39"/>
    </row>
    <row r="5902" spans="4:8" x14ac:dyDescent="0.25">
      <c r="D5902" s="33"/>
      <c r="F5902" s="206"/>
      <c r="H5902" s="39"/>
    </row>
    <row r="5903" spans="4:8" x14ac:dyDescent="0.25">
      <c r="D5903" s="33"/>
      <c r="F5903" s="206"/>
      <c r="H5903" s="39"/>
    </row>
    <row r="5904" spans="4:8" x14ac:dyDescent="0.25">
      <c r="D5904" s="33"/>
      <c r="F5904" s="206"/>
      <c r="H5904" s="39"/>
    </row>
    <row r="5905" spans="4:8" x14ac:dyDescent="0.25">
      <c r="D5905" s="33"/>
      <c r="F5905" s="206"/>
      <c r="H5905" s="39"/>
    </row>
    <row r="5906" spans="4:8" x14ac:dyDescent="0.25">
      <c r="D5906" s="33"/>
      <c r="F5906" s="206"/>
      <c r="H5906" s="39"/>
    </row>
    <row r="5907" spans="4:8" x14ac:dyDescent="0.25">
      <c r="D5907" s="33"/>
      <c r="F5907" s="206"/>
      <c r="H5907" s="39"/>
    </row>
    <row r="5908" spans="4:8" x14ac:dyDescent="0.25">
      <c r="D5908" s="33"/>
      <c r="F5908" s="206"/>
      <c r="H5908" s="39"/>
    </row>
    <row r="5909" spans="4:8" x14ac:dyDescent="0.25">
      <c r="D5909" s="33"/>
      <c r="F5909" s="206"/>
      <c r="H5909" s="39"/>
    </row>
    <row r="5910" spans="4:8" x14ac:dyDescent="0.25">
      <c r="D5910" s="33"/>
      <c r="F5910" s="206"/>
      <c r="H5910" s="39"/>
    </row>
    <row r="5911" spans="4:8" x14ac:dyDescent="0.25">
      <c r="D5911" s="33"/>
      <c r="F5911" s="206"/>
      <c r="H5911" s="39"/>
    </row>
    <row r="5912" spans="4:8" x14ac:dyDescent="0.25">
      <c r="D5912" s="33"/>
      <c r="F5912" s="206"/>
      <c r="H5912" s="39"/>
    </row>
    <row r="5913" spans="4:8" x14ac:dyDescent="0.25">
      <c r="D5913" s="33"/>
      <c r="F5913" s="206"/>
      <c r="H5913" s="39"/>
    </row>
    <row r="5914" spans="4:8" x14ac:dyDescent="0.25">
      <c r="D5914" s="33"/>
      <c r="F5914" s="206"/>
      <c r="H5914" s="39"/>
    </row>
    <row r="5915" spans="4:8" x14ac:dyDescent="0.25">
      <c r="D5915" s="33"/>
      <c r="F5915" s="206"/>
      <c r="H5915" s="39"/>
    </row>
    <row r="5916" spans="4:8" x14ac:dyDescent="0.25">
      <c r="D5916" s="33"/>
      <c r="F5916" s="206"/>
      <c r="H5916" s="39"/>
    </row>
    <row r="5917" spans="4:8" x14ac:dyDescent="0.25">
      <c r="D5917" s="33"/>
      <c r="F5917" s="206"/>
      <c r="H5917" s="39"/>
    </row>
    <row r="5918" spans="4:8" x14ac:dyDescent="0.25">
      <c r="D5918" s="33"/>
      <c r="F5918" s="206"/>
      <c r="H5918" s="39"/>
    </row>
    <row r="5919" spans="4:8" x14ac:dyDescent="0.25">
      <c r="D5919" s="33"/>
      <c r="F5919" s="206"/>
      <c r="H5919" s="39"/>
    </row>
    <row r="5920" spans="4:8" x14ac:dyDescent="0.25">
      <c r="D5920" s="33"/>
      <c r="F5920" s="206"/>
      <c r="H5920" s="39"/>
    </row>
    <row r="5921" spans="4:8" x14ac:dyDescent="0.25">
      <c r="D5921" s="33"/>
      <c r="F5921" s="206"/>
      <c r="H5921" s="39"/>
    </row>
    <row r="5922" spans="4:8" x14ac:dyDescent="0.25">
      <c r="D5922" s="33"/>
      <c r="F5922" s="206"/>
      <c r="H5922" s="39"/>
    </row>
    <row r="5923" spans="4:8" x14ac:dyDescent="0.25">
      <c r="D5923" s="33"/>
      <c r="F5923" s="206"/>
      <c r="H5923" s="39"/>
    </row>
    <row r="5924" spans="4:8" x14ac:dyDescent="0.25">
      <c r="D5924" s="33"/>
      <c r="F5924" s="206"/>
      <c r="H5924" s="39"/>
    </row>
    <row r="5925" spans="4:8" x14ac:dyDescent="0.25">
      <c r="D5925" s="33"/>
      <c r="F5925" s="206"/>
      <c r="H5925" s="39"/>
    </row>
    <row r="5926" spans="4:8" x14ac:dyDescent="0.25">
      <c r="D5926" s="33"/>
      <c r="F5926" s="206"/>
      <c r="H5926" s="39"/>
    </row>
    <row r="5927" spans="4:8" x14ac:dyDescent="0.25">
      <c r="D5927" s="33"/>
      <c r="F5927" s="206"/>
      <c r="H5927" s="39"/>
    </row>
    <row r="5928" spans="4:8" x14ac:dyDescent="0.25">
      <c r="D5928" s="33"/>
      <c r="F5928" s="206"/>
      <c r="H5928" s="39"/>
    </row>
    <row r="5929" spans="4:8" x14ac:dyDescent="0.25">
      <c r="D5929" s="33"/>
      <c r="F5929" s="206"/>
      <c r="H5929" s="39"/>
    </row>
    <row r="5930" spans="4:8" x14ac:dyDescent="0.25">
      <c r="D5930" s="33"/>
      <c r="F5930" s="206"/>
      <c r="H5930" s="39"/>
    </row>
    <row r="5931" spans="4:8" x14ac:dyDescent="0.25">
      <c r="D5931" s="33"/>
      <c r="F5931" s="206"/>
      <c r="H5931" s="39"/>
    </row>
    <row r="5932" spans="4:8" x14ac:dyDescent="0.25">
      <c r="D5932" s="33"/>
      <c r="F5932" s="206"/>
      <c r="H5932" s="39"/>
    </row>
    <row r="5933" spans="4:8" x14ac:dyDescent="0.25">
      <c r="D5933" s="33"/>
      <c r="F5933" s="206"/>
      <c r="H5933" s="39"/>
    </row>
    <row r="5934" spans="4:8" x14ac:dyDescent="0.25">
      <c r="D5934" s="33"/>
      <c r="F5934" s="206"/>
      <c r="H5934" s="39"/>
    </row>
    <row r="5935" spans="4:8" x14ac:dyDescent="0.25">
      <c r="D5935" s="33"/>
      <c r="F5935" s="206"/>
      <c r="H5935" s="39"/>
    </row>
    <row r="5936" spans="4:8" x14ac:dyDescent="0.25">
      <c r="D5936" s="33"/>
      <c r="F5936" s="206"/>
      <c r="H5936" s="39"/>
    </row>
    <row r="5937" spans="4:8" x14ac:dyDescent="0.25">
      <c r="D5937" s="33"/>
      <c r="F5937" s="206"/>
      <c r="H5937" s="39"/>
    </row>
    <row r="5938" spans="4:8" x14ac:dyDescent="0.25">
      <c r="D5938" s="33"/>
      <c r="F5938" s="206"/>
      <c r="H5938" s="39"/>
    </row>
    <row r="5939" spans="4:8" x14ac:dyDescent="0.25">
      <c r="D5939" s="33"/>
      <c r="F5939" s="206"/>
      <c r="H5939" s="39"/>
    </row>
    <row r="5940" spans="4:8" x14ac:dyDescent="0.25">
      <c r="D5940" s="33"/>
      <c r="F5940" s="206"/>
      <c r="H5940" s="39"/>
    </row>
    <row r="5941" spans="4:8" x14ac:dyDescent="0.25">
      <c r="D5941" s="33"/>
      <c r="F5941" s="206"/>
      <c r="H5941" s="39"/>
    </row>
    <row r="5942" spans="4:8" x14ac:dyDescent="0.25">
      <c r="D5942" s="33"/>
      <c r="F5942" s="206"/>
      <c r="H5942" s="39"/>
    </row>
    <row r="5943" spans="4:8" x14ac:dyDescent="0.25">
      <c r="D5943" s="33"/>
      <c r="F5943" s="206"/>
      <c r="H5943" s="39"/>
    </row>
    <row r="5944" spans="4:8" x14ac:dyDescent="0.25">
      <c r="D5944" s="33"/>
      <c r="F5944" s="206"/>
      <c r="H5944" s="39"/>
    </row>
    <row r="5945" spans="4:8" x14ac:dyDescent="0.25">
      <c r="D5945" s="33"/>
      <c r="F5945" s="206"/>
      <c r="H5945" s="39"/>
    </row>
    <row r="5946" spans="4:8" x14ac:dyDescent="0.25">
      <c r="D5946" s="33"/>
      <c r="F5946" s="206"/>
      <c r="H5946" s="39"/>
    </row>
    <row r="5947" spans="4:8" x14ac:dyDescent="0.25">
      <c r="D5947" s="33"/>
      <c r="F5947" s="206"/>
      <c r="H5947" s="39"/>
    </row>
    <row r="5948" spans="4:8" x14ac:dyDescent="0.25">
      <c r="D5948" s="33"/>
      <c r="F5948" s="206"/>
      <c r="H5948" s="39"/>
    </row>
    <row r="5949" spans="4:8" x14ac:dyDescent="0.25">
      <c r="D5949" s="33"/>
      <c r="F5949" s="206"/>
      <c r="H5949" s="39"/>
    </row>
    <row r="5950" spans="4:8" x14ac:dyDescent="0.25">
      <c r="D5950" s="33"/>
      <c r="F5950" s="206"/>
      <c r="H5950" s="39"/>
    </row>
    <row r="5951" spans="4:8" x14ac:dyDescent="0.25">
      <c r="D5951" s="33"/>
      <c r="F5951" s="206"/>
      <c r="H5951" s="39"/>
    </row>
    <row r="5952" spans="4:8" x14ac:dyDescent="0.25">
      <c r="D5952" s="33"/>
      <c r="F5952" s="206"/>
      <c r="H5952" s="39"/>
    </row>
    <row r="5953" spans="4:8" x14ac:dyDescent="0.25">
      <c r="D5953" s="33"/>
      <c r="F5953" s="206"/>
      <c r="H5953" s="39"/>
    </row>
    <row r="5954" spans="4:8" x14ac:dyDescent="0.25">
      <c r="D5954" s="33"/>
      <c r="F5954" s="206"/>
      <c r="H5954" s="39"/>
    </row>
    <row r="5955" spans="4:8" x14ac:dyDescent="0.25">
      <c r="D5955" s="33"/>
      <c r="F5955" s="206"/>
      <c r="H5955" s="39"/>
    </row>
    <row r="5956" spans="4:8" x14ac:dyDescent="0.25">
      <c r="D5956" s="33"/>
      <c r="F5956" s="206"/>
      <c r="H5956" s="39"/>
    </row>
    <row r="5957" spans="4:8" x14ac:dyDescent="0.25">
      <c r="D5957" s="33"/>
      <c r="F5957" s="206"/>
      <c r="H5957" s="39"/>
    </row>
    <row r="5958" spans="4:8" x14ac:dyDescent="0.25">
      <c r="D5958" s="33"/>
      <c r="F5958" s="206"/>
      <c r="H5958" s="39"/>
    </row>
    <row r="5959" spans="4:8" x14ac:dyDescent="0.25">
      <c r="D5959" s="33"/>
      <c r="F5959" s="206"/>
      <c r="H5959" s="39"/>
    </row>
    <row r="5960" spans="4:8" x14ac:dyDescent="0.25">
      <c r="D5960" s="33"/>
      <c r="F5960" s="206"/>
      <c r="H5960" s="39"/>
    </row>
    <row r="5961" spans="4:8" x14ac:dyDescent="0.25">
      <c r="D5961" s="33"/>
      <c r="F5961" s="206"/>
      <c r="H5961" s="39"/>
    </row>
    <row r="5962" spans="4:8" x14ac:dyDescent="0.25">
      <c r="D5962" s="33"/>
      <c r="F5962" s="206"/>
      <c r="H5962" s="39"/>
    </row>
    <row r="5963" spans="4:8" x14ac:dyDescent="0.25">
      <c r="D5963" s="33"/>
      <c r="F5963" s="206"/>
      <c r="H5963" s="39"/>
    </row>
    <row r="5964" spans="4:8" x14ac:dyDescent="0.25">
      <c r="D5964" s="33"/>
      <c r="F5964" s="206"/>
      <c r="H5964" s="39"/>
    </row>
    <row r="5965" spans="4:8" x14ac:dyDescent="0.25">
      <c r="D5965" s="33"/>
      <c r="F5965" s="206"/>
      <c r="H5965" s="39"/>
    </row>
    <row r="5966" spans="4:8" x14ac:dyDescent="0.25">
      <c r="D5966" s="33"/>
      <c r="F5966" s="206"/>
      <c r="H5966" s="39"/>
    </row>
    <row r="5967" spans="4:8" x14ac:dyDescent="0.25">
      <c r="D5967" s="33"/>
      <c r="F5967" s="206"/>
      <c r="H5967" s="39"/>
    </row>
    <row r="5968" spans="4:8" x14ac:dyDescent="0.25">
      <c r="D5968" s="33"/>
      <c r="F5968" s="206"/>
      <c r="H5968" s="39"/>
    </row>
    <row r="5969" spans="4:8" x14ac:dyDescent="0.25">
      <c r="D5969" s="33"/>
      <c r="F5969" s="206"/>
      <c r="H5969" s="39"/>
    </row>
    <row r="5970" spans="4:8" x14ac:dyDescent="0.25">
      <c r="D5970" s="33"/>
      <c r="F5970" s="206"/>
      <c r="H5970" s="39"/>
    </row>
    <row r="5971" spans="4:8" x14ac:dyDescent="0.25">
      <c r="D5971" s="33"/>
      <c r="F5971" s="206"/>
      <c r="H5971" s="39"/>
    </row>
    <row r="5972" spans="4:8" x14ac:dyDescent="0.25">
      <c r="D5972" s="33"/>
      <c r="F5972" s="206"/>
      <c r="H5972" s="39"/>
    </row>
    <row r="5973" spans="4:8" x14ac:dyDescent="0.25">
      <c r="D5973" s="33"/>
      <c r="F5973" s="206"/>
      <c r="H5973" s="39"/>
    </row>
    <row r="5974" spans="4:8" x14ac:dyDescent="0.25">
      <c r="D5974" s="33"/>
      <c r="F5974" s="206"/>
      <c r="H5974" s="39"/>
    </row>
    <row r="5975" spans="4:8" x14ac:dyDescent="0.25">
      <c r="D5975" s="33"/>
      <c r="F5975" s="206"/>
      <c r="H5975" s="39"/>
    </row>
    <row r="5976" spans="4:8" x14ac:dyDescent="0.25">
      <c r="D5976" s="33"/>
      <c r="F5976" s="206"/>
      <c r="H5976" s="39"/>
    </row>
    <row r="5977" spans="4:8" x14ac:dyDescent="0.25">
      <c r="D5977" s="33"/>
      <c r="F5977" s="206"/>
      <c r="H5977" s="39"/>
    </row>
    <row r="5978" spans="4:8" x14ac:dyDescent="0.25">
      <c r="D5978" s="33"/>
      <c r="F5978" s="206"/>
      <c r="H5978" s="39"/>
    </row>
    <row r="5979" spans="4:8" x14ac:dyDescent="0.25">
      <c r="D5979" s="33"/>
      <c r="F5979" s="206"/>
      <c r="H5979" s="39"/>
    </row>
    <row r="5980" spans="4:8" x14ac:dyDescent="0.25">
      <c r="D5980" s="33"/>
      <c r="F5980" s="206"/>
      <c r="H5980" s="39"/>
    </row>
    <row r="5981" spans="4:8" x14ac:dyDescent="0.25">
      <c r="D5981" s="33"/>
      <c r="F5981" s="206"/>
      <c r="H5981" s="39"/>
    </row>
    <row r="5982" spans="4:8" x14ac:dyDescent="0.25">
      <c r="D5982" s="33"/>
      <c r="F5982" s="206"/>
      <c r="H5982" s="39"/>
    </row>
    <row r="5983" spans="4:8" x14ac:dyDescent="0.25">
      <c r="D5983" s="33"/>
      <c r="F5983" s="206"/>
      <c r="H5983" s="39"/>
    </row>
    <row r="5984" spans="4:8" x14ac:dyDescent="0.25">
      <c r="D5984" s="33"/>
      <c r="F5984" s="206"/>
      <c r="H5984" s="39"/>
    </row>
    <row r="5985" spans="4:8" x14ac:dyDescent="0.25">
      <c r="D5985" s="33"/>
      <c r="F5985" s="206"/>
      <c r="H5985" s="39"/>
    </row>
    <row r="5986" spans="4:8" x14ac:dyDescent="0.25">
      <c r="D5986" s="33"/>
      <c r="F5986" s="206"/>
      <c r="H5986" s="39"/>
    </row>
    <row r="5987" spans="4:8" x14ac:dyDescent="0.25">
      <c r="D5987" s="33"/>
      <c r="F5987" s="206"/>
      <c r="H5987" s="39"/>
    </row>
    <row r="5988" spans="4:8" x14ac:dyDescent="0.25">
      <c r="D5988" s="33"/>
      <c r="F5988" s="206"/>
      <c r="H5988" s="39"/>
    </row>
    <row r="5989" spans="4:8" x14ac:dyDescent="0.25">
      <c r="D5989" s="33"/>
      <c r="F5989" s="206"/>
      <c r="H5989" s="39"/>
    </row>
    <row r="5990" spans="4:8" x14ac:dyDescent="0.25">
      <c r="D5990" s="33"/>
      <c r="F5990" s="206"/>
      <c r="H5990" s="39"/>
    </row>
    <row r="5991" spans="4:8" x14ac:dyDescent="0.25">
      <c r="D5991" s="33"/>
      <c r="F5991" s="206"/>
      <c r="H5991" s="39"/>
    </row>
    <row r="5992" spans="4:8" x14ac:dyDescent="0.25">
      <c r="D5992" s="33"/>
      <c r="F5992" s="206"/>
      <c r="H5992" s="39"/>
    </row>
    <row r="5993" spans="4:8" x14ac:dyDescent="0.25">
      <c r="D5993" s="33"/>
      <c r="F5993" s="206"/>
      <c r="H5993" s="39"/>
    </row>
    <row r="5994" spans="4:8" x14ac:dyDescent="0.25">
      <c r="D5994" s="33"/>
      <c r="F5994" s="206"/>
      <c r="H5994" s="39"/>
    </row>
    <row r="5995" spans="4:8" x14ac:dyDescent="0.25">
      <c r="D5995" s="33"/>
      <c r="F5995" s="206"/>
      <c r="H5995" s="39"/>
    </row>
    <row r="5996" spans="4:8" x14ac:dyDescent="0.25">
      <c r="D5996" s="33"/>
      <c r="F5996" s="206"/>
      <c r="H5996" s="39"/>
    </row>
    <row r="5997" spans="4:8" x14ac:dyDescent="0.25">
      <c r="D5997" s="33"/>
      <c r="F5997" s="206"/>
      <c r="H5997" s="39"/>
    </row>
    <row r="5998" spans="4:8" x14ac:dyDescent="0.25">
      <c r="D5998" s="33"/>
      <c r="F5998" s="206"/>
      <c r="H5998" s="39"/>
    </row>
    <row r="5999" spans="4:8" x14ac:dyDescent="0.25">
      <c r="D5999" s="33"/>
      <c r="F5999" s="206"/>
      <c r="H5999" s="39"/>
    </row>
    <row r="6000" spans="4:8" x14ac:dyDescent="0.25">
      <c r="D6000" s="33"/>
      <c r="F6000" s="206"/>
      <c r="H6000" s="39"/>
    </row>
    <row r="6001" spans="4:8" x14ac:dyDescent="0.25">
      <c r="D6001" s="33"/>
      <c r="F6001" s="206"/>
      <c r="H6001" s="39"/>
    </row>
    <row r="6002" spans="4:8" x14ac:dyDescent="0.25">
      <c r="D6002" s="33"/>
      <c r="F6002" s="206"/>
      <c r="H6002" s="39"/>
    </row>
    <row r="6003" spans="4:8" x14ac:dyDescent="0.25">
      <c r="D6003" s="33"/>
      <c r="F6003" s="206"/>
      <c r="H6003" s="39"/>
    </row>
    <row r="6004" spans="4:8" x14ac:dyDescent="0.25">
      <c r="D6004" s="33"/>
      <c r="F6004" s="206"/>
      <c r="H6004" s="39"/>
    </row>
    <row r="6005" spans="4:8" x14ac:dyDescent="0.25">
      <c r="D6005" s="33"/>
      <c r="F6005" s="206"/>
      <c r="H6005" s="39"/>
    </row>
    <row r="6006" spans="4:8" x14ac:dyDescent="0.25">
      <c r="D6006" s="33"/>
      <c r="F6006" s="206"/>
      <c r="H6006" s="39"/>
    </row>
    <row r="6007" spans="4:8" x14ac:dyDescent="0.25">
      <c r="D6007" s="33"/>
      <c r="F6007" s="206"/>
      <c r="H6007" s="39"/>
    </row>
    <row r="6008" spans="4:8" x14ac:dyDescent="0.25">
      <c r="D6008" s="33"/>
      <c r="F6008" s="206"/>
      <c r="H6008" s="39"/>
    </row>
    <row r="6009" spans="4:8" x14ac:dyDescent="0.25">
      <c r="D6009" s="33"/>
      <c r="F6009" s="206"/>
      <c r="H6009" s="39"/>
    </row>
    <row r="6010" spans="4:8" x14ac:dyDescent="0.25">
      <c r="D6010" s="33"/>
      <c r="F6010" s="206"/>
      <c r="H6010" s="39"/>
    </row>
    <row r="6011" spans="4:8" x14ac:dyDescent="0.25">
      <c r="D6011" s="33"/>
      <c r="F6011" s="206"/>
      <c r="H6011" s="39"/>
    </row>
    <row r="6012" spans="4:8" x14ac:dyDescent="0.25">
      <c r="D6012" s="33"/>
      <c r="F6012" s="206"/>
      <c r="H6012" s="39"/>
    </row>
    <row r="6013" spans="4:8" x14ac:dyDescent="0.25">
      <c r="D6013" s="33"/>
      <c r="F6013" s="206"/>
      <c r="H6013" s="39"/>
    </row>
    <row r="6014" spans="4:8" x14ac:dyDescent="0.25">
      <c r="D6014" s="33"/>
      <c r="F6014" s="206"/>
      <c r="H6014" s="39"/>
    </row>
    <row r="6015" spans="4:8" x14ac:dyDescent="0.25">
      <c r="D6015" s="33"/>
      <c r="F6015" s="206"/>
      <c r="H6015" s="39"/>
    </row>
    <row r="6016" spans="4:8" x14ac:dyDescent="0.25">
      <c r="D6016" s="33"/>
      <c r="F6016" s="206"/>
      <c r="H6016" s="39"/>
    </row>
    <row r="6017" spans="4:8" x14ac:dyDescent="0.25">
      <c r="D6017" s="33"/>
      <c r="F6017" s="206"/>
      <c r="H6017" s="39"/>
    </row>
    <row r="6018" spans="4:8" x14ac:dyDescent="0.25">
      <c r="D6018" s="33"/>
      <c r="F6018" s="206"/>
      <c r="H6018" s="39"/>
    </row>
    <row r="6019" spans="4:8" x14ac:dyDescent="0.25">
      <c r="D6019" s="33"/>
      <c r="F6019" s="206"/>
      <c r="H6019" s="39"/>
    </row>
    <row r="6020" spans="4:8" x14ac:dyDescent="0.25">
      <c r="D6020" s="33"/>
      <c r="F6020" s="206"/>
      <c r="H6020" s="39"/>
    </row>
    <row r="6021" spans="4:8" x14ac:dyDescent="0.25">
      <c r="D6021" s="33"/>
      <c r="F6021" s="206"/>
      <c r="H6021" s="39"/>
    </row>
    <row r="6022" spans="4:8" x14ac:dyDescent="0.25">
      <c r="D6022" s="33"/>
      <c r="F6022" s="206"/>
      <c r="H6022" s="39"/>
    </row>
    <row r="6023" spans="4:8" x14ac:dyDescent="0.25">
      <c r="D6023" s="33"/>
      <c r="F6023" s="206"/>
      <c r="H6023" s="39"/>
    </row>
    <row r="6024" spans="4:8" x14ac:dyDescent="0.25">
      <c r="D6024" s="33"/>
      <c r="F6024" s="206"/>
      <c r="H6024" s="39"/>
    </row>
    <row r="6025" spans="4:8" x14ac:dyDescent="0.25">
      <c r="D6025" s="33"/>
      <c r="F6025" s="206"/>
      <c r="H6025" s="39"/>
    </row>
    <row r="6026" spans="4:8" x14ac:dyDescent="0.25">
      <c r="D6026" s="33"/>
      <c r="F6026" s="206"/>
      <c r="H6026" s="39"/>
    </row>
    <row r="6027" spans="4:8" x14ac:dyDescent="0.25">
      <c r="D6027" s="33"/>
      <c r="F6027" s="206"/>
      <c r="H6027" s="39"/>
    </row>
    <row r="6028" spans="4:8" x14ac:dyDescent="0.25">
      <c r="D6028" s="33"/>
      <c r="F6028" s="206"/>
      <c r="H6028" s="39"/>
    </row>
    <row r="6029" spans="4:8" x14ac:dyDescent="0.25">
      <c r="D6029" s="33"/>
      <c r="F6029" s="206"/>
      <c r="H6029" s="39"/>
    </row>
    <row r="6030" spans="4:8" x14ac:dyDescent="0.25">
      <c r="D6030" s="33"/>
      <c r="F6030" s="206"/>
      <c r="H6030" s="39"/>
    </row>
    <row r="6031" spans="4:8" x14ac:dyDescent="0.25">
      <c r="D6031" s="33"/>
      <c r="F6031" s="206"/>
      <c r="H6031" s="39"/>
    </row>
    <row r="6032" spans="4:8" x14ac:dyDescent="0.25">
      <c r="D6032" s="33"/>
      <c r="F6032" s="206"/>
      <c r="H6032" s="39"/>
    </row>
    <row r="6033" spans="4:8" x14ac:dyDescent="0.25">
      <c r="D6033" s="33"/>
      <c r="F6033" s="206"/>
      <c r="H6033" s="39"/>
    </row>
    <row r="6034" spans="4:8" x14ac:dyDescent="0.25">
      <c r="D6034" s="33"/>
      <c r="F6034" s="206"/>
      <c r="H6034" s="39"/>
    </row>
    <row r="6035" spans="4:8" x14ac:dyDescent="0.25">
      <c r="D6035" s="33"/>
      <c r="F6035" s="206"/>
      <c r="H6035" s="39"/>
    </row>
    <row r="6036" spans="4:8" x14ac:dyDescent="0.25">
      <c r="D6036" s="33"/>
      <c r="F6036" s="206"/>
      <c r="H6036" s="39"/>
    </row>
    <row r="6037" spans="4:8" x14ac:dyDescent="0.25">
      <c r="D6037" s="33"/>
      <c r="F6037" s="206"/>
      <c r="H6037" s="39"/>
    </row>
    <row r="6038" spans="4:8" x14ac:dyDescent="0.25">
      <c r="D6038" s="33"/>
      <c r="F6038" s="206"/>
      <c r="H6038" s="39"/>
    </row>
    <row r="6039" spans="4:8" x14ac:dyDescent="0.25">
      <c r="D6039" s="33"/>
      <c r="F6039" s="206"/>
      <c r="H6039" s="39"/>
    </row>
    <row r="6040" spans="4:8" x14ac:dyDescent="0.25">
      <c r="D6040" s="33"/>
      <c r="F6040" s="206"/>
      <c r="H6040" s="39"/>
    </row>
    <row r="6041" spans="4:8" x14ac:dyDescent="0.25">
      <c r="D6041" s="33"/>
      <c r="F6041" s="206"/>
      <c r="H6041" s="39"/>
    </row>
    <row r="6042" spans="4:8" x14ac:dyDescent="0.25">
      <c r="D6042" s="33"/>
      <c r="F6042" s="206"/>
      <c r="H6042" s="39"/>
    </row>
    <row r="6043" spans="4:8" x14ac:dyDescent="0.25">
      <c r="D6043" s="33"/>
      <c r="F6043" s="206"/>
      <c r="H6043" s="39"/>
    </row>
    <row r="6044" spans="4:8" x14ac:dyDescent="0.25">
      <c r="D6044" s="33"/>
      <c r="F6044" s="206"/>
      <c r="H6044" s="39"/>
    </row>
    <row r="6045" spans="4:8" x14ac:dyDescent="0.25">
      <c r="D6045" s="33"/>
      <c r="F6045" s="206"/>
      <c r="H6045" s="39"/>
    </row>
    <row r="6046" spans="4:8" x14ac:dyDescent="0.25">
      <c r="D6046" s="33"/>
      <c r="F6046" s="206"/>
      <c r="H6046" s="39"/>
    </row>
    <row r="6047" spans="4:8" x14ac:dyDescent="0.25">
      <c r="D6047" s="33"/>
      <c r="F6047" s="206"/>
      <c r="H6047" s="39"/>
    </row>
    <row r="6048" spans="4:8" x14ac:dyDescent="0.25">
      <c r="D6048" s="33"/>
      <c r="F6048" s="206"/>
      <c r="H6048" s="39"/>
    </row>
    <row r="6049" spans="4:8" x14ac:dyDescent="0.25">
      <c r="D6049" s="33"/>
      <c r="F6049" s="206"/>
      <c r="H6049" s="39"/>
    </row>
    <row r="6050" spans="4:8" x14ac:dyDescent="0.25">
      <c r="D6050" s="33"/>
      <c r="F6050" s="206"/>
      <c r="H6050" s="39"/>
    </row>
    <row r="6051" spans="4:8" x14ac:dyDescent="0.25">
      <c r="D6051" s="33"/>
      <c r="F6051" s="206"/>
      <c r="H6051" s="39"/>
    </row>
    <row r="6052" spans="4:8" x14ac:dyDescent="0.25">
      <c r="D6052" s="33"/>
      <c r="F6052" s="206"/>
      <c r="H6052" s="39"/>
    </row>
    <row r="6053" spans="4:8" x14ac:dyDescent="0.25">
      <c r="D6053" s="33"/>
      <c r="F6053" s="206"/>
      <c r="H6053" s="39"/>
    </row>
    <row r="6054" spans="4:8" x14ac:dyDescent="0.25">
      <c r="D6054" s="33"/>
      <c r="F6054" s="206"/>
      <c r="H6054" s="39"/>
    </row>
    <row r="6055" spans="4:8" x14ac:dyDescent="0.25">
      <c r="D6055" s="33"/>
      <c r="F6055" s="206"/>
      <c r="H6055" s="39"/>
    </row>
    <row r="6056" spans="4:8" x14ac:dyDescent="0.25">
      <c r="D6056" s="33"/>
      <c r="F6056" s="206"/>
      <c r="H6056" s="39"/>
    </row>
    <row r="6057" spans="4:8" x14ac:dyDescent="0.25">
      <c r="D6057" s="33"/>
      <c r="F6057" s="206"/>
      <c r="H6057" s="39"/>
    </row>
    <row r="6058" spans="4:8" x14ac:dyDescent="0.25">
      <c r="D6058" s="33"/>
      <c r="F6058" s="206"/>
      <c r="H6058" s="39"/>
    </row>
    <row r="6059" spans="4:8" x14ac:dyDescent="0.25">
      <c r="D6059" s="33"/>
      <c r="F6059" s="206"/>
      <c r="H6059" s="39"/>
    </row>
    <row r="6060" spans="4:8" x14ac:dyDescent="0.25">
      <c r="D6060" s="33"/>
      <c r="F6060" s="206"/>
      <c r="H6060" s="39"/>
    </row>
    <row r="6061" spans="4:8" x14ac:dyDescent="0.25">
      <c r="D6061" s="33"/>
      <c r="F6061" s="206"/>
      <c r="H6061" s="39"/>
    </row>
    <row r="6062" spans="4:8" x14ac:dyDescent="0.25">
      <c r="D6062" s="33"/>
      <c r="F6062" s="206"/>
      <c r="H6062" s="39"/>
    </row>
    <row r="6063" spans="4:8" x14ac:dyDescent="0.25">
      <c r="D6063" s="33"/>
      <c r="F6063" s="206"/>
      <c r="H6063" s="39"/>
    </row>
    <row r="6064" spans="4:8" x14ac:dyDescent="0.25">
      <c r="D6064" s="33"/>
      <c r="F6064" s="206"/>
      <c r="H6064" s="39"/>
    </row>
    <row r="6065" spans="4:8" x14ac:dyDescent="0.25">
      <c r="D6065" s="33"/>
      <c r="F6065" s="206"/>
      <c r="H6065" s="39"/>
    </row>
    <row r="6066" spans="4:8" x14ac:dyDescent="0.25">
      <c r="D6066" s="33"/>
      <c r="F6066" s="206"/>
      <c r="H6066" s="39"/>
    </row>
    <row r="6067" spans="4:8" x14ac:dyDescent="0.25">
      <c r="D6067" s="33"/>
      <c r="F6067" s="206"/>
      <c r="H6067" s="39"/>
    </row>
    <row r="6068" spans="4:8" x14ac:dyDescent="0.25">
      <c r="D6068" s="33"/>
      <c r="F6068" s="206"/>
      <c r="H6068" s="39"/>
    </row>
    <row r="6069" spans="4:8" x14ac:dyDescent="0.25">
      <c r="D6069" s="33"/>
      <c r="F6069" s="206"/>
      <c r="H6069" s="39"/>
    </row>
    <row r="6070" spans="4:8" x14ac:dyDescent="0.25">
      <c r="D6070" s="33"/>
      <c r="F6070" s="206"/>
      <c r="H6070" s="39"/>
    </row>
    <row r="6071" spans="4:8" x14ac:dyDescent="0.25">
      <c r="D6071" s="33"/>
      <c r="F6071" s="206"/>
      <c r="H6071" s="39"/>
    </row>
    <row r="6072" spans="4:8" x14ac:dyDescent="0.25">
      <c r="D6072" s="33"/>
      <c r="F6072" s="206"/>
      <c r="H6072" s="39"/>
    </row>
    <row r="6073" spans="4:8" x14ac:dyDescent="0.25">
      <c r="D6073" s="33"/>
      <c r="F6073" s="206"/>
      <c r="H6073" s="39"/>
    </row>
    <row r="6074" spans="4:8" x14ac:dyDescent="0.25">
      <c r="D6074" s="33"/>
      <c r="F6074" s="206"/>
      <c r="H6074" s="39"/>
    </row>
    <row r="6075" spans="4:8" x14ac:dyDescent="0.25">
      <c r="D6075" s="33"/>
      <c r="F6075" s="206"/>
      <c r="H6075" s="39"/>
    </row>
    <row r="6076" spans="4:8" x14ac:dyDescent="0.25">
      <c r="D6076" s="33"/>
      <c r="F6076" s="206"/>
      <c r="H6076" s="39"/>
    </row>
    <row r="6077" spans="4:8" x14ac:dyDescent="0.25">
      <c r="D6077" s="33"/>
      <c r="F6077" s="206"/>
      <c r="H6077" s="39"/>
    </row>
    <row r="6078" spans="4:8" x14ac:dyDescent="0.25">
      <c r="D6078" s="33"/>
      <c r="F6078" s="206"/>
      <c r="H6078" s="39"/>
    </row>
    <row r="6079" spans="4:8" x14ac:dyDescent="0.25">
      <c r="D6079" s="33"/>
      <c r="F6079" s="206"/>
      <c r="H6079" s="39"/>
    </row>
    <row r="6080" spans="4:8" x14ac:dyDescent="0.25">
      <c r="D6080" s="33"/>
      <c r="F6080" s="206"/>
      <c r="H6080" s="39"/>
    </row>
    <row r="6081" spans="4:8" x14ac:dyDescent="0.25">
      <c r="D6081" s="33"/>
      <c r="F6081" s="206"/>
      <c r="H6081" s="39"/>
    </row>
    <row r="6082" spans="4:8" x14ac:dyDescent="0.25">
      <c r="D6082" s="33"/>
      <c r="F6082" s="206"/>
      <c r="H6082" s="39"/>
    </row>
    <row r="6083" spans="4:8" x14ac:dyDescent="0.25">
      <c r="D6083" s="33"/>
      <c r="F6083" s="206"/>
      <c r="H6083" s="39"/>
    </row>
    <row r="6084" spans="4:8" x14ac:dyDescent="0.25">
      <c r="D6084" s="33"/>
      <c r="F6084" s="206"/>
      <c r="H6084" s="39"/>
    </row>
    <row r="6085" spans="4:8" x14ac:dyDescent="0.25">
      <c r="D6085" s="33"/>
      <c r="F6085" s="206"/>
      <c r="H6085" s="39"/>
    </row>
    <row r="6086" spans="4:8" x14ac:dyDescent="0.25">
      <c r="D6086" s="33"/>
      <c r="F6086" s="206"/>
      <c r="H6086" s="39"/>
    </row>
    <row r="6087" spans="4:8" x14ac:dyDescent="0.25">
      <c r="D6087" s="33"/>
      <c r="F6087" s="206"/>
      <c r="H6087" s="39"/>
    </row>
    <row r="6088" spans="4:8" x14ac:dyDescent="0.25">
      <c r="D6088" s="33"/>
      <c r="F6088" s="206"/>
      <c r="H6088" s="39"/>
    </row>
    <row r="6089" spans="4:8" x14ac:dyDescent="0.25">
      <c r="D6089" s="33"/>
      <c r="F6089" s="206"/>
      <c r="H6089" s="39"/>
    </row>
    <row r="6090" spans="4:8" x14ac:dyDescent="0.25">
      <c r="D6090" s="33"/>
      <c r="F6090" s="206"/>
      <c r="H6090" s="39"/>
    </row>
    <row r="6091" spans="4:8" x14ac:dyDescent="0.25">
      <c r="D6091" s="33"/>
      <c r="F6091" s="206"/>
      <c r="H6091" s="39"/>
    </row>
    <row r="6092" spans="4:8" x14ac:dyDescent="0.25">
      <c r="D6092" s="33"/>
      <c r="F6092" s="206"/>
      <c r="H6092" s="39"/>
    </row>
    <row r="6093" spans="4:8" x14ac:dyDescent="0.25">
      <c r="D6093" s="33"/>
      <c r="F6093" s="206"/>
      <c r="H6093" s="39"/>
    </row>
    <row r="6094" spans="4:8" x14ac:dyDescent="0.25">
      <c r="D6094" s="33"/>
      <c r="F6094" s="206"/>
      <c r="H6094" s="39"/>
    </row>
    <row r="6095" spans="4:8" x14ac:dyDescent="0.25">
      <c r="D6095" s="33"/>
      <c r="F6095" s="206"/>
      <c r="H6095" s="39"/>
    </row>
    <row r="6096" spans="4:8" x14ac:dyDescent="0.25">
      <c r="D6096" s="33"/>
      <c r="F6096" s="206"/>
      <c r="H6096" s="39"/>
    </row>
    <row r="6097" spans="4:8" x14ac:dyDescent="0.25">
      <c r="D6097" s="33"/>
      <c r="F6097" s="206"/>
      <c r="H6097" s="39"/>
    </row>
    <row r="6098" spans="4:8" x14ac:dyDescent="0.25">
      <c r="D6098" s="33"/>
      <c r="F6098" s="206"/>
      <c r="H6098" s="39"/>
    </row>
    <row r="6099" spans="4:8" x14ac:dyDescent="0.25">
      <c r="D6099" s="33"/>
      <c r="F6099" s="206"/>
      <c r="H6099" s="39"/>
    </row>
    <row r="6100" spans="4:8" x14ac:dyDescent="0.25">
      <c r="D6100" s="33"/>
      <c r="F6100" s="206"/>
      <c r="H6100" s="39"/>
    </row>
    <row r="6101" spans="4:8" x14ac:dyDescent="0.25">
      <c r="D6101" s="33"/>
      <c r="F6101" s="206"/>
      <c r="H6101" s="39"/>
    </row>
    <row r="6102" spans="4:8" x14ac:dyDescent="0.25">
      <c r="D6102" s="33"/>
      <c r="F6102" s="206"/>
      <c r="H6102" s="39"/>
    </row>
    <row r="6103" spans="4:8" x14ac:dyDescent="0.25">
      <c r="D6103" s="33"/>
      <c r="F6103" s="206"/>
      <c r="H6103" s="39"/>
    </row>
    <row r="6104" spans="4:8" x14ac:dyDescent="0.25">
      <c r="D6104" s="33"/>
      <c r="F6104" s="206"/>
      <c r="H6104" s="39"/>
    </row>
    <row r="6105" spans="4:8" x14ac:dyDescent="0.25">
      <c r="D6105" s="33"/>
      <c r="F6105" s="206"/>
      <c r="H6105" s="39"/>
    </row>
    <row r="6106" spans="4:8" x14ac:dyDescent="0.25">
      <c r="D6106" s="33"/>
      <c r="F6106" s="206"/>
      <c r="H6106" s="39"/>
    </row>
    <row r="6107" spans="4:8" x14ac:dyDescent="0.25">
      <c r="D6107" s="33"/>
      <c r="F6107" s="206"/>
      <c r="H6107" s="39"/>
    </row>
    <row r="6108" spans="4:8" x14ac:dyDescent="0.25">
      <c r="D6108" s="33"/>
      <c r="F6108" s="206"/>
      <c r="H6108" s="39"/>
    </row>
    <row r="6109" spans="4:8" x14ac:dyDescent="0.25">
      <c r="D6109" s="33"/>
      <c r="F6109" s="206"/>
      <c r="H6109" s="39"/>
    </row>
    <row r="6110" spans="4:8" x14ac:dyDescent="0.25">
      <c r="D6110" s="33"/>
      <c r="F6110" s="206"/>
      <c r="H6110" s="39"/>
    </row>
    <row r="6111" spans="4:8" x14ac:dyDescent="0.25">
      <c r="D6111" s="33"/>
      <c r="F6111" s="206"/>
      <c r="H6111" s="39"/>
    </row>
    <row r="6112" spans="4:8" x14ac:dyDescent="0.25">
      <c r="D6112" s="33"/>
      <c r="F6112" s="206"/>
      <c r="H6112" s="39"/>
    </row>
    <row r="6113" spans="4:8" x14ac:dyDescent="0.25">
      <c r="D6113" s="33"/>
      <c r="F6113" s="206"/>
      <c r="H6113" s="39"/>
    </row>
    <row r="6114" spans="4:8" x14ac:dyDescent="0.25">
      <c r="D6114" s="33"/>
      <c r="F6114" s="206"/>
      <c r="H6114" s="39"/>
    </row>
    <row r="6115" spans="4:8" x14ac:dyDescent="0.25">
      <c r="D6115" s="33"/>
      <c r="F6115" s="206"/>
      <c r="H6115" s="39"/>
    </row>
    <row r="6116" spans="4:8" x14ac:dyDescent="0.25">
      <c r="D6116" s="33"/>
      <c r="F6116" s="206"/>
      <c r="H6116" s="39"/>
    </row>
    <row r="6117" spans="4:8" x14ac:dyDescent="0.25">
      <c r="D6117" s="33"/>
      <c r="F6117" s="206"/>
      <c r="H6117" s="39"/>
    </row>
    <row r="6118" spans="4:8" x14ac:dyDescent="0.25">
      <c r="D6118" s="33"/>
      <c r="F6118" s="206"/>
      <c r="H6118" s="39"/>
    </row>
    <row r="6119" spans="4:8" x14ac:dyDescent="0.25">
      <c r="D6119" s="33"/>
      <c r="F6119" s="206"/>
      <c r="H6119" s="39"/>
    </row>
    <row r="6120" spans="4:8" x14ac:dyDescent="0.25">
      <c r="D6120" s="33"/>
      <c r="F6120" s="206"/>
      <c r="H6120" s="39"/>
    </row>
    <row r="6121" spans="4:8" x14ac:dyDescent="0.25">
      <c r="D6121" s="33"/>
      <c r="F6121" s="206"/>
      <c r="H6121" s="39"/>
    </row>
    <row r="6122" spans="4:8" x14ac:dyDescent="0.25">
      <c r="D6122" s="33"/>
      <c r="F6122" s="206"/>
      <c r="H6122" s="39"/>
    </row>
    <row r="6123" spans="4:8" x14ac:dyDescent="0.25">
      <c r="D6123" s="33"/>
      <c r="F6123" s="206"/>
      <c r="H6123" s="39"/>
    </row>
    <row r="6124" spans="4:8" x14ac:dyDescent="0.25">
      <c r="D6124" s="33"/>
      <c r="F6124" s="206"/>
      <c r="H6124" s="39"/>
    </row>
    <row r="6125" spans="4:8" x14ac:dyDescent="0.25">
      <c r="D6125" s="33"/>
      <c r="F6125" s="206"/>
      <c r="H6125" s="39"/>
    </row>
    <row r="6126" spans="4:8" x14ac:dyDescent="0.25">
      <c r="D6126" s="33"/>
      <c r="F6126" s="206"/>
      <c r="H6126" s="39"/>
    </row>
    <row r="6127" spans="4:8" x14ac:dyDescent="0.25">
      <c r="D6127" s="33"/>
      <c r="F6127" s="206"/>
      <c r="H6127" s="39"/>
    </row>
    <row r="6128" spans="4:8" x14ac:dyDescent="0.25">
      <c r="D6128" s="33"/>
      <c r="F6128" s="206"/>
      <c r="H6128" s="39"/>
    </row>
    <row r="6129" spans="4:8" x14ac:dyDescent="0.25">
      <c r="D6129" s="33"/>
      <c r="F6129" s="206"/>
      <c r="H6129" s="39"/>
    </row>
    <row r="6130" spans="4:8" x14ac:dyDescent="0.25">
      <c r="D6130" s="33"/>
      <c r="F6130" s="206"/>
      <c r="H6130" s="39"/>
    </row>
    <row r="6131" spans="4:8" x14ac:dyDescent="0.25">
      <c r="D6131" s="33"/>
      <c r="F6131" s="206"/>
      <c r="H6131" s="39"/>
    </row>
    <row r="6132" spans="4:8" x14ac:dyDescent="0.25">
      <c r="D6132" s="33"/>
      <c r="F6132" s="206"/>
      <c r="H6132" s="39"/>
    </row>
    <row r="6133" spans="4:8" x14ac:dyDescent="0.25">
      <c r="D6133" s="33"/>
      <c r="F6133" s="206"/>
      <c r="H6133" s="39"/>
    </row>
    <row r="6134" spans="4:8" x14ac:dyDescent="0.25">
      <c r="D6134" s="33"/>
      <c r="F6134" s="206"/>
      <c r="H6134" s="39"/>
    </row>
    <row r="6135" spans="4:8" x14ac:dyDescent="0.25">
      <c r="D6135" s="33"/>
      <c r="F6135" s="206"/>
      <c r="H6135" s="39"/>
    </row>
    <row r="6136" spans="4:8" x14ac:dyDescent="0.25">
      <c r="D6136" s="33"/>
      <c r="F6136" s="206"/>
      <c r="H6136" s="39"/>
    </row>
    <row r="6137" spans="4:8" x14ac:dyDescent="0.25">
      <c r="D6137" s="33"/>
      <c r="F6137" s="206"/>
      <c r="H6137" s="39"/>
    </row>
    <row r="6138" spans="4:8" x14ac:dyDescent="0.25">
      <c r="D6138" s="33"/>
      <c r="F6138" s="206"/>
      <c r="H6138" s="39"/>
    </row>
    <row r="6139" spans="4:8" x14ac:dyDescent="0.25">
      <c r="D6139" s="33"/>
      <c r="F6139" s="206"/>
      <c r="H6139" s="39"/>
    </row>
    <row r="6140" spans="4:8" x14ac:dyDescent="0.25">
      <c r="D6140" s="33"/>
      <c r="F6140" s="206"/>
      <c r="H6140" s="39"/>
    </row>
    <row r="6141" spans="4:8" x14ac:dyDescent="0.25">
      <c r="D6141" s="33"/>
      <c r="F6141" s="206"/>
      <c r="H6141" s="39"/>
    </row>
    <row r="6142" spans="4:8" x14ac:dyDescent="0.25">
      <c r="D6142" s="33"/>
      <c r="F6142" s="206"/>
      <c r="H6142" s="39"/>
    </row>
    <row r="6143" spans="4:8" x14ac:dyDescent="0.25">
      <c r="D6143" s="33"/>
      <c r="F6143" s="206"/>
      <c r="H6143" s="39"/>
    </row>
    <row r="6144" spans="4:8" x14ac:dyDescent="0.25">
      <c r="D6144" s="33"/>
      <c r="F6144" s="206"/>
      <c r="H6144" s="39"/>
    </row>
    <row r="6145" spans="4:8" x14ac:dyDescent="0.25">
      <c r="D6145" s="33"/>
      <c r="F6145" s="206"/>
      <c r="H6145" s="39"/>
    </row>
    <row r="6146" spans="4:8" x14ac:dyDescent="0.25">
      <c r="D6146" s="33"/>
      <c r="F6146" s="206"/>
      <c r="H6146" s="39"/>
    </row>
    <row r="6147" spans="4:8" x14ac:dyDescent="0.25">
      <c r="D6147" s="33"/>
      <c r="F6147" s="206"/>
      <c r="H6147" s="39"/>
    </row>
    <row r="6148" spans="4:8" x14ac:dyDescent="0.25">
      <c r="D6148" s="33"/>
      <c r="F6148" s="206"/>
      <c r="H6148" s="39"/>
    </row>
    <row r="6149" spans="4:8" x14ac:dyDescent="0.25">
      <c r="D6149" s="33"/>
      <c r="F6149" s="206"/>
      <c r="H6149" s="39"/>
    </row>
    <row r="6150" spans="4:8" x14ac:dyDescent="0.25">
      <c r="D6150" s="33"/>
      <c r="F6150" s="206"/>
      <c r="H6150" s="39"/>
    </row>
    <row r="6151" spans="4:8" x14ac:dyDescent="0.25">
      <c r="D6151" s="33"/>
      <c r="F6151" s="206"/>
      <c r="H6151" s="39"/>
    </row>
    <row r="6152" spans="4:8" x14ac:dyDescent="0.25">
      <c r="D6152" s="33"/>
      <c r="F6152" s="206"/>
      <c r="H6152" s="39"/>
    </row>
    <row r="6153" spans="4:8" x14ac:dyDescent="0.25">
      <c r="D6153" s="33"/>
      <c r="F6153" s="206"/>
      <c r="H6153" s="39"/>
    </row>
    <row r="6154" spans="4:8" x14ac:dyDescent="0.25">
      <c r="D6154" s="33"/>
      <c r="F6154" s="206"/>
      <c r="H6154" s="39"/>
    </row>
    <row r="6155" spans="4:8" x14ac:dyDescent="0.25">
      <c r="D6155" s="33"/>
      <c r="F6155" s="206"/>
      <c r="H6155" s="39"/>
    </row>
    <row r="6156" spans="4:8" x14ac:dyDescent="0.25">
      <c r="D6156" s="33"/>
      <c r="F6156" s="206"/>
      <c r="H6156" s="39"/>
    </row>
    <row r="6157" spans="4:8" x14ac:dyDescent="0.25">
      <c r="D6157" s="33"/>
      <c r="F6157" s="206"/>
      <c r="H6157" s="39"/>
    </row>
    <row r="6158" spans="4:8" x14ac:dyDescent="0.25">
      <c r="D6158" s="33"/>
      <c r="F6158" s="206"/>
      <c r="H6158" s="39"/>
    </row>
    <row r="6159" spans="4:8" x14ac:dyDescent="0.25">
      <c r="D6159" s="33"/>
      <c r="F6159" s="206"/>
      <c r="H6159" s="39"/>
    </row>
    <row r="6160" spans="4:8" x14ac:dyDescent="0.25">
      <c r="D6160" s="33"/>
      <c r="F6160" s="206"/>
      <c r="H6160" s="39"/>
    </row>
    <row r="6161" spans="4:8" x14ac:dyDescent="0.25">
      <c r="D6161" s="33"/>
      <c r="F6161" s="206"/>
      <c r="H6161" s="39"/>
    </row>
    <row r="6162" spans="4:8" x14ac:dyDescent="0.25">
      <c r="D6162" s="33"/>
      <c r="F6162" s="206"/>
      <c r="H6162" s="39"/>
    </row>
    <row r="6163" spans="4:8" x14ac:dyDescent="0.25">
      <c r="D6163" s="33"/>
      <c r="F6163" s="206"/>
      <c r="H6163" s="39"/>
    </row>
    <row r="6164" spans="4:8" x14ac:dyDescent="0.25">
      <c r="D6164" s="33"/>
      <c r="F6164" s="206"/>
      <c r="H6164" s="39"/>
    </row>
    <row r="6165" spans="4:8" x14ac:dyDescent="0.25">
      <c r="D6165" s="33"/>
      <c r="F6165" s="206"/>
      <c r="H6165" s="39"/>
    </row>
    <row r="6166" spans="4:8" x14ac:dyDescent="0.25">
      <c r="D6166" s="33"/>
      <c r="F6166" s="206"/>
      <c r="H6166" s="39"/>
    </row>
    <row r="6167" spans="4:8" x14ac:dyDescent="0.25">
      <c r="D6167" s="33"/>
      <c r="F6167" s="206"/>
      <c r="H6167" s="39"/>
    </row>
    <row r="6168" spans="4:8" x14ac:dyDescent="0.25">
      <c r="D6168" s="33"/>
      <c r="F6168" s="206"/>
      <c r="H6168" s="39"/>
    </row>
    <row r="6169" spans="4:8" x14ac:dyDescent="0.25">
      <c r="D6169" s="33"/>
      <c r="F6169" s="206"/>
      <c r="H6169" s="39"/>
    </row>
    <row r="6170" spans="4:8" x14ac:dyDescent="0.25">
      <c r="D6170" s="33"/>
      <c r="F6170" s="206"/>
      <c r="H6170" s="39"/>
    </row>
    <row r="6171" spans="4:8" x14ac:dyDescent="0.25">
      <c r="D6171" s="33"/>
      <c r="F6171" s="206"/>
      <c r="H6171" s="39"/>
    </row>
    <row r="6172" spans="4:8" x14ac:dyDescent="0.25">
      <c r="D6172" s="33"/>
      <c r="F6172" s="206"/>
      <c r="H6172" s="39"/>
    </row>
    <row r="6173" spans="4:8" x14ac:dyDescent="0.25">
      <c r="D6173" s="33"/>
      <c r="F6173" s="206"/>
      <c r="H6173" s="39"/>
    </row>
    <row r="6174" spans="4:8" x14ac:dyDescent="0.25">
      <c r="D6174" s="33"/>
      <c r="F6174" s="206"/>
      <c r="H6174" s="39"/>
    </row>
    <row r="6175" spans="4:8" x14ac:dyDescent="0.25">
      <c r="D6175" s="33"/>
      <c r="F6175" s="206"/>
      <c r="H6175" s="39"/>
    </row>
    <row r="6176" spans="4:8" x14ac:dyDescent="0.25">
      <c r="D6176" s="33"/>
      <c r="F6176" s="206"/>
      <c r="H6176" s="39"/>
    </row>
    <row r="6177" spans="4:8" x14ac:dyDescent="0.25">
      <c r="D6177" s="33"/>
      <c r="F6177" s="206"/>
      <c r="H6177" s="39"/>
    </row>
    <row r="6178" spans="4:8" x14ac:dyDescent="0.25">
      <c r="D6178" s="33"/>
      <c r="F6178" s="206"/>
      <c r="H6178" s="39"/>
    </row>
    <row r="6179" spans="4:8" x14ac:dyDescent="0.25">
      <c r="D6179" s="33"/>
      <c r="F6179" s="206"/>
      <c r="H6179" s="39"/>
    </row>
    <row r="6180" spans="4:8" x14ac:dyDescent="0.25">
      <c r="D6180" s="33"/>
      <c r="F6180" s="206"/>
      <c r="H6180" s="39"/>
    </row>
    <row r="6181" spans="4:8" x14ac:dyDescent="0.25">
      <c r="D6181" s="33"/>
      <c r="F6181" s="206"/>
      <c r="H6181" s="39"/>
    </row>
    <row r="6182" spans="4:8" x14ac:dyDescent="0.25">
      <c r="D6182" s="33"/>
      <c r="F6182" s="206"/>
      <c r="H6182" s="39"/>
    </row>
    <row r="6183" spans="4:8" x14ac:dyDescent="0.25">
      <c r="D6183" s="33"/>
      <c r="F6183" s="206"/>
      <c r="H6183" s="39"/>
    </row>
    <row r="6184" spans="4:8" x14ac:dyDescent="0.25">
      <c r="D6184" s="33"/>
      <c r="F6184" s="206"/>
      <c r="H6184" s="39"/>
    </row>
    <row r="6185" spans="4:8" x14ac:dyDescent="0.25">
      <c r="D6185" s="33"/>
      <c r="F6185" s="206"/>
      <c r="H6185" s="39"/>
    </row>
    <row r="6186" spans="4:8" x14ac:dyDescent="0.25">
      <c r="D6186" s="33"/>
      <c r="F6186" s="206"/>
      <c r="H6186" s="39"/>
    </row>
    <row r="6187" spans="4:8" x14ac:dyDescent="0.25">
      <c r="D6187" s="33"/>
      <c r="F6187" s="206"/>
      <c r="H6187" s="39"/>
    </row>
    <row r="6188" spans="4:8" x14ac:dyDescent="0.25">
      <c r="D6188" s="33"/>
      <c r="F6188" s="206"/>
      <c r="H6188" s="39"/>
    </row>
    <row r="6189" spans="4:8" x14ac:dyDescent="0.25">
      <c r="D6189" s="33"/>
      <c r="F6189" s="206"/>
      <c r="H6189" s="39"/>
    </row>
    <row r="6190" spans="4:8" x14ac:dyDescent="0.25">
      <c r="D6190" s="33"/>
      <c r="F6190" s="206"/>
      <c r="H6190" s="39"/>
    </row>
    <row r="6191" spans="4:8" x14ac:dyDescent="0.25">
      <c r="D6191" s="33"/>
      <c r="F6191" s="206"/>
      <c r="H6191" s="39"/>
    </row>
    <row r="6192" spans="4:8" x14ac:dyDescent="0.25">
      <c r="D6192" s="33"/>
      <c r="F6192" s="206"/>
      <c r="H6192" s="39"/>
    </row>
    <row r="6193" spans="4:8" x14ac:dyDescent="0.25">
      <c r="D6193" s="33"/>
      <c r="F6193" s="206"/>
      <c r="H6193" s="39"/>
    </row>
    <row r="6194" spans="4:8" x14ac:dyDescent="0.25">
      <c r="D6194" s="33"/>
      <c r="F6194" s="206"/>
      <c r="H6194" s="39"/>
    </row>
    <row r="6195" spans="4:8" x14ac:dyDescent="0.25">
      <c r="D6195" s="33"/>
      <c r="F6195" s="206"/>
      <c r="H6195" s="39"/>
    </row>
    <row r="6196" spans="4:8" x14ac:dyDescent="0.25">
      <c r="D6196" s="33"/>
      <c r="F6196" s="206"/>
      <c r="H6196" s="39"/>
    </row>
    <row r="6197" spans="4:8" x14ac:dyDescent="0.25">
      <c r="D6197" s="33"/>
      <c r="F6197" s="206"/>
      <c r="H6197" s="39"/>
    </row>
    <row r="6198" spans="4:8" x14ac:dyDescent="0.25">
      <c r="D6198" s="33"/>
      <c r="F6198" s="206"/>
      <c r="H6198" s="39"/>
    </row>
    <row r="6199" spans="4:8" x14ac:dyDescent="0.25">
      <c r="D6199" s="33"/>
      <c r="F6199" s="206"/>
      <c r="H6199" s="39"/>
    </row>
    <row r="6200" spans="4:8" x14ac:dyDescent="0.25">
      <c r="D6200" s="33"/>
      <c r="F6200" s="206"/>
      <c r="H6200" s="39"/>
    </row>
    <row r="6201" spans="4:8" x14ac:dyDescent="0.25">
      <c r="D6201" s="33"/>
      <c r="F6201" s="206"/>
      <c r="H6201" s="39"/>
    </row>
    <row r="6202" spans="4:8" x14ac:dyDescent="0.25">
      <c r="D6202" s="33"/>
      <c r="F6202" s="206"/>
      <c r="H6202" s="39"/>
    </row>
    <row r="6203" spans="4:8" x14ac:dyDescent="0.25">
      <c r="D6203" s="33"/>
      <c r="F6203" s="206"/>
      <c r="H6203" s="39"/>
    </row>
    <row r="6204" spans="4:8" x14ac:dyDescent="0.25">
      <c r="D6204" s="33"/>
      <c r="F6204" s="206"/>
      <c r="H6204" s="39"/>
    </row>
    <row r="6205" spans="4:8" x14ac:dyDescent="0.25">
      <c r="D6205" s="33"/>
      <c r="F6205" s="206"/>
      <c r="H6205" s="39"/>
    </row>
    <row r="6206" spans="4:8" x14ac:dyDescent="0.25">
      <c r="D6206" s="33"/>
      <c r="F6206" s="206"/>
      <c r="H6206" s="39"/>
    </row>
    <row r="6207" spans="4:8" x14ac:dyDescent="0.25">
      <c r="D6207" s="33"/>
      <c r="F6207" s="206"/>
      <c r="H6207" s="39"/>
    </row>
    <row r="6208" spans="4:8" x14ac:dyDescent="0.25">
      <c r="D6208" s="33"/>
      <c r="F6208" s="206"/>
      <c r="H6208" s="39"/>
    </row>
    <row r="6209" spans="4:8" x14ac:dyDescent="0.25">
      <c r="D6209" s="33"/>
      <c r="F6209" s="206"/>
      <c r="H6209" s="39"/>
    </row>
    <row r="6210" spans="4:8" x14ac:dyDescent="0.25">
      <c r="D6210" s="33"/>
      <c r="F6210" s="206"/>
      <c r="H6210" s="39"/>
    </row>
    <row r="6211" spans="4:8" x14ac:dyDescent="0.25">
      <c r="D6211" s="33"/>
      <c r="F6211" s="206"/>
      <c r="H6211" s="39"/>
    </row>
    <row r="6212" spans="4:8" x14ac:dyDescent="0.25">
      <c r="D6212" s="33"/>
      <c r="F6212" s="206"/>
      <c r="H6212" s="39"/>
    </row>
    <row r="6213" spans="4:8" x14ac:dyDescent="0.25">
      <c r="D6213" s="33"/>
      <c r="F6213" s="206"/>
      <c r="H6213" s="39"/>
    </row>
    <row r="6214" spans="4:8" x14ac:dyDescent="0.25">
      <c r="D6214" s="33"/>
      <c r="F6214" s="206"/>
      <c r="H6214" s="39"/>
    </row>
    <row r="6215" spans="4:8" x14ac:dyDescent="0.25">
      <c r="D6215" s="33"/>
      <c r="F6215" s="206"/>
      <c r="H6215" s="39"/>
    </row>
    <row r="6216" spans="4:8" x14ac:dyDescent="0.25">
      <c r="D6216" s="33"/>
      <c r="F6216" s="206"/>
      <c r="H6216" s="39"/>
    </row>
    <row r="6217" spans="4:8" x14ac:dyDescent="0.25">
      <c r="D6217" s="33"/>
      <c r="F6217" s="206"/>
      <c r="H6217" s="39"/>
    </row>
    <row r="6218" spans="4:8" x14ac:dyDescent="0.25">
      <c r="D6218" s="33"/>
      <c r="F6218" s="206"/>
      <c r="H6218" s="39"/>
    </row>
    <row r="6219" spans="4:8" x14ac:dyDescent="0.25">
      <c r="D6219" s="33"/>
      <c r="F6219" s="206"/>
      <c r="H6219" s="39"/>
    </row>
    <row r="6220" spans="4:8" x14ac:dyDescent="0.25">
      <c r="D6220" s="33"/>
      <c r="F6220" s="206"/>
      <c r="H6220" s="39"/>
    </row>
    <row r="6221" spans="4:8" x14ac:dyDescent="0.25">
      <c r="D6221" s="33"/>
      <c r="F6221" s="206"/>
      <c r="H6221" s="39"/>
    </row>
    <row r="6222" spans="4:8" x14ac:dyDescent="0.25">
      <c r="D6222" s="33"/>
      <c r="F6222" s="206"/>
      <c r="H6222" s="39"/>
    </row>
    <row r="6223" spans="4:8" x14ac:dyDescent="0.25">
      <c r="D6223" s="33"/>
      <c r="F6223" s="206"/>
      <c r="H6223" s="39"/>
    </row>
    <row r="6224" spans="4:8" x14ac:dyDescent="0.25">
      <c r="D6224" s="33"/>
      <c r="F6224" s="206"/>
      <c r="H6224" s="39"/>
    </row>
    <row r="6225" spans="4:8" x14ac:dyDescent="0.25">
      <c r="D6225" s="33"/>
      <c r="F6225" s="206"/>
      <c r="H6225" s="39"/>
    </row>
    <row r="6226" spans="4:8" x14ac:dyDescent="0.25">
      <c r="D6226" s="33"/>
      <c r="F6226" s="206"/>
      <c r="H6226" s="39"/>
    </row>
    <row r="6227" spans="4:8" x14ac:dyDescent="0.25">
      <c r="D6227" s="33"/>
      <c r="F6227" s="206"/>
      <c r="H6227" s="39"/>
    </row>
    <row r="6228" spans="4:8" x14ac:dyDescent="0.25">
      <c r="D6228" s="33"/>
      <c r="F6228" s="206"/>
      <c r="H6228" s="39"/>
    </row>
    <row r="6229" spans="4:8" x14ac:dyDescent="0.25">
      <c r="D6229" s="33"/>
      <c r="F6229" s="206"/>
      <c r="H6229" s="39"/>
    </row>
    <row r="6230" spans="4:8" x14ac:dyDescent="0.25">
      <c r="D6230" s="33"/>
      <c r="F6230" s="206"/>
      <c r="H6230" s="39"/>
    </row>
    <row r="6231" spans="4:8" x14ac:dyDescent="0.25">
      <c r="D6231" s="33"/>
      <c r="F6231" s="206"/>
      <c r="H6231" s="39"/>
    </row>
    <row r="6232" spans="4:8" x14ac:dyDescent="0.25">
      <c r="D6232" s="33"/>
      <c r="F6232" s="206"/>
      <c r="H6232" s="39"/>
    </row>
    <row r="6233" spans="4:8" x14ac:dyDescent="0.25">
      <c r="D6233" s="33"/>
      <c r="F6233" s="206"/>
      <c r="H6233" s="39"/>
    </row>
    <row r="6234" spans="4:8" x14ac:dyDescent="0.25">
      <c r="D6234" s="33"/>
      <c r="F6234" s="206"/>
      <c r="H6234" s="39"/>
    </row>
    <row r="6235" spans="4:8" x14ac:dyDescent="0.25">
      <c r="D6235" s="33"/>
      <c r="F6235" s="206"/>
      <c r="H6235" s="39"/>
    </row>
    <row r="6236" spans="4:8" x14ac:dyDescent="0.25">
      <c r="D6236" s="33"/>
      <c r="F6236" s="206"/>
      <c r="H6236" s="39"/>
    </row>
    <row r="6237" spans="4:8" x14ac:dyDescent="0.25">
      <c r="D6237" s="33"/>
      <c r="F6237" s="206"/>
      <c r="H6237" s="39"/>
    </row>
    <row r="6238" spans="4:8" x14ac:dyDescent="0.25">
      <c r="D6238" s="33"/>
      <c r="F6238" s="206"/>
      <c r="H6238" s="39"/>
    </row>
    <row r="6239" spans="4:8" x14ac:dyDescent="0.25">
      <c r="D6239" s="33"/>
      <c r="F6239" s="206"/>
      <c r="H6239" s="39"/>
    </row>
    <row r="6240" spans="4:8" x14ac:dyDescent="0.25">
      <c r="D6240" s="33"/>
      <c r="F6240" s="206"/>
      <c r="H6240" s="39"/>
    </row>
    <row r="6241" spans="4:8" x14ac:dyDescent="0.25">
      <c r="D6241" s="33"/>
      <c r="F6241" s="206"/>
      <c r="H6241" s="39"/>
    </row>
    <row r="6242" spans="4:8" x14ac:dyDescent="0.25">
      <c r="D6242" s="33"/>
      <c r="F6242" s="206"/>
      <c r="H6242" s="39"/>
    </row>
    <row r="6243" spans="4:8" x14ac:dyDescent="0.25">
      <c r="D6243" s="33"/>
      <c r="F6243" s="206"/>
      <c r="H6243" s="39"/>
    </row>
    <row r="6244" spans="4:8" x14ac:dyDescent="0.25">
      <c r="D6244" s="33"/>
      <c r="F6244" s="206"/>
      <c r="H6244" s="39"/>
    </row>
    <row r="6245" spans="4:8" x14ac:dyDescent="0.25">
      <c r="D6245" s="33"/>
      <c r="F6245" s="206"/>
      <c r="H6245" s="39"/>
    </row>
    <row r="6246" spans="4:8" x14ac:dyDescent="0.25">
      <c r="D6246" s="33"/>
      <c r="F6246" s="206"/>
      <c r="H6246" s="39"/>
    </row>
    <row r="6247" spans="4:8" x14ac:dyDescent="0.25">
      <c r="D6247" s="33"/>
      <c r="F6247" s="206"/>
      <c r="H6247" s="39"/>
    </row>
    <row r="6248" spans="4:8" x14ac:dyDescent="0.25">
      <c r="D6248" s="33"/>
      <c r="F6248" s="206"/>
      <c r="H6248" s="39"/>
    </row>
    <row r="6249" spans="4:8" x14ac:dyDescent="0.25">
      <c r="D6249" s="33"/>
      <c r="F6249" s="206"/>
      <c r="H6249" s="39"/>
    </row>
    <row r="6250" spans="4:8" x14ac:dyDescent="0.25">
      <c r="D6250" s="33"/>
      <c r="F6250" s="206"/>
      <c r="H6250" s="39"/>
    </row>
    <row r="6251" spans="4:8" x14ac:dyDescent="0.25">
      <c r="D6251" s="33"/>
      <c r="F6251" s="206"/>
      <c r="H6251" s="39"/>
    </row>
    <row r="6252" spans="4:8" x14ac:dyDescent="0.25">
      <c r="D6252" s="33"/>
      <c r="F6252" s="206"/>
      <c r="H6252" s="39"/>
    </row>
    <row r="6253" spans="4:8" x14ac:dyDescent="0.25">
      <c r="D6253" s="33"/>
      <c r="F6253" s="206"/>
      <c r="H6253" s="39"/>
    </row>
    <row r="6254" spans="4:8" x14ac:dyDescent="0.25">
      <c r="D6254" s="33"/>
      <c r="F6254" s="206"/>
      <c r="H6254" s="39"/>
    </row>
    <row r="6255" spans="4:8" x14ac:dyDescent="0.25">
      <c r="D6255" s="33"/>
      <c r="F6255" s="206"/>
      <c r="H6255" s="39"/>
    </row>
    <row r="6256" spans="4:8" x14ac:dyDescent="0.25">
      <c r="D6256" s="33"/>
      <c r="F6256" s="206"/>
      <c r="H6256" s="39"/>
    </row>
    <row r="6257" spans="4:8" x14ac:dyDescent="0.25">
      <c r="D6257" s="33"/>
      <c r="F6257" s="206"/>
      <c r="H6257" s="39"/>
    </row>
    <row r="6258" spans="4:8" x14ac:dyDescent="0.25">
      <c r="D6258" s="33"/>
      <c r="F6258" s="206"/>
      <c r="H6258" s="39"/>
    </row>
    <row r="6259" spans="4:8" x14ac:dyDescent="0.25">
      <c r="D6259" s="33"/>
      <c r="F6259" s="206"/>
      <c r="H6259" s="39"/>
    </row>
    <row r="6260" spans="4:8" x14ac:dyDescent="0.25">
      <c r="D6260" s="33"/>
      <c r="F6260" s="206"/>
      <c r="H6260" s="39"/>
    </row>
    <row r="6261" spans="4:8" x14ac:dyDescent="0.25">
      <c r="D6261" s="33"/>
      <c r="F6261" s="206"/>
      <c r="H6261" s="39"/>
    </row>
    <row r="6262" spans="4:8" x14ac:dyDescent="0.25">
      <c r="D6262" s="33"/>
      <c r="F6262" s="206"/>
      <c r="H6262" s="39"/>
    </row>
    <row r="6263" spans="4:8" x14ac:dyDescent="0.25">
      <c r="D6263" s="33"/>
      <c r="F6263" s="206"/>
      <c r="H6263" s="39"/>
    </row>
    <row r="6264" spans="4:8" x14ac:dyDescent="0.25">
      <c r="D6264" s="33"/>
      <c r="F6264" s="206"/>
      <c r="H6264" s="39"/>
    </row>
    <row r="6265" spans="4:8" x14ac:dyDescent="0.25">
      <c r="D6265" s="33"/>
      <c r="F6265" s="206"/>
      <c r="H6265" s="39"/>
    </row>
    <row r="6266" spans="4:8" x14ac:dyDescent="0.25">
      <c r="D6266" s="33"/>
      <c r="F6266" s="206"/>
      <c r="H6266" s="39"/>
    </row>
    <row r="6267" spans="4:8" x14ac:dyDescent="0.25">
      <c r="D6267" s="33"/>
      <c r="F6267" s="206"/>
      <c r="H6267" s="39"/>
    </row>
    <row r="6268" spans="4:8" x14ac:dyDescent="0.25">
      <c r="D6268" s="33"/>
      <c r="F6268" s="206"/>
      <c r="H6268" s="39"/>
    </row>
    <row r="6269" spans="4:8" x14ac:dyDescent="0.25">
      <c r="D6269" s="33"/>
      <c r="F6269" s="206"/>
      <c r="H6269" s="39"/>
    </row>
    <row r="6270" spans="4:8" x14ac:dyDescent="0.25">
      <c r="D6270" s="33"/>
      <c r="F6270" s="206"/>
      <c r="H6270" s="39"/>
    </row>
    <row r="6271" spans="4:8" x14ac:dyDescent="0.25">
      <c r="D6271" s="33"/>
      <c r="F6271" s="206"/>
      <c r="H6271" s="39"/>
    </row>
    <row r="6272" spans="4:8" x14ac:dyDescent="0.25">
      <c r="D6272" s="33"/>
      <c r="F6272" s="206"/>
      <c r="H6272" s="39"/>
    </row>
    <row r="6273" spans="4:8" x14ac:dyDescent="0.25">
      <c r="D6273" s="33"/>
      <c r="F6273" s="206"/>
      <c r="H6273" s="39"/>
    </row>
    <row r="6274" spans="4:8" x14ac:dyDescent="0.25">
      <c r="D6274" s="33"/>
      <c r="F6274" s="206"/>
      <c r="H6274" s="39"/>
    </row>
    <row r="6275" spans="4:8" x14ac:dyDescent="0.25">
      <c r="D6275" s="33"/>
      <c r="F6275" s="206"/>
      <c r="H6275" s="39"/>
    </row>
    <row r="6276" spans="4:8" x14ac:dyDescent="0.25">
      <c r="D6276" s="33"/>
      <c r="F6276" s="206"/>
      <c r="H6276" s="39"/>
    </row>
    <row r="6277" spans="4:8" x14ac:dyDescent="0.25">
      <c r="D6277" s="33"/>
      <c r="F6277" s="206"/>
      <c r="H6277" s="39"/>
    </row>
    <row r="6278" spans="4:8" x14ac:dyDescent="0.25">
      <c r="D6278" s="33"/>
      <c r="F6278" s="206"/>
      <c r="H6278" s="39"/>
    </row>
    <row r="6279" spans="4:8" x14ac:dyDescent="0.25">
      <c r="D6279" s="33"/>
      <c r="F6279" s="206"/>
      <c r="H6279" s="39"/>
    </row>
    <row r="6280" spans="4:8" x14ac:dyDescent="0.25">
      <c r="D6280" s="33"/>
      <c r="F6280" s="206"/>
      <c r="H6280" s="39"/>
    </row>
    <row r="6281" spans="4:8" x14ac:dyDescent="0.25">
      <c r="D6281" s="33"/>
      <c r="F6281" s="206"/>
      <c r="H6281" s="39"/>
    </row>
    <row r="6282" spans="4:8" x14ac:dyDescent="0.25">
      <c r="D6282" s="33"/>
      <c r="F6282" s="206"/>
      <c r="H6282" s="39"/>
    </row>
    <row r="6283" spans="4:8" x14ac:dyDescent="0.25">
      <c r="D6283" s="33"/>
      <c r="F6283" s="206"/>
      <c r="H6283" s="39"/>
    </row>
    <row r="6284" spans="4:8" x14ac:dyDescent="0.25">
      <c r="D6284" s="33"/>
      <c r="F6284" s="206"/>
      <c r="H6284" s="39"/>
    </row>
    <row r="6285" spans="4:8" x14ac:dyDescent="0.25">
      <c r="D6285" s="33"/>
      <c r="F6285" s="206"/>
      <c r="H6285" s="39"/>
    </row>
    <row r="6286" spans="4:8" x14ac:dyDescent="0.25">
      <c r="D6286" s="33"/>
      <c r="F6286" s="206"/>
      <c r="H6286" s="39"/>
    </row>
    <row r="6287" spans="4:8" x14ac:dyDescent="0.25">
      <c r="D6287" s="33"/>
      <c r="F6287" s="206"/>
      <c r="H6287" s="39"/>
    </row>
    <row r="6288" spans="4:8" x14ac:dyDescent="0.25">
      <c r="D6288" s="33"/>
      <c r="F6288" s="206"/>
    </row>
    <row r="6289" spans="4:8" x14ac:dyDescent="0.25">
      <c r="D6289" s="33"/>
      <c r="F6289" s="206"/>
    </row>
    <row r="6290" spans="4:8" x14ac:dyDescent="0.25">
      <c r="D6290" s="33"/>
      <c r="F6290" s="206"/>
    </row>
    <row r="6291" spans="4:8" x14ac:dyDescent="0.25">
      <c r="D6291" s="33"/>
      <c r="F6291" s="206"/>
    </row>
    <row r="6292" spans="4:8" x14ac:dyDescent="0.25">
      <c r="D6292" s="33"/>
      <c r="F6292" s="206"/>
    </row>
    <row r="6293" spans="4:8" x14ac:dyDescent="0.25">
      <c r="D6293" s="33"/>
      <c r="F6293" s="206"/>
    </row>
    <row r="6294" spans="4:8" x14ac:dyDescent="0.25">
      <c r="D6294" s="33"/>
      <c r="F6294" s="206"/>
    </row>
    <row r="6295" spans="4:8" x14ac:dyDescent="0.25">
      <c r="D6295" s="33"/>
      <c r="F6295" s="206"/>
    </row>
    <row r="6296" spans="4:8" x14ac:dyDescent="0.25">
      <c r="D6296" s="33"/>
      <c r="F6296" s="206"/>
    </row>
    <row r="6297" spans="4:8" x14ac:dyDescent="0.25">
      <c r="D6297" s="33"/>
      <c r="F6297" s="206"/>
    </row>
    <row r="6298" spans="4:8" x14ac:dyDescent="0.25">
      <c r="D6298" s="33"/>
      <c r="F6298" s="206"/>
    </row>
    <row r="6299" spans="4:8" x14ac:dyDescent="0.25">
      <c r="D6299" s="33"/>
      <c r="F6299" s="206"/>
    </row>
    <row r="6300" spans="4:8" x14ac:dyDescent="0.25">
      <c r="D6300" s="33"/>
      <c r="F6300" s="206"/>
      <c r="G6300" s="7"/>
      <c r="H6300" s="10"/>
    </row>
    <row r="6301" spans="4:8" x14ac:dyDescent="0.25">
      <c r="D6301" s="33"/>
      <c r="F6301" s="206"/>
      <c r="G6301" s="7"/>
      <c r="H6301" s="10"/>
    </row>
    <row r="6302" spans="4:8" x14ac:dyDescent="0.25">
      <c r="D6302" s="33"/>
      <c r="F6302" s="206"/>
      <c r="G6302" s="7"/>
      <c r="H6302" s="10"/>
    </row>
    <row r="6303" spans="4:8" x14ac:dyDescent="0.25">
      <c r="D6303" s="33"/>
      <c r="F6303" s="206"/>
      <c r="G6303" s="7"/>
      <c r="H6303" s="10"/>
    </row>
    <row r="6304" spans="4:8" x14ac:dyDescent="0.25">
      <c r="D6304" s="33"/>
      <c r="F6304" s="206"/>
      <c r="G6304" s="7"/>
      <c r="H6304" s="10"/>
    </row>
    <row r="6305" spans="4:8" x14ac:dyDescent="0.25">
      <c r="D6305" s="33"/>
      <c r="F6305" s="206"/>
      <c r="G6305" s="7"/>
      <c r="H6305" s="10"/>
    </row>
    <row r="6306" spans="4:8" x14ac:dyDescent="0.25">
      <c r="D6306" s="33"/>
      <c r="F6306" s="206"/>
      <c r="G6306" s="7"/>
      <c r="H6306" s="10"/>
    </row>
    <row r="6307" spans="4:8" x14ac:dyDescent="0.25">
      <c r="D6307" s="33"/>
      <c r="F6307" s="206"/>
      <c r="G6307" s="7"/>
      <c r="H6307" s="10"/>
    </row>
    <row r="6308" spans="4:8" x14ac:dyDescent="0.25">
      <c r="D6308" s="33"/>
      <c r="F6308" s="206"/>
      <c r="G6308" s="7"/>
      <c r="H6308" s="10"/>
    </row>
    <row r="6309" spans="4:8" x14ac:dyDescent="0.25">
      <c r="D6309" s="33"/>
      <c r="F6309" s="206"/>
      <c r="G6309" s="7"/>
      <c r="H6309" s="10"/>
    </row>
    <row r="6310" spans="4:8" x14ac:dyDescent="0.25">
      <c r="F6310" s="206"/>
      <c r="G6310" s="7"/>
      <c r="H6310" s="10"/>
    </row>
    <row r="6311" spans="4:8" x14ac:dyDescent="0.25">
      <c r="F6311" s="206"/>
      <c r="G6311" s="7"/>
      <c r="H6311" s="10"/>
    </row>
    <row r="6312" spans="4:8" x14ac:dyDescent="0.25">
      <c r="F6312" s="206"/>
      <c r="G6312" s="7"/>
      <c r="H6312" s="10"/>
    </row>
    <row r="6313" spans="4:8" x14ac:dyDescent="0.25">
      <c r="G6313" s="7"/>
      <c r="H6313" s="10"/>
    </row>
    <row r="6314" spans="4:8" x14ac:dyDescent="0.25">
      <c r="G6314" s="7"/>
      <c r="H6314" s="10"/>
    </row>
    <row r="6315" spans="4:8" x14ac:dyDescent="0.25">
      <c r="G6315" s="7"/>
      <c r="H6315" s="10"/>
    </row>
    <row r="6316" spans="4:8" x14ac:dyDescent="0.25">
      <c r="G6316" s="7"/>
      <c r="H6316" s="10"/>
    </row>
    <row r="6317" spans="4:8" x14ac:dyDescent="0.25">
      <c r="G6317" s="7"/>
      <c r="H6317" s="10"/>
    </row>
    <row r="6318" spans="4:8" x14ac:dyDescent="0.25">
      <c r="G6318" s="7"/>
      <c r="H6318" s="10"/>
    </row>
    <row r="6319" spans="4:8" x14ac:dyDescent="0.25">
      <c r="G6319" s="7"/>
      <c r="H6319" s="10"/>
    </row>
    <row r="6320" spans="4:8" x14ac:dyDescent="0.25">
      <c r="G6320" s="7"/>
      <c r="H6320" s="10"/>
    </row>
    <row r="6321" spans="4:8" x14ac:dyDescent="0.25">
      <c r="G6321" s="7"/>
      <c r="H6321" s="10"/>
    </row>
    <row r="6322" spans="4:8" x14ac:dyDescent="0.25">
      <c r="D6322" s="7"/>
      <c r="G6322" s="7"/>
      <c r="H6322" s="10"/>
    </row>
    <row r="6323" spans="4:8" x14ac:dyDescent="0.25">
      <c r="D6323" s="7"/>
      <c r="G6323" s="7"/>
      <c r="H6323" s="10"/>
    </row>
    <row r="6324" spans="4:8" x14ac:dyDescent="0.25">
      <c r="D6324" s="7"/>
      <c r="G6324" s="7"/>
      <c r="H6324" s="10"/>
    </row>
    <row r="6325" spans="4:8" x14ac:dyDescent="0.25">
      <c r="D6325" s="7"/>
      <c r="F6325" s="293"/>
      <c r="G6325" s="7"/>
      <c r="H6325" s="10"/>
    </row>
    <row r="6326" spans="4:8" x14ac:dyDescent="0.25">
      <c r="D6326" s="7"/>
      <c r="F6326" s="293"/>
      <c r="G6326" s="7"/>
      <c r="H6326" s="10"/>
    </row>
    <row r="6327" spans="4:8" x14ac:dyDescent="0.25">
      <c r="D6327" s="7"/>
      <c r="F6327" s="293"/>
      <c r="G6327" s="7"/>
      <c r="H6327" s="10"/>
    </row>
    <row r="6328" spans="4:8" x14ac:dyDescent="0.25">
      <c r="D6328" s="7"/>
      <c r="F6328" s="293"/>
      <c r="G6328" s="7"/>
      <c r="H6328" s="10"/>
    </row>
    <row r="6329" spans="4:8" x14ac:dyDescent="0.25">
      <c r="D6329" s="7"/>
      <c r="F6329" s="293"/>
      <c r="G6329" s="7"/>
      <c r="H6329" s="10"/>
    </row>
    <row r="6330" spans="4:8" x14ac:dyDescent="0.25">
      <c r="D6330" s="7"/>
      <c r="F6330" s="293"/>
      <c r="G6330" s="7"/>
      <c r="H6330" s="10"/>
    </row>
    <row r="6331" spans="4:8" x14ac:dyDescent="0.25">
      <c r="D6331" s="7"/>
      <c r="F6331" s="293"/>
      <c r="G6331" s="7"/>
      <c r="H6331" s="10"/>
    </row>
    <row r="6332" spans="4:8" x14ac:dyDescent="0.25">
      <c r="D6332" s="7"/>
      <c r="F6332" s="293"/>
      <c r="G6332" s="7"/>
      <c r="H6332" s="10"/>
    </row>
    <row r="6333" spans="4:8" x14ac:dyDescent="0.25">
      <c r="D6333" s="7"/>
      <c r="F6333" s="293"/>
      <c r="G6333" s="7"/>
      <c r="H6333" s="10"/>
    </row>
    <row r="6334" spans="4:8" x14ac:dyDescent="0.25">
      <c r="D6334" s="7"/>
      <c r="F6334" s="293"/>
      <c r="G6334" s="7"/>
      <c r="H6334" s="10"/>
    </row>
    <row r="6335" spans="4:8" x14ac:dyDescent="0.25">
      <c r="D6335" s="7"/>
      <c r="F6335" s="293"/>
      <c r="G6335" s="7"/>
      <c r="H6335" s="10"/>
    </row>
    <row r="6336" spans="4:8" x14ac:dyDescent="0.25">
      <c r="D6336" s="7"/>
      <c r="F6336" s="293"/>
      <c r="G6336" s="7"/>
      <c r="H6336" s="10"/>
    </row>
    <row r="6337" spans="4:8" x14ac:dyDescent="0.25">
      <c r="D6337" s="7"/>
      <c r="F6337" s="293"/>
      <c r="G6337" s="7"/>
      <c r="H6337" s="10"/>
    </row>
    <row r="6338" spans="4:8" x14ac:dyDescent="0.25">
      <c r="D6338" s="7"/>
      <c r="F6338" s="293"/>
      <c r="G6338" s="7"/>
      <c r="H6338" s="10"/>
    </row>
    <row r="6339" spans="4:8" x14ac:dyDescent="0.25">
      <c r="D6339" s="7"/>
      <c r="F6339" s="293"/>
      <c r="G6339" s="7"/>
      <c r="H6339" s="10"/>
    </row>
    <row r="6340" spans="4:8" x14ac:dyDescent="0.25">
      <c r="D6340" s="7"/>
      <c r="F6340" s="293"/>
      <c r="G6340" s="7"/>
      <c r="H6340" s="10"/>
    </row>
    <row r="6341" spans="4:8" x14ac:dyDescent="0.25">
      <c r="D6341" s="7"/>
      <c r="F6341" s="293"/>
      <c r="G6341" s="7"/>
      <c r="H6341" s="10"/>
    </row>
    <row r="6342" spans="4:8" x14ac:dyDescent="0.25">
      <c r="D6342" s="7"/>
      <c r="F6342" s="293"/>
      <c r="G6342" s="7"/>
      <c r="H6342" s="10"/>
    </row>
    <row r="6343" spans="4:8" x14ac:dyDescent="0.25">
      <c r="D6343" s="7"/>
      <c r="F6343" s="293"/>
      <c r="G6343" s="7"/>
      <c r="H6343" s="10"/>
    </row>
    <row r="6344" spans="4:8" x14ac:dyDescent="0.25">
      <c r="D6344" s="7"/>
      <c r="F6344" s="293"/>
      <c r="G6344" s="7"/>
      <c r="H6344" s="10"/>
    </row>
    <row r="6345" spans="4:8" x14ac:dyDescent="0.25">
      <c r="D6345" s="7"/>
      <c r="F6345" s="293"/>
      <c r="G6345" s="7"/>
      <c r="H6345" s="10"/>
    </row>
    <row r="6346" spans="4:8" x14ac:dyDescent="0.25">
      <c r="D6346" s="7"/>
      <c r="F6346" s="293"/>
      <c r="G6346" s="7"/>
      <c r="H6346" s="10"/>
    </row>
    <row r="6347" spans="4:8" x14ac:dyDescent="0.25">
      <c r="D6347" s="7"/>
      <c r="F6347" s="293"/>
      <c r="G6347" s="7"/>
      <c r="H6347" s="10"/>
    </row>
    <row r="6348" spans="4:8" x14ac:dyDescent="0.25">
      <c r="D6348" s="7"/>
      <c r="F6348" s="293"/>
      <c r="G6348" s="7"/>
      <c r="H6348" s="10"/>
    </row>
    <row r="6349" spans="4:8" x14ac:dyDescent="0.25">
      <c r="D6349" s="7"/>
      <c r="F6349" s="293"/>
      <c r="G6349" s="7"/>
      <c r="H6349" s="10"/>
    </row>
    <row r="6350" spans="4:8" x14ac:dyDescent="0.25">
      <c r="D6350" s="7"/>
      <c r="F6350" s="293"/>
      <c r="G6350" s="7"/>
      <c r="H6350" s="10"/>
    </row>
    <row r="6351" spans="4:8" x14ac:dyDescent="0.25">
      <c r="D6351" s="7"/>
      <c r="F6351" s="293"/>
      <c r="G6351" s="7"/>
      <c r="H6351" s="10"/>
    </row>
    <row r="6352" spans="4:8" x14ac:dyDescent="0.25">
      <c r="D6352" s="7"/>
      <c r="F6352" s="293"/>
      <c r="G6352" s="7"/>
      <c r="H6352" s="10"/>
    </row>
    <row r="6353" spans="4:8" x14ac:dyDescent="0.25">
      <c r="D6353" s="7"/>
      <c r="F6353" s="293"/>
      <c r="G6353" s="7"/>
      <c r="H6353" s="10"/>
    </row>
    <row r="6354" spans="4:8" x14ac:dyDescent="0.25">
      <c r="D6354" s="7"/>
      <c r="F6354" s="293"/>
      <c r="G6354" s="7"/>
      <c r="H6354" s="10"/>
    </row>
    <row r="6355" spans="4:8" x14ac:dyDescent="0.25">
      <c r="D6355" s="7"/>
      <c r="F6355" s="293"/>
      <c r="G6355" s="7"/>
      <c r="H6355" s="10"/>
    </row>
    <row r="6356" spans="4:8" x14ac:dyDescent="0.25">
      <c r="D6356" s="7"/>
      <c r="F6356" s="293"/>
      <c r="G6356" s="7"/>
      <c r="H6356" s="10"/>
    </row>
    <row r="6357" spans="4:8" x14ac:dyDescent="0.25">
      <c r="D6357" s="7"/>
      <c r="F6357" s="293"/>
      <c r="G6357" s="7"/>
      <c r="H6357" s="10"/>
    </row>
    <row r="6358" spans="4:8" x14ac:dyDescent="0.25">
      <c r="D6358" s="7"/>
      <c r="F6358" s="293"/>
      <c r="G6358" s="7"/>
      <c r="H6358" s="10"/>
    </row>
    <row r="6359" spans="4:8" x14ac:dyDescent="0.25">
      <c r="D6359" s="7"/>
      <c r="F6359" s="293"/>
      <c r="G6359" s="7"/>
      <c r="H6359" s="10"/>
    </row>
    <row r="6360" spans="4:8" x14ac:dyDescent="0.25">
      <c r="D6360" s="7"/>
      <c r="F6360" s="293"/>
      <c r="G6360" s="7"/>
      <c r="H6360" s="10"/>
    </row>
    <row r="6361" spans="4:8" x14ac:dyDescent="0.25">
      <c r="D6361" s="7"/>
      <c r="F6361" s="293"/>
      <c r="G6361" s="7"/>
      <c r="H6361" s="10"/>
    </row>
    <row r="6362" spans="4:8" x14ac:dyDescent="0.25">
      <c r="D6362" s="7"/>
      <c r="F6362" s="293"/>
      <c r="G6362" s="7"/>
      <c r="H6362" s="10"/>
    </row>
    <row r="6363" spans="4:8" x14ac:dyDescent="0.25">
      <c r="D6363" s="7"/>
      <c r="F6363" s="293"/>
      <c r="G6363" s="7"/>
      <c r="H6363" s="10"/>
    </row>
    <row r="6364" spans="4:8" x14ac:dyDescent="0.25">
      <c r="D6364" s="7"/>
      <c r="F6364" s="293"/>
      <c r="G6364" s="7"/>
      <c r="H6364" s="10"/>
    </row>
    <row r="6365" spans="4:8" x14ac:dyDescent="0.25">
      <c r="D6365" s="7"/>
      <c r="F6365" s="293"/>
      <c r="G6365" s="7"/>
      <c r="H6365" s="10"/>
    </row>
    <row r="6366" spans="4:8" x14ac:dyDescent="0.25">
      <c r="D6366" s="7"/>
      <c r="F6366" s="293"/>
      <c r="G6366" s="7"/>
      <c r="H6366" s="10"/>
    </row>
    <row r="6367" spans="4:8" x14ac:dyDescent="0.25">
      <c r="D6367" s="7"/>
      <c r="F6367" s="293"/>
      <c r="G6367" s="7"/>
      <c r="H6367" s="10"/>
    </row>
    <row r="6368" spans="4:8" x14ac:dyDescent="0.25">
      <c r="D6368" s="7"/>
      <c r="F6368" s="293"/>
      <c r="G6368" s="7"/>
      <c r="H6368" s="10"/>
    </row>
    <row r="6369" spans="4:8" x14ac:dyDescent="0.25">
      <c r="D6369" s="7"/>
      <c r="F6369" s="293"/>
      <c r="G6369" s="7"/>
      <c r="H6369" s="10"/>
    </row>
    <row r="6370" spans="4:8" x14ac:dyDescent="0.25">
      <c r="D6370" s="7"/>
      <c r="F6370" s="293"/>
      <c r="G6370" s="7"/>
      <c r="H6370" s="10"/>
    </row>
    <row r="6371" spans="4:8" x14ac:dyDescent="0.25">
      <c r="D6371" s="7"/>
      <c r="F6371" s="293"/>
      <c r="G6371" s="7"/>
      <c r="H6371" s="10"/>
    </row>
    <row r="6372" spans="4:8" x14ac:dyDescent="0.25">
      <c r="D6372" s="7"/>
      <c r="F6372" s="293"/>
      <c r="G6372" s="7"/>
      <c r="H6372" s="10"/>
    </row>
    <row r="6373" spans="4:8" x14ac:dyDescent="0.25">
      <c r="D6373" s="7"/>
      <c r="F6373" s="293"/>
      <c r="G6373" s="7"/>
      <c r="H6373" s="10"/>
    </row>
    <row r="6374" spans="4:8" x14ac:dyDescent="0.25">
      <c r="D6374" s="7"/>
      <c r="F6374" s="293"/>
      <c r="G6374" s="7"/>
      <c r="H6374" s="10"/>
    </row>
    <row r="6375" spans="4:8" x14ac:dyDescent="0.25">
      <c r="D6375" s="7"/>
      <c r="F6375" s="293"/>
      <c r="G6375" s="7"/>
      <c r="H6375" s="10"/>
    </row>
    <row r="6376" spans="4:8" x14ac:dyDescent="0.25">
      <c r="D6376" s="7"/>
      <c r="F6376" s="293"/>
      <c r="G6376" s="7"/>
      <c r="H6376" s="10"/>
    </row>
    <row r="6377" spans="4:8" x14ac:dyDescent="0.25">
      <c r="D6377" s="7"/>
      <c r="F6377" s="293"/>
      <c r="G6377" s="7"/>
      <c r="H6377" s="10"/>
    </row>
    <row r="6378" spans="4:8" x14ac:dyDescent="0.25">
      <c r="D6378" s="7"/>
      <c r="F6378" s="293"/>
      <c r="G6378" s="7"/>
      <c r="H6378" s="10"/>
    </row>
    <row r="6379" spans="4:8" x14ac:dyDescent="0.25">
      <c r="D6379" s="7"/>
      <c r="F6379" s="293"/>
      <c r="G6379" s="7"/>
      <c r="H6379" s="10"/>
    </row>
    <row r="6380" spans="4:8" x14ac:dyDescent="0.25">
      <c r="D6380" s="7"/>
      <c r="F6380" s="293"/>
      <c r="G6380" s="7"/>
      <c r="H6380" s="10"/>
    </row>
    <row r="6381" spans="4:8" x14ac:dyDescent="0.25">
      <c r="D6381" s="7"/>
      <c r="F6381" s="293"/>
      <c r="G6381" s="7"/>
      <c r="H6381" s="10"/>
    </row>
    <row r="6382" spans="4:8" x14ac:dyDescent="0.25">
      <c r="D6382" s="7"/>
      <c r="F6382" s="293"/>
      <c r="G6382" s="7"/>
      <c r="H6382" s="10"/>
    </row>
    <row r="6383" spans="4:8" x14ac:dyDescent="0.25">
      <c r="D6383" s="7"/>
      <c r="F6383" s="293"/>
      <c r="G6383" s="7"/>
      <c r="H6383" s="10"/>
    </row>
    <row r="6384" spans="4:8" x14ac:dyDescent="0.25">
      <c r="D6384" s="7"/>
      <c r="F6384" s="293"/>
      <c r="G6384" s="7"/>
      <c r="H6384" s="10"/>
    </row>
    <row r="6385" spans="4:8" x14ac:dyDescent="0.25">
      <c r="D6385" s="7"/>
      <c r="F6385" s="293"/>
      <c r="G6385" s="7"/>
      <c r="H6385" s="10"/>
    </row>
    <row r="6386" spans="4:8" x14ac:dyDescent="0.25">
      <c r="D6386" s="7"/>
      <c r="F6386" s="293"/>
      <c r="G6386" s="7"/>
      <c r="H6386" s="10"/>
    </row>
    <row r="6387" spans="4:8" x14ac:dyDescent="0.25">
      <c r="D6387" s="7"/>
      <c r="F6387" s="293"/>
      <c r="G6387" s="7"/>
      <c r="H6387" s="10"/>
    </row>
    <row r="6388" spans="4:8" x14ac:dyDescent="0.25">
      <c r="D6388" s="7"/>
      <c r="F6388" s="293"/>
      <c r="G6388" s="7"/>
      <c r="H6388" s="10"/>
    </row>
    <row r="6389" spans="4:8" x14ac:dyDescent="0.25">
      <c r="D6389" s="7"/>
      <c r="F6389" s="293"/>
      <c r="G6389" s="7"/>
      <c r="H6389" s="10"/>
    </row>
    <row r="6390" spans="4:8" x14ac:dyDescent="0.25">
      <c r="D6390" s="7"/>
      <c r="F6390" s="293"/>
      <c r="G6390" s="7"/>
      <c r="H6390" s="10"/>
    </row>
    <row r="6391" spans="4:8" x14ac:dyDescent="0.25">
      <c r="D6391" s="7"/>
      <c r="F6391" s="293"/>
      <c r="G6391" s="7"/>
      <c r="H6391" s="10"/>
    </row>
    <row r="6392" spans="4:8" x14ac:dyDescent="0.25">
      <c r="D6392" s="7"/>
      <c r="F6392" s="293"/>
      <c r="G6392" s="7"/>
      <c r="H6392" s="10"/>
    </row>
    <row r="6393" spans="4:8" x14ac:dyDescent="0.25">
      <c r="D6393" s="7"/>
      <c r="F6393" s="293"/>
      <c r="G6393" s="7"/>
      <c r="H6393" s="10"/>
    </row>
    <row r="6394" spans="4:8" x14ac:dyDescent="0.25">
      <c r="D6394" s="7"/>
      <c r="F6394" s="293"/>
      <c r="G6394" s="7"/>
      <c r="H6394" s="10"/>
    </row>
    <row r="6395" spans="4:8" x14ac:dyDescent="0.25">
      <c r="D6395" s="7"/>
      <c r="F6395" s="293"/>
      <c r="G6395" s="7"/>
      <c r="H6395" s="10"/>
    </row>
    <row r="6396" spans="4:8" x14ac:dyDescent="0.25">
      <c r="D6396" s="7"/>
      <c r="F6396" s="293"/>
      <c r="G6396" s="7"/>
      <c r="H6396" s="10"/>
    </row>
    <row r="6397" spans="4:8" x14ac:dyDescent="0.25">
      <c r="D6397" s="7"/>
      <c r="F6397" s="293"/>
      <c r="G6397" s="7"/>
      <c r="H6397" s="10"/>
    </row>
    <row r="6398" spans="4:8" x14ac:dyDescent="0.25">
      <c r="D6398" s="7"/>
      <c r="F6398" s="293"/>
      <c r="G6398" s="7"/>
      <c r="H6398" s="10"/>
    </row>
    <row r="6399" spans="4:8" x14ac:dyDescent="0.25">
      <c r="D6399" s="7"/>
      <c r="F6399" s="293"/>
      <c r="G6399" s="7"/>
      <c r="H6399" s="10"/>
    </row>
    <row r="6400" spans="4:8" x14ac:dyDescent="0.25">
      <c r="D6400" s="7"/>
      <c r="F6400" s="293"/>
      <c r="G6400" s="7"/>
      <c r="H6400" s="10"/>
    </row>
    <row r="6401" spans="4:8" x14ac:dyDescent="0.25">
      <c r="D6401" s="7"/>
      <c r="F6401" s="293"/>
      <c r="G6401" s="7"/>
      <c r="H6401" s="10"/>
    </row>
    <row r="6402" spans="4:8" x14ac:dyDescent="0.25">
      <c r="D6402" s="7"/>
      <c r="F6402" s="293"/>
      <c r="G6402" s="7"/>
      <c r="H6402" s="10"/>
    </row>
    <row r="6403" spans="4:8" x14ac:dyDescent="0.25">
      <c r="D6403" s="7"/>
      <c r="F6403" s="293"/>
      <c r="G6403" s="7"/>
      <c r="H6403" s="10"/>
    </row>
    <row r="6404" spans="4:8" x14ac:dyDescent="0.25">
      <c r="D6404" s="7"/>
      <c r="F6404" s="293"/>
      <c r="G6404" s="7"/>
      <c r="H6404" s="10"/>
    </row>
    <row r="6405" spans="4:8" x14ac:dyDescent="0.25">
      <c r="D6405" s="7"/>
      <c r="F6405" s="293"/>
      <c r="G6405" s="7"/>
      <c r="H6405" s="10"/>
    </row>
    <row r="6406" spans="4:8" x14ac:dyDescent="0.25">
      <c r="D6406" s="7"/>
      <c r="F6406" s="293"/>
      <c r="G6406" s="7"/>
      <c r="H6406" s="10"/>
    </row>
    <row r="6407" spans="4:8" x14ac:dyDescent="0.25">
      <c r="D6407" s="7"/>
      <c r="F6407" s="293"/>
      <c r="G6407" s="7"/>
      <c r="H6407" s="10"/>
    </row>
    <row r="6408" spans="4:8" x14ac:dyDescent="0.25">
      <c r="D6408" s="7"/>
      <c r="F6408" s="293"/>
    </row>
    <row r="6409" spans="4:8" x14ac:dyDescent="0.25">
      <c r="D6409" s="7"/>
      <c r="F6409" s="293"/>
    </row>
    <row r="6410" spans="4:8" x14ac:dyDescent="0.25">
      <c r="D6410" s="7"/>
      <c r="F6410" s="293"/>
    </row>
    <row r="6411" spans="4:8" x14ac:dyDescent="0.25">
      <c r="D6411" s="7"/>
      <c r="F6411" s="293"/>
      <c r="G6411" s="7"/>
      <c r="H6411" s="7"/>
    </row>
    <row r="6412" spans="4:8" x14ac:dyDescent="0.25">
      <c r="D6412" s="7"/>
      <c r="F6412" s="293"/>
      <c r="G6412" s="7"/>
      <c r="H6412" s="7"/>
    </row>
    <row r="6413" spans="4:8" x14ac:dyDescent="0.25">
      <c r="D6413" s="7"/>
      <c r="F6413" s="293"/>
      <c r="G6413" s="7"/>
      <c r="H6413" s="7"/>
    </row>
    <row r="6414" spans="4:8" x14ac:dyDescent="0.25">
      <c r="D6414" s="7"/>
      <c r="F6414" s="293"/>
      <c r="G6414" s="7"/>
      <c r="H6414" s="7"/>
    </row>
    <row r="6415" spans="4:8" x14ac:dyDescent="0.25">
      <c r="D6415" s="7"/>
      <c r="F6415" s="293"/>
      <c r="G6415" s="7"/>
      <c r="H6415" s="7"/>
    </row>
    <row r="6416" spans="4:8" x14ac:dyDescent="0.25">
      <c r="D6416" s="7"/>
      <c r="F6416" s="293"/>
      <c r="G6416" s="7"/>
      <c r="H6416" s="7"/>
    </row>
    <row r="6417" spans="4:8" x14ac:dyDescent="0.25">
      <c r="D6417" s="7"/>
      <c r="F6417" s="293"/>
      <c r="G6417" s="7"/>
      <c r="H6417" s="7"/>
    </row>
    <row r="6418" spans="4:8" x14ac:dyDescent="0.25">
      <c r="D6418" s="7"/>
      <c r="F6418" s="293"/>
      <c r="G6418" s="7"/>
      <c r="H6418" s="7"/>
    </row>
    <row r="6419" spans="4:8" x14ac:dyDescent="0.25">
      <c r="D6419" s="7"/>
      <c r="F6419" s="293"/>
      <c r="G6419" s="7"/>
      <c r="H6419" s="7"/>
    </row>
    <row r="6420" spans="4:8" x14ac:dyDescent="0.25">
      <c r="D6420" s="7"/>
      <c r="F6420" s="293"/>
      <c r="G6420" s="7"/>
      <c r="H6420" s="7"/>
    </row>
    <row r="6421" spans="4:8" x14ac:dyDescent="0.25">
      <c r="D6421" s="7"/>
      <c r="F6421" s="293"/>
      <c r="G6421" s="7"/>
      <c r="H6421" s="7"/>
    </row>
    <row r="6422" spans="4:8" x14ac:dyDescent="0.25">
      <c r="D6422" s="7"/>
      <c r="F6422" s="293"/>
      <c r="G6422" s="7"/>
      <c r="H6422" s="7"/>
    </row>
    <row r="6423" spans="4:8" x14ac:dyDescent="0.25">
      <c r="D6423" s="7"/>
      <c r="F6423" s="293"/>
      <c r="G6423" s="7"/>
      <c r="H6423" s="7"/>
    </row>
    <row r="6424" spans="4:8" x14ac:dyDescent="0.25">
      <c r="D6424" s="7"/>
      <c r="F6424" s="293"/>
      <c r="G6424" s="7"/>
      <c r="H6424" s="7"/>
    </row>
    <row r="6425" spans="4:8" x14ac:dyDescent="0.25">
      <c r="D6425" s="7"/>
      <c r="F6425" s="293"/>
      <c r="G6425" s="7"/>
      <c r="H6425" s="7"/>
    </row>
    <row r="6426" spans="4:8" x14ac:dyDescent="0.25">
      <c r="D6426" s="7"/>
      <c r="F6426" s="293"/>
      <c r="G6426" s="7"/>
      <c r="H6426" s="7"/>
    </row>
    <row r="6427" spans="4:8" x14ac:dyDescent="0.25">
      <c r="D6427" s="7"/>
      <c r="F6427" s="293"/>
      <c r="G6427" s="7"/>
      <c r="H6427" s="7"/>
    </row>
    <row r="6428" spans="4:8" x14ac:dyDescent="0.25">
      <c r="D6428" s="7"/>
      <c r="F6428" s="293"/>
      <c r="G6428" s="7"/>
      <c r="H6428" s="7"/>
    </row>
    <row r="6429" spans="4:8" x14ac:dyDescent="0.25">
      <c r="D6429" s="7"/>
      <c r="F6429" s="293"/>
      <c r="G6429" s="7"/>
      <c r="H6429" s="7"/>
    </row>
    <row r="6430" spans="4:8" x14ac:dyDescent="0.25">
      <c r="F6430" s="293"/>
      <c r="G6430" s="7"/>
      <c r="H6430" s="7"/>
    </row>
    <row r="6431" spans="4:8" x14ac:dyDescent="0.25">
      <c r="F6431" s="293"/>
      <c r="G6431" s="7"/>
      <c r="H6431" s="7"/>
    </row>
    <row r="6432" spans="4:8" x14ac:dyDescent="0.25">
      <c r="F6432" s="293"/>
      <c r="G6432" s="7"/>
      <c r="H6432" s="7"/>
    </row>
    <row r="6433" spans="4:8" x14ac:dyDescent="0.25">
      <c r="D6433" s="7"/>
      <c r="F6433" s="293"/>
      <c r="G6433" s="7"/>
      <c r="H6433" s="7"/>
    </row>
    <row r="6434" spans="4:8" x14ac:dyDescent="0.25">
      <c r="D6434" s="7"/>
      <c r="F6434" s="293"/>
      <c r="G6434" s="7"/>
      <c r="H6434" s="7"/>
    </row>
    <row r="6435" spans="4:8" x14ac:dyDescent="0.25">
      <c r="D6435" s="7"/>
      <c r="F6435" s="293"/>
      <c r="G6435" s="7"/>
      <c r="H6435" s="7"/>
    </row>
    <row r="6436" spans="4:8" x14ac:dyDescent="0.25">
      <c r="D6436" s="7"/>
      <c r="F6436" s="293"/>
      <c r="G6436" s="7"/>
      <c r="H6436" s="7"/>
    </row>
    <row r="6437" spans="4:8" x14ac:dyDescent="0.25">
      <c r="D6437" s="7"/>
      <c r="F6437" s="293"/>
      <c r="G6437" s="7"/>
      <c r="H6437" s="7"/>
    </row>
    <row r="6438" spans="4:8" x14ac:dyDescent="0.25">
      <c r="D6438" s="7"/>
      <c r="F6438" s="293"/>
      <c r="G6438" s="7"/>
      <c r="H6438" s="7"/>
    </row>
    <row r="6439" spans="4:8" x14ac:dyDescent="0.25">
      <c r="D6439" s="7"/>
      <c r="F6439" s="293"/>
      <c r="G6439" s="7"/>
      <c r="H6439" s="7"/>
    </row>
    <row r="6440" spans="4:8" x14ac:dyDescent="0.25">
      <c r="D6440" s="7"/>
      <c r="F6440" s="293"/>
      <c r="G6440" s="7"/>
      <c r="H6440" s="7"/>
    </row>
    <row r="6441" spans="4:8" x14ac:dyDescent="0.25">
      <c r="D6441" s="7"/>
      <c r="F6441" s="293"/>
      <c r="G6441" s="7"/>
      <c r="H6441" s="7"/>
    </row>
    <row r="6442" spans="4:8" x14ac:dyDescent="0.25">
      <c r="D6442" s="7"/>
      <c r="F6442" s="293"/>
      <c r="G6442" s="7"/>
      <c r="H6442" s="7"/>
    </row>
    <row r="6443" spans="4:8" x14ac:dyDescent="0.25">
      <c r="D6443" s="7"/>
      <c r="F6443" s="293"/>
      <c r="G6443" s="7"/>
      <c r="H6443" s="7"/>
    </row>
    <row r="6444" spans="4:8" x14ac:dyDescent="0.25">
      <c r="D6444" s="7"/>
      <c r="F6444" s="293"/>
      <c r="G6444" s="7"/>
      <c r="H6444" s="7"/>
    </row>
    <row r="6445" spans="4:8" x14ac:dyDescent="0.25">
      <c r="D6445" s="7"/>
      <c r="F6445" s="293"/>
      <c r="G6445" s="7"/>
      <c r="H6445" s="7"/>
    </row>
    <row r="6446" spans="4:8" x14ac:dyDescent="0.25">
      <c r="D6446" s="7"/>
      <c r="F6446" s="293"/>
      <c r="G6446" s="7"/>
      <c r="H6446" s="7"/>
    </row>
    <row r="6447" spans="4:8" x14ac:dyDescent="0.25">
      <c r="D6447" s="7"/>
      <c r="F6447" s="293"/>
      <c r="G6447" s="7"/>
      <c r="H6447" s="7"/>
    </row>
    <row r="6448" spans="4:8" x14ac:dyDescent="0.25">
      <c r="D6448" s="7"/>
      <c r="F6448" s="293"/>
      <c r="G6448" s="7"/>
      <c r="H6448" s="7"/>
    </row>
    <row r="6449" spans="4:8" x14ac:dyDescent="0.25">
      <c r="D6449" s="7"/>
      <c r="F6449" s="293"/>
      <c r="G6449" s="7"/>
      <c r="H6449" s="7"/>
    </row>
    <row r="6450" spans="4:8" x14ac:dyDescent="0.25">
      <c r="D6450" s="7"/>
      <c r="F6450" s="293"/>
      <c r="G6450" s="7"/>
      <c r="H6450" s="7"/>
    </row>
    <row r="6451" spans="4:8" x14ac:dyDescent="0.25">
      <c r="D6451" s="7"/>
      <c r="F6451" s="293"/>
      <c r="G6451" s="7"/>
      <c r="H6451" s="7"/>
    </row>
    <row r="6452" spans="4:8" x14ac:dyDescent="0.25">
      <c r="D6452" s="7"/>
      <c r="F6452" s="293"/>
      <c r="G6452" s="7"/>
      <c r="H6452" s="7"/>
    </row>
    <row r="6453" spans="4:8" x14ac:dyDescent="0.25">
      <c r="D6453" s="7"/>
      <c r="F6453" s="293"/>
      <c r="G6453" s="7"/>
      <c r="H6453" s="7"/>
    </row>
    <row r="6454" spans="4:8" x14ac:dyDescent="0.25">
      <c r="D6454" s="7"/>
      <c r="F6454" s="293"/>
      <c r="G6454" s="7"/>
      <c r="H6454" s="7"/>
    </row>
    <row r="6455" spans="4:8" x14ac:dyDescent="0.25">
      <c r="D6455" s="7"/>
      <c r="F6455" s="293"/>
      <c r="G6455" s="7"/>
      <c r="H6455" s="7"/>
    </row>
    <row r="6456" spans="4:8" x14ac:dyDescent="0.25">
      <c r="D6456" s="7"/>
      <c r="F6456" s="293"/>
    </row>
    <row r="6457" spans="4:8" x14ac:dyDescent="0.25">
      <c r="D6457" s="7"/>
      <c r="F6457" s="293"/>
    </row>
    <row r="6458" spans="4:8" x14ac:dyDescent="0.25">
      <c r="D6458" s="7"/>
      <c r="F6458" s="293"/>
    </row>
    <row r="6459" spans="4:8" x14ac:dyDescent="0.25">
      <c r="D6459" s="7"/>
      <c r="F6459" s="293"/>
    </row>
    <row r="6460" spans="4:8" x14ac:dyDescent="0.25">
      <c r="D6460" s="7"/>
      <c r="F6460" s="293"/>
    </row>
    <row r="6461" spans="4:8" x14ac:dyDescent="0.25">
      <c r="D6461" s="7"/>
      <c r="F6461" s="293"/>
    </row>
    <row r="6462" spans="4:8" x14ac:dyDescent="0.25">
      <c r="D6462" s="7"/>
      <c r="F6462" s="293"/>
    </row>
    <row r="6463" spans="4:8" x14ac:dyDescent="0.25">
      <c r="D6463" s="7"/>
      <c r="F6463" s="293"/>
    </row>
    <row r="6464" spans="4:8" x14ac:dyDescent="0.25">
      <c r="D6464" s="7"/>
      <c r="F6464" s="293"/>
    </row>
    <row r="6465" spans="4:6" x14ac:dyDescent="0.25">
      <c r="D6465" s="7"/>
      <c r="F6465" s="293"/>
    </row>
    <row r="6466" spans="4:6" x14ac:dyDescent="0.25">
      <c r="D6466" s="7"/>
      <c r="F6466" s="293"/>
    </row>
    <row r="6467" spans="4:6" x14ac:dyDescent="0.25">
      <c r="D6467" s="7"/>
      <c r="F6467" s="293"/>
    </row>
    <row r="6468" spans="4:6" x14ac:dyDescent="0.25">
      <c r="D6468" s="7"/>
      <c r="F6468" s="293"/>
    </row>
    <row r="6469" spans="4:6" x14ac:dyDescent="0.25">
      <c r="D6469" s="7"/>
      <c r="F6469" s="293"/>
    </row>
    <row r="6470" spans="4:6" x14ac:dyDescent="0.25">
      <c r="D6470" s="7"/>
      <c r="F6470" s="293"/>
    </row>
    <row r="6471" spans="4:6" x14ac:dyDescent="0.25">
      <c r="D6471" s="7"/>
      <c r="F6471" s="293"/>
    </row>
    <row r="6472" spans="4:6" x14ac:dyDescent="0.25">
      <c r="D6472" s="7"/>
      <c r="F6472" s="293"/>
    </row>
    <row r="6473" spans="4:6" x14ac:dyDescent="0.25">
      <c r="D6473" s="7"/>
      <c r="F6473" s="293"/>
    </row>
    <row r="6474" spans="4:6" x14ac:dyDescent="0.25">
      <c r="D6474" s="7"/>
      <c r="F6474" s="293"/>
    </row>
    <row r="6475" spans="4:6" x14ac:dyDescent="0.25">
      <c r="D6475" s="7"/>
      <c r="F6475" s="293"/>
    </row>
    <row r="6476" spans="4:6" x14ac:dyDescent="0.25">
      <c r="D6476" s="7"/>
      <c r="F6476" s="293"/>
    </row>
    <row r="6477" spans="4:6" x14ac:dyDescent="0.25">
      <c r="D6477" s="7"/>
      <c r="F6477" s="293"/>
    </row>
  </sheetData>
  <autoFilter ref="A1:I6455" xr:uid="{00000000-0009-0000-0000-000004000000}">
    <filterColumn colId="0" showButton="0"/>
  </autoFilter>
  <customSheetViews>
    <customSheetView guid="{9539ECA7-22C4-41C9-A8C4-6E5376FFFC58}" showAutoFilter="1" topLeftCell="A1274">
      <selection activeCell="E1214" sqref="E1214"/>
      <pageMargins left="0.19685039370078741" right="0.19685039370078741" top="0.74803149606299213" bottom="0.74803149606299213" header="0.31496062992125984" footer="0.31496062992125984"/>
      <pageSetup paperSize="8" orientation="portrait" r:id="rId1"/>
      <autoFilter ref="A1:I6455" xr:uid="{00000000-0000-0000-0000-000000000000}">
        <filterColumn colId="0" showButton="0"/>
      </autoFilter>
    </customSheetView>
  </customSheetViews>
  <mergeCells count="1">
    <mergeCell ref="A1:B1"/>
  </mergeCells>
  <pageMargins left="0.19685039370078741" right="0.19685039370078741" top="0.74803149606299213" bottom="0.74803149606299213" header="0.31496062992125984" footer="0.31496062992125984"/>
  <pageSetup paperSize="8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1F570B5F0B6C4798D4F17539253D17" ma:contentTypeVersion="2" ma:contentTypeDescription="Create a new document." ma:contentTypeScope="" ma:versionID="7bfb47860db8ea95f438a7b176f1f73c">
  <xsd:schema xmlns:xsd="http://www.w3.org/2001/XMLSchema" xmlns:xs="http://www.w3.org/2001/XMLSchema" xmlns:p="http://schemas.microsoft.com/office/2006/metadata/properties" xmlns:ns2="bb310cba-596c-4978-88a1-55813b3f560b" targetNamespace="http://schemas.microsoft.com/office/2006/metadata/properties" ma:root="true" ma:fieldsID="4307df46b6daa70774edae5479a45152" ns2:_="">
    <xsd:import namespace="bb310cba-596c-4978-88a1-55813b3f560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310cba-596c-4978-88a1-55813b3f56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FA45A22-9608-49A9-A2E3-79357DEC050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b310cba-596c-4978-88a1-55813b3f560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962C619-09B9-4011-90B8-27D258D9842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5182509-A1E0-4E03-B6F3-CCDCBD766D89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9</vt:i4>
      </vt:variant>
    </vt:vector>
  </HeadingPairs>
  <TitlesOfParts>
    <vt:vector size="25" baseType="lpstr">
      <vt:lpstr>Issue History</vt:lpstr>
      <vt:lpstr>QM</vt:lpstr>
      <vt:lpstr>Exec Summary</vt:lpstr>
      <vt:lpstr>Basis of Estimate</vt:lpstr>
      <vt:lpstr>Summary</vt:lpstr>
      <vt:lpstr>BofQ Build-ups</vt:lpstr>
      <vt:lpstr>Series 2500 Special Struc</vt:lpstr>
      <vt:lpstr>Series 300 Fencing</vt:lpstr>
      <vt:lpstr>Series 500 Drainage</vt:lpstr>
      <vt:lpstr>Series 600 Earthworks</vt:lpstr>
      <vt:lpstr>Road Markings Series 1200</vt:lpstr>
      <vt:lpstr>Series 700 Bypass </vt:lpstr>
      <vt:lpstr>Series 700 Link Road </vt:lpstr>
      <vt:lpstr>Series 1100 Kerbs Footpaths Cyc</vt:lpstr>
      <vt:lpstr>Sheet1</vt:lpstr>
      <vt:lpstr>Cut &amp; Fill Quants</vt:lpstr>
      <vt:lpstr>'BofQ Build-ups'!Print_Area</vt:lpstr>
      <vt:lpstr>'Road Markings Series 1200'!Print_Area</vt:lpstr>
      <vt:lpstr>'Series 1100 Kerbs Footpaths Cyc'!Print_Area</vt:lpstr>
      <vt:lpstr>'Series 2500 Special Struc'!Print_Area</vt:lpstr>
      <vt:lpstr>'Series 500 Drainage'!Print_Area</vt:lpstr>
      <vt:lpstr>'Series 600 Earthworks'!Print_Area</vt:lpstr>
      <vt:lpstr>'Series 700 Bypass '!Print_Area</vt:lpstr>
      <vt:lpstr>'Series 700 Link Road '!Print_Area</vt:lpstr>
      <vt:lpstr>Summary!Print_Area</vt:lpstr>
    </vt:vector>
  </TitlesOfParts>
  <Company>Parsons Brinckerhoff LTD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Snowdon, Simon</dc:creator>
  <cp:lastModifiedBy>Hussey, Bryony</cp:lastModifiedBy>
  <cp:lastPrinted>2020-08-21T08:40:56Z</cp:lastPrinted>
  <dcterms:created xsi:type="dcterms:W3CDTF">2015-07-24T13:27:41Z</dcterms:created>
  <dcterms:modified xsi:type="dcterms:W3CDTF">2021-01-28T15:09:36Z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0x010100A41F570B5F0B6C4798D4F17539253D17</vt:lpwstr>
  </property>
</Properties>
</file>